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jects\DG_2013_INFORM\INFORM\Spreadsheets\"/>
    </mc:Choice>
  </mc:AlternateContent>
  <bookViews>
    <workbookView xWindow="75" yWindow="105" windowWidth="6600" windowHeight="12885" tabRatio="821"/>
  </bookViews>
  <sheets>
    <sheet name="Home" sheetId="73" r:id="rId1"/>
    <sheet name="Table of Contents" sheetId="72" r:id="rId2"/>
    <sheet name="INFORM 2019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Metadata'!$F$25:$N$58</definedName>
    <definedName name="_xlnm._FilterDatabase" localSheetId="3" hidden="1">'Hazard &amp; Exposure'!$A$2:$BC$195</definedName>
    <definedName name="_xlnm._FilterDatabase" localSheetId="2">'INFORM 2019 (a-z)'!$A$3:$AN$3</definedName>
    <definedName name="_xlnm._FilterDatabase" localSheetId="13" hidden="1">'Lack of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2019 (a-z)'!$A$1:$AG$194</definedName>
    <definedName name="_xlnm.Print_Titles" localSheetId="2">'INFORM 2019 (a-z)'!$2:$2</definedName>
  </definedNames>
  <calcPr calcId="162913"/>
</workbook>
</file>

<file path=xl/calcChain.xml><?xml version="1.0" encoding="utf-8"?>
<calcChain xmlns="http://schemas.openxmlformats.org/spreadsheetml/2006/main">
  <c r="B3" i="83" l="1"/>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P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P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P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P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P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P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P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B2" i="82" l="1"/>
  <c r="C2" i="82"/>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R6" i="81"/>
  <c r="R5"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R4" i="81"/>
  <c r="AK5" i="8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L4" i="81"/>
  <c r="AK4" i="81"/>
  <c r="C5" i="81"/>
  <c r="D5" i="81"/>
  <c r="E5" i="81"/>
  <c r="F5" i="81"/>
  <c r="G5" i="81"/>
  <c r="H5" i="81"/>
  <c r="I5" i="81"/>
  <c r="J5" i="81"/>
  <c r="K5" i="81"/>
  <c r="L5" i="81"/>
  <c r="M5" i="81"/>
  <c r="N5" i="81"/>
  <c r="O5" i="81"/>
  <c r="P5" i="81"/>
  <c r="Q5" i="81"/>
  <c r="S5" i="81"/>
  <c r="T5" i="81"/>
  <c r="U5" i="81"/>
  <c r="V5" i="81"/>
  <c r="W5" i="81"/>
  <c r="X5" i="81"/>
  <c r="Y5" i="81"/>
  <c r="Z5" i="81"/>
  <c r="AA5" i="81"/>
  <c r="AB5" i="81"/>
  <c r="AC5" i="81"/>
  <c r="AD5" i="81"/>
  <c r="AE5" i="81"/>
  <c r="AF5" i="81"/>
  <c r="AG5" i="81"/>
  <c r="AH5" i="81"/>
  <c r="AI5" i="81"/>
  <c r="AJ5" i="81"/>
  <c r="AM5" i="81"/>
  <c r="AN5" i="81"/>
  <c r="AO5" i="81"/>
  <c r="AP5" i="81"/>
  <c r="AQ5" i="81"/>
  <c r="AR5" i="81"/>
  <c r="AS5" i="81"/>
  <c r="AT5" i="81"/>
  <c r="AU5" i="81"/>
  <c r="AV5" i="81"/>
  <c r="AW5" i="81"/>
  <c r="AX5" i="81"/>
  <c r="AY5" i="81"/>
  <c r="AZ5" i="81"/>
  <c r="BA5" i="81"/>
  <c r="BB5" i="81"/>
  <c r="BC5" i="81"/>
  <c r="BD5" i="81"/>
  <c r="BE5" i="81"/>
  <c r="C6" i="81"/>
  <c r="D6" i="81"/>
  <c r="E6" i="81"/>
  <c r="F6" i="81"/>
  <c r="G6" i="81"/>
  <c r="H6" i="81"/>
  <c r="I6" i="81"/>
  <c r="J6" i="81"/>
  <c r="K6" i="81"/>
  <c r="L6" i="81"/>
  <c r="M6" i="81"/>
  <c r="N6" i="81"/>
  <c r="O6" i="81"/>
  <c r="P6" i="81"/>
  <c r="Q6" i="81"/>
  <c r="S6" i="81"/>
  <c r="T6" i="81"/>
  <c r="U6" i="81"/>
  <c r="V6" i="81"/>
  <c r="W6" i="81"/>
  <c r="X6" i="81"/>
  <c r="Y6" i="81"/>
  <c r="Z6" i="81"/>
  <c r="AA6" i="81"/>
  <c r="AB6" i="81"/>
  <c r="AC6" i="81"/>
  <c r="AD6" i="81"/>
  <c r="AE6" i="81"/>
  <c r="AF6" i="81"/>
  <c r="AG6" i="81"/>
  <c r="AH6" i="81"/>
  <c r="AI6" i="81"/>
  <c r="AJ6" i="81"/>
  <c r="AM6" i="81"/>
  <c r="AN6" i="81"/>
  <c r="AO6" i="81"/>
  <c r="AP6" i="81"/>
  <c r="AQ6" i="81"/>
  <c r="AR6" i="81"/>
  <c r="AS6" i="81"/>
  <c r="AT6" i="81"/>
  <c r="AU6" i="81"/>
  <c r="AV6" i="81"/>
  <c r="AW6" i="81"/>
  <c r="AX6" i="81"/>
  <c r="AY6" i="81"/>
  <c r="AZ6" i="81"/>
  <c r="BA6" i="81"/>
  <c r="BB6" i="81"/>
  <c r="BC6" i="81"/>
  <c r="BD6" i="81"/>
  <c r="BE6" i="81"/>
  <c r="C7" i="81"/>
  <c r="D7" i="81"/>
  <c r="E7" i="81"/>
  <c r="F7" i="81"/>
  <c r="G7" i="81"/>
  <c r="H7" i="81"/>
  <c r="I7" i="81"/>
  <c r="J7" i="81"/>
  <c r="K7" i="81"/>
  <c r="L7" i="81"/>
  <c r="M7" i="81"/>
  <c r="N7" i="81"/>
  <c r="O7" i="81"/>
  <c r="P7" i="81"/>
  <c r="Q7" i="81"/>
  <c r="S7" i="81"/>
  <c r="T7" i="81"/>
  <c r="U7" i="81"/>
  <c r="V7" i="81"/>
  <c r="W7" i="81"/>
  <c r="X7" i="81"/>
  <c r="Y7" i="81"/>
  <c r="Z7" i="81"/>
  <c r="AA7" i="81"/>
  <c r="AB7" i="81"/>
  <c r="AC7" i="81"/>
  <c r="AD7" i="81"/>
  <c r="AE7" i="81"/>
  <c r="AF7" i="81"/>
  <c r="AG7" i="81"/>
  <c r="AH7" i="81"/>
  <c r="AI7" i="81"/>
  <c r="AJ7" i="81"/>
  <c r="AM7" i="81"/>
  <c r="AN7" i="81"/>
  <c r="AO7" i="81"/>
  <c r="AP7" i="81"/>
  <c r="AQ7" i="81"/>
  <c r="AR7" i="81"/>
  <c r="AS7" i="81"/>
  <c r="AT7" i="81"/>
  <c r="AU7" i="81"/>
  <c r="AV7" i="81"/>
  <c r="AW7" i="81"/>
  <c r="AX7" i="81"/>
  <c r="AY7" i="81"/>
  <c r="AZ7" i="81"/>
  <c r="BA7" i="81"/>
  <c r="BB7" i="81"/>
  <c r="BC7" i="81"/>
  <c r="BD7" i="81"/>
  <c r="BE7" i="81"/>
  <c r="C8" i="81"/>
  <c r="D8" i="81"/>
  <c r="E8" i="81"/>
  <c r="F8" i="81"/>
  <c r="G8" i="81"/>
  <c r="H8" i="81"/>
  <c r="I8" i="81"/>
  <c r="J8" i="81"/>
  <c r="K8" i="81"/>
  <c r="L8" i="81"/>
  <c r="M8" i="81"/>
  <c r="N8" i="81"/>
  <c r="O8" i="81"/>
  <c r="P8" i="81"/>
  <c r="Q8" i="81"/>
  <c r="S8" i="81"/>
  <c r="T8" i="81"/>
  <c r="U8" i="81"/>
  <c r="V8" i="81"/>
  <c r="W8" i="81"/>
  <c r="X8" i="81"/>
  <c r="Y8" i="81"/>
  <c r="Z8" i="81"/>
  <c r="AA8" i="81"/>
  <c r="AB8" i="81"/>
  <c r="AC8" i="81"/>
  <c r="AD8" i="81"/>
  <c r="AE8" i="81"/>
  <c r="AF8" i="81"/>
  <c r="AG8" i="81"/>
  <c r="AH8" i="81"/>
  <c r="AI8" i="81"/>
  <c r="AJ8" i="81"/>
  <c r="AM8" i="81"/>
  <c r="AN8" i="81"/>
  <c r="AO8" i="81"/>
  <c r="AP8" i="81"/>
  <c r="AQ8" i="81"/>
  <c r="AR8" i="81"/>
  <c r="AS8" i="81"/>
  <c r="AT8" i="81"/>
  <c r="AU8" i="81"/>
  <c r="AV8" i="81"/>
  <c r="AW8" i="81"/>
  <c r="AX8" i="81"/>
  <c r="AY8" i="81"/>
  <c r="AZ8" i="81"/>
  <c r="BA8" i="81"/>
  <c r="BB8" i="81"/>
  <c r="BC8" i="81"/>
  <c r="BD8" i="81"/>
  <c r="BE8" i="81"/>
  <c r="C9" i="81"/>
  <c r="D9" i="81"/>
  <c r="E9" i="81"/>
  <c r="F9" i="81"/>
  <c r="G9" i="81"/>
  <c r="H9" i="81"/>
  <c r="I9" i="81"/>
  <c r="J9" i="81"/>
  <c r="K9" i="81"/>
  <c r="L9" i="81"/>
  <c r="M9" i="81"/>
  <c r="N9" i="81"/>
  <c r="O9" i="81"/>
  <c r="P9" i="81"/>
  <c r="Q9" i="81"/>
  <c r="S9" i="81"/>
  <c r="T9" i="81"/>
  <c r="U9" i="81"/>
  <c r="V9" i="81"/>
  <c r="W9" i="81"/>
  <c r="X9" i="81"/>
  <c r="Y9" i="81"/>
  <c r="Z9" i="81"/>
  <c r="AA9" i="81"/>
  <c r="AB9" i="81"/>
  <c r="AC9" i="81"/>
  <c r="AD9" i="81"/>
  <c r="AE9" i="81"/>
  <c r="AF9" i="81"/>
  <c r="AG9" i="81"/>
  <c r="AH9" i="81"/>
  <c r="AI9" i="81"/>
  <c r="AJ9" i="81"/>
  <c r="AM9" i="81"/>
  <c r="AN9" i="81"/>
  <c r="AO9" i="81"/>
  <c r="AP9" i="81"/>
  <c r="AQ9" i="81"/>
  <c r="AR9" i="81"/>
  <c r="AS9" i="81"/>
  <c r="AT9" i="81"/>
  <c r="AU9" i="81"/>
  <c r="AV9" i="81"/>
  <c r="AW9" i="81"/>
  <c r="AX9" i="81"/>
  <c r="AY9" i="81"/>
  <c r="AZ9" i="81"/>
  <c r="BA9" i="81"/>
  <c r="BB9" i="81"/>
  <c r="BC9" i="81"/>
  <c r="BD9" i="81"/>
  <c r="BE9" i="81"/>
  <c r="C10" i="81"/>
  <c r="D10" i="81"/>
  <c r="E10" i="81"/>
  <c r="F10" i="81"/>
  <c r="G10" i="81"/>
  <c r="H10" i="81"/>
  <c r="I10" i="81"/>
  <c r="J10" i="81"/>
  <c r="K10" i="81"/>
  <c r="L10" i="81"/>
  <c r="M10" i="81"/>
  <c r="N10" i="81"/>
  <c r="O10" i="81"/>
  <c r="P10" i="81"/>
  <c r="Q10" i="81"/>
  <c r="S10" i="81"/>
  <c r="T10" i="81"/>
  <c r="U10" i="81"/>
  <c r="V10" i="81"/>
  <c r="W10" i="81"/>
  <c r="X10" i="81"/>
  <c r="Y10" i="81"/>
  <c r="Z10" i="81"/>
  <c r="AA10" i="81"/>
  <c r="AB10" i="81"/>
  <c r="AC10" i="81"/>
  <c r="AD10" i="81"/>
  <c r="AE10" i="81"/>
  <c r="AF10" i="81"/>
  <c r="AG10" i="81"/>
  <c r="AH10" i="81"/>
  <c r="AI10" i="81"/>
  <c r="AJ10" i="81"/>
  <c r="AM10" i="81"/>
  <c r="AN10" i="81"/>
  <c r="AO10" i="81"/>
  <c r="AP10" i="81"/>
  <c r="AQ10" i="81"/>
  <c r="AR10" i="81"/>
  <c r="AS10" i="81"/>
  <c r="AT10" i="81"/>
  <c r="AU10" i="81"/>
  <c r="AV10" i="81"/>
  <c r="AW10" i="81"/>
  <c r="AX10" i="81"/>
  <c r="AY10" i="81"/>
  <c r="AZ10" i="81"/>
  <c r="BA10" i="81"/>
  <c r="BB10" i="81"/>
  <c r="BC10" i="81"/>
  <c r="BD10" i="81"/>
  <c r="BE10" i="81"/>
  <c r="C11" i="81"/>
  <c r="D11" i="81"/>
  <c r="E11" i="81"/>
  <c r="F11" i="81"/>
  <c r="G11" i="81"/>
  <c r="H11" i="81"/>
  <c r="I11" i="81"/>
  <c r="J11" i="81"/>
  <c r="K11" i="81"/>
  <c r="L11" i="81"/>
  <c r="M11" i="81"/>
  <c r="N11" i="81"/>
  <c r="O11" i="81"/>
  <c r="P11" i="81"/>
  <c r="Q11" i="81"/>
  <c r="S11" i="81"/>
  <c r="T11" i="81"/>
  <c r="U11" i="81"/>
  <c r="V11" i="81"/>
  <c r="W11" i="81"/>
  <c r="X11" i="81"/>
  <c r="Y11" i="81"/>
  <c r="Z11" i="81"/>
  <c r="AA11" i="81"/>
  <c r="AB11" i="81"/>
  <c r="AC11" i="81"/>
  <c r="AD11" i="81"/>
  <c r="AE11" i="81"/>
  <c r="AF11" i="81"/>
  <c r="AG11" i="81"/>
  <c r="AH11" i="81"/>
  <c r="AI11" i="81"/>
  <c r="AJ11" i="81"/>
  <c r="AM11" i="81"/>
  <c r="AN11" i="81"/>
  <c r="AO11" i="81"/>
  <c r="AP11" i="81"/>
  <c r="AQ11" i="81"/>
  <c r="AR11" i="81"/>
  <c r="AS11" i="81"/>
  <c r="AT11" i="81"/>
  <c r="AU11" i="81"/>
  <c r="AV11" i="81"/>
  <c r="AW11" i="81"/>
  <c r="AX11" i="81"/>
  <c r="AY11" i="81"/>
  <c r="AZ11" i="81"/>
  <c r="BA11" i="81"/>
  <c r="BB11" i="81"/>
  <c r="BC11" i="81"/>
  <c r="BD11" i="81"/>
  <c r="BE11" i="81"/>
  <c r="C12" i="81"/>
  <c r="D12" i="81"/>
  <c r="E12" i="81"/>
  <c r="F12" i="81"/>
  <c r="G12" i="81"/>
  <c r="H12" i="81"/>
  <c r="I12" i="81"/>
  <c r="J12" i="81"/>
  <c r="K12" i="81"/>
  <c r="L12" i="81"/>
  <c r="M12" i="81"/>
  <c r="N12" i="81"/>
  <c r="O12" i="81"/>
  <c r="P12" i="81"/>
  <c r="Q12" i="81"/>
  <c r="S12" i="81"/>
  <c r="T12" i="81"/>
  <c r="U12" i="81"/>
  <c r="V12" i="81"/>
  <c r="W12" i="81"/>
  <c r="X12" i="81"/>
  <c r="Y12" i="81"/>
  <c r="Z12" i="81"/>
  <c r="AA12" i="81"/>
  <c r="AB12" i="81"/>
  <c r="AC12" i="81"/>
  <c r="AD12" i="81"/>
  <c r="AE12" i="81"/>
  <c r="AF12" i="81"/>
  <c r="AG12" i="81"/>
  <c r="AH12" i="81"/>
  <c r="AI12" i="81"/>
  <c r="AJ12" i="81"/>
  <c r="AM12" i="81"/>
  <c r="AN12" i="81"/>
  <c r="AO12" i="81"/>
  <c r="AP12" i="81"/>
  <c r="AQ12" i="81"/>
  <c r="AR12" i="81"/>
  <c r="AS12" i="81"/>
  <c r="AT12" i="81"/>
  <c r="AU12" i="81"/>
  <c r="AV12" i="81"/>
  <c r="AW12" i="81"/>
  <c r="AX12" i="81"/>
  <c r="AY12" i="81"/>
  <c r="AZ12" i="81"/>
  <c r="BA12" i="81"/>
  <c r="BB12" i="81"/>
  <c r="BC12" i="81"/>
  <c r="BD12" i="81"/>
  <c r="BE12" i="81"/>
  <c r="C13" i="81"/>
  <c r="D13" i="81"/>
  <c r="E13" i="81"/>
  <c r="F13" i="81"/>
  <c r="G13" i="81"/>
  <c r="H13" i="81"/>
  <c r="I13" i="81"/>
  <c r="J13" i="81"/>
  <c r="K13" i="81"/>
  <c r="L13" i="81"/>
  <c r="M13" i="81"/>
  <c r="N13" i="81"/>
  <c r="O13" i="81"/>
  <c r="P13" i="81"/>
  <c r="Q13" i="81"/>
  <c r="S13" i="81"/>
  <c r="T13" i="81"/>
  <c r="U13" i="81"/>
  <c r="V13" i="81"/>
  <c r="W13" i="81"/>
  <c r="X13" i="81"/>
  <c r="Y13" i="81"/>
  <c r="Z13" i="81"/>
  <c r="AA13" i="81"/>
  <c r="AB13" i="81"/>
  <c r="AC13" i="81"/>
  <c r="AD13" i="81"/>
  <c r="AE13" i="81"/>
  <c r="AF13" i="81"/>
  <c r="AG13" i="81"/>
  <c r="AH13" i="81"/>
  <c r="AI13" i="81"/>
  <c r="AJ13" i="81"/>
  <c r="AM13" i="81"/>
  <c r="AN13" i="81"/>
  <c r="AO13" i="81"/>
  <c r="AP13" i="81"/>
  <c r="AQ13" i="81"/>
  <c r="AR13" i="81"/>
  <c r="AS13" i="81"/>
  <c r="AT13" i="81"/>
  <c r="AU13" i="81"/>
  <c r="AV13" i="81"/>
  <c r="AW13" i="81"/>
  <c r="AX13" i="81"/>
  <c r="AY13" i="81"/>
  <c r="AZ13" i="81"/>
  <c r="BA13" i="81"/>
  <c r="BB13" i="81"/>
  <c r="BC13" i="81"/>
  <c r="BD13" i="81"/>
  <c r="BE13" i="81"/>
  <c r="C14" i="81"/>
  <c r="D14" i="81"/>
  <c r="E14" i="81"/>
  <c r="F14" i="81"/>
  <c r="G14" i="81"/>
  <c r="H14" i="81"/>
  <c r="I14" i="81"/>
  <c r="J14" i="81"/>
  <c r="K14" i="81"/>
  <c r="L14" i="81"/>
  <c r="M14" i="81"/>
  <c r="N14" i="81"/>
  <c r="O14" i="81"/>
  <c r="P14" i="81"/>
  <c r="Q14" i="81"/>
  <c r="S14" i="81"/>
  <c r="T14" i="81"/>
  <c r="U14" i="81"/>
  <c r="V14" i="81"/>
  <c r="W14" i="81"/>
  <c r="X14" i="81"/>
  <c r="Y14" i="81"/>
  <c r="Z14" i="81"/>
  <c r="AA14" i="81"/>
  <c r="AB14" i="81"/>
  <c r="AC14" i="81"/>
  <c r="AD14" i="81"/>
  <c r="AE14" i="81"/>
  <c r="AF14" i="81"/>
  <c r="AG14" i="81"/>
  <c r="AH14" i="81"/>
  <c r="AI14" i="81"/>
  <c r="AJ14" i="81"/>
  <c r="AM14" i="81"/>
  <c r="AN14" i="81"/>
  <c r="AO14" i="81"/>
  <c r="AP14" i="81"/>
  <c r="AQ14" i="81"/>
  <c r="AR14" i="81"/>
  <c r="AS14" i="81"/>
  <c r="AT14" i="81"/>
  <c r="AU14" i="81"/>
  <c r="AV14" i="81"/>
  <c r="AW14" i="81"/>
  <c r="AX14" i="81"/>
  <c r="AY14" i="81"/>
  <c r="AZ14" i="81"/>
  <c r="BA14" i="81"/>
  <c r="BB14" i="81"/>
  <c r="BC14" i="81"/>
  <c r="BD14" i="81"/>
  <c r="BE14" i="81"/>
  <c r="C15" i="81"/>
  <c r="D15" i="81"/>
  <c r="E15" i="81"/>
  <c r="F15" i="81"/>
  <c r="G15" i="81"/>
  <c r="H15" i="81"/>
  <c r="I15" i="81"/>
  <c r="J15" i="81"/>
  <c r="K15" i="81"/>
  <c r="L15" i="81"/>
  <c r="M15" i="81"/>
  <c r="N15" i="81"/>
  <c r="O15" i="81"/>
  <c r="P15" i="81"/>
  <c r="Q15" i="81"/>
  <c r="S15" i="81"/>
  <c r="T15" i="81"/>
  <c r="U15" i="81"/>
  <c r="V15" i="81"/>
  <c r="W15" i="81"/>
  <c r="X15" i="81"/>
  <c r="Y15" i="81"/>
  <c r="Z15" i="81"/>
  <c r="AA15" i="81"/>
  <c r="AB15" i="81"/>
  <c r="AC15" i="81"/>
  <c r="AD15" i="81"/>
  <c r="AE15" i="81"/>
  <c r="AF15" i="81"/>
  <c r="AG15" i="81"/>
  <c r="AH15" i="81"/>
  <c r="AI15" i="81"/>
  <c r="AJ15" i="81"/>
  <c r="AM15" i="81"/>
  <c r="AN15" i="81"/>
  <c r="AO15" i="81"/>
  <c r="AP15" i="81"/>
  <c r="AQ15" i="81"/>
  <c r="AR15" i="81"/>
  <c r="AS15" i="81"/>
  <c r="AT15" i="81"/>
  <c r="AU15" i="81"/>
  <c r="AV15" i="81"/>
  <c r="AW15" i="81"/>
  <c r="AX15" i="81"/>
  <c r="AY15" i="81"/>
  <c r="AZ15" i="81"/>
  <c r="BA15" i="81"/>
  <c r="BB15" i="81"/>
  <c r="BC15" i="81"/>
  <c r="BD15" i="81"/>
  <c r="BE15" i="81"/>
  <c r="C16" i="81"/>
  <c r="D16" i="81"/>
  <c r="E16" i="81"/>
  <c r="F16" i="81"/>
  <c r="G16" i="81"/>
  <c r="H16" i="81"/>
  <c r="I16" i="81"/>
  <c r="J16" i="81"/>
  <c r="K16" i="81"/>
  <c r="L16" i="81"/>
  <c r="M16" i="81"/>
  <c r="N16" i="81"/>
  <c r="O16" i="81"/>
  <c r="P16" i="81"/>
  <c r="Q16" i="81"/>
  <c r="S16" i="81"/>
  <c r="T16" i="81"/>
  <c r="U16" i="81"/>
  <c r="V16" i="81"/>
  <c r="W16" i="81"/>
  <c r="X16" i="81"/>
  <c r="Y16" i="81"/>
  <c r="Z16" i="81"/>
  <c r="AA16" i="81"/>
  <c r="AB16" i="81"/>
  <c r="AC16" i="81"/>
  <c r="AD16" i="81"/>
  <c r="AE16" i="81"/>
  <c r="AF16" i="81"/>
  <c r="AG16" i="81"/>
  <c r="AH16" i="81"/>
  <c r="AI16" i="81"/>
  <c r="AJ16" i="81"/>
  <c r="AM16" i="81"/>
  <c r="AN16" i="81"/>
  <c r="AO16" i="81"/>
  <c r="AP16" i="81"/>
  <c r="AQ16" i="81"/>
  <c r="AR16" i="81"/>
  <c r="AS16" i="81"/>
  <c r="AT16" i="81"/>
  <c r="AU16" i="81"/>
  <c r="AV16" i="81"/>
  <c r="AW16" i="81"/>
  <c r="AX16" i="81"/>
  <c r="AY16" i="81"/>
  <c r="AZ16" i="81"/>
  <c r="BA16" i="81"/>
  <c r="BB16" i="81"/>
  <c r="BC16" i="81"/>
  <c r="BD16" i="81"/>
  <c r="BE16" i="81"/>
  <c r="C17" i="81"/>
  <c r="D17" i="81"/>
  <c r="E17" i="81"/>
  <c r="F17" i="81"/>
  <c r="G17" i="81"/>
  <c r="H17" i="81"/>
  <c r="I17" i="81"/>
  <c r="J17" i="81"/>
  <c r="K17" i="81"/>
  <c r="L17" i="81"/>
  <c r="M17" i="81"/>
  <c r="N17" i="81"/>
  <c r="O17" i="81"/>
  <c r="P17" i="81"/>
  <c r="Q17" i="81"/>
  <c r="S17" i="81"/>
  <c r="T17" i="81"/>
  <c r="U17" i="81"/>
  <c r="V17" i="81"/>
  <c r="W17" i="81"/>
  <c r="X17" i="81"/>
  <c r="Y17" i="81"/>
  <c r="Z17" i="81"/>
  <c r="AA17" i="81"/>
  <c r="AB17" i="81"/>
  <c r="AC17" i="81"/>
  <c r="AD17" i="81"/>
  <c r="AE17" i="81"/>
  <c r="AF17" i="81"/>
  <c r="AG17" i="81"/>
  <c r="AH17" i="81"/>
  <c r="AI17" i="81"/>
  <c r="AJ17" i="81"/>
  <c r="AM17" i="81"/>
  <c r="AN17" i="81"/>
  <c r="AO17" i="81"/>
  <c r="AP17" i="81"/>
  <c r="AQ17" i="81"/>
  <c r="AR17" i="81"/>
  <c r="AS17" i="81"/>
  <c r="AT17" i="81"/>
  <c r="AU17" i="81"/>
  <c r="AV17" i="81"/>
  <c r="AW17" i="81"/>
  <c r="AX17" i="81"/>
  <c r="AY17" i="81"/>
  <c r="AZ17" i="81"/>
  <c r="BA17" i="81"/>
  <c r="BB17" i="81"/>
  <c r="BC17" i="81"/>
  <c r="BD17" i="81"/>
  <c r="BE17" i="81"/>
  <c r="C18" i="81"/>
  <c r="D18" i="81"/>
  <c r="E18" i="81"/>
  <c r="F18" i="81"/>
  <c r="G18" i="81"/>
  <c r="H18" i="81"/>
  <c r="I18" i="81"/>
  <c r="J18" i="81"/>
  <c r="K18" i="81"/>
  <c r="L18" i="81"/>
  <c r="M18" i="81"/>
  <c r="N18" i="81"/>
  <c r="O18" i="81"/>
  <c r="P18" i="81"/>
  <c r="Q18" i="81"/>
  <c r="S18" i="81"/>
  <c r="T18" i="81"/>
  <c r="U18" i="81"/>
  <c r="V18" i="81"/>
  <c r="W18" i="81"/>
  <c r="X18" i="81"/>
  <c r="Y18" i="81"/>
  <c r="Z18" i="81"/>
  <c r="AA18" i="81"/>
  <c r="AB18" i="81"/>
  <c r="AC18" i="81"/>
  <c r="AD18" i="81"/>
  <c r="AE18" i="81"/>
  <c r="AF18" i="81"/>
  <c r="AG18" i="81"/>
  <c r="AH18" i="81"/>
  <c r="AI18" i="81"/>
  <c r="AJ18" i="81"/>
  <c r="AM18" i="81"/>
  <c r="AN18" i="81"/>
  <c r="AO18" i="81"/>
  <c r="AP18" i="81"/>
  <c r="AQ18" i="81"/>
  <c r="AR18" i="81"/>
  <c r="AS18" i="81"/>
  <c r="AT18" i="81"/>
  <c r="AU18" i="81"/>
  <c r="AV18" i="81"/>
  <c r="AW18" i="81"/>
  <c r="AX18" i="81"/>
  <c r="AY18" i="81"/>
  <c r="AZ18" i="81"/>
  <c r="BA18" i="81"/>
  <c r="BB18" i="81"/>
  <c r="BC18" i="81"/>
  <c r="BD18" i="81"/>
  <c r="BE18" i="81"/>
  <c r="C19" i="81"/>
  <c r="D19" i="81"/>
  <c r="E19" i="81"/>
  <c r="F19" i="81"/>
  <c r="G19" i="81"/>
  <c r="H19" i="81"/>
  <c r="I19" i="81"/>
  <c r="J19" i="81"/>
  <c r="K19" i="81"/>
  <c r="L19" i="81"/>
  <c r="M19" i="81"/>
  <c r="N19" i="81"/>
  <c r="O19" i="81"/>
  <c r="P19" i="81"/>
  <c r="Q19" i="81"/>
  <c r="S19" i="81"/>
  <c r="T19" i="81"/>
  <c r="U19" i="81"/>
  <c r="V19" i="81"/>
  <c r="W19" i="81"/>
  <c r="X19" i="81"/>
  <c r="Y19" i="81"/>
  <c r="Z19" i="81"/>
  <c r="AA19" i="81"/>
  <c r="AB19" i="81"/>
  <c r="AC19" i="81"/>
  <c r="AD19" i="81"/>
  <c r="AE19" i="81"/>
  <c r="AF19" i="81"/>
  <c r="AG19" i="81"/>
  <c r="AH19" i="81"/>
  <c r="AI19" i="81"/>
  <c r="AJ19" i="81"/>
  <c r="AM19" i="81"/>
  <c r="AN19" i="81"/>
  <c r="AO19" i="81"/>
  <c r="AP19" i="81"/>
  <c r="AQ19" i="81"/>
  <c r="AR19" i="81"/>
  <c r="AS19" i="81"/>
  <c r="AT19" i="81"/>
  <c r="AU19" i="81"/>
  <c r="AV19" i="81"/>
  <c r="AW19" i="81"/>
  <c r="AX19" i="81"/>
  <c r="AY19" i="81"/>
  <c r="AZ19" i="81"/>
  <c r="BA19" i="81"/>
  <c r="BB19" i="81"/>
  <c r="BC19" i="81"/>
  <c r="BD19" i="81"/>
  <c r="BE19" i="81"/>
  <c r="C20" i="81"/>
  <c r="D20" i="81"/>
  <c r="E20" i="81"/>
  <c r="F20" i="81"/>
  <c r="G20" i="81"/>
  <c r="H20" i="81"/>
  <c r="I20" i="81"/>
  <c r="J20" i="81"/>
  <c r="K20" i="81"/>
  <c r="L20" i="81"/>
  <c r="M20" i="81"/>
  <c r="N20" i="81"/>
  <c r="O20" i="81"/>
  <c r="P20" i="81"/>
  <c r="Q20" i="81"/>
  <c r="S20" i="81"/>
  <c r="T20" i="81"/>
  <c r="U20" i="81"/>
  <c r="V20" i="81"/>
  <c r="W20" i="81"/>
  <c r="X20" i="81"/>
  <c r="Y20" i="81"/>
  <c r="Z20" i="81"/>
  <c r="AA20" i="81"/>
  <c r="AB20" i="81"/>
  <c r="AC20" i="81"/>
  <c r="AD20" i="81"/>
  <c r="AE20" i="81"/>
  <c r="AF20" i="81"/>
  <c r="AG20" i="81"/>
  <c r="AH20" i="81"/>
  <c r="AI20" i="81"/>
  <c r="AJ20" i="81"/>
  <c r="AM20" i="81"/>
  <c r="AN20" i="81"/>
  <c r="AO20" i="81"/>
  <c r="AP20" i="81"/>
  <c r="AQ20" i="81"/>
  <c r="AR20" i="81"/>
  <c r="AS20" i="81"/>
  <c r="AT20" i="81"/>
  <c r="AU20" i="81"/>
  <c r="AV20" i="81"/>
  <c r="AW20" i="81"/>
  <c r="AX20" i="81"/>
  <c r="AY20" i="81"/>
  <c r="AZ20" i="81"/>
  <c r="BA20" i="81"/>
  <c r="BB20" i="81"/>
  <c r="BC20" i="81"/>
  <c r="BD20" i="81"/>
  <c r="BE20" i="81"/>
  <c r="C21" i="81"/>
  <c r="D21" i="81"/>
  <c r="E21" i="81"/>
  <c r="F21" i="81"/>
  <c r="G21" i="81"/>
  <c r="H21" i="81"/>
  <c r="I21" i="81"/>
  <c r="J21" i="81"/>
  <c r="K21" i="81"/>
  <c r="L21" i="81"/>
  <c r="M21" i="81"/>
  <c r="N21" i="81"/>
  <c r="O21" i="81"/>
  <c r="P21" i="81"/>
  <c r="Q21" i="81"/>
  <c r="S21" i="81"/>
  <c r="T21" i="81"/>
  <c r="U21" i="81"/>
  <c r="V21" i="81"/>
  <c r="W21" i="81"/>
  <c r="X21" i="81"/>
  <c r="Y21" i="81"/>
  <c r="Z21" i="81"/>
  <c r="AA21" i="81"/>
  <c r="AB21" i="81"/>
  <c r="AC21" i="81"/>
  <c r="AD21" i="81"/>
  <c r="AE21" i="81"/>
  <c r="AF21" i="81"/>
  <c r="AG21" i="81"/>
  <c r="AH21" i="81"/>
  <c r="AI21" i="81"/>
  <c r="AJ21" i="81"/>
  <c r="AM21" i="81"/>
  <c r="AN21" i="81"/>
  <c r="AO21" i="81"/>
  <c r="AP21" i="81"/>
  <c r="AQ21" i="81"/>
  <c r="AR21" i="81"/>
  <c r="AS21" i="81"/>
  <c r="AT21" i="81"/>
  <c r="AU21" i="81"/>
  <c r="AV21" i="81"/>
  <c r="AW21" i="81"/>
  <c r="AX21" i="81"/>
  <c r="AY21" i="81"/>
  <c r="AZ21" i="81"/>
  <c r="BA21" i="81"/>
  <c r="BB21" i="81"/>
  <c r="BC21" i="81"/>
  <c r="BD21" i="81"/>
  <c r="BE21" i="81"/>
  <c r="C22" i="81"/>
  <c r="D22" i="81"/>
  <c r="E22" i="81"/>
  <c r="F22" i="81"/>
  <c r="G22" i="81"/>
  <c r="H22" i="81"/>
  <c r="I22" i="81"/>
  <c r="J22" i="81"/>
  <c r="K22" i="81"/>
  <c r="L22" i="81"/>
  <c r="M22" i="81"/>
  <c r="N22" i="81"/>
  <c r="O22" i="81"/>
  <c r="P22" i="81"/>
  <c r="Q22" i="81"/>
  <c r="S22" i="81"/>
  <c r="T22" i="81"/>
  <c r="U22" i="81"/>
  <c r="V22" i="81"/>
  <c r="W22" i="81"/>
  <c r="X22" i="81"/>
  <c r="Y22" i="81"/>
  <c r="Z22" i="81"/>
  <c r="AA22" i="81"/>
  <c r="AB22" i="81"/>
  <c r="AC22" i="81"/>
  <c r="AD22" i="81"/>
  <c r="AE22" i="81"/>
  <c r="AF22" i="81"/>
  <c r="AG22" i="81"/>
  <c r="AH22" i="81"/>
  <c r="AI22" i="81"/>
  <c r="AJ22" i="81"/>
  <c r="AM22" i="81"/>
  <c r="AN22" i="81"/>
  <c r="AO22" i="81"/>
  <c r="AP22" i="81"/>
  <c r="AQ22" i="81"/>
  <c r="AR22" i="81"/>
  <c r="AS22" i="81"/>
  <c r="AT22" i="81"/>
  <c r="AU22" i="81"/>
  <c r="AV22" i="81"/>
  <c r="AW22" i="81"/>
  <c r="AX22" i="81"/>
  <c r="AY22" i="81"/>
  <c r="AZ22" i="81"/>
  <c r="BA22" i="81"/>
  <c r="BB22" i="81"/>
  <c r="BC22" i="81"/>
  <c r="BD22" i="81"/>
  <c r="BE22" i="81"/>
  <c r="C23" i="81"/>
  <c r="D23" i="81"/>
  <c r="E23" i="81"/>
  <c r="F23" i="81"/>
  <c r="G23" i="81"/>
  <c r="H23" i="81"/>
  <c r="I23" i="81"/>
  <c r="J23" i="81"/>
  <c r="K23" i="81"/>
  <c r="L23" i="81"/>
  <c r="M23" i="81"/>
  <c r="N23" i="81"/>
  <c r="O23" i="81"/>
  <c r="P23" i="81"/>
  <c r="Q23" i="81"/>
  <c r="S23" i="81"/>
  <c r="T23" i="81"/>
  <c r="U23" i="81"/>
  <c r="V23" i="81"/>
  <c r="W23" i="81"/>
  <c r="X23" i="81"/>
  <c r="Y23" i="81"/>
  <c r="Z23" i="81"/>
  <c r="AA23" i="81"/>
  <c r="AB23" i="81"/>
  <c r="AC23" i="81"/>
  <c r="AD23" i="81"/>
  <c r="AE23" i="81"/>
  <c r="AF23" i="81"/>
  <c r="AG23" i="81"/>
  <c r="AH23" i="81"/>
  <c r="AI23" i="81"/>
  <c r="AJ23" i="81"/>
  <c r="AM23" i="81"/>
  <c r="AN23" i="81"/>
  <c r="AO23" i="81"/>
  <c r="AP23" i="81"/>
  <c r="AQ23" i="81"/>
  <c r="AR23" i="81"/>
  <c r="AS23" i="81"/>
  <c r="AT23" i="81"/>
  <c r="AU23" i="81"/>
  <c r="AV23" i="81"/>
  <c r="AW23" i="81"/>
  <c r="AX23" i="81"/>
  <c r="AY23" i="81"/>
  <c r="AZ23" i="81"/>
  <c r="BA23" i="81"/>
  <c r="BB23" i="81"/>
  <c r="BC23" i="81"/>
  <c r="BD23" i="81"/>
  <c r="BE23" i="81"/>
  <c r="C24" i="81"/>
  <c r="D24" i="81"/>
  <c r="E24" i="81"/>
  <c r="F24" i="81"/>
  <c r="G24" i="81"/>
  <c r="H24" i="81"/>
  <c r="I24" i="81"/>
  <c r="J24" i="81"/>
  <c r="K24" i="81"/>
  <c r="L24" i="81"/>
  <c r="M24" i="81"/>
  <c r="N24" i="81"/>
  <c r="O24" i="81"/>
  <c r="P24" i="81"/>
  <c r="Q24" i="81"/>
  <c r="S24" i="81"/>
  <c r="T24" i="81"/>
  <c r="U24" i="81"/>
  <c r="V24" i="81"/>
  <c r="W24" i="81"/>
  <c r="X24" i="81"/>
  <c r="Y24" i="81"/>
  <c r="Z24" i="81"/>
  <c r="AA24" i="81"/>
  <c r="AB24" i="81"/>
  <c r="AC24" i="81"/>
  <c r="AD24" i="81"/>
  <c r="AE24" i="81"/>
  <c r="AF24" i="81"/>
  <c r="AG24" i="81"/>
  <c r="AH24" i="81"/>
  <c r="AI24" i="81"/>
  <c r="AJ24" i="81"/>
  <c r="AM24" i="81"/>
  <c r="AN24" i="81"/>
  <c r="AO24" i="81"/>
  <c r="AP24" i="81"/>
  <c r="AQ24" i="81"/>
  <c r="AR24" i="81"/>
  <c r="AS24" i="81"/>
  <c r="AT24" i="81"/>
  <c r="AU24" i="81"/>
  <c r="AV24" i="81"/>
  <c r="AW24" i="81"/>
  <c r="AX24" i="81"/>
  <c r="AY24" i="81"/>
  <c r="AZ24" i="81"/>
  <c r="BA24" i="81"/>
  <c r="BB24" i="81"/>
  <c r="BC24" i="81"/>
  <c r="BD24" i="81"/>
  <c r="BE24" i="81"/>
  <c r="C25" i="81"/>
  <c r="D25" i="81"/>
  <c r="E25" i="81"/>
  <c r="F25" i="81"/>
  <c r="G25" i="81"/>
  <c r="H25" i="81"/>
  <c r="I25" i="81"/>
  <c r="J25" i="81"/>
  <c r="K25" i="81"/>
  <c r="L25" i="81"/>
  <c r="M25" i="81"/>
  <c r="N25" i="81"/>
  <c r="O25" i="81"/>
  <c r="P25" i="81"/>
  <c r="Q25" i="81"/>
  <c r="S25" i="81"/>
  <c r="T25" i="81"/>
  <c r="U25" i="81"/>
  <c r="V25" i="81"/>
  <c r="W25" i="81"/>
  <c r="X25" i="81"/>
  <c r="Y25" i="81"/>
  <c r="Z25" i="81"/>
  <c r="AA25" i="81"/>
  <c r="AB25" i="81"/>
  <c r="AC25" i="81"/>
  <c r="AD25" i="81"/>
  <c r="AE25" i="81"/>
  <c r="AF25" i="81"/>
  <c r="AG25" i="81"/>
  <c r="AH25" i="81"/>
  <c r="AI25" i="81"/>
  <c r="AJ25" i="81"/>
  <c r="AM25" i="81"/>
  <c r="AN25" i="81"/>
  <c r="AO25" i="81"/>
  <c r="AP25" i="81"/>
  <c r="AQ25" i="81"/>
  <c r="AR25" i="81"/>
  <c r="AS25" i="81"/>
  <c r="AT25" i="81"/>
  <c r="AU25" i="81"/>
  <c r="AV25" i="81"/>
  <c r="AW25" i="81"/>
  <c r="AX25" i="81"/>
  <c r="AY25" i="81"/>
  <c r="AZ25" i="81"/>
  <c r="BA25" i="81"/>
  <c r="BB25" i="81"/>
  <c r="BC25" i="81"/>
  <c r="BD25" i="81"/>
  <c r="BE25" i="81"/>
  <c r="C26" i="81"/>
  <c r="D26" i="81"/>
  <c r="E26" i="81"/>
  <c r="F26" i="81"/>
  <c r="G26" i="81"/>
  <c r="H26" i="81"/>
  <c r="I26" i="81"/>
  <c r="J26" i="81"/>
  <c r="K26" i="81"/>
  <c r="L26" i="81"/>
  <c r="M26" i="81"/>
  <c r="N26" i="81"/>
  <c r="O26" i="81"/>
  <c r="P26" i="81"/>
  <c r="Q26" i="81"/>
  <c r="S26" i="81"/>
  <c r="T26" i="81"/>
  <c r="U26" i="81"/>
  <c r="V26" i="81"/>
  <c r="W26" i="81"/>
  <c r="X26" i="81"/>
  <c r="Y26" i="81"/>
  <c r="Z26" i="81"/>
  <c r="AA26" i="81"/>
  <c r="AB26" i="81"/>
  <c r="AC26" i="81"/>
  <c r="AD26" i="81"/>
  <c r="AE26" i="81"/>
  <c r="AF26" i="81"/>
  <c r="AG26" i="81"/>
  <c r="AH26" i="81"/>
  <c r="AI26" i="81"/>
  <c r="AJ26" i="81"/>
  <c r="AM26" i="81"/>
  <c r="AN26" i="81"/>
  <c r="AO26" i="81"/>
  <c r="AP26" i="81"/>
  <c r="AQ26" i="81"/>
  <c r="AR26" i="81"/>
  <c r="AS26" i="81"/>
  <c r="AT26" i="81"/>
  <c r="AU26" i="81"/>
  <c r="AV26" i="81"/>
  <c r="AW26" i="81"/>
  <c r="AX26" i="81"/>
  <c r="AY26" i="81"/>
  <c r="AZ26" i="81"/>
  <c r="BA26" i="81"/>
  <c r="BB26" i="81"/>
  <c r="BC26" i="81"/>
  <c r="BD26" i="81"/>
  <c r="BE26" i="81"/>
  <c r="C27" i="81"/>
  <c r="D27" i="81"/>
  <c r="E27" i="81"/>
  <c r="F27" i="81"/>
  <c r="G27" i="81"/>
  <c r="H27" i="81"/>
  <c r="I27" i="81"/>
  <c r="J27" i="81"/>
  <c r="K27" i="81"/>
  <c r="L27" i="81"/>
  <c r="M27" i="81"/>
  <c r="N27" i="81"/>
  <c r="O27" i="81"/>
  <c r="P27" i="81"/>
  <c r="Q27" i="81"/>
  <c r="S27" i="81"/>
  <c r="T27" i="81"/>
  <c r="U27" i="81"/>
  <c r="V27" i="81"/>
  <c r="W27" i="81"/>
  <c r="X27" i="81"/>
  <c r="Y27" i="81"/>
  <c r="Z27" i="81"/>
  <c r="AA27" i="81"/>
  <c r="AB27" i="81"/>
  <c r="AC27" i="81"/>
  <c r="AD27" i="81"/>
  <c r="AE27" i="81"/>
  <c r="AF27" i="81"/>
  <c r="AG27" i="81"/>
  <c r="AH27" i="81"/>
  <c r="AI27" i="81"/>
  <c r="AJ27" i="81"/>
  <c r="AM27" i="81"/>
  <c r="AN27" i="81"/>
  <c r="AO27" i="81"/>
  <c r="AP27" i="81"/>
  <c r="AQ27" i="81"/>
  <c r="AR27" i="81"/>
  <c r="AS27" i="81"/>
  <c r="AT27" i="81"/>
  <c r="AU27" i="81"/>
  <c r="AV27" i="81"/>
  <c r="AW27" i="81"/>
  <c r="AX27" i="81"/>
  <c r="AY27" i="81"/>
  <c r="AZ27" i="81"/>
  <c r="BA27" i="81"/>
  <c r="BB27" i="81"/>
  <c r="BC27" i="81"/>
  <c r="BD27" i="81"/>
  <c r="BE27" i="81"/>
  <c r="C28" i="81"/>
  <c r="D28" i="81"/>
  <c r="E28" i="81"/>
  <c r="F28" i="81"/>
  <c r="G28" i="81"/>
  <c r="H28" i="81"/>
  <c r="I28" i="81"/>
  <c r="J28" i="81"/>
  <c r="K28" i="81"/>
  <c r="L28" i="81"/>
  <c r="M28" i="81"/>
  <c r="N28" i="81"/>
  <c r="O28" i="81"/>
  <c r="P28" i="81"/>
  <c r="Q28" i="81"/>
  <c r="S28" i="81"/>
  <c r="T28" i="81"/>
  <c r="U28" i="81"/>
  <c r="V28" i="81"/>
  <c r="W28" i="81"/>
  <c r="X28" i="81"/>
  <c r="Y28" i="81"/>
  <c r="Z28" i="81"/>
  <c r="AA28" i="81"/>
  <c r="AB28" i="81"/>
  <c r="AC28" i="81"/>
  <c r="AD28" i="81"/>
  <c r="AE28" i="81"/>
  <c r="AF28" i="81"/>
  <c r="AG28" i="81"/>
  <c r="AH28" i="81"/>
  <c r="AI28" i="81"/>
  <c r="AJ28" i="81"/>
  <c r="AM28" i="81"/>
  <c r="AN28" i="81"/>
  <c r="AO28" i="81"/>
  <c r="AP28" i="81"/>
  <c r="AQ28" i="81"/>
  <c r="AR28" i="81"/>
  <c r="AS28" i="81"/>
  <c r="AT28" i="81"/>
  <c r="AU28" i="81"/>
  <c r="AV28" i="81"/>
  <c r="AW28" i="81"/>
  <c r="AX28" i="81"/>
  <c r="AY28" i="81"/>
  <c r="AZ28" i="81"/>
  <c r="BA28" i="81"/>
  <c r="BB28" i="81"/>
  <c r="BC28" i="81"/>
  <c r="BD28" i="81"/>
  <c r="BE28" i="81"/>
  <c r="C29" i="81"/>
  <c r="D29" i="81"/>
  <c r="E29" i="81"/>
  <c r="F29" i="81"/>
  <c r="G29" i="81"/>
  <c r="H29" i="81"/>
  <c r="I29" i="81"/>
  <c r="J29" i="81"/>
  <c r="K29" i="81"/>
  <c r="L29" i="81"/>
  <c r="M29" i="81"/>
  <c r="N29" i="81"/>
  <c r="O29" i="81"/>
  <c r="P29" i="81"/>
  <c r="Q29" i="81"/>
  <c r="S29" i="81"/>
  <c r="T29" i="81"/>
  <c r="U29" i="81"/>
  <c r="V29" i="81"/>
  <c r="W29" i="81"/>
  <c r="X29" i="81"/>
  <c r="Y29" i="81"/>
  <c r="Z29" i="81"/>
  <c r="AA29" i="81"/>
  <c r="AB29" i="81"/>
  <c r="AC29" i="81"/>
  <c r="AD29" i="81"/>
  <c r="AE29" i="81"/>
  <c r="AF29" i="81"/>
  <c r="AG29" i="81"/>
  <c r="AH29" i="81"/>
  <c r="AI29" i="81"/>
  <c r="AJ29" i="81"/>
  <c r="AM29" i="81"/>
  <c r="AN29" i="81"/>
  <c r="AO29" i="81"/>
  <c r="AP29" i="81"/>
  <c r="AQ29" i="81"/>
  <c r="AR29" i="81"/>
  <c r="AS29" i="81"/>
  <c r="AT29" i="81"/>
  <c r="AU29" i="81"/>
  <c r="AV29" i="81"/>
  <c r="AW29" i="81"/>
  <c r="AX29" i="81"/>
  <c r="AY29" i="81"/>
  <c r="AZ29" i="81"/>
  <c r="BA29" i="81"/>
  <c r="BB29" i="81"/>
  <c r="BC29" i="81"/>
  <c r="BD29" i="81"/>
  <c r="BE29" i="81"/>
  <c r="C30" i="81"/>
  <c r="D30" i="81"/>
  <c r="E30" i="81"/>
  <c r="F30" i="81"/>
  <c r="G30" i="81"/>
  <c r="H30" i="81"/>
  <c r="I30" i="81"/>
  <c r="J30" i="81"/>
  <c r="K30" i="81"/>
  <c r="L30" i="81"/>
  <c r="M30" i="81"/>
  <c r="N30" i="81"/>
  <c r="O30" i="81"/>
  <c r="P30" i="81"/>
  <c r="Q30" i="81"/>
  <c r="S30" i="81"/>
  <c r="T30" i="81"/>
  <c r="U30" i="81"/>
  <c r="V30" i="81"/>
  <c r="W30" i="81"/>
  <c r="X30" i="81"/>
  <c r="Y30" i="81"/>
  <c r="Z30" i="81"/>
  <c r="AA30" i="81"/>
  <c r="AB30" i="81"/>
  <c r="AC30" i="81"/>
  <c r="AD30" i="81"/>
  <c r="AE30" i="81"/>
  <c r="AF30" i="81"/>
  <c r="AG30" i="81"/>
  <c r="AH30" i="81"/>
  <c r="AI30" i="81"/>
  <c r="AJ30" i="81"/>
  <c r="AM30" i="81"/>
  <c r="AN30" i="81"/>
  <c r="AO30" i="81"/>
  <c r="AP30" i="81"/>
  <c r="AQ30" i="81"/>
  <c r="AR30" i="81"/>
  <c r="AS30" i="81"/>
  <c r="AT30" i="81"/>
  <c r="AU30" i="81"/>
  <c r="AV30" i="81"/>
  <c r="AW30" i="81"/>
  <c r="AX30" i="81"/>
  <c r="AY30" i="81"/>
  <c r="AZ30" i="81"/>
  <c r="BA30" i="81"/>
  <c r="BB30" i="81"/>
  <c r="BC30" i="81"/>
  <c r="BD30" i="81"/>
  <c r="BE30" i="81"/>
  <c r="C31" i="81"/>
  <c r="D31" i="81"/>
  <c r="E31" i="81"/>
  <c r="F31" i="81"/>
  <c r="G31" i="81"/>
  <c r="H31" i="81"/>
  <c r="I31" i="81"/>
  <c r="J31" i="81"/>
  <c r="K31" i="81"/>
  <c r="L31" i="81"/>
  <c r="M31" i="81"/>
  <c r="N31" i="81"/>
  <c r="O31" i="81"/>
  <c r="P31" i="81"/>
  <c r="Q31" i="81"/>
  <c r="S31" i="81"/>
  <c r="T31" i="81"/>
  <c r="U31" i="81"/>
  <c r="V31" i="81"/>
  <c r="W31" i="81"/>
  <c r="X31" i="81"/>
  <c r="Y31" i="81"/>
  <c r="Z31" i="81"/>
  <c r="AA31" i="81"/>
  <c r="AB31" i="81"/>
  <c r="AC31" i="81"/>
  <c r="AD31" i="81"/>
  <c r="AE31" i="81"/>
  <c r="AF31" i="81"/>
  <c r="AG31" i="81"/>
  <c r="AH31" i="81"/>
  <c r="AI31" i="81"/>
  <c r="AJ31" i="81"/>
  <c r="AM31" i="81"/>
  <c r="AN31" i="81"/>
  <c r="AO31" i="81"/>
  <c r="AP31" i="81"/>
  <c r="AQ31" i="81"/>
  <c r="AR31" i="81"/>
  <c r="AS31" i="81"/>
  <c r="AT31" i="81"/>
  <c r="AU31" i="81"/>
  <c r="AV31" i="81"/>
  <c r="AW31" i="81"/>
  <c r="AX31" i="81"/>
  <c r="AY31" i="81"/>
  <c r="AZ31" i="81"/>
  <c r="BA31" i="81"/>
  <c r="BB31" i="81"/>
  <c r="BC31" i="81"/>
  <c r="BD31" i="81"/>
  <c r="BE31" i="81"/>
  <c r="C32" i="81"/>
  <c r="D32" i="81"/>
  <c r="E32" i="81"/>
  <c r="F32" i="81"/>
  <c r="G32" i="81"/>
  <c r="H32" i="81"/>
  <c r="I32" i="81"/>
  <c r="J32" i="81"/>
  <c r="K32" i="81"/>
  <c r="L32" i="81"/>
  <c r="M32" i="81"/>
  <c r="N32" i="81"/>
  <c r="O32" i="81"/>
  <c r="P32" i="81"/>
  <c r="Q32" i="81"/>
  <c r="S32" i="81"/>
  <c r="T32" i="81"/>
  <c r="U32" i="81"/>
  <c r="V32" i="81"/>
  <c r="W32" i="81"/>
  <c r="X32" i="81"/>
  <c r="Y32" i="81"/>
  <c r="Z32" i="81"/>
  <c r="AA32" i="81"/>
  <c r="AB32" i="81"/>
  <c r="AC32" i="81"/>
  <c r="AD32" i="81"/>
  <c r="AE32" i="81"/>
  <c r="AF32" i="81"/>
  <c r="AG32" i="81"/>
  <c r="AH32" i="81"/>
  <c r="AI32" i="81"/>
  <c r="AJ32" i="81"/>
  <c r="AM32" i="81"/>
  <c r="AN32" i="81"/>
  <c r="AO32" i="81"/>
  <c r="AP32" i="81"/>
  <c r="AQ32" i="81"/>
  <c r="AR32" i="81"/>
  <c r="AS32" i="81"/>
  <c r="AT32" i="81"/>
  <c r="AU32" i="81"/>
  <c r="AV32" i="81"/>
  <c r="AW32" i="81"/>
  <c r="AX32" i="81"/>
  <c r="AY32" i="81"/>
  <c r="AZ32" i="81"/>
  <c r="BA32" i="81"/>
  <c r="BB32" i="81"/>
  <c r="BC32" i="81"/>
  <c r="BD32" i="81"/>
  <c r="BE32" i="81"/>
  <c r="C33" i="81"/>
  <c r="D33" i="81"/>
  <c r="E33" i="81"/>
  <c r="F33" i="81"/>
  <c r="G33" i="81"/>
  <c r="H33" i="81"/>
  <c r="I33" i="81"/>
  <c r="J33" i="81"/>
  <c r="K33" i="81"/>
  <c r="L33" i="81"/>
  <c r="M33" i="81"/>
  <c r="N33" i="81"/>
  <c r="O33" i="81"/>
  <c r="P33" i="81"/>
  <c r="Q33" i="81"/>
  <c r="S33" i="81"/>
  <c r="T33" i="81"/>
  <c r="U33" i="81"/>
  <c r="V33" i="81"/>
  <c r="W33" i="81"/>
  <c r="X33" i="81"/>
  <c r="Y33" i="81"/>
  <c r="Z33" i="81"/>
  <c r="AA33" i="81"/>
  <c r="AB33" i="81"/>
  <c r="AC33" i="81"/>
  <c r="AD33" i="81"/>
  <c r="AE33" i="81"/>
  <c r="AF33" i="81"/>
  <c r="AG33" i="81"/>
  <c r="AH33" i="81"/>
  <c r="AI33" i="81"/>
  <c r="AJ33" i="81"/>
  <c r="AM33" i="81"/>
  <c r="AN33" i="81"/>
  <c r="AO33" i="81"/>
  <c r="AP33" i="81"/>
  <c r="AQ33" i="81"/>
  <c r="AR33" i="81"/>
  <c r="AS33" i="81"/>
  <c r="AT33" i="81"/>
  <c r="AU33" i="81"/>
  <c r="AV33" i="81"/>
  <c r="AW33" i="81"/>
  <c r="AX33" i="81"/>
  <c r="AY33" i="81"/>
  <c r="AZ33" i="81"/>
  <c r="BA33" i="81"/>
  <c r="BB33" i="81"/>
  <c r="BC33" i="81"/>
  <c r="BD33" i="81"/>
  <c r="BE33" i="81"/>
  <c r="C34" i="81"/>
  <c r="D34" i="81"/>
  <c r="E34" i="81"/>
  <c r="F34" i="81"/>
  <c r="G34" i="81"/>
  <c r="H34" i="81"/>
  <c r="I34" i="81"/>
  <c r="J34" i="81"/>
  <c r="K34" i="81"/>
  <c r="L34" i="81"/>
  <c r="M34" i="81"/>
  <c r="N34" i="81"/>
  <c r="O34" i="81"/>
  <c r="P34" i="81"/>
  <c r="Q34" i="81"/>
  <c r="S34" i="81"/>
  <c r="T34" i="81"/>
  <c r="U34" i="81"/>
  <c r="V34" i="81"/>
  <c r="W34" i="81"/>
  <c r="X34" i="81"/>
  <c r="Y34" i="81"/>
  <c r="Z34" i="81"/>
  <c r="AA34" i="81"/>
  <c r="AB34" i="81"/>
  <c r="AC34" i="81"/>
  <c r="AD34" i="81"/>
  <c r="AE34" i="81"/>
  <c r="AF34" i="81"/>
  <c r="AG34" i="81"/>
  <c r="AH34" i="81"/>
  <c r="AI34" i="81"/>
  <c r="AJ34" i="81"/>
  <c r="AM34" i="81"/>
  <c r="AN34" i="81"/>
  <c r="AO34" i="81"/>
  <c r="AP34" i="81"/>
  <c r="AQ34" i="81"/>
  <c r="AR34" i="81"/>
  <c r="AS34" i="81"/>
  <c r="AT34" i="81"/>
  <c r="AU34" i="81"/>
  <c r="AV34" i="81"/>
  <c r="AW34" i="81"/>
  <c r="AX34" i="81"/>
  <c r="AY34" i="81"/>
  <c r="AZ34" i="81"/>
  <c r="BA34" i="81"/>
  <c r="BB34" i="81"/>
  <c r="BC34" i="81"/>
  <c r="BD34" i="81"/>
  <c r="BE34" i="81"/>
  <c r="C35" i="81"/>
  <c r="D35" i="81"/>
  <c r="E35" i="81"/>
  <c r="F35" i="81"/>
  <c r="G35" i="81"/>
  <c r="H35" i="81"/>
  <c r="I35" i="81"/>
  <c r="J35" i="81"/>
  <c r="K35" i="81"/>
  <c r="L35" i="81"/>
  <c r="M35" i="81"/>
  <c r="N35" i="81"/>
  <c r="O35" i="81"/>
  <c r="P35" i="81"/>
  <c r="Q35" i="81"/>
  <c r="S35" i="81"/>
  <c r="T35" i="81"/>
  <c r="U35" i="81"/>
  <c r="V35" i="81"/>
  <c r="W35" i="81"/>
  <c r="X35" i="81"/>
  <c r="Y35" i="81"/>
  <c r="Z35" i="81"/>
  <c r="AA35" i="81"/>
  <c r="AB35" i="81"/>
  <c r="AC35" i="81"/>
  <c r="AD35" i="81"/>
  <c r="AE35" i="81"/>
  <c r="AF35" i="81"/>
  <c r="AG35" i="81"/>
  <c r="AH35" i="81"/>
  <c r="AI35" i="81"/>
  <c r="AJ35" i="81"/>
  <c r="AM35" i="81"/>
  <c r="AN35" i="81"/>
  <c r="AO35" i="81"/>
  <c r="AP35" i="81"/>
  <c r="AQ35" i="81"/>
  <c r="AR35" i="81"/>
  <c r="AS35" i="81"/>
  <c r="AT35" i="81"/>
  <c r="AU35" i="81"/>
  <c r="AV35" i="81"/>
  <c r="AW35" i="81"/>
  <c r="AX35" i="81"/>
  <c r="AY35" i="81"/>
  <c r="AZ35" i="81"/>
  <c r="BA35" i="81"/>
  <c r="BB35" i="81"/>
  <c r="BC35" i="81"/>
  <c r="BD35" i="81"/>
  <c r="BE35" i="81"/>
  <c r="C36" i="81"/>
  <c r="D36" i="81"/>
  <c r="E36" i="81"/>
  <c r="F36" i="81"/>
  <c r="G36" i="81"/>
  <c r="H36" i="81"/>
  <c r="I36" i="81"/>
  <c r="J36" i="81"/>
  <c r="K36" i="81"/>
  <c r="L36" i="81"/>
  <c r="M36" i="81"/>
  <c r="N36" i="81"/>
  <c r="O36" i="81"/>
  <c r="P36" i="81"/>
  <c r="Q36" i="81"/>
  <c r="S36" i="81"/>
  <c r="T36" i="81"/>
  <c r="U36" i="81"/>
  <c r="V36" i="81"/>
  <c r="W36" i="81"/>
  <c r="X36" i="81"/>
  <c r="Y36" i="81"/>
  <c r="Z36" i="81"/>
  <c r="AA36" i="81"/>
  <c r="AB36" i="81"/>
  <c r="AC36" i="81"/>
  <c r="AD36" i="81"/>
  <c r="AE36" i="81"/>
  <c r="AF36" i="81"/>
  <c r="AG36" i="81"/>
  <c r="AH36" i="81"/>
  <c r="AI36" i="81"/>
  <c r="AJ36" i="81"/>
  <c r="AM36" i="81"/>
  <c r="AN36" i="81"/>
  <c r="AO36" i="81"/>
  <c r="AP36" i="81"/>
  <c r="AQ36" i="81"/>
  <c r="AR36" i="81"/>
  <c r="AS36" i="81"/>
  <c r="AT36" i="81"/>
  <c r="AU36" i="81"/>
  <c r="AV36" i="81"/>
  <c r="AW36" i="81"/>
  <c r="AX36" i="81"/>
  <c r="AY36" i="81"/>
  <c r="AZ36" i="81"/>
  <c r="BA36" i="81"/>
  <c r="BB36" i="81"/>
  <c r="BC36" i="81"/>
  <c r="BD36" i="81"/>
  <c r="BE36" i="81"/>
  <c r="C37" i="81"/>
  <c r="D37" i="81"/>
  <c r="E37" i="81"/>
  <c r="F37" i="81"/>
  <c r="G37" i="81"/>
  <c r="H37" i="81"/>
  <c r="I37" i="81"/>
  <c r="J37" i="81"/>
  <c r="K37" i="81"/>
  <c r="L37" i="81"/>
  <c r="M37" i="81"/>
  <c r="N37" i="81"/>
  <c r="O37" i="81"/>
  <c r="P37" i="81"/>
  <c r="Q37" i="81"/>
  <c r="S37" i="81"/>
  <c r="T37" i="81"/>
  <c r="U37" i="81"/>
  <c r="V37" i="81"/>
  <c r="W37" i="81"/>
  <c r="X37" i="81"/>
  <c r="Y37" i="81"/>
  <c r="Z37" i="81"/>
  <c r="AA37" i="81"/>
  <c r="AB37" i="81"/>
  <c r="AC37" i="81"/>
  <c r="AD37" i="81"/>
  <c r="AE37" i="81"/>
  <c r="AF37" i="81"/>
  <c r="AG37" i="81"/>
  <c r="AH37" i="81"/>
  <c r="AI37" i="81"/>
  <c r="AJ37" i="81"/>
  <c r="AM37" i="81"/>
  <c r="AN37" i="81"/>
  <c r="AO37" i="81"/>
  <c r="AP37" i="81"/>
  <c r="AQ37" i="81"/>
  <c r="AR37" i="81"/>
  <c r="AS37" i="81"/>
  <c r="AT37" i="81"/>
  <c r="AU37" i="81"/>
  <c r="AV37" i="81"/>
  <c r="AW37" i="81"/>
  <c r="AX37" i="81"/>
  <c r="AY37" i="81"/>
  <c r="AZ37" i="81"/>
  <c r="BA37" i="81"/>
  <c r="BB37" i="81"/>
  <c r="BC37" i="81"/>
  <c r="BD37" i="81"/>
  <c r="BE37" i="81"/>
  <c r="C38" i="81"/>
  <c r="D38" i="81"/>
  <c r="E38" i="81"/>
  <c r="F38" i="81"/>
  <c r="G38" i="81"/>
  <c r="H38" i="81"/>
  <c r="I38" i="81"/>
  <c r="J38" i="81"/>
  <c r="K38" i="81"/>
  <c r="L38" i="81"/>
  <c r="M38" i="81"/>
  <c r="N38" i="81"/>
  <c r="O38" i="81"/>
  <c r="P38" i="81"/>
  <c r="Q38" i="81"/>
  <c r="S38" i="81"/>
  <c r="T38" i="81"/>
  <c r="U38" i="81"/>
  <c r="V38" i="81"/>
  <c r="W38" i="81"/>
  <c r="X38" i="81"/>
  <c r="Y38" i="81"/>
  <c r="Z38" i="81"/>
  <c r="AA38" i="81"/>
  <c r="AB38" i="81"/>
  <c r="AC38" i="81"/>
  <c r="AD38" i="81"/>
  <c r="AE38" i="81"/>
  <c r="AF38" i="81"/>
  <c r="AG38" i="81"/>
  <c r="AH38" i="81"/>
  <c r="AI38" i="81"/>
  <c r="AJ38" i="81"/>
  <c r="AM38" i="81"/>
  <c r="AN38" i="81"/>
  <c r="AO38" i="81"/>
  <c r="AP38" i="81"/>
  <c r="AQ38" i="81"/>
  <c r="AR38" i="81"/>
  <c r="AS38" i="81"/>
  <c r="AT38" i="81"/>
  <c r="AU38" i="81"/>
  <c r="AV38" i="81"/>
  <c r="AW38" i="81"/>
  <c r="AX38" i="81"/>
  <c r="AY38" i="81"/>
  <c r="AZ38" i="81"/>
  <c r="BA38" i="81"/>
  <c r="BB38" i="81"/>
  <c r="BC38" i="81"/>
  <c r="BD38" i="81"/>
  <c r="BE38" i="81"/>
  <c r="C39" i="81"/>
  <c r="D39" i="81"/>
  <c r="E39" i="81"/>
  <c r="F39" i="81"/>
  <c r="G39" i="81"/>
  <c r="H39" i="81"/>
  <c r="I39" i="81"/>
  <c r="J39" i="81"/>
  <c r="K39" i="81"/>
  <c r="L39" i="81"/>
  <c r="M39" i="81"/>
  <c r="N39" i="81"/>
  <c r="O39" i="81"/>
  <c r="P39" i="81"/>
  <c r="Q39" i="81"/>
  <c r="S39" i="81"/>
  <c r="T39" i="81"/>
  <c r="U39" i="81"/>
  <c r="V39" i="81"/>
  <c r="W39" i="81"/>
  <c r="X39" i="81"/>
  <c r="Y39" i="81"/>
  <c r="Z39" i="81"/>
  <c r="AA39" i="81"/>
  <c r="AB39" i="81"/>
  <c r="AC39" i="81"/>
  <c r="AD39" i="81"/>
  <c r="AE39" i="81"/>
  <c r="AF39" i="81"/>
  <c r="AG39" i="81"/>
  <c r="AH39" i="81"/>
  <c r="AI39" i="81"/>
  <c r="AJ39" i="81"/>
  <c r="AM39" i="81"/>
  <c r="AN39" i="81"/>
  <c r="AO39" i="81"/>
  <c r="AP39" i="81"/>
  <c r="AQ39" i="81"/>
  <c r="AR39" i="81"/>
  <c r="AS39" i="81"/>
  <c r="AT39" i="81"/>
  <c r="AU39" i="81"/>
  <c r="AV39" i="81"/>
  <c r="AW39" i="81"/>
  <c r="AX39" i="81"/>
  <c r="AY39" i="81"/>
  <c r="AZ39" i="81"/>
  <c r="BA39" i="81"/>
  <c r="BB39" i="81"/>
  <c r="BC39" i="81"/>
  <c r="BD39" i="81"/>
  <c r="BE39" i="81"/>
  <c r="C40" i="81"/>
  <c r="D40" i="81"/>
  <c r="E40" i="81"/>
  <c r="F40" i="81"/>
  <c r="G40" i="81"/>
  <c r="H40" i="81"/>
  <c r="I40" i="81"/>
  <c r="J40" i="81"/>
  <c r="K40" i="81"/>
  <c r="L40" i="81"/>
  <c r="M40" i="81"/>
  <c r="N40" i="81"/>
  <c r="O40" i="81"/>
  <c r="P40" i="81"/>
  <c r="Q40" i="81"/>
  <c r="S40" i="81"/>
  <c r="T40" i="81"/>
  <c r="U40" i="81"/>
  <c r="V40" i="81"/>
  <c r="W40" i="81"/>
  <c r="X40" i="81"/>
  <c r="Y40" i="81"/>
  <c r="Z40" i="81"/>
  <c r="AA40" i="81"/>
  <c r="AB40" i="81"/>
  <c r="AC40" i="81"/>
  <c r="AD40" i="81"/>
  <c r="AE40" i="81"/>
  <c r="AF40" i="81"/>
  <c r="AG40" i="81"/>
  <c r="AH40" i="81"/>
  <c r="AI40" i="81"/>
  <c r="AJ40" i="81"/>
  <c r="AM40" i="81"/>
  <c r="AN40" i="81"/>
  <c r="AO40" i="81"/>
  <c r="AP40" i="81"/>
  <c r="AQ40" i="81"/>
  <c r="AR40" i="81"/>
  <c r="AS40" i="81"/>
  <c r="AT40" i="81"/>
  <c r="AU40" i="81"/>
  <c r="AV40" i="81"/>
  <c r="AW40" i="81"/>
  <c r="AX40" i="81"/>
  <c r="AY40" i="81"/>
  <c r="AZ40" i="81"/>
  <c r="BA40" i="81"/>
  <c r="BB40" i="81"/>
  <c r="BC40" i="81"/>
  <c r="BD40" i="81"/>
  <c r="BE40" i="81"/>
  <c r="C41" i="81"/>
  <c r="D41" i="81"/>
  <c r="E41" i="81"/>
  <c r="F41" i="81"/>
  <c r="G41" i="81"/>
  <c r="H41" i="81"/>
  <c r="I41" i="81"/>
  <c r="J41" i="81"/>
  <c r="K41" i="81"/>
  <c r="L41" i="81"/>
  <c r="M41" i="81"/>
  <c r="N41" i="81"/>
  <c r="O41" i="81"/>
  <c r="P41" i="81"/>
  <c r="Q41" i="81"/>
  <c r="S41" i="81"/>
  <c r="T41" i="81"/>
  <c r="U41" i="81"/>
  <c r="V41" i="81"/>
  <c r="W41" i="81"/>
  <c r="X41" i="81"/>
  <c r="Y41" i="81"/>
  <c r="Z41" i="81"/>
  <c r="AA41" i="81"/>
  <c r="AB41" i="81"/>
  <c r="AC41" i="81"/>
  <c r="AD41" i="81"/>
  <c r="AE41" i="81"/>
  <c r="AF41" i="81"/>
  <c r="AG41" i="81"/>
  <c r="AH41" i="81"/>
  <c r="AI41" i="81"/>
  <c r="AJ41" i="81"/>
  <c r="AM41" i="81"/>
  <c r="AN41" i="81"/>
  <c r="AO41" i="81"/>
  <c r="AP41" i="81"/>
  <c r="AQ41" i="81"/>
  <c r="AR41" i="81"/>
  <c r="AS41" i="81"/>
  <c r="AT41" i="81"/>
  <c r="AU41" i="81"/>
  <c r="AV41" i="81"/>
  <c r="AW41" i="81"/>
  <c r="AX41" i="81"/>
  <c r="AY41" i="81"/>
  <c r="AZ41" i="81"/>
  <c r="BA41" i="81"/>
  <c r="BB41" i="81"/>
  <c r="BC41" i="81"/>
  <c r="BD41" i="81"/>
  <c r="BE41" i="81"/>
  <c r="C42" i="81"/>
  <c r="D42" i="81"/>
  <c r="E42" i="81"/>
  <c r="F42" i="81"/>
  <c r="G42" i="81"/>
  <c r="H42" i="81"/>
  <c r="I42" i="81"/>
  <c r="J42" i="81"/>
  <c r="K42" i="81"/>
  <c r="L42" i="81"/>
  <c r="M42" i="81"/>
  <c r="N42" i="81"/>
  <c r="O42" i="81"/>
  <c r="P42" i="81"/>
  <c r="Q42" i="81"/>
  <c r="S42" i="81"/>
  <c r="T42" i="81"/>
  <c r="U42" i="81"/>
  <c r="V42" i="81"/>
  <c r="W42" i="81"/>
  <c r="X42" i="81"/>
  <c r="Y42" i="81"/>
  <c r="Z42" i="81"/>
  <c r="AA42" i="81"/>
  <c r="AB42" i="81"/>
  <c r="AC42" i="81"/>
  <c r="AD42" i="81"/>
  <c r="AE42" i="81"/>
  <c r="AF42" i="81"/>
  <c r="AG42" i="81"/>
  <c r="AH42" i="81"/>
  <c r="AI42" i="81"/>
  <c r="AJ42" i="81"/>
  <c r="AM42" i="81"/>
  <c r="AN42" i="81"/>
  <c r="AO42" i="81"/>
  <c r="AP42" i="81"/>
  <c r="AQ42" i="81"/>
  <c r="AR42" i="81"/>
  <c r="AS42" i="81"/>
  <c r="AT42" i="81"/>
  <c r="AU42" i="81"/>
  <c r="AV42" i="81"/>
  <c r="AW42" i="81"/>
  <c r="AX42" i="81"/>
  <c r="AY42" i="81"/>
  <c r="AZ42" i="81"/>
  <c r="BA42" i="81"/>
  <c r="BB42" i="81"/>
  <c r="BC42" i="81"/>
  <c r="BD42" i="81"/>
  <c r="BE42" i="81"/>
  <c r="C43" i="81"/>
  <c r="D43" i="81"/>
  <c r="E43" i="81"/>
  <c r="F43" i="81"/>
  <c r="G43" i="81"/>
  <c r="H43" i="81"/>
  <c r="I43" i="81"/>
  <c r="J43" i="81"/>
  <c r="K43" i="81"/>
  <c r="L43" i="81"/>
  <c r="M43" i="81"/>
  <c r="N43" i="81"/>
  <c r="O43" i="81"/>
  <c r="P43" i="81"/>
  <c r="Q43" i="81"/>
  <c r="S43" i="81"/>
  <c r="T43" i="81"/>
  <c r="U43" i="81"/>
  <c r="V43" i="81"/>
  <c r="W43" i="81"/>
  <c r="X43" i="81"/>
  <c r="Y43" i="81"/>
  <c r="Z43" i="81"/>
  <c r="AA43" i="81"/>
  <c r="AB43" i="81"/>
  <c r="AC43" i="81"/>
  <c r="AD43" i="81"/>
  <c r="AE43" i="81"/>
  <c r="AF43" i="81"/>
  <c r="AG43" i="81"/>
  <c r="AH43" i="81"/>
  <c r="AI43" i="81"/>
  <c r="AJ43" i="81"/>
  <c r="AM43" i="81"/>
  <c r="AN43" i="81"/>
  <c r="AO43" i="81"/>
  <c r="AP43" i="81"/>
  <c r="AQ43" i="81"/>
  <c r="AR43" i="81"/>
  <c r="AS43" i="81"/>
  <c r="AT43" i="81"/>
  <c r="AU43" i="81"/>
  <c r="AV43" i="81"/>
  <c r="AW43" i="81"/>
  <c r="AX43" i="81"/>
  <c r="AY43" i="81"/>
  <c r="AZ43" i="81"/>
  <c r="BA43" i="81"/>
  <c r="BB43" i="81"/>
  <c r="BC43" i="81"/>
  <c r="BD43" i="81"/>
  <c r="BE43" i="81"/>
  <c r="C44" i="81"/>
  <c r="D44" i="81"/>
  <c r="E44" i="81"/>
  <c r="F44" i="81"/>
  <c r="G44" i="81"/>
  <c r="H44" i="81"/>
  <c r="I44" i="81"/>
  <c r="J44" i="81"/>
  <c r="K44" i="81"/>
  <c r="L44" i="81"/>
  <c r="M44" i="81"/>
  <c r="N44" i="81"/>
  <c r="O44" i="81"/>
  <c r="P44" i="81"/>
  <c r="Q44" i="81"/>
  <c r="S44" i="81"/>
  <c r="T44" i="81"/>
  <c r="U44" i="81"/>
  <c r="V44" i="81"/>
  <c r="W44" i="81"/>
  <c r="X44" i="81"/>
  <c r="Y44" i="81"/>
  <c r="Z44" i="81"/>
  <c r="AA44" i="81"/>
  <c r="AB44" i="81"/>
  <c r="AC44" i="81"/>
  <c r="AD44" i="81"/>
  <c r="AE44" i="81"/>
  <c r="AF44" i="81"/>
  <c r="AG44" i="81"/>
  <c r="AH44" i="81"/>
  <c r="AI44" i="81"/>
  <c r="AJ44" i="81"/>
  <c r="AM44" i="81"/>
  <c r="AN44" i="81"/>
  <c r="AO44" i="81"/>
  <c r="AP44" i="81"/>
  <c r="AQ44" i="81"/>
  <c r="AR44" i="81"/>
  <c r="AS44" i="81"/>
  <c r="AT44" i="81"/>
  <c r="AU44" i="81"/>
  <c r="AV44" i="81"/>
  <c r="AW44" i="81"/>
  <c r="AX44" i="81"/>
  <c r="AY44" i="81"/>
  <c r="AZ44" i="81"/>
  <c r="BA44" i="81"/>
  <c r="BB44" i="81"/>
  <c r="BC44" i="81"/>
  <c r="BD44" i="81"/>
  <c r="BE44" i="81"/>
  <c r="C45" i="81"/>
  <c r="D45" i="81"/>
  <c r="E45" i="81"/>
  <c r="F45" i="81"/>
  <c r="G45" i="81"/>
  <c r="H45" i="81"/>
  <c r="I45" i="81"/>
  <c r="J45" i="81"/>
  <c r="K45" i="81"/>
  <c r="L45" i="81"/>
  <c r="M45" i="81"/>
  <c r="N45" i="81"/>
  <c r="O45" i="81"/>
  <c r="P45" i="81"/>
  <c r="Q45" i="81"/>
  <c r="S45" i="81"/>
  <c r="T45" i="81"/>
  <c r="U45" i="81"/>
  <c r="V45" i="81"/>
  <c r="W45" i="81"/>
  <c r="X45" i="81"/>
  <c r="Y45" i="81"/>
  <c r="Z45" i="81"/>
  <c r="AA45" i="81"/>
  <c r="AB45" i="81"/>
  <c r="AC45" i="81"/>
  <c r="AD45" i="81"/>
  <c r="AE45" i="81"/>
  <c r="AF45" i="81"/>
  <c r="AG45" i="81"/>
  <c r="AH45" i="81"/>
  <c r="AI45" i="81"/>
  <c r="AJ45" i="81"/>
  <c r="AM45" i="81"/>
  <c r="AN45" i="81"/>
  <c r="AO45" i="81"/>
  <c r="AP45" i="81"/>
  <c r="AQ45" i="81"/>
  <c r="AR45" i="81"/>
  <c r="AS45" i="81"/>
  <c r="AT45" i="81"/>
  <c r="AU45" i="81"/>
  <c r="AV45" i="81"/>
  <c r="AW45" i="81"/>
  <c r="AX45" i="81"/>
  <c r="AY45" i="81"/>
  <c r="AZ45" i="81"/>
  <c r="BA45" i="81"/>
  <c r="BB45" i="81"/>
  <c r="BC45" i="81"/>
  <c r="BD45" i="81"/>
  <c r="BE45" i="81"/>
  <c r="C46" i="81"/>
  <c r="D46" i="81"/>
  <c r="E46" i="81"/>
  <c r="F46" i="81"/>
  <c r="G46" i="81"/>
  <c r="H46" i="81"/>
  <c r="I46" i="81"/>
  <c r="J46" i="81"/>
  <c r="K46" i="81"/>
  <c r="L46" i="81"/>
  <c r="M46" i="81"/>
  <c r="N46" i="81"/>
  <c r="O46" i="81"/>
  <c r="P46" i="81"/>
  <c r="Q46" i="81"/>
  <c r="S46" i="81"/>
  <c r="T46" i="81"/>
  <c r="U46" i="81"/>
  <c r="V46" i="81"/>
  <c r="W46" i="81"/>
  <c r="X46" i="81"/>
  <c r="Y46" i="81"/>
  <c r="Z46" i="81"/>
  <c r="AA46" i="81"/>
  <c r="AB46" i="81"/>
  <c r="AC46" i="81"/>
  <c r="AD46" i="81"/>
  <c r="AE46" i="81"/>
  <c r="AF46" i="81"/>
  <c r="AG46" i="81"/>
  <c r="AH46" i="81"/>
  <c r="AI46" i="81"/>
  <c r="AJ46" i="81"/>
  <c r="AM46" i="81"/>
  <c r="AN46" i="81"/>
  <c r="AO46" i="81"/>
  <c r="AP46" i="81"/>
  <c r="AQ46" i="81"/>
  <c r="AR46" i="81"/>
  <c r="AS46" i="81"/>
  <c r="AT46" i="81"/>
  <c r="AU46" i="81"/>
  <c r="AV46" i="81"/>
  <c r="AW46" i="81"/>
  <c r="AX46" i="81"/>
  <c r="AY46" i="81"/>
  <c r="AZ46" i="81"/>
  <c r="BA46" i="81"/>
  <c r="BB46" i="81"/>
  <c r="BC46" i="81"/>
  <c r="BD46" i="81"/>
  <c r="BE46" i="81"/>
  <c r="C47" i="81"/>
  <c r="D47" i="81"/>
  <c r="E47" i="81"/>
  <c r="F47" i="81"/>
  <c r="G47" i="81"/>
  <c r="H47" i="81"/>
  <c r="I47" i="81"/>
  <c r="J47" i="81"/>
  <c r="K47" i="81"/>
  <c r="L47" i="81"/>
  <c r="M47" i="81"/>
  <c r="N47" i="81"/>
  <c r="O47" i="81"/>
  <c r="P47" i="81"/>
  <c r="Q47" i="81"/>
  <c r="S47" i="81"/>
  <c r="T47" i="81"/>
  <c r="U47" i="81"/>
  <c r="V47" i="81"/>
  <c r="W47" i="81"/>
  <c r="X47" i="81"/>
  <c r="Y47" i="81"/>
  <c r="Z47" i="81"/>
  <c r="AA47" i="81"/>
  <c r="AB47" i="81"/>
  <c r="AC47" i="81"/>
  <c r="AD47" i="81"/>
  <c r="AE47" i="81"/>
  <c r="AF47" i="81"/>
  <c r="AG47" i="81"/>
  <c r="AH47" i="81"/>
  <c r="AI47" i="81"/>
  <c r="AJ47" i="81"/>
  <c r="AM47" i="81"/>
  <c r="AN47" i="81"/>
  <c r="AO47" i="81"/>
  <c r="AP47" i="81"/>
  <c r="AQ47" i="81"/>
  <c r="AR47" i="81"/>
  <c r="AS47" i="81"/>
  <c r="AT47" i="81"/>
  <c r="AU47" i="81"/>
  <c r="AV47" i="81"/>
  <c r="AW47" i="81"/>
  <c r="AX47" i="81"/>
  <c r="AY47" i="81"/>
  <c r="AZ47" i="81"/>
  <c r="BA47" i="81"/>
  <c r="BB47" i="81"/>
  <c r="BC47" i="81"/>
  <c r="BD47" i="81"/>
  <c r="BE47" i="81"/>
  <c r="C48" i="81"/>
  <c r="D48" i="81"/>
  <c r="E48" i="81"/>
  <c r="F48" i="81"/>
  <c r="G48" i="81"/>
  <c r="H48" i="81"/>
  <c r="I48" i="81"/>
  <c r="J48" i="81"/>
  <c r="K48" i="81"/>
  <c r="L48" i="81"/>
  <c r="M48" i="81"/>
  <c r="N48" i="81"/>
  <c r="O48" i="81"/>
  <c r="P48" i="81"/>
  <c r="Q48" i="81"/>
  <c r="S48" i="81"/>
  <c r="T48" i="81"/>
  <c r="U48" i="81"/>
  <c r="V48" i="81"/>
  <c r="W48" i="81"/>
  <c r="X48" i="81"/>
  <c r="Y48" i="81"/>
  <c r="Z48" i="81"/>
  <c r="AA48" i="81"/>
  <c r="AB48" i="81"/>
  <c r="AC48" i="81"/>
  <c r="AD48" i="81"/>
  <c r="AE48" i="81"/>
  <c r="AF48" i="81"/>
  <c r="AG48" i="81"/>
  <c r="AH48" i="81"/>
  <c r="AI48" i="81"/>
  <c r="AJ48" i="81"/>
  <c r="AM48" i="81"/>
  <c r="AN48" i="81"/>
  <c r="AO48" i="81"/>
  <c r="AP48" i="81"/>
  <c r="AQ48" i="81"/>
  <c r="AR48" i="81"/>
  <c r="AS48" i="81"/>
  <c r="AT48" i="81"/>
  <c r="AU48" i="81"/>
  <c r="AV48" i="81"/>
  <c r="AW48" i="81"/>
  <c r="AX48" i="81"/>
  <c r="AY48" i="81"/>
  <c r="AZ48" i="81"/>
  <c r="BA48" i="81"/>
  <c r="BB48" i="81"/>
  <c r="BC48" i="81"/>
  <c r="BD48" i="81"/>
  <c r="BE48" i="81"/>
  <c r="C49" i="81"/>
  <c r="D49" i="81"/>
  <c r="E49" i="81"/>
  <c r="F49" i="81"/>
  <c r="G49" i="81"/>
  <c r="H49" i="81"/>
  <c r="I49" i="81"/>
  <c r="J49" i="81"/>
  <c r="K49" i="81"/>
  <c r="L49" i="81"/>
  <c r="M49" i="81"/>
  <c r="N49" i="81"/>
  <c r="O49" i="81"/>
  <c r="P49" i="81"/>
  <c r="Q49" i="81"/>
  <c r="S49" i="81"/>
  <c r="T49" i="81"/>
  <c r="U49" i="81"/>
  <c r="V49" i="81"/>
  <c r="W49" i="81"/>
  <c r="X49" i="81"/>
  <c r="Y49" i="81"/>
  <c r="Z49" i="81"/>
  <c r="AA49" i="81"/>
  <c r="AB49" i="81"/>
  <c r="AC49" i="81"/>
  <c r="AD49" i="81"/>
  <c r="AE49" i="81"/>
  <c r="AF49" i="81"/>
  <c r="AG49" i="81"/>
  <c r="AH49" i="81"/>
  <c r="AI49" i="81"/>
  <c r="AJ49" i="81"/>
  <c r="AM49" i="81"/>
  <c r="AN49" i="81"/>
  <c r="AO49" i="81"/>
  <c r="AP49" i="81"/>
  <c r="AQ49" i="81"/>
  <c r="AR49" i="81"/>
  <c r="AS49" i="81"/>
  <c r="AT49" i="81"/>
  <c r="AU49" i="81"/>
  <c r="AV49" i="81"/>
  <c r="AW49" i="81"/>
  <c r="AX49" i="81"/>
  <c r="AY49" i="81"/>
  <c r="AZ49" i="81"/>
  <c r="BA49" i="81"/>
  <c r="BB49" i="81"/>
  <c r="BC49" i="81"/>
  <c r="BD49" i="81"/>
  <c r="BE49" i="81"/>
  <c r="C50" i="81"/>
  <c r="D50" i="81"/>
  <c r="E50" i="81"/>
  <c r="F50" i="81"/>
  <c r="G50" i="81"/>
  <c r="H50" i="81"/>
  <c r="I50" i="81"/>
  <c r="J50" i="81"/>
  <c r="K50" i="81"/>
  <c r="L50" i="81"/>
  <c r="M50" i="81"/>
  <c r="N50" i="81"/>
  <c r="O50" i="81"/>
  <c r="P50" i="81"/>
  <c r="Q50" i="81"/>
  <c r="S50" i="81"/>
  <c r="T50" i="81"/>
  <c r="U50" i="81"/>
  <c r="V50" i="81"/>
  <c r="W50" i="81"/>
  <c r="X50" i="81"/>
  <c r="Y50" i="81"/>
  <c r="Z50" i="81"/>
  <c r="AA50" i="81"/>
  <c r="AB50" i="81"/>
  <c r="AC50" i="81"/>
  <c r="AD50" i="81"/>
  <c r="AE50" i="81"/>
  <c r="AF50" i="81"/>
  <c r="AG50" i="81"/>
  <c r="AH50" i="81"/>
  <c r="AI50" i="81"/>
  <c r="AJ50" i="81"/>
  <c r="AM50" i="81"/>
  <c r="AN50" i="81"/>
  <c r="AO50" i="81"/>
  <c r="AP50" i="81"/>
  <c r="AQ50" i="81"/>
  <c r="AR50" i="81"/>
  <c r="AS50" i="81"/>
  <c r="AT50" i="81"/>
  <c r="AU50" i="81"/>
  <c r="AV50" i="81"/>
  <c r="AW50" i="81"/>
  <c r="AX50" i="81"/>
  <c r="AY50" i="81"/>
  <c r="AZ50" i="81"/>
  <c r="BA50" i="81"/>
  <c r="BB50" i="81"/>
  <c r="BC50" i="81"/>
  <c r="BD50" i="81"/>
  <c r="BE50" i="81"/>
  <c r="C51" i="81"/>
  <c r="D51" i="81"/>
  <c r="E51" i="81"/>
  <c r="F51" i="81"/>
  <c r="G51" i="81"/>
  <c r="H51" i="81"/>
  <c r="I51" i="81"/>
  <c r="J51" i="81"/>
  <c r="K51" i="81"/>
  <c r="L51" i="81"/>
  <c r="M51" i="81"/>
  <c r="N51" i="81"/>
  <c r="O51" i="81"/>
  <c r="P51" i="81"/>
  <c r="Q51" i="81"/>
  <c r="S51" i="81"/>
  <c r="T51" i="81"/>
  <c r="U51" i="81"/>
  <c r="V51" i="81"/>
  <c r="W51" i="81"/>
  <c r="X51" i="81"/>
  <c r="Y51" i="81"/>
  <c r="Z51" i="81"/>
  <c r="AA51" i="81"/>
  <c r="AB51" i="81"/>
  <c r="AC51" i="81"/>
  <c r="AD51" i="81"/>
  <c r="AE51" i="81"/>
  <c r="AF51" i="81"/>
  <c r="AG51" i="81"/>
  <c r="AH51" i="81"/>
  <c r="AI51" i="81"/>
  <c r="AJ51" i="81"/>
  <c r="AM51" i="81"/>
  <c r="AN51" i="81"/>
  <c r="AO51" i="81"/>
  <c r="AP51" i="81"/>
  <c r="AQ51" i="81"/>
  <c r="AR51" i="81"/>
  <c r="AS51" i="81"/>
  <c r="AT51" i="81"/>
  <c r="AU51" i="81"/>
  <c r="AV51" i="81"/>
  <c r="AW51" i="81"/>
  <c r="AX51" i="81"/>
  <c r="AY51" i="81"/>
  <c r="AZ51" i="81"/>
  <c r="BA51" i="81"/>
  <c r="BB51" i="81"/>
  <c r="BC51" i="81"/>
  <c r="BD51" i="81"/>
  <c r="BE51" i="81"/>
  <c r="C52" i="81"/>
  <c r="D52" i="81"/>
  <c r="E52" i="81"/>
  <c r="F52" i="81"/>
  <c r="G52" i="81"/>
  <c r="H52" i="81"/>
  <c r="I52" i="81"/>
  <c r="J52" i="81"/>
  <c r="K52" i="81"/>
  <c r="L52" i="81"/>
  <c r="M52" i="81"/>
  <c r="N52" i="81"/>
  <c r="O52" i="81"/>
  <c r="P52" i="81"/>
  <c r="Q52" i="81"/>
  <c r="S52" i="81"/>
  <c r="T52" i="81"/>
  <c r="U52" i="81"/>
  <c r="V52" i="81"/>
  <c r="W52" i="81"/>
  <c r="X52" i="81"/>
  <c r="Y52" i="81"/>
  <c r="Z52" i="81"/>
  <c r="AA52" i="81"/>
  <c r="AB52" i="81"/>
  <c r="AC52" i="81"/>
  <c r="AD52" i="81"/>
  <c r="AE52" i="81"/>
  <c r="AF52" i="81"/>
  <c r="AG52" i="81"/>
  <c r="AH52" i="81"/>
  <c r="AI52" i="81"/>
  <c r="AJ52" i="81"/>
  <c r="AM52" i="81"/>
  <c r="AN52" i="81"/>
  <c r="AO52" i="81"/>
  <c r="AP52" i="81"/>
  <c r="AQ52" i="81"/>
  <c r="AR52" i="81"/>
  <c r="AS52" i="81"/>
  <c r="AT52" i="81"/>
  <c r="AU52" i="81"/>
  <c r="AV52" i="81"/>
  <c r="AW52" i="81"/>
  <c r="AX52" i="81"/>
  <c r="AY52" i="81"/>
  <c r="AZ52" i="81"/>
  <c r="BA52" i="81"/>
  <c r="BB52" i="81"/>
  <c r="BC52" i="81"/>
  <c r="BD52" i="81"/>
  <c r="BE52" i="81"/>
  <c r="C53" i="81"/>
  <c r="D53" i="81"/>
  <c r="E53" i="81"/>
  <c r="F53" i="81"/>
  <c r="G53" i="81"/>
  <c r="H53" i="81"/>
  <c r="I53" i="81"/>
  <c r="J53" i="81"/>
  <c r="K53" i="81"/>
  <c r="L53" i="81"/>
  <c r="M53" i="81"/>
  <c r="N53" i="81"/>
  <c r="O53" i="81"/>
  <c r="P53" i="81"/>
  <c r="Q53" i="81"/>
  <c r="S53" i="81"/>
  <c r="T53" i="81"/>
  <c r="U53" i="81"/>
  <c r="V53" i="81"/>
  <c r="W53" i="81"/>
  <c r="X53" i="81"/>
  <c r="Y53" i="81"/>
  <c r="Z53" i="81"/>
  <c r="AA53" i="81"/>
  <c r="AB53" i="81"/>
  <c r="AC53" i="81"/>
  <c r="AD53" i="81"/>
  <c r="AE53" i="81"/>
  <c r="AF53" i="81"/>
  <c r="AG53" i="81"/>
  <c r="AH53" i="81"/>
  <c r="AI53" i="81"/>
  <c r="AJ53" i="81"/>
  <c r="AM53" i="81"/>
  <c r="AN53" i="81"/>
  <c r="AO53" i="81"/>
  <c r="AP53" i="81"/>
  <c r="AQ53" i="81"/>
  <c r="AR53" i="81"/>
  <c r="AS53" i="81"/>
  <c r="AT53" i="81"/>
  <c r="AU53" i="81"/>
  <c r="AV53" i="81"/>
  <c r="AW53" i="81"/>
  <c r="AX53" i="81"/>
  <c r="AY53" i="81"/>
  <c r="AZ53" i="81"/>
  <c r="BA53" i="81"/>
  <c r="BB53" i="81"/>
  <c r="BC53" i="81"/>
  <c r="BD53" i="81"/>
  <c r="BE53" i="81"/>
  <c r="C54" i="81"/>
  <c r="D54" i="81"/>
  <c r="E54" i="81"/>
  <c r="F54" i="81"/>
  <c r="G54" i="81"/>
  <c r="H54" i="81"/>
  <c r="I54" i="81"/>
  <c r="J54" i="81"/>
  <c r="K54" i="81"/>
  <c r="L54" i="81"/>
  <c r="M54" i="81"/>
  <c r="N54" i="81"/>
  <c r="O54" i="81"/>
  <c r="P54" i="81"/>
  <c r="Q54" i="81"/>
  <c r="S54" i="81"/>
  <c r="T54" i="81"/>
  <c r="U54" i="81"/>
  <c r="V54" i="81"/>
  <c r="W54" i="81"/>
  <c r="X54" i="81"/>
  <c r="Y54" i="81"/>
  <c r="Z54" i="81"/>
  <c r="AA54" i="81"/>
  <c r="AB54" i="81"/>
  <c r="AC54" i="81"/>
  <c r="AD54" i="81"/>
  <c r="AE54" i="81"/>
  <c r="AF54" i="81"/>
  <c r="AG54" i="81"/>
  <c r="AH54" i="81"/>
  <c r="AI54" i="81"/>
  <c r="AJ54" i="81"/>
  <c r="AM54" i="81"/>
  <c r="AN54" i="81"/>
  <c r="AO54" i="81"/>
  <c r="AP54" i="81"/>
  <c r="AQ54" i="81"/>
  <c r="AR54" i="81"/>
  <c r="AS54" i="81"/>
  <c r="AT54" i="81"/>
  <c r="AU54" i="81"/>
  <c r="AV54" i="81"/>
  <c r="AW54" i="81"/>
  <c r="AX54" i="81"/>
  <c r="AY54" i="81"/>
  <c r="AZ54" i="81"/>
  <c r="BA54" i="81"/>
  <c r="BB54" i="81"/>
  <c r="BC54" i="81"/>
  <c r="BD54" i="81"/>
  <c r="BE54" i="81"/>
  <c r="C55" i="81"/>
  <c r="D55" i="81"/>
  <c r="E55" i="81"/>
  <c r="F55" i="81"/>
  <c r="G55" i="81"/>
  <c r="H55" i="81"/>
  <c r="I55" i="81"/>
  <c r="J55" i="81"/>
  <c r="K55" i="81"/>
  <c r="L55" i="81"/>
  <c r="M55" i="81"/>
  <c r="N55" i="81"/>
  <c r="O55" i="81"/>
  <c r="P55" i="81"/>
  <c r="Q55" i="81"/>
  <c r="S55" i="81"/>
  <c r="T55" i="81"/>
  <c r="U55" i="81"/>
  <c r="V55" i="81"/>
  <c r="W55" i="81"/>
  <c r="X55" i="81"/>
  <c r="Y55" i="81"/>
  <c r="Z55" i="81"/>
  <c r="AA55" i="81"/>
  <c r="AB55" i="81"/>
  <c r="AC55" i="81"/>
  <c r="AD55" i="81"/>
  <c r="AE55" i="81"/>
  <c r="AF55" i="81"/>
  <c r="AG55" i="81"/>
  <c r="AH55" i="81"/>
  <c r="AI55" i="81"/>
  <c r="AJ55" i="81"/>
  <c r="AM55" i="81"/>
  <c r="AN55" i="81"/>
  <c r="AO55" i="81"/>
  <c r="AP55" i="81"/>
  <c r="AQ55" i="81"/>
  <c r="AR55" i="81"/>
  <c r="AS55" i="81"/>
  <c r="AT55" i="81"/>
  <c r="AU55" i="81"/>
  <c r="AV55" i="81"/>
  <c r="AW55" i="81"/>
  <c r="AX55" i="81"/>
  <c r="AY55" i="81"/>
  <c r="AZ55" i="81"/>
  <c r="BA55" i="81"/>
  <c r="BB55" i="81"/>
  <c r="BC55" i="81"/>
  <c r="BD55" i="81"/>
  <c r="BE55" i="81"/>
  <c r="C56" i="81"/>
  <c r="D56" i="81"/>
  <c r="E56" i="81"/>
  <c r="F56" i="81"/>
  <c r="G56" i="81"/>
  <c r="H56" i="81"/>
  <c r="I56" i="81"/>
  <c r="J56" i="81"/>
  <c r="K56" i="81"/>
  <c r="L56" i="81"/>
  <c r="M56" i="81"/>
  <c r="N56" i="81"/>
  <c r="O56" i="81"/>
  <c r="P56" i="81"/>
  <c r="Q56" i="81"/>
  <c r="S56" i="81"/>
  <c r="T56" i="81"/>
  <c r="U56" i="81"/>
  <c r="V56" i="81"/>
  <c r="W56" i="81"/>
  <c r="X56" i="81"/>
  <c r="Y56" i="81"/>
  <c r="Z56" i="81"/>
  <c r="AA56" i="81"/>
  <c r="AB56" i="81"/>
  <c r="AC56" i="81"/>
  <c r="AD56" i="81"/>
  <c r="AE56" i="81"/>
  <c r="AF56" i="81"/>
  <c r="AG56" i="81"/>
  <c r="AH56" i="81"/>
  <c r="AI56" i="81"/>
  <c r="AJ56" i="81"/>
  <c r="AM56" i="81"/>
  <c r="AN56" i="81"/>
  <c r="AO56" i="81"/>
  <c r="AP56" i="81"/>
  <c r="AQ56" i="81"/>
  <c r="AR56" i="81"/>
  <c r="AS56" i="81"/>
  <c r="AT56" i="81"/>
  <c r="AU56" i="81"/>
  <c r="AV56" i="81"/>
  <c r="AW56" i="81"/>
  <c r="AX56" i="81"/>
  <c r="AY56" i="81"/>
  <c r="AZ56" i="81"/>
  <c r="BA56" i="81"/>
  <c r="BB56" i="81"/>
  <c r="BC56" i="81"/>
  <c r="BD56" i="81"/>
  <c r="BE56" i="81"/>
  <c r="C57" i="81"/>
  <c r="D57" i="81"/>
  <c r="E57" i="81"/>
  <c r="F57" i="81"/>
  <c r="G57" i="81"/>
  <c r="H57" i="81"/>
  <c r="I57" i="81"/>
  <c r="J57" i="81"/>
  <c r="K57" i="81"/>
  <c r="L57" i="81"/>
  <c r="M57" i="81"/>
  <c r="N57" i="81"/>
  <c r="O57" i="81"/>
  <c r="P57" i="81"/>
  <c r="Q57" i="81"/>
  <c r="S57" i="81"/>
  <c r="T57" i="81"/>
  <c r="U57" i="81"/>
  <c r="V57" i="81"/>
  <c r="W57" i="81"/>
  <c r="X57" i="81"/>
  <c r="Y57" i="81"/>
  <c r="Z57" i="81"/>
  <c r="AA57" i="81"/>
  <c r="AB57" i="81"/>
  <c r="AC57" i="81"/>
  <c r="AD57" i="81"/>
  <c r="AE57" i="81"/>
  <c r="AF57" i="81"/>
  <c r="AG57" i="81"/>
  <c r="AH57" i="81"/>
  <c r="AI57" i="81"/>
  <c r="AJ57" i="81"/>
  <c r="AM57" i="81"/>
  <c r="AN57" i="81"/>
  <c r="AO57" i="81"/>
  <c r="AP57" i="81"/>
  <c r="AQ57" i="81"/>
  <c r="AR57" i="81"/>
  <c r="AS57" i="81"/>
  <c r="AT57" i="81"/>
  <c r="AU57" i="81"/>
  <c r="AV57" i="81"/>
  <c r="AW57" i="81"/>
  <c r="AX57" i="81"/>
  <c r="AY57" i="81"/>
  <c r="AZ57" i="81"/>
  <c r="BA57" i="81"/>
  <c r="BB57" i="81"/>
  <c r="BC57" i="81"/>
  <c r="BD57" i="81"/>
  <c r="BE57" i="81"/>
  <c r="C58" i="81"/>
  <c r="D58" i="81"/>
  <c r="E58" i="81"/>
  <c r="F58" i="81"/>
  <c r="G58" i="81"/>
  <c r="H58" i="81"/>
  <c r="I58" i="81"/>
  <c r="J58" i="81"/>
  <c r="K58" i="81"/>
  <c r="L58" i="81"/>
  <c r="M58" i="81"/>
  <c r="N58" i="81"/>
  <c r="O58" i="81"/>
  <c r="P58" i="81"/>
  <c r="Q58" i="81"/>
  <c r="S58" i="81"/>
  <c r="T58" i="81"/>
  <c r="U58" i="81"/>
  <c r="V58" i="81"/>
  <c r="W58" i="81"/>
  <c r="X58" i="81"/>
  <c r="Y58" i="81"/>
  <c r="Z58" i="81"/>
  <c r="AA58" i="81"/>
  <c r="AB58" i="81"/>
  <c r="AC58" i="81"/>
  <c r="AD58" i="81"/>
  <c r="AE58" i="81"/>
  <c r="AF58" i="81"/>
  <c r="AG58" i="81"/>
  <c r="AH58" i="81"/>
  <c r="AI58" i="81"/>
  <c r="AJ58" i="81"/>
  <c r="AM58" i="81"/>
  <c r="AN58" i="81"/>
  <c r="AO58" i="81"/>
  <c r="AP58" i="81"/>
  <c r="AQ58" i="81"/>
  <c r="AR58" i="81"/>
  <c r="AS58" i="81"/>
  <c r="AT58" i="81"/>
  <c r="AU58" i="81"/>
  <c r="AV58" i="81"/>
  <c r="AW58" i="81"/>
  <c r="AX58" i="81"/>
  <c r="AY58" i="81"/>
  <c r="AZ58" i="81"/>
  <c r="BA58" i="81"/>
  <c r="BB58" i="81"/>
  <c r="BC58" i="81"/>
  <c r="BD58" i="81"/>
  <c r="BE58" i="81"/>
  <c r="C59" i="81"/>
  <c r="D59" i="81"/>
  <c r="E59" i="81"/>
  <c r="F59" i="81"/>
  <c r="G59" i="81"/>
  <c r="H59" i="81"/>
  <c r="I59" i="81"/>
  <c r="J59" i="81"/>
  <c r="K59" i="81"/>
  <c r="L59" i="81"/>
  <c r="M59" i="81"/>
  <c r="N59" i="81"/>
  <c r="O59" i="81"/>
  <c r="P59" i="81"/>
  <c r="Q59" i="81"/>
  <c r="S59" i="81"/>
  <c r="T59" i="81"/>
  <c r="U59" i="81"/>
  <c r="V59" i="81"/>
  <c r="W59" i="81"/>
  <c r="X59" i="81"/>
  <c r="Y59" i="81"/>
  <c r="Z59" i="81"/>
  <c r="AA59" i="81"/>
  <c r="AB59" i="81"/>
  <c r="AC59" i="81"/>
  <c r="AD59" i="81"/>
  <c r="AE59" i="81"/>
  <c r="AF59" i="81"/>
  <c r="AG59" i="81"/>
  <c r="AH59" i="81"/>
  <c r="AI59" i="81"/>
  <c r="AJ59" i="81"/>
  <c r="AM59" i="81"/>
  <c r="AN59" i="81"/>
  <c r="AO59" i="81"/>
  <c r="AP59" i="81"/>
  <c r="AQ59" i="81"/>
  <c r="AR59" i="81"/>
  <c r="AS59" i="81"/>
  <c r="AT59" i="81"/>
  <c r="AU59" i="81"/>
  <c r="AV59" i="81"/>
  <c r="AW59" i="81"/>
  <c r="AX59" i="81"/>
  <c r="AY59" i="81"/>
  <c r="AZ59" i="81"/>
  <c r="BA59" i="81"/>
  <c r="BB59" i="81"/>
  <c r="BC59" i="81"/>
  <c r="BD59" i="81"/>
  <c r="BE59" i="81"/>
  <c r="C60" i="81"/>
  <c r="D60" i="81"/>
  <c r="E60" i="81"/>
  <c r="F60" i="81"/>
  <c r="G60" i="81"/>
  <c r="H60" i="81"/>
  <c r="I60" i="81"/>
  <c r="J60" i="81"/>
  <c r="K60" i="81"/>
  <c r="L60" i="81"/>
  <c r="M60" i="81"/>
  <c r="N60" i="81"/>
  <c r="O60" i="81"/>
  <c r="P60" i="81"/>
  <c r="Q60" i="81"/>
  <c r="S60" i="81"/>
  <c r="T60" i="81"/>
  <c r="U60" i="81"/>
  <c r="V60" i="81"/>
  <c r="W60" i="81"/>
  <c r="X60" i="81"/>
  <c r="Y60" i="81"/>
  <c r="Z60" i="81"/>
  <c r="AA60" i="81"/>
  <c r="AB60" i="81"/>
  <c r="AC60" i="81"/>
  <c r="AD60" i="81"/>
  <c r="AE60" i="81"/>
  <c r="AF60" i="81"/>
  <c r="AG60" i="81"/>
  <c r="AH60" i="81"/>
  <c r="AI60" i="81"/>
  <c r="AJ60" i="81"/>
  <c r="AM60" i="81"/>
  <c r="AN60" i="81"/>
  <c r="AO60" i="81"/>
  <c r="AP60" i="81"/>
  <c r="AQ60" i="81"/>
  <c r="AR60" i="81"/>
  <c r="AS60" i="81"/>
  <c r="AT60" i="81"/>
  <c r="AU60" i="81"/>
  <c r="AV60" i="81"/>
  <c r="AW60" i="81"/>
  <c r="AX60" i="81"/>
  <c r="AY60" i="81"/>
  <c r="AZ60" i="81"/>
  <c r="BA60" i="81"/>
  <c r="BB60" i="81"/>
  <c r="BC60" i="81"/>
  <c r="BD60" i="81"/>
  <c r="BE60" i="81"/>
  <c r="C61" i="81"/>
  <c r="D61" i="81"/>
  <c r="E61" i="81"/>
  <c r="F61" i="81"/>
  <c r="G61" i="81"/>
  <c r="H61" i="81"/>
  <c r="I61" i="81"/>
  <c r="J61" i="81"/>
  <c r="K61" i="81"/>
  <c r="L61" i="81"/>
  <c r="M61" i="81"/>
  <c r="N61" i="81"/>
  <c r="O61" i="81"/>
  <c r="P61" i="81"/>
  <c r="Q61" i="81"/>
  <c r="S61" i="81"/>
  <c r="T61" i="81"/>
  <c r="U61" i="81"/>
  <c r="V61" i="81"/>
  <c r="W61" i="81"/>
  <c r="X61" i="81"/>
  <c r="Y61" i="81"/>
  <c r="Z61" i="81"/>
  <c r="AA61" i="81"/>
  <c r="AB61" i="81"/>
  <c r="AC61" i="81"/>
  <c r="AD61" i="81"/>
  <c r="AE61" i="81"/>
  <c r="AF61" i="81"/>
  <c r="AG61" i="81"/>
  <c r="AH61" i="81"/>
  <c r="AI61" i="81"/>
  <c r="AJ61" i="81"/>
  <c r="AM61" i="81"/>
  <c r="AN61" i="81"/>
  <c r="AO61" i="81"/>
  <c r="AP61" i="81"/>
  <c r="AQ61" i="81"/>
  <c r="AR61" i="81"/>
  <c r="AS61" i="81"/>
  <c r="AT61" i="81"/>
  <c r="AU61" i="81"/>
  <c r="AV61" i="81"/>
  <c r="AW61" i="81"/>
  <c r="AX61" i="81"/>
  <c r="AY61" i="81"/>
  <c r="AZ61" i="81"/>
  <c r="BA61" i="81"/>
  <c r="BB61" i="81"/>
  <c r="BC61" i="81"/>
  <c r="BD61" i="81"/>
  <c r="BE61" i="81"/>
  <c r="C62" i="81"/>
  <c r="D62" i="81"/>
  <c r="E62" i="81"/>
  <c r="F62" i="81"/>
  <c r="G62" i="81"/>
  <c r="H62" i="81"/>
  <c r="I62" i="81"/>
  <c r="J62" i="81"/>
  <c r="K62" i="81"/>
  <c r="L62" i="81"/>
  <c r="M62" i="81"/>
  <c r="N62" i="81"/>
  <c r="O62" i="81"/>
  <c r="P62" i="81"/>
  <c r="Q62" i="81"/>
  <c r="S62" i="81"/>
  <c r="T62" i="81"/>
  <c r="U62" i="81"/>
  <c r="V62" i="81"/>
  <c r="W62" i="81"/>
  <c r="X62" i="81"/>
  <c r="Y62" i="81"/>
  <c r="Z62" i="81"/>
  <c r="AA62" i="81"/>
  <c r="AB62" i="81"/>
  <c r="AC62" i="81"/>
  <c r="AD62" i="81"/>
  <c r="AE62" i="81"/>
  <c r="AF62" i="81"/>
  <c r="AG62" i="81"/>
  <c r="AH62" i="81"/>
  <c r="AI62" i="81"/>
  <c r="AJ62" i="81"/>
  <c r="AM62" i="81"/>
  <c r="AN62" i="81"/>
  <c r="AO62" i="81"/>
  <c r="AP62" i="81"/>
  <c r="AQ62" i="81"/>
  <c r="AR62" i="81"/>
  <c r="AS62" i="81"/>
  <c r="AT62" i="81"/>
  <c r="AU62" i="81"/>
  <c r="AV62" i="81"/>
  <c r="AW62" i="81"/>
  <c r="AX62" i="81"/>
  <c r="AY62" i="81"/>
  <c r="AZ62" i="81"/>
  <c r="BA62" i="81"/>
  <c r="BB62" i="81"/>
  <c r="BC62" i="81"/>
  <c r="BD62" i="81"/>
  <c r="BE62" i="81"/>
  <c r="C63" i="81"/>
  <c r="D63" i="81"/>
  <c r="E63" i="81"/>
  <c r="F63" i="81"/>
  <c r="G63" i="81"/>
  <c r="H63" i="81"/>
  <c r="I63" i="81"/>
  <c r="J63" i="81"/>
  <c r="K63" i="81"/>
  <c r="L63" i="81"/>
  <c r="M63" i="81"/>
  <c r="N63" i="81"/>
  <c r="O63" i="81"/>
  <c r="P63" i="81"/>
  <c r="Q63" i="81"/>
  <c r="S63" i="81"/>
  <c r="T63" i="81"/>
  <c r="U63" i="81"/>
  <c r="V63" i="81"/>
  <c r="W63" i="81"/>
  <c r="X63" i="81"/>
  <c r="Y63" i="81"/>
  <c r="Z63" i="81"/>
  <c r="AA63" i="81"/>
  <c r="AB63" i="81"/>
  <c r="AC63" i="81"/>
  <c r="AD63" i="81"/>
  <c r="AE63" i="81"/>
  <c r="AF63" i="81"/>
  <c r="AG63" i="81"/>
  <c r="AH63" i="81"/>
  <c r="AI63" i="81"/>
  <c r="AJ63" i="81"/>
  <c r="AM63" i="81"/>
  <c r="AN63" i="81"/>
  <c r="AO63" i="81"/>
  <c r="AP63" i="81"/>
  <c r="AQ63" i="81"/>
  <c r="AR63" i="81"/>
  <c r="AS63" i="81"/>
  <c r="AT63" i="81"/>
  <c r="AU63" i="81"/>
  <c r="AV63" i="81"/>
  <c r="AW63" i="81"/>
  <c r="AX63" i="81"/>
  <c r="AY63" i="81"/>
  <c r="AZ63" i="81"/>
  <c r="BA63" i="81"/>
  <c r="BB63" i="81"/>
  <c r="BC63" i="81"/>
  <c r="BD63" i="81"/>
  <c r="BE63" i="81"/>
  <c r="C64" i="81"/>
  <c r="D64" i="81"/>
  <c r="E64" i="81"/>
  <c r="F64" i="81"/>
  <c r="G64" i="81"/>
  <c r="H64" i="81"/>
  <c r="I64" i="81"/>
  <c r="J64" i="81"/>
  <c r="K64" i="81"/>
  <c r="L64" i="81"/>
  <c r="M64" i="81"/>
  <c r="N64" i="81"/>
  <c r="O64" i="81"/>
  <c r="P64" i="81"/>
  <c r="Q64" i="81"/>
  <c r="S64" i="81"/>
  <c r="T64" i="81"/>
  <c r="U64" i="81"/>
  <c r="V64" i="81"/>
  <c r="W64" i="81"/>
  <c r="X64" i="81"/>
  <c r="Y64" i="81"/>
  <c r="Z64" i="81"/>
  <c r="AA64" i="81"/>
  <c r="AB64" i="81"/>
  <c r="AC64" i="81"/>
  <c r="AD64" i="81"/>
  <c r="AE64" i="81"/>
  <c r="AF64" i="81"/>
  <c r="AG64" i="81"/>
  <c r="AH64" i="81"/>
  <c r="AI64" i="81"/>
  <c r="AJ64" i="81"/>
  <c r="AM64" i="81"/>
  <c r="AN64" i="81"/>
  <c r="AO64" i="81"/>
  <c r="AP64" i="81"/>
  <c r="AQ64" i="81"/>
  <c r="AR64" i="81"/>
  <c r="AS64" i="81"/>
  <c r="AT64" i="81"/>
  <c r="AU64" i="81"/>
  <c r="AV64" i="81"/>
  <c r="AW64" i="81"/>
  <c r="AX64" i="81"/>
  <c r="AY64" i="81"/>
  <c r="AZ64" i="81"/>
  <c r="BA64" i="81"/>
  <c r="BB64" i="81"/>
  <c r="BC64" i="81"/>
  <c r="BD64" i="81"/>
  <c r="BE64" i="81"/>
  <c r="C65" i="81"/>
  <c r="D65" i="81"/>
  <c r="E65" i="81"/>
  <c r="F65" i="81"/>
  <c r="G65" i="81"/>
  <c r="H65" i="81"/>
  <c r="I65" i="81"/>
  <c r="J65" i="81"/>
  <c r="K65" i="81"/>
  <c r="L65" i="81"/>
  <c r="M65" i="81"/>
  <c r="N65" i="81"/>
  <c r="O65" i="81"/>
  <c r="P65" i="81"/>
  <c r="Q65" i="81"/>
  <c r="S65" i="81"/>
  <c r="T65" i="81"/>
  <c r="U65" i="81"/>
  <c r="V65" i="81"/>
  <c r="W65" i="81"/>
  <c r="X65" i="81"/>
  <c r="Y65" i="81"/>
  <c r="Z65" i="81"/>
  <c r="AA65" i="81"/>
  <c r="AB65" i="81"/>
  <c r="AC65" i="81"/>
  <c r="AD65" i="81"/>
  <c r="AE65" i="81"/>
  <c r="AF65" i="81"/>
  <c r="AG65" i="81"/>
  <c r="AH65" i="81"/>
  <c r="AI65" i="81"/>
  <c r="AJ65" i="81"/>
  <c r="AM65" i="81"/>
  <c r="AN65" i="81"/>
  <c r="AO65" i="81"/>
  <c r="AP65" i="81"/>
  <c r="AQ65" i="81"/>
  <c r="AR65" i="81"/>
  <c r="AS65" i="81"/>
  <c r="AT65" i="81"/>
  <c r="AU65" i="81"/>
  <c r="AV65" i="81"/>
  <c r="AW65" i="81"/>
  <c r="AX65" i="81"/>
  <c r="AY65" i="81"/>
  <c r="AZ65" i="81"/>
  <c r="BA65" i="81"/>
  <c r="BB65" i="81"/>
  <c r="BC65" i="81"/>
  <c r="BD65" i="81"/>
  <c r="BE65" i="81"/>
  <c r="C66" i="81"/>
  <c r="D66" i="81"/>
  <c r="E66" i="81"/>
  <c r="F66" i="81"/>
  <c r="G66" i="81"/>
  <c r="H66" i="81"/>
  <c r="I66" i="81"/>
  <c r="J66" i="81"/>
  <c r="K66" i="81"/>
  <c r="L66" i="81"/>
  <c r="M66" i="81"/>
  <c r="N66" i="81"/>
  <c r="O66" i="81"/>
  <c r="P66" i="81"/>
  <c r="Q66" i="81"/>
  <c r="S66" i="81"/>
  <c r="T66" i="81"/>
  <c r="U66" i="81"/>
  <c r="V66" i="81"/>
  <c r="W66" i="81"/>
  <c r="X66" i="81"/>
  <c r="Y66" i="81"/>
  <c r="Z66" i="81"/>
  <c r="AA66" i="81"/>
  <c r="AB66" i="81"/>
  <c r="AC66" i="81"/>
  <c r="AD66" i="81"/>
  <c r="AE66" i="81"/>
  <c r="AF66" i="81"/>
  <c r="AG66" i="81"/>
  <c r="AH66" i="81"/>
  <c r="AI66" i="81"/>
  <c r="AJ66" i="81"/>
  <c r="AM66" i="81"/>
  <c r="AN66" i="81"/>
  <c r="AO66" i="81"/>
  <c r="AP66" i="81"/>
  <c r="AQ66" i="81"/>
  <c r="AR66" i="81"/>
  <c r="AS66" i="81"/>
  <c r="AT66" i="81"/>
  <c r="AU66" i="81"/>
  <c r="AV66" i="81"/>
  <c r="AW66" i="81"/>
  <c r="AX66" i="81"/>
  <c r="AY66" i="81"/>
  <c r="AZ66" i="81"/>
  <c r="BA66" i="81"/>
  <c r="BB66" i="81"/>
  <c r="BC66" i="81"/>
  <c r="BD66" i="81"/>
  <c r="BE66" i="81"/>
  <c r="C67" i="81"/>
  <c r="D67" i="81"/>
  <c r="E67" i="81"/>
  <c r="F67" i="81"/>
  <c r="G67" i="81"/>
  <c r="H67" i="81"/>
  <c r="I67" i="81"/>
  <c r="J67" i="81"/>
  <c r="K67" i="81"/>
  <c r="L67" i="81"/>
  <c r="M67" i="81"/>
  <c r="N67" i="81"/>
  <c r="O67" i="81"/>
  <c r="P67" i="81"/>
  <c r="Q67" i="81"/>
  <c r="S67" i="81"/>
  <c r="T67" i="81"/>
  <c r="U67" i="81"/>
  <c r="V67" i="81"/>
  <c r="W67" i="81"/>
  <c r="X67" i="81"/>
  <c r="Y67" i="81"/>
  <c r="Z67" i="81"/>
  <c r="AA67" i="81"/>
  <c r="AB67" i="81"/>
  <c r="AC67" i="81"/>
  <c r="AD67" i="81"/>
  <c r="AE67" i="81"/>
  <c r="AF67" i="81"/>
  <c r="AG67" i="81"/>
  <c r="AH67" i="81"/>
  <c r="AI67" i="81"/>
  <c r="AJ67" i="81"/>
  <c r="AM67" i="81"/>
  <c r="AN67" i="81"/>
  <c r="AO67" i="81"/>
  <c r="AP67" i="81"/>
  <c r="AQ67" i="81"/>
  <c r="AR67" i="81"/>
  <c r="AS67" i="81"/>
  <c r="AT67" i="81"/>
  <c r="AU67" i="81"/>
  <c r="AV67" i="81"/>
  <c r="AW67" i="81"/>
  <c r="AX67" i="81"/>
  <c r="AY67" i="81"/>
  <c r="AZ67" i="81"/>
  <c r="BA67" i="81"/>
  <c r="BB67" i="81"/>
  <c r="BC67" i="81"/>
  <c r="BD67" i="81"/>
  <c r="BE67" i="81"/>
  <c r="C68" i="81"/>
  <c r="D68" i="81"/>
  <c r="E68" i="81"/>
  <c r="F68" i="81"/>
  <c r="G68" i="81"/>
  <c r="H68" i="81"/>
  <c r="I68" i="81"/>
  <c r="J68" i="81"/>
  <c r="K68" i="81"/>
  <c r="L68" i="81"/>
  <c r="M68" i="81"/>
  <c r="N68" i="81"/>
  <c r="O68" i="81"/>
  <c r="P68" i="81"/>
  <c r="Q68" i="81"/>
  <c r="S68" i="81"/>
  <c r="T68" i="81"/>
  <c r="U68" i="81"/>
  <c r="V68" i="81"/>
  <c r="W68" i="81"/>
  <c r="X68" i="81"/>
  <c r="Y68" i="81"/>
  <c r="Z68" i="81"/>
  <c r="AA68" i="81"/>
  <c r="AB68" i="81"/>
  <c r="AC68" i="81"/>
  <c r="AD68" i="81"/>
  <c r="AE68" i="81"/>
  <c r="AF68" i="81"/>
  <c r="AG68" i="81"/>
  <c r="AH68" i="81"/>
  <c r="AI68" i="81"/>
  <c r="AJ68" i="81"/>
  <c r="AM68" i="81"/>
  <c r="AN68" i="81"/>
  <c r="AO68" i="81"/>
  <c r="AP68" i="81"/>
  <c r="AQ68" i="81"/>
  <c r="AR68" i="81"/>
  <c r="AS68" i="81"/>
  <c r="AT68" i="81"/>
  <c r="AU68" i="81"/>
  <c r="AV68" i="81"/>
  <c r="AW68" i="81"/>
  <c r="AX68" i="81"/>
  <c r="AY68" i="81"/>
  <c r="AZ68" i="81"/>
  <c r="BA68" i="81"/>
  <c r="BB68" i="81"/>
  <c r="BC68" i="81"/>
  <c r="BD68" i="81"/>
  <c r="BE68" i="81"/>
  <c r="C69" i="81"/>
  <c r="D69" i="81"/>
  <c r="E69" i="81"/>
  <c r="F69" i="81"/>
  <c r="G69" i="81"/>
  <c r="H69" i="81"/>
  <c r="I69" i="81"/>
  <c r="J69" i="81"/>
  <c r="K69" i="81"/>
  <c r="L69" i="81"/>
  <c r="M69" i="81"/>
  <c r="N69" i="81"/>
  <c r="O69" i="81"/>
  <c r="P69" i="81"/>
  <c r="Q69" i="81"/>
  <c r="S69" i="81"/>
  <c r="T69" i="81"/>
  <c r="U69" i="81"/>
  <c r="V69" i="81"/>
  <c r="W69" i="81"/>
  <c r="X69" i="81"/>
  <c r="Y69" i="81"/>
  <c r="Z69" i="81"/>
  <c r="AA69" i="81"/>
  <c r="AB69" i="81"/>
  <c r="AC69" i="81"/>
  <c r="AD69" i="81"/>
  <c r="AE69" i="81"/>
  <c r="AF69" i="81"/>
  <c r="AG69" i="81"/>
  <c r="AH69" i="81"/>
  <c r="AI69" i="81"/>
  <c r="AJ69" i="81"/>
  <c r="AM69" i="81"/>
  <c r="AN69" i="81"/>
  <c r="AO69" i="81"/>
  <c r="AP69" i="81"/>
  <c r="AQ69" i="81"/>
  <c r="AR69" i="81"/>
  <c r="AS69" i="81"/>
  <c r="AT69" i="81"/>
  <c r="AU69" i="81"/>
  <c r="AV69" i="81"/>
  <c r="AW69" i="81"/>
  <c r="AX69" i="81"/>
  <c r="AY69" i="81"/>
  <c r="AZ69" i="81"/>
  <c r="BA69" i="81"/>
  <c r="BB69" i="81"/>
  <c r="BC69" i="81"/>
  <c r="BD69" i="81"/>
  <c r="BE69" i="81"/>
  <c r="C70" i="81"/>
  <c r="D70" i="81"/>
  <c r="E70" i="81"/>
  <c r="F70" i="81"/>
  <c r="G70" i="81"/>
  <c r="H70" i="81"/>
  <c r="I70" i="81"/>
  <c r="J70" i="81"/>
  <c r="K70" i="81"/>
  <c r="L70" i="81"/>
  <c r="M70" i="81"/>
  <c r="N70" i="81"/>
  <c r="O70" i="81"/>
  <c r="P70" i="81"/>
  <c r="Q70" i="81"/>
  <c r="S70" i="81"/>
  <c r="T70" i="81"/>
  <c r="U70" i="81"/>
  <c r="V70" i="81"/>
  <c r="W70" i="81"/>
  <c r="X70" i="81"/>
  <c r="Y70" i="81"/>
  <c r="Z70" i="81"/>
  <c r="AA70" i="81"/>
  <c r="AB70" i="81"/>
  <c r="AC70" i="81"/>
  <c r="AD70" i="81"/>
  <c r="AE70" i="81"/>
  <c r="AF70" i="81"/>
  <c r="AG70" i="81"/>
  <c r="AH70" i="81"/>
  <c r="AI70" i="81"/>
  <c r="AJ70" i="81"/>
  <c r="AM70" i="81"/>
  <c r="AN70" i="81"/>
  <c r="AO70" i="81"/>
  <c r="AP70" i="81"/>
  <c r="AQ70" i="81"/>
  <c r="AR70" i="81"/>
  <c r="AS70" i="81"/>
  <c r="AT70" i="81"/>
  <c r="AU70" i="81"/>
  <c r="AV70" i="81"/>
  <c r="AW70" i="81"/>
  <c r="AX70" i="81"/>
  <c r="AY70" i="81"/>
  <c r="AZ70" i="81"/>
  <c r="BA70" i="81"/>
  <c r="BB70" i="81"/>
  <c r="BC70" i="81"/>
  <c r="BD70" i="81"/>
  <c r="BE70" i="81"/>
  <c r="C71" i="81"/>
  <c r="D71" i="81"/>
  <c r="E71" i="81"/>
  <c r="F71" i="81"/>
  <c r="G71" i="81"/>
  <c r="H71" i="81"/>
  <c r="I71" i="81"/>
  <c r="J71" i="81"/>
  <c r="K71" i="81"/>
  <c r="L71" i="81"/>
  <c r="M71" i="81"/>
  <c r="N71" i="81"/>
  <c r="O71" i="81"/>
  <c r="P71" i="81"/>
  <c r="Q71" i="81"/>
  <c r="S71" i="81"/>
  <c r="T71" i="81"/>
  <c r="U71" i="81"/>
  <c r="V71" i="81"/>
  <c r="W71" i="81"/>
  <c r="X71" i="81"/>
  <c r="Y71" i="81"/>
  <c r="Z71" i="81"/>
  <c r="AA71" i="81"/>
  <c r="AB71" i="81"/>
  <c r="AC71" i="81"/>
  <c r="AD71" i="81"/>
  <c r="AE71" i="81"/>
  <c r="AF71" i="81"/>
  <c r="AG71" i="81"/>
  <c r="AH71" i="81"/>
  <c r="AI71" i="81"/>
  <c r="AJ71" i="81"/>
  <c r="AM71" i="81"/>
  <c r="AN71" i="81"/>
  <c r="AO71" i="81"/>
  <c r="AP71" i="81"/>
  <c r="AQ71" i="81"/>
  <c r="AR71" i="81"/>
  <c r="AS71" i="81"/>
  <c r="AT71" i="81"/>
  <c r="AU71" i="81"/>
  <c r="AV71" i="81"/>
  <c r="AW71" i="81"/>
  <c r="AX71" i="81"/>
  <c r="AY71" i="81"/>
  <c r="AZ71" i="81"/>
  <c r="BA71" i="81"/>
  <c r="BB71" i="81"/>
  <c r="BC71" i="81"/>
  <c r="BD71" i="81"/>
  <c r="BE71" i="81"/>
  <c r="C72" i="81"/>
  <c r="D72" i="81"/>
  <c r="E72" i="81"/>
  <c r="F72" i="81"/>
  <c r="G72" i="81"/>
  <c r="H72" i="81"/>
  <c r="I72" i="81"/>
  <c r="J72" i="81"/>
  <c r="K72" i="81"/>
  <c r="L72" i="81"/>
  <c r="M72" i="81"/>
  <c r="N72" i="81"/>
  <c r="O72" i="81"/>
  <c r="P72" i="81"/>
  <c r="Q72" i="81"/>
  <c r="S72" i="81"/>
  <c r="T72" i="81"/>
  <c r="U72" i="81"/>
  <c r="V72" i="81"/>
  <c r="W72" i="81"/>
  <c r="X72" i="81"/>
  <c r="Y72" i="81"/>
  <c r="Z72" i="81"/>
  <c r="AA72" i="81"/>
  <c r="AB72" i="81"/>
  <c r="AC72" i="81"/>
  <c r="AD72" i="81"/>
  <c r="AE72" i="81"/>
  <c r="AF72" i="81"/>
  <c r="AG72" i="81"/>
  <c r="AH72" i="81"/>
  <c r="AI72" i="81"/>
  <c r="AJ72" i="81"/>
  <c r="AM72" i="81"/>
  <c r="AN72" i="81"/>
  <c r="AO72" i="81"/>
  <c r="AP72" i="81"/>
  <c r="AQ72" i="81"/>
  <c r="AR72" i="81"/>
  <c r="AS72" i="81"/>
  <c r="AT72" i="81"/>
  <c r="AU72" i="81"/>
  <c r="AV72" i="81"/>
  <c r="AW72" i="81"/>
  <c r="AX72" i="81"/>
  <c r="AY72" i="81"/>
  <c r="AZ72" i="81"/>
  <c r="BA72" i="81"/>
  <c r="BB72" i="81"/>
  <c r="BC72" i="81"/>
  <c r="BD72" i="81"/>
  <c r="BE72" i="81"/>
  <c r="C73" i="81"/>
  <c r="D73" i="81"/>
  <c r="E73" i="81"/>
  <c r="F73" i="81"/>
  <c r="G73" i="81"/>
  <c r="H73" i="81"/>
  <c r="I73" i="81"/>
  <c r="J73" i="81"/>
  <c r="K73" i="81"/>
  <c r="L73" i="81"/>
  <c r="M73" i="81"/>
  <c r="N73" i="81"/>
  <c r="O73" i="81"/>
  <c r="P73" i="81"/>
  <c r="Q73" i="81"/>
  <c r="S73" i="81"/>
  <c r="T73" i="81"/>
  <c r="U73" i="81"/>
  <c r="V73" i="81"/>
  <c r="W73" i="81"/>
  <c r="X73" i="81"/>
  <c r="Y73" i="81"/>
  <c r="Z73" i="81"/>
  <c r="AA73" i="81"/>
  <c r="AB73" i="81"/>
  <c r="AC73" i="81"/>
  <c r="AD73" i="81"/>
  <c r="AE73" i="81"/>
  <c r="AF73" i="81"/>
  <c r="AG73" i="81"/>
  <c r="AH73" i="81"/>
  <c r="AI73" i="81"/>
  <c r="AJ73" i="81"/>
  <c r="AM73" i="81"/>
  <c r="AN73" i="81"/>
  <c r="AO73" i="81"/>
  <c r="AP73" i="81"/>
  <c r="AQ73" i="81"/>
  <c r="AR73" i="81"/>
  <c r="AS73" i="81"/>
  <c r="AT73" i="81"/>
  <c r="AU73" i="81"/>
  <c r="AV73" i="81"/>
  <c r="AW73" i="81"/>
  <c r="AX73" i="81"/>
  <c r="AY73" i="81"/>
  <c r="AZ73" i="81"/>
  <c r="BA73" i="81"/>
  <c r="BB73" i="81"/>
  <c r="BC73" i="81"/>
  <c r="BD73" i="81"/>
  <c r="BE73" i="81"/>
  <c r="C74" i="81"/>
  <c r="D74" i="81"/>
  <c r="E74" i="81"/>
  <c r="F74" i="81"/>
  <c r="G74" i="81"/>
  <c r="H74" i="81"/>
  <c r="I74" i="81"/>
  <c r="J74" i="81"/>
  <c r="K74" i="81"/>
  <c r="L74" i="81"/>
  <c r="M74" i="81"/>
  <c r="N74" i="81"/>
  <c r="O74" i="81"/>
  <c r="P74" i="81"/>
  <c r="Q74" i="81"/>
  <c r="S74" i="81"/>
  <c r="T74" i="81"/>
  <c r="U74" i="81"/>
  <c r="V74" i="81"/>
  <c r="W74" i="81"/>
  <c r="X74" i="81"/>
  <c r="Y74" i="81"/>
  <c r="Z74" i="81"/>
  <c r="AA74" i="81"/>
  <c r="AB74" i="81"/>
  <c r="AC74" i="81"/>
  <c r="AD74" i="81"/>
  <c r="AE74" i="81"/>
  <c r="AF74" i="81"/>
  <c r="AG74" i="81"/>
  <c r="AH74" i="81"/>
  <c r="AI74" i="81"/>
  <c r="AJ74" i="81"/>
  <c r="AM74" i="81"/>
  <c r="AN74" i="81"/>
  <c r="AO74" i="81"/>
  <c r="AP74" i="81"/>
  <c r="AQ74" i="81"/>
  <c r="AR74" i="81"/>
  <c r="AS74" i="81"/>
  <c r="AT74" i="81"/>
  <c r="AU74" i="81"/>
  <c r="AV74" i="81"/>
  <c r="AW74" i="81"/>
  <c r="AX74" i="81"/>
  <c r="AY74" i="81"/>
  <c r="AZ74" i="81"/>
  <c r="BA74" i="81"/>
  <c r="BB74" i="81"/>
  <c r="BC74" i="81"/>
  <c r="BD74" i="81"/>
  <c r="BE74" i="81"/>
  <c r="C75" i="81"/>
  <c r="D75" i="81"/>
  <c r="E75" i="81"/>
  <c r="F75" i="81"/>
  <c r="G75" i="81"/>
  <c r="H75" i="81"/>
  <c r="I75" i="81"/>
  <c r="J75" i="81"/>
  <c r="K75" i="81"/>
  <c r="L75" i="81"/>
  <c r="M75" i="81"/>
  <c r="N75" i="81"/>
  <c r="O75" i="81"/>
  <c r="P75" i="81"/>
  <c r="Q75" i="81"/>
  <c r="S75" i="81"/>
  <c r="T75" i="81"/>
  <c r="U75" i="81"/>
  <c r="V75" i="81"/>
  <c r="W75" i="81"/>
  <c r="X75" i="81"/>
  <c r="Y75" i="81"/>
  <c r="Z75" i="81"/>
  <c r="AA75" i="81"/>
  <c r="AB75" i="81"/>
  <c r="AC75" i="81"/>
  <c r="AD75" i="81"/>
  <c r="AE75" i="81"/>
  <c r="AF75" i="81"/>
  <c r="AG75" i="81"/>
  <c r="AH75" i="81"/>
  <c r="AI75" i="81"/>
  <c r="AJ75" i="81"/>
  <c r="AM75" i="81"/>
  <c r="AN75" i="81"/>
  <c r="AO75" i="81"/>
  <c r="AP75" i="81"/>
  <c r="AQ75" i="81"/>
  <c r="AR75" i="81"/>
  <c r="AS75" i="81"/>
  <c r="AT75" i="81"/>
  <c r="AU75" i="81"/>
  <c r="AV75" i="81"/>
  <c r="AW75" i="81"/>
  <c r="AX75" i="81"/>
  <c r="AY75" i="81"/>
  <c r="AZ75" i="81"/>
  <c r="BA75" i="81"/>
  <c r="BB75" i="81"/>
  <c r="BC75" i="81"/>
  <c r="BD75" i="81"/>
  <c r="BE75" i="81"/>
  <c r="C76" i="81"/>
  <c r="D76" i="81"/>
  <c r="E76" i="81"/>
  <c r="F76" i="81"/>
  <c r="G76" i="81"/>
  <c r="H76" i="81"/>
  <c r="I76" i="81"/>
  <c r="J76" i="81"/>
  <c r="K76" i="81"/>
  <c r="L76" i="81"/>
  <c r="M76" i="81"/>
  <c r="N76" i="81"/>
  <c r="O76" i="81"/>
  <c r="P76" i="81"/>
  <c r="Q76" i="81"/>
  <c r="S76" i="81"/>
  <c r="T76" i="81"/>
  <c r="U76" i="81"/>
  <c r="V76" i="81"/>
  <c r="W76" i="81"/>
  <c r="X76" i="81"/>
  <c r="Y76" i="81"/>
  <c r="Z76" i="81"/>
  <c r="AA76" i="81"/>
  <c r="AB76" i="81"/>
  <c r="AC76" i="81"/>
  <c r="AD76" i="81"/>
  <c r="AE76" i="81"/>
  <c r="AF76" i="81"/>
  <c r="AG76" i="81"/>
  <c r="AH76" i="81"/>
  <c r="AI76" i="81"/>
  <c r="AJ76" i="81"/>
  <c r="AM76" i="81"/>
  <c r="AN76" i="81"/>
  <c r="AO76" i="81"/>
  <c r="AP76" i="81"/>
  <c r="AQ76" i="81"/>
  <c r="AR76" i="81"/>
  <c r="AS76" i="81"/>
  <c r="AT76" i="81"/>
  <c r="AU76" i="81"/>
  <c r="AV76" i="81"/>
  <c r="AW76" i="81"/>
  <c r="AX76" i="81"/>
  <c r="AY76" i="81"/>
  <c r="AZ76" i="81"/>
  <c r="BA76" i="81"/>
  <c r="BB76" i="81"/>
  <c r="BC76" i="81"/>
  <c r="BD76" i="81"/>
  <c r="BE76" i="81"/>
  <c r="C77" i="81"/>
  <c r="D77" i="81"/>
  <c r="E77" i="81"/>
  <c r="F77" i="81"/>
  <c r="G77" i="81"/>
  <c r="H77" i="81"/>
  <c r="I77" i="81"/>
  <c r="J77" i="81"/>
  <c r="K77" i="81"/>
  <c r="L77" i="81"/>
  <c r="M77" i="81"/>
  <c r="N77" i="81"/>
  <c r="O77" i="81"/>
  <c r="P77" i="81"/>
  <c r="Q77" i="81"/>
  <c r="S77" i="81"/>
  <c r="T77" i="81"/>
  <c r="U77" i="81"/>
  <c r="V77" i="81"/>
  <c r="W77" i="81"/>
  <c r="X77" i="81"/>
  <c r="Y77" i="81"/>
  <c r="Z77" i="81"/>
  <c r="AA77" i="81"/>
  <c r="AB77" i="81"/>
  <c r="AC77" i="81"/>
  <c r="AD77" i="81"/>
  <c r="AE77" i="81"/>
  <c r="AF77" i="81"/>
  <c r="AG77" i="81"/>
  <c r="AH77" i="81"/>
  <c r="AI77" i="81"/>
  <c r="AJ77" i="81"/>
  <c r="AM77" i="81"/>
  <c r="AN77" i="81"/>
  <c r="AO77" i="81"/>
  <c r="AP77" i="81"/>
  <c r="AQ77" i="81"/>
  <c r="AR77" i="81"/>
  <c r="AS77" i="81"/>
  <c r="AT77" i="81"/>
  <c r="AU77" i="81"/>
  <c r="AV77" i="81"/>
  <c r="AW77" i="81"/>
  <c r="AX77" i="81"/>
  <c r="AY77" i="81"/>
  <c r="AZ77" i="81"/>
  <c r="BA77" i="81"/>
  <c r="BB77" i="81"/>
  <c r="BC77" i="81"/>
  <c r="BD77" i="81"/>
  <c r="BE77" i="81"/>
  <c r="C78" i="81"/>
  <c r="D78" i="81"/>
  <c r="E78" i="81"/>
  <c r="F78" i="81"/>
  <c r="G78" i="81"/>
  <c r="H78" i="81"/>
  <c r="I78" i="81"/>
  <c r="J78" i="81"/>
  <c r="K78" i="81"/>
  <c r="L78" i="81"/>
  <c r="M78" i="81"/>
  <c r="N78" i="81"/>
  <c r="O78" i="81"/>
  <c r="P78" i="81"/>
  <c r="Q78" i="81"/>
  <c r="S78" i="81"/>
  <c r="T78" i="81"/>
  <c r="U78" i="81"/>
  <c r="V78" i="81"/>
  <c r="W78" i="81"/>
  <c r="X78" i="81"/>
  <c r="Y78" i="81"/>
  <c r="Z78" i="81"/>
  <c r="AA78" i="81"/>
  <c r="AB78" i="81"/>
  <c r="AC78" i="81"/>
  <c r="AD78" i="81"/>
  <c r="AE78" i="81"/>
  <c r="AF78" i="81"/>
  <c r="AG78" i="81"/>
  <c r="AH78" i="81"/>
  <c r="AI78" i="81"/>
  <c r="AJ78" i="81"/>
  <c r="AM78" i="81"/>
  <c r="AN78" i="81"/>
  <c r="AO78" i="81"/>
  <c r="AP78" i="81"/>
  <c r="AQ78" i="81"/>
  <c r="AR78" i="81"/>
  <c r="AS78" i="81"/>
  <c r="AT78" i="81"/>
  <c r="AU78" i="81"/>
  <c r="AV78" i="81"/>
  <c r="AW78" i="81"/>
  <c r="AX78" i="81"/>
  <c r="AY78" i="81"/>
  <c r="AZ78" i="81"/>
  <c r="BA78" i="81"/>
  <c r="BB78" i="81"/>
  <c r="BC78" i="81"/>
  <c r="BD78" i="81"/>
  <c r="BE78" i="81"/>
  <c r="C79" i="81"/>
  <c r="D79" i="81"/>
  <c r="E79" i="81"/>
  <c r="F79" i="81"/>
  <c r="G79" i="81"/>
  <c r="H79" i="81"/>
  <c r="I79" i="81"/>
  <c r="J79" i="81"/>
  <c r="K79" i="81"/>
  <c r="L79" i="81"/>
  <c r="M79" i="81"/>
  <c r="N79" i="81"/>
  <c r="O79" i="81"/>
  <c r="P79" i="81"/>
  <c r="Q79" i="81"/>
  <c r="S79" i="81"/>
  <c r="T79" i="81"/>
  <c r="U79" i="81"/>
  <c r="V79" i="81"/>
  <c r="W79" i="81"/>
  <c r="X79" i="81"/>
  <c r="Y79" i="81"/>
  <c r="Z79" i="81"/>
  <c r="AA79" i="81"/>
  <c r="AB79" i="81"/>
  <c r="AC79" i="81"/>
  <c r="AD79" i="81"/>
  <c r="AE79" i="81"/>
  <c r="AF79" i="81"/>
  <c r="AG79" i="81"/>
  <c r="AH79" i="81"/>
  <c r="AI79" i="81"/>
  <c r="AJ79" i="81"/>
  <c r="AM79" i="81"/>
  <c r="AN79" i="81"/>
  <c r="AO79" i="81"/>
  <c r="AP79" i="81"/>
  <c r="AQ79" i="81"/>
  <c r="AR79" i="81"/>
  <c r="AS79" i="81"/>
  <c r="AT79" i="81"/>
  <c r="AU79" i="81"/>
  <c r="AV79" i="81"/>
  <c r="AW79" i="81"/>
  <c r="AX79" i="81"/>
  <c r="AY79" i="81"/>
  <c r="AZ79" i="81"/>
  <c r="BA79" i="81"/>
  <c r="BB79" i="81"/>
  <c r="BC79" i="81"/>
  <c r="BD79" i="81"/>
  <c r="BE79" i="81"/>
  <c r="C80" i="81"/>
  <c r="D80" i="81"/>
  <c r="E80" i="81"/>
  <c r="F80" i="81"/>
  <c r="G80" i="81"/>
  <c r="H80" i="81"/>
  <c r="I80" i="81"/>
  <c r="J80" i="81"/>
  <c r="K80" i="81"/>
  <c r="L80" i="81"/>
  <c r="M80" i="81"/>
  <c r="N80" i="81"/>
  <c r="O80" i="81"/>
  <c r="P80" i="81"/>
  <c r="Q80" i="81"/>
  <c r="S80" i="81"/>
  <c r="T80" i="81"/>
  <c r="U80" i="81"/>
  <c r="V80" i="81"/>
  <c r="W80" i="81"/>
  <c r="X80" i="81"/>
  <c r="Y80" i="81"/>
  <c r="Z80" i="81"/>
  <c r="AA80" i="81"/>
  <c r="AB80" i="81"/>
  <c r="AC80" i="81"/>
  <c r="AD80" i="81"/>
  <c r="AE80" i="81"/>
  <c r="AF80" i="81"/>
  <c r="AG80" i="81"/>
  <c r="AH80" i="81"/>
  <c r="AI80" i="81"/>
  <c r="AJ80" i="81"/>
  <c r="AM80" i="81"/>
  <c r="AN80" i="81"/>
  <c r="AO80" i="81"/>
  <c r="AP80" i="81"/>
  <c r="AQ80" i="81"/>
  <c r="AR80" i="81"/>
  <c r="AS80" i="81"/>
  <c r="AT80" i="81"/>
  <c r="AU80" i="81"/>
  <c r="AV80" i="81"/>
  <c r="AW80" i="81"/>
  <c r="AX80" i="81"/>
  <c r="AY80" i="81"/>
  <c r="AZ80" i="81"/>
  <c r="BA80" i="81"/>
  <c r="BB80" i="81"/>
  <c r="BC80" i="81"/>
  <c r="BD80" i="81"/>
  <c r="BE80" i="81"/>
  <c r="C81" i="81"/>
  <c r="D81" i="81"/>
  <c r="E81" i="81"/>
  <c r="F81" i="81"/>
  <c r="G81" i="81"/>
  <c r="H81" i="81"/>
  <c r="I81" i="81"/>
  <c r="J81" i="81"/>
  <c r="K81" i="81"/>
  <c r="L81" i="81"/>
  <c r="M81" i="81"/>
  <c r="N81" i="81"/>
  <c r="O81" i="81"/>
  <c r="P81" i="81"/>
  <c r="Q81" i="81"/>
  <c r="S81" i="81"/>
  <c r="T81" i="81"/>
  <c r="U81" i="81"/>
  <c r="V81" i="81"/>
  <c r="W81" i="81"/>
  <c r="X81" i="81"/>
  <c r="Y81" i="81"/>
  <c r="Z81" i="81"/>
  <c r="AA81" i="81"/>
  <c r="AB81" i="81"/>
  <c r="AC81" i="81"/>
  <c r="AD81" i="81"/>
  <c r="AE81" i="81"/>
  <c r="AF81" i="81"/>
  <c r="AG81" i="81"/>
  <c r="AH81" i="81"/>
  <c r="AI81" i="81"/>
  <c r="AJ81" i="81"/>
  <c r="AM81" i="81"/>
  <c r="AN81" i="81"/>
  <c r="AO81" i="81"/>
  <c r="AP81" i="81"/>
  <c r="AQ81" i="81"/>
  <c r="AR81" i="81"/>
  <c r="AS81" i="81"/>
  <c r="AT81" i="81"/>
  <c r="AU81" i="81"/>
  <c r="AV81" i="81"/>
  <c r="AW81" i="81"/>
  <c r="AX81" i="81"/>
  <c r="AY81" i="81"/>
  <c r="AZ81" i="81"/>
  <c r="BA81" i="81"/>
  <c r="BB81" i="81"/>
  <c r="BC81" i="81"/>
  <c r="BD81" i="81"/>
  <c r="BE81" i="81"/>
  <c r="C82" i="81"/>
  <c r="D82" i="81"/>
  <c r="E82" i="81"/>
  <c r="F82" i="81"/>
  <c r="G82" i="81"/>
  <c r="H82" i="81"/>
  <c r="I82" i="81"/>
  <c r="J82" i="81"/>
  <c r="K82" i="81"/>
  <c r="L82" i="81"/>
  <c r="M82" i="81"/>
  <c r="N82" i="81"/>
  <c r="O82" i="81"/>
  <c r="P82" i="81"/>
  <c r="Q82" i="81"/>
  <c r="S82" i="81"/>
  <c r="T82" i="81"/>
  <c r="U82" i="81"/>
  <c r="V82" i="81"/>
  <c r="W82" i="81"/>
  <c r="X82" i="81"/>
  <c r="Y82" i="81"/>
  <c r="Z82" i="81"/>
  <c r="AA82" i="81"/>
  <c r="AB82" i="81"/>
  <c r="AC82" i="81"/>
  <c r="AD82" i="81"/>
  <c r="AE82" i="81"/>
  <c r="AF82" i="81"/>
  <c r="AG82" i="81"/>
  <c r="AH82" i="81"/>
  <c r="AI82" i="81"/>
  <c r="AJ82" i="81"/>
  <c r="AM82" i="81"/>
  <c r="AN82" i="81"/>
  <c r="AO82" i="81"/>
  <c r="AP82" i="81"/>
  <c r="AQ82" i="81"/>
  <c r="AR82" i="81"/>
  <c r="AS82" i="81"/>
  <c r="AT82" i="81"/>
  <c r="AU82" i="81"/>
  <c r="AV82" i="81"/>
  <c r="AW82" i="81"/>
  <c r="AX82" i="81"/>
  <c r="AY82" i="81"/>
  <c r="AZ82" i="81"/>
  <c r="BA82" i="81"/>
  <c r="BB82" i="81"/>
  <c r="BC82" i="81"/>
  <c r="BD82" i="81"/>
  <c r="BE82" i="81"/>
  <c r="C83" i="81"/>
  <c r="D83" i="81"/>
  <c r="E83" i="81"/>
  <c r="F83" i="81"/>
  <c r="G83" i="81"/>
  <c r="H83" i="81"/>
  <c r="I83" i="81"/>
  <c r="J83" i="81"/>
  <c r="K83" i="81"/>
  <c r="L83" i="81"/>
  <c r="M83" i="81"/>
  <c r="N83" i="81"/>
  <c r="O83" i="81"/>
  <c r="P83" i="81"/>
  <c r="Q83" i="81"/>
  <c r="S83" i="81"/>
  <c r="T83" i="81"/>
  <c r="U83" i="81"/>
  <c r="V83" i="81"/>
  <c r="W83" i="81"/>
  <c r="X83" i="81"/>
  <c r="Y83" i="81"/>
  <c r="Z83" i="81"/>
  <c r="AA83" i="81"/>
  <c r="AB83" i="81"/>
  <c r="AC83" i="81"/>
  <c r="AD83" i="81"/>
  <c r="AE83" i="81"/>
  <c r="AF83" i="81"/>
  <c r="AG83" i="81"/>
  <c r="AH83" i="81"/>
  <c r="AI83" i="81"/>
  <c r="AJ83" i="81"/>
  <c r="AM83" i="81"/>
  <c r="AN83" i="81"/>
  <c r="AO83" i="81"/>
  <c r="AP83" i="81"/>
  <c r="AQ83" i="81"/>
  <c r="AR83" i="81"/>
  <c r="AS83" i="81"/>
  <c r="AT83" i="81"/>
  <c r="AU83" i="81"/>
  <c r="AV83" i="81"/>
  <c r="AW83" i="81"/>
  <c r="AX83" i="81"/>
  <c r="AY83" i="81"/>
  <c r="AZ83" i="81"/>
  <c r="BA83" i="81"/>
  <c r="BB83" i="81"/>
  <c r="BC83" i="81"/>
  <c r="BD83" i="81"/>
  <c r="BE83" i="81"/>
  <c r="C84" i="81"/>
  <c r="D84" i="81"/>
  <c r="E84" i="81"/>
  <c r="F84" i="81"/>
  <c r="G84" i="81"/>
  <c r="H84" i="81"/>
  <c r="I84" i="81"/>
  <c r="J84" i="81"/>
  <c r="K84" i="81"/>
  <c r="L84" i="81"/>
  <c r="M84" i="81"/>
  <c r="N84" i="81"/>
  <c r="O84" i="81"/>
  <c r="P84" i="81"/>
  <c r="Q84" i="81"/>
  <c r="S84" i="81"/>
  <c r="T84" i="81"/>
  <c r="U84" i="81"/>
  <c r="V84" i="81"/>
  <c r="W84" i="81"/>
  <c r="X84" i="81"/>
  <c r="Y84" i="81"/>
  <c r="Z84" i="81"/>
  <c r="AA84" i="81"/>
  <c r="AB84" i="81"/>
  <c r="AC84" i="81"/>
  <c r="AD84" i="81"/>
  <c r="AE84" i="81"/>
  <c r="AF84" i="81"/>
  <c r="AG84" i="81"/>
  <c r="AH84" i="81"/>
  <c r="AI84" i="81"/>
  <c r="AJ84" i="81"/>
  <c r="AM84" i="81"/>
  <c r="AN84" i="81"/>
  <c r="AO84" i="81"/>
  <c r="AP84" i="81"/>
  <c r="AQ84" i="81"/>
  <c r="AR84" i="81"/>
  <c r="AS84" i="81"/>
  <c r="AT84" i="81"/>
  <c r="AU84" i="81"/>
  <c r="AV84" i="81"/>
  <c r="AW84" i="81"/>
  <c r="AX84" i="81"/>
  <c r="AY84" i="81"/>
  <c r="AZ84" i="81"/>
  <c r="BA84" i="81"/>
  <c r="BB84" i="81"/>
  <c r="BC84" i="81"/>
  <c r="BD84" i="81"/>
  <c r="BE84" i="81"/>
  <c r="C85" i="81"/>
  <c r="D85" i="81"/>
  <c r="E85" i="81"/>
  <c r="F85" i="81"/>
  <c r="G85" i="81"/>
  <c r="H85" i="81"/>
  <c r="I85" i="81"/>
  <c r="J85" i="81"/>
  <c r="K85" i="81"/>
  <c r="L85" i="81"/>
  <c r="M85" i="81"/>
  <c r="N85" i="81"/>
  <c r="O85" i="81"/>
  <c r="P85" i="81"/>
  <c r="Q85" i="81"/>
  <c r="S85" i="81"/>
  <c r="T85" i="81"/>
  <c r="U85" i="81"/>
  <c r="V85" i="81"/>
  <c r="W85" i="81"/>
  <c r="X85" i="81"/>
  <c r="Y85" i="81"/>
  <c r="Z85" i="81"/>
  <c r="AA85" i="81"/>
  <c r="AB85" i="81"/>
  <c r="AC85" i="81"/>
  <c r="AD85" i="81"/>
  <c r="AE85" i="81"/>
  <c r="AF85" i="81"/>
  <c r="AG85" i="81"/>
  <c r="AH85" i="81"/>
  <c r="AI85" i="81"/>
  <c r="AJ85" i="81"/>
  <c r="AM85" i="81"/>
  <c r="AN85" i="81"/>
  <c r="AO85" i="81"/>
  <c r="AP85" i="81"/>
  <c r="AQ85" i="81"/>
  <c r="AR85" i="81"/>
  <c r="AS85" i="81"/>
  <c r="AT85" i="81"/>
  <c r="AU85" i="81"/>
  <c r="AV85" i="81"/>
  <c r="AW85" i="81"/>
  <c r="AX85" i="81"/>
  <c r="AY85" i="81"/>
  <c r="AZ85" i="81"/>
  <c r="BA85" i="81"/>
  <c r="BB85" i="81"/>
  <c r="BC85" i="81"/>
  <c r="BD85" i="81"/>
  <c r="BE85" i="81"/>
  <c r="C86" i="81"/>
  <c r="D86" i="81"/>
  <c r="E86" i="81"/>
  <c r="F86" i="81"/>
  <c r="G86" i="81"/>
  <c r="H86" i="81"/>
  <c r="I86" i="81"/>
  <c r="J86" i="81"/>
  <c r="K86" i="81"/>
  <c r="L86" i="81"/>
  <c r="M86" i="81"/>
  <c r="N86" i="81"/>
  <c r="O86" i="81"/>
  <c r="P86" i="81"/>
  <c r="Q86" i="81"/>
  <c r="S86" i="81"/>
  <c r="T86" i="81"/>
  <c r="U86" i="81"/>
  <c r="V86" i="81"/>
  <c r="W86" i="81"/>
  <c r="X86" i="81"/>
  <c r="Y86" i="81"/>
  <c r="Z86" i="81"/>
  <c r="AA86" i="81"/>
  <c r="AB86" i="81"/>
  <c r="AC86" i="81"/>
  <c r="AD86" i="81"/>
  <c r="AE86" i="81"/>
  <c r="AF86" i="81"/>
  <c r="AG86" i="81"/>
  <c r="AH86" i="81"/>
  <c r="AI86" i="81"/>
  <c r="AJ86" i="81"/>
  <c r="AM86" i="81"/>
  <c r="AN86" i="81"/>
  <c r="AO86" i="81"/>
  <c r="AP86" i="81"/>
  <c r="AQ86" i="81"/>
  <c r="AR86" i="81"/>
  <c r="AS86" i="81"/>
  <c r="AT86" i="81"/>
  <c r="AU86" i="81"/>
  <c r="AV86" i="81"/>
  <c r="AW86" i="81"/>
  <c r="AX86" i="81"/>
  <c r="AY86" i="81"/>
  <c r="AZ86" i="81"/>
  <c r="BA86" i="81"/>
  <c r="BB86" i="81"/>
  <c r="BC86" i="81"/>
  <c r="BD86" i="81"/>
  <c r="BE86" i="81"/>
  <c r="C87" i="81"/>
  <c r="D87" i="81"/>
  <c r="E87" i="81"/>
  <c r="F87" i="81"/>
  <c r="G87" i="81"/>
  <c r="H87" i="81"/>
  <c r="I87" i="81"/>
  <c r="J87" i="81"/>
  <c r="K87" i="81"/>
  <c r="L87" i="81"/>
  <c r="M87" i="81"/>
  <c r="N87" i="81"/>
  <c r="O87" i="81"/>
  <c r="P87" i="81"/>
  <c r="Q87" i="81"/>
  <c r="S87" i="81"/>
  <c r="T87" i="81"/>
  <c r="U87" i="81"/>
  <c r="V87" i="81"/>
  <c r="W87" i="81"/>
  <c r="X87" i="81"/>
  <c r="Y87" i="81"/>
  <c r="Z87" i="81"/>
  <c r="AA87" i="81"/>
  <c r="AB87" i="81"/>
  <c r="AC87" i="81"/>
  <c r="AD87" i="81"/>
  <c r="AE87" i="81"/>
  <c r="AF87" i="81"/>
  <c r="AG87" i="81"/>
  <c r="AH87" i="81"/>
  <c r="AI87" i="81"/>
  <c r="AJ87" i="81"/>
  <c r="AM87" i="81"/>
  <c r="AN87" i="81"/>
  <c r="AO87" i="81"/>
  <c r="AP87" i="81"/>
  <c r="AQ87" i="81"/>
  <c r="AR87" i="81"/>
  <c r="AS87" i="81"/>
  <c r="AT87" i="81"/>
  <c r="AU87" i="81"/>
  <c r="AV87" i="81"/>
  <c r="AW87" i="81"/>
  <c r="AX87" i="81"/>
  <c r="AY87" i="81"/>
  <c r="AZ87" i="81"/>
  <c r="BA87" i="81"/>
  <c r="BB87" i="81"/>
  <c r="BC87" i="81"/>
  <c r="BD87" i="81"/>
  <c r="BE87" i="81"/>
  <c r="C88" i="81"/>
  <c r="D88" i="81"/>
  <c r="E88" i="81"/>
  <c r="F88" i="81"/>
  <c r="G88" i="81"/>
  <c r="H88" i="81"/>
  <c r="I88" i="81"/>
  <c r="J88" i="81"/>
  <c r="K88" i="81"/>
  <c r="L88" i="81"/>
  <c r="M88" i="81"/>
  <c r="N88" i="81"/>
  <c r="O88" i="81"/>
  <c r="P88" i="81"/>
  <c r="Q88" i="81"/>
  <c r="S88" i="81"/>
  <c r="T88" i="81"/>
  <c r="U88" i="81"/>
  <c r="V88" i="81"/>
  <c r="W88" i="81"/>
  <c r="X88" i="81"/>
  <c r="Y88" i="81"/>
  <c r="Z88" i="81"/>
  <c r="AA88" i="81"/>
  <c r="AB88" i="81"/>
  <c r="AC88" i="81"/>
  <c r="AD88" i="81"/>
  <c r="AE88" i="81"/>
  <c r="AF88" i="81"/>
  <c r="AG88" i="81"/>
  <c r="AH88" i="81"/>
  <c r="AI88" i="81"/>
  <c r="AJ88" i="81"/>
  <c r="AM88" i="81"/>
  <c r="AN88" i="81"/>
  <c r="AO88" i="81"/>
  <c r="AP88" i="81"/>
  <c r="AQ88" i="81"/>
  <c r="AR88" i="81"/>
  <c r="AS88" i="81"/>
  <c r="AT88" i="81"/>
  <c r="AU88" i="81"/>
  <c r="AV88" i="81"/>
  <c r="AW88" i="81"/>
  <c r="AX88" i="81"/>
  <c r="AY88" i="81"/>
  <c r="AZ88" i="81"/>
  <c r="BA88" i="81"/>
  <c r="BB88" i="81"/>
  <c r="BC88" i="81"/>
  <c r="BD88" i="81"/>
  <c r="BE88" i="81"/>
  <c r="C89" i="81"/>
  <c r="D89" i="81"/>
  <c r="E89" i="81"/>
  <c r="F89" i="81"/>
  <c r="G89" i="81"/>
  <c r="H89" i="81"/>
  <c r="I89" i="81"/>
  <c r="J89" i="81"/>
  <c r="K89" i="81"/>
  <c r="L89" i="81"/>
  <c r="M89" i="81"/>
  <c r="N89" i="81"/>
  <c r="O89" i="81"/>
  <c r="P89" i="81"/>
  <c r="Q89" i="81"/>
  <c r="S89" i="81"/>
  <c r="T89" i="81"/>
  <c r="U89" i="81"/>
  <c r="V89" i="81"/>
  <c r="W89" i="81"/>
  <c r="X89" i="81"/>
  <c r="Y89" i="81"/>
  <c r="Z89" i="81"/>
  <c r="AA89" i="81"/>
  <c r="AB89" i="81"/>
  <c r="AC89" i="81"/>
  <c r="AD89" i="81"/>
  <c r="AE89" i="81"/>
  <c r="AF89" i="81"/>
  <c r="AG89" i="81"/>
  <c r="AH89" i="81"/>
  <c r="AI89" i="81"/>
  <c r="AJ89" i="81"/>
  <c r="AM89" i="81"/>
  <c r="AN89" i="81"/>
  <c r="AO89" i="81"/>
  <c r="AP89" i="81"/>
  <c r="AQ89" i="81"/>
  <c r="AR89" i="81"/>
  <c r="AS89" i="81"/>
  <c r="AT89" i="81"/>
  <c r="AU89" i="81"/>
  <c r="AV89" i="81"/>
  <c r="AW89" i="81"/>
  <c r="AX89" i="81"/>
  <c r="AY89" i="81"/>
  <c r="AZ89" i="81"/>
  <c r="BA89" i="81"/>
  <c r="BB89" i="81"/>
  <c r="BC89" i="81"/>
  <c r="BD89" i="81"/>
  <c r="BE89" i="81"/>
  <c r="C90" i="81"/>
  <c r="D90" i="81"/>
  <c r="E90" i="81"/>
  <c r="F90" i="81"/>
  <c r="G90" i="81"/>
  <c r="H90" i="81"/>
  <c r="I90" i="81"/>
  <c r="J90" i="81"/>
  <c r="K90" i="81"/>
  <c r="L90" i="81"/>
  <c r="M90" i="81"/>
  <c r="N90" i="81"/>
  <c r="O90" i="81"/>
  <c r="P90" i="81"/>
  <c r="Q90" i="81"/>
  <c r="S90" i="81"/>
  <c r="T90" i="81"/>
  <c r="U90" i="81"/>
  <c r="V90" i="81"/>
  <c r="W90" i="81"/>
  <c r="X90" i="81"/>
  <c r="Y90" i="81"/>
  <c r="Z90" i="81"/>
  <c r="AA90" i="81"/>
  <c r="AB90" i="81"/>
  <c r="AC90" i="81"/>
  <c r="AD90" i="81"/>
  <c r="AE90" i="81"/>
  <c r="AF90" i="81"/>
  <c r="AG90" i="81"/>
  <c r="AH90" i="81"/>
  <c r="AI90" i="81"/>
  <c r="AJ90" i="81"/>
  <c r="AM90" i="81"/>
  <c r="AN90" i="81"/>
  <c r="AO90" i="81"/>
  <c r="AP90" i="81"/>
  <c r="AQ90" i="81"/>
  <c r="AR90" i="81"/>
  <c r="AS90" i="81"/>
  <c r="AT90" i="81"/>
  <c r="AU90" i="81"/>
  <c r="AV90" i="81"/>
  <c r="AW90" i="81"/>
  <c r="AX90" i="81"/>
  <c r="AY90" i="81"/>
  <c r="AZ90" i="81"/>
  <c r="BA90" i="81"/>
  <c r="BB90" i="81"/>
  <c r="BC90" i="81"/>
  <c r="BD90" i="81"/>
  <c r="BE90" i="81"/>
  <c r="C91" i="81"/>
  <c r="D91" i="81"/>
  <c r="E91" i="81"/>
  <c r="F91" i="81"/>
  <c r="G91" i="81"/>
  <c r="H91" i="81"/>
  <c r="I91" i="81"/>
  <c r="J91" i="81"/>
  <c r="K91" i="81"/>
  <c r="L91" i="81"/>
  <c r="M91" i="81"/>
  <c r="N91" i="81"/>
  <c r="O91" i="81"/>
  <c r="P91" i="81"/>
  <c r="Q91" i="81"/>
  <c r="S91" i="81"/>
  <c r="T91" i="81"/>
  <c r="U91" i="81"/>
  <c r="V91" i="81"/>
  <c r="W91" i="81"/>
  <c r="X91" i="81"/>
  <c r="Y91" i="81"/>
  <c r="Z91" i="81"/>
  <c r="AA91" i="81"/>
  <c r="AB91" i="81"/>
  <c r="AC91" i="81"/>
  <c r="AD91" i="81"/>
  <c r="AE91" i="81"/>
  <c r="AF91" i="81"/>
  <c r="AG91" i="81"/>
  <c r="AH91" i="81"/>
  <c r="AI91" i="81"/>
  <c r="AJ91" i="81"/>
  <c r="AM91" i="81"/>
  <c r="AN91" i="81"/>
  <c r="AO91" i="81"/>
  <c r="AP91" i="81"/>
  <c r="AQ91" i="81"/>
  <c r="AR91" i="81"/>
  <c r="AS91" i="81"/>
  <c r="AT91" i="81"/>
  <c r="AU91" i="81"/>
  <c r="AV91" i="81"/>
  <c r="AW91" i="81"/>
  <c r="AX91" i="81"/>
  <c r="AY91" i="81"/>
  <c r="AZ91" i="81"/>
  <c r="BA91" i="81"/>
  <c r="BB91" i="81"/>
  <c r="BC91" i="81"/>
  <c r="BD91" i="81"/>
  <c r="BE91" i="81"/>
  <c r="C92" i="81"/>
  <c r="D92" i="81"/>
  <c r="E92" i="81"/>
  <c r="F92" i="81"/>
  <c r="G92" i="81"/>
  <c r="H92" i="81"/>
  <c r="I92" i="81"/>
  <c r="J92" i="81"/>
  <c r="K92" i="81"/>
  <c r="L92" i="81"/>
  <c r="M92" i="81"/>
  <c r="N92" i="81"/>
  <c r="O92" i="81"/>
  <c r="P92" i="81"/>
  <c r="Q92" i="81"/>
  <c r="S92" i="81"/>
  <c r="T92" i="81"/>
  <c r="U92" i="81"/>
  <c r="V92" i="81"/>
  <c r="W92" i="81"/>
  <c r="X92" i="81"/>
  <c r="Y92" i="81"/>
  <c r="Z92" i="81"/>
  <c r="AA92" i="81"/>
  <c r="AB92" i="81"/>
  <c r="AC92" i="81"/>
  <c r="AD92" i="81"/>
  <c r="AE92" i="81"/>
  <c r="AF92" i="81"/>
  <c r="AG92" i="81"/>
  <c r="AH92" i="81"/>
  <c r="AI92" i="81"/>
  <c r="AJ92" i="81"/>
  <c r="AM92" i="81"/>
  <c r="AN92" i="81"/>
  <c r="AO92" i="81"/>
  <c r="AP92" i="81"/>
  <c r="AQ92" i="81"/>
  <c r="AR92" i="81"/>
  <c r="AS92" i="81"/>
  <c r="AT92" i="81"/>
  <c r="AU92" i="81"/>
  <c r="AV92" i="81"/>
  <c r="AW92" i="81"/>
  <c r="AX92" i="81"/>
  <c r="AY92" i="81"/>
  <c r="AZ92" i="81"/>
  <c r="BA92" i="81"/>
  <c r="BB92" i="81"/>
  <c r="BC92" i="81"/>
  <c r="BD92" i="81"/>
  <c r="BE92" i="81"/>
  <c r="C93" i="81"/>
  <c r="D93" i="81"/>
  <c r="E93" i="81"/>
  <c r="F93" i="81"/>
  <c r="G93" i="81"/>
  <c r="H93" i="81"/>
  <c r="I93" i="81"/>
  <c r="J93" i="81"/>
  <c r="K93" i="81"/>
  <c r="L93" i="81"/>
  <c r="M93" i="81"/>
  <c r="N93" i="81"/>
  <c r="O93" i="81"/>
  <c r="P93" i="81"/>
  <c r="Q93" i="81"/>
  <c r="S93" i="81"/>
  <c r="T93" i="81"/>
  <c r="U93" i="81"/>
  <c r="V93" i="81"/>
  <c r="W93" i="81"/>
  <c r="X93" i="81"/>
  <c r="Y93" i="81"/>
  <c r="Z93" i="81"/>
  <c r="AA93" i="81"/>
  <c r="AB93" i="81"/>
  <c r="AC93" i="81"/>
  <c r="AD93" i="81"/>
  <c r="AE93" i="81"/>
  <c r="AF93" i="81"/>
  <c r="AG93" i="81"/>
  <c r="AH93" i="81"/>
  <c r="AI93" i="81"/>
  <c r="AJ93" i="81"/>
  <c r="AM93" i="81"/>
  <c r="AN93" i="81"/>
  <c r="AO93" i="81"/>
  <c r="AP93" i="81"/>
  <c r="AQ93" i="81"/>
  <c r="AR93" i="81"/>
  <c r="AS93" i="81"/>
  <c r="AT93" i="81"/>
  <c r="AU93" i="81"/>
  <c r="AV93" i="81"/>
  <c r="AW93" i="81"/>
  <c r="AX93" i="81"/>
  <c r="AY93" i="81"/>
  <c r="AZ93" i="81"/>
  <c r="BA93" i="81"/>
  <c r="BB93" i="81"/>
  <c r="BC93" i="81"/>
  <c r="BD93" i="81"/>
  <c r="BE93" i="81"/>
  <c r="C94" i="81"/>
  <c r="D94" i="81"/>
  <c r="E94" i="81"/>
  <c r="F94" i="81"/>
  <c r="G94" i="81"/>
  <c r="H94" i="81"/>
  <c r="I94" i="81"/>
  <c r="J94" i="81"/>
  <c r="K94" i="81"/>
  <c r="L94" i="81"/>
  <c r="M94" i="81"/>
  <c r="N94" i="81"/>
  <c r="O94" i="81"/>
  <c r="P94" i="81"/>
  <c r="Q94" i="81"/>
  <c r="S94" i="81"/>
  <c r="T94" i="81"/>
  <c r="U94" i="81"/>
  <c r="V94" i="81"/>
  <c r="W94" i="81"/>
  <c r="X94" i="81"/>
  <c r="Y94" i="81"/>
  <c r="Z94" i="81"/>
  <c r="AA94" i="81"/>
  <c r="AB94" i="81"/>
  <c r="AC94" i="81"/>
  <c r="AD94" i="81"/>
  <c r="AE94" i="81"/>
  <c r="AF94" i="81"/>
  <c r="AG94" i="81"/>
  <c r="AH94" i="81"/>
  <c r="AI94" i="81"/>
  <c r="AJ94" i="81"/>
  <c r="AM94" i="81"/>
  <c r="AN94" i="81"/>
  <c r="AO94" i="81"/>
  <c r="AP94" i="81"/>
  <c r="AQ94" i="81"/>
  <c r="AR94" i="81"/>
  <c r="AS94" i="81"/>
  <c r="AT94" i="81"/>
  <c r="AU94" i="81"/>
  <c r="AV94" i="81"/>
  <c r="AW94" i="81"/>
  <c r="AX94" i="81"/>
  <c r="AY94" i="81"/>
  <c r="AZ94" i="81"/>
  <c r="BA94" i="81"/>
  <c r="BB94" i="81"/>
  <c r="BC94" i="81"/>
  <c r="BD94" i="81"/>
  <c r="BE94" i="81"/>
  <c r="C95" i="81"/>
  <c r="D95" i="81"/>
  <c r="E95" i="81"/>
  <c r="F95" i="81"/>
  <c r="G95" i="81"/>
  <c r="H95" i="81"/>
  <c r="I95" i="81"/>
  <c r="J95" i="81"/>
  <c r="K95" i="81"/>
  <c r="L95" i="81"/>
  <c r="M95" i="81"/>
  <c r="N95" i="81"/>
  <c r="O95" i="81"/>
  <c r="P95" i="81"/>
  <c r="Q95" i="81"/>
  <c r="S95" i="81"/>
  <c r="T95" i="81"/>
  <c r="U95" i="81"/>
  <c r="V95" i="81"/>
  <c r="W95" i="81"/>
  <c r="X95" i="81"/>
  <c r="Y95" i="81"/>
  <c r="Z95" i="81"/>
  <c r="AA95" i="81"/>
  <c r="AB95" i="81"/>
  <c r="AC95" i="81"/>
  <c r="AD95" i="81"/>
  <c r="AE95" i="81"/>
  <c r="AF95" i="81"/>
  <c r="AG95" i="81"/>
  <c r="AH95" i="81"/>
  <c r="AI95" i="81"/>
  <c r="AJ95" i="81"/>
  <c r="AM95" i="81"/>
  <c r="AN95" i="81"/>
  <c r="AO95" i="81"/>
  <c r="AP95" i="81"/>
  <c r="AQ95" i="81"/>
  <c r="AR95" i="81"/>
  <c r="AS95" i="81"/>
  <c r="AT95" i="81"/>
  <c r="AU95" i="81"/>
  <c r="AV95" i="81"/>
  <c r="AW95" i="81"/>
  <c r="AX95" i="81"/>
  <c r="AY95" i="81"/>
  <c r="AZ95" i="81"/>
  <c r="BA95" i="81"/>
  <c r="BB95" i="81"/>
  <c r="BC95" i="81"/>
  <c r="BD95" i="81"/>
  <c r="BE95" i="81"/>
  <c r="C96" i="81"/>
  <c r="D96" i="81"/>
  <c r="E96" i="81"/>
  <c r="F96" i="81"/>
  <c r="G96" i="81"/>
  <c r="H96" i="81"/>
  <c r="I96" i="81"/>
  <c r="J96" i="81"/>
  <c r="K96" i="81"/>
  <c r="L96" i="81"/>
  <c r="M96" i="81"/>
  <c r="N96" i="81"/>
  <c r="O96" i="81"/>
  <c r="P96" i="81"/>
  <c r="Q96" i="81"/>
  <c r="S96" i="81"/>
  <c r="T96" i="81"/>
  <c r="U96" i="81"/>
  <c r="V96" i="81"/>
  <c r="W96" i="81"/>
  <c r="X96" i="81"/>
  <c r="Y96" i="81"/>
  <c r="Z96" i="81"/>
  <c r="AA96" i="81"/>
  <c r="AB96" i="81"/>
  <c r="AC96" i="81"/>
  <c r="AD96" i="81"/>
  <c r="AE96" i="81"/>
  <c r="AF96" i="81"/>
  <c r="AG96" i="81"/>
  <c r="AH96" i="81"/>
  <c r="AI96" i="81"/>
  <c r="AJ96" i="81"/>
  <c r="AM96" i="81"/>
  <c r="AN96" i="81"/>
  <c r="AO96" i="81"/>
  <c r="AP96" i="81"/>
  <c r="AQ96" i="81"/>
  <c r="AR96" i="81"/>
  <c r="AS96" i="81"/>
  <c r="AT96" i="81"/>
  <c r="AU96" i="81"/>
  <c r="AV96" i="81"/>
  <c r="AW96" i="81"/>
  <c r="AX96" i="81"/>
  <c r="AY96" i="81"/>
  <c r="AZ96" i="81"/>
  <c r="BA96" i="81"/>
  <c r="BB96" i="81"/>
  <c r="BC96" i="81"/>
  <c r="BD96" i="81"/>
  <c r="BE96" i="81"/>
  <c r="C97" i="81"/>
  <c r="D97" i="81"/>
  <c r="E97" i="81"/>
  <c r="F97" i="81"/>
  <c r="G97" i="81"/>
  <c r="H97" i="81"/>
  <c r="I97" i="81"/>
  <c r="J97" i="81"/>
  <c r="K97" i="81"/>
  <c r="L97" i="81"/>
  <c r="M97" i="81"/>
  <c r="N97" i="81"/>
  <c r="O97" i="81"/>
  <c r="P97" i="81"/>
  <c r="Q97" i="81"/>
  <c r="S97" i="81"/>
  <c r="T97" i="81"/>
  <c r="U97" i="81"/>
  <c r="V97" i="81"/>
  <c r="W97" i="81"/>
  <c r="X97" i="81"/>
  <c r="Y97" i="81"/>
  <c r="Z97" i="81"/>
  <c r="AA97" i="81"/>
  <c r="AB97" i="81"/>
  <c r="AC97" i="81"/>
  <c r="AD97" i="81"/>
  <c r="AE97" i="81"/>
  <c r="AF97" i="81"/>
  <c r="AG97" i="81"/>
  <c r="AH97" i="81"/>
  <c r="AI97" i="81"/>
  <c r="AJ97" i="81"/>
  <c r="AM97" i="81"/>
  <c r="AN97" i="81"/>
  <c r="AO97" i="81"/>
  <c r="AP97" i="81"/>
  <c r="AQ97" i="81"/>
  <c r="AR97" i="81"/>
  <c r="AS97" i="81"/>
  <c r="AT97" i="81"/>
  <c r="AU97" i="81"/>
  <c r="AV97" i="81"/>
  <c r="AW97" i="81"/>
  <c r="AX97" i="81"/>
  <c r="AY97" i="81"/>
  <c r="AZ97" i="81"/>
  <c r="BA97" i="81"/>
  <c r="BB97" i="81"/>
  <c r="BC97" i="81"/>
  <c r="BD97" i="81"/>
  <c r="BE97" i="81"/>
  <c r="C98" i="81"/>
  <c r="D98" i="81"/>
  <c r="E98" i="81"/>
  <c r="F98" i="81"/>
  <c r="G98" i="81"/>
  <c r="H98" i="81"/>
  <c r="I98" i="81"/>
  <c r="J98" i="81"/>
  <c r="K98" i="81"/>
  <c r="L98" i="81"/>
  <c r="M98" i="81"/>
  <c r="N98" i="81"/>
  <c r="O98" i="81"/>
  <c r="P98" i="81"/>
  <c r="Q98" i="81"/>
  <c r="S98" i="81"/>
  <c r="T98" i="81"/>
  <c r="U98" i="81"/>
  <c r="V98" i="81"/>
  <c r="W98" i="81"/>
  <c r="X98" i="81"/>
  <c r="Y98" i="81"/>
  <c r="Z98" i="81"/>
  <c r="AA98" i="81"/>
  <c r="AB98" i="81"/>
  <c r="AC98" i="81"/>
  <c r="AD98" i="81"/>
  <c r="AE98" i="81"/>
  <c r="AF98" i="81"/>
  <c r="AG98" i="81"/>
  <c r="AH98" i="81"/>
  <c r="AI98" i="81"/>
  <c r="AJ98" i="81"/>
  <c r="AM98" i="81"/>
  <c r="AN98" i="81"/>
  <c r="AO98" i="81"/>
  <c r="AP98" i="81"/>
  <c r="AQ98" i="81"/>
  <c r="AR98" i="81"/>
  <c r="AS98" i="81"/>
  <c r="AT98" i="81"/>
  <c r="AU98" i="81"/>
  <c r="AV98" i="81"/>
  <c r="AW98" i="81"/>
  <c r="AX98" i="81"/>
  <c r="AY98" i="81"/>
  <c r="AZ98" i="81"/>
  <c r="BA98" i="81"/>
  <c r="BB98" i="81"/>
  <c r="BC98" i="81"/>
  <c r="BD98" i="81"/>
  <c r="BE98" i="81"/>
  <c r="C99" i="81"/>
  <c r="D99" i="81"/>
  <c r="E99" i="81"/>
  <c r="F99" i="81"/>
  <c r="G99" i="81"/>
  <c r="H99" i="81"/>
  <c r="I99" i="81"/>
  <c r="J99" i="81"/>
  <c r="K99" i="81"/>
  <c r="L99" i="81"/>
  <c r="M99" i="81"/>
  <c r="N99" i="81"/>
  <c r="O99" i="81"/>
  <c r="P99" i="81"/>
  <c r="Q99" i="81"/>
  <c r="S99" i="81"/>
  <c r="T99" i="81"/>
  <c r="U99" i="81"/>
  <c r="V99" i="81"/>
  <c r="W99" i="81"/>
  <c r="X99" i="81"/>
  <c r="Y99" i="81"/>
  <c r="Z99" i="81"/>
  <c r="AA99" i="81"/>
  <c r="AB99" i="81"/>
  <c r="AC99" i="81"/>
  <c r="AD99" i="81"/>
  <c r="AE99" i="81"/>
  <c r="AF99" i="81"/>
  <c r="AG99" i="81"/>
  <c r="AH99" i="81"/>
  <c r="AI99" i="81"/>
  <c r="AJ99" i="81"/>
  <c r="AM99" i="81"/>
  <c r="AN99" i="81"/>
  <c r="AO99" i="81"/>
  <c r="AP99" i="81"/>
  <c r="AQ99" i="81"/>
  <c r="AR99" i="81"/>
  <c r="AS99" i="81"/>
  <c r="AT99" i="81"/>
  <c r="AU99" i="81"/>
  <c r="AV99" i="81"/>
  <c r="AW99" i="81"/>
  <c r="AX99" i="81"/>
  <c r="AY99" i="81"/>
  <c r="AZ99" i="81"/>
  <c r="BA99" i="81"/>
  <c r="BB99" i="81"/>
  <c r="BC99" i="81"/>
  <c r="BD99" i="81"/>
  <c r="BE99" i="81"/>
  <c r="C100" i="81"/>
  <c r="D100" i="81"/>
  <c r="E100" i="81"/>
  <c r="F100" i="81"/>
  <c r="G100" i="81"/>
  <c r="H100" i="81"/>
  <c r="I100" i="81"/>
  <c r="J100" i="81"/>
  <c r="K100" i="81"/>
  <c r="L100" i="81"/>
  <c r="M100" i="81"/>
  <c r="N100" i="81"/>
  <c r="O100" i="81"/>
  <c r="P100" i="81"/>
  <c r="Q100" i="81"/>
  <c r="S100" i="81"/>
  <c r="T100" i="81"/>
  <c r="U100" i="81"/>
  <c r="V100" i="81"/>
  <c r="W100" i="81"/>
  <c r="X100" i="81"/>
  <c r="Y100" i="81"/>
  <c r="Z100" i="81"/>
  <c r="AA100" i="81"/>
  <c r="AB100" i="81"/>
  <c r="AC100" i="81"/>
  <c r="AD100" i="81"/>
  <c r="AE100" i="81"/>
  <c r="AF100" i="81"/>
  <c r="AG100" i="81"/>
  <c r="AH100" i="81"/>
  <c r="AI100" i="81"/>
  <c r="AJ100" i="81"/>
  <c r="AM100" i="81"/>
  <c r="AN100" i="81"/>
  <c r="AO100" i="81"/>
  <c r="AP100" i="81"/>
  <c r="AQ100" i="81"/>
  <c r="AR100" i="81"/>
  <c r="AS100" i="81"/>
  <c r="AT100" i="81"/>
  <c r="AU100" i="81"/>
  <c r="AV100" i="81"/>
  <c r="AW100" i="81"/>
  <c r="AX100" i="81"/>
  <c r="AY100" i="81"/>
  <c r="AZ100" i="81"/>
  <c r="BA100" i="81"/>
  <c r="BB100" i="81"/>
  <c r="BC100" i="81"/>
  <c r="BD100" i="81"/>
  <c r="BE100" i="81"/>
  <c r="C101" i="81"/>
  <c r="D101" i="81"/>
  <c r="E101" i="81"/>
  <c r="F101" i="81"/>
  <c r="G101" i="81"/>
  <c r="H101" i="81"/>
  <c r="I101" i="81"/>
  <c r="J101" i="81"/>
  <c r="K101" i="81"/>
  <c r="L101" i="81"/>
  <c r="M101" i="81"/>
  <c r="N101" i="81"/>
  <c r="O101" i="81"/>
  <c r="P101" i="81"/>
  <c r="Q101" i="81"/>
  <c r="S101" i="81"/>
  <c r="T101" i="81"/>
  <c r="U101" i="81"/>
  <c r="V101" i="81"/>
  <c r="W101" i="81"/>
  <c r="X101" i="81"/>
  <c r="Y101" i="81"/>
  <c r="Z101" i="81"/>
  <c r="AA101" i="81"/>
  <c r="AB101" i="81"/>
  <c r="AC101" i="81"/>
  <c r="AD101" i="81"/>
  <c r="AE101" i="81"/>
  <c r="AF101" i="81"/>
  <c r="AG101" i="81"/>
  <c r="AH101" i="81"/>
  <c r="AI101" i="81"/>
  <c r="AJ101" i="81"/>
  <c r="AM101" i="81"/>
  <c r="AN101" i="81"/>
  <c r="AO101" i="81"/>
  <c r="AP101" i="81"/>
  <c r="AQ101" i="81"/>
  <c r="AR101" i="81"/>
  <c r="AS101" i="81"/>
  <c r="AT101" i="81"/>
  <c r="AU101" i="81"/>
  <c r="AV101" i="81"/>
  <c r="AW101" i="81"/>
  <c r="AX101" i="81"/>
  <c r="AY101" i="81"/>
  <c r="AZ101" i="81"/>
  <c r="BA101" i="81"/>
  <c r="BB101" i="81"/>
  <c r="BC101" i="81"/>
  <c r="BD101" i="81"/>
  <c r="BE101" i="81"/>
  <c r="C102" i="81"/>
  <c r="D102" i="81"/>
  <c r="E102" i="81"/>
  <c r="F102" i="81"/>
  <c r="G102" i="81"/>
  <c r="H102" i="81"/>
  <c r="I102" i="81"/>
  <c r="J102" i="81"/>
  <c r="K102" i="81"/>
  <c r="L102" i="81"/>
  <c r="M102" i="81"/>
  <c r="N102" i="81"/>
  <c r="O102" i="81"/>
  <c r="P102" i="81"/>
  <c r="Q102" i="81"/>
  <c r="S102" i="81"/>
  <c r="T102" i="81"/>
  <c r="U102" i="81"/>
  <c r="V102" i="81"/>
  <c r="W102" i="81"/>
  <c r="X102" i="81"/>
  <c r="Y102" i="81"/>
  <c r="Z102" i="81"/>
  <c r="AA102" i="81"/>
  <c r="AB102" i="81"/>
  <c r="AC102" i="81"/>
  <c r="AD102" i="81"/>
  <c r="AE102" i="81"/>
  <c r="AF102" i="81"/>
  <c r="AG102" i="81"/>
  <c r="AH102" i="81"/>
  <c r="AI102" i="81"/>
  <c r="AJ102" i="81"/>
  <c r="AM102" i="81"/>
  <c r="AN102" i="81"/>
  <c r="AO102" i="81"/>
  <c r="AP102" i="81"/>
  <c r="AQ102" i="81"/>
  <c r="AR102" i="81"/>
  <c r="AS102" i="81"/>
  <c r="AT102" i="81"/>
  <c r="AU102" i="81"/>
  <c r="AV102" i="81"/>
  <c r="AW102" i="81"/>
  <c r="AX102" i="81"/>
  <c r="AY102" i="81"/>
  <c r="AZ102" i="81"/>
  <c r="BA102" i="81"/>
  <c r="BB102" i="81"/>
  <c r="BC102" i="81"/>
  <c r="BD102" i="81"/>
  <c r="BE102" i="81"/>
  <c r="C103" i="81"/>
  <c r="D103" i="81"/>
  <c r="E103" i="81"/>
  <c r="F103" i="81"/>
  <c r="G103" i="81"/>
  <c r="H103" i="81"/>
  <c r="I103" i="81"/>
  <c r="J103" i="81"/>
  <c r="K103" i="81"/>
  <c r="L103" i="81"/>
  <c r="M103" i="81"/>
  <c r="N103" i="81"/>
  <c r="O103" i="81"/>
  <c r="P103" i="81"/>
  <c r="Q103" i="81"/>
  <c r="S103" i="81"/>
  <c r="T103" i="81"/>
  <c r="U103" i="81"/>
  <c r="V103" i="81"/>
  <c r="W103" i="81"/>
  <c r="X103" i="81"/>
  <c r="Y103" i="81"/>
  <c r="Z103" i="81"/>
  <c r="AA103" i="81"/>
  <c r="AB103" i="81"/>
  <c r="AC103" i="81"/>
  <c r="AD103" i="81"/>
  <c r="AE103" i="81"/>
  <c r="AF103" i="81"/>
  <c r="AG103" i="81"/>
  <c r="AH103" i="81"/>
  <c r="AI103" i="81"/>
  <c r="AJ103" i="81"/>
  <c r="AM103" i="81"/>
  <c r="AN103" i="81"/>
  <c r="AO103" i="81"/>
  <c r="AP103" i="81"/>
  <c r="AQ103" i="81"/>
  <c r="AR103" i="81"/>
  <c r="AS103" i="81"/>
  <c r="AT103" i="81"/>
  <c r="AU103" i="81"/>
  <c r="AV103" i="81"/>
  <c r="AW103" i="81"/>
  <c r="AX103" i="81"/>
  <c r="AY103" i="81"/>
  <c r="AZ103" i="81"/>
  <c r="BA103" i="81"/>
  <c r="BB103" i="81"/>
  <c r="BC103" i="81"/>
  <c r="BD103" i="81"/>
  <c r="BE103" i="81"/>
  <c r="C104" i="81"/>
  <c r="D104" i="81"/>
  <c r="E104" i="81"/>
  <c r="F104" i="81"/>
  <c r="G104" i="81"/>
  <c r="H104" i="81"/>
  <c r="I104" i="81"/>
  <c r="J104" i="81"/>
  <c r="K104" i="81"/>
  <c r="L104" i="81"/>
  <c r="M104" i="81"/>
  <c r="N104" i="81"/>
  <c r="O104" i="81"/>
  <c r="P104" i="81"/>
  <c r="Q104" i="81"/>
  <c r="S104" i="81"/>
  <c r="T104" i="81"/>
  <c r="U104" i="81"/>
  <c r="V104" i="81"/>
  <c r="W104" i="81"/>
  <c r="X104" i="81"/>
  <c r="Y104" i="81"/>
  <c r="Z104" i="81"/>
  <c r="AA104" i="81"/>
  <c r="AB104" i="81"/>
  <c r="AC104" i="81"/>
  <c r="AD104" i="81"/>
  <c r="AE104" i="81"/>
  <c r="AF104" i="81"/>
  <c r="AG104" i="81"/>
  <c r="AH104" i="81"/>
  <c r="AI104" i="81"/>
  <c r="AJ104" i="81"/>
  <c r="AM104" i="81"/>
  <c r="AN104" i="81"/>
  <c r="AO104" i="81"/>
  <c r="AP104" i="81"/>
  <c r="AQ104" i="81"/>
  <c r="AR104" i="81"/>
  <c r="AS104" i="81"/>
  <c r="AT104" i="81"/>
  <c r="AU104" i="81"/>
  <c r="AV104" i="81"/>
  <c r="AW104" i="81"/>
  <c r="AX104" i="81"/>
  <c r="AY104" i="81"/>
  <c r="AZ104" i="81"/>
  <c r="BA104" i="81"/>
  <c r="BB104" i="81"/>
  <c r="BC104" i="81"/>
  <c r="BD104" i="81"/>
  <c r="BE104" i="81"/>
  <c r="C105" i="81"/>
  <c r="D105" i="81"/>
  <c r="E105" i="81"/>
  <c r="F105" i="81"/>
  <c r="G105" i="81"/>
  <c r="H105" i="81"/>
  <c r="I105" i="81"/>
  <c r="J105" i="81"/>
  <c r="K105" i="81"/>
  <c r="L105" i="81"/>
  <c r="M105" i="81"/>
  <c r="N105" i="81"/>
  <c r="O105" i="81"/>
  <c r="P105" i="81"/>
  <c r="Q105" i="81"/>
  <c r="S105" i="81"/>
  <c r="T105" i="81"/>
  <c r="U105" i="81"/>
  <c r="V105" i="81"/>
  <c r="W105" i="81"/>
  <c r="X105" i="81"/>
  <c r="Y105" i="81"/>
  <c r="Z105" i="81"/>
  <c r="AA105" i="81"/>
  <c r="AB105" i="81"/>
  <c r="AC105" i="81"/>
  <c r="AD105" i="81"/>
  <c r="AE105" i="81"/>
  <c r="AF105" i="81"/>
  <c r="AG105" i="81"/>
  <c r="AH105" i="81"/>
  <c r="AI105" i="81"/>
  <c r="AJ105" i="81"/>
  <c r="AM105" i="81"/>
  <c r="AN105" i="81"/>
  <c r="AO105" i="81"/>
  <c r="AP105" i="81"/>
  <c r="AQ105" i="81"/>
  <c r="AR105" i="81"/>
  <c r="AS105" i="81"/>
  <c r="AT105" i="81"/>
  <c r="AU105" i="81"/>
  <c r="AV105" i="81"/>
  <c r="AW105" i="81"/>
  <c r="AX105" i="81"/>
  <c r="AY105" i="81"/>
  <c r="AZ105" i="81"/>
  <c r="BA105" i="81"/>
  <c r="BB105" i="81"/>
  <c r="BC105" i="81"/>
  <c r="BD105" i="81"/>
  <c r="BE105" i="81"/>
  <c r="C106" i="81"/>
  <c r="D106" i="81"/>
  <c r="E106" i="81"/>
  <c r="F106" i="81"/>
  <c r="G106" i="81"/>
  <c r="H106" i="81"/>
  <c r="I106" i="81"/>
  <c r="J106" i="81"/>
  <c r="K106" i="81"/>
  <c r="L106" i="81"/>
  <c r="M106" i="81"/>
  <c r="N106" i="81"/>
  <c r="O106" i="81"/>
  <c r="P106" i="81"/>
  <c r="Q106" i="81"/>
  <c r="S106" i="81"/>
  <c r="T106" i="81"/>
  <c r="U106" i="81"/>
  <c r="V106" i="81"/>
  <c r="W106" i="81"/>
  <c r="X106" i="81"/>
  <c r="Y106" i="81"/>
  <c r="Z106" i="81"/>
  <c r="AA106" i="81"/>
  <c r="AB106" i="81"/>
  <c r="AC106" i="81"/>
  <c r="AD106" i="81"/>
  <c r="AE106" i="81"/>
  <c r="AF106" i="81"/>
  <c r="AG106" i="81"/>
  <c r="AH106" i="81"/>
  <c r="AI106" i="81"/>
  <c r="AJ106" i="81"/>
  <c r="AM106" i="81"/>
  <c r="AN106" i="81"/>
  <c r="AO106" i="81"/>
  <c r="AP106" i="81"/>
  <c r="AQ106" i="81"/>
  <c r="AR106" i="81"/>
  <c r="AS106" i="81"/>
  <c r="AT106" i="81"/>
  <c r="AU106" i="81"/>
  <c r="AV106" i="81"/>
  <c r="AW106" i="81"/>
  <c r="AX106" i="81"/>
  <c r="AY106" i="81"/>
  <c r="AZ106" i="81"/>
  <c r="BA106" i="81"/>
  <c r="BB106" i="81"/>
  <c r="BC106" i="81"/>
  <c r="BD106" i="81"/>
  <c r="BE106" i="81"/>
  <c r="C107" i="81"/>
  <c r="D107" i="81"/>
  <c r="E107" i="81"/>
  <c r="F107" i="81"/>
  <c r="G107" i="81"/>
  <c r="H107" i="81"/>
  <c r="I107" i="81"/>
  <c r="J107" i="81"/>
  <c r="K107" i="81"/>
  <c r="L107" i="81"/>
  <c r="M107" i="81"/>
  <c r="N107" i="81"/>
  <c r="O107" i="81"/>
  <c r="P107" i="81"/>
  <c r="Q107" i="81"/>
  <c r="S107" i="81"/>
  <c r="T107" i="81"/>
  <c r="U107" i="81"/>
  <c r="V107" i="81"/>
  <c r="W107" i="81"/>
  <c r="X107" i="81"/>
  <c r="Y107" i="81"/>
  <c r="Z107" i="81"/>
  <c r="AA107" i="81"/>
  <c r="AB107" i="81"/>
  <c r="AC107" i="81"/>
  <c r="AD107" i="81"/>
  <c r="AE107" i="81"/>
  <c r="AF107" i="81"/>
  <c r="AG107" i="81"/>
  <c r="AH107" i="81"/>
  <c r="AI107" i="81"/>
  <c r="AJ107" i="81"/>
  <c r="AM107" i="81"/>
  <c r="AN107" i="81"/>
  <c r="AO107" i="81"/>
  <c r="AP107" i="81"/>
  <c r="AQ107" i="81"/>
  <c r="AR107" i="81"/>
  <c r="AS107" i="81"/>
  <c r="AT107" i="81"/>
  <c r="AU107" i="81"/>
  <c r="AV107" i="81"/>
  <c r="AW107" i="81"/>
  <c r="AX107" i="81"/>
  <c r="AY107" i="81"/>
  <c r="AZ107" i="81"/>
  <c r="BA107" i="81"/>
  <c r="BB107" i="81"/>
  <c r="BC107" i="81"/>
  <c r="BD107" i="81"/>
  <c r="BE107" i="81"/>
  <c r="C108" i="81"/>
  <c r="D108" i="81"/>
  <c r="E108" i="81"/>
  <c r="F108" i="81"/>
  <c r="G108" i="81"/>
  <c r="H108" i="81"/>
  <c r="I108" i="81"/>
  <c r="J108" i="81"/>
  <c r="K108" i="81"/>
  <c r="L108" i="81"/>
  <c r="M108" i="81"/>
  <c r="N108" i="81"/>
  <c r="O108" i="81"/>
  <c r="P108" i="81"/>
  <c r="Q108" i="81"/>
  <c r="S108" i="81"/>
  <c r="T108" i="81"/>
  <c r="U108" i="81"/>
  <c r="V108" i="81"/>
  <c r="W108" i="81"/>
  <c r="X108" i="81"/>
  <c r="Y108" i="81"/>
  <c r="Z108" i="81"/>
  <c r="AA108" i="81"/>
  <c r="AB108" i="81"/>
  <c r="AC108" i="81"/>
  <c r="AD108" i="81"/>
  <c r="AE108" i="81"/>
  <c r="AF108" i="81"/>
  <c r="AG108" i="81"/>
  <c r="AH108" i="81"/>
  <c r="AI108" i="81"/>
  <c r="AJ108" i="81"/>
  <c r="AM108" i="81"/>
  <c r="AN108" i="81"/>
  <c r="AO108" i="81"/>
  <c r="AP108" i="81"/>
  <c r="AQ108" i="81"/>
  <c r="AR108" i="81"/>
  <c r="AS108" i="81"/>
  <c r="AT108" i="81"/>
  <c r="AU108" i="81"/>
  <c r="AV108" i="81"/>
  <c r="AW108" i="81"/>
  <c r="AX108" i="81"/>
  <c r="AY108" i="81"/>
  <c r="AZ108" i="81"/>
  <c r="BA108" i="81"/>
  <c r="BB108" i="81"/>
  <c r="BC108" i="81"/>
  <c r="BD108" i="81"/>
  <c r="BE108" i="81"/>
  <c r="C109" i="81"/>
  <c r="D109" i="81"/>
  <c r="E109" i="81"/>
  <c r="F109" i="81"/>
  <c r="G109" i="81"/>
  <c r="H109" i="81"/>
  <c r="I109" i="81"/>
  <c r="J109" i="81"/>
  <c r="K109" i="81"/>
  <c r="L109" i="81"/>
  <c r="M109" i="81"/>
  <c r="N109" i="81"/>
  <c r="O109" i="81"/>
  <c r="P109" i="81"/>
  <c r="Q109" i="81"/>
  <c r="S109" i="81"/>
  <c r="T109" i="81"/>
  <c r="U109" i="81"/>
  <c r="V109" i="81"/>
  <c r="W109" i="81"/>
  <c r="X109" i="81"/>
  <c r="Y109" i="81"/>
  <c r="Z109" i="81"/>
  <c r="AA109" i="81"/>
  <c r="AB109" i="81"/>
  <c r="AC109" i="81"/>
  <c r="AD109" i="81"/>
  <c r="AE109" i="81"/>
  <c r="AF109" i="81"/>
  <c r="AG109" i="81"/>
  <c r="AH109" i="81"/>
  <c r="AI109" i="81"/>
  <c r="AJ109" i="81"/>
  <c r="AM109" i="81"/>
  <c r="AN109" i="81"/>
  <c r="AO109" i="81"/>
  <c r="AP109" i="81"/>
  <c r="AQ109" i="81"/>
  <c r="AR109" i="81"/>
  <c r="AS109" i="81"/>
  <c r="AT109" i="81"/>
  <c r="AU109" i="81"/>
  <c r="AV109" i="81"/>
  <c r="AW109" i="81"/>
  <c r="AX109" i="81"/>
  <c r="AY109" i="81"/>
  <c r="AZ109" i="81"/>
  <c r="BA109" i="81"/>
  <c r="BB109" i="81"/>
  <c r="BC109" i="81"/>
  <c r="BD109" i="81"/>
  <c r="BE109" i="81"/>
  <c r="C110" i="81"/>
  <c r="D110" i="81"/>
  <c r="E110" i="81"/>
  <c r="F110" i="81"/>
  <c r="G110" i="81"/>
  <c r="H110" i="81"/>
  <c r="I110" i="81"/>
  <c r="J110" i="81"/>
  <c r="K110" i="81"/>
  <c r="L110" i="81"/>
  <c r="M110" i="81"/>
  <c r="N110" i="81"/>
  <c r="O110" i="81"/>
  <c r="P110" i="81"/>
  <c r="Q110" i="81"/>
  <c r="S110" i="81"/>
  <c r="T110" i="81"/>
  <c r="U110" i="81"/>
  <c r="V110" i="81"/>
  <c r="W110" i="81"/>
  <c r="X110" i="81"/>
  <c r="Y110" i="81"/>
  <c r="Z110" i="81"/>
  <c r="AA110" i="81"/>
  <c r="AB110" i="81"/>
  <c r="AC110" i="81"/>
  <c r="AD110" i="81"/>
  <c r="AE110" i="81"/>
  <c r="AF110" i="81"/>
  <c r="AG110" i="81"/>
  <c r="AH110" i="81"/>
  <c r="AI110" i="81"/>
  <c r="AJ110" i="81"/>
  <c r="AM110" i="81"/>
  <c r="AN110" i="81"/>
  <c r="AO110" i="81"/>
  <c r="AP110" i="81"/>
  <c r="AQ110" i="81"/>
  <c r="AR110" i="81"/>
  <c r="AS110" i="81"/>
  <c r="AT110" i="81"/>
  <c r="AU110" i="81"/>
  <c r="AV110" i="81"/>
  <c r="AW110" i="81"/>
  <c r="AX110" i="81"/>
  <c r="AY110" i="81"/>
  <c r="AZ110" i="81"/>
  <c r="BA110" i="81"/>
  <c r="BB110" i="81"/>
  <c r="BC110" i="81"/>
  <c r="BD110" i="81"/>
  <c r="BE110" i="81"/>
  <c r="C111" i="81"/>
  <c r="D111" i="81"/>
  <c r="E111" i="81"/>
  <c r="F111" i="81"/>
  <c r="G111" i="81"/>
  <c r="H111" i="81"/>
  <c r="I111" i="81"/>
  <c r="J111" i="81"/>
  <c r="K111" i="81"/>
  <c r="L111" i="81"/>
  <c r="M111" i="81"/>
  <c r="N111" i="81"/>
  <c r="O111" i="81"/>
  <c r="P111" i="81"/>
  <c r="Q111" i="81"/>
  <c r="S111" i="81"/>
  <c r="T111" i="81"/>
  <c r="U111" i="81"/>
  <c r="V111" i="81"/>
  <c r="W111" i="81"/>
  <c r="X111" i="81"/>
  <c r="Y111" i="81"/>
  <c r="Z111" i="81"/>
  <c r="AA111" i="81"/>
  <c r="AB111" i="81"/>
  <c r="AC111" i="81"/>
  <c r="AD111" i="81"/>
  <c r="AE111" i="81"/>
  <c r="AF111" i="81"/>
  <c r="AG111" i="81"/>
  <c r="AH111" i="81"/>
  <c r="AI111" i="81"/>
  <c r="AJ111" i="81"/>
  <c r="AM111" i="81"/>
  <c r="AN111" i="81"/>
  <c r="AO111" i="81"/>
  <c r="AP111" i="81"/>
  <c r="AQ111" i="81"/>
  <c r="AR111" i="81"/>
  <c r="AS111" i="81"/>
  <c r="AT111" i="81"/>
  <c r="AU111" i="81"/>
  <c r="AV111" i="81"/>
  <c r="AW111" i="81"/>
  <c r="AX111" i="81"/>
  <c r="AY111" i="81"/>
  <c r="AZ111" i="81"/>
  <c r="BA111" i="81"/>
  <c r="BB111" i="81"/>
  <c r="BC111" i="81"/>
  <c r="BD111" i="81"/>
  <c r="BE111" i="81"/>
  <c r="C112" i="81"/>
  <c r="D112" i="81"/>
  <c r="E112" i="81"/>
  <c r="F112" i="81"/>
  <c r="G112" i="81"/>
  <c r="H112" i="81"/>
  <c r="I112" i="81"/>
  <c r="J112" i="81"/>
  <c r="K112" i="81"/>
  <c r="L112" i="81"/>
  <c r="M112" i="81"/>
  <c r="N112" i="81"/>
  <c r="O112" i="81"/>
  <c r="P112" i="81"/>
  <c r="Q112" i="81"/>
  <c r="S112" i="81"/>
  <c r="T112" i="81"/>
  <c r="U112" i="81"/>
  <c r="V112" i="81"/>
  <c r="W112" i="81"/>
  <c r="X112" i="81"/>
  <c r="Y112" i="81"/>
  <c r="Z112" i="81"/>
  <c r="AA112" i="81"/>
  <c r="AB112" i="81"/>
  <c r="AC112" i="81"/>
  <c r="AD112" i="81"/>
  <c r="AE112" i="81"/>
  <c r="AF112" i="81"/>
  <c r="AG112" i="81"/>
  <c r="AH112" i="81"/>
  <c r="AI112" i="81"/>
  <c r="AJ112" i="81"/>
  <c r="AM112" i="81"/>
  <c r="AN112" i="81"/>
  <c r="AO112" i="81"/>
  <c r="AP112" i="81"/>
  <c r="AQ112" i="81"/>
  <c r="AR112" i="81"/>
  <c r="AS112" i="81"/>
  <c r="AT112" i="81"/>
  <c r="AU112" i="81"/>
  <c r="AV112" i="81"/>
  <c r="AW112" i="81"/>
  <c r="AX112" i="81"/>
  <c r="AY112" i="81"/>
  <c r="AZ112" i="81"/>
  <c r="BA112" i="81"/>
  <c r="BB112" i="81"/>
  <c r="BC112" i="81"/>
  <c r="BD112" i="81"/>
  <c r="BE112" i="81"/>
  <c r="C113" i="81"/>
  <c r="D113" i="81"/>
  <c r="E113" i="81"/>
  <c r="F113" i="81"/>
  <c r="G113" i="81"/>
  <c r="H113" i="81"/>
  <c r="I113" i="81"/>
  <c r="J113" i="81"/>
  <c r="K113" i="81"/>
  <c r="L113" i="81"/>
  <c r="M113" i="81"/>
  <c r="N113" i="81"/>
  <c r="O113" i="81"/>
  <c r="P113" i="81"/>
  <c r="Q113" i="81"/>
  <c r="S113" i="81"/>
  <c r="T113" i="81"/>
  <c r="U113" i="81"/>
  <c r="V113" i="81"/>
  <c r="W113" i="81"/>
  <c r="X113" i="81"/>
  <c r="Y113" i="81"/>
  <c r="Z113" i="81"/>
  <c r="AA113" i="81"/>
  <c r="AB113" i="81"/>
  <c r="AC113" i="81"/>
  <c r="AD113" i="81"/>
  <c r="AE113" i="81"/>
  <c r="AF113" i="81"/>
  <c r="AG113" i="81"/>
  <c r="AH113" i="81"/>
  <c r="AI113" i="81"/>
  <c r="AJ113" i="81"/>
  <c r="AM113" i="81"/>
  <c r="AN113" i="81"/>
  <c r="AO113" i="81"/>
  <c r="AP113" i="81"/>
  <c r="AQ113" i="81"/>
  <c r="AR113" i="81"/>
  <c r="AS113" i="81"/>
  <c r="AT113" i="81"/>
  <c r="AU113" i="81"/>
  <c r="AV113" i="81"/>
  <c r="AW113" i="81"/>
  <c r="AX113" i="81"/>
  <c r="AY113" i="81"/>
  <c r="AZ113" i="81"/>
  <c r="BA113" i="81"/>
  <c r="BB113" i="81"/>
  <c r="BC113" i="81"/>
  <c r="BD113" i="81"/>
  <c r="BE113" i="81"/>
  <c r="C114" i="81"/>
  <c r="D114" i="81"/>
  <c r="E114" i="81"/>
  <c r="F114" i="81"/>
  <c r="G114" i="81"/>
  <c r="H114" i="81"/>
  <c r="I114" i="81"/>
  <c r="J114" i="81"/>
  <c r="K114" i="81"/>
  <c r="L114" i="81"/>
  <c r="M114" i="81"/>
  <c r="N114" i="81"/>
  <c r="O114" i="81"/>
  <c r="P114" i="81"/>
  <c r="Q114" i="81"/>
  <c r="S114" i="81"/>
  <c r="T114" i="81"/>
  <c r="U114" i="81"/>
  <c r="V114" i="81"/>
  <c r="W114" i="81"/>
  <c r="X114" i="81"/>
  <c r="Y114" i="81"/>
  <c r="Z114" i="81"/>
  <c r="AA114" i="81"/>
  <c r="AB114" i="81"/>
  <c r="AC114" i="81"/>
  <c r="AD114" i="81"/>
  <c r="AE114" i="81"/>
  <c r="AF114" i="81"/>
  <c r="AG114" i="81"/>
  <c r="AH114" i="81"/>
  <c r="AI114" i="81"/>
  <c r="AJ114" i="81"/>
  <c r="AM114" i="81"/>
  <c r="AN114" i="81"/>
  <c r="AO114" i="81"/>
  <c r="AP114" i="81"/>
  <c r="AQ114" i="81"/>
  <c r="AR114" i="81"/>
  <c r="AS114" i="81"/>
  <c r="AT114" i="81"/>
  <c r="AU114" i="81"/>
  <c r="AV114" i="81"/>
  <c r="AW114" i="81"/>
  <c r="AX114" i="81"/>
  <c r="AY114" i="81"/>
  <c r="AZ114" i="81"/>
  <c r="BA114" i="81"/>
  <c r="BB114" i="81"/>
  <c r="BC114" i="81"/>
  <c r="BD114" i="81"/>
  <c r="BE114" i="81"/>
  <c r="C115" i="81"/>
  <c r="D115" i="81"/>
  <c r="E115" i="81"/>
  <c r="F115" i="81"/>
  <c r="G115" i="81"/>
  <c r="H115" i="81"/>
  <c r="I115" i="81"/>
  <c r="J115" i="81"/>
  <c r="K115" i="81"/>
  <c r="L115" i="81"/>
  <c r="M115" i="81"/>
  <c r="N115" i="81"/>
  <c r="O115" i="81"/>
  <c r="P115" i="81"/>
  <c r="Q115" i="81"/>
  <c r="S115" i="81"/>
  <c r="T115" i="81"/>
  <c r="U115" i="81"/>
  <c r="V115" i="81"/>
  <c r="W115" i="81"/>
  <c r="X115" i="81"/>
  <c r="Y115" i="81"/>
  <c r="Z115" i="81"/>
  <c r="AA115" i="81"/>
  <c r="AB115" i="81"/>
  <c r="AC115" i="81"/>
  <c r="AD115" i="81"/>
  <c r="AE115" i="81"/>
  <c r="AF115" i="81"/>
  <c r="AG115" i="81"/>
  <c r="AH115" i="81"/>
  <c r="AI115" i="81"/>
  <c r="AJ115" i="81"/>
  <c r="AM115" i="81"/>
  <c r="AN115" i="81"/>
  <c r="AO115" i="81"/>
  <c r="AP115" i="81"/>
  <c r="AQ115" i="81"/>
  <c r="AR115" i="81"/>
  <c r="AS115" i="81"/>
  <c r="AT115" i="81"/>
  <c r="AU115" i="81"/>
  <c r="AV115" i="81"/>
  <c r="AW115" i="81"/>
  <c r="AX115" i="81"/>
  <c r="AY115" i="81"/>
  <c r="AZ115" i="81"/>
  <c r="BA115" i="81"/>
  <c r="BB115" i="81"/>
  <c r="BC115" i="81"/>
  <c r="BD115" i="81"/>
  <c r="BE115" i="81"/>
  <c r="C116" i="81"/>
  <c r="D116" i="81"/>
  <c r="E116" i="81"/>
  <c r="F116" i="81"/>
  <c r="G116" i="81"/>
  <c r="H116" i="81"/>
  <c r="I116" i="81"/>
  <c r="J116" i="81"/>
  <c r="K116" i="81"/>
  <c r="L116" i="81"/>
  <c r="M116" i="81"/>
  <c r="N116" i="81"/>
  <c r="O116" i="81"/>
  <c r="P116" i="81"/>
  <c r="Q116" i="81"/>
  <c r="S116" i="81"/>
  <c r="T116" i="81"/>
  <c r="U116" i="81"/>
  <c r="V116" i="81"/>
  <c r="W116" i="81"/>
  <c r="X116" i="81"/>
  <c r="Y116" i="81"/>
  <c r="Z116" i="81"/>
  <c r="AA116" i="81"/>
  <c r="AB116" i="81"/>
  <c r="AC116" i="81"/>
  <c r="AD116" i="81"/>
  <c r="AE116" i="81"/>
  <c r="AF116" i="81"/>
  <c r="AG116" i="81"/>
  <c r="AH116" i="81"/>
  <c r="AI116" i="81"/>
  <c r="AJ116" i="81"/>
  <c r="AM116" i="81"/>
  <c r="AN116" i="81"/>
  <c r="AO116" i="81"/>
  <c r="AP116" i="81"/>
  <c r="AQ116" i="81"/>
  <c r="AR116" i="81"/>
  <c r="AS116" i="81"/>
  <c r="AT116" i="81"/>
  <c r="AU116" i="81"/>
  <c r="AV116" i="81"/>
  <c r="AW116" i="81"/>
  <c r="AX116" i="81"/>
  <c r="AY116" i="81"/>
  <c r="AZ116" i="81"/>
  <c r="BA116" i="81"/>
  <c r="BB116" i="81"/>
  <c r="BC116" i="81"/>
  <c r="BD116" i="81"/>
  <c r="BE116" i="81"/>
  <c r="C117" i="81"/>
  <c r="D117" i="81"/>
  <c r="E117" i="81"/>
  <c r="F117" i="81"/>
  <c r="G117" i="81"/>
  <c r="H117" i="81"/>
  <c r="I117" i="81"/>
  <c r="J117" i="81"/>
  <c r="K117" i="81"/>
  <c r="L117" i="81"/>
  <c r="M117" i="81"/>
  <c r="N117" i="81"/>
  <c r="O117" i="81"/>
  <c r="P117" i="81"/>
  <c r="Q117" i="81"/>
  <c r="S117" i="81"/>
  <c r="T117" i="81"/>
  <c r="U117" i="81"/>
  <c r="V117" i="81"/>
  <c r="W117" i="81"/>
  <c r="X117" i="81"/>
  <c r="Y117" i="81"/>
  <c r="Z117" i="81"/>
  <c r="AA117" i="81"/>
  <c r="AB117" i="81"/>
  <c r="AC117" i="81"/>
  <c r="AD117" i="81"/>
  <c r="AE117" i="81"/>
  <c r="AF117" i="81"/>
  <c r="AG117" i="81"/>
  <c r="AH117" i="81"/>
  <c r="AI117" i="81"/>
  <c r="AJ117" i="81"/>
  <c r="AM117" i="81"/>
  <c r="AN117" i="81"/>
  <c r="AO117" i="81"/>
  <c r="AP117" i="81"/>
  <c r="AQ117" i="81"/>
  <c r="AR117" i="81"/>
  <c r="AS117" i="81"/>
  <c r="AT117" i="81"/>
  <c r="AU117" i="81"/>
  <c r="AV117" i="81"/>
  <c r="AW117" i="81"/>
  <c r="AX117" i="81"/>
  <c r="AY117" i="81"/>
  <c r="AZ117" i="81"/>
  <c r="BA117" i="81"/>
  <c r="BB117" i="81"/>
  <c r="BC117" i="81"/>
  <c r="BD117" i="81"/>
  <c r="BE117" i="81"/>
  <c r="C118" i="81"/>
  <c r="D118" i="81"/>
  <c r="E118" i="81"/>
  <c r="F118" i="81"/>
  <c r="G118" i="81"/>
  <c r="H118" i="81"/>
  <c r="I118" i="81"/>
  <c r="J118" i="81"/>
  <c r="K118" i="81"/>
  <c r="L118" i="81"/>
  <c r="M118" i="81"/>
  <c r="N118" i="81"/>
  <c r="O118" i="81"/>
  <c r="P118" i="81"/>
  <c r="Q118" i="81"/>
  <c r="S118" i="81"/>
  <c r="T118" i="81"/>
  <c r="U118" i="81"/>
  <c r="V118" i="81"/>
  <c r="W118" i="81"/>
  <c r="X118" i="81"/>
  <c r="Y118" i="81"/>
  <c r="Z118" i="81"/>
  <c r="AA118" i="81"/>
  <c r="AB118" i="81"/>
  <c r="AC118" i="81"/>
  <c r="AD118" i="81"/>
  <c r="AE118" i="81"/>
  <c r="AF118" i="81"/>
  <c r="AG118" i="81"/>
  <c r="AH118" i="81"/>
  <c r="AI118" i="81"/>
  <c r="AJ118" i="81"/>
  <c r="AM118" i="81"/>
  <c r="AN118" i="81"/>
  <c r="AO118" i="81"/>
  <c r="AP118" i="81"/>
  <c r="AQ118" i="81"/>
  <c r="AR118" i="81"/>
  <c r="AS118" i="81"/>
  <c r="AT118" i="81"/>
  <c r="AU118" i="81"/>
  <c r="AV118" i="81"/>
  <c r="AW118" i="81"/>
  <c r="AX118" i="81"/>
  <c r="AY118" i="81"/>
  <c r="AZ118" i="81"/>
  <c r="BA118" i="81"/>
  <c r="BB118" i="81"/>
  <c r="BC118" i="81"/>
  <c r="BD118" i="81"/>
  <c r="BE118" i="81"/>
  <c r="C119" i="81"/>
  <c r="D119" i="81"/>
  <c r="E119" i="81"/>
  <c r="F119" i="81"/>
  <c r="G119" i="81"/>
  <c r="H119" i="81"/>
  <c r="I119" i="81"/>
  <c r="J119" i="81"/>
  <c r="K119" i="81"/>
  <c r="L119" i="81"/>
  <c r="M119" i="81"/>
  <c r="N119" i="81"/>
  <c r="O119" i="81"/>
  <c r="P119" i="81"/>
  <c r="Q119" i="81"/>
  <c r="S119" i="81"/>
  <c r="T119" i="81"/>
  <c r="U119" i="81"/>
  <c r="V119" i="81"/>
  <c r="W119" i="81"/>
  <c r="X119" i="81"/>
  <c r="Y119" i="81"/>
  <c r="Z119" i="81"/>
  <c r="AA119" i="81"/>
  <c r="AB119" i="81"/>
  <c r="AC119" i="81"/>
  <c r="AD119" i="81"/>
  <c r="AE119" i="81"/>
  <c r="AF119" i="81"/>
  <c r="AG119" i="81"/>
  <c r="AH119" i="81"/>
  <c r="AI119" i="81"/>
  <c r="AJ119" i="81"/>
  <c r="AM119" i="81"/>
  <c r="AN119" i="81"/>
  <c r="AO119" i="81"/>
  <c r="AP119" i="81"/>
  <c r="AQ119" i="81"/>
  <c r="AR119" i="81"/>
  <c r="AS119" i="81"/>
  <c r="AT119" i="81"/>
  <c r="AU119" i="81"/>
  <c r="AV119" i="81"/>
  <c r="AW119" i="81"/>
  <c r="AX119" i="81"/>
  <c r="AY119" i="81"/>
  <c r="AZ119" i="81"/>
  <c r="BA119" i="81"/>
  <c r="BB119" i="81"/>
  <c r="BC119" i="81"/>
  <c r="BD119" i="81"/>
  <c r="BE119" i="81"/>
  <c r="C120" i="81"/>
  <c r="D120" i="81"/>
  <c r="E120" i="81"/>
  <c r="F120" i="81"/>
  <c r="G120" i="81"/>
  <c r="H120" i="81"/>
  <c r="I120" i="81"/>
  <c r="J120" i="81"/>
  <c r="K120" i="81"/>
  <c r="L120" i="81"/>
  <c r="M120" i="81"/>
  <c r="N120" i="81"/>
  <c r="O120" i="81"/>
  <c r="P120" i="81"/>
  <c r="Q120" i="81"/>
  <c r="S120" i="81"/>
  <c r="T120" i="81"/>
  <c r="U120" i="81"/>
  <c r="V120" i="81"/>
  <c r="W120" i="81"/>
  <c r="X120" i="81"/>
  <c r="Y120" i="81"/>
  <c r="Z120" i="81"/>
  <c r="AA120" i="81"/>
  <c r="AB120" i="81"/>
  <c r="AC120" i="81"/>
  <c r="AD120" i="81"/>
  <c r="AE120" i="81"/>
  <c r="AF120" i="81"/>
  <c r="AG120" i="81"/>
  <c r="AH120" i="81"/>
  <c r="AI120" i="81"/>
  <c r="AJ120" i="81"/>
  <c r="AM120" i="81"/>
  <c r="AN120" i="81"/>
  <c r="AO120" i="81"/>
  <c r="AP120" i="81"/>
  <c r="AQ120" i="81"/>
  <c r="AR120" i="81"/>
  <c r="AS120" i="81"/>
  <c r="AT120" i="81"/>
  <c r="AU120" i="81"/>
  <c r="AV120" i="81"/>
  <c r="AW120" i="81"/>
  <c r="AX120" i="81"/>
  <c r="AY120" i="81"/>
  <c r="AZ120" i="81"/>
  <c r="BA120" i="81"/>
  <c r="BB120" i="81"/>
  <c r="BC120" i="81"/>
  <c r="BD120" i="81"/>
  <c r="BE120" i="81"/>
  <c r="C121" i="81"/>
  <c r="D121" i="81"/>
  <c r="E121" i="81"/>
  <c r="F121" i="81"/>
  <c r="G121" i="81"/>
  <c r="H121" i="81"/>
  <c r="I121" i="81"/>
  <c r="J121" i="81"/>
  <c r="K121" i="81"/>
  <c r="L121" i="81"/>
  <c r="M121" i="81"/>
  <c r="N121" i="81"/>
  <c r="O121" i="81"/>
  <c r="P121" i="81"/>
  <c r="Q121" i="81"/>
  <c r="S121" i="81"/>
  <c r="T121" i="81"/>
  <c r="U121" i="81"/>
  <c r="V121" i="81"/>
  <c r="W121" i="81"/>
  <c r="X121" i="81"/>
  <c r="Y121" i="81"/>
  <c r="Z121" i="81"/>
  <c r="AA121" i="81"/>
  <c r="AB121" i="81"/>
  <c r="AC121" i="81"/>
  <c r="AD121" i="81"/>
  <c r="AE121" i="81"/>
  <c r="AF121" i="81"/>
  <c r="AG121" i="81"/>
  <c r="AH121" i="81"/>
  <c r="AI121" i="81"/>
  <c r="AJ121" i="81"/>
  <c r="AM121" i="81"/>
  <c r="AN121" i="81"/>
  <c r="AO121" i="81"/>
  <c r="AP121" i="81"/>
  <c r="AQ121" i="81"/>
  <c r="AR121" i="81"/>
  <c r="AS121" i="81"/>
  <c r="AT121" i="81"/>
  <c r="AU121" i="81"/>
  <c r="AV121" i="81"/>
  <c r="AW121" i="81"/>
  <c r="AX121" i="81"/>
  <c r="AY121" i="81"/>
  <c r="AZ121" i="81"/>
  <c r="BA121" i="81"/>
  <c r="BB121" i="81"/>
  <c r="BC121" i="81"/>
  <c r="BD121" i="81"/>
  <c r="BE121" i="81"/>
  <c r="C122" i="81"/>
  <c r="D122" i="81"/>
  <c r="E122" i="81"/>
  <c r="F122" i="81"/>
  <c r="G122" i="81"/>
  <c r="H122" i="81"/>
  <c r="I122" i="81"/>
  <c r="J122" i="81"/>
  <c r="K122" i="81"/>
  <c r="L122" i="81"/>
  <c r="M122" i="81"/>
  <c r="N122" i="81"/>
  <c r="O122" i="81"/>
  <c r="P122" i="81"/>
  <c r="Q122" i="81"/>
  <c r="S122" i="81"/>
  <c r="T122" i="81"/>
  <c r="U122" i="81"/>
  <c r="V122" i="81"/>
  <c r="W122" i="81"/>
  <c r="X122" i="81"/>
  <c r="Y122" i="81"/>
  <c r="Z122" i="81"/>
  <c r="AA122" i="81"/>
  <c r="AB122" i="81"/>
  <c r="AC122" i="81"/>
  <c r="AD122" i="81"/>
  <c r="AE122" i="81"/>
  <c r="AF122" i="81"/>
  <c r="AG122" i="81"/>
  <c r="AH122" i="81"/>
  <c r="AI122" i="81"/>
  <c r="AJ122" i="81"/>
  <c r="AM122" i="81"/>
  <c r="AN122" i="81"/>
  <c r="AO122" i="81"/>
  <c r="AP122" i="81"/>
  <c r="AQ122" i="81"/>
  <c r="AR122" i="81"/>
  <c r="AS122" i="81"/>
  <c r="AT122" i="81"/>
  <c r="AU122" i="81"/>
  <c r="AV122" i="81"/>
  <c r="AW122" i="81"/>
  <c r="AX122" i="81"/>
  <c r="AY122" i="81"/>
  <c r="AZ122" i="81"/>
  <c r="BA122" i="81"/>
  <c r="BB122" i="81"/>
  <c r="BC122" i="81"/>
  <c r="BD122" i="81"/>
  <c r="BE122" i="81"/>
  <c r="C123" i="81"/>
  <c r="D123" i="81"/>
  <c r="E123" i="81"/>
  <c r="F123" i="81"/>
  <c r="G123" i="81"/>
  <c r="H123" i="81"/>
  <c r="I123" i="81"/>
  <c r="J123" i="81"/>
  <c r="K123" i="81"/>
  <c r="L123" i="81"/>
  <c r="M123" i="81"/>
  <c r="N123" i="81"/>
  <c r="O123" i="81"/>
  <c r="P123" i="81"/>
  <c r="Q123" i="81"/>
  <c r="S123" i="81"/>
  <c r="T123" i="81"/>
  <c r="U123" i="81"/>
  <c r="V123" i="81"/>
  <c r="W123" i="81"/>
  <c r="X123" i="81"/>
  <c r="Y123" i="81"/>
  <c r="Z123" i="81"/>
  <c r="AA123" i="81"/>
  <c r="AB123" i="81"/>
  <c r="AC123" i="81"/>
  <c r="AD123" i="81"/>
  <c r="AE123" i="81"/>
  <c r="AF123" i="81"/>
  <c r="AG123" i="81"/>
  <c r="AH123" i="81"/>
  <c r="AI123" i="81"/>
  <c r="AJ123" i="81"/>
  <c r="AM123" i="81"/>
  <c r="AN123" i="81"/>
  <c r="AO123" i="81"/>
  <c r="AP123" i="81"/>
  <c r="AQ123" i="81"/>
  <c r="AR123" i="81"/>
  <c r="AS123" i="81"/>
  <c r="AT123" i="81"/>
  <c r="AU123" i="81"/>
  <c r="AV123" i="81"/>
  <c r="AW123" i="81"/>
  <c r="AX123" i="81"/>
  <c r="AY123" i="81"/>
  <c r="AZ123" i="81"/>
  <c r="BA123" i="81"/>
  <c r="BB123" i="81"/>
  <c r="BC123" i="81"/>
  <c r="BD123" i="81"/>
  <c r="BE123" i="81"/>
  <c r="C124" i="81"/>
  <c r="D124" i="81"/>
  <c r="E124" i="81"/>
  <c r="F124" i="81"/>
  <c r="G124" i="81"/>
  <c r="H124" i="81"/>
  <c r="I124" i="81"/>
  <c r="J124" i="81"/>
  <c r="K124" i="81"/>
  <c r="L124" i="81"/>
  <c r="M124" i="81"/>
  <c r="N124" i="81"/>
  <c r="O124" i="81"/>
  <c r="P124" i="81"/>
  <c r="Q124" i="81"/>
  <c r="S124" i="81"/>
  <c r="T124" i="81"/>
  <c r="U124" i="81"/>
  <c r="V124" i="81"/>
  <c r="W124" i="81"/>
  <c r="X124" i="81"/>
  <c r="Y124" i="81"/>
  <c r="Z124" i="81"/>
  <c r="AA124" i="81"/>
  <c r="AB124" i="81"/>
  <c r="AC124" i="81"/>
  <c r="AD124" i="81"/>
  <c r="AE124" i="81"/>
  <c r="AF124" i="81"/>
  <c r="AG124" i="81"/>
  <c r="AH124" i="81"/>
  <c r="AI124" i="81"/>
  <c r="AJ124" i="81"/>
  <c r="AM124" i="81"/>
  <c r="AN124" i="81"/>
  <c r="AO124" i="81"/>
  <c r="AP124" i="81"/>
  <c r="AQ124" i="81"/>
  <c r="AR124" i="81"/>
  <c r="AS124" i="81"/>
  <c r="AT124" i="81"/>
  <c r="AU124" i="81"/>
  <c r="AV124" i="81"/>
  <c r="AW124" i="81"/>
  <c r="AX124" i="81"/>
  <c r="AY124" i="81"/>
  <c r="AZ124" i="81"/>
  <c r="BA124" i="81"/>
  <c r="BB124" i="81"/>
  <c r="BC124" i="81"/>
  <c r="BD124" i="81"/>
  <c r="BE124" i="81"/>
  <c r="C125" i="81"/>
  <c r="D125" i="81"/>
  <c r="E125" i="81"/>
  <c r="F125" i="81"/>
  <c r="G125" i="81"/>
  <c r="H125" i="81"/>
  <c r="I125" i="81"/>
  <c r="J125" i="81"/>
  <c r="K125" i="81"/>
  <c r="L125" i="81"/>
  <c r="M125" i="81"/>
  <c r="N125" i="81"/>
  <c r="O125" i="81"/>
  <c r="P125" i="81"/>
  <c r="Q125" i="81"/>
  <c r="S125" i="81"/>
  <c r="T125" i="81"/>
  <c r="U125" i="81"/>
  <c r="V125" i="81"/>
  <c r="W125" i="81"/>
  <c r="X125" i="81"/>
  <c r="Y125" i="81"/>
  <c r="Z125" i="81"/>
  <c r="AA125" i="81"/>
  <c r="AB125" i="81"/>
  <c r="AC125" i="81"/>
  <c r="AD125" i="81"/>
  <c r="AE125" i="81"/>
  <c r="AF125" i="81"/>
  <c r="AG125" i="81"/>
  <c r="AH125" i="81"/>
  <c r="AI125" i="81"/>
  <c r="AJ125" i="81"/>
  <c r="AM125" i="81"/>
  <c r="AN125" i="81"/>
  <c r="AO125" i="81"/>
  <c r="AP125" i="81"/>
  <c r="AQ125" i="81"/>
  <c r="AR125" i="81"/>
  <c r="AS125" i="81"/>
  <c r="AT125" i="81"/>
  <c r="AU125" i="81"/>
  <c r="AV125" i="81"/>
  <c r="AW125" i="81"/>
  <c r="AX125" i="81"/>
  <c r="AY125" i="81"/>
  <c r="AZ125" i="81"/>
  <c r="BA125" i="81"/>
  <c r="BB125" i="81"/>
  <c r="BC125" i="81"/>
  <c r="BD125" i="81"/>
  <c r="BE125" i="81"/>
  <c r="C126" i="81"/>
  <c r="D126" i="81"/>
  <c r="E126" i="81"/>
  <c r="F126" i="81"/>
  <c r="G126" i="81"/>
  <c r="H126" i="81"/>
  <c r="I126" i="81"/>
  <c r="J126" i="81"/>
  <c r="K126" i="81"/>
  <c r="L126" i="81"/>
  <c r="M126" i="81"/>
  <c r="N126" i="81"/>
  <c r="O126" i="81"/>
  <c r="P126" i="81"/>
  <c r="Q126" i="81"/>
  <c r="S126" i="81"/>
  <c r="T126" i="81"/>
  <c r="U126" i="81"/>
  <c r="V126" i="81"/>
  <c r="W126" i="81"/>
  <c r="X126" i="81"/>
  <c r="Y126" i="81"/>
  <c r="Z126" i="81"/>
  <c r="AA126" i="81"/>
  <c r="AB126" i="81"/>
  <c r="AC126" i="81"/>
  <c r="AD126" i="81"/>
  <c r="AE126" i="81"/>
  <c r="AF126" i="81"/>
  <c r="AG126" i="81"/>
  <c r="AH126" i="81"/>
  <c r="AI126" i="81"/>
  <c r="AJ126" i="81"/>
  <c r="AM126" i="81"/>
  <c r="AN126" i="81"/>
  <c r="AO126" i="81"/>
  <c r="AP126" i="81"/>
  <c r="AQ126" i="81"/>
  <c r="AR126" i="81"/>
  <c r="AS126" i="81"/>
  <c r="AT126" i="81"/>
  <c r="AU126" i="81"/>
  <c r="AV126" i="81"/>
  <c r="AW126" i="81"/>
  <c r="AX126" i="81"/>
  <c r="AY126" i="81"/>
  <c r="AZ126" i="81"/>
  <c r="BA126" i="81"/>
  <c r="BB126" i="81"/>
  <c r="BC126" i="81"/>
  <c r="BD126" i="81"/>
  <c r="BE126" i="81"/>
  <c r="C127" i="81"/>
  <c r="D127" i="81"/>
  <c r="E127" i="81"/>
  <c r="F127" i="81"/>
  <c r="G127" i="81"/>
  <c r="H127" i="81"/>
  <c r="I127" i="81"/>
  <c r="J127" i="81"/>
  <c r="K127" i="81"/>
  <c r="L127" i="81"/>
  <c r="M127" i="81"/>
  <c r="N127" i="81"/>
  <c r="O127" i="81"/>
  <c r="P127" i="81"/>
  <c r="Q127" i="81"/>
  <c r="S127" i="81"/>
  <c r="T127" i="81"/>
  <c r="U127" i="81"/>
  <c r="V127" i="81"/>
  <c r="W127" i="81"/>
  <c r="X127" i="81"/>
  <c r="Y127" i="81"/>
  <c r="Z127" i="81"/>
  <c r="AA127" i="81"/>
  <c r="AB127" i="81"/>
  <c r="AC127" i="81"/>
  <c r="AD127" i="81"/>
  <c r="AE127" i="81"/>
  <c r="AF127" i="81"/>
  <c r="AG127" i="81"/>
  <c r="AH127" i="81"/>
  <c r="AI127" i="81"/>
  <c r="AJ127" i="81"/>
  <c r="AM127" i="81"/>
  <c r="AN127" i="81"/>
  <c r="AO127" i="81"/>
  <c r="AP127" i="81"/>
  <c r="AQ127" i="81"/>
  <c r="AR127" i="81"/>
  <c r="AS127" i="81"/>
  <c r="AT127" i="81"/>
  <c r="AU127" i="81"/>
  <c r="AV127" i="81"/>
  <c r="AW127" i="81"/>
  <c r="AX127" i="81"/>
  <c r="AY127" i="81"/>
  <c r="AZ127" i="81"/>
  <c r="BA127" i="81"/>
  <c r="BB127" i="81"/>
  <c r="BC127" i="81"/>
  <c r="BD127" i="81"/>
  <c r="BE127" i="81"/>
  <c r="C128" i="81"/>
  <c r="D128" i="81"/>
  <c r="E128" i="81"/>
  <c r="F128" i="81"/>
  <c r="G128" i="81"/>
  <c r="H128" i="81"/>
  <c r="I128" i="81"/>
  <c r="J128" i="81"/>
  <c r="K128" i="81"/>
  <c r="L128" i="81"/>
  <c r="M128" i="81"/>
  <c r="N128" i="81"/>
  <c r="O128" i="81"/>
  <c r="P128" i="81"/>
  <c r="Q128" i="81"/>
  <c r="S128" i="81"/>
  <c r="T128" i="81"/>
  <c r="U128" i="81"/>
  <c r="V128" i="81"/>
  <c r="W128" i="81"/>
  <c r="X128" i="81"/>
  <c r="Y128" i="81"/>
  <c r="Z128" i="81"/>
  <c r="AA128" i="81"/>
  <c r="AB128" i="81"/>
  <c r="AC128" i="81"/>
  <c r="AD128" i="81"/>
  <c r="AE128" i="81"/>
  <c r="AF128" i="81"/>
  <c r="AG128" i="81"/>
  <c r="AH128" i="81"/>
  <c r="AI128" i="81"/>
  <c r="AJ128" i="81"/>
  <c r="AM128" i="81"/>
  <c r="AN128" i="81"/>
  <c r="AO128" i="81"/>
  <c r="AP128" i="81"/>
  <c r="AQ128" i="81"/>
  <c r="AR128" i="81"/>
  <c r="AS128" i="81"/>
  <c r="AT128" i="81"/>
  <c r="AU128" i="81"/>
  <c r="AV128" i="81"/>
  <c r="AW128" i="81"/>
  <c r="AX128" i="81"/>
  <c r="AY128" i="81"/>
  <c r="AZ128" i="81"/>
  <c r="BA128" i="81"/>
  <c r="BB128" i="81"/>
  <c r="BC128" i="81"/>
  <c r="BD128" i="81"/>
  <c r="BE128" i="81"/>
  <c r="C129" i="81"/>
  <c r="D129" i="81"/>
  <c r="E129" i="81"/>
  <c r="F129" i="81"/>
  <c r="G129" i="81"/>
  <c r="H129" i="81"/>
  <c r="I129" i="81"/>
  <c r="J129" i="81"/>
  <c r="K129" i="81"/>
  <c r="L129" i="81"/>
  <c r="M129" i="81"/>
  <c r="N129" i="81"/>
  <c r="O129" i="81"/>
  <c r="P129" i="81"/>
  <c r="Q129" i="81"/>
  <c r="S129" i="81"/>
  <c r="T129" i="81"/>
  <c r="U129" i="81"/>
  <c r="V129" i="81"/>
  <c r="W129" i="81"/>
  <c r="X129" i="81"/>
  <c r="Y129" i="81"/>
  <c r="Z129" i="81"/>
  <c r="AA129" i="81"/>
  <c r="AB129" i="81"/>
  <c r="AC129" i="81"/>
  <c r="AD129" i="81"/>
  <c r="AE129" i="81"/>
  <c r="AF129" i="81"/>
  <c r="AG129" i="81"/>
  <c r="AH129" i="81"/>
  <c r="AI129" i="81"/>
  <c r="AJ129" i="81"/>
  <c r="AM129" i="81"/>
  <c r="AN129" i="81"/>
  <c r="AO129" i="81"/>
  <c r="AP129" i="81"/>
  <c r="AQ129" i="81"/>
  <c r="AR129" i="81"/>
  <c r="AS129" i="81"/>
  <c r="AT129" i="81"/>
  <c r="AU129" i="81"/>
  <c r="AV129" i="81"/>
  <c r="AW129" i="81"/>
  <c r="AX129" i="81"/>
  <c r="AY129" i="81"/>
  <c r="AZ129" i="81"/>
  <c r="BA129" i="81"/>
  <c r="BB129" i="81"/>
  <c r="BC129" i="81"/>
  <c r="BD129" i="81"/>
  <c r="BE129" i="81"/>
  <c r="C130" i="81"/>
  <c r="D130" i="81"/>
  <c r="E130" i="81"/>
  <c r="F130" i="81"/>
  <c r="G130" i="81"/>
  <c r="H130" i="81"/>
  <c r="I130" i="81"/>
  <c r="J130" i="81"/>
  <c r="K130" i="81"/>
  <c r="L130" i="81"/>
  <c r="M130" i="81"/>
  <c r="N130" i="81"/>
  <c r="O130" i="81"/>
  <c r="P130" i="81"/>
  <c r="Q130" i="81"/>
  <c r="S130" i="81"/>
  <c r="T130" i="81"/>
  <c r="U130" i="81"/>
  <c r="V130" i="81"/>
  <c r="W130" i="81"/>
  <c r="X130" i="81"/>
  <c r="Y130" i="81"/>
  <c r="Z130" i="81"/>
  <c r="AA130" i="81"/>
  <c r="AB130" i="81"/>
  <c r="AC130" i="81"/>
  <c r="AD130" i="81"/>
  <c r="AE130" i="81"/>
  <c r="AF130" i="81"/>
  <c r="AG130" i="81"/>
  <c r="AH130" i="81"/>
  <c r="AI130" i="81"/>
  <c r="AJ130" i="81"/>
  <c r="AM130" i="81"/>
  <c r="AN130" i="81"/>
  <c r="AO130" i="81"/>
  <c r="AP130" i="81"/>
  <c r="AQ130" i="81"/>
  <c r="AR130" i="81"/>
  <c r="AS130" i="81"/>
  <c r="AT130" i="81"/>
  <c r="AU130" i="81"/>
  <c r="AV130" i="81"/>
  <c r="AW130" i="81"/>
  <c r="AX130" i="81"/>
  <c r="AY130" i="81"/>
  <c r="AZ130" i="81"/>
  <c r="BA130" i="81"/>
  <c r="BB130" i="81"/>
  <c r="BC130" i="81"/>
  <c r="BD130" i="81"/>
  <c r="BE130" i="81"/>
  <c r="C131" i="81"/>
  <c r="D131" i="81"/>
  <c r="E131" i="81"/>
  <c r="F131" i="81"/>
  <c r="G131" i="81"/>
  <c r="H131" i="81"/>
  <c r="I131" i="81"/>
  <c r="J131" i="81"/>
  <c r="K131" i="81"/>
  <c r="L131" i="81"/>
  <c r="M131" i="81"/>
  <c r="N131" i="81"/>
  <c r="O131" i="81"/>
  <c r="P131" i="81"/>
  <c r="Q131" i="81"/>
  <c r="S131" i="81"/>
  <c r="T131" i="81"/>
  <c r="U131" i="81"/>
  <c r="V131" i="81"/>
  <c r="W131" i="81"/>
  <c r="X131" i="81"/>
  <c r="Y131" i="81"/>
  <c r="Z131" i="81"/>
  <c r="AA131" i="81"/>
  <c r="AB131" i="81"/>
  <c r="AC131" i="81"/>
  <c r="AD131" i="81"/>
  <c r="AE131" i="81"/>
  <c r="AF131" i="81"/>
  <c r="AG131" i="81"/>
  <c r="AH131" i="81"/>
  <c r="AI131" i="81"/>
  <c r="AJ131" i="81"/>
  <c r="AM131" i="81"/>
  <c r="AN131" i="81"/>
  <c r="AO131" i="81"/>
  <c r="AP131" i="81"/>
  <c r="AQ131" i="81"/>
  <c r="AR131" i="81"/>
  <c r="AS131" i="81"/>
  <c r="AT131" i="81"/>
  <c r="AU131" i="81"/>
  <c r="AV131" i="81"/>
  <c r="AW131" i="81"/>
  <c r="AX131" i="81"/>
  <c r="AY131" i="81"/>
  <c r="AZ131" i="81"/>
  <c r="BA131" i="81"/>
  <c r="BB131" i="81"/>
  <c r="BC131" i="81"/>
  <c r="BD131" i="81"/>
  <c r="BE131" i="81"/>
  <c r="C132" i="81"/>
  <c r="D132" i="81"/>
  <c r="E132" i="81"/>
  <c r="F132" i="81"/>
  <c r="G132" i="81"/>
  <c r="H132" i="81"/>
  <c r="I132" i="81"/>
  <c r="J132" i="81"/>
  <c r="K132" i="81"/>
  <c r="L132" i="81"/>
  <c r="M132" i="81"/>
  <c r="N132" i="81"/>
  <c r="O132" i="81"/>
  <c r="P132" i="81"/>
  <c r="Q132" i="81"/>
  <c r="S132" i="81"/>
  <c r="T132" i="81"/>
  <c r="U132" i="81"/>
  <c r="V132" i="81"/>
  <c r="W132" i="81"/>
  <c r="X132" i="81"/>
  <c r="Y132" i="81"/>
  <c r="Z132" i="81"/>
  <c r="AA132" i="81"/>
  <c r="AB132" i="81"/>
  <c r="AC132" i="81"/>
  <c r="AD132" i="81"/>
  <c r="AE132" i="81"/>
  <c r="AF132" i="81"/>
  <c r="AG132" i="81"/>
  <c r="AH132" i="81"/>
  <c r="AI132" i="81"/>
  <c r="AJ132" i="81"/>
  <c r="AM132" i="81"/>
  <c r="AN132" i="81"/>
  <c r="AO132" i="81"/>
  <c r="AP132" i="81"/>
  <c r="AQ132" i="81"/>
  <c r="AR132" i="81"/>
  <c r="AS132" i="81"/>
  <c r="AT132" i="81"/>
  <c r="AU132" i="81"/>
  <c r="AV132" i="81"/>
  <c r="AW132" i="81"/>
  <c r="AX132" i="81"/>
  <c r="AY132" i="81"/>
  <c r="AZ132" i="81"/>
  <c r="BA132" i="81"/>
  <c r="BB132" i="81"/>
  <c r="BC132" i="81"/>
  <c r="BD132" i="81"/>
  <c r="BE132" i="81"/>
  <c r="C133" i="81"/>
  <c r="D133" i="81"/>
  <c r="E133" i="81"/>
  <c r="F133" i="81"/>
  <c r="G133" i="81"/>
  <c r="H133" i="81"/>
  <c r="I133" i="81"/>
  <c r="J133" i="81"/>
  <c r="K133" i="81"/>
  <c r="L133" i="81"/>
  <c r="M133" i="81"/>
  <c r="N133" i="81"/>
  <c r="O133" i="81"/>
  <c r="P133" i="81"/>
  <c r="Q133" i="81"/>
  <c r="S133" i="81"/>
  <c r="T133" i="81"/>
  <c r="U133" i="81"/>
  <c r="V133" i="81"/>
  <c r="W133" i="81"/>
  <c r="X133" i="81"/>
  <c r="Y133" i="81"/>
  <c r="Z133" i="81"/>
  <c r="AA133" i="81"/>
  <c r="AB133" i="81"/>
  <c r="AC133" i="81"/>
  <c r="AD133" i="81"/>
  <c r="AE133" i="81"/>
  <c r="AF133" i="81"/>
  <c r="AG133" i="81"/>
  <c r="AH133" i="81"/>
  <c r="AI133" i="81"/>
  <c r="AJ133" i="81"/>
  <c r="AM133" i="81"/>
  <c r="AN133" i="81"/>
  <c r="AO133" i="81"/>
  <c r="AP133" i="81"/>
  <c r="AQ133" i="81"/>
  <c r="AR133" i="81"/>
  <c r="AS133" i="81"/>
  <c r="AT133" i="81"/>
  <c r="AU133" i="81"/>
  <c r="AV133" i="81"/>
  <c r="AW133" i="81"/>
  <c r="AX133" i="81"/>
  <c r="AY133" i="81"/>
  <c r="AZ133" i="81"/>
  <c r="BA133" i="81"/>
  <c r="BB133" i="81"/>
  <c r="BC133" i="81"/>
  <c r="BD133" i="81"/>
  <c r="BE133" i="81"/>
  <c r="C134" i="81"/>
  <c r="D134" i="81"/>
  <c r="E134" i="81"/>
  <c r="F134" i="81"/>
  <c r="G134" i="81"/>
  <c r="H134" i="81"/>
  <c r="I134" i="81"/>
  <c r="J134" i="81"/>
  <c r="K134" i="81"/>
  <c r="L134" i="81"/>
  <c r="M134" i="81"/>
  <c r="N134" i="81"/>
  <c r="O134" i="81"/>
  <c r="P134" i="81"/>
  <c r="Q134" i="81"/>
  <c r="S134" i="81"/>
  <c r="T134" i="81"/>
  <c r="U134" i="81"/>
  <c r="V134" i="81"/>
  <c r="W134" i="81"/>
  <c r="X134" i="81"/>
  <c r="Y134" i="81"/>
  <c r="Z134" i="81"/>
  <c r="AA134" i="81"/>
  <c r="AB134" i="81"/>
  <c r="AC134" i="81"/>
  <c r="AD134" i="81"/>
  <c r="AE134" i="81"/>
  <c r="AF134" i="81"/>
  <c r="AG134" i="81"/>
  <c r="AH134" i="81"/>
  <c r="AI134" i="81"/>
  <c r="AJ134" i="81"/>
  <c r="AM134" i="81"/>
  <c r="AN134" i="81"/>
  <c r="AO134" i="81"/>
  <c r="AP134" i="81"/>
  <c r="AQ134" i="81"/>
  <c r="AR134" i="81"/>
  <c r="AS134" i="81"/>
  <c r="AT134" i="81"/>
  <c r="AU134" i="81"/>
  <c r="AV134" i="81"/>
  <c r="AW134" i="81"/>
  <c r="AX134" i="81"/>
  <c r="AY134" i="81"/>
  <c r="AZ134" i="81"/>
  <c r="BA134" i="81"/>
  <c r="BB134" i="81"/>
  <c r="BC134" i="81"/>
  <c r="BD134" i="81"/>
  <c r="BE134" i="81"/>
  <c r="C135" i="81"/>
  <c r="D135" i="81"/>
  <c r="E135" i="81"/>
  <c r="F135" i="81"/>
  <c r="G135" i="81"/>
  <c r="H135" i="81"/>
  <c r="I135" i="81"/>
  <c r="J135" i="81"/>
  <c r="K135" i="81"/>
  <c r="L135" i="81"/>
  <c r="M135" i="81"/>
  <c r="N135" i="81"/>
  <c r="O135" i="81"/>
  <c r="P135" i="81"/>
  <c r="Q135" i="81"/>
  <c r="S135" i="81"/>
  <c r="T135" i="81"/>
  <c r="U135" i="81"/>
  <c r="V135" i="81"/>
  <c r="W135" i="81"/>
  <c r="X135" i="81"/>
  <c r="Y135" i="81"/>
  <c r="Z135" i="81"/>
  <c r="AA135" i="81"/>
  <c r="AB135" i="81"/>
  <c r="AC135" i="81"/>
  <c r="AD135" i="81"/>
  <c r="AE135" i="81"/>
  <c r="AF135" i="81"/>
  <c r="AG135" i="81"/>
  <c r="AH135" i="81"/>
  <c r="AI135" i="81"/>
  <c r="AJ135" i="81"/>
  <c r="AM135" i="81"/>
  <c r="AN135" i="81"/>
  <c r="AO135" i="81"/>
  <c r="AP135" i="81"/>
  <c r="AQ135" i="81"/>
  <c r="AR135" i="81"/>
  <c r="AS135" i="81"/>
  <c r="AT135" i="81"/>
  <c r="AU135" i="81"/>
  <c r="AV135" i="81"/>
  <c r="AW135" i="81"/>
  <c r="AX135" i="81"/>
  <c r="AY135" i="81"/>
  <c r="AZ135" i="81"/>
  <c r="BA135" i="81"/>
  <c r="BB135" i="81"/>
  <c r="BC135" i="81"/>
  <c r="BD135" i="81"/>
  <c r="BE135" i="81"/>
  <c r="C136" i="81"/>
  <c r="D136" i="81"/>
  <c r="E136" i="81"/>
  <c r="F136" i="81"/>
  <c r="G136" i="81"/>
  <c r="H136" i="81"/>
  <c r="I136" i="81"/>
  <c r="J136" i="81"/>
  <c r="K136" i="81"/>
  <c r="L136" i="81"/>
  <c r="M136" i="81"/>
  <c r="N136" i="81"/>
  <c r="O136" i="81"/>
  <c r="P136" i="81"/>
  <c r="Q136" i="81"/>
  <c r="S136" i="81"/>
  <c r="T136" i="81"/>
  <c r="U136" i="81"/>
  <c r="V136" i="81"/>
  <c r="W136" i="81"/>
  <c r="X136" i="81"/>
  <c r="Y136" i="81"/>
  <c r="Z136" i="81"/>
  <c r="AA136" i="81"/>
  <c r="AB136" i="81"/>
  <c r="AC136" i="81"/>
  <c r="AD136" i="81"/>
  <c r="AE136" i="81"/>
  <c r="AF136" i="81"/>
  <c r="AG136" i="81"/>
  <c r="AH136" i="81"/>
  <c r="AI136" i="81"/>
  <c r="AJ136" i="81"/>
  <c r="AM136" i="81"/>
  <c r="AN136" i="81"/>
  <c r="AO136" i="81"/>
  <c r="AP136" i="81"/>
  <c r="AQ136" i="81"/>
  <c r="AR136" i="81"/>
  <c r="AS136" i="81"/>
  <c r="AT136" i="81"/>
  <c r="AU136" i="81"/>
  <c r="AV136" i="81"/>
  <c r="AW136" i="81"/>
  <c r="AX136" i="81"/>
  <c r="AY136" i="81"/>
  <c r="AZ136" i="81"/>
  <c r="BA136" i="81"/>
  <c r="BB136" i="81"/>
  <c r="BC136" i="81"/>
  <c r="BD136" i="81"/>
  <c r="BE136" i="81"/>
  <c r="C137" i="81"/>
  <c r="D137" i="81"/>
  <c r="E137" i="81"/>
  <c r="F137" i="81"/>
  <c r="G137" i="81"/>
  <c r="H137" i="81"/>
  <c r="I137" i="81"/>
  <c r="J137" i="81"/>
  <c r="K137" i="81"/>
  <c r="L137" i="81"/>
  <c r="M137" i="81"/>
  <c r="N137" i="81"/>
  <c r="O137" i="81"/>
  <c r="P137" i="81"/>
  <c r="Q137" i="81"/>
  <c r="S137" i="81"/>
  <c r="T137" i="81"/>
  <c r="U137" i="81"/>
  <c r="V137" i="81"/>
  <c r="W137" i="81"/>
  <c r="X137" i="81"/>
  <c r="Y137" i="81"/>
  <c r="Z137" i="81"/>
  <c r="AA137" i="81"/>
  <c r="AB137" i="81"/>
  <c r="AC137" i="81"/>
  <c r="AD137" i="81"/>
  <c r="AE137" i="81"/>
  <c r="AF137" i="81"/>
  <c r="AG137" i="81"/>
  <c r="AH137" i="81"/>
  <c r="AI137" i="81"/>
  <c r="AJ137" i="81"/>
  <c r="AM137" i="81"/>
  <c r="AN137" i="81"/>
  <c r="AO137" i="81"/>
  <c r="AP137" i="81"/>
  <c r="AQ137" i="81"/>
  <c r="AR137" i="81"/>
  <c r="AS137" i="81"/>
  <c r="AT137" i="81"/>
  <c r="AU137" i="81"/>
  <c r="AV137" i="81"/>
  <c r="AW137" i="81"/>
  <c r="AX137" i="81"/>
  <c r="AY137" i="81"/>
  <c r="AZ137" i="81"/>
  <c r="BA137" i="81"/>
  <c r="BB137" i="81"/>
  <c r="BC137" i="81"/>
  <c r="BD137" i="81"/>
  <c r="BE137" i="81"/>
  <c r="C138" i="81"/>
  <c r="D138" i="81"/>
  <c r="E138" i="81"/>
  <c r="F138" i="81"/>
  <c r="G138" i="81"/>
  <c r="H138" i="81"/>
  <c r="I138" i="81"/>
  <c r="J138" i="81"/>
  <c r="K138" i="81"/>
  <c r="L138" i="81"/>
  <c r="M138" i="81"/>
  <c r="N138" i="81"/>
  <c r="O138" i="81"/>
  <c r="P138" i="81"/>
  <c r="Q138" i="81"/>
  <c r="S138" i="81"/>
  <c r="T138" i="81"/>
  <c r="U138" i="81"/>
  <c r="V138" i="81"/>
  <c r="W138" i="81"/>
  <c r="X138" i="81"/>
  <c r="Y138" i="81"/>
  <c r="Z138" i="81"/>
  <c r="AA138" i="81"/>
  <c r="AB138" i="81"/>
  <c r="AC138" i="81"/>
  <c r="AD138" i="81"/>
  <c r="AE138" i="81"/>
  <c r="AF138" i="81"/>
  <c r="AG138" i="81"/>
  <c r="AH138" i="81"/>
  <c r="AI138" i="81"/>
  <c r="AJ138" i="81"/>
  <c r="AM138" i="81"/>
  <c r="AN138" i="81"/>
  <c r="AO138" i="81"/>
  <c r="AP138" i="81"/>
  <c r="AQ138" i="81"/>
  <c r="AR138" i="81"/>
  <c r="AS138" i="81"/>
  <c r="AT138" i="81"/>
  <c r="AU138" i="81"/>
  <c r="AV138" i="81"/>
  <c r="AW138" i="81"/>
  <c r="AX138" i="81"/>
  <c r="AY138" i="81"/>
  <c r="AZ138" i="81"/>
  <c r="BA138" i="81"/>
  <c r="BB138" i="81"/>
  <c r="BC138" i="81"/>
  <c r="BD138" i="81"/>
  <c r="BE138" i="81"/>
  <c r="C139" i="81"/>
  <c r="D139" i="81"/>
  <c r="E139" i="81"/>
  <c r="F139" i="81"/>
  <c r="G139" i="81"/>
  <c r="H139" i="81"/>
  <c r="I139" i="81"/>
  <c r="J139" i="81"/>
  <c r="K139" i="81"/>
  <c r="L139" i="81"/>
  <c r="M139" i="81"/>
  <c r="N139" i="81"/>
  <c r="O139" i="81"/>
  <c r="P139" i="81"/>
  <c r="Q139" i="81"/>
  <c r="S139" i="81"/>
  <c r="T139" i="81"/>
  <c r="U139" i="81"/>
  <c r="V139" i="81"/>
  <c r="W139" i="81"/>
  <c r="X139" i="81"/>
  <c r="Y139" i="81"/>
  <c r="Z139" i="81"/>
  <c r="AA139" i="81"/>
  <c r="AB139" i="81"/>
  <c r="AC139" i="81"/>
  <c r="AD139" i="81"/>
  <c r="AE139" i="81"/>
  <c r="AF139" i="81"/>
  <c r="AG139" i="81"/>
  <c r="AH139" i="81"/>
  <c r="AI139" i="81"/>
  <c r="AJ139" i="81"/>
  <c r="AM139" i="81"/>
  <c r="AN139" i="81"/>
  <c r="AO139" i="81"/>
  <c r="AP139" i="81"/>
  <c r="AQ139" i="81"/>
  <c r="AR139" i="81"/>
  <c r="AS139" i="81"/>
  <c r="AT139" i="81"/>
  <c r="AU139" i="81"/>
  <c r="AV139" i="81"/>
  <c r="AW139" i="81"/>
  <c r="AX139" i="81"/>
  <c r="AY139" i="81"/>
  <c r="AZ139" i="81"/>
  <c r="BA139" i="81"/>
  <c r="BB139" i="81"/>
  <c r="BC139" i="81"/>
  <c r="BD139" i="81"/>
  <c r="BE139" i="81"/>
  <c r="C140" i="81"/>
  <c r="D140" i="81"/>
  <c r="E140" i="81"/>
  <c r="F140" i="81"/>
  <c r="G140" i="81"/>
  <c r="H140" i="81"/>
  <c r="I140" i="81"/>
  <c r="J140" i="81"/>
  <c r="K140" i="81"/>
  <c r="L140" i="81"/>
  <c r="M140" i="81"/>
  <c r="N140" i="81"/>
  <c r="O140" i="81"/>
  <c r="P140" i="81"/>
  <c r="Q140" i="81"/>
  <c r="S140" i="81"/>
  <c r="T140" i="81"/>
  <c r="U140" i="81"/>
  <c r="V140" i="81"/>
  <c r="W140" i="81"/>
  <c r="X140" i="81"/>
  <c r="Y140" i="81"/>
  <c r="Z140" i="81"/>
  <c r="AA140" i="81"/>
  <c r="AB140" i="81"/>
  <c r="AC140" i="81"/>
  <c r="AD140" i="81"/>
  <c r="AE140" i="81"/>
  <c r="AF140" i="81"/>
  <c r="AG140" i="81"/>
  <c r="AH140" i="81"/>
  <c r="AI140" i="81"/>
  <c r="AJ140" i="81"/>
  <c r="AM140" i="81"/>
  <c r="AN140" i="81"/>
  <c r="AO140" i="81"/>
  <c r="AP140" i="81"/>
  <c r="AQ140" i="81"/>
  <c r="AR140" i="81"/>
  <c r="AS140" i="81"/>
  <c r="AT140" i="81"/>
  <c r="AU140" i="81"/>
  <c r="AV140" i="81"/>
  <c r="AW140" i="81"/>
  <c r="AX140" i="81"/>
  <c r="AY140" i="81"/>
  <c r="AZ140" i="81"/>
  <c r="BA140" i="81"/>
  <c r="BB140" i="81"/>
  <c r="BC140" i="81"/>
  <c r="BD140" i="81"/>
  <c r="BE140" i="81"/>
  <c r="C141" i="81"/>
  <c r="D141" i="81"/>
  <c r="E141" i="81"/>
  <c r="F141" i="81"/>
  <c r="G141" i="81"/>
  <c r="H141" i="81"/>
  <c r="I141" i="81"/>
  <c r="J141" i="81"/>
  <c r="K141" i="81"/>
  <c r="L141" i="81"/>
  <c r="M141" i="81"/>
  <c r="N141" i="81"/>
  <c r="O141" i="81"/>
  <c r="P141" i="81"/>
  <c r="Q141" i="81"/>
  <c r="S141" i="81"/>
  <c r="T141" i="81"/>
  <c r="U141" i="81"/>
  <c r="V141" i="81"/>
  <c r="W141" i="81"/>
  <c r="X141" i="81"/>
  <c r="Y141" i="81"/>
  <c r="Z141" i="81"/>
  <c r="AA141" i="81"/>
  <c r="AB141" i="81"/>
  <c r="AC141" i="81"/>
  <c r="AD141" i="81"/>
  <c r="AE141" i="81"/>
  <c r="AF141" i="81"/>
  <c r="AG141" i="81"/>
  <c r="AH141" i="81"/>
  <c r="AI141" i="81"/>
  <c r="AJ141" i="81"/>
  <c r="AM141" i="81"/>
  <c r="AN141" i="81"/>
  <c r="AO141" i="81"/>
  <c r="AP141" i="81"/>
  <c r="AQ141" i="81"/>
  <c r="AR141" i="81"/>
  <c r="AS141" i="81"/>
  <c r="AT141" i="81"/>
  <c r="AU141" i="81"/>
  <c r="AV141" i="81"/>
  <c r="AW141" i="81"/>
  <c r="AX141" i="81"/>
  <c r="AY141" i="81"/>
  <c r="AZ141" i="81"/>
  <c r="BA141" i="81"/>
  <c r="BB141" i="81"/>
  <c r="BC141" i="81"/>
  <c r="BD141" i="81"/>
  <c r="BE141" i="81"/>
  <c r="C142" i="81"/>
  <c r="D142" i="81"/>
  <c r="E142" i="81"/>
  <c r="F142" i="81"/>
  <c r="G142" i="81"/>
  <c r="H142" i="81"/>
  <c r="I142" i="81"/>
  <c r="J142" i="81"/>
  <c r="K142" i="81"/>
  <c r="L142" i="81"/>
  <c r="M142" i="81"/>
  <c r="N142" i="81"/>
  <c r="O142" i="81"/>
  <c r="P142" i="81"/>
  <c r="Q142" i="81"/>
  <c r="S142" i="81"/>
  <c r="T142" i="81"/>
  <c r="U142" i="81"/>
  <c r="V142" i="81"/>
  <c r="W142" i="81"/>
  <c r="X142" i="81"/>
  <c r="Y142" i="81"/>
  <c r="Z142" i="81"/>
  <c r="AA142" i="81"/>
  <c r="AB142" i="81"/>
  <c r="AC142" i="81"/>
  <c r="AD142" i="81"/>
  <c r="AE142" i="81"/>
  <c r="AF142" i="81"/>
  <c r="AG142" i="81"/>
  <c r="AH142" i="81"/>
  <c r="AI142" i="81"/>
  <c r="AJ142" i="81"/>
  <c r="AM142" i="81"/>
  <c r="AN142" i="81"/>
  <c r="AO142" i="81"/>
  <c r="AP142" i="81"/>
  <c r="AQ142" i="81"/>
  <c r="AR142" i="81"/>
  <c r="AS142" i="81"/>
  <c r="AT142" i="81"/>
  <c r="AU142" i="81"/>
  <c r="AV142" i="81"/>
  <c r="AW142" i="81"/>
  <c r="AX142" i="81"/>
  <c r="AY142" i="81"/>
  <c r="AZ142" i="81"/>
  <c r="BA142" i="81"/>
  <c r="BB142" i="81"/>
  <c r="BC142" i="81"/>
  <c r="BD142" i="81"/>
  <c r="BE142" i="81"/>
  <c r="C143" i="81"/>
  <c r="D143" i="81"/>
  <c r="E143" i="81"/>
  <c r="F143" i="81"/>
  <c r="G143" i="81"/>
  <c r="H143" i="81"/>
  <c r="I143" i="81"/>
  <c r="J143" i="81"/>
  <c r="K143" i="81"/>
  <c r="L143" i="81"/>
  <c r="M143" i="81"/>
  <c r="N143" i="81"/>
  <c r="O143" i="81"/>
  <c r="P143" i="81"/>
  <c r="Q143" i="81"/>
  <c r="S143" i="81"/>
  <c r="T143" i="81"/>
  <c r="U143" i="81"/>
  <c r="V143" i="81"/>
  <c r="W143" i="81"/>
  <c r="X143" i="81"/>
  <c r="Y143" i="81"/>
  <c r="Z143" i="81"/>
  <c r="AA143" i="81"/>
  <c r="AB143" i="81"/>
  <c r="AC143" i="81"/>
  <c r="AD143" i="81"/>
  <c r="AE143" i="81"/>
  <c r="AF143" i="81"/>
  <c r="AG143" i="81"/>
  <c r="AH143" i="81"/>
  <c r="AI143" i="81"/>
  <c r="AJ143" i="81"/>
  <c r="AM143" i="81"/>
  <c r="AN143" i="81"/>
  <c r="AO143" i="81"/>
  <c r="AP143" i="81"/>
  <c r="AQ143" i="81"/>
  <c r="AR143" i="81"/>
  <c r="AS143" i="81"/>
  <c r="AT143" i="81"/>
  <c r="AU143" i="81"/>
  <c r="AV143" i="81"/>
  <c r="AW143" i="81"/>
  <c r="AX143" i="81"/>
  <c r="AY143" i="81"/>
  <c r="AZ143" i="81"/>
  <c r="BA143" i="81"/>
  <c r="BB143" i="81"/>
  <c r="BC143" i="81"/>
  <c r="BD143" i="81"/>
  <c r="BE143" i="81"/>
  <c r="C144" i="81"/>
  <c r="D144" i="81"/>
  <c r="E144" i="81"/>
  <c r="F144" i="81"/>
  <c r="G144" i="81"/>
  <c r="H144" i="81"/>
  <c r="I144" i="81"/>
  <c r="J144" i="81"/>
  <c r="K144" i="81"/>
  <c r="L144" i="81"/>
  <c r="M144" i="81"/>
  <c r="N144" i="81"/>
  <c r="O144" i="81"/>
  <c r="P144" i="81"/>
  <c r="Q144" i="81"/>
  <c r="S144" i="81"/>
  <c r="T144" i="81"/>
  <c r="U144" i="81"/>
  <c r="V144" i="81"/>
  <c r="W144" i="81"/>
  <c r="X144" i="81"/>
  <c r="Y144" i="81"/>
  <c r="Z144" i="81"/>
  <c r="AA144" i="81"/>
  <c r="AB144" i="81"/>
  <c r="AC144" i="81"/>
  <c r="AD144" i="81"/>
  <c r="AE144" i="81"/>
  <c r="AF144" i="81"/>
  <c r="AG144" i="81"/>
  <c r="AH144" i="81"/>
  <c r="AI144" i="81"/>
  <c r="AJ144" i="81"/>
  <c r="AM144" i="81"/>
  <c r="AN144" i="81"/>
  <c r="AO144" i="81"/>
  <c r="AP144" i="81"/>
  <c r="AQ144" i="81"/>
  <c r="AR144" i="81"/>
  <c r="AS144" i="81"/>
  <c r="AT144" i="81"/>
  <c r="AU144" i="81"/>
  <c r="AV144" i="81"/>
  <c r="AW144" i="81"/>
  <c r="AX144" i="81"/>
  <c r="AY144" i="81"/>
  <c r="AZ144" i="81"/>
  <c r="BA144" i="81"/>
  <c r="BB144" i="81"/>
  <c r="BC144" i="81"/>
  <c r="BD144" i="81"/>
  <c r="BE144" i="81"/>
  <c r="C145" i="81"/>
  <c r="D145" i="81"/>
  <c r="E145" i="81"/>
  <c r="F145" i="81"/>
  <c r="G145" i="81"/>
  <c r="H145" i="81"/>
  <c r="I145" i="81"/>
  <c r="J145" i="81"/>
  <c r="K145" i="81"/>
  <c r="L145" i="81"/>
  <c r="M145" i="81"/>
  <c r="N145" i="81"/>
  <c r="O145" i="81"/>
  <c r="P145" i="81"/>
  <c r="Q145" i="81"/>
  <c r="S145" i="81"/>
  <c r="T145" i="81"/>
  <c r="U145" i="81"/>
  <c r="V145" i="81"/>
  <c r="W145" i="81"/>
  <c r="X145" i="81"/>
  <c r="Y145" i="81"/>
  <c r="Z145" i="81"/>
  <c r="AA145" i="81"/>
  <c r="AB145" i="81"/>
  <c r="AC145" i="81"/>
  <c r="AD145" i="81"/>
  <c r="AE145" i="81"/>
  <c r="AF145" i="81"/>
  <c r="AG145" i="81"/>
  <c r="AH145" i="81"/>
  <c r="AI145" i="81"/>
  <c r="AJ145" i="81"/>
  <c r="AM145" i="81"/>
  <c r="AN145" i="81"/>
  <c r="AO145" i="81"/>
  <c r="AP145" i="81"/>
  <c r="AQ145" i="81"/>
  <c r="AR145" i="81"/>
  <c r="AS145" i="81"/>
  <c r="AT145" i="81"/>
  <c r="AU145" i="81"/>
  <c r="AV145" i="81"/>
  <c r="AW145" i="81"/>
  <c r="AX145" i="81"/>
  <c r="AY145" i="81"/>
  <c r="AZ145" i="81"/>
  <c r="BA145" i="81"/>
  <c r="BB145" i="81"/>
  <c r="BC145" i="81"/>
  <c r="BD145" i="81"/>
  <c r="BE145" i="81"/>
  <c r="C146" i="81"/>
  <c r="D146" i="81"/>
  <c r="E146" i="81"/>
  <c r="F146" i="81"/>
  <c r="G146" i="81"/>
  <c r="H146" i="81"/>
  <c r="I146" i="81"/>
  <c r="J146" i="81"/>
  <c r="K146" i="81"/>
  <c r="L146" i="81"/>
  <c r="M146" i="81"/>
  <c r="N146" i="81"/>
  <c r="O146" i="81"/>
  <c r="P146" i="81"/>
  <c r="Q146" i="81"/>
  <c r="S146" i="81"/>
  <c r="T146" i="81"/>
  <c r="U146" i="81"/>
  <c r="V146" i="81"/>
  <c r="W146" i="81"/>
  <c r="X146" i="81"/>
  <c r="Y146" i="81"/>
  <c r="Z146" i="81"/>
  <c r="AA146" i="81"/>
  <c r="AB146" i="81"/>
  <c r="AC146" i="81"/>
  <c r="AD146" i="81"/>
  <c r="AE146" i="81"/>
  <c r="AF146" i="81"/>
  <c r="AG146" i="81"/>
  <c r="AH146" i="81"/>
  <c r="AI146" i="81"/>
  <c r="AJ146" i="81"/>
  <c r="AM146" i="81"/>
  <c r="AN146" i="81"/>
  <c r="AO146" i="81"/>
  <c r="AP146" i="81"/>
  <c r="AQ146" i="81"/>
  <c r="AR146" i="81"/>
  <c r="AS146" i="81"/>
  <c r="AT146" i="81"/>
  <c r="AU146" i="81"/>
  <c r="AV146" i="81"/>
  <c r="AW146" i="81"/>
  <c r="AX146" i="81"/>
  <c r="AY146" i="81"/>
  <c r="AZ146" i="81"/>
  <c r="BA146" i="81"/>
  <c r="BB146" i="81"/>
  <c r="BC146" i="81"/>
  <c r="BD146" i="81"/>
  <c r="BE146" i="81"/>
  <c r="C147" i="81"/>
  <c r="D147" i="81"/>
  <c r="E147" i="81"/>
  <c r="F147" i="81"/>
  <c r="G147" i="81"/>
  <c r="H147" i="81"/>
  <c r="I147" i="81"/>
  <c r="J147" i="81"/>
  <c r="K147" i="81"/>
  <c r="L147" i="81"/>
  <c r="M147" i="81"/>
  <c r="N147" i="81"/>
  <c r="O147" i="81"/>
  <c r="P147" i="81"/>
  <c r="Q147" i="81"/>
  <c r="S147" i="81"/>
  <c r="T147" i="81"/>
  <c r="U147" i="81"/>
  <c r="V147" i="81"/>
  <c r="W147" i="81"/>
  <c r="X147" i="81"/>
  <c r="Y147" i="81"/>
  <c r="Z147" i="81"/>
  <c r="AA147" i="81"/>
  <c r="AB147" i="81"/>
  <c r="AC147" i="81"/>
  <c r="AD147" i="81"/>
  <c r="AE147" i="81"/>
  <c r="AF147" i="81"/>
  <c r="AG147" i="81"/>
  <c r="AH147" i="81"/>
  <c r="AI147" i="81"/>
  <c r="AJ147" i="81"/>
  <c r="AM147" i="81"/>
  <c r="AN147" i="81"/>
  <c r="AO147" i="81"/>
  <c r="AP147" i="81"/>
  <c r="AQ147" i="81"/>
  <c r="AR147" i="81"/>
  <c r="AS147" i="81"/>
  <c r="AT147" i="81"/>
  <c r="AU147" i="81"/>
  <c r="AV147" i="81"/>
  <c r="AW147" i="81"/>
  <c r="AX147" i="81"/>
  <c r="AY147" i="81"/>
  <c r="AZ147" i="81"/>
  <c r="BA147" i="81"/>
  <c r="BB147" i="81"/>
  <c r="BC147" i="81"/>
  <c r="BD147" i="81"/>
  <c r="BE147" i="81"/>
  <c r="C148" i="81"/>
  <c r="D148" i="81"/>
  <c r="E148" i="81"/>
  <c r="F148" i="81"/>
  <c r="G148" i="81"/>
  <c r="H148" i="81"/>
  <c r="I148" i="81"/>
  <c r="J148" i="81"/>
  <c r="K148" i="81"/>
  <c r="L148" i="81"/>
  <c r="M148" i="81"/>
  <c r="N148" i="81"/>
  <c r="O148" i="81"/>
  <c r="P148" i="81"/>
  <c r="Q148" i="81"/>
  <c r="S148" i="81"/>
  <c r="T148" i="81"/>
  <c r="U148" i="81"/>
  <c r="V148" i="81"/>
  <c r="W148" i="81"/>
  <c r="X148" i="81"/>
  <c r="Y148" i="81"/>
  <c r="Z148" i="81"/>
  <c r="AA148" i="81"/>
  <c r="AB148" i="81"/>
  <c r="AC148" i="81"/>
  <c r="AD148" i="81"/>
  <c r="AE148" i="81"/>
  <c r="AF148" i="81"/>
  <c r="AG148" i="81"/>
  <c r="AH148" i="81"/>
  <c r="AI148" i="81"/>
  <c r="AJ148" i="81"/>
  <c r="AM148" i="81"/>
  <c r="AN148" i="81"/>
  <c r="AO148" i="81"/>
  <c r="AP148" i="81"/>
  <c r="AQ148" i="81"/>
  <c r="AR148" i="81"/>
  <c r="AS148" i="81"/>
  <c r="AT148" i="81"/>
  <c r="AU148" i="81"/>
  <c r="AV148" i="81"/>
  <c r="AW148" i="81"/>
  <c r="AX148" i="81"/>
  <c r="AY148" i="81"/>
  <c r="AZ148" i="81"/>
  <c r="BA148" i="81"/>
  <c r="BB148" i="81"/>
  <c r="BC148" i="81"/>
  <c r="BD148" i="81"/>
  <c r="BE148" i="81"/>
  <c r="C149" i="81"/>
  <c r="D149" i="81"/>
  <c r="E149" i="81"/>
  <c r="F149" i="81"/>
  <c r="G149" i="81"/>
  <c r="H149" i="81"/>
  <c r="I149" i="81"/>
  <c r="J149" i="81"/>
  <c r="K149" i="81"/>
  <c r="L149" i="81"/>
  <c r="M149" i="81"/>
  <c r="N149" i="81"/>
  <c r="O149" i="81"/>
  <c r="P149" i="81"/>
  <c r="Q149" i="81"/>
  <c r="S149" i="81"/>
  <c r="T149" i="81"/>
  <c r="U149" i="81"/>
  <c r="V149" i="81"/>
  <c r="W149" i="81"/>
  <c r="X149" i="81"/>
  <c r="Y149" i="81"/>
  <c r="Z149" i="81"/>
  <c r="AA149" i="81"/>
  <c r="AB149" i="81"/>
  <c r="AC149" i="81"/>
  <c r="AD149" i="81"/>
  <c r="AE149" i="81"/>
  <c r="AF149" i="81"/>
  <c r="AG149" i="81"/>
  <c r="AH149" i="81"/>
  <c r="AI149" i="81"/>
  <c r="AJ149" i="81"/>
  <c r="AM149" i="81"/>
  <c r="AN149" i="81"/>
  <c r="AO149" i="81"/>
  <c r="AP149" i="81"/>
  <c r="AQ149" i="81"/>
  <c r="AR149" i="81"/>
  <c r="AS149" i="81"/>
  <c r="AT149" i="81"/>
  <c r="AU149" i="81"/>
  <c r="AV149" i="81"/>
  <c r="AW149" i="81"/>
  <c r="AX149" i="81"/>
  <c r="AY149" i="81"/>
  <c r="AZ149" i="81"/>
  <c r="BA149" i="81"/>
  <c r="BB149" i="81"/>
  <c r="BC149" i="81"/>
  <c r="BD149" i="81"/>
  <c r="BE149" i="81"/>
  <c r="C150" i="81"/>
  <c r="D150" i="81"/>
  <c r="E150" i="81"/>
  <c r="F150" i="81"/>
  <c r="G150" i="81"/>
  <c r="H150" i="81"/>
  <c r="I150" i="81"/>
  <c r="J150" i="81"/>
  <c r="K150" i="81"/>
  <c r="L150" i="81"/>
  <c r="M150" i="81"/>
  <c r="N150" i="81"/>
  <c r="O150" i="81"/>
  <c r="P150" i="81"/>
  <c r="Q150" i="81"/>
  <c r="S150" i="81"/>
  <c r="T150" i="81"/>
  <c r="U150" i="81"/>
  <c r="V150" i="81"/>
  <c r="W150" i="81"/>
  <c r="X150" i="81"/>
  <c r="Y150" i="81"/>
  <c r="Z150" i="81"/>
  <c r="AA150" i="81"/>
  <c r="AB150" i="81"/>
  <c r="AC150" i="81"/>
  <c r="AD150" i="81"/>
  <c r="AE150" i="81"/>
  <c r="AF150" i="81"/>
  <c r="AG150" i="81"/>
  <c r="AH150" i="81"/>
  <c r="AI150" i="81"/>
  <c r="AJ150" i="81"/>
  <c r="AM150" i="81"/>
  <c r="AN150" i="81"/>
  <c r="AO150" i="81"/>
  <c r="AP150" i="81"/>
  <c r="AQ150" i="81"/>
  <c r="AR150" i="81"/>
  <c r="AS150" i="81"/>
  <c r="AT150" i="81"/>
  <c r="AU150" i="81"/>
  <c r="AV150" i="81"/>
  <c r="AW150" i="81"/>
  <c r="AX150" i="81"/>
  <c r="AY150" i="81"/>
  <c r="AZ150" i="81"/>
  <c r="BA150" i="81"/>
  <c r="BB150" i="81"/>
  <c r="BC150" i="81"/>
  <c r="BD150" i="81"/>
  <c r="BE150" i="81"/>
  <c r="C151" i="81"/>
  <c r="D151" i="81"/>
  <c r="E151" i="81"/>
  <c r="F151" i="81"/>
  <c r="G151" i="81"/>
  <c r="H151" i="81"/>
  <c r="I151" i="81"/>
  <c r="J151" i="81"/>
  <c r="K151" i="81"/>
  <c r="L151" i="81"/>
  <c r="M151" i="81"/>
  <c r="N151" i="81"/>
  <c r="O151" i="81"/>
  <c r="P151" i="81"/>
  <c r="Q151" i="81"/>
  <c r="S151" i="81"/>
  <c r="T151" i="81"/>
  <c r="U151" i="81"/>
  <c r="V151" i="81"/>
  <c r="W151" i="81"/>
  <c r="X151" i="81"/>
  <c r="Y151" i="81"/>
  <c r="Z151" i="81"/>
  <c r="AA151" i="81"/>
  <c r="AB151" i="81"/>
  <c r="AC151" i="81"/>
  <c r="AD151" i="81"/>
  <c r="AE151" i="81"/>
  <c r="AF151" i="81"/>
  <c r="AG151" i="81"/>
  <c r="AH151" i="81"/>
  <c r="AI151" i="81"/>
  <c r="AJ151" i="81"/>
  <c r="AM151" i="81"/>
  <c r="AN151" i="81"/>
  <c r="AO151" i="81"/>
  <c r="AP151" i="81"/>
  <c r="AQ151" i="81"/>
  <c r="AR151" i="81"/>
  <c r="AS151" i="81"/>
  <c r="AT151" i="81"/>
  <c r="AU151" i="81"/>
  <c r="AV151" i="81"/>
  <c r="AW151" i="81"/>
  <c r="AX151" i="81"/>
  <c r="AY151" i="81"/>
  <c r="AZ151" i="81"/>
  <c r="BA151" i="81"/>
  <c r="BB151" i="81"/>
  <c r="BC151" i="81"/>
  <c r="BD151" i="81"/>
  <c r="BE151" i="81"/>
  <c r="C152" i="81"/>
  <c r="D152" i="81"/>
  <c r="E152" i="81"/>
  <c r="F152" i="81"/>
  <c r="G152" i="81"/>
  <c r="H152" i="81"/>
  <c r="I152" i="81"/>
  <c r="J152" i="81"/>
  <c r="K152" i="81"/>
  <c r="L152" i="81"/>
  <c r="M152" i="81"/>
  <c r="N152" i="81"/>
  <c r="O152" i="81"/>
  <c r="P152" i="81"/>
  <c r="Q152" i="81"/>
  <c r="S152" i="81"/>
  <c r="T152" i="81"/>
  <c r="U152" i="81"/>
  <c r="V152" i="81"/>
  <c r="W152" i="81"/>
  <c r="X152" i="81"/>
  <c r="Y152" i="81"/>
  <c r="Z152" i="81"/>
  <c r="AA152" i="81"/>
  <c r="AB152" i="81"/>
  <c r="AC152" i="81"/>
  <c r="AD152" i="81"/>
  <c r="AE152" i="81"/>
  <c r="AF152" i="81"/>
  <c r="AG152" i="81"/>
  <c r="AH152" i="81"/>
  <c r="AI152" i="81"/>
  <c r="AJ152" i="81"/>
  <c r="AM152" i="81"/>
  <c r="AN152" i="81"/>
  <c r="AO152" i="81"/>
  <c r="AP152" i="81"/>
  <c r="AQ152" i="81"/>
  <c r="AR152" i="81"/>
  <c r="AS152" i="81"/>
  <c r="AT152" i="81"/>
  <c r="AU152" i="81"/>
  <c r="AV152" i="81"/>
  <c r="AW152" i="81"/>
  <c r="AX152" i="81"/>
  <c r="AY152" i="81"/>
  <c r="AZ152" i="81"/>
  <c r="BA152" i="81"/>
  <c r="BB152" i="81"/>
  <c r="BC152" i="81"/>
  <c r="BD152" i="81"/>
  <c r="BE152" i="81"/>
  <c r="C153" i="81"/>
  <c r="D153" i="81"/>
  <c r="E153" i="81"/>
  <c r="F153" i="81"/>
  <c r="G153" i="81"/>
  <c r="H153" i="81"/>
  <c r="I153" i="81"/>
  <c r="J153" i="81"/>
  <c r="K153" i="81"/>
  <c r="L153" i="81"/>
  <c r="M153" i="81"/>
  <c r="N153" i="81"/>
  <c r="O153" i="81"/>
  <c r="P153" i="81"/>
  <c r="Q153" i="81"/>
  <c r="S153" i="81"/>
  <c r="T153" i="81"/>
  <c r="U153" i="81"/>
  <c r="V153" i="81"/>
  <c r="W153" i="81"/>
  <c r="X153" i="81"/>
  <c r="Y153" i="81"/>
  <c r="Z153" i="81"/>
  <c r="AA153" i="81"/>
  <c r="AB153" i="81"/>
  <c r="AC153" i="81"/>
  <c r="AD153" i="81"/>
  <c r="AE153" i="81"/>
  <c r="AF153" i="81"/>
  <c r="AG153" i="81"/>
  <c r="AH153" i="81"/>
  <c r="AI153" i="81"/>
  <c r="AJ153" i="81"/>
  <c r="AM153" i="81"/>
  <c r="AN153" i="81"/>
  <c r="AO153" i="81"/>
  <c r="AP153" i="81"/>
  <c r="AQ153" i="81"/>
  <c r="AR153" i="81"/>
  <c r="AS153" i="81"/>
  <c r="AT153" i="81"/>
  <c r="AU153" i="81"/>
  <c r="AV153" i="81"/>
  <c r="AW153" i="81"/>
  <c r="AX153" i="81"/>
  <c r="AY153" i="81"/>
  <c r="AZ153" i="81"/>
  <c r="BA153" i="81"/>
  <c r="BB153" i="81"/>
  <c r="BC153" i="81"/>
  <c r="BD153" i="81"/>
  <c r="BE153" i="81"/>
  <c r="C154" i="81"/>
  <c r="D154" i="81"/>
  <c r="E154" i="81"/>
  <c r="F154" i="81"/>
  <c r="G154" i="81"/>
  <c r="H154" i="81"/>
  <c r="I154" i="81"/>
  <c r="J154" i="81"/>
  <c r="K154" i="81"/>
  <c r="L154" i="81"/>
  <c r="M154" i="81"/>
  <c r="N154" i="81"/>
  <c r="O154" i="81"/>
  <c r="P154" i="81"/>
  <c r="Q154" i="81"/>
  <c r="S154" i="81"/>
  <c r="T154" i="81"/>
  <c r="U154" i="81"/>
  <c r="V154" i="81"/>
  <c r="W154" i="81"/>
  <c r="X154" i="81"/>
  <c r="Y154" i="81"/>
  <c r="Z154" i="81"/>
  <c r="AA154" i="81"/>
  <c r="AB154" i="81"/>
  <c r="AC154" i="81"/>
  <c r="AD154" i="81"/>
  <c r="AE154" i="81"/>
  <c r="AF154" i="81"/>
  <c r="AG154" i="81"/>
  <c r="AH154" i="81"/>
  <c r="AI154" i="81"/>
  <c r="AJ154" i="81"/>
  <c r="AM154" i="81"/>
  <c r="AN154" i="81"/>
  <c r="AO154" i="81"/>
  <c r="AP154" i="81"/>
  <c r="AQ154" i="81"/>
  <c r="AR154" i="81"/>
  <c r="AS154" i="81"/>
  <c r="AT154" i="81"/>
  <c r="AU154" i="81"/>
  <c r="AV154" i="81"/>
  <c r="AW154" i="81"/>
  <c r="AX154" i="81"/>
  <c r="AY154" i="81"/>
  <c r="AZ154" i="81"/>
  <c r="BA154" i="81"/>
  <c r="BB154" i="81"/>
  <c r="BC154" i="81"/>
  <c r="BD154" i="81"/>
  <c r="BE154" i="81"/>
  <c r="C155" i="81"/>
  <c r="D155" i="81"/>
  <c r="E155" i="81"/>
  <c r="F155" i="81"/>
  <c r="G155" i="81"/>
  <c r="H155" i="81"/>
  <c r="I155" i="81"/>
  <c r="J155" i="81"/>
  <c r="K155" i="81"/>
  <c r="L155" i="81"/>
  <c r="M155" i="81"/>
  <c r="N155" i="81"/>
  <c r="O155" i="81"/>
  <c r="P155" i="81"/>
  <c r="Q155" i="81"/>
  <c r="S155" i="81"/>
  <c r="T155" i="81"/>
  <c r="U155" i="81"/>
  <c r="V155" i="81"/>
  <c r="W155" i="81"/>
  <c r="X155" i="81"/>
  <c r="Y155" i="81"/>
  <c r="Z155" i="81"/>
  <c r="AA155" i="81"/>
  <c r="AB155" i="81"/>
  <c r="AC155" i="81"/>
  <c r="AD155" i="81"/>
  <c r="AE155" i="81"/>
  <c r="AF155" i="81"/>
  <c r="AG155" i="81"/>
  <c r="AH155" i="81"/>
  <c r="AI155" i="81"/>
  <c r="AJ155" i="81"/>
  <c r="AM155" i="81"/>
  <c r="AN155" i="81"/>
  <c r="AO155" i="81"/>
  <c r="AP155" i="81"/>
  <c r="AQ155" i="81"/>
  <c r="AR155" i="81"/>
  <c r="AS155" i="81"/>
  <c r="AT155" i="81"/>
  <c r="AU155" i="81"/>
  <c r="AV155" i="81"/>
  <c r="AW155" i="81"/>
  <c r="AX155" i="81"/>
  <c r="AY155" i="81"/>
  <c r="AZ155" i="81"/>
  <c r="BA155" i="81"/>
  <c r="BB155" i="81"/>
  <c r="BC155" i="81"/>
  <c r="BD155" i="81"/>
  <c r="BE155" i="81"/>
  <c r="C156" i="81"/>
  <c r="D156" i="81"/>
  <c r="E156" i="81"/>
  <c r="F156" i="81"/>
  <c r="G156" i="81"/>
  <c r="H156" i="81"/>
  <c r="I156" i="81"/>
  <c r="J156" i="81"/>
  <c r="K156" i="81"/>
  <c r="L156" i="81"/>
  <c r="M156" i="81"/>
  <c r="N156" i="81"/>
  <c r="O156" i="81"/>
  <c r="P156" i="81"/>
  <c r="Q156" i="81"/>
  <c r="S156" i="81"/>
  <c r="T156" i="81"/>
  <c r="U156" i="81"/>
  <c r="V156" i="81"/>
  <c r="W156" i="81"/>
  <c r="X156" i="81"/>
  <c r="Y156" i="81"/>
  <c r="Z156" i="81"/>
  <c r="AA156" i="81"/>
  <c r="AB156" i="81"/>
  <c r="AC156" i="81"/>
  <c r="AD156" i="81"/>
  <c r="AE156" i="81"/>
  <c r="AF156" i="81"/>
  <c r="AG156" i="81"/>
  <c r="AH156" i="81"/>
  <c r="AI156" i="81"/>
  <c r="AJ156" i="81"/>
  <c r="AM156" i="81"/>
  <c r="AN156" i="81"/>
  <c r="AO156" i="81"/>
  <c r="AP156" i="81"/>
  <c r="AQ156" i="81"/>
  <c r="AR156" i="81"/>
  <c r="AS156" i="81"/>
  <c r="AT156" i="81"/>
  <c r="AU156" i="81"/>
  <c r="AV156" i="81"/>
  <c r="AW156" i="81"/>
  <c r="AX156" i="81"/>
  <c r="AY156" i="81"/>
  <c r="AZ156" i="81"/>
  <c r="BA156" i="81"/>
  <c r="BB156" i="81"/>
  <c r="BC156" i="81"/>
  <c r="BD156" i="81"/>
  <c r="BE156" i="81"/>
  <c r="C157" i="81"/>
  <c r="D157" i="81"/>
  <c r="E157" i="81"/>
  <c r="F157" i="81"/>
  <c r="G157" i="81"/>
  <c r="H157" i="81"/>
  <c r="I157" i="81"/>
  <c r="J157" i="81"/>
  <c r="K157" i="81"/>
  <c r="L157" i="81"/>
  <c r="M157" i="81"/>
  <c r="N157" i="81"/>
  <c r="O157" i="81"/>
  <c r="P157" i="81"/>
  <c r="Q157" i="81"/>
  <c r="S157" i="81"/>
  <c r="T157" i="81"/>
  <c r="U157" i="81"/>
  <c r="V157" i="81"/>
  <c r="W157" i="81"/>
  <c r="X157" i="81"/>
  <c r="Y157" i="81"/>
  <c r="Z157" i="81"/>
  <c r="AA157" i="81"/>
  <c r="AB157" i="81"/>
  <c r="AC157" i="81"/>
  <c r="AD157" i="81"/>
  <c r="AE157" i="81"/>
  <c r="AF157" i="81"/>
  <c r="AG157" i="81"/>
  <c r="AH157" i="81"/>
  <c r="AI157" i="81"/>
  <c r="AJ157" i="81"/>
  <c r="AM157" i="81"/>
  <c r="AN157" i="81"/>
  <c r="AO157" i="81"/>
  <c r="AP157" i="81"/>
  <c r="AQ157" i="81"/>
  <c r="AR157" i="81"/>
  <c r="AS157" i="81"/>
  <c r="AT157" i="81"/>
  <c r="AU157" i="81"/>
  <c r="AV157" i="81"/>
  <c r="AW157" i="81"/>
  <c r="AX157" i="81"/>
  <c r="AY157" i="81"/>
  <c r="AZ157" i="81"/>
  <c r="BA157" i="81"/>
  <c r="BB157" i="81"/>
  <c r="BC157" i="81"/>
  <c r="BD157" i="81"/>
  <c r="BE157" i="81"/>
  <c r="C158" i="81"/>
  <c r="D158" i="81"/>
  <c r="E158" i="81"/>
  <c r="F158" i="81"/>
  <c r="G158" i="81"/>
  <c r="H158" i="81"/>
  <c r="I158" i="81"/>
  <c r="J158" i="81"/>
  <c r="K158" i="81"/>
  <c r="L158" i="81"/>
  <c r="M158" i="81"/>
  <c r="N158" i="81"/>
  <c r="O158" i="81"/>
  <c r="P158" i="81"/>
  <c r="Q158" i="81"/>
  <c r="S158" i="81"/>
  <c r="T158" i="81"/>
  <c r="U158" i="81"/>
  <c r="V158" i="81"/>
  <c r="W158" i="81"/>
  <c r="X158" i="81"/>
  <c r="Y158" i="81"/>
  <c r="Z158" i="81"/>
  <c r="AA158" i="81"/>
  <c r="AB158" i="81"/>
  <c r="AC158" i="81"/>
  <c r="AD158" i="81"/>
  <c r="AE158" i="81"/>
  <c r="AF158" i="81"/>
  <c r="AG158" i="81"/>
  <c r="AH158" i="81"/>
  <c r="AI158" i="81"/>
  <c r="AJ158" i="81"/>
  <c r="AM158" i="81"/>
  <c r="AN158" i="81"/>
  <c r="AO158" i="81"/>
  <c r="AP158" i="81"/>
  <c r="AQ158" i="81"/>
  <c r="AR158" i="81"/>
  <c r="AS158" i="81"/>
  <c r="AT158" i="81"/>
  <c r="AU158" i="81"/>
  <c r="AV158" i="81"/>
  <c r="AW158" i="81"/>
  <c r="AX158" i="81"/>
  <c r="AY158" i="81"/>
  <c r="AZ158" i="81"/>
  <c r="BA158" i="81"/>
  <c r="BB158" i="81"/>
  <c r="BC158" i="81"/>
  <c r="BD158" i="81"/>
  <c r="BE158" i="81"/>
  <c r="C159" i="81"/>
  <c r="D159" i="81"/>
  <c r="E159" i="81"/>
  <c r="F159" i="81"/>
  <c r="G159" i="81"/>
  <c r="H159" i="81"/>
  <c r="I159" i="81"/>
  <c r="J159" i="81"/>
  <c r="K159" i="81"/>
  <c r="L159" i="81"/>
  <c r="M159" i="81"/>
  <c r="N159" i="81"/>
  <c r="O159" i="81"/>
  <c r="P159" i="81"/>
  <c r="Q159" i="81"/>
  <c r="S159" i="81"/>
  <c r="T159" i="81"/>
  <c r="U159" i="81"/>
  <c r="V159" i="81"/>
  <c r="W159" i="81"/>
  <c r="X159" i="81"/>
  <c r="Y159" i="81"/>
  <c r="Z159" i="81"/>
  <c r="AA159" i="81"/>
  <c r="AB159" i="81"/>
  <c r="AC159" i="81"/>
  <c r="AD159" i="81"/>
  <c r="AE159" i="81"/>
  <c r="AF159" i="81"/>
  <c r="AG159" i="81"/>
  <c r="AH159" i="81"/>
  <c r="AI159" i="81"/>
  <c r="AJ159" i="81"/>
  <c r="AM159" i="81"/>
  <c r="AN159" i="81"/>
  <c r="AO159" i="81"/>
  <c r="AP159" i="81"/>
  <c r="AQ159" i="81"/>
  <c r="AR159" i="81"/>
  <c r="AS159" i="81"/>
  <c r="AT159" i="81"/>
  <c r="AU159" i="81"/>
  <c r="AV159" i="81"/>
  <c r="AW159" i="81"/>
  <c r="AX159" i="81"/>
  <c r="AY159" i="81"/>
  <c r="AZ159" i="81"/>
  <c r="BA159" i="81"/>
  <c r="BB159" i="81"/>
  <c r="BC159" i="81"/>
  <c r="BD159" i="81"/>
  <c r="BE159" i="81"/>
  <c r="C160" i="81"/>
  <c r="D160" i="81"/>
  <c r="E160" i="81"/>
  <c r="F160" i="81"/>
  <c r="G160" i="81"/>
  <c r="H160" i="81"/>
  <c r="I160" i="81"/>
  <c r="J160" i="81"/>
  <c r="K160" i="81"/>
  <c r="L160" i="81"/>
  <c r="M160" i="81"/>
  <c r="N160" i="81"/>
  <c r="O160" i="81"/>
  <c r="P160" i="81"/>
  <c r="Q160" i="81"/>
  <c r="S160" i="81"/>
  <c r="T160" i="81"/>
  <c r="U160" i="81"/>
  <c r="V160" i="81"/>
  <c r="W160" i="81"/>
  <c r="X160" i="81"/>
  <c r="Y160" i="81"/>
  <c r="Z160" i="81"/>
  <c r="AA160" i="81"/>
  <c r="AB160" i="81"/>
  <c r="AC160" i="81"/>
  <c r="AD160" i="81"/>
  <c r="AE160" i="81"/>
  <c r="AF160" i="81"/>
  <c r="AG160" i="81"/>
  <c r="AH160" i="81"/>
  <c r="AI160" i="81"/>
  <c r="AJ160" i="81"/>
  <c r="AM160" i="81"/>
  <c r="AN160" i="81"/>
  <c r="AO160" i="81"/>
  <c r="AP160" i="81"/>
  <c r="AQ160" i="81"/>
  <c r="AR160" i="81"/>
  <c r="AS160" i="81"/>
  <c r="AT160" i="81"/>
  <c r="AU160" i="81"/>
  <c r="AV160" i="81"/>
  <c r="AW160" i="81"/>
  <c r="AX160" i="81"/>
  <c r="AY160" i="81"/>
  <c r="AZ160" i="81"/>
  <c r="BA160" i="81"/>
  <c r="BB160" i="81"/>
  <c r="BC160" i="81"/>
  <c r="BD160" i="81"/>
  <c r="BE160" i="81"/>
  <c r="C161" i="81"/>
  <c r="D161" i="81"/>
  <c r="E161" i="81"/>
  <c r="F161" i="81"/>
  <c r="G161" i="81"/>
  <c r="H161" i="81"/>
  <c r="I161" i="81"/>
  <c r="J161" i="81"/>
  <c r="K161" i="81"/>
  <c r="L161" i="81"/>
  <c r="M161" i="81"/>
  <c r="N161" i="81"/>
  <c r="O161" i="81"/>
  <c r="P161" i="81"/>
  <c r="Q161" i="81"/>
  <c r="S161" i="81"/>
  <c r="T161" i="81"/>
  <c r="U161" i="81"/>
  <c r="V161" i="81"/>
  <c r="W161" i="81"/>
  <c r="X161" i="81"/>
  <c r="Y161" i="81"/>
  <c r="Z161" i="81"/>
  <c r="AA161" i="81"/>
  <c r="AB161" i="81"/>
  <c r="AC161" i="81"/>
  <c r="AD161" i="81"/>
  <c r="AE161" i="81"/>
  <c r="AF161" i="81"/>
  <c r="AG161" i="81"/>
  <c r="AH161" i="81"/>
  <c r="AI161" i="81"/>
  <c r="AJ161" i="81"/>
  <c r="AM161" i="81"/>
  <c r="AN161" i="81"/>
  <c r="AO161" i="81"/>
  <c r="AP161" i="81"/>
  <c r="AQ161" i="81"/>
  <c r="AR161" i="81"/>
  <c r="AS161" i="81"/>
  <c r="AT161" i="81"/>
  <c r="AU161" i="81"/>
  <c r="AV161" i="81"/>
  <c r="AW161" i="81"/>
  <c r="AX161" i="81"/>
  <c r="AY161" i="81"/>
  <c r="AZ161" i="81"/>
  <c r="BA161" i="81"/>
  <c r="BB161" i="81"/>
  <c r="BC161" i="81"/>
  <c r="BD161" i="81"/>
  <c r="BE161" i="81"/>
  <c r="C162" i="81"/>
  <c r="D162" i="81"/>
  <c r="E162" i="81"/>
  <c r="F162" i="81"/>
  <c r="G162" i="81"/>
  <c r="H162" i="81"/>
  <c r="I162" i="81"/>
  <c r="J162" i="81"/>
  <c r="K162" i="81"/>
  <c r="L162" i="81"/>
  <c r="M162" i="81"/>
  <c r="N162" i="81"/>
  <c r="O162" i="81"/>
  <c r="P162" i="81"/>
  <c r="Q162" i="81"/>
  <c r="S162" i="81"/>
  <c r="T162" i="81"/>
  <c r="U162" i="81"/>
  <c r="V162" i="81"/>
  <c r="W162" i="81"/>
  <c r="X162" i="81"/>
  <c r="Y162" i="81"/>
  <c r="Z162" i="81"/>
  <c r="AA162" i="81"/>
  <c r="AB162" i="81"/>
  <c r="AC162" i="81"/>
  <c r="AD162" i="81"/>
  <c r="AE162" i="81"/>
  <c r="AF162" i="81"/>
  <c r="AG162" i="81"/>
  <c r="AH162" i="81"/>
  <c r="AI162" i="81"/>
  <c r="AJ162" i="81"/>
  <c r="AM162" i="81"/>
  <c r="AN162" i="81"/>
  <c r="AO162" i="81"/>
  <c r="AP162" i="81"/>
  <c r="AQ162" i="81"/>
  <c r="AR162" i="81"/>
  <c r="AS162" i="81"/>
  <c r="AT162" i="81"/>
  <c r="AU162" i="81"/>
  <c r="AV162" i="81"/>
  <c r="AW162" i="81"/>
  <c r="AX162" i="81"/>
  <c r="AY162" i="81"/>
  <c r="AZ162" i="81"/>
  <c r="BA162" i="81"/>
  <c r="BB162" i="81"/>
  <c r="BC162" i="81"/>
  <c r="BD162" i="81"/>
  <c r="BE162" i="81"/>
  <c r="C163" i="81"/>
  <c r="D163" i="81"/>
  <c r="E163" i="81"/>
  <c r="F163" i="81"/>
  <c r="G163" i="81"/>
  <c r="H163" i="81"/>
  <c r="I163" i="81"/>
  <c r="J163" i="81"/>
  <c r="K163" i="81"/>
  <c r="L163" i="81"/>
  <c r="M163" i="81"/>
  <c r="N163" i="81"/>
  <c r="O163" i="81"/>
  <c r="P163" i="81"/>
  <c r="Q163" i="81"/>
  <c r="S163" i="81"/>
  <c r="T163" i="81"/>
  <c r="U163" i="81"/>
  <c r="V163" i="81"/>
  <c r="W163" i="81"/>
  <c r="X163" i="81"/>
  <c r="Y163" i="81"/>
  <c r="Z163" i="81"/>
  <c r="AA163" i="81"/>
  <c r="AB163" i="81"/>
  <c r="AC163" i="81"/>
  <c r="AD163" i="81"/>
  <c r="AE163" i="81"/>
  <c r="AF163" i="81"/>
  <c r="AG163" i="81"/>
  <c r="AH163" i="81"/>
  <c r="AI163" i="81"/>
  <c r="AJ163" i="81"/>
  <c r="AM163" i="81"/>
  <c r="AN163" i="81"/>
  <c r="AO163" i="81"/>
  <c r="AP163" i="81"/>
  <c r="AQ163" i="81"/>
  <c r="AR163" i="81"/>
  <c r="AS163" i="81"/>
  <c r="AT163" i="81"/>
  <c r="AU163" i="81"/>
  <c r="AV163" i="81"/>
  <c r="AW163" i="81"/>
  <c r="AX163" i="81"/>
  <c r="AY163" i="81"/>
  <c r="AZ163" i="81"/>
  <c r="BA163" i="81"/>
  <c r="BB163" i="81"/>
  <c r="BC163" i="81"/>
  <c r="BD163" i="81"/>
  <c r="BE163" i="81"/>
  <c r="C164" i="81"/>
  <c r="D164" i="81"/>
  <c r="E164" i="81"/>
  <c r="F164" i="81"/>
  <c r="G164" i="81"/>
  <c r="H164" i="81"/>
  <c r="I164" i="81"/>
  <c r="J164" i="81"/>
  <c r="K164" i="81"/>
  <c r="L164" i="81"/>
  <c r="M164" i="81"/>
  <c r="N164" i="81"/>
  <c r="O164" i="81"/>
  <c r="P164" i="81"/>
  <c r="Q164" i="81"/>
  <c r="S164" i="81"/>
  <c r="T164" i="81"/>
  <c r="U164" i="81"/>
  <c r="V164" i="81"/>
  <c r="W164" i="81"/>
  <c r="X164" i="81"/>
  <c r="Y164" i="81"/>
  <c r="Z164" i="81"/>
  <c r="AA164" i="81"/>
  <c r="AB164" i="81"/>
  <c r="AC164" i="81"/>
  <c r="AD164" i="81"/>
  <c r="AE164" i="81"/>
  <c r="AF164" i="81"/>
  <c r="AG164" i="81"/>
  <c r="AH164" i="81"/>
  <c r="AI164" i="81"/>
  <c r="AJ164" i="81"/>
  <c r="AM164" i="81"/>
  <c r="AN164" i="81"/>
  <c r="AO164" i="81"/>
  <c r="AP164" i="81"/>
  <c r="AQ164" i="81"/>
  <c r="AR164" i="81"/>
  <c r="AS164" i="81"/>
  <c r="AT164" i="81"/>
  <c r="AU164" i="81"/>
  <c r="AV164" i="81"/>
  <c r="AW164" i="81"/>
  <c r="AX164" i="81"/>
  <c r="AY164" i="81"/>
  <c r="AZ164" i="81"/>
  <c r="BA164" i="81"/>
  <c r="BB164" i="81"/>
  <c r="BC164" i="81"/>
  <c r="BD164" i="81"/>
  <c r="BE164" i="81"/>
  <c r="C165" i="81"/>
  <c r="D165" i="81"/>
  <c r="E165" i="81"/>
  <c r="F165" i="81"/>
  <c r="G165" i="81"/>
  <c r="H165" i="81"/>
  <c r="I165" i="81"/>
  <c r="J165" i="81"/>
  <c r="K165" i="81"/>
  <c r="L165" i="81"/>
  <c r="M165" i="81"/>
  <c r="N165" i="81"/>
  <c r="O165" i="81"/>
  <c r="P165" i="81"/>
  <c r="Q165" i="81"/>
  <c r="S165" i="81"/>
  <c r="T165" i="81"/>
  <c r="U165" i="81"/>
  <c r="V165" i="81"/>
  <c r="W165" i="81"/>
  <c r="X165" i="81"/>
  <c r="Y165" i="81"/>
  <c r="Z165" i="81"/>
  <c r="AA165" i="81"/>
  <c r="AB165" i="81"/>
  <c r="AC165" i="81"/>
  <c r="AD165" i="81"/>
  <c r="AE165" i="81"/>
  <c r="AF165" i="81"/>
  <c r="AG165" i="81"/>
  <c r="AH165" i="81"/>
  <c r="AI165" i="81"/>
  <c r="AJ165" i="81"/>
  <c r="AM165" i="81"/>
  <c r="AN165" i="81"/>
  <c r="AO165" i="81"/>
  <c r="AP165" i="81"/>
  <c r="AQ165" i="81"/>
  <c r="AR165" i="81"/>
  <c r="AS165" i="81"/>
  <c r="AT165" i="81"/>
  <c r="AU165" i="81"/>
  <c r="AV165" i="81"/>
  <c r="AW165" i="81"/>
  <c r="AX165" i="81"/>
  <c r="AY165" i="81"/>
  <c r="AZ165" i="81"/>
  <c r="BA165" i="81"/>
  <c r="BB165" i="81"/>
  <c r="BC165" i="81"/>
  <c r="BD165" i="81"/>
  <c r="BE165" i="81"/>
  <c r="C166" i="81"/>
  <c r="D166" i="81"/>
  <c r="E166" i="81"/>
  <c r="F166" i="81"/>
  <c r="G166" i="81"/>
  <c r="H166" i="81"/>
  <c r="I166" i="81"/>
  <c r="J166" i="81"/>
  <c r="K166" i="81"/>
  <c r="L166" i="81"/>
  <c r="M166" i="81"/>
  <c r="N166" i="81"/>
  <c r="O166" i="81"/>
  <c r="P166" i="81"/>
  <c r="Q166" i="81"/>
  <c r="S166" i="81"/>
  <c r="T166" i="81"/>
  <c r="U166" i="81"/>
  <c r="V166" i="81"/>
  <c r="W166" i="81"/>
  <c r="X166" i="81"/>
  <c r="Y166" i="81"/>
  <c r="Z166" i="81"/>
  <c r="AA166" i="81"/>
  <c r="AB166" i="81"/>
  <c r="AC166" i="81"/>
  <c r="AD166" i="81"/>
  <c r="AE166" i="81"/>
  <c r="AF166" i="81"/>
  <c r="AG166" i="81"/>
  <c r="AH166" i="81"/>
  <c r="AI166" i="81"/>
  <c r="AJ166" i="81"/>
  <c r="AM166" i="81"/>
  <c r="AN166" i="81"/>
  <c r="AO166" i="81"/>
  <c r="AP166" i="81"/>
  <c r="AQ166" i="81"/>
  <c r="AR166" i="81"/>
  <c r="AS166" i="81"/>
  <c r="AT166" i="81"/>
  <c r="AU166" i="81"/>
  <c r="AV166" i="81"/>
  <c r="AW166" i="81"/>
  <c r="AX166" i="81"/>
  <c r="AY166" i="81"/>
  <c r="AZ166" i="81"/>
  <c r="BA166" i="81"/>
  <c r="BB166" i="81"/>
  <c r="BC166" i="81"/>
  <c r="BD166" i="81"/>
  <c r="BE166" i="81"/>
  <c r="C167" i="81"/>
  <c r="D167" i="81"/>
  <c r="E167" i="81"/>
  <c r="F167" i="81"/>
  <c r="G167" i="81"/>
  <c r="H167" i="81"/>
  <c r="I167" i="81"/>
  <c r="J167" i="81"/>
  <c r="K167" i="81"/>
  <c r="L167" i="81"/>
  <c r="M167" i="81"/>
  <c r="N167" i="81"/>
  <c r="O167" i="81"/>
  <c r="P167" i="81"/>
  <c r="Q167" i="81"/>
  <c r="S167" i="81"/>
  <c r="T167" i="81"/>
  <c r="U167" i="81"/>
  <c r="V167" i="81"/>
  <c r="W167" i="81"/>
  <c r="X167" i="81"/>
  <c r="Y167" i="81"/>
  <c r="Z167" i="81"/>
  <c r="AA167" i="81"/>
  <c r="AB167" i="81"/>
  <c r="AC167" i="81"/>
  <c r="AD167" i="81"/>
  <c r="AE167" i="81"/>
  <c r="AF167" i="81"/>
  <c r="AG167" i="81"/>
  <c r="AH167" i="81"/>
  <c r="AI167" i="81"/>
  <c r="AJ167" i="81"/>
  <c r="AM167" i="81"/>
  <c r="AN167" i="81"/>
  <c r="AO167" i="81"/>
  <c r="AP167" i="81"/>
  <c r="AQ167" i="81"/>
  <c r="AR167" i="81"/>
  <c r="AS167" i="81"/>
  <c r="AT167" i="81"/>
  <c r="AU167" i="81"/>
  <c r="AV167" i="81"/>
  <c r="AW167" i="81"/>
  <c r="AX167" i="81"/>
  <c r="AY167" i="81"/>
  <c r="AZ167" i="81"/>
  <c r="BA167" i="81"/>
  <c r="BB167" i="81"/>
  <c r="BC167" i="81"/>
  <c r="BD167" i="81"/>
  <c r="BE167" i="81"/>
  <c r="C168" i="81"/>
  <c r="D168" i="81"/>
  <c r="E168" i="81"/>
  <c r="F168" i="81"/>
  <c r="G168" i="81"/>
  <c r="H168" i="81"/>
  <c r="I168" i="81"/>
  <c r="J168" i="81"/>
  <c r="K168" i="81"/>
  <c r="L168" i="81"/>
  <c r="M168" i="81"/>
  <c r="N168" i="81"/>
  <c r="O168" i="81"/>
  <c r="P168" i="81"/>
  <c r="Q168" i="81"/>
  <c r="S168" i="81"/>
  <c r="T168" i="81"/>
  <c r="U168" i="81"/>
  <c r="V168" i="81"/>
  <c r="W168" i="81"/>
  <c r="X168" i="81"/>
  <c r="Y168" i="81"/>
  <c r="Z168" i="81"/>
  <c r="AA168" i="81"/>
  <c r="AB168" i="81"/>
  <c r="AC168" i="81"/>
  <c r="AD168" i="81"/>
  <c r="AE168" i="81"/>
  <c r="AF168" i="81"/>
  <c r="AG168" i="81"/>
  <c r="AH168" i="81"/>
  <c r="AI168" i="81"/>
  <c r="AJ168" i="81"/>
  <c r="AM168" i="81"/>
  <c r="AN168" i="81"/>
  <c r="AO168" i="81"/>
  <c r="AP168" i="81"/>
  <c r="AQ168" i="81"/>
  <c r="AR168" i="81"/>
  <c r="AS168" i="81"/>
  <c r="AT168" i="81"/>
  <c r="AU168" i="81"/>
  <c r="AV168" i="81"/>
  <c r="AW168" i="81"/>
  <c r="AX168" i="81"/>
  <c r="AY168" i="81"/>
  <c r="AZ168" i="81"/>
  <c r="BA168" i="81"/>
  <c r="BB168" i="81"/>
  <c r="BC168" i="81"/>
  <c r="BD168" i="81"/>
  <c r="BE168" i="81"/>
  <c r="C169" i="81"/>
  <c r="D169" i="81"/>
  <c r="E169" i="81"/>
  <c r="F169" i="81"/>
  <c r="G169" i="81"/>
  <c r="H169" i="81"/>
  <c r="I169" i="81"/>
  <c r="J169" i="81"/>
  <c r="K169" i="81"/>
  <c r="L169" i="81"/>
  <c r="M169" i="81"/>
  <c r="N169" i="81"/>
  <c r="O169" i="81"/>
  <c r="P169" i="81"/>
  <c r="Q169" i="81"/>
  <c r="S169" i="81"/>
  <c r="T169" i="81"/>
  <c r="U169" i="81"/>
  <c r="V169" i="81"/>
  <c r="W169" i="81"/>
  <c r="X169" i="81"/>
  <c r="Y169" i="81"/>
  <c r="Z169" i="81"/>
  <c r="AA169" i="81"/>
  <c r="AB169" i="81"/>
  <c r="AC169" i="81"/>
  <c r="AD169" i="81"/>
  <c r="AE169" i="81"/>
  <c r="AF169" i="81"/>
  <c r="AG169" i="81"/>
  <c r="AH169" i="81"/>
  <c r="AI169" i="81"/>
  <c r="AJ169" i="81"/>
  <c r="AM169" i="81"/>
  <c r="AN169" i="81"/>
  <c r="AO169" i="81"/>
  <c r="AP169" i="81"/>
  <c r="AQ169" i="81"/>
  <c r="AR169" i="81"/>
  <c r="AS169" i="81"/>
  <c r="AT169" i="81"/>
  <c r="AU169" i="81"/>
  <c r="AV169" i="81"/>
  <c r="AW169" i="81"/>
  <c r="AX169" i="81"/>
  <c r="AY169" i="81"/>
  <c r="AZ169" i="81"/>
  <c r="BA169" i="81"/>
  <c r="BB169" i="81"/>
  <c r="BC169" i="81"/>
  <c r="BD169" i="81"/>
  <c r="BE169" i="81"/>
  <c r="C170" i="81"/>
  <c r="D170" i="81"/>
  <c r="E170" i="81"/>
  <c r="F170" i="81"/>
  <c r="G170" i="81"/>
  <c r="H170" i="81"/>
  <c r="I170" i="81"/>
  <c r="J170" i="81"/>
  <c r="K170" i="81"/>
  <c r="L170" i="81"/>
  <c r="M170" i="81"/>
  <c r="N170" i="81"/>
  <c r="O170" i="81"/>
  <c r="P170" i="81"/>
  <c r="Q170" i="81"/>
  <c r="S170" i="81"/>
  <c r="T170" i="81"/>
  <c r="U170" i="81"/>
  <c r="V170" i="81"/>
  <c r="W170" i="81"/>
  <c r="X170" i="81"/>
  <c r="Y170" i="81"/>
  <c r="Z170" i="81"/>
  <c r="AA170" i="81"/>
  <c r="AB170" i="81"/>
  <c r="AC170" i="81"/>
  <c r="AD170" i="81"/>
  <c r="AE170" i="81"/>
  <c r="AF170" i="81"/>
  <c r="AG170" i="81"/>
  <c r="AH170" i="81"/>
  <c r="AI170" i="81"/>
  <c r="AJ170" i="81"/>
  <c r="AM170" i="81"/>
  <c r="AN170" i="81"/>
  <c r="AO170" i="81"/>
  <c r="AP170" i="81"/>
  <c r="AQ170" i="81"/>
  <c r="AR170" i="81"/>
  <c r="AS170" i="81"/>
  <c r="AT170" i="81"/>
  <c r="AU170" i="81"/>
  <c r="AV170" i="81"/>
  <c r="AW170" i="81"/>
  <c r="AX170" i="81"/>
  <c r="AY170" i="81"/>
  <c r="AZ170" i="81"/>
  <c r="BA170" i="81"/>
  <c r="BB170" i="81"/>
  <c r="BC170" i="81"/>
  <c r="BD170" i="81"/>
  <c r="BE170" i="81"/>
  <c r="C171" i="81"/>
  <c r="D171" i="81"/>
  <c r="E171" i="81"/>
  <c r="F171" i="81"/>
  <c r="G171" i="81"/>
  <c r="H171" i="81"/>
  <c r="I171" i="81"/>
  <c r="J171" i="81"/>
  <c r="K171" i="81"/>
  <c r="L171" i="81"/>
  <c r="M171" i="81"/>
  <c r="N171" i="81"/>
  <c r="O171" i="81"/>
  <c r="P171" i="81"/>
  <c r="Q171" i="81"/>
  <c r="S171" i="81"/>
  <c r="T171" i="81"/>
  <c r="U171" i="81"/>
  <c r="V171" i="81"/>
  <c r="W171" i="81"/>
  <c r="X171" i="81"/>
  <c r="Y171" i="81"/>
  <c r="Z171" i="81"/>
  <c r="AA171" i="81"/>
  <c r="AB171" i="81"/>
  <c r="AC171" i="81"/>
  <c r="AD171" i="81"/>
  <c r="AE171" i="81"/>
  <c r="AF171" i="81"/>
  <c r="AG171" i="81"/>
  <c r="AH171" i="81"/>
  <c r="AI171" i="81"/>
  <c r="AJ171" i="81"/>
  <c r="AM171" i="81"/>
  <c r="AN171" i="81"/>
  <c r="AO171" i="81"/>
  <c r="AP171" i="81"/>
  <c r="AQ171" i="81"/>
  <c r="AR171" i="81"/>
  <c r="AS171" i="81"/>
  <c r="AT171" i="81"/>
  <c r="AU171" i="81"/>
  <c r="AV171" i="81"/>
  <c r="AW171" i="81"/>
  <c r="AX171" i="81"/>
  <c r="AY171" i="81"/>
  <c r="AZ171" i="81"/>
  <c r="BA171" i="81"/>
  <c r="BB171" i="81"/>
  <c r="BC171" i="81"/>
  <c r="BD171" i="81"/>
  <c r="BE171" i="81"/>
  <c r="C172" i="81"/>
  <c r="D172" i="81"/>
  <c r="E172" i="81"/>
  <c r="F172" i="81"/>
  <c r="G172" i="81"/>
  <c r="H172" i="81"/>
  <c r="I172" i="81"/>
  <c r="J172" i="81"/>
  <c r="K172" i="81"/>
  <c r="L172" i="81"/>
  <c r="M172" i="81"/>
  <c r="N172" i="81"/>
  <c r="O172" i="81"/>
  <c r="P172" i="81"/>
  <c r="Q172" i="81"/>
  <c r="S172" i="81"/>
  <c r="T172" i="81"/>
  <c r="U172" i="81"/>
  <c r="V172" i="81"/>
  <c r="W172" i="81"/>
  <c r="X172" i="81"/>
  <c r="Y172" i="81"/>
  <c r="Z172" i="81"/>
  <c r="AA172" i="81"/>
  <c r="AB172" i="81"/>
  <c r="AC172" i="81"/>
  <c r="AD172" i="81"/>
  <c r="AE172" i="81"/>
  <c r="AF172" i="81"/>
  <c r="AG172" i="81"/>
  <c r="AH172" i="81"/>
  <c r="AI172" i="81"/>
  <c r="AJ172" i="81"/>
  <c r="AM172" i="81"/>
  <c r="AN172" i="81"/>
  <c r="AO172" i="81"/>
  <c r="AP172" i="81"/>
  <c r="AQ172" i="81"/>
  <c r="AR172" i="81"/>
  <c r="AS172" i="81"/>
  <c r="AT172" i="81"/>
  <c r="AU172" i="81"/>
  <c r="AV172" i="81"/>
  <c r="AW172" i="81"/>
  <c r="AX172" i="81"/>
  <c r="AY172" i="81"/>
  <c r="AZ172" i="81"/>
  <c r="BA172" i="81"/>
  <c r="BB172" i="81"/>
  <c r="BC172" i="81"/>
  <c r="BD172" i="81"/>
  <c r="BE172" i="81"/>
  <c r="C173" i="81"/>
  <c r="D173" i="81"/>
  <c r="E173" i="81"/>
  <c r="F173" i="81"/>
  <c r="G173" i="81"/>
  <c r="H173" i="81"/>
  <c r="I173" i="81"/>
  <c r="J173" i="81"/>
  <c r="K173" i="81"/>
  <c r="L173" i="81"/>
  <c r="M173" i="81"/>
  <c r="N173" i="81"/>
  <c r="O173" i="81"/>
  <c r="P173" i="81"/>
  <c r="Q173" i="81"/>
  <c r="S173" i="81"/>
  <c r="T173" i="81"/>
  <c r="U173" i="81"/>
  <c r="V173" i="81"/>
  <c r="W173" i="81"/>
  <c r="X173" i="81"/>
  <c r="Y173" i="81"/>
  <c r="Z173" i="81"/>
  <c r="AA173" i="81"/>
  <c r="AB173" i="81"/>
  <c r="AC173" i="81"/>
  <c r="AD173" i="81"/>
  <c r="AE173" i="81"/>
  <c r="AF173" i="81"/>
  <c r="AG173" i="81"/>
  <c r="AH173" i="81"/>
  <c r="AI173" i="81"/>
  <c r="AJ173" i="81"/>
  <c r="AM173" i="81"/>
  <c r="AN173" i="81"/>
  <c r="AO173" i="81"/>
  <c r="AP173" i="81"/>
  <c r="AQ173" i="81"/>
  <c r="AR173" i="81"/>
  <c r="AS173" i="81"/>
  <c r="AT173" i="81"/>
  <c r="AU173" i="81"/>
  <c r="AV173" i="81"/>
  <c r="AW173" i="81"/>
  <c r="AX173" i="81"/>
  <c r="AY173" i="81"/>
  <c r="AZ173" i="81"/>
  <c r="BA173" i="81"/>
  <c r="BB173" i="81"/>
  <c r="BC173" i="81"/>
  <c r="BD173" i="81"/>
  <c r="BE173" i="81"/>
  <c r="C174" i="81"/>
  <c r="D174" i="81"/>
  <c r="E174" i="81"/>
  <c r="F174" i="81"/>
  <c r="G174" i="81"/>
  <c r="H174" i="81"/>
  <c r="I174" i="81"/>
  <c r="J174" i="81"/>
  <c r="K174" i="81"/>
  <c r="L174" i="81"/>
  <c r="M174" i="81"/>
  <c r="N174" i="81"/>
  <c r="O174" i="81"/>
  <c r="P174" i="81"/>
  <c r="Q174" i="81"/>
  <c r="S174" i="81"/>
  <c r="T174" i="81"/>
  <c r="U174" i="81"/>
  <c r="V174" i="81"/>
  <c r="W174" i="81"/>
  <c r="X174" i="81"/>
  <c r="Y174" i="81"/>
  <c r="Z174" i="81"/>
  <c r="AA174" i="81"/>
  <c r="AB174" i="81"/>
  <c r="AC174" i="81"/>
  <c r="AD174" i="81"/>
  <c r="AE174" i="81"/>
  <c r="AF174" i="81"/>
  <c r="AG174" i="81"/>
  <c r="AH174" i="81"/>
  <c r="AI174" i="81"/>
  <c r="AJ174" i="81"/>
  <c r="AM174" i="81"/>
  <c r="AN174" i="81"/>
  <c r="AO174" i="81"/>
  <c r="AP174" i="81"/>
  <c r="AQ174" i="81"/>
  <c r="AR174" i="81"/>
  <c r="AS174" i="81"/>
  <c r="AT174" i="81"/>
  <c r="AU174" i="81"/>
  <c r="AV174" i="81"/>
  <c r="AW174" i="81"/>
  <c r="AX174" i="81"/>
  <c r="AY174" i="81"/>
  <c r="AZ174" i="81"/>
  <c r="BA174" i="81"/>
  <c r="BB174" i="81"/>
  <c r="BC174" i="81"/>
  <c r="BD174" i="81"/>
  <c r="BE174" i="81"/>
  <c r="C175" i="81"/>
  <c r="D175" i="81"/>
  <c r="E175" i="81"/>
  <c r="F175" i="81"/>
  <c r="G175" i="81"/>
  <c r="H175" i="81"/>
  <c r="I175" i="81"/>
  <c r="J175" i="81"/>
  <c r="K175" i="81"/>
  <c r="L175" i="81"/>
  <c r="M175" i="81"/>
  <c r="N175" i="81"/>
  <c r="O175" i="81"/>
  <c r="P175" i="81"/>
  <c r="Q175" i="81"/>
  <c r="S175" i="81"/>
  <c r="T175" i="81"/>
  <c r="U175" i="81"/>
  <c r="V175" i="81"/>
  <c r="W175" i="81"/>
  <c r="X175" i="81"/>
  <c r="Y175" i="81"/>
  <c r="Z175" i="81"/>
  <c r="AA175" i="81"/>
  <c r="AB175" i="81"/>
  <c r="AC175" i="81"/>
  <c r="AD175" i="81"/>
  <c r="AE175" i="81"/>
  <c r="AF175" i="81"/>
  <c r="AG175" i="81"/>
  <c r="AH175" i="81"/>
  <c r="AI175" i="81"/>
  <c r="AJ175" i="81"/>
  <c r="AM175" i="81"/>
  <c r="AN175" i="81"/>
  <c r="AO175" i="81"/>
  <c r="AP175" i="81"/>
  <c r="AQ175" i="81"/>
  <c r="AR175" i="81"/>
  <c r="AS175" i="81"/>
  <c r="AT175" i="81"/>
  <c r="AU175" i="81"/>
  <c r="AV175" i="81"/>
  <c r="AW175" i="81"/>
  <c r="AX175" i="81"/>
  <c r="AY175" i="81"/>
  <c r="AZ175" i="81"/>
  <c r="BA175" i="81"/>
  <c r="BB175" i="81"/>
  <c r="BC175" i="81"/>
  <c r="BD175" i="81"/>
  <c r="BE175" i="81"/>
  <c r="C176" i="81"/>
  <c r="D176" i="81"/>
  <c r="E176" i="81"/>
  <c r="F176" i="81"/>
  <c r="G176" i="81"/>
  <c r="H176" i="81"/>
  <c r="I176" i="81"/>
  <c r="J176" i="81"/>
  <c r="K176" i="81"/>
  <c r="L176" i="81"/>
  <c r="M176" i="81"/>
  <c r="N176" i="81"/>
  <c r="O176" i="81"/>
  <c r="P176" i="81"/>
  <c r="Q176" i="81"/>
  <c r="S176" i="81"/>
  <c r="T176" i="81"/>
  <c r="U176" i="81"/>
  <c r="V176" i="81"/>
  <c r="W176" i="81"/>
  <c r="X176" i="81"/>
  <c r="Y176" i="81"/>
  <c r="Z176" i="81"/>
  <c r="AA176" i="81"/>
  <c r="AB176" i="81"/>
  <c r="AC176" i="81"/>
  <c r="AD176" i="81"/>
  <c r="AE176" i="81"/>
  <c r="AF176" i="81"/>
  <c r="AG176" i="81"/>
  <c r="AH176" i="81"/>
  <c r="AI176" i="81"/>
  <c r="AJ176" i="81"/>
  <c r="AM176" i="81"/>
  <c r="AN176" i="81"/>
  <c r="AO176" i="81"/>
  <c r="AP176" i="81"/>
  <c r="AQ176" i="81"/>
  <c r="AR176" i="81"/>
  <c r="AS176" i="81"/>
  <c r="AT176" i="81"/>
  <c r="AU176" i="81"/>
  <c r="AV176" i="81"/>
  <c r="AW176" i="81"/>
  <c r="AX176" i="81"/>
  <c r="AY176" i="81"/>
  <c r="AZ176" i="81"/>
  <c r="BA176" i="81"/>
  <c r="BB176" i="81"/>
  <c r="BC176" i="81"/>
  <c r="BD176" i="81"/>
  <c r="BE176" i="81"/>
  <c r="C177" i="81"/>
  <c r="D177" i="81"/>
  <c r="E177" i="81"/>
  <c r="F177" i="81"/>
  <c r="G177" i="81"/>
  <c r="H177" i="81"/>
  <c r="I177" i="81"/>
  <c r="J177" i="81"/>
  <c r="K177" i="81"/>
  <c r="L177" i="81"/>
  <c r="M177" i="81"/>
  <c r="N177" i="81"/>
  <c r="O177" i="81"/>
  <c r="P177" i="81"/>
  <c r="Q177" i="81"/>
  <c r="S177" i="81"/>
  <c r="T177" i="81"/>
  <c r="U177" i="81"/>
  <c r="V177" i="81"/>
  <c r="W177" i="81"/>
  <c r="X177" i="81"/>
  <c r="Y177" i="81"/>
  <c r="Z177" i="81"/>
  <c r="AA177" i="81"/>
  <c r="AB177" i="81"/>
  <c r="AC177" i="81"/>
  <c r="AD177" i="81"/>
  <c r="AE177" i="81"/>
  <c r="AF177" i="81"/>
  <c r="AG177" i="81"/>
  <c r="AH177" i="81"/>
  <c r="AI177" i="81"/>
  <c r="AJ177" i="81"/>
  <c r="AM177" i="81"/>
  <c r="AN177" i="81"/>
  <c r="AO177" i="81"/>
  <c r="AP177" i="81"/>
  <c r="AQ177" i="81"/>
  <c r="AR177" i="81"/>
  <c r="AS177" i="81"/>
  <c r="AT177" i="81"/>
  <c r="AU177" i="81"/>
  <c r="AV177" i="81"/>
  <c r="AW177" i="81"/>
  <c r="AX177" i="81"/>
  <c r="AY177" i="81"/>
  <c r="AZ177" i="81"/>
  <c r="BA177" i="81"/>
  <c r="BB177" i="81"/>
  <c r="BC177" i="81"/>
  <c r="BD177" i="81"/>
  <c r="BE177" i="81"/>
  <c r="C178" i="81"/>
  <c r="D178" i="81"/>
  <c r="E178" i="81"/>
  <c r="F178" i="81"/>
  <c r="G178" i="81"/>
  <c r="H178" i="81"/>
  <c r="I178" i="81"/>
  <c r="J178" i="81"/>
  <c r="K178" i="81"/>
  <c r="L178" i="81"/>
  <c r="M178" i="81"/>
  <c r="N178" i="81"/>
  <c r="O178" i="81"/>
  <c r="P178" i="81"/>
  <c r="Q178" i="81"/>
  <c r="S178" i="81"/>
  <c r="T178" i="81"/>
  <c r="U178" i="81"/>
  <c r="V178" i="81"/>
  <c r="W178" i="81"/>
  <c r="X178" i="81"/>
  <c r="Y178" i="81"/>
  <c r="Z178" i="81"/>
  <c r="AA178" i="81"/>
  <c r="AB178" i="81"/>
  <c r="AC178" i="81"/>
  <c r="AD178" i="81"/>
  <c r="AE178" i="81"/>
  <c r="AF178" i="81"/>
  <c r="AG178" i="81"/>
  <c r="AH178" i="81"/>
  <c r="AI178" i="81"/>
  <c r="AJ178" i="81"/>
  <c r="AM178" i="81"/>
  <c r="AN178" i="81"/>
  <c r="AO178" i="81"/>
  <c r="AP178" i="81"/>
  <c r="AQ178" i="81"/>
  <c r="AR178" i="81"/>
  <c r="AS178" i="81"/>
  <c r="AT178" i="81"/>
  <c r="AU178" i="81"/>
  <c r="AV178" i="81"/>
  <c r="AW178" i="81"/>
  <c r="AX178" i="81"/>
  <c r="AY178" i="81"/>
  <c r="AZ178" i="81"/>
  <c r="BA178" i="81"/>
  <c r="BB178" i="81"/>
  <c r="BC178" i="81"/>
  <c r="BD178" i="81"/>
  <c r="BE178" i="81"/>
  <c r="C179" i="81"/>
  <c r="D179" i="81"/>
  <c r="E179" i="81"/>
  <c r="F179" i="81"/>
  <c r="G179" i="81"/>
  <c r="H179" i="81"/>
  <c r="I179" i="81"/>
  <c r="J179" i="81"/>
  <c r="K179" i="81"/>
  <c r="L179" i="81"/>
  <c r="M179" i="81"/>
  <c r="N179" i="81"/>
  <c r="O179" i="81"/>
  <c r="P179" i="81"/>
  <c r="Q179" i="81"/>
  <c r="S179" i="81"/>
  <c r="T179" i="81"/>
  <c r="U179" i="81"/>
  <c r="V179" i="81"/>
  <c r="W179" i="81"/>
  <c r="X179" i="81"/>
  <c r="Y179" i="81"/>
  <c r="Z179" i="81"/>
  <c r="AA179" i="81"/>
  <c r="AB179" i="81"/>
  <c r="AC179" i="81"/>
  <c r="AD179" i="81"/>
  <c r="AE179" i="81"/>
  <c r="AF179" i="81"/>
  <c r="AG179" i="81"/>
  <c r="AH179" i="81"/>
  <c r="AI179" i="81"/>
  <c r="AJ179" i="81"/>
  <c r="AM179" i="81"/>
  <c r="AN179" i="81"/>
  <c r="AO179" i="81"/>
  <c r="AP179" i="81"/>
  <c r="AQ179" i="81"/>
  <c r="AR179" i="81"/>
  <c r="AS179" i="81"/>
  <c r="AT179" i="81"/>
  <c r="AU179" i="81"/>
  <c r="AV179" i="81"/>
  <c r="AW179" i="81"/>
  <c r="AX179" i="81"/>
  <c r="AY179" i="81"/>
  <c r="AZ179" i="81"/>
  <c r="BA179" i="81"/>
  <c r="BB179" i="81"/>
  <c r="BC179" i="81"/>
  <c r="BD179" i="81"/>
  <c r="BE179" i="81"/>
  <c r="C180" i="81"/>
  <c r="D180" i="81"/>
  <c r="E180" i="81"/>
  <c r="F180" i="81"/>
  <c r="G180" i="81"/>
  <c r="H180" i="81"/>
  <c r="I180" i="81"/>
  <c r="J180" i="81"/>
  <c r="K180" i="81"/>
  <c r="L180" i="81"/>
  <c r="M180" i="81"/>
  <c r="N180" i="81"/>
  <c r="O180" i="81"/>
  <c r="P180" i="81"/>
  <c r="Q180" i="81"/>
  <c r="S180" i="81"/>
  <c r="T180" i="81"/>
  <c r="U180" i="81"/>
  <c r="V180" i="81"/>
  <c r="W180" i="81"/>
  <c r="X180" i="81"/>
  <c r="Y180" i="81"/>
  <c r="Z180" i="81"/>
  <c r="AA180" i="81"/>
  <c r="AB180" i="81"/>
  <c r="AC180" i="81"/>
  <c r="AD180" i="81"/>
  <c r="AE180" i="81"/>
  <c r="AF180" i="81"/>
  <c r="AG180" i="81"/>
  <c r="AH180" i="81"/>
  <c r="AI180" i="81"/>
  <c r="AJ180" i="81"/>
  <c r="AM180" i="81"/>
  <c r="AN180" i="81"/>
  <c r="AO180" i="81"/>
  <c r="AP180" i="81"/>
  <c r="AQ180" i="81"/>
  <c r="AR180" i="81"/>
  <c r="AS180" i="81"/>
  <c r="AT180" i="81"/>
  <c r="AU180" i="81"/>
  <c r="AV180" i="81"/>
  <c r="AW180" i="81"/>
  <c r="AX180" i="81"/>
  <c r="AY180" i="81"/>
  <c r="AZ180" i="81"/>
  <c r="BA180" i="81"/>
  <c r="BB180" i="81"/>
  <c r="BC180" i="81"/>
  <c r="BD180" i="81"/>
  <c r="BE180" i="81"/>
  <c r="C181" i="81"/>
  <c r="D181" i="81"/>
  <c r="E181" i="81"/>
  <c r="F181" i="81"/>
  <c r="G181" i="81"/>
  <c r="H181" i="81"/>
  <c r="I181" i="81"/>
  <c r="J181" i="81"/>
  <c r="K181" i="81"/>
  <c r="L181" i="81"/>
  <c r="M181" i="81"/>
  <c r="N181" i="81"/>
  <c r="O181" i="81"/>
  <c r="P181" i="81"/>
  <c r="Q181" i="81"/>
  <c r="S181" i="81"/>
  <c r="T181" i="81"/>
  <c r="U181" i="81"/>
  <c r="V181" i="81"/>
  <c r="W181" i="81"/>
  <c r="X181" i="81"/>
  <c r="Y181" i="81"/>
  <c r="Z181" i="81"/>
  <c r="AA181" i="81"/>
  <c r="AB181" i="81"/>
  <c r="AC181" i="81"/>
  <c r="AD181" i="81"/>
  <c r="AE181" i="81"/>
  <c r="AF181" i="81"/>
  <c r="AG181" i="81"/>
  <c r="AH181" i="81"/>
  <c r="AI181" i="81"/>
  <c r="AJ181" i="81"/>
  <c r="AM181" i="81"/>
  <c r="AN181" i="81"/>
  <c r="AO181" i="81"/>
  <c r="AP181" i="81"/>
  <c r="AQ181" i="81"/>
  <c r="AR181" i="81"/>
  <c r="AS181" i="81"/>
  <c r="AT181" i="81"/>
  <c r="AU181" i="81"/>
  <c r="AV181" i="81"/>
  <c r="AW181" i="81"/>
  <c r="AX181" i="81"/>
  <c r="AY181" i="81"/>
  <c r="AZ181" i="81"/>
  <c r="BA181" i="81"/>
  <c r="BB181" i="81"/>
  <c r="BC181" i="81"/>
  <c r="BD181" i="81"/>
  <c r="BE181" i="81"/>
  <c r="C182" i="81"/>
  <c r="D182" i="81"/>
  <c r="E182" i="81"/>
  <c r="F182" i="81"/>
  <c r="G182" i="81"/>
  <c r="H182" i="81"/>
  <c r="I182" i="81"/>
  <c r="J182" i="81"/>
  <c r="K182" i="81"/>
  <c r="L182" i="81"/>
  <c r="M182" i="81"/>
  <c r="N182" i="81"/>
  <c r="O182" i="81"/>
  <c r="P182" i="81"/>
  <c r="Q182" i="81"/>
  <c r="S182" i="81"/>
  <c r="T182" i="81"/>
  <c r="U182" i="81"/>
  <c r="V182" i="81"/>
  <c r="W182" i="81"/>
  <c r="X182" i="81"/>
  <c r="Y182" i="81"/>
  <c r="Z182" i="81"/>
  <c r="AA182" i="81"/>
  <c r="AB182" i="81"/>
  <c r="AC182" i="81"/>
  <c r="AD182" i="81"/>
  <c r="AE182" i="81"/>
  <c r="AF182" i="81"/>
  <c r="AG182" i="81"/>
  <c r="AH182" i="81"/>
  <c r="AI182" i="81"/>
  <c r="AJ182" i="81"/>
  <c r="AM182" i="81"/>
  <c r="AN182" i="81"/>
  <c r="AO182" i="81"/>
  <c r="AP182" i="81"/>
  <c r="AQ182" i="81"/>
  <c r="AR182" i="81"/>
  <c r="AS182" i="81"/>
  <c r="AT182" i="81"/>
  <c r="AU182" i="81"/>
  <c r="AV182" i="81"/>
  <c r="AW182" i="81"/>
  <c r="AX182" i="81"/>
  <c r="AY182" i="81"/>
  <c r="AZ182" i="81"/>
  <c r="BA182" i="81"/>
  <c r="BB182" i="81"/>
  <c r="BC182" i="81"/>
  <c r="BD182" i="81"/>
  <c r="BE182" i="81"/>
  <c r="C183" i="81"/>
  <c r="D183" i="81"/>
  <c r="E183" i="81"/>
  <c r="F183" i="81"/>
  <c r="G183" i="81"/>
  <c r="H183" i="81"/>
  <c r="I183" i="81"/>
  <c r="J183" i="81"/>
  <c r="K183" i="81"/>
  <c r="L183" i="81"/>
  <c r="M183" i="81"/>
  <c r="N183" i="81"/>
  <c r="O183" i="81"/>
  <c r="P183" i="81"/>
  <c r="Q183" i="81"/>
  <c r="S183" i="81"/>
  <c r="T183" i="81"/>
  <c r="U183" i="81"/>
  <c r="V183" i="81"/>
  <c r="W183" i="81"/>
  <c r="X183" i="81"/>
  <c r="Y183" i="81"/>
  <c r="Z183" i="81"/>
  <c r="AA183" i="81"/>
  <c r="AB183" i="81"/>
  <c r="AC183" i="81"/>
  <c r="AD183" i="81"/>
  <c r="AE183" i="81"/>
  <c r="AF183" i="81"/>
  <c r="AG183" i="81"/>
  <c r="AH183" i="81"/>
  <c r="AI183" i="81"/>
  <c r="AJ183" i="81"/>
  <c r="AM183" i="81"/>
  <c r="AN183" i="81"/>
  <c r="AO183" i="81"/>
  <c r="AP183" i="81"/>
  <c r="AQ183" i="81"/>
  <c r="AR183" i="81"/>
  <c r="AS183" i="81"/>
  <c r="AT183" i="81"/>
  <c r="AU183" i="81"/>
  <c r="AV183" i="81"/>
  <c r="AW183" i="81"/>
  <c r="AX183" i="81"/>
  <c r="AY183" i="81"/>
  <c r="AZ183" i="81"/>
  <c r="BA183" i="81"/>
  <c r="BB183" i="81"/>
  <c r="BC183" i="81"/>
  <c r="BD183" i="81"/>
  <c r="BE183" i="81"/>
  <c r="C184" i="81"/>
  <c r="D184" i="81"/>
  <c r="E184" i="81"/>
  <c r="F184" i="81"/>
  <c r="G184" i="81"/>
  <c r="H184" i="81"/>
  <c r="I184" i="81"/>
  <c r="J184" i="81"/>
  <c r="K184" i="81"/>
  <c r="L184" i="81"/>
  <c r="M184" i="81"/>
  <c r="N184" i="81"/>
  <c r="O184" i="81"/>
  <c r="P184" i="81"/>
  <c r="Q184" i="81"/>
  <c r="S184" i="81"/>
  <c r="T184" i="81"/>
  <c r="U184" i="81"/>
  <c r="V184" i="81"/>
  <c r="W184" i="81"/>
  <c r="X184" i="81"/>
  <c r="Y184" i="81"/>
  <c r="Z184" i="81"/>
  <c r="AA184" i="81"/>
  <c r="AB184" i="81"/>
  <c r="AC184" i="81"/>
  <c r="AD184" i="81"/>
  <c r="AE184" i="81"/>
  <c r="AF184" i="81"/>
  <c r="AG184" i="81"/>
  <c r="AH184" i="81"/>
  <c r="AI184" i="81"/>
  <c r="AJ184" i="81"/>
  <c r="AM184" i="81"/>
  <c r="AN184" i="81"/>
  <c r="AO184" i="81"/>
  <c r="AP184" i="81"/>
  <c r="AQ184" i="81"/>
  <c r="AR184" i="81"/>
  <c r="AS184" i="81"/>
  <c r="AT184" i="81"/>
  <c r="AU184" i="81"/>
  <c r="AV184" i="81"/>
  <c r="AW184" i="81"/>
  <c r="AX184" i="81"/>
  <c r="AY184" i="81"/>
  <c r="AZ184" i="81"/>
  <c r="BA184" i="81"/>
  <c r="BB184" i="81"/>
  <c r="BC184" i="81"/>
  <c r="BD184" i="81"/>
  <c r="BE184" i="81"/>
  <c r="C185" i="81"/>
  <c r="D185" i="81"/>
  <c r="E185" i="81"/>
  <c r="F185" i="81"/>
  <c r="G185" i="81"/>
  <c r="H185" i="81"/>
  <c r="I185" i="81"/>
  <c r="J185" i="81"/>
  <c r="K185" i="81"/>
  <c r="L185" i="81"/>
  <c r="M185" i="81"/>
  <c r="N185" i="81"/>
  <c r="O185" i="81"/>
  <c r="P185" i="81"/>
  <c r="Q185" i="81"/>
  <c r="S185" i="81"/>
  <c r="T185" i="81"/>
  <c r="U185" i="81"/>
  <c r="V185" i="81"/>
  <c r="W185" i="81"/>
  <c r="X185" i="81"/>
  <c r="Y185" i="81"/>
  <c r="Z185" i="81"/>
  <c r="AA185" i="81"/>
  <c r="AB185" i="81"/>
  <c r="AC185" i="81"/>
  <c r="AD185" i="81"/>
  <c r="AE185" i="81"/>
  <c r="AF185" i="81"/>
  <c r="AG185" i="81"/>
  <c r="AH185" i="81"/>
  <c r="AI185" i="81"/>
  <c r="AJ185" i="81"/>
  <c r="AM185" i="81"/>
  <c r="AN185" i="81"/>
  <c r="AO185" i="81"/>
  <c r="AP185" i="81"/>
  <c r="AQ185" i="81"/>
  <c r="AR185" i="81"/>
  <c r="AS185" i="81"/>
  <c r="AT185" i="81"/>
  <c r="AU185" i="81"/>
  <c r="AV185" i="81"/>
  <c r="AW185" i="81"/>
  <c r="AX185" i="81"/>
  <c r="AY185" i="81"/>
  <c r="AZ185" i="81"/>
  <c r="BA185" i="81"/>
  <c r="BB185" i="81"/>
  <c r="BC185" i="81"/>
  <c r="BD185" i="81"/>
  <c r="BE185" i="81"/>
  <c r="C186" i="81"/>
  <c r="D186" i="81"/>
  <c r="E186" i="81"/>
  <c r="F186" i="81"/>
  <c r="G186" i="81"/>
  <c r="H186" i="81"/>
  <c r="I186" i="81"/>
  <c r="J186" i="81"/>
  <c r="K186" i="81"/>
  <c r="L186" i="81"/>
  <c r="M186" i="81"/>
  <c r="N186" i="81"/>
  <c r="O186" i="81"/>
  <c r="P186" i="81"/>
  <c r="Q186" i="81"/>
  <c r="S186" i="81"/>
  <c r="T186" i="81"/>
  <c r="U186" i="81"/>
  <c r="V186" i="81"/>
  <c r="W186" i="81"/>
  <c r="X186" i="81"/>
  <c r="Y186" i="81"/>
  <c r="Z186" i="81"/>
  <c r="AA186" i="81"/>
  <c r="AB186" i="81"/>
  <c r="AC186" i="81"/>
  <c r="AD186" i="81"/>
  <c r="AE186" i="81"/>
  <c r="AF186" i="81"/>
  <c r="AG186" i="81"/>
  <c r="AH186" i="81"/>
  <c r="AI186" i="81"/>
  <c r="AJ186" i="81"/>
  <c r="AM186" i="81"/>
  <c r="AN186" i="81"/>
  <c r="AO186" i="81"/>
  <c r="AP186" i="81"/>
  <c r="AQ186" i="81"/>
  <c r="AR186" i="81"/>
  <c r="AS186" i="81"/>
  <c r="AT186" i="81"/>
  <c r="AU186" i="81"/>
  <c r="AV186" i="81"/>
  <c r="AW186" i="81"/>
  <c r="AX186" i="81"/>
  <c r="AY186" i="81"/>
  <c r="AZ186" i="81"/>
  <c r="BA186" i="81"/>
  <c r="BB186" i="81"/>
  <c r="BC186" i="81"/>
  <c r="BD186" i="81"/>
  <c r="BE186" i="81"/>
  <c r="C187" i="81"/>
  <c r="D187" i="81"/>
  <c r="E187" i="81"/>
  <c r="F187" i="81"/>
  <c r="G187" i="81"/>
  <c r="H187" i="81"/>
  <c r="I187" i="81"/>
  <c r="J187" i="81"/>
  <c r="K187" i="81"/>
  <c r="L187" i="81"/>
  <c r="M187" i="81"/>
  <c r="N187" i="81"/>
  <c r="O187" i="81"/>
  <c r="P187" i="81"/>
  <c r="Q187" i="81"/>
  <c r="S187" i="81"/>
  <c r="T187" i="81"/>
  <c r="U187" i="81"/>
  <c r="V187" i="81"/>
  <c r="W187" i="81"/>
  <c r="X187" i="81"/>
  <c r="Y187" i="81"/>
  <c r="Z187" i="81"/>
  <c r="AA187" i="81"/>
  <c r="AB187" i="81"/>
  <c r="AC187" i="81"/>
  <c r="AD187" i="81"/>
  <c r="AE187" i="81"/>
  <c r="AF187" i="81"/>
  <c r="AG187" i="81"/>
  <c r="AH187" i="81"/>
  <c r="AI187" i="81"/>
  <c r="AJ187" i="81"/>
  <c r="AM187" i="81"/>
  <c r="AN187" i="81"/>
  <c r="AO187" i="81"/>
  <c r="AP187" i="81"/>
  <c r="AQ187" i="81"/>
  <c r="AR187" i="81"/>
  <c r="AS187" i="81"/>
  <c r="AT187" i="81"/>
  <c r="AU187" i="81"/>
  <c r="AV187" i="81"/>
  <c r="AW187" i="81"/>
  <c r="AX187" i="81"/>
  <c r="AY187" i="81"/>
  <c r="AZ187" i="81"/>
  <c r="BA187" i="81"/>
  <c r="BB187" i="81"/>
  <c r="BC187" i="81"/>
  <c r="BD187" i="81"/>
  <c r="BE187" i="81"/>
  <c r="C188" i="81"/>
  <c r="D188" i="81"/>
  <c r="E188" i="81"/>
  <c r="F188" i="81"/>
  <c r="G188" i="81"/>
  <c r="H188" i="81"/>
  <c r="I188" i="81"/>
  <c r="J188" i="81"/>
  <c r="K188" i="81"/>
  <c r="L188" i="81"/>
  <c r="M188" i="81"/>
  <c r="N188" i="81"/>
  <c r="O188" i="81"/>
  <c r="P188" i="81"/>
  <c r="Q188" i="81"/>
  <c r="S188" i="81"/>
  <c r="T188" i="81"/>
  <c r="U188" i="81"/>
  <c r="V188" i="81"/>
  <c r="W188" i="81"/>
  <c r="X188" i="81"/>
  <c r="Y188" i="81"/>
  <c r="Z188" i="81"/>
  <c r="AA188" i="81"/>
  <c r="AB188" i="81"/>
  <c r="AC188" i="81"/>
  <c r="AD188" i="81"/>
  <c r="AE188" i="81"/>
  <c r="AF188" i="81"/>
  <c r="AG188" i="81"/>
  <c r="AH188" i="81"/>
  <c r="AI188" i="81"/>
  <c r="AJ188" i="81"/>
  <c r="AM188" i="81"/>
  <c r="AN188" i="81"/>
  <c r="AO188" i="81"/>
  <c r="AP188" i="81"/>
  <c r="AQ188" i="81"/>
  <c r="AR188" i="81"/>
  <c r="AS188" i="81"/>
  <c r="AT188" i="81"/>
  <c r="AU188" i="81"/>
  <c r="AV188" i="81"/>
  <c r="AW188" i="81"/>
  <c r="AX188" i="81"/>
  <c r="AY188" i="81"/>
  <c r="AZ188" i="81"/>
  <c r="BA188" i="81"/>
  <c r="BB188" i="81"/>
  <c r="BC188" i="81"/>
  <c r="BD188" i="81"/>
  <c r="BE188" i="81"/>
  <c r="C189" i="81"/>
  <c r="D189" i="81"/>
  <c r="E189" i="81"/>
  <c r="F189" i="81"/>
  <c r="G189" i="81"/>
  <c r="H189" i="81"/>
  <c r="I189" i="81"/>
  <c r="J189" i="81"/>
  <c r="K189" i="81"/>
  <c r="L189" i="81"/>
  <c r="M189" i="81"/>
  <c r="N189" i="81"/>
  <c r="O189" i="81"/>
  <c r="P189" i="81"/>
  <c r="Q189" i="81"/>
  <c r="S189" i="81"/>
  <c r="T189" i="81"/>
  <c r="U189" i="81"/>
  <c r="V189" i="81"/>
  <c r="W189" i="81"/>
  <c r="X189" i="81"/>
  <c r="Y189" i="81"/>
  <c r="Z189" i="81"/>
  <c r="AA189" i="81"/>
  <c r="AB189" i="81"/>
  <c r="AC189" i="81"/>
  <c r="AD189" i="81"/>
  <c r="AE189" i="81"/>
  <c r="AF189" i="81"/>
  <c r="AG189" i="81"/>
  <c r="AH189" i="81"/>
  <c r="AI189" i="81"/>
  <c r="AJ189" i="81"/>
  <c r="AM189" i="81"/>
  <c r="AN189" i="81"/>
  <c r="AO189" i="81"/>
  <c r="AP189" i="81"/>
  <c r="AQ189" i="81"/>
  <c r="AR189" i="81"/>
  <c r="AS189" i="81"/>
  <c r="AT189" i="81"/>
  <c r="AU189" i="81"/>
  <c r="AV189" i="81"/>
  <c r="AW189" i="81"/>
  <c r="AX189" i="81"/>
  <c r="AY189" i="81"/>
  <c r="AZ189" i="81"/>
  <c r="BA189" i="81"/>
  <c r="BB189" i="81"/>
  <c r="BC189" i="81"/>
  <c r="BD189" i="81"/>
  <c r="BE189" i="81"/>
  <c r="C190" i="81"/>
  <c r="D190" i="81"/>
  <c r="E190" i="81"/>
  <c r="F190" i="81"/>
  <c r="G190" i="81"/>
  <c r="H190" i="81"/>
  <c r="I190" i="81"/>
  <c r="J190" i="81"/>
  <c r="K190" i="81"/>
  <c r="L190" i="81"/>
  <c r="M190" i="81"/>
  <c r="N190" i="81"/>
  <c r="O190" i="81"/>
  <c r="P190" i="81"/>
  <c r="Q190" i="81"/>
  <c r="S190" i="81"/>
  <c r="T190" i="81"/>
  <c r="U190" i="81"/>
  <c r="V190" i="81"/>
  <c r="W190" i="81"/>
  <c r="X190" i="81"/>
  <c r="Y190" i="81"/>
  <c r="Z190" i="81"/>
  <c r="AA190" i="81"/>
  <c r="AB190" i="81"/>
  <c r="AC190" i="81"/>
  <c r="AD190" i="81"/>
  <c r="AE190" i="81"/>
  <c r="AF190" i="81"/>
  <c r="AG190" i="81"/>
  <c r="AH190" i="81"/>
  <c r="AI190" i="81"/>
  <c r="AJ190" i="81"/>
  <c r="AM190" i="81"/>
  <c r="AN190" i="81"/>
  <c r="AO190" i="81"/>
  <c r="AP190" i="81"/>
  <c r="AQ190" i="81"/>
  <c r="AR190" i="81"/>
  <c r="AS190" i="81"/>
  <c r="AT190" i="81"/>
  <c r="AU190" i="81"/>
  <c r="AV190" i="81"/>
  <c r="AW190" i="81"/>
  <c r="AX190" i="81"/>
  <c r="AY190" i="81"/>
  <c r="AZ190" i="81"/>
  <c r="BA190" i="81"/>
  <c r="BB190" i="81"/>
  <c r="BC190" i="81"/>
  <c r="BD190" i="81"/>
  <c r="BE190" i="81"/>
  <c r="C191" i="81"/>
  <c r="D191" i="81"/>
  <c r="E191" i="81"/>
  <c r="F191" i="81"/>
  <c r="G191" i="81"/>
  <c r="H191" i="81"/>
  <c r="I191" i="81"/>
  <c r="J191" i="81"/>
  <c r="K191" i="81"/>
  <c r="L191" i="81"/>
  <c r="M191" i="81"/>
  <c r="N191" i="81"/>
  <c r="O191" i="81"/>
  <c r="P191" i="81"/>
  <c r="Q191" i="81"/>
  <c r="S191" i="81"/>
  <c r="T191" i="81"/>
  <c r="U191" i="81"/>
  <c r="V191" i="81"/>
  <c r="W191" i="81"/>
  <c r="X191" i="81"/>
  <c r="Y191" i="81"/>
  <c r="Z191" i="81"/>
  <c r="AA191" i="81"/>
  <c r="AB191" i="81"/>
  <c r="AC191" i="81"/>
  <c r="AD191" i="81"/>
  <c r="AE191" i="81"/>
  <c r="AF191" i="81"/>
  <c r="AG191" i="81"/>
  <c r="AH191" i="81"/>
  <c r="AI191" i="81"/>
  <c r="AJ191" i="81"/>
  <c r="AM191" i="81"/>
  <c r="AN191" i="81"/>
  <c r="AO191" i="81"/>
  <c r="AP191" i="81"/>
  <c r="AQ191" i="81"/>
  <c r="AR191" i="81"/>
  <c r="AS191" i="81"/>
  <c r="AT191" i="81"/>
  <c r="AU191" i="81"/>
  <c r="AV191" i="81"/>
  <c r="AW191" i="81"/>
  <c r="AX191" i="81"/>
  <c r="AY191" i="81"/>
  <c r="AZ191" i="81"/>
  <c r="BA191" i="81"/>
  <c r="BB191" i="81"/>
  <c r="BC191" i="81"/>
  <c r="BD191" i="81"/>
  <c r="BE191" i="81"/>
  <c r="C192" i="81"/>
  <c r="D192" i="81"/>
  <c r="E192" i="81"/>
  <c r="F192" i="81"/>
  <c r="G192" i="81"/>
  <c r="H192" i="81"/>
  <c r="I192" i="81"/>
  <c r="J192" i="81"/>
  <c r="K192" i="81"/>
  <c r="L192" i="81"/>
  <c r="M192" i="81"/>
  <c r="N192" i="81"/>
  <c r="O192" i="81"/>
  <c r="P192" i="81"/>
  <c r="Q192" i="81"/>
  <c r="S192" i="81"/>
  <c r="T192" i="81"/>
  <c r="U192" i="81"/>
  <c r="V192" i="81"/>
  <c r="W192" i="81"/>
  <c r="X192" i="81"/>
  <c r="Y192" i="81"/>
  <c r="Z192" i="81"/>
  <c r="AA192" i="81"/>
  <c r="AB192" i="81"/>
  <c r="AC192" i="81"/>
  <c r="AD192" i="81"/>
  <c r="AE192" i="81"/>
  <c r="AF192" i="81"/>
  <c r="AG192" i="81"/>
  <c r="AH192" i="81"/>
  <c r="AI192" i="81"/>
  <c r="AJ192" i="81"/>
  <c r="AM192" i="81"/>
  <c r="AN192" i="81"/>
  <c r="AO192" i="81"/>
  <c r="AP192" i="81"/>
  <c r="AQ192" i="81"/>
  <c r="AR192" i="81"/>
  <c r="AS192" i="81"/>
  <c r="AT192" i="81"/>
  <c r="AU192" i="81"/>
  <c r="AV192" i="81"/>
  <c r="AW192" i="81"/>
  <c r="AX192" i="81"/>
  <c r="AY192" i="81"/>
  <c r="AZ192" i="81"/>
  <c r="BA192" i="81"/>
  <c r="BB192" i="81"/>
  <c r="BC192" i="81"/>
  <c r="BD192" i="81"/>
  <c r="BE192" i="81"/>
  <c r="C193" i="81"/>
  <c r="D193" i="81"/>
  <c r="E193" i="81"/>
  <c r="F193" i="81"/>
  <c r="G193" i="81"/>
  <c r="H193" i="81"/>
  <c r="I193" i="81"/>
  <c r="J193" i="81"/>
  <c r="K193" i="81"/>
  <c r="L193" i="81"/>
  <c r="M193" i="81"/>
  <c r="N193" i="81"/>
  <c r="O193" i="81"/>
  <c r="P193" i="81"/>
  <c r="Q193" i="81"/>
  <c r="S193" i="81"/>
  <c r="T193" i="81"/>
  <c r="U193" i="81"/>
  <c r="V193" i="81"/>
  <c r="W193" i="81"/>
  <c r="X193" i="81"/>
  <c r="Y193" i="81"/>
  <c r="Z193" i="81"/>
  <c r="AA193" i="81"/>
  <c r="AB193" i="81"/>
  <c r="AC193" i="81"/>
  <c r="AD193" i="81"/>
  <c r="AE193" i="81"/>
  <c r="AF193" i="81"/>
  <c r="AG193" i="81"/>
  <c r="AH193" i="81"/>
  <c r="AI193" i="81"/>
  <c r="AJ193" i="81"/>
  <c r="AM193" i="81"/>
  <c r="AN193" i="81"/>
  <c r="AO193" i="81"/>
  <c r="AP193" i="81"/>
  <c r="AQ193" i="81"/>
  <c r="AR193" i="81"/>
  <c r="AS193" i="81"/>
  <c r="AT193" i="81"/>
  <c r="AU193" i="81"/>
  <c r="AV193" i="81"/>
  <c r="AW193" i="81"/>
  <c r="AX193" i="81"/>
  <c r="AY193" i="81"/>
  <c r="AZ193" i="81"/>
  <c r="BA193" i="81"/>
  <c r="BB193" i="81"/>
  <c r="BC193" i="81"/>
  <c r="BD193" i="81"/>
  <c r="BE193" i="81"/>
  <c r="C194" i="81"/>
  <c r="D194" i="81"/>
  <c r="E194" i="81"/>
  <c r="F194" i="81"/>
  <c r="G194" i="81"/>
  <c r="H194" i="81"/>
  <c r="I194" i="81"/>
  <c r="J194" i="81"/>
  <c r="K194" i="81"/>
  <c r="L194" i="81"/>
  <c r="M194" i="81"/>
  <c r="N194" i="81"/>
  <c r="O194" i="81"/>
  <c r="P194" i="81"/>
  <c r="Q194" i="81"/>
  <c r="S194" i="81"/>
  <c r="T194" i="81"/>
  <c r="U194" i="81"/>
  <c r="V194" i="81"/>
  <c r="W194" i="81"/>
  <c r="X194" i="81"/>
  <c r="Y194" i="81"/>
  <c r="Z194" i="81"/>
  <c r="AA194" i="81"/>
  <c r="AB194" i="81"/>
  <c r="AC194" i="81"/>
  <c r="AD194" i="81"/>
  <c r="AE194" i="81"/>
  <c r="AF194" i="81"/>
  <c r="AG194" i="81"/>
  <c r="AH194" i="81"/>
  <c r="AI194" i="81"/>
  <c r="AJ194" i="81"/>
  <c r="AM194" i="81"/>
  <c r="AN194" i="81"/>
  <c r="AO194" i="81"/>
  <c r="AP194" i="81"/>
  <c r="AQ194" i="81"/>
  <c r="AR194" i="81"/>
  <c r="AS194" i="81"/>
  <c r="AT194" i="81"/>
  <c r="AU194" i="81"/>
  <c r="AV194" i="81"/>
  <c r="AW194" i="81"/>
  <c r="AX194" i="81"/>
  <c r="AY194" i="81"/>
  <c r="AZ194" i="81"/>
  <c r="BA194" i="81"/>
  <c r="BB194" i="81"/>
  <c r="BC194" i="81"/>
  <c r="BD194" i="81"/>
  <c r="BE194" i="81"/>
  <c r="D4" i="81"/>
  <c r="E4" i="81"/>
  <c r="F4" i="81"/>
  <c r="G4" i="81"/>
  <c r="H4" i="81"/>
  <c r="I4" i="81"/>
  <c r="J4" i="81"/>
  <c r="K4" i="81"/>
  <c r="L4" i="81"/>
  <c r="M4" i="81"/>
  <c r="N4" i="81"/>
  <c r="O4" i="81"/>
  <c r="P4" i="81"/>
  <c r="Q4" i="81"/>
  <c r="S4" i="81"/>
  <c r="T4" i="81"/>
  <c r="U4" i="81"/>
  <c r="V4" i="81"/>
  <c r="W4" i="81"/>
  <c r="X4" i="81"/>
  <c r="Y4" i="81"/>
  <c r="Z4" i="81"/>
  <c r="AA4" i="81"/>
  <c r="AB4" i="81"/>
  <c r="AC4" i="81"/>
  <c r="AD4" i="81"/>
  <c r="AE4" i="81"/>
  <c r="AF4" i="81"/>
  <c r="AG4" i="81"/>
  <c r="AH4" i="81"/>
  <c r="AI4" i="81"/>
  <c r="AJ4" i="81"/>
  <c r="AM4" i="81"/>
  <c r="AN4" i="81"/>
  <c r="AO4" i="81"/>
  <c r="AP4" i="81"/>
  <c r="AQ4" i="81"/>
  <c r="AR4" i="81"/>
  <c r="AS4" i="81"/>
  <c r="AT4" i="81"/>
  <c r="AU4" i="81"/>
  <c r="AV4" i="81"/>
  <c r="AW4" i="81"/>
  <c r="AX4" i="81"/>
  <c r="AY4" i="81"/>
  <c r="AZ4" i="81"/>
  <c r="BA4" i="81"/>
  <c r="BB4" i="81"/>
  <c r="BC4" i="81"/>
  <c r="BD4" i="81"/>
  <c r="BE4" i="81"/>
  <c r="C4"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C3" i="8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Q6" i="79"/>
  <c r="Q7" i="79"/>
  <c r="Q8" i="79"/>
  <c r="Q9" i="79"/>
  <c r="Q10"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Q70" i="79"/>
  <c r="Q71" i="79"/>
  <c r="Q72" i="79"/>
  <c r="Q73"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Q115" i="79"/>
  <c r="Q116" i="79"/>
  <c r="Q117" i="79"/>
  <c r="Q118" i="79"/>
  <c r="Q119" i="79"/>
  <c r="Q120" i="79"/>
  <c r="Q121" i="79"/>
  <c r="Q122" i="79"/>
  <c r="Q123" i="79"/>
  <c r="Q124" i="79"/>
  <c r="Q125" i="79"/>
  <c r="Q126" i="79"/>
  <c r="Q127" i="79"/>
  <c r="Q128" i="79"/>
  <c r="Q129" i="79"/>
  <c r="Q130" i="79"/>
  <c r="Q131" i="79"/>
  <c r="Q132" i="79"/>
  <c r="Q133" i="79"/>
  <c r="Q134" i="79"/>
  <c r="Q135" i="79"/>
  <c r="Q136" i="79"/>
  <c r="Q137" i="79"/>
  <c r="Q138" i="79"/>
  <c r="Q139" i="79"/>
  <c r="Q140" i="79"/>
  <c r="Q141" i="79"/>
  <c r="Q142" i="79"/>
  <c r="Q143" i="79"/>
  <c r="Q144" i="79"/>
  <c r="Q145" i="79"/>
  <c r="Q146" i="79"/>
  <c r="Q147" i="79"/>
  <c r="Q148" i="79"/>
  <c r="Q149" i="79"/>
  <c r="Q150" i="79"/>
  <c r="Q151" i="79"/>
  <c r="Q152" i="79"/>
  <c r="Q153" i="79"/>
  <c r="Q154" i="79"/>
  <c r="Q155" i="79"/>
  <c r="Q156" i="79"/>
  <c r="Q157" i="79"/>
  <c r="Q158" i="79"/>
  <c r="Q159" i="79"/>
  <c r="Q160" i="79"/>
  <c r="Q161" i="79"/>
  <c r="Q162" i="79"/>
  <c r="Q163" i="79"/>
  <c r="Q164" i="79"/>
  <c r="Q165" i="79"/>
  <c r="Q166" i="79"/>
  <c r="Q167" i="79"/>
  <c r="Q168" i="79"/>
  <c r="Q169" i="79"/>
  <c r="Q170" i="79"/>
  <c r="Q171" i="79"/>
  <c r="Q172" i="79"/>
  <c r="Q173" i="79"/>
  <c r="Q174" i="79"/>
  <c r="Q175" i="79"/>
  <c r="Q176" i="79"/>
  <c r="Q177" i="79"/>
  <c r="Q178" i="79"/>
  <c r="Q179" i="79"/>
  <c r="Q180" i="79"/>
  <c r="Q181" i="79"/>
  <c r="Q182" i="79"/>
  <c r="Q183" i="79"/>
  <c r="Q184" i="79"/>
  <c r="Q185" i="79"/>
  <c r="Q186" i="79"/>
  <c r="Q187" i="79"/>
  <c r="Q188" i="79"/>
  <c r="Q189" i="79"/>
  <c r="Q190" i="79"/>
  <c r="Q191" i="79"/>
  <c r="Q192" i="79"/>
  <c r="Q193" i="79"/>
  <c r="Q194" i="79"/>
  <c r="Q195" i="79"/>
  <c r="Q5" i="79"/>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Q4" i="75"/>
  <c r="R4" i="75"/>
  <c r="S4" i="75"/>
  <c r="T4" i="75"/>
  <c r="U4" i="75"/>
  <c r="AZ4" i="75"/>
  <c r="BA4" i="75"/>
  <c r="D5" i="75"/>
  <c r="H5" i="75"/>
  <c r="J5" i="75" s="1"/>
  <c r="L5" i="75" s="1"/>
  <c r="I5" i="75"/>
  <c r="K5" i="75"/>
  <c r="M5" i="75"/>
  <c r="N5" i="75"/>
  <c r="O5" i="75"/>
  <c r="Q5" i="75"/>
  <c r="R5" i="75"/>
  <c r="AA5" i="75" s="1"/>
  <c r="S5" i="75"/>
  <c r="AB5" i="75" s="1"/>
  <c r="AK5" i="75" s="1"/>
  <c r="T5" i="75"/>
  <c r="U5" i="75"/>
  <c r="AG5" i="75"/>
  <c r="AZ5" i="75"/>
  <c r="BA5" i="75"/>
  <c r="C6" i="75"/>
  <c r="D6" i="75"/>
  <c r="G6" i="75"/>
  <c r="H6" i="75"/>
  <c r="I6" i="75"/>
  <c r="K6" i="75"/>
  <c r="N6" i="75"/>
  <c r="O6" i="75"/>
  <c r="Q6" i="75"/>
  <c r="R6" i="75"/>
  <c r="S6" i="75"/>
  <c r="AB6" i="75" s="1"/>
  <c r="T6" i="75"/>
  <c r="U6" i="75"/>
  <c r="AZ6" i="75"/>
  <c r="BA6" i="75"/>
  <c r="F7" i="75"/>
  <c r="P7" i="75" s="1"/>
  <c r="Y7" i="75" s="1"/>
  <c r="AP7" i="75" s="1"/>
  <c r="G7" i="75"/>
  <c r="M7" i="75"/>
  <c r="N7" i="75"/>
  <c r="O7" i="75"/>
  <c r="Q7" i="75"/>
  <c r="R7" i="75"/>
  <c r="S7" i="75"/>
  <c r="T7" i="75"/>
  <c r="U7" i="75"/>
  <c r="AG7" i="75"/>
  <c r="AZ7" i="75"/>
  <c r="BA7" i="75"/>
  <c r="G8" i="75"/>
  <c r="H8" i="75"/>
  <c r="I8" i="75"/>
  <c r="K8" i="75"/>
  <c r="M8" i="75"/>
  <c r="N8" i="75"/>
  <c r="O8" i="75"/>
  <c r="W8" i="75" s="1"/>
  <c r="AI8" i="75" s="1"/>
  <c r="Q8" i="75"/>
  <c r="Z8" i="75" s="1"/>
  <c r="AQ8" i="75" s="1"/>
  <c r="E9" i="5" s="1"/>
  <c r="R8" i="75"/>
  <c r="S8" i="75"/>
  <c r="T8" i="75"/>
  <c r="U8" i="75"/>
  <c r="AZ8" i="75"/>
  <c r="BA8" i="75"/>
  <c r="G9" i="75"/>
  <c r="H9" i="75"/>
  <c r="I9" i="75"/>
  <c r="K9" i="75"/>
  <c r="N9" i="75"/>
  <c r="O9" i="75"/>
  <c r="Q9" i="75"/>
  <c r="R9" i="75"/>
  <c r="AA9" i="75" s="1"/>
  <c r="AJ9" i="75" s="1"/>
  <c r="S9" i="75"/>
  <c r="AB9" i="75" s="1"/>
  <c r="AK9" i="75" s="1"/>
  <c r="T9" i="75"/>
  <c r="U9" i="75"/>
  <c r="AZ9" i="75"/>
  <c r="BA9" i="75"/>
  <c r="D10" i="75"/>
  <c r="N10" i="75"/>
  <c r="O10" i="75"/>
  <c r="Q10" i="75"/>
  <c r="R10" i="75"/>
  <c r="S10" i="75"/>
  <c r="T10" i="75"/>
  <c r="U10" i="75"/>
  <c r="AZ10" i="75"/>
  <c r="BA10" i="75"/>
  <c r="D11" i="75"/>
  <c r="G11" i="75"/>
  <c r="H11" i="75"/>
  <c r="I11" i="75"/>
  <c r="K11" i="75"/>
  <c r="M11" i="75"/>
  <c r="N11" i="75"/>
  <c r="O11" i="75"/>
  <c r="Q11" i="75"/>
  <c r="R11" i="75"/>
  <c r="AA11" i="75" s="1"/>
  <c r="S11" i="75"/>
  <c r="T11" i="75"/>
  <c r="U11" i="75"/>
  <c r="AG11" i="75"/>
  <c r="AZ11" i="75"/>
  <c r="BA11" i="75"/>
  <c r="G12" i="75"/>
  <c r="H12" i="75"/>
  <c r="J12" i="75" s="1"/>
  <c r="L12" i="75" s="1"/>
  <c r="I12" i="75"/>
  <c r="K12" i="75"/>
  <c r="M12" i="75"/>
  <c r="N12" i="75"/>
  <c r="O12" i="75"/>
  <c r="Q12" i="75"/>
  <c r="R12" i="75"/>
  <c r="S12" i="75"/>
  <c r="AB12" i="75" s="1"/>
  <c r="AK12" i="75" s="1"/>
  <c r="T12" i="75"/>
  <c r="U12" i="75"/>
  <c r="AZ12" i="75"/>
  <c r="BA12" i="75"/>
  <c r="C13" i="75"/>
  <c r="D13" i="75"/>
  <c r="F13" i="75"/>
  <c r="P13" i="75" s="1"/>
  <c r="G13" i="75"/>
  <c r="M13" i="75"/>
  <c r="N13" i="75"/>
  <c r="O13" i="75"/>
  <c r="Q13" i="75"/>
  <c r="R13" i="75"/>
  <c r="AA13" i="75" s="1"/>
  <c r="S13" i="75"/>
  <c r="T13" i="75"/>
  <c r="U13" i="75"/>
  <c r="AG13" i="75"/>
  <c r="AZ13" i="75"/>
  <c r="BA13" i="75"/>
  <c r="C14" i="75"/>
  <c r="D14" i="75"/>
  <c r="F14" i="75"/>
  <c r="P14" i="75" s="1"/>
  <c r="Y14" i="75" s="1"/>
  <c r="AP14" i="75" s="1"/>
  <c r="D15" i="5" s="1"/>
  <c r="G14" i="75"/>
  <c r="H14" i="75"/>
  <c r="J14" i="75" s="1"/>
  <c r="L14" i="75" s="1"/>
  <c r="I14" i="75"/>
  <c r="K14" i="75"/>
  <c r="M14" i="75"/>
  <c r="N14" i="75"/>
  <c r="O14" i="75"/>
  <c r="Q14" i="75"/>
  <c r="R14" i="75"/>
  <c r="AA14" i="75" s="1"/>
  <c r="S14" i="75"/>
  <c r="AB14" i="75" s="1"/>
  <c r="T14" i="75"/>
  <c r="U14" i="75"/>
  <c r="AG14" i="75"/>
  <c r="AZ14" i="75"/>
  <c r="BA14" i="75"/>
  <c r="N15" i="75"/>
  <c r="O15" i="75"/>
  <c r="Q15" i="75"/>
  <c r="R15" i="75"/>
  <c r="S15" i="75"/>
  <c r="T15" i="75"/>
  <c r="U15" i="75"/>
  <c r="AZ15" i="75"/>
  <c r="BA15" i="75"/>
  <c r="C16" i="75"/>
  <c r="D16" i="75"/>
  <c r="E16" i="75" s="1"/>
  <c r="F16" i="75"/>
  <c r="P16" i="75" s="1"/>
  <c r="Y16" i="75" s="1"/>
  <c r="AP16" i="75" s="1"/>
  <c r="D17" i="5" s="1"/>
  <c r="H16" i="75"/>
  <c r="M16" i="75"/>
  <c r="N16" i="75"/>
  <c r="O16" i="75"/>
  <c r="Q16" i="75"/>
  <c r="R16" i="75"/>
  <c r="AA16" i="75" s="1"/>
  <c r="AJ16" i="75" s="1"/>
  <c r="S16" i="75"/>
  <c r="AB16" i="75" s="1"/>
  <c r="AK16" i="75" s="1"/>
  <c r="AL16" i="75" s="1"/>
  <c r="T16" i="75"/>
  <c r="U16" i="75"/>
  <c r="AZ16" i="75"/>
  <c r="BA16" i="75"/>
  <c r="C17" i="75"/>
  <c r="D17" i="75"/>
  <c r="G17" i="75"/>
  <c r="H17" i="75"/>
  <c r="J17" i="75" s="1"/>
  <c r="L17" i="75" s="1"/>
  <c r="I17" i="75"/>
  <c r="K17" i="75"/>
  <c r="M17" i="75"/>
  <c r="N17" i="75"/>
  <c r="O17" i="75"/>
  <c r="Q17" i="75"/>
  <c r="R17" i="75"/>
  <c r="S17" i="75"/>
  <c r="T17" i="75"/>
  <c r="U17" i="75"/>
  <c r="AG17" i="75"/>
  <c r="AZ17" i="75"/>
  <c r="BA17" i="75"/>
  <c r="D18" i="75"/>
  <c r="G18" i="75"/>
  <c r="H18" i="75"/>
  <c r="J18" i="75" s="1"/>
  <c r="L18" i="75" s="1"/>
  <c r="I18" i="75"/>
  <c r="K18" i="75"/>
  <c r="M18" i="75"/>
  <c r="N18" i="75"/>
  <c r="O18" i="75"/>
  <c r="Q18" i="75"/>
  <c r="R18" i="75"/>
  <c r="S18" i="75"/>
  <c r="AB18" i="75" s="1"/>
  <c r="AK18" i="75" s="1"/>
  <c r="T18" i="75"/>
  <c r="U18" i="75"/>
  <c r="AG18" i="75"/>
  <c r="AZ18" i="75"/>
  <c r="BA18" i="75"/>
  <c r="D19" i="75"/>
  <c r="M19" i="75"/>
  <c r="N19" i="75"/>
  <c r="O19" i="75"/>
  <c r="Q19" i="75"/>
  <c r="R19" i="75"/>
  <c r="S19" i="75"/>
  <c r="T19" i="75"/>
  <c r="AD19" i="75" s="1"/>
  <c r="U19" i="75"/>
  <c r="AF19" i="75" s="1"/>
  <c r="AG19" i="75"/>
  <c r="AZ19" i="75"/>
  <c r="BA19" i="75"/>
  <c r="C20" i="75"/>
  <c r="D20" i="75"/>
  <c r="G20" i="75"/>
  <c r="H20" i="75"/>
  <c r="I20" i="75"/>
  <c r="K20" i="75"/>
  <c r="M20" i="75"/>
  <c r="N20" i="75"/>
  <c r="V20" i="75" s="1"/>
  <c r="O20" i="75"/>
  <c r="Q20" i="75"/>
  <c r="R20" i="75"/>
  <c r="S20" i="75"/>
  <c r="T20" i="75"/>
  <c r="U20" i="75"/>
  <c r="AG20" i="75"/>
  <c r="AZ20" i="75"/>
  <c r="BA20" i="75"/>
  <c r="G21" i="75"/>
  <c r="H21" i="75"/>
  <c r="I21" i="75"/>
  <c r="K21" i="75"/>
  <c r="M21" i="75"/>
  <c r="N21" i="75"/>
  <c r="O21" i="75"/>
  <c r="Q21" i="75"/>
  <c r="R21" i="75"/>
  <c r="S21" i="75"/>
  <c r="T21" i="75"/>
  <c r="AD21" i="75" s="1"/>
  <c r="U21" i="75"/>
  <c r="AF21" i="75" s="1"/>
  <c r="AG21" i="75"/>
  <c r="AZ21" i="75"/>
  <c r="BA21" i="75"/>
  <c r="D22" i="75"/>
  <c r="G22" i="75"/>
  <c r="H22" i="75"/>
  <c r="I22" i="75"/>
  <c r="J22" i="75" s="1"/>
  <c r="L22" i="75" s="1"/>
  <c r="K22" i="75"/>
  <c r="N22" i="75"/>
  <c r="O22" i="75"/>
  <c r="W22" i="75" s="1"/>
  <c r="Q22" i="75"/>
  <c r="Z22" i="75" s="1"/>
  <c r="AQ22" i="75" s="1"/>
  <c r="E23" i="5" s="1"/>
  <c r="R22" i="75"/>
  <c r="S22" i="75"/>
  <c r="T22" i="75"/>
  <c r="U22" i="75"/>
  <c r="AZ22" i="75"/>
  <c r="BA22" i="75"/>
  <c r="D23" i="75"/>
  <c r="E23" i="75" s="1"/>
  <c r="H23" i="75"/>
  <c r="I23" i="75"/>
  <c r="K23" i="75"/>
  <c r="N23" i="75"/>
  <c r="O23" i="75"/>
  <c r="Q23" i="75"/>
  <c r="R23" i="75"/>
  <c r="S23" i="75"/>
  <c r="AB23" i="75" s="1"/>
  <c r="AK23" i="75" s="1"/>
  <c r="T23" i="75"/>
  <c r="U23" i="75"/>
  <c r="AZ23" i="75"/>
  <c r="BA23" i="75"/>
  <c r="C24" i="75"/>
  <c r="D24" i="75"/>
  <c r="G24" i="75"/>
  <c r="H24" i="75"/>
  <c r="J24" i="75" s="1"/>
  <c r="L24" i="75" s="1"/>
  <c r="I24" i="75"/>
  <c r="K24" i="75"/>
  <c r="N24" i="75"/>
  <c r="O24" i="75"/>
  <c r="Q24" i="75"/>
  <c r="R24" i="75"/>
  <c r="S24" i="75"/>
  <c r="AB24" i="75" s="1"/>
  <c r="AK24" i="75" s="1"/>
  <c r="T24" i="75"/>
  <c r="AD24" i="75" s="1"/>
  <c r="AM24" i="75" s="1"/>
  <c r="U24" i="75"/>
  <c r="AZ24" i="75"/>
  <c r="BA24" i="75"/>
  <c r="D25" i="75"/>
  <c r="G25" i="75"/>
  <c r="H25" i="75"/>
  <c r="I25" i="75"/>
  <c r="J25" i="75" s="1"/>
  <c r="K25" i="75"/>
  <c r="N25" i="75"/>
  <c r="V25" i="75" s="1"/>
  <c r="O25" i="75"/>
  <c r="Q25" i="75"/>
  <c r="R25" i="75"/>
  <c r="S25" i="75"/>
  <c r="T25" i="75"/>
  <c r="U25" i="75"/>
  <c r="AZ25" i="75"/>
  <c r="BA25" i="75"/>
  <c r="C26" i="75"/>
  <c r="D26" i="75"/>
  <c r="I26" i="75"/>
  <c r="M26" i="75"/>
  <c r="N26" i="75"/>
  <c r="O26" i="75"/>
  <c r="Q26" i="75"/>
  <c r="R26" i="75"/>
  <c r="S26" i="75"/>
  <c r="T26" i="75"/>
  <c r="U26" i="75"/>
  <c r="AG26" i="75"/>
  <c r="AZ26" i="75"/>
  <c r="BA26" i="75"/>
  <c r="G27" i="75"/>
  <c r="H27" i="75"/>
  <c r="I27" i="75"/>
  <c r="K27" i="75"/>
  <c r="M27" i="75"/>
  <c r="N27" i="75"/>
  <c r="O27" i="75"/>
  <c r="Q27" i="75"/>
  <c r="R27" i="75"/>
  <c r="AA27" i="75" s="1"/>
  <c r="S27" i="75"/>
  <c r="T27" i="75"/>
  <c r="U27" i="75"/>
  <c r="AZ27" i="75"/>
  <c r="BA27" i="75"/>
  <c r="C28" i="75"/>
  <c r="D28" i="75"/>
  <c r="G28" i="75"/>
  <c r="H28" i="75"/>
  <c r="I28" i="75"/>
  <c r="K28" i="75"/>
  <c r="N28" i="75"/>
  <c r="O28" i="75"/>
  <c r="Q28" i="75"/>
  <c r="R28" i="75"/>
  <c r="AA28" i="75" s="1"/>
  <c r="AJ28" i="75" s="1"/>
  <c r="S28" i="75"/>
  <c r="T28" i="75"/>
  <c r="U28" i="75"/>
  <c r="AZ28" i="75"/>
  <c r="BA28" i="75"/>
  <c r="D29" i="75"/>
  <c r="G29" i="75"/>
  <c r="H29" i="75"/>
  <c r="I29" i="75"/>
  <c r="K29" i="75"/>
  <c r="N29" i="75"/>
  <c r="O29" i="75"/>
  <c r="Q29" i="75"/>
  <c r="R29" i="75"/>
  <c r="AA29" i="75" s="1"/>
  <c r="S29" i="75"/>
  <c r="T29" i="75"/>
  <c r="AD29" i="75" s="1"/>
  <c r="AM29" i="75" s="1"/>
  <c r="U29" i="75"/>
  <c r="AZ29" i="75"/>
  <c r="BA29" i="75"/>
  <c r="BB29" i="75" s="1"/>
  <c r="C12" i="84" s="1"/>
  <c r="F12" i="84" s="1"/>
  <c r="C30" i="75"/>
  <c r="D30" i="75"/>
  <c r="F30" i="75"/>
  <c r="P30" i="75" s="1"/>
  <c r="G30" i="75"/>
  <c r="H30" i="75"/>
  <c r="I30" i="75"/>
  <c r="K30" i="75"/>
  <c r="M30" i="75"/>
  <c r="N30" i="75"/>
  <c r="O30" i="75"/>
  <c r="Q30" i="75"/>
  <c r="R30" i="75"/>
  <c r="S30" i="75"/>
  <c r="AB30" i="75" s="1"/>
  <c r="T30" i="75"/>
  <c r="AD30" i="75" s="1"/>
  <c r="AM30" i="75" s="1"/>
  <c r="U30" i="75"/>
  <c r="AZ30" i="75"/>
  <c r="BA30" i="75"/>
  <c r="C31" i="75"/>
  <c r="D31" i="75"/>
  <c r="N31" i="75"/>
  <c r="O31" i="75"/>
  <c r="Q31" i="75"/>
  <c r="R31" i="75"/>
  <c r="S31" i="75"/>
  <c r="T31" i="75"/>
  <c r="U31" i="75"/>
  <c r="AZ31" i="75"/>
  <c r="BA31" i="75"/>
  <c r="D32" i="75"/>
  <c r="G32" i="75"/>
  <c r="H32" i="75"/>
  <c r="I32" i="75"/>
  <c r="K32" i="75"/>
  <c r="N32" i="75"/>
  <c r="O32" i="75"/>
  <c r="Q32" i="75"/>
  <c r="R32" i="75"/>
  <c r="S32" i="75"/>
  <c r="AB32" i="75" s="1"/>
  <c r="AK32" i="75" s="1"/>
  <c r="T32" i="75"/>
  <c r="U32" i="75"/>
  <c r="AZ32" i="75"/>
  <c r="BA32" i="75"/>
  <c r="N33" i="75"/>
  <c r="O33" i="75"/>
  <c r="Q33" i="75"/>
  <c r="R33" i="75"/>
  <c r="AA33" i="75" s="1"/>
  <c r="AJ33" i="75" s="1"/>
  <c r="S33" i="75"/>
  <c r="T33" i="75"/>
  <c r="U33" i="75"/>
  <c r="AZ33" i="75"/>
  <c r="BA33" i="75"/>
  <c r="D34" i="75"/>
  <c r="G34" i="75"/>
  <c r="H34" i="75"/>
  <c r="J34" i="75" s="1"/>
  <c r="L34" i="75" s="1"/>
  <c r="I34" i="75"/>
  <c r="K34" i="75"/>
  <c r="M34" i="75"/>
  <c r="N34" i="75"/>
  <c r="O34" i="75"/>
  <c r="Q34" i="75"/>
  <c r="R34" i="75"/>
  <c r="S34" i="75"/>
  <c r="AB34" i="75" s="1"/>
  <c r="AK34" i="75" s="1"/>
  <c r="T34" i="75"/>
  <c r="U34" i="75"/>
  <c r="AG34" i="75"/>
  <c r="AZ34" i="75"/>
  <c r="BA34" i="75"/>
  <c r="C35" i="75"/>
  <c r="D35" i="75"/>
  <c r="G35" i="75"/>
  <c r="H35" i="75"/>
  <c r="I35" i="75"/>
  <c r="K35" i="75"/>
  <c r="N35" i="75"/>
  <c r="O35" i="75"/>
  <c r="Q35" i="75"/>
  <c r="R35" i="75"/>
  <c r="AA35" i="75" s="1"/>
  <c r="AJ35" i="75" s="1"/>
  <c r="S35" i="75"/>
  <c r="AB35" i="75" s="1"/>
  <c r="AK35" i="75" s="1"/>
  <c r="AL35" i="75" s="1"/>
  <c r="T35" i="75"/>
  <c r="U35" i="75"/>
  <c r="AZ35" i="75"/>
  <c r="BA35" i="75"/>
  <c r="H36" i="75"/>
  <c r="I36" i="75"/>
  <c r="K36" i="75"/>
  <c r="M36" i="75"/>
  <c r="N36" i="75"/>
  <c r="V36" i="75" s="1"/>
  <c r="O36" i="75"/>
  <c r="Q36" i="75"/>
  <c r="R36" i="75"/>
  <c r="S36" i="75"/>
  <c r="T36" i="75"/>
  <c r="U36" i="75"/>
  <c r="AZ36" i="75"/>
  <c r="BA36" i="75"/>
  <c r="N37" i="75"/>
  <c r="O37" i="75"/>
  <c r="Q37" i="75"/>
  <c r="R37" i="75"/>
  <c r="AA37" i="75" s="1"/>
  <c r="AJ37" i="75" s="1"/>
  <c r="S37" i="75"/>
  <c r="T37" i="75"/>
  <c r="U37" i="75"/>
  <c r="AZ37" i="75"/>
  <c r="BA37" i="75"/>
  <c r="K38" i="75"/>
  <c r="N38" i="75"/>
  <c r="O38" i="75"/>
  <c r="Q38" i="75"/>
  <c r="R38" i="75"/>
  <c r="AA38" i="75" s="1"/>
  <c r="S38" i="75"/>
  <c r="AB38" i="75" s="1"/>
  <c r="T38" i="75"/>
  <c r="U38" i="75"/>
  <c r="AZ38" i="75"/>
  <c r="BA38" i="75"/>
  <c r="C39" i="75"/>
  <c r="D39" i="75"/>
  <c r="F39" i="75"/>
  <c r="P39" i="75" s="1"/>
  <c r="K39" i="75"/>
  <c r="M39" i="75"/>
  <c r="N39" i="75"/>
  <c r="O39" i="75"/>
  <c r="Q39" i="75"/>
  <c r="R39" i="75"/>
  <c r="S39" i="75"/>
  <c r="T39" i="75"/>
  <c r="AD39" i="75" s="1"/>
  <c r="U39" i="75"/>
  <c r="AG39" i="75"/>
  <c r="AZ39" i="75"/>
  <c r="BA39" i="75"/>
  <c r="D40" i="75"/>
  <c r="G40" i="75"/>
  <c r="H40" i="75"/>
  <c r="I40" i="75"/>
  <c r="K40" i="75"/>
  <c r="M40" i="75"/>
  <c r="N40" i="75"/>
  <c r="O40" i="75"/>
  <c r="Q40" i="75"/>
  <c r="R40" i="75"/>
  <c r="S40" i="75"/>
  <c r="T40" i="75"/>
  <c r="AD40" i="75" s="1"/>
  <c r="U40" i="75"/>
  <c r="AG40" i="75"/>
  <c r="AZ40" i="75"/>
  <c r="BA40" i="75"/>
  <c r="D41" i="75"/>
  <c r="G41" i="75"/>
  <c r="H41" i="75"/>
  <c r="I41" i="75"/>
  <c r="K41" i="75"/>
  <c r="N41" i="75"/>
  <c r="V41" i="75" s="1"/>
  <c r="O41" i="75"/>
  <c r="Q41" i="75"/>
  <c r="R41" i="75"/>
  <c r="S41" i="75"/>
  <c r="T41" i="75"/>
  <c r="U41" i="75"/>
  <c r="AZ41" i="75"/>
  <c r="BA41" i="75"/>
  <c r="I42" i="75"/>
  <c r="M42" i="75"/>
  <c r="N42" i="75"/>
  <c r="O42" i="75"/>
  <c r="Q42" i="75"/>
  <c r="R42" i="75"/>
  <c r="AA42" i="75" s="1"/>
  <c r="S42" i="75"/>
  <c r="AB42" i="75" s="1"/>
  <c r="AK42" i="75" s="1"/>
  <c r="T42" i="75"/>
  <c r="U42" i="75"/>
  <c r="AZ42" i="75"/>
  <c r="BA42" i="75"/>
  <c r="C43" i="75"/>
  <c r="D43" i="75"/>
  <c r="H43" i="75"/>
  <c r="I43" i="75"/>
  <c r="AK43" i="75" s="1"/>
  <c r="K43" i="75"/>
  <c r="M43" i="75"/>
  <c r="N43" i="75"/>
  <c r="O43" i="75"/>
  <c r="Q43" i="75"/>
  <c r="R43" i="75"/>
  <c r="S43" i="75"/>
  <c r="AB43" i="75" s="1"/>
  <c r="T43" i="75"/>
  <c r="AD43" i="75" s="1"/>
  <c r="AM43" i="75" s="1"/>
  <c r="U43" i="75"/>
  <c r="AG43" i="75"/>
  <c r="AZ43" i="75"/>
  <c r="BA43" i="75"/>
  <c r="H44" i="75"/>
  <c r="I44" i="75"/>
  <c r="K44" i="75"/>
  <c r="M44" i="75"/>
  <c r="N44" i="75"/>
  <c r="V44" i="75" s="1"/>
  <c r="O44" i="75"/>
  <c r="Q44" i="75"/>
  <c r="R44" i="75"/>
  <c r="S44" i="75"/>
  <c r="T44" i="75"/>
  <c r="U44" i="75"/>
  <c r="AZ44" i="75"/>
  <c r="BA44" i="75"/>
  <c r="H45" i="75"/>
  <c r="K45" i="75"/>
  <c r="N45" i="75"/>
  <c r="O45" i="75"/>
  <c r="Q45" i="75"/>
  <c r="R45" i="75"/>
  <c r="AA45" i="75" s="1"/>
  <c r="AJ45" i="75" s="1"/>
  <c r="S45" i="75"/>
  <c r="T45" i="75"/>
  <c r="U45" i="75"/>
  <c r="AZ45" i="75"/>
  <c r="BA45" i="75"/>
  <c r="H46" i="75"/>
  <c r="H10" i="75"/>
  <c r="I46" i="75"/>
  <c r="I7" i="75"/>
  <c r="K46" i="75"/>
  <c r="K16" i="75"/>
  <c r="M46" i="75"/>
  <c r="M32" i="75"/>
  <c r="N46" i="75"/>
  <c r="O46" i="75"/>
  <c r="Q46" i="75"/>
  <c r="R46" i="75"/>
  <c r="AA46" i="75" s="1"/>
  <c r="AJ46" i="75" s="1"/>
  <c r="S46" i="75"/>
  <c r="T46" i="75"/>
  <c r="U46" i="75"/>
  <c r="AZ46" i="75"/>
  <c r="BA46" i="75"/>
  <c r="D47" i="75"/>
  <c r="G47" i="75"/>
  <c r="H47" i="75"/>
  <c r="J47" i="75" s="1"/>
  <c r="L47" i="75" s="1"/>
  <c r="I47" i="75"/>
  <c r="K47" i="75"/>
  <c r="M47" i="75"/>
  <c r="N47" i="75"/>
  <c r="O47" i="75"/>
  <c r="Q47" i="75"/>
  <c r="R47" i="75"/>
  <c r="AA47" i="75" s="1"/>
  <c r="AJ47" i="75" s="1"/>
  <c r="S47" i="75"/>
  <c r="AB47" i="75" s="1"/>
  <c r="AK47" i="75" s="1"/>
  <c r="T47" i="75"/>
  <c r="U47" i="75"/>
  <c r="AG47" i="75"/>
  <c r="AZ47" i="75"/>
  <c r="BA47" i="75"/>
  <c r="C48" i="75"/>
  <c r="D48" i="75"/>
  <c r="G48" i="75"/>
  <c r="H48" i="75"/>
  <c r="I48" i="75"/>
  <c r="K48" i="75"/>
  <c r="M48" i="75"/>
  <c r="N48" i="75"/>
  <c r="O48" i="75"/>
  <c r="Q48" i="75"/>
  <c r="R48" i="75"/>
  <c r="S48" i="75"/>
  <c r="T48" i="75"/>
  <c r="U48" i="75"/>
  <c r="AZ48" i="75"/>
  <c r="BA48" i="75"/>
  <c r="D49" i="75"/>
  <c r="H49" i="75"/>
  <c r="I49" i="75"/>
  <c r="K49" i="75"/>
  <c r="M49" i="75"/>
  <c r="N49" i="75"/>
  <c r="O49" i="75"/>
  <c r="Q49" i="75"/>
  <c r="R49" i="75"/>
  <c r="S49" i="75"/>
  <c r="AB49" i="75" s="1"/>
  <c r="T49" i="75"/>
  <c r="AD49" i="75" s="1"/>
  <c r="AM49" i="75" s="1"/>
  <c r="U49" i="75"/>
  <c r="AZ49" i="75"/>
  <c r="BA49" i="75"/>
  <c r="D50" i="75"/>
  <c r="F50" i="75"/>
  <c r="P50" i="75" s="1"/>
  <c r="Y50" i="75" s="1"/>
  <c r="AP50" i="75" s="1"/>
  <c r="D51" i="5" s="1"/>
  <c r="H50" i="75"/>
  <c r="K50" i="75"/>
  <c r="M50" i="75"/>
  <c r="N50" i="75"/>
  <c r="V50" i="75" s="1"/>
  <c r="O50" i="75"/>
  <c r="Q50" i="75"/>
  <c r="R50" i="75"/>
  <c r="S50" i="75"/>
  <c r="T50" i="75"/>
  <c r="U50" i="75"/>
  <c r="AG50" i="75"/>
  <c r="AZ50" i="75"/>
  <c r="BA50" i="75"/>
  <c r="H51" i="75"/>
  <c r="K51" i="75"/>
  <c r="M51" i="75"/>
  <c r="N51" i="75"/>
  <c r="O51" i="75"/>
  <c r="Q51" i="75"/>
  <c r="R51" i="75"/>
  <c r="S51" i="75"/>
  <c r="T51" i="75"/>
  <c r="AD51" i="75" s="1"/>
  <c r="U51" i="75"/>
  <c r="AG51" i="75"/>
  <c r="AZ51" i="75"/>
  <c r="BA51" i="75"/>
  <c r="H52" i="75"/>
  <c r="J52" i="75" s="1"/>
  <c r="L52" i="75" s="1"/>
  <c r="I52" i="75"/>
  <c r="K52" i="75"/>
  <c r="M52" i="75"/>
  <c r="N52" i="75"/>
  <c r="O52" i="75"/>
  <c r="Q52" i="75"/>
  <c r="R52" i="75"/>
  <c r="AA52" i="75" s="1"/>
  <c r="S52" i="75"/>
  <c r="T52" i="75"/>
  <c r="U52" i="75"/>
  <c r="AZ52" i="75"/>
  <c r="BA52" i="75"/>
  <c r="D53" i="75"/>
  <c r="H53" i="75"/>
  <c r="I53" i="75"/>
  <c r="J53" i="75" s="1"/>
  <c r="L53" i="75" s="1"/>
  <c r="K53" i="75"/>
  <c r="M53" i="75"/>
  <c r="N53" i="75"/>
  <c r="O53" i="75"/>
  <c r="Q53" i="75"/>
  <c r="R53" i="75"/>
  <c r="AA53" i="75" s="1"/>
  <c r="AJ53" i="75" s="1"/>
  <c r="S53" i="75"/>
  <c r="T53" i="75"/>
  <c r="AD53" i="75" s="1"/>
  <c r="AM53" i="75" s="1"/>
  <c r="U53" i="75"/>
  <c r="AG53" i="75"/>
  <c r="AZ53" i="75"/>
  <c r="BA53" i="75"/>
  <c r="H54" i="75"/>
  <c r="K54" i="75"/>
  <c r="M54" i="75"/>
  <c r="N54" i="75"/>
  <c r="O54" i="75"/>
  <c r="W54" i="75" s="1"/>
  <c r="AI54" i="75" s="1"/>
  <c r="Q54" i="75"/>
  <c r="Z54" i="75" s="1"/>
  <c r="R54" i="75"/>
  <c r="S54" i="75"/>
  <c r="T54" i="75"/>
  <c r="U54" i="75"/>
  <c r="AF54" i="75" s="1"/>
  <c r="AZ54" i="75"/>
  <c r="BA54" i="75"/>
  <c r="D55" i="75"/>
  <c r="G55" i="75"/>
  <c r="H55" i="75"/>
  <c r="I55" i="75"/>
  <c r="K55" i="75"/>
  <c r="M55" i="75"/>
  <c r="N55" i="75"/>
  <c r="O55" i="75"/>
  <c r="Q55" i="75"/>
  <c r="Z55" i="75" s="1"/>
  <c r="R55" i="75"/>
  <c r="S55" i="75"/>
  <c r="T55" i="75"/>
  <c r="U55" i="75"/>
  <c r="AG55" i="75"/>
  <c r="AZ55" i="75"/>
  <c r="BA55" i="75"/>
  <c r="D56" i="75"/>
  <c r="G56" i="75"/>
  <c r="H56" i="75"/>
  <c r="I56" i="75"/>
  <c r="K56" i="75"/>
  <c r="M56" i="75"/>
  <c r="N56" i="75"/>
  <c r="O56" i="75"/>
  <c r="Q56" i="75"/>
  <c r="R56" i="75"/>
  <c r="S56" i="75"/>
  <c r="T56" i="75"/>
  <c r="AD56" i="75" s="1"/>
  <c r="U56" i="75"/>
  <c r="AZ56" i="75"/>
  <c r="BA56" i="75"/>
  <c r="C57" i="75"/>
  <c r="D57" i="75"/>
  <c r="E57" i="75" s="1"/>
  <c r="G57" i="75"/>
  <c r="H57" i="75"/>
  <c r="I57" i="75"/>
  <c r="K57" i="75"/>
  <c r="M57" i="75"/>
  <c r="N57" i="75"/>
  <c r="O57" i="75"/>
  <c r="Q57" i="75"/>
  <c r="Z57" i="75" s="1"/>
  <c r="R57" i="75"/>
  <c r="S57" i="75"/>
  <c r="T57" i="75"/>
  <c r="AD57" i="75" s="1"/>
  <c r="U57" i="75"/>
  <c r="AG57" i="75"/>
  <c r="AZ57" i="75"/>
  <c r="BA57" i="75"/>
  <c r="D58" i="75"/>
  <c r="G58" i="75"/>
  <c r="H58" i="75"/>
  <c r="I58" i="75"/>
  <c r="K58" i="75"/>
  <c r="M58" i="75"/>
  <c r="N58" i="75"/>
  <c r="O58" i="75"/>
  <c r="Q58" i="75"/>
  <c r="R58" i="75"/>
  <c r="S58" i="75"/>
  <c r="T58" i="75"/>
  <c r="U58" i="75"/>
  <c r="AZ58" i="75"/>
  <c r="BA58" i="75"/>
  <c r="D59" i="75"/>
  <c r="F59" i="75"/>
  <c r="P59" i="75" s="1"/>
  <c r="Y59" i="75" s="1"/>
  <c r="AP59" i="75" s="1"/>
  <c r="D60" i="5" s="1"/>
  <c r="H59" i="75"/>
  <c r="K59" i="75"/>
  <c r="M59" i="75"/>
  <c r="N59" i="75"/>
  <c r="O59" i="75"/>
  <c r="Q59" i="75"/>
  <c r="R59" i="75"/>
  <c r="AA59" i="75" s="1"/>
  <c r="S59" i="75"/>
  <c r="T59" i="75"/>
  <c r="U59" i="75"/>
  <c r="AZ59" i="75"/>
  <c r="BA59" i="75"/>
  <c r="C60" i="75"/>
  <c r="D60" i="75"/>
  <c r="F60" i="75"/>
  <c r="P60" i="75" s="1"/>
  <c r="G60" i="75"/>
  <c r="H60" i="75"/>
  <c r="I60" i="75"/>
  <c r="K60" i="75"/>
  <c r="M60" i="75"/>
  <c r="N60" i="75"/>
  <c r="O60" i="75"/>
  <c r="Q60" i="75"/>
  <c r="R60" i="75"/>
  <c r="AA60" i="75" s="1"/>
  <c r="AJ60" i="75" s="1"/>
  <c r="S60" i="75"/>
  <c r="T60" i="75"/>
  <c r="U60" i="75"/>
  <c r="AG60" i="75"/>
  <c r="AZ60" i="75"/>
  <c r="BA60" i="75"/>
  <c r="D61" i="75"/>
  <c r="H61" i="75"/>
  <c r="J61" i="75" s="1"/>
  <c r="L61" i="75" s="1"/>
  <c r="I61" i="75"/>
  <c r="K61" i="75"/>
  <c r="M61" i="75"/>
  <c r="N61" i="75"/>
  <c r="O61" i="75"/>
  <c r="Q61" i="75"/>
  <c r="R61" i="75"/>
  <c r="S61" i="75"/>
  <c r="AB61" i="75" s="1"/>
  <c r="AK61" i="75" s="1"/>
  <c r="T61" i="75"/>
  <c r="U61" i="75"/>
  <c r="AZ61" i="75"/>
  <c r="BA61" i="75"/>
  <c r="D62" i="75"/>
  <c r="G62" i="75"/>
  <c r="H62" i="75"/>
  <c r="I62" i="75"/>
  <c r="K62" i="75"/>
  <c r="M62" i="75"/>
  <c r="N62" i="75"/>
  <c r="O62" i="75"/>
  <c r="Q62" i="75"/>
  <c r="R62" i="75"/>
  <c r="S62" i="75"/>
  <c r="AB62" i="75" s="1"/>
  <c r="T62" i="75"/>
  <c r="AD62" i="75" s="1"/>
  <c r="AM62" i="75" s="1"/>
  <c r="U62" i="75"/>
  <c r="AG62" i="75"/>
  <c r="AZ62" i="75"/>
  <c r="BA62" i="75"/>
  <c r="C63" i="75"/>
  <c r="D63" i="75"/>
  <c r="H63" i="75"/>
  <c r="I63" i="75"/>
  <c r="K63" i="75"/>
  <c r="M63" i="75"/>
  <c r="N63" i="75"/>
  <c r="O63" i="75"/>
  <c r="Q63" i="75"/>
  <c r="R63" i="75"/>
  <c r="S63" i="75"/>
  <c r="AB63" i="75" s="1"/>
  <c r="T63" i="75"/>
  <c r="AD63" i="75" s="1"/>
  <c r="AM63" i="75" s="1"/>
  <c r="U63" i="75"/>
  <c r="AZ63" i="75"/>
  <c r="BA63" i="75"/>
  <c r="G64" i="75"/>
  <c r="H64" i="75"/>
  <c r="J64" i="75" s="1"/>
  <c r="I64" i="75"/>
  <c r="K64" i="75"/>
  <c r="M64" i="75"/>
  <c r="N64" i="75"/>
  <c r="O64" i="75"/>
  <c r="Q64" i="75"/>
  <c r="Z64" i="75" s="1"/>
  <c r="R64" i="75"/>
  <c r="S64" i="75"/>
  <c r="T64" i="75"/>
  <c r="U64" i="75"/>
  <c r="AZ64" i="75"/>
  <c r="BA64" i="75"/>
  <c r="D65" i="75"/>
  <c r="G65" i="75"/>
  <c r="H65" i="75"/>
  <c r="I65" i="75"/>
  <c r="J65" i="75" s="1"/>
  <c r="L65" i="75" s="1"/>
  <c r="K65" i="75"/>
  <c r="M65" i="75"/>
  <c r="N65" i="75"/>
  <c r="O65" i="75"/>
  <c r="Q65" i="75"/>
  <c r="R65" i="75"/>
  <c r="S65" i="75"/>
  <c r="T65" i="75"/>
  <c r="AD65" i="75" s="1"/>
  <c r="AM65" i="75" s="1"/>
  <c r="U65" i="75"/>
  <c r="AG65" i="75"/>
  <c r="AZ65" i="75"/>
  <c r="BA65" i="75"/>
  <c r="C66" i="75"/>
  <c r="D66" i="75"/>
  <c r="H66" i="75"/>
  <c r="I66" i="75"/>
  <c r="K66" i="75"/>
  <c r="M66" i="75"/>
  <c r="N66" i="75"/>
  <c r="O66" i="75"/>
  <c r="Q66" i="75"/>
  <c r="R66" i="75"/>
  <c r="S66" i="75"/>
  <c r="T66" i="75"/>
  <c r="U66" i="75"/>
  <c r="AG66" i="75"/>
  <c r="AZ66" i="75"/>
  <c r="BA66" i="75"/>
  <c r="H67" i="75"/>
  <c r="I67" i="75"/>
  <c r="K67" i="75"/>
  <c r="M67" i="75"/>
  <c r="N67" i="75"/>
  <c r="O67" i="75"/>
  <c r="Q67" i="75"/>
  <c r="R67" i="75"/>
  <c r="S67" i="75"/>
  <c r="T67" i="75"/>
  <c r="AD67" i="75" s="1"/>
  <c r="U67" i="75"/>
  <c r="AZ67" i="75"/>
  <c r="BA67" i="75"/>
  <c r="D68" i="75"/>
  <c r="F68" i="75"/>
  <c r="P68" i="75" s="1"/>
  <c r="Y68" i="75" s="1"/>
  <c r="AP68" i="75" s="1"/>
  <c r="D69" i="5" s="1"/>
  <c r="G68" i="75"/>
  <c r="H68" i="75"/>
  <c r="I68" i="75"/>
  <c r="K68" i="75"/>
  <c r="M68" i="75"/>
  <c r="N68" i="75"/>
  <c r="O68" i="75"/>
  <c r="Q68" i="75"/>
  <c r="Z68" i="75" s="1"/>
  <c r="R68" i="75"/>
  <c r="S68" i="75"/>
  <c r="T68" i="75"/>
  <c r="U68" i="75"/>
  <c r="AZ68" i="75"/>
  <c r="BA68" i="75"/>
  <c r="H69" i="75"/>
  <c r="J69" i="75" s="1"/>
  <c r="L69" i="75" s="1"/>
  <c r="I69" i="75"/>
  <c r="K69" i="75"/>
  <c r="M69" i="75"/>
  <c r="N69" i="75"/>
  <c r="O69" i="75"/>
  <c r="Q69" i="75"/>
  <c r="R69" i="75"/>
  <c r="S69" i="75"/>
  <c r="T69" i="75"/>
  <c r="AD69" i="75" s="1"/>
  <c r="AM69" i="75" s="1"/>
  <c r="U69" i="75"/>
  <c r="AZ69" i="75"/>
  <c r="BA69" i="75"/>
  <c r="C70" i="75"/>
  <c r="D70" i="75"/>
  <c r="H70" i="75"/>
  <c r="I70" i="75"/>
  <c r="J70" i="75" s="1"/>
  <c r="K70" i="75"/>
  <c r="M70" i="75"/>
  <c r="N70" i="75"/>
  <c r="O70" i="75"/>
  <c r="Q70" i="75"/>
  <c r="R70" i="75"/>
  <c r="S70" i="75"/>
  <c r="T70" i="75"/>
  <c r="AD70" i="75" s="1"/>
  <c r="U70" i="75"/>
  <c r="AZ70" i="75"/>
  <c r="BA70" i="75"/>
  <c r="C71" i="75"/>
  <c r="D71" i="75"/>
  <c r="H71" i="75"/>
  <c r="J71" i="75" s="1"/>
  <c r="I71" i="75"/>
  <c r="K71" i="75"/>
  <c r="M71" i="75"/>
  <c r="N71" i="75"/>
  <c r="V71" i="75" s="1"/>
  <c r="O71" i="75"/>
  <c r="Q71" i="75"/>
  <c r="R71" i="75"/>
  <c r="S71" i="75"/>
  <c r="T71" i="75"/>
  <c r="U71" i="75"/>
  <c r="AZ71" i="75"/>
  <c r="BA71" i="75"/>
  <c r="C72" i="75"/>
  <c r="D72" i="75"/>
  <c r="H72" i="75"/>
  <c r="I72" i="75"/>
  <c r="K72" i="75"/>
  <c r="M72" i="75"/>
  <c r="N72" i="75"/>
  <c r="O72" i="75"/>
  <c r="Q72" i="75"/>
  <c r="R72" i="75"/>
  <c r="S72" i="75"/>
  <c r="T72" i="75"/>
  <c r="U72" i="75"/>
  <c r="AZ72" i="75"/>
  <c r="BA72" i="75"/>
  <c r="D73" i="75"/>
  <c r="H73" i="75"/>
  <c r="I73" i="75"/>
  <c r="K73" i="75"/>
  <c r="M73" i="75"/>
  <c r="N73" i="75"/>
  <c r="O73" i="75"/>
  <c r="Q73" i="75"/>
  <c r="R73" i="75"/>
  <c r="S73" i="75"/>
  <c r="T73" i="75"/>
  <c r="U73" i="75"/>
  <c r="AZ73" i="75"/>
  <c r="BA73" i="75"/>
  <c r="D74" i="75"/>
  <c r="H74" i="75"/>
  <c r="J74" i="75" s="1"/>
  <c r="L74" i="75" s="1"/>
  <c r="I74" i="75"/>
  <c r="K74" i="75"/>
  <c r="M74" i="75"/>
  <c r="N74" i="75"/>
  <c r="O74" i="75"/>
  <c r="Q74" i="75"/>
  <c r="R74" i="75"/>
  <c r="AA74" i="75" s="1"/>
  <c r="S74" i="75"/>
  <c r="AB74" i="75" s="1"/>
  <c r="AK74" i="75" s="1"/>
  <c r="T74" i="75"/>
  <c r="U74" i="75"/>
  <c r="AZ74" i="75"/>
  <c r="BA74" i="75"/>
  <c r="D75" i="75"/>
  <c r="G75" i="75"/>
  <c r="H75" i="75"/>
  <c r="I75" i="75"/>
  <c r="K75" i="75"/>
  <c r="M75" i="75"/>
  <c r="N75" i="75"/>
  <c r="O75" i="75"/>
  <c r="Q75" i="75"/>
  <c r="R75" i="75"/>
  <c r="S75" i="75"/>
  <c r="AB75" i="75" s="1"/>
  <c r="T75" i="75"/>
  <c r="AD75" i="75" s="1"/>
  <c r="AM75" i="75" s="1"/>
  <c r="U75" i="75"/>
  <c r="AZ75" i="75"/>
  <c r="BA75" i="75"/>
  <c r="F76" i="75"/>
  <c r="P76" i="75" s="1"/>
  <c r="G76" i="75"/>
  <c r="H76" i="75"/>
  <c r="I76" i="75"/>
  <c r="J76" i="75" s="1"/>
  <c r="K76" i="75"/>
  <c r="M76" i="75"/>
  <c r="N76" i="75"/>
  <c r="O76" i="75"/>
  <c r="Q76" i="75"/>
  <c r="R76" i="75"/>
  <c r="S76" i="75"/>
  <c r="T76" i="75"/>
  <c r="AD76" i="75" s="1"/>
  <c r="AM76" i="75" s="1"/>
  <c r="U76" i="75"/>
  <c r="AG76" i="75"/>
  <c r="AZ76" i="75"/>
  <c r="BA76" i="75"/>
  <c r="H77" i="75"/>
  <c r="I77" i="75"/>
  <c r="K77" i="75"/>
  <c r="M77" i="75"/>
  <c r="N77" i="75"/>
  <c r="O77" i="75"/>
  <c r="Q77" i="75"/>
  <c r="R77" i="75"/>
  <c r="S77" i="75"/>
  <c r="T77" i="75"/>
  <c r="AD77" i="75" s="1"/>
  <c r="AM77" i="75" s="1"/>
  <c r="U77" i="75"/>
  <c r="AZ77" i="75"/>
  <c r="BA77" i="75"/>
  <c r="H78" i="75"/>
  <c r="I78" i="75"/>
  <c r="K78" i="75"/>
  <c r="M78" i="75"/>
  <c r="N78" i="75"/>
  <c r="O78" i="75"/>
  <c r="Q78" i="75"/>
  <c r="R78" i="75"/>
  <c r="AA78" i="75" s="1"/>
  <c r="AJ78" i="75" s="1"/>
  <c r="S78" i="75"/>
  <c r="T78" i="75"/>
  <c r="U78" i="75"/>
  <c r="AZ78" i="75"/>
  <c r="BA78" i="75"/>
  <c r="H79" i="75"/>
  <c r="I79" i="75"/>
  <c r="J79" i="75" s="1"/>
  <c r="L79" i="75" s="1"/>
  <c r="K79" i="75"/>
  <c r="M79" i="75"/>
  <c r="N79" i="75"/>
  <c r="O79" i="75"/>
  <c r="Q79" i="75"/>
  <c r="R79" i="75"/>
  <c r="AA79" i="75" s="1"/>
  <c r="AJ79" i="75" s="1"/>
  <c r="S79" i="75"/>
  <c r="T79" i="75"/>
  <c r="AD79" i="75" s="1"/>
  <c r="U79" i="75"/>
  <c r="AZ79" i="75"/>
  <c r="BA79" i="75"/>
  <c r="G80" i="75"/>
  <c r="H80" i="75"/>
  <c r="I80" i="75"/>
  <c r="J80" i="75" s="1"/>
  <c r="L80" i="75" s="1"/>
  <c r="K80" i="75"/>
  <c r="M80" i="75"/>
  <c r="N80" i="75"/>
  <c r="O80" i="75"/>
  <c r="Q80" i="75"/>
  <c r="R80" i="75"/>
  <c r="S80" i="75"/>
  <c r="T80" i="75"/>
  <c r="AD80" i="75" s="1"/>
  <c r="AM80" i="75" s="1"/>
  <c r="U80" i="75"/>
  <c r="AZ80" i="75"/>
  <c r="BA80" i="75"/>
  <c r="C81" i="75"/>
  <c r="D81" i="75"/>
  <c r="H81" i="75"/>
  <c r="I81" i="75"/>
  <c r="K81" i="75"/>
  <c r="M81" i="75"/>
  <c r="N81" i="75"/>
  <c r="O81" i="75"/>
  <c r="W81" i="75" s="1"/>
  <c r="Q81" i="75"/>
  <c r="Z81" i="75" s="1"/>
  <c r="AQ81" i="75" s="1"/>
  <c r="E82" i="5" s="1"/>
  <c r="R81" i="75"/>
  <c r="S81" i="75"/>
  <c r="T81" i="75"/>
  <c r="U81" i="75"/>
  <c r="AF81" i="75" s="1"/>
  <c r="AG81" i="75"/>
  <c r="AZ81" i="75"/>
  <c r="BA81" i="75"/>
  <c r="D82" i="75"/>
  <c r="H82" i="75"/>
  <c r="I82" i="75"/>
  <c r="K82" i="75"/>
  <c r="M82" i="75"/>
  <c r="N82" i="75"/>
  <c r="O82" i="75"/>
  <c r="Q82" i="75"/>
  <c r="R82" i="75"/>
  <c r="S82" i="75"/>
  <c r="T82" i="75"/>
  <c r="AD82" i="75" s="1"/>
  <c r="U82" i="75"/>
  <c r="AZ82" i="75"/>
  <c r="BA82" i="75"/>
  <c r="D83" i="75"/>
  <c r="H83" i="75"/>
  <c r="J83" i="75" s="1"/>
  <c r="L83" i="75" s="1"/>
  <c r="I83" i="75"/>
  <c r="K83" i="75"/>
  <c r="M83" i="75"/>
  <c r="N83" i="75"/>
  <c r="O83" i="75"/>
  <c r="Q83" i="75"/>
  <c r="R83" i="75"/>
  <c r="AA83" i="75" s="1"/>
  <c r="S83" i="75"/>
  <c r="T83" i="75"/>
  <c r="U83" i="75"/>
  <c r="AZ83" i="75"/>
  <c r="BA83" i="75"/>
  <c r="D84" i="75"/>
  <c r="G84" i="75"/>
  <c r="H84" i="75"/>
  <c r="I84" i="75"/>
  <c r="K84" i="75"/>
  <c r="M84" i="75"/>
  <c r="N84" i="75"/>
  <c r="O84" i="75"/>
  <c r="Q84" i="75"/>
  <c r="R84" i="75"/>
  <c r="S84" i="75"/>
  <c r="AB84" i="75" s="1"/>
  <c r="T84" i="75"/>
  <c r="U84" i="75"/>
  <c r="AZ84" i="75"/>
  <c r="BA84" i="75"/>
  <c r="H85" i="75"/>
  <c r="I85" i="75"/>
  <c r="J85" i="75" s="1"/>
  <c r="L85" i="75" s="1"/>
  <c r="K85" i="75"/>
  <c r="M85" i="75"/>
  <c r="N85" i="75"/>
  <c r="O85" i="75"/>
  <c r="Q85" i="75"/>
  <c r="R85" i="75"/>
  <c r="S85" i="75"/>
  <c r="T85" i="75"/>
  <c r="AD85" i="75" s="1"/>
  <c r="AM85" i="75" s="1"/>
  <c r="U85" i="75"/>
  <c r="AG85" i="75"/>
  <c r="AZ85" i="75"/>
  <c r="BA85" i="75"/>
  <c r="D86" i="75"/>
  <c r="G86" i="75"/>
  <c r="H86" i="75"/>
  <c r="I86" i="75"/>
  <c r="K86" i="75"/>
  <c r="M86" i="75"/>
  <c r="N86" i="75"/>
  <c r="O86" i="75"/>
  <c r="Q86" i="75"/>
  <c r="R86" i="75"/>
  <c r="S86" i="75"/>
  <c r="T86" i="75"/>
  <c r="U86" i="75"/>
  <c r="AZ86" i="75"/>
  <c r="BA86" i="75"/>
  <c r="G87" i="75"/>
  <c r="H87" i="75"/>
  <c r="I87" i="75"/>
  <c r="K87" i="75"/>
  <c r="M87" i="75"/>
  <c r="N87" i="75"/>
  <c r="O87" i="75"/>
  <c r="Q87" i="75"/>
  <c r="Z87" i="75" s="1"/>
  <c r="R87" i="75"/>
  <c r="S87" i="75"/>
  <c r="T87" i="75"/>
  <c r="AD87" i="75" s="1"/>
  <c r="U87" i="75"/>
  <c r="AG87" i="75"/>
  <c r="AZ87" i="75"/>
  <c r="BA87" i="75"/>
  <c r="D88" i="75"/>
  <c r="H88" i="75"/>
  <c r="I88" i="75"/>
  <c r="K88" i="75"/>
  <c r="M88" i="75"/>
  <c r="N88" i="75"/>
  <c r="O88" i="75"/>
  <c r="Q88" i="75"/>
  <c r="R88" i="75"/>
  <c r="S88" i="75"/>
  <c r="T88" i="75"/>
  <c r="U88" i="75"/>
  <c r="AZ88" i="75"/>
  <c r="BA88" i="75"/>
  <c r="C89" i="75"/>
  <c r="D89" i="75"/>
  <c r="F89" i="75"/>
  <c r="P89" i="75" s="1"/>
  <c r="Y89" i="75" s="1"/>
  <c r="AP89" i="75" s="1"/>
  <c r="D90" i="5" s="1"/>
  <c r="I89" i="75"/>
  <c r="K89" i="75"/>
  <c r="M89" i="75"/>
  <c r="N89" i="75"/>
  <c r="O89" i="75"/>
  <c r="Q89" i="75"/>
  <c r="R89" i="75"/>
  <c r="AA89" i="75" s="1"/>
  <c r="S89" i="75"/>
  <c r="AB89" i="75" s="1"/>
  <c r="AK89" i="75" s="1"/>
  <c r="T89" i="75"/>
  <c r="U89" i="75"/>
  <c r="AZ89" i="75"/>
  <c r="BA89" i="75"/>
  <c r="D90" i="75"/>
  <c r="H90" i="75"/>
  <c r="I90" i="75"/>
  <c r="J90" i="75" s="1"/>
  <c r="K90" i="75"/>
  <c r="M90" i="75"/>
  <c r="N90" i="75"/>
  <c r="O90" i="75"/>
  <c r="Q90" i="75"/>
  <c r="R90" i="75"/>
  <c r="AA90" i="75" s="1"/>
  <c r="AJ90" i="75" s="1"/>
  <c r="S90" i="75"/>
  <c r="T90" i="75"/>
  <c r="AD90" i="75" s="1"/>
  <c r="U90" i="75"/>
  <c r="AZ90" i="75"/>
  <c r="BA90" i="75"/>
  <c r="C91" i="75"/>
  <c r="D91" i="75"/>
  <c r="H91" i="75"/>
  <c r="J91" i="75" s="1"/>
  <c r="I91" i="75"/>
  <c r="K91" i="75"/>
  <c r="M91" i="75"/>
  <c r="N91" i="75"/>
  <c r="V91" i="75" s="1"/>
  <c r="AH91" i="75" s="1"/>
  <c r="O91" i="75"/>
  <c r="Q91" i="75"/>
  <c r="R91" i="75"/>
  <c r="S91" i="75"/>
  <c r="T91" i="75"/>
  <c r="U91" i="75"/>
  <c r="AZ91" i="75"/>
  <c r="BA91" i="75"/>
  <c r="D92" i="75"/>
  <c r="G92" i="75"/>
  <c r="H92" i="75"/>
  <c r="I92" i="75"/>
  <c r="K92" i="75"/>
  <c r="M92" i="75"/>
  <c r="N92" i="75"/>
  <c r="O92" i="75"/>
  <c r="Q92" i="75"/>
  <c r="R92" i="75"/>
  <c r="S92" i="75"/>
  <c r="T92" i="75"/>
  <c r="AD92" i="75" s="1"/>
  <c r="AM92" i="75" s="1"/>
  <c r="U92" i="75"/>
  <c r="AG92" i="75"/>
  <c r="AZ92" i="75"/>
  <c r="BA92" i="75"/>
  <c r="G93" i="75"/>
  <c r="H93" i="75"/>
  <c r="I93" i="75"/>
  <c r="K93" i="75"/>
  <c r="M93" i="75"/>
  <c r="N93" i="75"/>
  <c r="O93" i="75"/>
  <c r="W93" i="75" s="1"/>
  <c r="Q93" i="75"/>
  <c r="Z93" i="75" s="1"/>
  <c r="AQ93" i="75" s="1"/>
  <c r="E94" i="5" s="1"/>
  <c r="R93" i="75"/>
  <c r="S93" i="75"/>
  <c r="T93" i="75"/>
  <c r="U93" i="75"/>
  <c r="AZ93" i="75"/>
  <c r="BA93" i="75"/>
  <c r="D94" i="75"/>
  <c r="G94" i="75"/>
  <c r="H94" i="75"/>
  <c r="I94" i="75"/>
  <c r="K94" i="75"/>
  <c r="M94" i="75"/>
  <c r="N94" i="75"/>
  <c r="O94" i="75"/>
  <c r="Q94" i="75"/>
  <c r="Z94" i="75" s="1"/>
  <c r="R94" i="75"/>
  <c r="S94" i="75"/>
  <c r="T94" i="75"/>
  <c r="U94" i="75"/>
  <c r="AF94" i="75" s="1"/>
  <c r="AZ94" i="75"/>
  <c r="BA94" i="75"/>
  <c r="C95" i="75"/>
  <c r="D95" i="75"/>
  <c r="E95" i="75" s="1"/>
  <c r="G95" i="75"/>
  <c r="H95" i="75"/>
  <c r="I95" i="75"/>
  <c r="K95" i="75"/>
  <c r="M95" i="75"/>
  <c r="N95" i="75"/>
  <c r="O95" i="75"/>
  <c r="Q95" i="75"/>
  <c r="R95" i="75"/>
  <c r="S95" i="75"/>
  <c r="T95" i="75"/>
  <c r="U95" i="75"/>
  <c r="AF95" i="75" s="1"/>
  <c r="AG95" i="75"/>
  <c r="AZ95" i="75"/>
  <c r="BA95" i="75"/>
  <c r="D96" i="75"/>
  <c r="E96" i="75" s="1"/>
  <c r="H96" i="75"/>
  <c r="I96" i="75"/>
  <c r="K96" i="75"/>
  <c r="M96" i="75"/>
  <c r="N96" i="75"/>
  <c r="O96" i="75"/>
  <c r="Q96" i="75"/>
  <c r="R96" i="75"/>
  <c r="AA96" i="75" s="1"/>
  <c r="AJ96" i="75" s="1"/>
  <c r="S96" i="75"/>
  <c r="T96" i="75"/>
  <c r="AD96" i="75" s="1"/>
  <c r="U96" i="75"/>
  <c r="AG96" i="75"/>
  <c r="AZ96" i="75"/>
  <c r="BA96" i="75"/>
  <c r="C97" i="75"/>
  <c r="D97" i="75"/>
  <c r="E97" i="75" s="1"/>
  <c r="G97" i="75"/>
  <c r="H97" i="75"/>
  <c r="I97" i="75"/>
  <c r="K97" i="75"/>
  <c r="M97" i="75"/>
  <c r="N97" i="75"/>
  <c r="O97" i="75"/>
  <c r="Q97" i="75"/>
  <c r="R97" i="75"/>
  <c r="S97" i="75"/>
  <c r="T97" i="75"/>
  <c r="U97" i="75"/>
  <c r="AF97" i="75" s="1"/>
  <c r="AZ97" i="75"/>
  <c r="BA97" i="75"/>
  <c r="C98" i="75"/>
  <c r="D98" i="75"/>
  <c r="E98" i="75" s="1"/>
  <c r="H98" i="75"/>
  <c r="I98" i="75"/>
  <c r="K98" i="75"/>
  <c r="M98" i="75"/>
  <c r="N98" i="75"/>
  <c r="O98" i="75"/>
  <c r="Q98" i="75"/>
  <c r="R98" i="75"/>
  <c r="AA98" i="75" s="1"/>
  <c r="AJ98" i="75" s="1"/>
  <c r="S98" i="75"/>
  <c r="T98" i="75"/>
  <c r="U98" i="75"/>
  <c r="AG98" i="75"/>
  <c r="AZ98" i="75"/>
  <c r="BA98" i="75"/>
  <c r="D99" i="75"/>
  <c r="H99" i="75"/>
  <c r="J99" i="75" s="1"/>
  <c r="L99" i="75" s="1"/>
  <c r="I99" i="75"/>
  <c r="K99" i="75"/>
  <c r="M99" i="75"/>
  <c r="N99" i="75"/>
  <c r="O99" i="75"/>
  <c r="Q99" i="75"/>
  <c r="R99" i="75"/>
  <c r="AA99" i="75" s="1"/>
  <c r="S99" i="75"/>
  <c r="AB99" i="75" s="1"/>
  <c r="AK99" i="75" s="1"/>
  <c r="T99" i="75"/>
  <c r="U99" i="75"/>
  <c r="AG99" i="75"/>
  <c r="AZ99" i="75"/>
  <c r="BB99" i="75" s="1"/>
  <c r="BA99" i="75"/>
  <c r="D100" i="75"/>
  <c r="F100" i="75"/>
  <c r="P100" i="75" s="1"/>
  <c r="Y100" i="75" s="1"/>
  <c r="AP100" i="75" s="1"/>
  <c r="D101" i="5" s="1"/>
  <c r="G100" i="75"/>
  <c r="H100" i="75"/>
  <c r="I100" i="75"/>
  <c r="K100" i="75"/>
  <c r="M100" i="75"/>
  <c r="N100" i="75"/>
  <c r="O100" i="75"/>
  <c r="Q100" i="75"/>
  <c r="R100" i="75"/>
  <c r="S100" i="75"/>
  <c r="T100" i="75"/>
  <c r="U100" i="75"/>
  <c r="AF100" i="75" s="1"/>
  <c r="AG100" i="75"/>
  <c r="AZ100" i="75"/>
  <c r="BA100" i="75"/>
  <c r="C101" i="75"/>
  <c r="D101" i="75"/>
  <c r="E101" i="75" s="1"/>
  <c r="G101" i="75"/>
  <c r="H101" i="75"/>
  <c r="I101" i="75"/>
  <c r="K101" i="75"/>
  <c r="M101" i="75"/>
  <c r="N101" i="75"/>
  <c r="O101" i="75"/>
  <c r="Q101" i="75"/>
  <c r="R101" i="75"/>
  <c r="S101" i="75"/>
  <c r="T101" i="75"/>
  <c r="U101" i="75"/>
  <c r="AZ101" i="75"/>
  <c r="BA101" i="75"/>
  <c r="C102" i="75"/>
  <c r="D102" i="75"/>
  <c r="E102" i="75" s="1"/>
  <c r="G102" i="75"/>
  <c r="H102" i="75"/>
  <c r="I102" i="75"/>
  <c r="K102" i="75"/>
  <c r="M102" i="75"/>
  <c r="N102" i="75"/>
  <c r="O102" i="75"/>
  <c r="Q102" i="75"/>
  <c r="R102" i="75"/>
  <c r="S102" i="75"/>
  <c r="T102" i="75"/>
  <c r="U102" i="75"/>
  <c r="AG102" i="75"/>
  <c r="AZ102" i="75"/>
  <c r="BA102" i="75"/>
  <c r="C103" i="75"/>
  <c r="D103" i="75"/>
  <c r="H103" i="75"/>
  <c r="I103" i="75"/>
  <c r="K103" i="75"/>
  <c r="M103" i="75"/>
  <c r="N103" i="75"/>
  <c r="O103" i="75"/>
  <c r="Q103" i="75"/>
  <c r="R103" i="75"/>
  <c r="S103" i="75"/>
  <c r="T103" i="75"/>
  <c r="U103" i="75"/>
  <c r="AZ103" i="75"/>
  <c r="BA103" i="75"/>
  <c r="D104" i="75"/>
  <c r="G104" i="75"/>
  <c r="H104" i="75"/>
  <c r="I104" i="75"/>
  <c r="K104" i="75"/>
  <c r="M104" i="75"/>
  <c r="N104" i="75"/>
  <c r="O104" i="75"/>
  <c r="Q104" i="75"/>
  <c r="R104" i="75"/>
  <c r="AA104" i="75" s="1"/>
  <c r="S104" i="75"/>
  <c r="T104" i="75"/>
  <c r="U104" i="75"/>
  <c r="AF104" i="75" s="1"/>
  <c r="AZ104" i="75"/>
  <c r="BA104" i="75"/>
  <c r="D105" i="75"/>
  <c r="H105" i="75"/>
  <c r="I105" i="75"/>
  <c r="K105" i="75"/>
  <c r="M105" i="75"/>
  <c r="N105" i="75"/>
  <c r="O105" i="75"/>
  <c r="Q105" i="75"/>
  <c r="R105" i="75"/>
  <c r="S105" i="75"/>
  <c r="AB105" i="75" s="1"/>
  <c r="T105" i="75"/>
  <c r="AD105" i="75" s="1"/>
  <c r="AM105" i="75" s="1"/>
  <c r="U105" i="75"/>
  <c r="AZ105" i="75"/>
  <c r="BA105" i="75"/>
  <c r="C106" i="75"/>
  <c r="D106" i="75"/>
  <c r="F106" i="75"/>
  <c r="P106" i="75"/>
  <c r="H106" i="75"/>
  <c r="J106" i="75" s="1"/>
  <c r="L106" i="75" s="1"/>
  <c r="I106" i="75"/>
  <c r="K106" i="75"/>
  <c r="M106" i="75"/>
  <c r="N106" i="75"/>
  <c r="O106" i="75"/>
  <c r="Q106" i="75"/>
  <c r="R106" i="75"/>
  <c r="AA106" i="75" s="1"/>
  <c r="S106" i="75"/>
  <c r="AB106" i="75" s="1"/>
  <c r="AK106" i="75" s="1"/>
  <c r="T106" i="75"/>
  <c r="U106" i="75"/>
  <c r="AG106" i="75"/>
  <c r="AZ106" i="75"/>
  <c r="BA106" i="75"/>
  <c r="C107" i="75"/>
  <c r="D107" i="75"/>
  <c r="G107" i="75"/>
  <c r="H107" i="75"/>
  <c r="I107" i="75"/>
  <c r="K107" i="75"/>
  <c r="M107" i="75"/>
  <c r="N107" i="75"/>
  <c r="O107" i="75"/>
  <c r="Q107" i="75"/>
  <c r="R107" i="75"/>
  <c r="AA107" i="75" s="1"/>
  <c r="S107" i="75"/>
  <c r="T107" i="75"/>
  <c r="U107" i="75"/>
  <c r="AF107" i="75" s="1"/>
  <c r="AZ107" i="75"/>
  <c r="BA107" i="75"/>
  <c r="C108" i="75"/>
  <c r="D108" i="75"/>
  <c r="F108" i="75"/>
  <c r="P108" i="75" s="1"/>
  <c r="Y108" i="75" s="1"/>
  <c r="AP108" i="75" s="1"/>
  <c r="D109" i="5" s="1"/>
  <c r="H108" i="75"/>
  <c r="I108" i="75"/>
  <c r="K108" i="75"/>
  <c r="M108" i="75"/>
  <c r="N108" i="75"/>
  <c r="O108" i="75"/>
  <c r="Q108" i="75"/>
  <c r="R108" i="75"/>
  <c r="AA108" i="75" s="1"/>
  <c r="AJ108" i="75" s="1"/>
  <c r="S108" i="75"/>
  <c r="T108" i="75"/>
  <c r="U108" i="75"/>
  <c r="AF108" i="75" s="1"/>
  <c r="AG108" i="75"/>
  <c r="AZ108" i="75"/>
  <c r="BA108" i="75"/>
  <c r="C109" i="75"/>
  <c r="D109" i="75"/>
  <c r="E109" i="75" s="1"/>
  <c r="F109" i="75"/>
  <c r="P109" i="75" s="1"/>
  <c r="Y109" i="75" s="1"/>
  <c r="H109" i="75"/>
  <c r="K109" i="75"/>
  <c r="M109" i="75"/>
  <c r="N109" i="75"/>
  <c r="O109" i="75"/>
  <c r="Q109" i="75"/>
  <c r="R109" i="75"/>
  <c r="AA109" i="75" s="1"/>
  <c r="S109" i="75"/>
  <c r="T109" i="75"/>
  <c r="U109" i="75"/>
  <c r="AF109" i="75" s="1"/>
  <c r="AZ109" i="75"/>
  <c r="BA109" i="75"/>
  <c r="C110" i="75"/>
  <c r="D110" i="75"/>
  <c r="H110" i="75"/>
  <c r="J110" i="75" s="1"/>
  <c r="L110" i="75" s="1"/>
  <c r="I110" i="75"/>
  <c r="K110" i="75"/>
  <c r="M110" i="75"/>
  <c r="N110" i="75"/>
  <c r="O110" i="75"/>
  <c r="Q110" i="75"/>
  <c r="R110" i="75"/>
  <c r="S110" i="75"/>
  <c r="AB110" i="75" s="1"/>
  <c r="AK110" i="75" s="1"/>
  <c r="T110" i="75"/>
  <c r="AD110" i="75" s="1"/>
  <c r="U110" i="75"/>
  <c r="AZ110" i="75"/>
  <c r="BA110" i="75"/>
  <c r="C111" i="75"/>
  <c r="D111" i="75"/>
  <c r="F111" i="75"/>
  <c r="P111" i="75" s="1"/>
  <c r="H111" i="75"/>
  <c r="J111" i="75" s="1"/>
  <c r="L111" i="75" s="1"/>
  <c r="I111" i="75"/>
  <c r="K111" i="75"/>
  <c r="M111" i="75"/>
  <c r="N111" i="75"/>
  <c r="O111" i="75"/>
  <c r="Q111" i="75"/>
  <c r="R111" i="75"/>
  <c r="AA111" i="75" s="1"/>
  <c r="S111" i="75"/>
  <c r="AB111" i="75" s="1"/>
  <c r="AK111" i="75" s="1"/>
  <c r="T111" i="75"/>
  <c r="U111" i="75"/>
  <c r="AZ111" i="75"/>
  <c r="BA111" i="75"/>
  <c r="H112" i="75"/>
  <c r="J112" i="75" s="1"/>
  <c r="I112" i="75"/>
  <c r="K112" i="75"/>
  <c r="M112" i="75"/>
  <c r="N112" i="75"/>
  <c r="V112" i="75" s="1"/>
  <c r="O112" i="75"/>
  <c r="Q112" i="75"/>
  <c r="R112" i="75"/>
  <c r="S112" i="75"/>
  <c r="T112" i="75"/>
  <c r="U112" i="75"/>
  <c r="AZ112" i="75"/>
  <c r="BA112" i="75"/>
  <c r="D113" i="75"/>
  <c r="F113" i="75"/>
  <c r="P113" i="75" s="1"/>
  <c r="H113" i="75"/>
  <c r="I113" i="75"/>
  <c r="K113" i="75"/>
  <c r="M113" i="75"/>
  <c r="N113" i="75"/>
  <c r="O113" i="75"/>
  <c r="Q113" i="75"/>
  <c r="R113" i="75"/>
  <c r="S113" i="75"/>
  <c r="T113" i="75"/>
  <c r="AD113" i="75" s="1"/>
  <c r="AM113" i="75" s="1"/>
  <c r="U113" i="75"/>
  <c r="AZ113" i="75"/>
  <c r="BA113" i="75"/>
  <c r="D114" i="75"/>
  <c r="G114" i="75"/>
  <c r="H114" i="75"/>
  <c r="I114" i="75"/>
  <c r="K114" i="75"/>
  <c r="M114" i="75"/>
  <c r="N114" i="75"/>
  <c r="O114" i="75"/>
  <c r="W114" i="75" s="1"/>
  <c r="AI114" i="75" s="1"/>
  <c r="Q114" i="75"/>
  <c r="Z114" i="75" s="1"/>
  <c r="AQ114" i="75" s="1"/>
  <c r="E115" i="5" s="1"/>
  <c r="R114" i="75"/>
  <c r="S114" i="75"/>
  <c r="T114" i="75"/>
  <c r="U114" i="75"/>
  <c r="AZ114" i="75"/>
  <c r="BA114" i="75"/>
  <c r="G115" i="75"/>
  <c r="H115" i="75"/>
  <c r="I115" i="75"/>
  <c r="K115" i="75"/>
  <c r="M115" i="75"/>
  <c r="N115" i="75"/>
  <c r="O115" i="75"/>
  <c r="Q115" i="75"/>
  <c r="R115" i="75"/>
  <c r="S115" i="75"/>
  <c r="T115" i="75"/>
  <c r="U115" i="75"/>
  <c r="AF115" i="75" s="1"/>
  <c r="AN115" i="75" s="1"/>
  <c r="AZ115" i="75"/>
  <c r="BA115" i="75"/>
  <c r="D116" i="75"/>
  <c r="H116" i="75"/>
  <c r="I116" i="75"/>
  <c r="K116" i="75"/>
  <c r="M116" i="75"/>
  <c r="N116" i="75"/>
  <c r="O116" i="75"/>
  <c r="Q116" i="75"/>
  <c r="R116" i="75"/>
  <c r="S116" i="75"/>
  <c r="T116" i="75"/>
  <c r="AD116" i="75" s="1"/>
  <c r="AM116" i="75" s="1"/>
  <c r="U116" i="75"/>
  <c r="AG116" i="75"/>
  <c r="AZ116" i="75"/>
  <c r="BA116" i="75"/>
  <c r="D117" i="75"/>
  <c r="H117" i="75"/>
  <c r="I117" i="75"/>
  <c r="J117" i="75" s="1"/>
  <c r="K117" i="75"/>
  <c r="M117" i="75"/>
  <c r="N117" i="75"/>
  <c r="O117" i="75"/>
  <c r="Q117" i="75"/>
  <c r="R117" i="75"/>
  <c r="S117" i="75"/>
  <c r="T117" i="75"/>
  <c r="AD117" i="75" s="1"/>
  <c r="U117" i="75"/>
  <c r="AZ117" i="75"/>
  <c r="BA117" i="75"/>
  <c r="D118" i="75"/>
  <c r="H118" i="75"/>
  <c r="I118" i="75"/>
  <c r="K118" i="75"/>
  <c r="M118" i="75"/>
  <c r="N118" i="75"/>
  <c r="O118" i="75"/>
  <c r="Q118" i="75"/>
  <c r="R118" i="75"/>
  <c r="S118" i="75"/>
  <c r="T118" i="75"/>
  <c r="AD118" i="75" s="1"/>
  <c r="AM118" i="75" s="1"/>
  <c r="U118" i="75"/>
  <c r="AZ118" i="75"/>
  <c r="BA118" i="75"/>
  <c r="H119" i="75"/>
  <c r="I119" i="75"/>
  <c r="K119" i="75"/>
  <c r="M119" i="75"/>
  <c r="N119" i="75"/>
  <c r="O119" i="75"/>
  <c r="Q119" i="75"/>
  <c r="R119" i="75"/>
  <c r="AA119" i="75" s="1"/>
  <c r="AJ119" i="75" s="1"/>
  <c r="S119" i="75"/>
  <c r="T119" i="75"/>
  <c r="U119" i="75"/>
  <c r="AF119" i="75" s="1"/>
  <c r="AN119" i="75" s="1"/>
  <c r="AS119" i="75" s="1"/>
  <c r="AU119" i="75" s="1"/>
  <c r="AG119" i="75"/>
  <c r="AZ119" i="75"/>
  <c r="BA119" i="75"/>
  <c r="C120" i="75"/>
  <c r="D120" i="75"/>
  <c r="E120" i="75" s="1"/>
  <c r="G120" i="75"/>
  <c r="H120" i="75"/>
  <c r="I120" i="75"/>
  <c r="K120" i="75"/>
  <c r="M120" i="75"/>
  <c r="N120" i="75"/>
  <c r="O120" i="75"/>
  <c r="Q120" i="75"/>
  <c r="R120" i="75"/>
  <c r="S120" i="75"/>
  <c r="T120" i="75"/>
  <c r="U120" i="75"/>
  <c r="AZ120" i="75"/>
  <c r="BA120" i="75"/>
  <c r="C121" i="75"/>
  <c r="D121" i="75"/>
  <c r="E121" i="75" s="1"/>
  <c r="F121" i="75"/>
  <c r="P121" i="75" s="1"/>
  <c r="Y121" i="75" s="1"/>
  <c r="AP121" i="75" s="1"/>
  <c r="D122" i="5" s="1"/>
  <c r="H121" i="75"/>
  <c r="I121" i="75"/>
  <c r="K121" i="75"/>
  <c r="M121" i="75"/>
  <c r="N121" i="75"/>
  <c r="O121" i="75"/>
  <c r="Q121" i="75"/>
  <c r="R121" i="75"/>
  <c r="S121" i="75"/>
  <c r="T121" i="75"/>
  <c r="U121" i="75"/>
  <c r="AG121" i="75"/>
  <c r="AZ121" i="75"/>
  <c r="BA121" i="75"/>
  <c r="G122" i="75"/>
  <c r="H122" i="75"/>
  <c r="I122" i="75"/>
  <c r="K122" i="75"/>
  <c r="M122" i="75"/>
  <c r="N122" i="75"/>
  <c r="O122" i="75"/>
  <c r="Q122" i="75"/>
  <c r="R122" i="75"/>
  <c r="AA122" i="75" s="1"/>
  <c r="AJ122" i="75" s="1"/>
  <c r="S122" i="75"/>
  <c r="T122" i="75"/>
  <c r="U122" i="75"/>
  <c r="AF122" i="75" s="1"/>
  <c r="AN122" i="75" s="1"/>
  <c r="AZ122" i="75"/>
  <c r="BA122" i="75"/>
  <c r="D123" i="75"/>
  <c r="G123" i="75"/>
  <c r="H123" i="75"/>
  <c r="J123" i="75" s="1"/>
  <c r="L123" i="75" s="1"/>
  <c r="I123" i="75"/>
  <c r="K123" i="75"/>
  <c r="M123" i="75"/>
  <c r="N123" i="75"/>
  <c r="O123" i="75"/>
  <c r="Q123" i="75"/>
  <c r="R123" i="75"/>
  <c r="AA123" i="75" s="1"/>
  <c r="S123" i="75"/>
  <c r="AB123" i="75" s="1"/>
  <c r="AK123" i="75" s="1"/>
  <c r="T123" i="75"/>
  <c r="AD123" i="75" s="1"/>
  <c r="U123" i="75"/>
  <c r="AG123" i="75"/>
  <c r="AZ123" i="75"/>
  <c r="BA123" i="75"/>
  <c r="H124" i="75"/>
  <c r="I124" i="75"/>
  <c r="J124" i="75" s="1"/>
  <c r="K124" i="75"/>
  <c r="M124" i="75"/>
  <c r="N124" i="75"/>
  <c r="O124" i="75"/>
  <c r="Q124" i="75"/>
  <c r="R124" i="75"/>
  <c r="S124" i="75"/>
  <c r="T124" i="75"/>
  <c r="AD124" i="75" s="1"/>
  <c r="U124" i="75"/>
  <c r="AZ124" i="75"/>
  <c r="BA124" i="75"/>
  <c r="H125" i="75"/>
  <c r="I125" i="75"/>
  <c r="K125" i="75"/>
  <c r="M125" i="75"/>
  <c r="N125" i="75"/>
  <c r="O125" i="75"/>
  <c r="Q125" i="75"/>
  <c r="Z125" i="75" s="1"/>
  <c r="R125" i="75"/>
  <c r="S125" i="75"/>
  <c r="T125" i="75"/>
  <c r="U125" i="75"/>
  <c r="AZ125" i="75"/>
  <c r="BA125" i="75"/>
  <c r="C126" i="75"/>
  <c r="D126" i="75"/>
  <c r="G126" i="75"/>
  <c r="H126" i="75"/>
  <c r="I126" i="75"/>
  <c r="K126" i="75"/>
  <c r="M126" i="75"/>
  <c r="N126" i="75"/>
  <c r="O126" i="75"/>
  <c r="W126" i="75" s="1"/>
  <c r="Q126" i="75"/>
  <c r="Z126" i="75" s="1"/>
  <c r="AQ126" i="75" s="1"/>
  <c r="E127" i="5" s="1"/>
  <c r="R126" i="75"/>
  <c r="S126" i="75"/>
  <c r="T126" i="75"/>
  <c r="U126" i="75"/>
  <c r="AZ126" i="75"/>
  <c r="BA126" i="75"/>
  <c r="C127" i="75"/>
  <c r="D127" i="75"/>
  <c r="G127" i="75"/>
  <c r="H127" i="75"/>
  <c r="I127" i="75"/>
  <c r="K127" i="75"/>
  <c r="M127" i="75"/>
  <c r="N127" i="75"/>
  <c r="O127" i="75"/>
  <c r="W127" i="75" s="1"/>
  <c r="Q127" i="75"/>
  <c r="Z127" i="75" s="1"/>
  <c r="AQ127" i="75" s="1"/>
  <c r="E128" i="5" s="1"/>
  <c r="R127" i="75"/>
  <c r="S127" i="75"/>
  <c r="T127" i="75"/>
  <c r="U127" i="75"/>
  <c r="AG127" i="75"/>
  <c r="AZ127" i="75"/>
  <c r="BA127" i="75"/>
  <c r="D128" i="75"/>
  <c r="F128" i="75"/>
  <c r="P128" i="75" s="1"/>
  <c r="G128" i="75"/>
  <c r="H128" i="75"/>
  <c r="I128" i="75"/>
  <c r="J128" i="75" s="1"/>
  <c r="L128" i="75" s="1"/>
  <c r="K128" i="75"/>
  <c r="M128" i="75"/>
  <c r="N128" i="75"/>
  <c r="O128" i="75"/>
  <c r="Q128" i="75"/>
  <c r="R128" i="75"/>
  <c r="S128" i="75"/>
  <c r="T128" i="75"/>
  <c r="AD128" i="75" s="1"/>
  <c r="AM128" i="75" s="1"/>
  <c r="U128" i="75"/>
  <c r="AG128" i="75"/>
  <c r="AZ128" i="75"/>
  <c r="BA128" i="75"/>
  <c r="H129" i="75"/>
  <c r="I129" i="75"/>
  <c r="K129" i="75"/>
  <c r="M129" i="75"/>
  <c r="N129" i="75"/>
  <c r="O129" i="75"/>
  <c r="Q129" i="75"/>
  <c r="R129" i="75"/>
  <c r="S129" i="75"/>
  <c r="T129" i="75"/>
  <c r="U129" i="75"/>
  <c r="AG129" i="75"/>
  <c r="AZ129" i="75"/>
  <c r="BA129" i="75"/>
  <c r="H130" i="75"/>
  <c r="J130" i="75" s="1"/>
  <c r="L130" i="75" s="1"/>
  <c r="I130" i="75"/>
  <c r="K130" i="75"/>
  <c r="M130" i="75"/>
  <c r="N130" i="75"/>
  <c r="O130" i="75"/>
  <c r="Q130" i="75"/>
  <c r="R130" i="75"/>
  <c r="AA130" i="75" s="1"/>
  <c r="AJ130" i="75" s="1"/>
  <c r="S130" i="75"/>
  <c r="T130" i="75"/>
  <c r="AD130" i="75" s="1"/>
  <c r="U130" i="75"/>
  <c r="AZ130" i="75"/>
  <c r="BA130" i="75"/>
  <c r="D131" i="75"/>
  <c r="F131" i="75"/>
  <c r="P131" i="75" s="1"/>
  <c r="H131" i="75"/>
  <c r="I131" i="75"/>
  <c r="K131" i="75"/>
  <c r="M131" i="75"/>
  <c r="N131" i="75"/>
  <c r="O131" i="75"/>
  <c r="Q131" i="75"/>
  <c r="R131" i="75"/>
  <c r="S131" i="75"/>
  <c r="AB131" i="75" s="1"/>
  <c r="T131" i="75"/>
  <c r="AD131" i="75" s="1"/>
  <c r="U131" i="75"/>
  <c r="AG131" i="75"/>
  <c r="AZ131" i="75"/>
  <c r="BA131" i="75"/>
  <c r="D132" i="75"/>
  <c r="H132" i="75"/>
  <c r="I132" i="75"/>
  <c r="K132" i="75"/>
  <c r="M132" i="75"/>
  <c r="N132" i="75"/>
  <c r="O132" i="75"/>
  <c r="Q132" i="75"/>
  <c r="R132" i="75"/>
  <c r="S132" i="75"/>
  <c r="T132" i="75"/>
  <c r="AD132" i="75" s="1"/>
  <c r="AM132" i="75" s="1"/>
  <c r="U132" i="75"/>
  <c r="AG132" i="75"/>
  <c r="AZ132" i="75"/>
  <c r="BA132" i="75"/>
  <c r="H133" i="75"/>
  <c r="I133" i="75"/>
  <c r="J133" i="75" s="1"/>
  <c r="L133" i="75" s="1"/>
  <c r="K133" i="75"/>
  <c r="M133" i="75"/>
  <c r="N133" i="75"/>
  <c r="O133" i="75"/>
  <c r="Q133" i="75"/>
  <c r="R133" i="75"/>
  <c r="S133" i="75"/>
  <c r="T133" i="75"/>
  <c r="AD133" i="75" s="1"/>
  <c r="AM133" i="75" s="1"/>
  <c r="U133" i="75"/>
  <c r="AZ133" i="75"/>
  <c r="BA133" i="75"/>
  <c r="H134" i="75"/>
  <c r="I134" i="75"/>
  <c r="K134" i="75"/>
  <c r="M134" i="75"/>
  <c r="N134" i="75"/>
  <c r="O134" i="75"/>
  <c r="Q134" i="75"/>
  <c r="R134" i="75"/>
  <c r="AA134" i="75" s="1"/>
  <c r="AJ134" i="75" s="1"/>
  <c r="S134" i="75"/>
  <c r="T134" i="75"/>
  <c r="U134" i="75"/>
  <c r="AF134" i="75" s="1"/>
  <c r="AN134" i="75" s="1"/>
  <c r="AZ134" i="75"/>
  <c r="BA134" i="75"/>
  <c r="C135" i="75"/>
  <c r="D135" i="75"/>
  <c r="G135" i="75"/>
  <c r="H135" i="75"/>
  <c r="I135" i="75"/>
  <c r="K135" i="75"/>
  <c r="M135" i="75"/>
  <c r="N135" i="75"/>
  <c r="O135" i="75"/>
  <c r="Q135" i="75"/>
  <c r="R135" i="75"/>
  <c r="AA135" i="75" s="1"/>
  <c r="AJ135" i="75" s="1"/>
  <c r="S135" i="75"/>
  <c r="T135" i="75"/>
  <c r="U135" i="75"/>
  <c r="AF135" i="75" s="1"/>
  <c r="AN135" i="75" s="1"/>
  <c r="AZ135" i="75"/>
  <c r="BA135" i="75"/>
  <c r="H136" i="75"/>
  <c r="I136" i="75"/>
  <c r="J136" i="75" s="1"/>
  <c r="K136" i="75"/>
  <c r="M136" i="75"/>
  <c r="N136" i="75"/>
  <c r="O136" i="75"/>
  <c r="Q136" i="75"/>
  <c r="R136" i="75"/>
  <c r="AA136" i="75" s="1"/>
  <c r="S136" i="75"/>
  <c r="T136" i="75"/>
  <c r="AD136" i="75" s="1"/>
  <c r="U136" i="75"/>
  <c r="AZ136" i="75"/>
  <c r="BA136" i="75"/>
  <c r="H137" i="75"/>
  <c r="I137" i="75"/>
  <c r="K137" i="75"/>
  <c r="M137" i="75"/>
  <c r="N137" i="75"/>
  <c r="O137" i="75"/>
  <c r="W137" i="75" s="1"/>
  <c r="Q137" i="75"/>
  <c r="Z137" i="75" s="1"/>
  <c r="R137" i="75"/>
  <c r="S137" i="75"/>
  <c r="T137" i="75"/>
  <c r="U137" i="75"/>
  <c r="AZ137" i="75"/>
  <c r="BA137" i="75"/>
  <c r="D138" i="75"/>
  <c r="G138" i="75"/>
  <c r="H138" i="75"/>
  <c r="I138" i="75"/>
  <c r="K138" i="75"/>
  <c r="M138" i="75"/>
  <c r="N138" i="75"/>
  <c r="O138" i="75"/>
  <c r="Q138" i="75"/>
  <c r="Z138" i="75" s="1"/>
  <c r="R138" i="75"/>
  <c r="S138" i="75"/>
  <c r="T138" i="75"/>
  <c r="U138" i="75"/>
  <c r="AG138" i="75"/>
  <c r="AZ138" i="75"/>
  <c r="BA138" i="75"/>
  <c r="D139" i="75"/>
  <c r="H139" i="75"/>
  <c r="I139" i="75"/>
  <c r="K139" i="75"/>
  <c r="M139" i="75"/>
  <c r="N139" i="75"/>
  <c r="O139" i="75"/>
  <c r="Q139" i="75"/>
  <c r="R139" i="75"/>
  <c r="AA139" i="75" s="1"/>
  <c r="S139" i="75"/>
  <c r="T139" i="75"/>
  <c r="U139" i="75"/>
  <c r="AF139" i="75" s="1"/>
  <c r="AN139" i="75" s="1"/>
  <c r="AZ139" i="75"/>
  <c r="BA139" i="75"/>
  <c r="D140" i="75"/>
  <c r="G140" i="75"/>
  <c r="H140" i="75"/>
  <c r="J140" i="75" s="1"/>
  <c r="L140" i="75" s="1"/>
  <c r="H89" i="75"/>
  <c r="I140" i="75"/>
  <c r="I109" i="75"/>
  <c r="K140" i="75"/>
  <c r="M140" i="75"/>
  <c r="N140" i="75"/>
  <c r="O140" i="75"/>
  <c r="Q140" i="75"/>
  <c r="R140" i="75"/>
  <c r="S140" i="75"/>
  <c r="T140" i="75"/>
  <c r="U140" i="75"/>
  <c r="AG140" i="75"/>
  <c r="AZ140" i="75"/>
  <c r="BA140" i="75"/>
  <c r="G141" i="75"/>
  <c r="H141" i="75"/>
  <c r="I141" i="75"/>
  <c r="K141" i="75"/>
  <c r="M141" i="75"/>
  <c r="N141" i="75"/>
  <c r="O141" i="75"/>
  <c r="Q141" i="75"/>
  <c r="R141" i="75"/>
  <c r="AA141" i="75" s="1"/>
  <c r="AJ141" i="75" s="1"/>
  <c r="S141" i="75"/>
  <c r="T141" i="75"/>
  <c r="U141" i="75"/>
  <c r="AF141" i="75" s="1"/>
  <c r="AN141" i="75" s="1"/>
  <c r="AZ141" i="75"/>
  <c r="BA141" i="75"/>
  <c r="H142" i="75"/>
  <c r="I142" i="75"/>
  <c r="J142" i="75" s="1"/>
  <c r="K142" i="75"/>
  <c r="M142" i="75"/>
  <c r="N142" i="75"/>
  <c r="O142" i="75"/>
  <c r="Q142" i="75"/>
  <c r="R142" i="75"/>
  <c r="S142" i="75"/>
  <c r="T142" i="75"/>
  <c r="AD142" i="75" s="1"/>
  <c r="U142" i="75"/>
  <c r="AZ142" i="75"/>
  <c r="BA142" i="75"/>
  <c r="D143" i="75"/>
  <c r="G143" i="75"/>
  <c r="H143" i="75"/>
  <c r="J143" i="75" s="1"/>
  <c r="I143" i="75"/>
  <c r="K143" i="75"/>
  <c r="M143" i="75"/>
  <c r="N143" i="75"/>
  <c r="V143" i="75" s="1"/>
  <c r="AH143" i="75" s="1"/>
  <c r="O143" i="75"/>
  <c r="Q143" i="75"/>
  <c r="R143" i="75"/>
  <c r="S143" i="75"/>
  <c r="AB143" i="75" s="1"/>
  <c r="T143" i="75"/>
  <c r="U143" i="75"/>
  <c r="AZ143" i="75"/>
  <c r="BA143" i="75"/>
  <c r="BB143" i="75" s="1"/>
  <c r="C144" i="75"/>
  <c r="D144" i="75"/>
  <c r="F144" i="75"/>
  <c r="P144" i="75" s="1"/>
  <c r="Y144" i="75" s="1"/>
  <c r="AP144" i="75" s="1"/>
  <c r="G144" i="75"/>
  <c r="H144" i="75"/>
  <c r="I144" i="75"/>
  <c r="J144" i="75" s="1"/>
  <c r="K144" i="75"/>
  <c r="M144" i="75"/>
  <c r="N144" i="75"/>
  <c r="O144" i="75"/>
  <c r="Q144" i="75"/>
  <c r="Z144" i="75" s="1"/>
  <c r="R144" i="75"/>
  <c r="AA144" i="75" s="1"/>
  <c r="S144" i="75"/>
  <c r="T144" i="75"/>
  <c r="AD144" i="75" s="1"/>
  <c r="U144" i="75"/>
  <c r="AG144" i="75"/>
  <c r="AZ144" i="75"/>
  <c r="BA144" i="75"/>
  <c r="D145" i="75"/>
  <c r="F145" i="75"/>
  <c r="P145" i="75" s="1"/>
  <c r="G145" i="75"/>
  <c r="H145" i="75"/>
  <c r="J145" i="75" s="1"/>
  <c r="L145" i="75" s="1"/>
  <c r="I145" i="75"/>
  <c r="K145" i="75"/>
  <c r="M145" i="75"/>
  <c r="N145" i="75"/>
  <c r="O145" i="75"/>
  <c r="Q145" i="75"/>
  <c r="R145" i="75"/>
  <c r="S145" i="75"/>
  <c r="AB145" i="75" s="1"/>
  <c r="AK145" i="75" s="1"/>
  <c r="T145" i="75"/>
  <c r="U145" i="75"/>
  <c r="AZ145" i="75"/>
  <c r="BA145" i="75"/>
  <c r="D146" i="75"/>
  <c r="F146" i="75"/>
  <c r="P146" i="75" s="1"/>
  <c r="G146" i="75"/>
  <c r="H146" i="75"/>
  <c r="I146" i="75"/>
  <c r="K146" i="75"/>
  <c r="M146" i="75"/>
  <c r="N146" i="75"/>
  <c r="O146" i="75"/>
  <c r="Q146" i="75"/>
  <c r="R146" i="75"/>
  <c r="S146" i="75"/>
  <c r="T146" i="75"/>
  <c r="AD146" i="75" s="1"/>
  <c r="AM146" i="75" s="1"/>
  <c r="U146" i="75"/>
  <c r="AZ146" i="75"/>
  <c r="BA146" i="75"/>
  <c r="C147" i="75"/>
  <c r="D147" i="75"/>
  <c r="F147" i="75"/>
  <c r="P147" i="75" s="1"/>
  <c r="H147" i="75"/>
  <c r="J147" i="75" s="1"/>
  <c r="L147" i="75" s="1"/>
  <c r="I147" i="75"/>
  <c r="K147" i="75"/>
  <c r="M147" i="75"/>
  <c r="N147" i="75"/>
  <c r="O147" i="75"/>
  <c r="Q147" i="75"/>
  <c r="R147" i="75"/>
  <c r="S147" i="75"/>
  <c r="AB147" i="75" s="1"/>
  <c r="T147" i="75"/>
  <c r="AD147" i="75" s="1"/>
  <c r="AM147" i="75" s="1"/>
  <c r="U147" i="75"/>
  <c r="AZ147" i="75"/>
  <c r="BA147" i="75"/>
  <c r="C148" i="75"/>
  <c r="D148" i="75"/>
  <c r="F148" i="75"/>
  <c r="P148" i="75" s="1"/>
  <c r="G148" i="75"/>
  <c r="H148" i="75"/>
  <c r="J148" i="75" s="1"/>
  <c r="L148" i="75" s="1"/>
  <c r="I148" i="75"/>
  <c r="K148" i="75"/>
  <c r="M148" i="75"/>
  <c r="N148" i="75"/>
  <c r="O148" i="75"/>
  <c r="Q148" i="75"/>
  <c r="R148" i="75"/>
  <c r="S148" i="75"/>
  <c r="T148" i="75"/>
  <c r="U148" i="75"/>
  <c r="AG148" i="75"/>
  <c r="AZ148" i="75"/>
  <c r="BA148" i="75"/>
  <c r="D149" i="75"/>
  <c r="G149" i="75"/>
  <c r="H149" i="75"/>
  <c r="J149" i="75" s="1"/>
  <c r="L149" i="75" s="1"/>
  <c r="I149" i="75"/>
  <c r="K149" i="75"/>
  <c r="M149" i="75"/>
  <c r="N149" i="75"/>
  <c r="O149" i="75"/>
  <c r="Q149" i="75"/>
  <c r="R149" i="75"/>
  <c r="S149" i="75"/>
  <c r="AB149" i="75" s="1"/>
  <c r="AK149" i="75" s="1"/>
  <c r="T149" i="75"/>
  <c r="U149" i="75"/>
  <c r="AG149" i="75"/>
  <c r="AZ149" i="75"/>
  <c r="BA149" i="75"/>
  <c r="C150" i="75"/>
  <c r="D150" i="75"/>
  <c r="H150" i="75"/>
  <c r="J150" i="75" s="1"/>
  <c r="L150" i="75" s="1"/>
  <c r="I150" i="75"/>
  <c r="K150" i="75"/>
  <c r="M150" i="75"/>
  <c r="N150" i="75"/>
  <c r="O150" i="75"/>
  <c r="Q150" i="75"/>
  <c r="R150" i="75"/>
  <c r="AA150" i="75" s="1"/>
  <c r="S150" i="75"/>
  <c r="AB150" i="75" s="1"/>
  <c r="AK150" i="75" s="1"/>
  <c r="T150" i="75"/>
  <c r="U150" i="75"/>
  <c r="AZ150" i="75"/>
  <c r="BA150" i="75"/>
  <c r="D151" i="75"/>
  <c r="G151" i="75"/>
  <c r="H151" i="75"/>
  <c r="J151" i="75" s="1"/>
  <c r="L151" i="75" s="1"/>
  <c r="I151" i="75"/>
  <c r="K151" i="75"/>
  <c r="M151" i="75"/>
  <c r="N151" i="75"/>
  <c r="O151" i="75"/>
  <c r="Q151" i="75"/>
  <c r="R151" i="75"/>
  <c r="S151" i="75"/>
  <c r="AB151" i="75" s="1"/>
  <c r="T151" i="75"/>
  <c r="AD151" i="75" s="1"/>
  <c r="AM151" i="75" s="1"/>
  <c r="U151" i="75"/>
  <c r="AG151" i="75"/>
  <c r="AZ151" i="75"/>
  <c r="BA151" i="75"/>
  <c r="C152" i="75"/>
  <c r="D152" i="75"/>
  <c r="F152" i="75"/>
  <c r="P152" i="75" s="1"/>
  <c r="Y152" i="75" s="1"/>
  <c r="AP152" i="75" s="1"/>
  <c r="D153" i="5" s="1"/>
  <c r="H152" i="75"/>
  <c r="J152" i="75" s="1"/>
  <c r="L152" i="75" s="1"/>
  <c r="I152" i="75"/>
  <c r="K152" i="75"/>
  <c r="M152" i="75"/>
  <c r="N152" i="75"/>
  <c r="O152" i="75"/>
  <c r="Q152" i="75"/>
  <c r="R152" i="75"/>
  <c r="AA152" i="75" s="1"/>
  <c r="AJ152" i="75" s="1"/>
  <c r="S152" i="75"/>
  <c r="AB152" i="75" s="1"/>
  <c r="AK152" i="75" s="1"/>
  <c r="T152" i="75"/>
  <c r="U152" i="75"/>
  <c r="AF152" i="75" s="1"/>
  <c r="AN152" i="75" s="1"/>
  <c r="AS152" i="75" s="1"/>
  <c r="AU152" i="75" s="1"/>
  <c r="G153" i="5" s="1"/>
  <c r="AG152" i="75"/>
  <c r="AZ152" i="75"/>
  <c r="BA152" i="75"/>
  <c r="C153" i="75"/>
  <c r="D153" i="75"/>
  <c r="H153" i="75"/>
  <c r="J153" i="75" s="1"/>
  <c r="L153" i="75" s="1"/>
  <c r="I153" i="75"/>
  <c r="K153" i="75"/>
  <c r="M153" i="75"/>
  <c r="N153" i="75"/>
  <c r="O153" i="75"/>
  <c r="Q153" i="75"/>
  <c r="R153" i="75"/>
  <c r="AA153" i="75" s="1"/>
  <c r="AJ153" i="75" s="1"/>
  <c r="S153" i="75"/>
  <c r="T153" i="75"/>
  <c r="U153" i="75"/>
  <c r="AF153" i="75" s="1"/>
  <c r="AN153" i="75" s="1"/>
  <c r="AS153" i="75" s="1"/>
  <c r="AU153" i="75" s="1"/>
  <c r="G154" i="5" s="1"/>
  <c r="AG153" i="75"/>
  <c r="AZ153" i="75"/>
  <c r="BA153" i="75"/>
  <c r="C154" i="75"/>
  <c r="D154" i="75"/>
  <c r="F154" i="75"/>
  <c r="P154" i="75" s="1"/>
  <c r="Y154" i="75" s="1"/>
  <c r="AP154" i="75" s="1"/>
  <c r="D155" i="5" s="1"/>
  <c r="G154" i="75"/>
  <c r="H154" i="75"/>
  <c r="I154" i="75"/>
  <c r="K154" i="75"/>
  <c r="M154" i="75"/>
  <c r="N154" i="75"/>
  <c r="O154" i="75"/>
  <c r="Q154" i="75"/>
  <c r="Z154" i="75" s="1"/>
  <c r="R154" i="75"/>
  <c r="S154" i="75"/>
  <c r="T154" i="75"/>
  <c r="U154" i="75"/>
  <c r="AG154" i="75"/>
  <c r="AZ154" i="75"/>
  <c r="BA154" i="75"/>
  <c r="D155" i="75"/>
  <c r="G155" i="75"/>
  <c r="H155" i="75"/>
  <c r="I155" i="75"/>
  <c r="K155" i="75"/>
  <c r="M155" i="75"/>
  <c r="N155" i="75"/>
  <c r="O155" i="75"/>
  <c r="Q155" i="75"/>
  <c r="Z155" i="75" s="1"/>
  <c r="R155" i="75"/>
  <c r="S155" i="75"/>
  <c r="T155" i="75"/>
  <c r="U155" i="75"/>
  <c r="AG155" i="75"/>
  <c r="AZ155" i="75"/>
  <c r="BA155" i="75"/>
  <c r="H156" i="75"/>
  <c r="I156" i="75"/>
  <c r="K156" i="75"/>
  <c r="M156" i="75"/>
  <c r="N156" i="75"/>
  <c r="O156" i="75"/>
  <c r="Q156" i="75"/>
  <c r="R156" i="75"/>
  <c r="AA156" i="75" s="1"/>
  <c r="S156" i="75"/>
  <c r="AB156" i="75" s="1"/>
  <c r="AC156" i="75" s="1"/>
  <c r="T156" i="75"/>
  <c r="U156" i="75"/>
  <c r="AF156" i="75" s="1"/>
  <c r="AN156" i="75" s="1"/>
  <c r="AS156" i="75" s="1"/>
  <c r="AU156" i="75" s="1"/>
  <c r="G157" i="5" s="1"/>
  <c r="AG156" i="75"/>
  <c r="AZ156" i="75"/>
  <c r="BA156" i="75"/>
  <c r="F157" i="75"/>
  <c r="P157" i="75" s="1"/>
  <c r="H157" i="75"/>
  <c r="I157" i="75"/>
  <c r="J157" i="75" s="1"/>
  <c r="L157" i="75" s="1"/>
  <c r="K157" i="75"/>
  <c r="M157" i="75"/>
  <c r="N157" i="75"/>
  <c r="O157" i="75"/>
  <c r="Q157" i="75"/>
  <c r="R157" i="75"/>
  <c r="S157" i="75"/>
  <c r="AB157" i="75" s="1"/>
  <c r="AK157" i="75" s="1"/>
  <c r="T157" i="75"/>
  <c r="AD157" i="75" s="1"/>
  <c r="AM157" i="75" s="1"/>
  <c r="U157" i="75"/>
  <c r="AZ157" i="75"/>
  <c r="BA157" i="75"/>
  <c r="D158" i="75"/>
  <c r="H158" i="75"/>
  <c r="J158" i="75" s="1"/>
  <c r="L158" i="75" s="1"/>
  <c r="I158" i="75"/>
  <c r="K158" i="75"/>
  <c r="M158" i="75"/>
  <c r="N158" i="75"/>
  <c r="V158" i="75" s="1"/>
  <c r="O158" i="75"/>
  <c r="Q158" i="75"/>
  <c r="R158" i="75"/>
  <c r="S158" i="75"/>
  <c r="T158" i="75"/>
  <c r="U158" i="75"/>
  <c r="AZ158" i="75"/>
  <c r="BA158" i="75"/>
  <c r="D159" i="75"/>
  <c r="H159" i="75"/>
  <c r="I159" i="75"/>
  <c r="K159" i="75"/>
  <c r="M159" i="75"/>
  <c r="N159" i="75"/>
  <c r="O159" i="75"/>
  <c r="W159" i="75" s="1"/>
  <c r="AI159" i="75" s="1"/>
  <c r="Q159" i="75"/>
  <c r="Z159" i="75" s="1"/>
  <c r="R159" i="75"/>
  <c r="S159" i="75"/>
  <c r="T159" i="75"/>
  <c r="U159" i="75"/>
  <c r="AZ159" i="75"/>
  <c r="BA159" i="75"/>
  <c r="D160" i="75"/>
  <c r="G160" i="75"/>
  <c r="H160" i="75"/>
  <c r="I160" i="75"/>
  <c r="K160" i="75"/>
  <c r="M160" i="75"/>
  <c r="N160" i="75"/>
  <c r="O160" i="75"/>
  <c r="Q160" i="75"/>
  <c r="Z160" i="75" s="1"/>
  <c r="R160" i="75"/>
  <c r="S160" i="75"/>
  <c r="T160" i="75"/>
  <c r="U160" i="75"/>
  <c r="AZ160" i="75"/>
  <c r="BA160" i="75"/>
  <c r="D161" i="75"/>
  <c r="H161" i="75"/>
  <c r="I161" i="75"/>
  <c r="K161" i="75"/>
  <c r="M161" i="75"/>
  <c r="N161" i="75"/>
  <c r="O161" i="75"/>
  <c r="Q161" i="75"/>
  <c r="R161" i="75"/>
  <c r="AA161" i="75" s="1"/>
  <c r="S161" i="75"/>
  <c r="AB161" i="75" s="1"/>
  <c r="AK161" i="75" s="1"/>
  <c r="T161" i="75"/>
  <c r="U161" i="75"/>
  <c r="AF161" i="75" s="1"/>
  <c r="AN161" i="75" s="1"/>
  <c r="AZ161" i="75"/>
  <c r="BA161" i="75"/>
  <c r="C162" i="75"/>
  <c r="D162" i="75"/>
  <c r="H162" i="75"/>
  <c r="J162" i="75" s="1"/>
  <c r="L162" i="75" s="1"/>
  <c r="I162" i="75"/>
  <c r="K162" i="75"/>
  <c r="M162" i="75"/>
  <c r="N162" i="75"/>
  <c r="O162" i="75"/>
  <c r="Q162" i="75"/>
  <c r="R162" i="75"/>
  <c r="S162" i="75"/>
  <c r="AB162" i="75" s="1"/>
  <c r="AK162" i="75" s="1"/>
  <c r="T162" i="75"/>
  <c r="AD162" i="75" s="1"/>
  <c r="AM162" i="75" s="1"/>
  <c r="U162" i="75"/>
  <c r="AZ162" i="75"/>
  <c r="BA162" i="75"/>
  <c r="C163" i="75"/>
  <c r="D163" i="75"/>
  <c r="G163" i="75"/>
  <c r="H163" i="75"/>
  <c r="I163" i="75"/>
  <c r="K163" i="75"/>
  <c r="M163" i="75"/>
  <c r="N163" i="75"/>
  <c r="O163" i="75"/>
  <c r="Q163" i="75"/>
  <c r="R163" i="75"/>
  <c r="S163" i="75"/>
  <c r="AB163" i="75" s="1"/>
  <c r="T163" i="75"/>
  <c r="AD163" i="75" s="1"/>
  <c r="AM163" i="75" s="1"/>
  <c r="U163" i="75"/>
  <c r="AZ163" i="75"/>
  <c r="BA163" i="75"/>
  <c r="C164" i="75"/>
  <c r="D164" i="75"/>
  <c r="H164" i="75"/>
  <c r="I164" i="75"/>
  <c r="K164" i="75"/>
  <c r="M164" i="75"/>
  <c r="N164" i="75"/>
  <c r="O164" i="75"/>
  <c r="Q164" i="75"/>
  <c r="R164" i="75"/>
  <c r="AA164" i="75" s="1"/>
  <c r="S164" i="75"/>
  <c r="T164" i="75"/>
  <c r="AD164" i="75" s="1"/>
  <c r="U164" i="75"/>
  <c r="AG164" i="75"/>
  <c r="AZ164" i="75"/>
  <c r="BA164" i="75"/>
  <c r="C165" i="75"/>
  <c r="D165" i="75"/>
  <c r="G165" i="75"/>
  <c r="H165" i="75"/>
  <c r="I165" i="75"/>
  <c r="K165" i="75"/>
  <c r="M165" i="75"/>
  <c r="N165" i="75"/>
  <c r="O165" i="75"/>
  <c r="Q165" i="75"/>
  <c r="R165" i="75"/>
  <c r="S165" i="75"/>
  <c r="AB165" i="75" s="1"/>
  <c r="T165" i="75"/>
  <c r="AD165" i="75" s="1"/>
  <c r="AM165" i="75" s="1"/>
  <c r="U165" i="75"/>
  <c r="AZ165" i="75"/>
  <c r="BA165" i="75"/>
  <c r="C166" i="75"/>
  <c r="D166" i="75"/>
  <c r="G166" i="75"/>
  <c r="H166" i="75"/>
  <c r="I166" i="75"/>
  <c r="K166" i="75"/>
  <c r="M166" i="75"/>
  <c r="N166" i="75"/>
  <c r="O166" i="75"/>
  <c r="Q166" i="75"/>
  <c r="R166" i="75"/>
  <c r="S166" i="75"/>
  <c r="AB166" i="75" s="1"/>
  <c r="AK166" i="75" s="1"/>
  <c r="T166" i="75"/>
  <c r="AD166" i="75" s="1"/>
  <c r="AM166" i="75" s="1"/>
  <c r="U166" i="75"/>
  <c r="AG166" i="75"/>
  <c r="AZ166" i="75"/>
  <c r="BA166" i="75"/>
  <c r="D167" i="75"/>
  <c r="G167" i="75"/>
  <c r="H167" i="75"/>
  <c r="J167" i="75" s="1"/>
  <c r="L167" i="75" s="1"/>
  <c r="I167" i="75"/>
  <c r="K167" i="75"/>
  <c r="M167" i="75"/>
  <c r="N167" i="75"/>
  <c r="O167" i="75"/>
  <c r="Q167" i="75"/>
  <c r="R167" i="75"/>
  <c r="S167" i="75"/>
  <c r="T167" i="75"/>
  <c r="AD167" i="75" s="1"/>
  <c r="AM167" i="75" s="1"/>
  <c r="U167" i="75"/>
  <c r="AG167" i="75"/>
  <c r="AZ167" i="75"/>
  <c r="BA167" i="75"/>
  <c r="H168" i="75"/>
  <c r="I168" i="75"/>
  <c r="K168" i="75"/>
  <c r="M168" i="75"/>
  <c r="N168" i="75"/>
  <c r="V168" i="75" s="1"/>
  <c r="O168" i="75"/>
  <c r="Q168" i="75"/>
  <c r="R168" i="75"/>
  <c r="S168" i="75"/>
  <c r="AB168" i="75" s="1"/>
  <c r="AK168" i="75" s="1"/>
  <c r="T168" i="75"/>
  <c r="U168" i="75"/>
  <c r="AZ168" i="75"/>
  <c r="BA168" i="75"/>
  <c r="G169" i="75"/>
  <c r="H169" i="75"/>
  <c r="I169" i="75"/>
  <c r="K169" i="75"/>
  <c r="M169" i="75"/>
  <c r="N169" i="75"/>
  <c r="O169" i="75"/>
  <c r="W169" i="75" s="1"/>
  <c r="Q169" i="75"/>
  <c r="Z169" i="75" s="1"/>
  <c r="AQ169" i="75" s="1"/>
  <c r="E170" i="5" s="1"/>
  <c r="R169" i="75"/>
  <c r="S169" i="75"/>
  <c r="T169" i="75"/>
  <c r="U169" i="75"/>
  <c r="AZ169" i="75"/>
  <c r="BA169" i="75"/>
  <c r="D170" i="75"/>
  <c r="H170" i="75"/>
  <c r="I170" i="75"/>
  <c r="K170" i="75"/>
  <c r="M170" i="75"/>
  <c r="N170" i="75"/>
  <c r="O170" i="75"/>
  <c r="Q170" i="75"/>
  <c r="R170" i="75"/>
  <c r="S170" i="75"/>
  <c r="T170" i="75"/>
  <c r="U170" i="75"/>
  <c r="AZ170" i="75"/>
  <c r="BA170" i="75"/>
  <c r="D171" i="75"/>
  <c r="H171" i="75"/>
  <c r="I171" i="75"/>
  <c r="K171" i="75"/>
  <c r="M171" i="75"/>
  <c r="N171" i="75"/>
  <c r="O171" i="75"/>
  <c r="Q171" i="75"/>
  <c r="R171" i="75"/>
  <c r="S171" i="75"/>
  <c r="AB171" i="75" s="1"/>
  <c r="T171" i="75"/>
  <c r="AD171" i="75" s="1"/>
  <c r="AM171" i="75" s="1"/>
  <c r="U171" i="75"/>
  <c r="AZ171" i="75"/>
  <c r="BA171" i="75"/>
  <c r="G172" i="75"/>
  <c r="H172" i="75"/>
  <c r="I172" i="75"/>
  <c r="K172" i="75"/>
  <c r="M172" i="75"/>
  <c r="N172" i="75"/>
  <c r="V172" i="75" s="1"/>
  <c r="O172" i="75"/>
  <c r="Q172" i="75"/>
  <c r="R172" i="75"/>
  <c r="S172" i="75"/>
  <c r="AB172" i="75" s="1"/>
  <c r="AK172" i="75" s="1"/>
  <c r="T172" i="75"/>
  <c r="U172" i="75"/>
  <c r="AZ172" i="75"/>
  <c r="BA172" i="75"/>
  <c r="D173" i="75"/>
  <c r="H173" i="75"/>
  <c r="I173" i="75"/>
  <c r="K173" i="75"/>
  <c r="M173" i="75"/>
  <c r="N173" i="75"/>
  <c r="O173" i="75"/>
  <c r="Q173" i="75"/>
  <c r="Z173" i="75" s="1"/>
  <c r="R173" i="75"/>
  <c r="S173" i="75"/>
  <c r="T173" i="75"/>
  <c r="U173" i="75"/>
  <c r="AZ173" i="75"/>
  <c r="BA173" i="75"/>
  <c r="C174" i="75"/>
  <c r="D174" i="75"/>
  <c r="G174" i="75"/>
  <c r="H174" i="75"/>
  <c r="I174" i="75"/>
  <c r="K174" i="75"/>
  <c r="M174" i="75"/>
  <c r="N174" i="75"/>
  <c r="O174" i="75"/>
  <c r="W174" i="75" s="1"/>
  <c r="Q174" i="75"/>
  <c r="Z174" i="75" s="1"/>
  <c r="AQ174" i="75" s="1"/>
  <c r="E175" i="5" s="1"/>
  <c r="R174" i="75"/>
  <c r="S174" i="75"/>
  <c r="T174" i="75"/>
  <c r="U174" i="75"/>
  <c r="AZ174" i="75"/>
  <c r="BA174" i="75"/>
  <c r="C175" i="75"/>
  <c r="D175" i="75"/>
  <c r="F175" i="75"/>
  <c r="P175" i="75" s="1"/>
  <c r="H175" i="75"/>
  <c r="I175" i="75"/>
  <c r="K175" i="75"/>
  <c r="M175" i="75"/>
  <c r="N175" i="75"/>
  <c r="O175" i="75"/>
  <c r="Q175" i="75"/>
  <c r="Z175" i="75" s="1"/>
  <c r="R175" i="75"/>
  <c r="S175" i="75"/>
  <c r="T175" i="75"/>
  <c r="U175" i="75"/>
  <c r="AZ175" i="75"/>
  <c r="BA175" i="75"/>
  <c r="G176" i="75"/>
  <c r="AQ176" i="75" s="1"/>
  <c r="E177" i="5" s="1"/>
  <c r="H176" i="75"/>
  <c r="I176" i="75"/>
  <c r="K176" i="75"/>
  <c r="M176" i="75"/>
  <c r="N176" i="75"/>
  <c r="O176" i="75"/>
  <c r="Q176" i="75"/>
  <c r="Z176" i="75" s="1"/>
  <c r="R176" i="75"/>
  <c r="AA176" i="75" s="1"/>
  <c r="AJ176" i="75" s="1"/>
  <c r="S176" i="75"/>
  <c r="T176" i="75"/>
  <c r="U176" i="75"/>
  <c r="AZ176" i="75"/>
  <c r="BA176" i="75"/>
  <c r="D177" i="75"/>
  <c r="H177" i="75"/>
  <c r="I177" i="75"/>
  <c r="K177" i="75"/>
  <c r="M177" i="75"/>
  <c r="N177" i="75"/>
  <c r="O177" i="75"/>
  <c r="Q177" i="75"/>
  <c r="R177" i="75"/>
  <c r="S177" i="75"/>
  <c r="AB177" i="75" s="1"/>
  <c r="T177" i="75"/>
  <c r="AD177" i="75" s="1"/>
  <c r="AM177" i="75" s="1"/>
  <c r="U177" i="75"/>
  <c r="AZ177" i="75"/>
  <c r="BA177" i="75"/>
  <c r="H178" i="75"/>
  <c r="I178" i="75"/>
  <c r="J178" i="75" s="1"/>
  <c r="L178" i="75" s="1"/>
  <c r="K178" i="75"/>
  <c r="M178" i="75"/>
  <c r="N178" i="75"/>
  <c r="O178" i="75"/>
  <c r="Q178" i="75"/>
  <c r="R178" i="75"/>
  <c r="S178" i="75"/>
  <c r="T178" i="75"/>
  <c r="AD178" i="75" s="1"/>
  <c r="AM178" i="75" s="1"/>
  <c r="U178" i="75"/>
  <c r="AG178" i="75"/>
  <c r="AZ178" i="75"/>
  <c r="BA178" i="75"/>
  <c r="G179" i="75"/>
  <c r="H179" i="75"/>
  <c r="I179" i="75"/>
  <c r="K179" i="75"/>
  <c r="M179" i="75"/>
  <c r="N179" i="75"/>
  <c r="O179" i="75"/>
  <c r="W179" i="75" s="1"/>
  <c r="Q179" i="75"/>
  <c r="Z179" i="75" s="1"/>
  <c r="AQ179" i="75" s="1"/>
  <c r="E180" i="5" s="1"/>
  <c r="R179" i="75"/>
  <c r="S179" i="75"/>
  <c r="T179" i="75"/>
  <c r="U179" i="75"/>
  <c r="AG179" i="75"/>
  <c r="AZ179" i="75"/>
  <c r="BA179" i="75"/>
  <c r="C180" i="75"/>
  <c r="E180" i="75" s="1"/>
  <c r="D180" i="75"/>
  <c r="F180" i="75"/>
  <c r="P180" i="75" s="1"/>
  <c r="Y180" i="75" s="1"/>
  <c r="AP180" i="75" s="1"/>
  <c r="H180" i="75"/>
  <c r="I180" i="75"/>
  <c r="K180" i="75"/>
  <c r="M180" i="75"/>
  <c r="N180" i="75"/>
  <c r="O180" i="75"/>
  <c r="Q180" i="75"/>
  <c r="R180" i="75"/>
  <c r="S180" i="75"/>
  <c r="T180" i="75"/>
  <c r="AD180" i="75" s="1"/>
  <c r="AM180" i="75" s="1"/>
  <c r="U180" i="75"/>
  <c r="AZ180" i="75"/>
  <c r="BA180" i="75"/>
  <c r="D181" i="75"/>
  <c r="G181" i="75"/>
  <c r="H181" i="75"/>
  <c r="I181" i="75"/>
  <c r="K181" i="75"/>
  <c r="M181" i="75"/>
  <c r="N181" i="75"/>
  <c r="O181" i="75"/>
  <c r="W181" i="75" s="1"/>
  <c r="AI181" i="75" s="1"/>
  <c r="Q181" i="75"/>
  <c r="Z181" i="75" s="1"/>
  <c r="AQ181" i="75" s="1"/>
  <c r="E182" i="5" s="1"/>
  <c r="R181" i="75"/>
  <c r="S181" i="75"/>
  <c r="T181" i="75"/>
  <c r="U181" i="75"/>
  <c r="AZ181" i="75"/>
  <c r="BA181" i="75"/>
  <c r="D182" i="75"/>
  <c r="G182" i="75"/>
  <c r="H182" i="75"/>
  <c r="I182" i="75"/>
  <c r="K182" i="75"/>
  <c r="M182" i="75"/>
  <c r="N182" i="75"/>
  <c r="O182" i="75"/>
  <c r="Q182" i="75"/>
  <c r="R182" i="75"/>
  <c r="S182" i="75"/>
  <c r="T182" i="75"/>
  <c r="U182" i="75"/>
  <c r="AZ182" i="75"/>
  <c r="BA182" i="75"/>
  <c r="H183" i="75"/>
  <c r="I183" i="75"/>
  <c r="K183" i="75"/>
  <c r="M183" i="75"/>
  <c r="N183" i="75"/>
  <c r="O183" i="75"/>
  <c r="Q183" i="75"/>
  <c r="R183" i="75"/>
  <c r="S183" i="75"/>
  <c r="AB183" i="75" s="1"/>
  <c r="T183" i="75"/>
  <c r="AD183" i="75" s="1"/>
  <c r="AM183" i="75" s="1"/>
  <c r="U183" i="75"/>
  <c r="AG183" i="75"/>
  <c r="AZ183" i="75"/>
  <c r="BA183" i="75"/>
  <c r="C184" i="75"/>
  <c r="D184" i="75"/>
  <c r="H184" i="75"/>
  <c r="I184" i="75"/>
  <c r="K184" i="75"/>
  <c r="M184" i="75"/>
  <c r="N184" i="75"/>
  <c r="O184" i="75"/>
  <c r="Q184" i="75"/>
  <c r="R184" i="75"/>
  <c r="S184" i="75"/>
  <c r="T184" i="75"/>
  <c r="AD184" i="75" s="1"/>
  <c r="AM184" i="75" s="1"/>
  <c r="U184" i="75"/>
  <c r="AG184" i="75"/>
  <c r="AZ184" i="75"/>
  <c r="BA184" i="75"/>
  <c r="H185" i="75"/>
  <c r="J185" i="75" s="1"/>
  <c r="L185" i="75" s="1"/>
  <c r="I185" i="75"/>
  <c r="K185" i="75"/>
  <c r="M185" i="75"/>
  <c r="N185" i="75"/>
  <c r="V185" i="75" s="1"/>
  <c r="AH185" i="75" s="1"/>
  <c r="O185" i="75"/>
  <c r="Q185" i="75"/>
  <c r="R185" i="75"/>
  <c r="S185" i="75"/>
  <c r="AB185" i="75" s="1"/>
  <c r="AK185" i="75" s="1"/>
  <c r="T185" i="75"/>
  <c r="U185" i="75"/>
  <c r="AZ185" i="75"/>
  <c r="BA185" i="75"/>
  <c r="C186" i="75"/>
  <c r="D186" i="75"/>
  <c r="G186" i="75"/>
  <c r="H186" i="75"/>
  <c r="I186" i="75"/>
  <c r="K186" i="75"/>
  <c r="M186" i="75"/>
  <c r="N186" i="75"/>
  <c r="V186" i="75" s="1"/>
  <c r="O186" i="75"/>
  <c r="Q186" i="75"/>
  <c r="R186" i="75"/>
  <c r="S186" i="75"/>
  <c r="AB186" i="75" s="1"/>
  <c r="T186" i="75"/>
  <c r="U186" i="75"/>
  <c r="AZ186" i="75"/>
  <c r="BA186" i="75"/>
  <c r="G187" i="75"/>
  <c r="H187" i="75"/>
  <c r="I187" i="75"/>
  <c r="K187" i="75"/>
  <c r="M187" i="75"/>
  <c r="N187" i="75"/>
  <c r="O187" i="75"/>
  <c r="Q187" i="75"/>
  <c r="Z187" i="75" s="1"/>
  <c r="AQ187" i="75" s="1"/>
  <c r="E188" i="5" s="1"/>
  <c r="R187" i="75"/>
  <c r="S187" i="75"/>
  <c r="T187" i="75"/>
  <c r="U187" i="75"/>
  <c r="AZ187" i="75"/>
  <c r="BA187" i="75"/>
  <c r="F188" i="75"/>
  <c r="P188" i="75" s="1"/>
  <c r="H188" i="75"/>
  <c r="I188" i="75"/>
  <c r="K188" i="75"/>
  <c r="M188" i="75"/>
  <c r="N188" i="75"/>
  <c r="O188" i="75"/>
  <c r="Q188" i="75"/>
  <c r="R188" i="75"/>
  <c r="AA188" i="75" s="1"/>
  <c r="AJ188" i="75" s="1"/>
  <c r="S188" i="75"/>
  <c r="T188" i="75"/>
  <c r="U188" i="75"/>
  <c r="AG188" i="75"/>
  <c r="AZ188" i="75"/>
  <c r="BA188" i="75"/>
  <c r="H189" i="75"/>
  <c r="J189" i="75" s="1"/>
  <c r="L189" i="75" s="1"/>
  <c r="I189" i="75"/>
  <c r="K189" i="75"/>
  <c r="M189" i="75"/>
  <c r="N189" i="75"/>
  <c r="O189" i="75"/>
  <c r="Q189" i="75"/>
  <c r="R189" i="75"/>
  <c r="S189" i="75"/>
  <c r="AB189" i="75" s="1"/>
  <c r="T189" i="75"/>
  <c r="AD189" i="75" s="1"/>
  <c r="AM189" i="75" s="1"/>
  <c r="U189" i="75"/>
  <c r="AZ189" i="75"/>
  <c r="BA189" i="75"/>
  <c r="D190" i="75"/>
  <c r="H190" i="75"/>
  <c r="I190" i="75"/>
  <c r="K190" i="75"/>
  <c r="M190" i="75"/>
  <c r="N190" i="75"/>
  <c r="V190" i="75" s="1"/>
  <c r="AH190" i="75" s="1"/>
  <c r="O190" i="75"/>
  <c r="Q190" i="75"/>
  <c r="R190" i="75"/>
  <c r="S190" i="75"/>
  <c r="AB190" i="75" s="1"/>
  <c r="T190" i="75"/>
  <c r="U190" i="75"/>
  <c r="AZ190" i="75"/>
  <c r="BB190" i="75" s="1"/>
  <c r="BA190" i="75"/>
  <c r="C191" i="75"/>
  <c r="D191" i="75"/>
  <c r="H191" i="75"/>
  <c r="I191" i="75"/>
  <c r="J191" i="75" s="1"/>
  <c r="L191" i="75" s="1"/>
  <c r="K191" i="75"/>
  <c r="M191" i="75"/>
  <c r="N191" i="75"/>
  <c r="O191" i="75"/>
  <c r="Q191" i="75"/>
  <c r="R191" i="75"/>
  <c r="S191" i="75"/>
  <c r="T191" i="75"/>
  <c r="AD191" i="75" s="1"/>
  <c r="U191" i="75"/>
  <c r="AG191" i="75"/>
  <c r="AZ191" i="75"/>
  <c r="BB191" i="75" s="1"/>
  <c r="BA191" i="75"/>
  <c r="D192" i="75"/>
  <c r="G192" i="75"/>
  <c r="H192" i="75"/>
  <c r="I192" i="75"/>
  <c r="J192" i="75" s="1"/>
  <c r="L192" i="75" s="1"/>
  <c r="K192" i="75"/>
  <c r="M192" i="75"/>
  <c r="N192" i="75"/>
  <c r="O192" i="75"/>
  <c r="Q192" i="75"/>
  <c r="R192" i="75"/>
  <c r="S192" i="75"/>
  <c r="T192" i="75"/>
  <c r="AD192" i="75" s="1"/>
  <c r="AM192" i="75" s="1"/>
  <c r="U192" i="75"/>
  <c r="AZ192" i="75"/>
  <c r="BA192" i="75"/>
  <c r="D193" i="75"/>
  <c r="G193" i="75"/>
  <c r="H193" i="75"/>
  <c r="I193" i="75"/>
  <c r="K193" i="75"/>
  <c r="M193" i="75"/>
  <c r="N193" i="75"/>
  <c r="O193" i="75"/>
  <c r="W193" i="75" s="1"/>
  <c r="AI193" i="75" s="1"/>
  <c r="Q193" i="75"/>
  <c r="Z193" i="75" s="1"/>
  <c r="AQ193" i="75" s="1"/>
  <c r="E194" i="5" s="1"/>
  <c r="R193" i="75"/>
  <c r="S193" i="75"/>
  <c r="T193" i="75"/>
  <c r="U193" i="75"/>
  <c r="AZ193" i="75"/>
  <c r="BA193" i="75"/>
  <c r="C4" i="3"/>
  <c r="E4" i="3" s="1"/>
  <c r="M5" i="5" s="1"/>
  <c r="F4" i="3"/>
  <c r="G4" i="3"/>
  <c r="I4" i="3"/>
  <c r="J4" i="3" s="1"/>
  <c r="K4" i="3" s="1"/>
  <c r="L4" i="3"/>
  <c r="O4" i="3"/>
  <c r="Q4" i="3" s="1"/>
  <c r="R4" i="3" s="1"/>
  <c r="T4" i="3"/>
  <c r="U4" i="3"/>
  <c r="V4" i="3"/>
  <c r="X4" i="3"/>
  <c r="Y4" i="3"/>
  <c r="AA4" i="3"/>
  <c r="AB4" i="3" s="1"/>
  <c r="AC4" i="3" s="1"/>
  <c r="T5" i="5" s="1"/>
  <c r="AD4" i="3"/>
  <c r="AE4" i="3"/>
  <c r="AF4" i="3"/>
  <c r="AG4" i="3"/>
  <c r="C5" i="3"/>
  <c r="E5" i="3" s="1"/>
  <c r="M6" i="5" s="1"/>
  <c r="F5" i="3"/>
  <c r="G5" i="3"/>
  <c r="I5" i="3"/>
  <c r="J5" i="3" s="1"/>
  <c r="K5" i="3" s="1"/>
  <c r="L5" i="3"/>
  <c r="O5" i="3"/>
  <c r="P5" i="3" s="1"/>
  <c r="T5" i="3"/>
  <c r="U5" i="3"/>
  <c r="V5" i="3"/>
  <c r="X5" i="3"/>
  <c r="Y5" i="3"/>
  <c r="AA5" i="3"/>
  <c r="AB5" i="3" s="1"/>
  <c r="AC5" i="3" s="1"/>
  <c r="T6" i="5" s="1"/>
  <c r="AD5" i="3"/>
  <c r="AE5" i="3"/>
  <c r="AF5" i="3"/>
  <c r="AG5" i="3"/>
  <c r="C6" i="3"/>
  <c r="E6" i="3" s="1"/>
  <c r="M7" i="5" s="1"/>
  <c r="F6" i="3"/>
  <c r="G6" i="3"/>
  <c r="I6" i="3"/>
  <c r="J6" i="3" s="1"/>
  <c r="K6" i="3" s="1"/>
  <c r="L6" i="3"/>
  <c r="O6" i="3"/>
  <c r="P6" i="3" s="1"/>
  <c r="T6" i="3"/>
  <c r="U6" i="3"/>
  <c r="V6" i="3"/>
  <c r="X6" i="3"/>
  <c r="Y6" i="3"/>
  <c r="AA6" i="3"/>
  <c r="AB6" i="3" s="1"/>
  <c r="AC6" i="3" s="1"/>
  <c r="T7" i="5" s="1"/>
  <c r="AD6" i="3"/>
  <c r="AE6" i="3"/>
  <c r="AF6" i="3"/>
  <c r="AG6" i="3"/>
  <c r="C7" i="3"/>
  <c r="F7" i="3"/>
  <c r="G7" i="3"/>
  <c r="I7" i="3"/>
  <c r="J7" i="3" s="1"/>
  <c r="K7" i="3" s="1"/>
  <c r="L7" i="3"/>
  <c r="O7" i="3"/>
  <c r="P7" i="3" s="1"/>
  <c r="T7" i="3"/>
  <c r="U7" i="3"/>
  <c r="V7" i="3"/>
  <c r="X7" i="3"/>
  <c r="Y7" i="3"/>
  <c r="AA7" i="3"/>
  <c r="AB7" i="3" s="1"/>
  <c r="AC7" i="3" s="1"/>
  <c r="T8" i="5" s="1"/>
  <c r="AD7" i="3"/>
  <c r="AE7" i="3"/>
  <c r="AF7" i="3"/>
  <c r="AG7" i="3"/>
  <c r="C8" i="3"/>
  <c r="F8" i="3"/>
  <c r="G8" i="3"/>
  <c r="I8" i="3"/>
  <c r="J8" i="3" s="1"/>
  <c r="K8" i="3" s="1"/>
  <c r="L8" i="3"/>
  <c r="O8" i="3"/>
  <c r="P8" i="3" s="1"/>
  <c r="T8" i="3"/>
  <c r="U8" i="3"/>
  <c r="V8" i="3"/>
  <c r="X8" i="3"/>
  <c r="Y8" i="3"/>
  <c r="AA8" i="3"/>
  <c r="AB8" i="3" s="1"/>
  <c r="AC8" i="3" s="1"/>
  <c r="T9" i="5" s="1"/>
  <c r="AD8" i="3"/>
  <c r="AE8" i="3"/>
  <c r="AF8" i="3"/>
  <c r="AH8" i="3" s="1"/>
  <c r="AG8" i="3"/>
  <c r="C9" i="3"/>
  <c r="F9" i="3"/>
  <c r="G9" i="3"/>
  <c r="I9" i="3"/>
  <c r="J9" i="3" s="1"/>
  <c r="K9" i="3" s="1"/>
  <c r="L9" i="3"/>
  <c r="O9" i="3"/>
  <c r="P9" i="3" s="1"/>
  <c r="T9" i="3"/>
  <c r="U9" i="3"/>
  <c r="V9" i="3"/>
  <c r="X9" i="3"/>
  <c r="Y9" i="3"/>
  <c r="AA9" i="3"/>
  <c r="AB9" i="3" s="1"/>
  <c r="AC9" i="3" s="1"/>
  <c r="T10" i="5" s="1"/>
  <c r="AD9" i="3"/>
  <c r="AE9" i="3"/>
  <c r="AF9" i="3"/>
  <c r="AG9" i="3"/>
  <c r="C10" i="3"/>
  <c r="F10" i="3"/>
  <c r="G10" i="3"/>
  <c r="I10" i="3"/>
  <c r="J10" i="3" s="1"/>
  <c r="K10" i="3" s="1"/>
  <c r="L10" i="3"/>
  <c r="O10" i="3"/>
  <c r="Q10" i="3" s="1"/>
  <c r="R10" i="3" s="1"/>
  <c r="T10" i="3"/>
  <c r="U10" i="3"/>
  <c r="V10" i="3"/>
  <c r="X10" i="3"/>
  <c r="Y10" i="3"/>
  <c r="Z10" i="3" s="1"/>
  <c r="S11" i="5" s="1"/>
  <c r="AA10" i="3"/>
  <c r="AB10" i="3" s="1"/>
  <c r="AC10" i="3" s="1"/>
  <c r="T11" i="5" s="1"/>
  <c r="AD10" i="3"/>
  <c r="AE10" i="3"/>
  <c r="AF10" i="3"/>
  <c r="AG10" i="3"/>
  <c r="C11" i="3"/>
  <c r="F11" i="3"/>
  <c r="G11" i="3"/>
  <c r="I11" i="3"/>
  <c r="J11" i="3" s="1"/>
  <c r="K11" i="3" s="1"/>
  <c r="L11" i="3"/>
  <c r="O11" i="3"/>
  <c r="P11" i="3" s="1"/>
  <c r="T11" i="3"/>
  <c r="U11" i="3"/>
  <c r="V11" i="3"/>
  <c r="X11" i="3"/>
  <c r="Y11" i="3"/>
  <c r="Z11" i="3" s="1"/>
  <c r="S12" i="5" s="1"/>
  <c r="AA11" i="3"/>
  <c r="AB11" i="3" s="1"/>
  <c r="AC11" i="3" s="1"/>
  <c r="T12" i="5" s="1"/>
  <c r="AD11" i="3"/>
  <c r="AE11" i="3"/>
  <c r="AF11" i="3"/>
  <c r="AG11" i="3"/>
  <c r="C12" i="3"/>
  <c r="F12" i="3"/>
  <c r="G12" i="3"/>
  <c r="I12" i="3"/>
  <c r="J12" i="3" s="1"/>
  <c r="K12" i="3" s="1"/>
  <c r="L12" i="3"/>
  <c r="O12" i="3"/>
  <c r="P12" i="3" s="1"/>
  <c r="T12" i="3"/>
  <c r="U12" i="3"/>
  <c r="V12" i="3"/>
  <c r="X12" i="3"/>
  <c r="Y12" i="3"/>
  <c r="AA12" i="3"/>
  <c r="AB12" i="3" s="1"/>
  <c r="AC12" i="3" s="1"/>
  <c r="AD12" i="3"/>
  <c r="AE12" i="3"/>
  <c r="AF12" i="3"/>
  <c r="AH12" i="3" s="1"/>
  <c r="AG12" i="3"/>
  <c r="C13" i="3"/>
  <c r="F13" i="3"/>
  <c r="G13" i="3"/>
  <c r="I13" i="3"/>
  <c r="J13" i="3" s="1"/>
  <c r="K13" i="3" s="1"/>
  <c r="L13" i="3"/>
  <c r="O13" i="3"/>
  <c r="T13" i="3"/>
  <c r="U13" i="3"/>
  <c r="V13" i="3"/>
  <c r="X13" i="3"/>
  <c r="Y13" i="3"/>
  <c r="AA13" i="3"/>
  <c r="AB13" i="3" s="1"/>
  <c r="AC13" i="3" s="1"/>
  <c r="T14" i="5" s="1"/>
  <c r="AD13" i="3"/>
  <c r="AE13" i="3"/>
  <c r="AF13" i="3"/>
  <c r="AG13" i="3"/>
  <c r="C14" i="3"/>
  <c r="E14" i="3" s="1"/>
  <c r="M15" i="5" s="1"/>
  <c r="F14" i="3"/>
  <c r="G14" i="3"/>
  <c r="I14" i="3"/>
  <c r="J14" i="3" s="1"/>
  <c r="K14" i="3" s="1"/>
  <c r="L14" i="3"/>
  <c r="O14" i="3"/>
  <c r="P14" i="3" s="1"/>
  <c r="T14" i="3"/>
  <c r="U14" i="3"/>
  <c r="V14" i="3"/>
  <c r="X14" i="3"/>
  <c r="Y14" i="3"/>
  <c r="AA14" i="3"/>
  <c r="AB14" i="3" s="1"/>
  <c r="AC14" i="3" s="1"/>
  <c r="AD14" i="3"/>
  <c r="AE14" i="3"/>
  <c r="AF14" i="3"/>
  <c r="AG14" i="3"/>
  <c r="C15" i="3"/>
  <c r="F15" i="3"/>
  <c r="G15" i="3"/>
  <c r="I15" i="3"/>
  <c r="J15" i="3" s="1"/>
  <c r="K15" i="3" s="1"/>
  <c r="L15" i="3"/>
  <c r="O15" i="3"/>
  <c r="P15" i="3" s="1"/>
  <c r="T15" i="3"/>
  <c r="U15" i="3"/>
  <c r="V15" i="3"/>
  <c r="X15" i="3"/>
  <c r="Y15" i="3"/>
  <c r="AA15" i="3"/>
  <c r="AB15" i="3" s="1"/>
  <c r="AC15" i="3" s="1"/>
  <c r="AD15" i="3"/>
  <c r="AE15" i="3"/>
  <c r="AF15" i="3"/>
  <c r="AG15" i="3"/>
  <c r="C16" i="3"/>
  <c r="F16" i="3"/>
  <c r="G16" i="3"/>
  <c r="I16" i="3"/>
  <c r="J16" i="3" s="1"/>
  <c r="K16" i="3" s="1"/>
  <c r="L16" i="3"/>
  <c r="O16" i="3"/>
  <c r="Q16" i="3" s="1"/>
  <c r="R16" i="3" s="1"/>
  <c r="T16" i="3"/>
  <c r="U16" i="3"/>
  <c r="V16" i="3"/>
  <c r="X16" i="3"/>
  <c r="Y16" i="3"/>
  <c r="AA16" i="3"/>
  <c r="AB16" i="3" s="1"/>
  <c r="AC16" i="3" s="1"/>
  <c r="AD16" i="3"/>
  <c r="AE16" i="3"/>
  <c r="AF16" i="3"/>
  <c r="AG16" i="3"/>
  <c r="C17" i="3"/>
  <c r="F17" i="3"/>
  <c r="G17" i="3"/>
  <c r="I17" i="3"/>
  <c r="J17" i="3" s="1"/>
  <c r="K17" i="3" s="1"/>
  <c r="L17" i="3"/>
  <c r="O17" i="3"/>
  <c r="P17" i="3" s="1"/>
  <c r="T17" i="3"/>
  <c r="U17" i="3"/>
  <c r="V17" i="3"/>
  <c r="X17" i="3"/>
  <c r="Y17" i="3"/>
  <c r="AA17" i="3"/>
  <c r="AB17" i="3" s="1"/>
  <c r="AC17" i="3" s="1"/>
  <c r="T18" i="5" s="1"/>
  <c r="AD17" i="3"/>
  <c r="AE17" i="3"/>
  <c r="AF17" i="3"/>
  <c r="AG17" i="3"/>
  <c r="C18" i="3"/>
  <c r="F18" i="3"/>
  <c r="G18" i="3"/>
  <c r="I18" i="3"/>
  <c r="J18" i="3" s="1"/>
  <c r="K18" i="3" s="1"/>
  <c r="L18" i="3"/>
  <c r="O18" i="3"/>
  <c r="T18" i="3"/>
  <c r="U18" i="3"/>
  <c r="V18" i="3"/>
  <c r="X18" i="3"/>
  <c r="Y18" i="3"/>
  <c r="Z18" i="3" s="1"/>
  <c r="S19" i="5" s="1"/>
  <c r="AA18" i="3"/>
  <c r="AB18" i="3" s="1"/>
  <c r="AC18" i="3" s="1"/>
  <c r="AD18" i="3"/>
  <c r="AE18" i="3"/>
  <c r="AF18" i="3"/>
  <c r="AG18" i="3"/>
  <c r="C19" i="3"/>
  <c r="E19" i="3" s="1"/>
  <c r="F19" i="3"/>
  <c r="G19" i="3"/>
  <c r="I19" i="3"/>
  <c r="J19" i="3" s="1"/>
  <c r="K19" i="3" s="1"/>
  <c r="L19" i="3"/>
  <c r="O19" i="3"/>
  <c r="T19" i="3"/>
  <c r="U19" i="3"/>
  <c r="V19" i="3"/>
  <c r="X19" i="3"/>
  <c r="Y19" i="3"/>
  <c r="Z19" i="3" s="1"/>
  <c r="S20" i="5" s="1"/>
  <c r="AA19" i="3"/>
  <c r="AB19" i="3" s="1"/>
  <c r="AC19" i="3" s="1"/>
  <c r="T20" i="5" s="1"/>
  <c r="AD19" i="3"/>
  <c r="AE19" i="3"/>
  <c r="AF19" i="3"/>
  <c r="AG19" i="3"/>
  <c r="C20" i="3"/>
  <c r="F20" i="3"/>
  <c r="G20" i="3"/>
  <c r="I20" i="3"/>
  <c r="J20" i="3" s="1"/>
  <c r="K20" i="3" s="1"/>
  <c r="L20" i="3"/>
  <c r="O20" i="3"/>
  <c r="P20" i="3" s="1"/>
  <c r="T20" i="3"/>
  <c r="U20" i="3"/>
  <c r="V20" i="3"/>
  <c r="X20" i="3"/>
  <c r="Y20" i="3"/>
  <c r="AA20" i="3"/>
  <c r="AB20" i="3" s="1"/>
  <c r="AC20" i="3" s="1"/>
  <c r="T21" i="5" s="1"/>
  <c r="AD20" i="3"/>
  <c r="AE20" i="3"/>
  <c r="AF20" i="3"/>
  <c r="AG20" i="3"/>
  <c r="C21" i="3"/>
  <c r="F21" i="3"/>
  <c r="G21" i="3"/>
  <c r="I21" i="3"/>
  <c r="J21" i="3" s="1"/>
  <c r="K21" i="3" s="1"/>
  <c r="L21" i="3"/>
  <c r="O21" i="3"/>
  <c r="P21" i="3" s="1"/>
  <c r="T21" i="3"/>
  <c r="U21" i="3"/>
  <c r="V21" i="3"/>
  <c r="X21" i="3"/>
  <c r="Y21" i="3"/>
  <c r="AA21" i="3"/>
  <c r="AB21" i="3" s="1"/>
  <c r="AC21" i="3" s="1"/>
  <c r="T22" i="5" s="1"/>
  <c r="AD21" i="3"/>
  <c r="AE21" i="3"/>
  <c r="AF21" i="3"/>
  <c r="AG21" i="3"/>
  <c r="C22" i="3"/>
  <c r="E22" i="3" s="1"/>
  <c r="M23" i="5" s="1"/>
  <c r="F22" i="3"/>
  <c r="G22" i="3"/>
  <c r="I22" i="3"/>
  <c r="J22" i="3" s="1"/>
  <c r="K22" i="3" s="1"/>
  <c r="L22" i="3"/>
  <c r="O22" i="3"/>
  <c r="Q22" i="3" s="1"/>
  <c r="R22" i="3" s="1"/>
  <c r="T22" i="3"/>
  <c r="U22" i="3"/>
  <c r="V22" i="3"/>
  <c r="X22" i="3"/>
  <c r="Y22" i="3"/>
  <c r="AA22" i="3"/>
  <c r="AB22" i="3" s="1"/>
  <c r="AC22" i="3" s="1"/>
  <c r="T23" i="5" s="1"/>
  <c r="AD22" i="3"/>
  <c r="AE22" i="3"/>
  <c r="AF22" i="3"/>
  <c r="AG22" i="3"/>
  <c r="C23" i="3"/>
  <c r="F23" i="3"/>
  <c r="G23" i="3"/>
  <c r="I23" i="3"/>
  <c r="J23" i="3" s="1"/>
  <c r="K23" i="3" s="1"/>
  <c r="L23" i="3"/>
  <c r="O23" i="3"/>
  <c r="P23" i="3" s="1"/>
  <c r="T23" i="3"/>
  <c r="U23" i="3"/>
  <c r="V23" i="3"/>
  <c r="X23" i="3"/>
  <c r="Y23" i="3"/>
  <c r="AA23" i="3"/>
  <c r="AB23" i="3" s="1"/>
  <c r="AC23" i="3" s="1"/>
  <c r="T24" i="5" s="1"/>
  <c r="AD23" i="3"/>
  <c r="AE23" i="3"/>
  <c r="AF23" i="3"/>
  <c r="AG23" i="3"/>
  <c r="C24" i="3"/>
  <c r="F24" i="3"/>
  <c r="G24" i="3"/>
  <c r="I24" i="3"/>
  <c r="J24" i="3" s="1"/>
  <c r="K24" i="3" s="1"/>
  <c r="L24" i="3"/>
  <c r="O24" i="3"/>
  <c r="P24" i="3" s="1"/>
  <c r="T24" i="3"/>
  <c r="U24" i="3"/>
  <c r="V24" i="3"/>
  <c r="X24" i="3"/>
  <c r="Y24" i="3"/>
  <c r="AA24" i="3"/>
  <c r="AB24" i="3" s="1"/>
  <c r="AC24" i="3" s="1"/>
  <c r="T25" i="5" s="1"/>
  <c r="AD24" i="3"/>
  <c r="AE24" i="3"/>
  <c r="AF24" i="3"/>
  <c r="AG24" i="3"/>
  <c r="C25" i="3"/>
  <c r="F25" i="3"/>
  <c r="G25" i="3"/>
  <c r="I25" i="3"/>
  <c r="J25" i="3" s="1"/>
  <c r="K25" i="3" s="1"/>
  <c r="L25" i="3"/>
  <c r="O25" i="3"/>
  <c r="P25" i="3" s="1"/>
  <c r="T25" i="3"/>
  <c r="U25" i="3"/>
  <c r="V25" i="3"/>
  <c r="X25" i="3"/>
  <c r="Y25" i="3"/>
  <c r="AA25" i="3"/>
  <c r="AB25" i="3" s="1"/>
  <c r="AC25" i="3" s="1"/>
  <c r="AD25" i="3"/>
  <c r="AE25" i="3"/>
  <c r="AF25" i="3"/>
  <c r="AH25" i="3" s="1"/>
  <c r="AG25" i="3"/>
  <c r="C26" i="3"/>
  <c r="F26" i="3"/>
  <c r="G26" i="3"/>
  <c r="I26" i="3"/>
  <c r="J26" i="3" s="1"/>
  <c r="K26" i="3" s="1"/>
  <c r="L26" i="3"/>
  <c r="O26" i="3"/>
  <c r="Q26" i="3" s="1"/>
  <c r="R26" i="3" s="1"/>
  <c r="T26" i="3"/>
  <c r="U26" i="3"/>
  <c r="V26" i="3"/>
  <c r="X26" i="3"/>
  <c r="Y26" i="3"/>
  <c r="Z26" i="3" s="1"/>
  <c r="S27" i="5" s="1"/>
  <c r="AA26" i="3"/>
  <c r="AB26" i="3" s="1"/>
  <c r="AC26" i="3" s="1"/>
  <c r="T27" i="5" s="1"/>
  <c r="AD26" i="3"/>
  <c r="AE26" i="3"/>
  <c r="AF26" i="3"/>
  <c r="AG26" i="3"/>
  <c r="C27" i="3"/>
  <c r="E27" i="3" s="1"/>
  <c r="F27" i="3"/>
  <c r="G27" i="3"/>
  <c r="I27" i="3"/>
  <c r="J27" i="3" s="1"/>
  <c r="K27" i="3" s="1"/>
  <c r="L27" i="3"/>
  <c r="O27" i="3"/>
  <c r="Q27" i="3" s="1"/>
  <c r="R27" i="3" s="1"/>
  <c r="T27" i="3"/>
  <c r="U27" i="3"/>
  <c r="V27" i="3"/>
  <c r="X27" i="3"/>
  <c r="Y27" i="3"/>
  <c r="Z27" i="3" s="1"/>
  <c r="S28" i="5" s="1"/>
  <c r="AA27" i="3"/>
  <c r="AB27" i="3" s="1"/>
  <c r="AC27" i="3" s="1"/>
  <c r="AD27" i="3"/>
  <c r="AE27" i="3"/>
  <c r="AF27" i="3"/>
  <c r="AG27" i="3"/>
  <c r="C28" i="3"/>
  <c r="F28" i="3"/>
  <c r="G28" i="3"/>
  <c r="I28" i="3"/>
  <c r="J28" i="3" s="1"/>
  <c r="K28" i="3" s="1"/>
  <c r="L28" i="3"/>
  <c r="O28" i="3"/>
  <c r="P28" i="3" s="1"/>
  <c r="T28" i="3"/>
  <c r="U28" i="3"/>
  <c r="V28" i="3"/>
  <c r="X28" i="3"/>
  <c r="Y28" i="3"/>
  <c r="AA28" i="3"/>
  <c r="AB28" i="3" s="1"/>
  <c r="AC28" i="3" s="1"/>
  <c r="AD28" i="3"/>
  <c r="AE28" i="3"/>
  <c r="AF28" i="3"/>
  <c r="AG28" i="3"/>
  <c r="C29" i="3"/>
  <c r="E29" i="3" s="1"/>
  <c r="M30" i="5" s="1"/>
  <c r="F29" i="3"/>
  <c r="G29" i="3"/>
  <c r="H29" i="3" s="1"/>
  <c r="N30" i="5" s="1"/>
  <c r="I29" i="3"/>
  <c r="J29" i="3" s="1"/>
  <c r="K29" i="3" s="1"/>
  <c r="L29" i="3"/>
  <c r="O29" i="3"/>
  <c r="P29" i="3" s="1"/>
  <c r="T29" i="3"/>
  <c r="U29" i="3"/>
  <c r="V29" i="3"/>
  <c r="X29" i="3"/>
  <c r="Y29" i="3"/>
  <c r="Z29" i="3" s="1"/>
  <c r="S30" i="5" s="1"/>
  <c r="AA29" i="3"/>
  <c r="AB29" i="3" s="1"/>
  <c r="AC29" i="3" s="1"/>
  <c r="T30" i="5" s="1"/>
  <c r="AD29" i="3"/>
  <c r="AE29" i="3"/>
  <c r="AF29" i="3"/>
  <c r="AG29" i="3"/>
  <c r="C30" i="3"/>
  <c r="E30" i="3" s="1"/>
  <c r="F30" i="3"/>
  <c r="G30" i="3"/>
  <c r="I30" i="3"/>
  <c r="J30" i="3" s="1"/>
  <c r="K30" i="3" s="1"/>
  <c r="L30" i="3"/>
  <c r="O30" i="3"/>
  <c r="P30" i="3" s="1"/>
  <c r="T30" i="3"/>
  <c r="U30" i="3"/>
  <c r="V30" i="3"/>
  <c r="X30" i="3"/>
  <c r="Y30" i="3"/>
  <c r="AA30" i="3"/>
  <c r="AB30" i="3" s="1"/>
  <c r="AC30" i="3" s="1"/>
  <c r="T31" i="5" s="1"/>
  <c r="AD30" i="3"/>
  <c r="AE30" i="3"/>
  <c r="AF30" i="3"/>
  <c r="AG30" i="3"/>
  <c r="C31" i="3"/>
  <c r="F31" i="3"/>
  <c r="G31" i="3"/>
  <c r="I31" i="3"/>
  <c r="J31" i="3" s="1"/>
  <c r="K31" i="3" s="1"/>
  <c r="L31" i="3"/>
  <c r="O31" i="3"/>
  <c r="P31" i="3" s="1"/>
  <c r="T31" i="3"/>
  <c r="U31" i="3"/>
  <c r="V31" i="3"/>
  <c r="X31" i="3"/>
  <c r="Y31" i="3"/>
  <c r="AA31" i="3"/>
  <c r="AB31" i="3" s="1"/>
  <c r="AC31" i="3" s="1"/>
  <c r="T32" i="5" s="1"/>
  <c r="AD31" i="3"/>
  <c r="AE31" i="3"/>
  <c r="AF31" i="3"/>
  <c r="AG31" i="3"/>
  <c r="C32" i="3"/>
  <c r="F32" i="3"/>
  <c r="G32" i="3"/>
  <c r="I32" i="3"/>
  <c r="J32" i="3" s="1"/>
  <c r="K32" i="3" s="1"/>
  <c r="L32" i="3"/>
  <c r="O32" i="3"/>
  <c r="P32" i="3" s="1"/>
  <c r="T32" i="3"/>
  <c r="U32" i="3"/>
  <c r="V32" i="3"/>
  <c r="X32" i="3"/>
  <c r="Y32" i="3"/>
  <c r="AA32" i="3"/>
  <c r="AB32" i="3" s="1"/>
  <c r="AC32" i="3" s="1"/>
  <c r="T33" i="5" s="1"/>
  <c r="AD32" i="3"/>
  <c r="AE32" i="3"/>
  <c r="AF32" i="3"/>
  <c r="AG32" i="3"/>
  <c r="C33" i="3"/>
  <c r="F33" i="3"/>
  <c r="G33" i="3"/>
  <c r="I33" i="3"/>
  <c r="J33" i="3" s="1"/>
  <c r="K33" i="3" s="1"/>
  <c r="L33" i="3"/>
  <c r="O33" i="3"/>
  <c r="T33" i="3"/>
  <c r="U33" i="3"/>
  <c r="V33" i="3"/>
  <c r="X33" i="3"/>
  <c r="Y33" i="3"/>
  <c r="AA33" i="3"/>
  <c r="AB33" i="3" s="1"/>
  <c r="AC33" i="3" s="1"/>
  <c r="T34" i="5" s="1"/>
  <c r="AD33" i="3"/>
  <c r="AE33" i="3"/>
  <c r="AF33" i="3"/>
  <c r="AG33" i="3"/>
  <c r="C34" i="3"/>
  <c r="E34" i="3" s="1"/>
  <c r="M35" i="5" s="1"/>
  <c r="F34" i="3"/>
  <c r="G34" i="3"/>
  <c r="H34" i="3" s="1"/>
  <c r="N35" i="5" s="1"/>
  <c r="I34" i="3"/>
  <c r="J34" i="3" s="1"/>
  <c r="K34" i="3" s="1"/>
  <c r="L34" i="3"/>
  <c r="O34" i="3"/>
  <c r="Q34" i="3" s="1"/>
  <c r="R34" i="3" s="1"/>
  <c r="T34" i="3"/>
  <c r="U34" i="3"/>
  <c r="V34" i="3"/>
  <c r="X34" i="3"/>
  <c r="Y34" i="3"/>
  <c r="Z34" i="3" s="1"/>
  <c r="S35" i="5" s="1"/>
  <c r="AA34" i="3"/>
  <c r="AB34" i="3" s="1"/>
  <c r="AC34" i="3" s="1"/>
  <c r="T35" i="5" s="1"/>
  <c r="AD34" i="3"/>
  <c r="AE34" i="3"/>
  <c r="AF34" i="3"/>
  <c r="AH34" i="3" s="1"/>
  <c r="AG34" i="3"/>
  <c r="C35" i="3"/>
  <c r="E35" i="3" s="1"/>
  <c r="M36" i="5" s="1"/>
  <c r="F35" i="3"/>
  <c r="G35" i="3"/>
  <c r="I35" i="3"/>
  <c r="J35" i="3" s="1"/>
  <c r="K35" i="3" s="1"/>
  <c r="L35" i="3"/>
  <c r="O35" i="3"/>
  <c r="Q35" i="3" s="1"/>
  <c r="R35" i="3" s="1"/>
  <c r="T35" i="3"/>
  <c r="U35" i="3"/>
  <c r="V35" i="3"/>
  <c r="X35" i="3"/>
  <c r="Y35" i="3"/>
  <c r="Z35" i="3" s="1"/>
  <c r="S36" i="5" s="1"/>
  <c r="AA35" i="3"/>
  <c r="AB35" i="3" s="1"/>
  <c r="AC35" i="3" s="1"/>
  <c r="AD35" i="3"/>
  <c r="AE35" i="3"/>
  <c r="AF35" i="3"/>
  <c r="AG35" i="3"/>
  <c r="C36" i="3"/>
  <c r="E36" i="3" s="1"/>
  <c r="M37" i="5" s="1"/>
  <c r="F36" i="3"/>
  <c r="G36" i="3"/>
  <c r="I36" i="3"/>
  <c r="J36" i="3" s="1"/>
  <c r="K36" i="3" s="1"/>
  <c r="L36" i="3"/>
  <c r="O36" i="3"/>
  <c r="Q36" i="3" s="1"/>
  <c r="R36" i="3" s="1"/>
  <c r="T36" i="3"/>
  <c r="U36" i="3"/>
  <c r="V36" i="3"/>
  <c r="X36" i="3"/>
  <c r="Y36" i="3"/>
  <c r="AA36" i="3"/>
  <c r="AB36" i="3" s="1"/>
  <c r="AC36" i="3" s="1"/>
  <c r="AD36" i="3"/>
  <c r="AE36" i="3"/>
  <c r="AF36" i="3"/>
  <c r="AG36" i="3"/>
  <c r="C37" i="3"/>
  <c r="E37" i="3" s="1"/>
  <c r="M38" i="5" s="1"/>
  <c r="F37" i="3"/>
  <c r="G37" i="3"/>
  <c r="I37" i="3"/>
  <c r="J37" i="3" s="1"/>
  <c r="K37" i="3" s="1"/>
  <c r="L37" i="3"/>
  <c r="O37" i="3"/>
  <c r="P37" i="3" s="1"/>
  <c r="T37" i="3"/>
  <c r="U37" i="3"/>
  <c r="V37" i="3"/>
  <c r="X37" i="3"/>
  <c r="Y37" i="3"/>
  <c r="AA37" i="3"/>
  <c r="AB37" i="3" s="1"/>
  <c r="AC37" i="3" s="1"/>
  <c r="T38" i="5" s="1"/>
  <c r="AD37" i="3"/>
  <c r="AE37" i="3"/>
  <c r="AF37" i="3"/>
  <c r="AG37" i="3"/>
  <c r="C38" i="3"/>
  <c r="E38" i="3" s="1"/>
  <c r="M39" i="5" s="1"/>
  <c r="F38" i="3"/>
  <c r="G38" i="3"/>
  <c r="I38" i="3"/>
  <c r="J38" i="3" s="1"/>
  <c r="K38" i="3" s="1"/>
  <c r="L38" i="3"/>
  <c r="O38" i="3"/>
  <c r="P38" i="3" s="1"/>
  <c r="T38" i="3"/>
  <c r="U38" i="3"/>
  <c r="V38" i="3"/>
  <c r="X38" i="3"/>
  <c r="Y38" i="3"/>
  <c r="AA38" i="3"/>
  <c r="AB38" i="3" s="1"/>
  <c r="AC38" i="3" s="1"/>
  <c r="AD38" i="3"/>
  <c r="AE38" i="3"/>
  <c r="AF38" i="3"/>
  <c r="AG38" i="3"/>
  <c r="C39" i="3"/>
  <c r="F39" i="3"/>
  <c r="G39" i="3"/>
  <c r="I39" i="3"/>
  <c r="J39" i="3" s="1"/>
  <c r="K39" i="3" s="1"/>
  <c r="L39" i="3"/>
  <c r="O39" i="3"/>
  <c r="P39" i="3" s="1"/>
  <c r="T39" i="3"/>
  <c r="U39" i="3"/>
  <c r="V39" i="3"/>
  <c r="X39" i="3"/>
  <c r="Y39" i="3"/>
  <c r="AA39" i="3"/>
  <c r="AB39" i="3" s="1"/>
  <c r="AC39" i="3" s="1"/>
  <c r="T40" i="5" s="1"/>
  <c r="AD39" i="3"/>
  <c r="AE39" i="3"/>
  <c r="AF39" i="3"/>
  <c r="AH39" i="3" s="1"/>
  <c r="AG39" i="3"/>
  <c r="C40" i="3"/>
  <c r="E40" i="3" s="1"/>
  <c r="M41" i="5" s="1"/>
  <c r="F40" i="3"/>
  <c r="G40" i="3"/>
  <c r="I40" i="3"/>
  <c r="J40" i="3" s="1"/>
  <c r="K40" i="3" s="1"/>
  <c r="L40" i="3"/>
  <c r="O40" i="3"/>
  <c r="Q40" i="3" s="1"/>
  <c r="R40" i="3" s="1"/>
  <c r="T40" i="3"/>
  <c r="U40" i="3"/>
  <c r="V40" i="3"/>
  <c r="X40" i="3"/>
  <c r="Y40" i="3"/>
  <c r="AA40" i="3"/>
  <c r="AB40" i="3" s="1"/>
  <c r="AC40" i="3" s="1"/>
  <c r="T41" i="5" s="1"/>
  <c r="AD40" i="3"/>
  <c r="AE40" i="3"/>
  <c r="AF40" i="3"/>
  <c r="AG40" i="3"/>
  <c r="C41" i="3"/>
  <c r="E41" i="3" s="1"/>
  <c r="M42" i="5" s="1"/>
  <c r="F41" i="3"/>
  <c r="G41" i="3"/>
  <c r="I41" i="3"/>
  <c r="J41" i="3" s="1"/>
  <c r="K41" i="3" s="1"/>
  <c r="L41" i="3"/>
  <c r="O41" i="3"/>
  <c r="T41" i="3"/>
  <c r="U41" i="3"/>
  <c r="V41" i="3"/>
  <c r="X41" i="3"/>
  <c r="Y41" i="3"/>
  <c r="AA41" i="3"/>
  <c r="AB41" i="3" s="1"/>
  <c r="AC41" i="3" s="1"/>
  <c r="AD41" i="3"/>
  <c r="AE41" i="3"/>
  <c r="AF41" i="3"/>
  <c r="AH41" i="3" s="1"/>
  <c r="AG41" i="3"/>
  <c r="C42" i="3"/>
  <c r="F42" i="3"/>
  <c r="G42" i="3"/>
  <c r="I42" i="3"/>
  <c r="J42" i="3" s="1"/>
  <c r="K42" i="3" s="1"/>
  <c r="L42" i="3"/>
  <c r="O42" i="3"/>
  <c r="P42" i="3" s="1"/>
  <c r="T42" i="3"/>
  <c r="U42" i="3"/>
  <c r="V42" i="3"/>
  <c r="X42" i="3"/>
  <c r="Y42" i="3"/>
  <c r="Z42" i="3" s="1"/>
  <c r="S43" i="5" s="1"/>
  <c r="AA42" i="3"/>
  <c r="AB42" i="3" s="1"/>
  <c r="AC42" i="3" s="1"/>
  <c r="AD42" i="3"/>
  <c r="AE42" i="3"/>
  <c r="AF42" i="3"/>
  <c r="AG42" i="3"/>
  <c r="C43" i="3"/>
  <c r="F43" i="3"/>
  <c r="G43" i="3"/>
  <c r="I43" i="3"/>
  <c r="J43" i="3" s="1"/>
  <c r="K43" i="3" s="1"/>
  <c r="L43" i="3"/>
  <c r="O43" i="3"/>
  <c r="Q43" i="3" s="1"/>
  <c r="R43" i="3" s="1"/>
  <c r="T43" i="3"/>
  <c r="U43" i="3"/>
  <c r="V43" i="3"/>
  <c r="X43" i="3"/>
  <c r="Y43" i="3"/>
  <c r="AA43" i="3"/>
  <c r="AB43" i="3" s="1"/>
  <c r="AC43" i="3" s="1"/>
  <c r="AD43" i="3"/>
  <c r="AE43" i="3"/>
  <c r="AF43" i="3"/>
  <c r="AG43" i="3"/>
  <c r="C44" i="3"/>
  <c r="F44" i="3"/>
  <c r="G44" i="3"/>
  <c r="I44" i="3"/>
  <c r="J44" i="3" s="1"/>
  <c r="K44" i="3" s="1"/>
  <c r="L44" i="3"/>
  <c r="O44" i="3"/>
  <c r="Q44" i="3" s="1"/>
  <c r="R44" i="3" s="1"/>
  <c r="T44" i="3"/>
  <c r="U44" i="3"/>
  <c r="V44" i="3"/>
  <c r="X44" i="3"/>
  <c r="Y44" i="3"/>
  <c r="AA44" i="3"/>
  <c r="AB44" i="3" s="1"/>
  <c r="AC44" i="3" s="1"/>
  <c r="AD44" i="3"/>
  <c r="AE44" i="3"/>
  <c r="AF44" i="3"/>
  <c r="AG44" i="3"/>
  <c r="C45" i="3"/>
  <c r="F45" i="3"/>
  <c r="G45" i="3"/>
  <c r="I45" i="3"/>
  <c r="J45" i="3" s="1"/>
  <c r="K45" i="3" s="1"/>
  <c r="L45" i="3"/>
  <c r="O45" i="3"/>
  <c r="P45" i="3" s="1"/>
  <c r="T45" i="3"/>
  <c r="U45" i="3"/>
  <c r="V45" i="3"/>
  <c r="X45" i="3"/>
  <c r="Y45" i="3"/>
  <c r="AA45" i="3"/>
  <c r="AB45" i="3" s="1"/>
  <c r="AC45" i="3" s="1"/>
  <c r="AD45" i="3"/>
  <c r="AE45" i="3"/>
  <c r="AF45" i="3"/>
  <c r="AH45" i="3" s="1"/>
  <c r="AG45" i="3"/>
  <c r="C46" i="3"/>
  <c r="F46" i="3"/>
  <c r="G46" i="3"/>
  <c r="I46" i="3"/>
  <c r="J46" i="3" s="1"/>
  <c r="K46" i="3" s="1"/>
  <c r="L46" i="3"/>
  <c r="O46" i="3"/>
  <c r="P46" i="3" s="1"/>
  <c r="T46" i="3"/>
  <c r="U46" i="3"/>
  <c r="V46" i="3"/>
  <c r="X46" i="3"/>
  <c r="Y46" i="3"/>
  <c r="AA46" i="3"/>
  <c r="AB46" i="3" s="1"/>
  <c r="AC46" i="3" s="1"/>
  <c r="T47" i="5" s="1"/>
  <c r="AD46" i="3"/>
  <c r="AE46" i="3"/>
  <c r="AF46" i="3"/>
  <c r="AG46" i="3"/>
  <c r="C47" i="3"/>
  <c r="F47" i="3"/>
  <c r="G47" i="3"/>
  <c r="I47" i="3"/>
  <c r="J47" i="3" s="1"/>
  <c r="K47" i="3" s="1"/>
  <c r="L47" i="3"/>
  <c r="O47" i="3"/>
  <c r="Q47" i="3" s="1"/>
  <c r="R47" i="3" s="1"/>
  <c r="T47" i="3"/>
  <c r="U47" i="3"/>
  <c r="V47" i="3"/>
  <c r="X47" i="3"/>
  <c r="Y47" i="3"/>
  <c r="AA47" i="3"/>
  <c r="AB47" i="3" s="1"/>
  <c r="AC47" i="3" s="1"/>
  <c r="T48" i="5" s="1"/>
  <c r="AD47" i="3"/>
  <c r="AE47" i="3"/>
  <c r="AF47" i="3"/>
  <c r="AG47" i="3"/>
  <c r="C48" i="3"/>
  <c r="F48" i="3"/>
  <c r="G48" i="3"/>
  <c r="I48" i="3"/>
  <c r="J48" i="3" s="1"/>
  <c r="K48" i="3" s="1"/>
  <c r="L48" i="3"/>
  <c r="O48" i="3"/>
  <c r="P48" i="3" s="1"/>
  <c r="T48" i="3"/>
  <c r="U48" i="3"/>
  <c r="V48" i="3"/>
  <c r="X48" i="3"/>
  <c r="Y48" i="3"/>
  <c r="AA48" i="3"/>
  <c r="AB48" i="3" s="1"/>
  <c r="AC48" i="3" s="1"/>
  <c r="T49" i="5" s="1"/>
  <c r="AD48" i="3"/>
  <c r="AE48" i="3"/>
  <c r="AF48" i="3"/>
  <c r="AG48" i="3"/>
  <c r="C49" i="3"/>
  <c r="E49" i="3" s="1"/>
  <c r="M50" i="5" s="1"/>
  <c r="F49" i="3"/>
  <c r="G49" i="3"/>
  <c r="I49" i="3"/>
  <c r="J49" i="3" s="1"/>
  <c r="K49" i="3" s="1"/>
  <c r="L49" i="3"/>
  <c r="O49" i="3"/>
  <c r="P49" i="3" s="1"/>
  <c r="T49" i="3"/>
  <c r="U49" i="3"/>
  <c r="V49" i="3"/>
  <c r="X49" i="3"/>
  <c r="Y49" i="3"/>
  <c r="AA49" i="3"/>
  <c r="AB49" i="3" s="1"/>
  <c r="AC49" i="3" s="1"/>
  <c r="AD49" i="3"/>
  <c r="AE49" i="3"/>
  <c r="AF49" i="3"/>
  <c r="AH49" i="3" s="1"/>
  <c r="AG49" i="3"/>
  <c r="C50" i="3"/>
  <c r="E50" i="3" s="1"/>
  <c r="M51" i="5" s="1"/>
  <c r="F50" i="3"/>
  <c r="G50" i="3"/>
  <c r="I50" i="3"/>
  <c r="J50" i="3" s="1"/>
  <c r="K50" i="3" s="1"/>
  <c r="L50" i="3"/>
  <c r="O50" i="3"/>
  <c r="P50" i="3" s="1"/>
  <c r="T50" i="3"/>
  <c r="U50" i="3"/>
  <c r="V50" i="3"/>
  <c r="X50" i="3"/>
  <c r="Y50" i="3"/>
  <c r="AA50" i="3"/>
  <c r="AB50" i="3" s="1"/>
  <c r="AC50" i="3" s="1"/>
  <c r="T51" i="5" s="1"/>
  <c r="AD50" i="3"/>
  <c r="AE50" i="3"/>
  <c r="AF50" i="3"/>
  <c r="AH50" i="3" s="1"/>
  <c r="AG50" i="3"/>
  <c r="C51" i="3"/>
  <c r="E51" i="3" s="1"/>
  <c r="M52" i="5" s="1"/>
  <c r="F51" i="3"/>
  <c r="G51" i="3"/>
  <c r="I51" i="3"/>
  <c r="J51" i="3" s="1"/>
  <c r="K51" i="3" s="1"/>
  <c r="L51" i="3"/>
  <c r="O51" i="3"/>
  <c r="Q51" i="3" s="1"/>
  <c r="R51" i="3" s="1"/>
  <c r="T51" i="3"/>
  <c r="U51" i="3"/>
  <c r="V51" i="3"/>
  <c r="X51" i="3"/>
  <c r="Y51" i="3"/>
  <c r="AA51" i="3"/>
  <c r="AB51" i="3" s="1"/>
  <c r="AC51" i="3" s="1"/>
  <c r="AD51" i="3"/>
  <c r="AE51" i="3"/>
  <c r="AF51" i="3"/>
  <c r="AG51" i="3"/>
  <c r="C52" i="3"/>
  <c r="F52" i="3"/>
  <c r="G52" i="3"/>
  <c r="I52" i="3"/>
  <c r="J52" i="3" s="1"/>
  <c r="K52" i="3" s="1"/>
  <c r="L52" i="3"/>
  <c r="O52" i="3"/>
  <c r="P52" i="3" s="1"/>
  <c r="T52" i="3"/>
  <c r="U52" i="3"/>
  <c r="V52" i="3"/>
  <c r="X52" i="3"/>
  <c r="Y52" i="3"/>
  <c r="AA52" i="3"/>
  <c r="AB52" i="3" s="1"/>
  <c r="AC52" i="3" s="1"/>
  <c r="T53" i="5" s="1"/>
  <c r="AD52" i="3"/>
  <c r="AE52" i="3"/>
  <c r="AF52" i="3"/>
  <c r="AG52" i="3"/>
  <c r="C53" i="3"/>
  <c r="F53" i="3"/>
  <c r="G53" i="3"/>
  <c r="I53" i="3"/>
  <c r="J53" i="3" s="1"/>
  <c r="K53" i="3" s="1"/>
  <c r="L53" i="3"/>
  <c r="O53" i="3"/>
  <c r="P53" i="3" s="1"/>
  <c r="T53" i="3"/>
  <c r="U53" i="3"/>
  <c r="V53" i="3"/>
  <c r="X53" i="3"/>
  <c r="Y53" i="3"/>
  <c r="AA53" i="3"/>
  <c r="AB53" i="3" s="1"/>
  <c r="AC53" i="3" s="1"/>
  <c r="T54" i="5" s="1"/>
  <c r="AD53" i="3"/>
  <c r="AE53" i="3"/>
  <c r="AF53" i="3"/>
  <c r="AG53" i="3"/>
  <c r="C54" i="3"/>
  <c r="E54" i="3" s="1"/>
  <c r="F54" i="3"/>
  <c r="G54" i="3"/>
  <c r="I54" i="3"/>
  <c r="J54" i="3" s="1"/>
  <c r="K54" i="3" s="1"/>
  <c r="L54" i="3"/>
  <c r="O54" i="3"/>
  <c r="P54" i="3" s="1"/>
  <c r="T54" i="3"/>
  <c r="U54" i="3"/>
  <c r="V54" i="3"/>
  <c r="X54" i="3"/>
  <c r="Y54" i="3"/>
  <c r="AA54" i="3"/>
  <c r="AB54" i="3" s="1"/>
  <c r="AC54" i="3" s="1"/>
  <c r="T55" i="5" s="1"/>
  <c r="AD54" i="3"/>
  <c r="AE54" i="3"/>
  <c r="AF54" i="3"/>
  <c r="AG54" i="3"/>
  <c r="C55" i="3"/>
  <c r="F55" i="3"/>
  <c r="G55" i="3"/>
  <c r="I55" i="3"/>
  <c r="J55" i="3" s="1"/>
  <c r="K55" i="3" s="1"/>
  <c r="L55" i="3"/>
  <c r="O55" i="3"/>
  <c r="P55" i="3" s="1"/>
  <c r="T55" i="3"/>
  <c r="U55" i="3"/>
  <c r="V55" i="3"/>
  <c r="X55" i="3"/>
  <c r="Y55" i="3"/>
  <c r="AA55" i="3"/>
  <c r="AB55" i="3" s="1"/>
  <c r="AC55" i="3" s="1"/>
  <c r="T56" i="5" s="1"/>
  <c r="AD55" i="3"/>
  <c r="AE55" i="3"/>
  <c r="AF55" i="3"/>
  <c r="AH55" i="3" s="1"/>
  <c r="AG55" i="3"/>
  <c r="C56" i="3"/>
  <c r="E56" i="3" s="1"/>
  <c r="F56" i="3"/>
  <c r="G56" i="3"/>
  <c r="H56" i="3" s="1"/>
  <c r="N57" i="5" s="1"/>
  <c r="I56" i="3"/>
  <c r="J56" i="3" s="1"/>
  <c r="K56" i="3" s="1"/>
  <c r="L56" i="3"/>
  <c r="O56" i="3"/>
  <c r="T56" i="3"/>
  <c r="U56" i="3"/>
  <c r="V56" i="3"/>
  <c r="X56" i="3"/>
  <c r="Y56" i="3"/>
  <c r="Z56" i="3" s="1"/>
  <c r="S57" i="5" s="1"/>
  <c r="AA56" i="3"/>
  <c r="AB56" i="3" s="1"/>
  <c r="AC56" i="3" s="1"/>
  <c r="AD56" i="3"/>
  <c r="AE56" i="3"/>
  <c r="AF56" i="3"/>
  <c r="AH56" i="3" s="1"/>
  <c r="AG56" i="3"/>
  <c r="C57" i="3"/>
  <c r="F57" i="3"/>
  <c r="G57" i="3"/>
  <c r="I57" i="3"/>
  <c r="J57" i="3" s="1"/>
  <c r="K57" i="3" s="1"/>
  <c r="L57" i="3"/>
  <c r="O57" i="3"/>
  <c r="P57" i="3" s="1"/>
  <c r="T57" i="3"/>
  <c r="U57" i="3"/>
  <c r="V57" i="3"/>
  <c r="X57" i="3"/>
  <c r="Y57" i="3"/>
  <c r="AA57" i="3"/>
  <c r="AB57" i="3" s="1"/>
  <c r="AC57" i="3" s="1"/>
  <c r="T58" i="5" s="1"/>
  <c r="AD57" i="3"/>
  <c r="AE57" i="3"/>
  <c r="AF57" i="3"/>
  <c r="AG57" i="3"/>
  <c r="C58" i="3"/>
  <c r="E58" i="3" s="1"/>
  <c r="M59" i="5" s="1"/>
  <c r="F58" i="3"/>
  <c r="G58" i="3"/>
  <c r="I58" i="3"/>
  <c r="J58" i="3" s="1"/>
  <c r="K58" i="3" s="1"/>
  <c r="L58" i="3"/>
  <c r="O58" i="3"/>
  <c r="P58" i="3" s="1"/>
  <c r="T58" i="3"/>
  <c r="U58" i="3"/>
  <c r="V58" i="3"/>
  <c r="X58" i="3"/>
  <c r="Y58" i="3"/>
  <c r="Z58" i="3" s="1"/>
  <c r="S59" i="5" s="1"/>
  <c r="AA58" i="3"/>
  <c r="AB58" i="3" s="1"/>
  <c r="AC58" i="3" s="1"/>
  <c r="AD58" i="3"/>
  <c r="AE58" i="3"/>
  <c r="AF58" i="3"/>
  <c r="AG58" i="3"/>
  <c r="C59" i="3"/>
  <c r="E59" i="3" s="1"/>
  <c r="F59" i="3"/>
  <c r="G59" i="3"/>
  <c r="I59" i="3"/>
  <c r="J59" i="3" s="1"/>
  <c r="K59" i="3" s="1"/>
  <c r="L59" i="3"/>
  <c r="O59" i="3"/>
  <c r="Q59" i="3" s="1"/>
  <c r="R59" i="3" s="1"/>
  <c r="T59" i="3"/>
  <c r="U59" i="3"/>
  <c r="V59" i="3"/>
  <c r="X59" i="3"/>
  <c r="Y59" i="3"/>
  <c r="AA59" i="3"/>
  <c r="AB59" i="3" s="1"/>
  <c r="AC59" i="3" s="1"/>
  <c r="T60" i="5" s="1"/>
  <c r="AD59" i="3"/>
  <c r="AE59" i="3"/>
  <c r="AF59" i="3"/>
  <c r="AG59" i="3"/>
  <c r="C60" i="3"/>
  <c r="F60" i="3"/>
  <c r="G60" i="3"/>
  <c r="I60" i="3"/>
  <c r="J60" i="3" s="1"/>
  <c r="K60" i="3" s="1"/>
  <c r="L60" i="3"/>
  <c r="O60" i="3"/>
  <c r="P60" i="3" s="1"/>
  <c r="T60" i="3"/>
  <c r="U60" i="3"/>
  <c r="V60" i="3"/>
  <c r="X60" i="3"/>
  <c r="Y60" i="3"/>
  <c r="AA60" i="3"/>
  <c r="AB60" i="3" s="1"/>
  <c r="AC60" i="3" s="1"/>
  <c r="T61" i="5" s="1"/>
  <c r="AD60" i="3"/>
  <c r="AE60" i="3"/>
  <c r="AF60" i="3"/>
  <c r="AG60" i="3"/>
  <c r="C61" i="3"/>
  <c r="F61" i="3"/>
  <c r="G61" i="3"/>
  <c r="I61" i="3"/>
  <c r="J61" i="3" s="1"/>
  <c r="K61" i="3" s="1"/>
  <c r="L61" i="3"/>
  <c r="O61" i="3"/>
  <c r="P61" i="3" s="1"/>
  <c r="T61" i="3"/>
  <c r="U61" i="3"/>
  <c r="V61" i="3"/>
  <c r="X61" i="3"/>
  <c r="Y61" i="3"/>
  <c r="AA61" i="3"/>
  <c r="AB61" i="3" s="1"/>
  <c r="AC61" i="3" s="1"/>
  <c r="T62" i="5" s="1"/>
  <c r="AD61" i="3"/>
  <c r="AE61" i="3"/>
  <c r="AF61" i="3"/>
  <c r="AG61" i="3"/>
  <c r="C62" i="3"/>
  <c r="F62" i="3"/>
  <c r="G62" i="3"/>
  <c r="I62" i="3"/>
  <c r="J62" i="3" s="1"/>
  <c r="K62" i="3" s="1"/>
  <c r="L62" i="3"/>
  <c r="O62" i="3"/>
  <c r="P62" i="3" s="1"/>
  <c r="T62" i="3"/>
  <c r="U62" i="3"/>
  <c r="V62" i="3"/>
  <c r="X62" i="3"/>
  <c r="Y62" i="3"/>
  <c r="Z62" i="3" s="1"/>
  <c r="S63" i="5" s="1"/>
  <c r="AA62" i="3"/>
  <c r="AB62" i="3" s="1"/>
  <c r="AC62" i="3" s="1"/>
  <c r="T63" i="5" s="1"/>
  <c r="AD62" i="3"/>
  <c r="AE62" i="3"/>
  <c r="AF62" i="3"/>
  <c r="AG62" i="3"/>
  <c r="C63" i="3"/>
  <c r="E63" i="3" s="1"/>
  <c r="M64" i="5" s="1"/>
  <c r="F63" i="3"/>
  <c r="G63" i="3"/>
  <c r="H63" i="3" s="1"/>
  <c r="N64" i="5" s="1"/>
  <c r="I63" i="3"/>
  <c r="J63" i="3" s="1"/>
  <c r="K63" i="3" s="1"/>
  <c r="L63" i="3"/>
  <c r="O63" i="3"/>
  <c r="P63" i="3" s="1"/>
  <c r="T63" i="3"/>
  <c r="U63" i="3"/>
  <c r="V63" i="3"/>
  <c r="X63" i="3"/>
  <c r="Y63" i="3"/>
  <c r="AA63" i="3"/>
  <c r="AB63" i="3" s="1"/>
  <c r="AC63" i="3" s="1"/>
  <c r="T64" i="5" s="1"/>
  <c r="AD63" i="3"/>
  <c r="AE63" i="3"/>
  <c r="AF63" i="3"/>
  <c r="AG63" i="3"/>
  <c r="C64" i="3"/>
  <c r="E64" i="3" s="1"/>
  <c r="M65" i="5" s="1"/>
  <c r="F64" i="3"/>
  <c r="G64" i="3"/>
  <c r="H64" i="3" s="1"/>
  <c r="N65" i="5" s="1"/>
  <c r="I64" i="3"/>
  <c r="J64" i="3" s="1"/>
  <c r="K64" i="3" s="1"/>
  <c r="L64" i="3"/>
  <c r="O64" i="3"/>
  <c r="P64" i="3" s="1"/>
  <c r="T64" i="3"/>
  <c r="U64" i="3"/>
  <c r="V64" i="3"/>
  <c r="X64" i="3"/>
  <c r="Y64" i="3"/>
  <c r="Z64" i="3" s="1"/>
  <c r="S65" i="5" s="1"/>
  <c r="AA64" i="3"/>
  <c r="AB64" i="3" s="1"/>
  <c r="AC64" i="3" s="1"/>
  <c r="T65" i="5" s="1"/>
  <c r="AD64" i="3"/>
  <c r="AE64" i="3"/>
  <c r="AF64" i="3"/>
  <c r="AH64" i="3" s="1"/>
  <c r="AG64" i="3"/>
  <c r="C65" i="3"/>
  <c r="F65" i="3"/>
  <c r="G65" i="3"/>
  <c r="I65" i="3"/>
  <c r="J65" i="3" s="1"/>
  <c r="K65" i="3" s="1"/>
  <c r="L65" i="3"/>
  <c r="O65" i="3"/>
  <c r="P65" i="3" s="1"/>
  <c r="T65" i="3"/>
  <c r="U65" i="3"/>
  <c r="V65" i="3"/>
  <c r="X65" i="3"/>
  <c r="Y65" i="3"/>
  <c r="Z65" i="3" s="1"/>
  <c r="S66" i="5" s="1"/>
  <c r="AA65" i="3"/>
  <c r="AB65" i="3" s="1"/>
  <c r="AC65" i="3" s="1"/>
  <c r="T66" i="5" s="1"/>
  <c r="AD65" i="3"/>
  <c r="AE65" i="3"/>
  <c r="AF65" i="3"/>
  <c r="AG65" i="3"/>
  <c r="C66" i="3"/>
  <c r="E66" i="3" s="1"/>
  <c r="M67" i="5" s="1"/>
  <c r="F66" i="3"/>
  <c r="G66" i="3"/>
  <c r="I66" i="3"/>
  <c r="J66" i="3" s="1"/>
  <c r="K66" i="3" s="1"/>
  <c r="L66" i="3"/>
  <c r="O66" i="3"/>
  <c r="Q66" i="3" s="1"/>
  <c r="R66" i="3" s="1"/>
  <c r="T66" i="3"/>
  <c r="U66" i="3"/>
  <c r="V66" i="3"/>
  <c r="X66" i="3"/>
  <c r="Y66" i="3"/>
  <c r="Z66" i="3" s="1"/>
  <c r="S67" i="5" s="1"/>
  <c r="AA66" i="3"/>
  <c r="AB66" i="3" s="1"/>
  <c r="AC66" i="3" s="1"/>
  <c r="AD66" i="3"/>
  <c r="AE66" i="3"/>
  <c r="AF66" i="3"/>
  <c r="AG66" i="3"/>
  <c r="C67" i="3"/>
  <c r="F67" i="3"/>
  <c r="G67" i="3"/>
  <c r="I67" i="3"/>
  <c r="J67" i="3" s="1"/>
  <c r="K67" i="3" s="1"/>
  <c r="L67" i="3"/>
  <c r="O67" i="3"/>
  <c r="Q67" i="3" s="1"/>
  <c r="R67" i="3" s="1"/>
  <c r="T67" i="3"/>
  <c r="U67" i="3"/>
  <c r="V67" i="3"/>
  <c r="X67" i="3"/>
  <c r="Y67" i="3"/>
  <c r="AA67" i="3"/>
  <c r="AB67" i="3" s="1"/>
  <c r="AC67" i="3" s="1"/>
  <c r="T68" i="5" s="1"/>
  <c r="AD67" i="3"/>
  <c r="AE67" i="3"/>
  <c r="AF67" i="3"/>
  <c r="AG67" i="3"/>
  <c r="C68" i="3"/>
  <c r="F68" i="3"/>
  <c r="G68" i="3"/>
  <c r="I68" i="3"/>
  <c r="J68" i="3" s="1"/>
  <c r="K68" i="3" s="1"/>
  <c r="M68" i="3" s="1"/>
  <c r="O69" i="5" s="1"/>
  <c r="L68" i="3"/>
  <c r="O68" i="3"/>
  <c r="P68" i="3" s="1"/>
  <c r="T68" i="3"/>
  <c r="U68" i="3"/>
  <c r="V68" i="3"/>
  <c r="X68" i="3"/>
  <c r="Y68" i="3"/>
  <c r="AA68" i="3"/>
  <c r="AB68" i="3" s="1"/>
  <c r="AC68" i="3" s="1"/>
  <c r="AD68" i="3"/>
  <c r="AE68" i="3"/>
  <c r="AF68" i="3"/>
  <c r="AG68" i="3"/>
  <c r="C69" i="3"/>
  <c r="F69" i="3"/>
  <c r="G69" i="3"/>
  <c r="I69" i="3"/>
  <c r="J69" i="3" s="1"/>
  <c r="K69" i="3" s="1"/>
  <c r="L69" i="3"/>
  <c r="O69" i="3"/>
  <c r="P69" i="3" s="1"/>
  <c r="T69" i="3"/>
  <c r="U69" i="3"/>
  <c r="V69" i="3"/>
  <c r="X69" i="3"/>
  <c r="Y69" i="3"/>
  <c r="Z69" i="3" s="1"/>
  <c r="S70" i="5" s="1"/>
  <c r="AA69" i="3"/>
  <c r="AB69" i="3" s="1"/>
  <c r="AC69" i="3" s="1"/>
  <c r="T70" i="5" s="1"/>
  <c r="AD69" i="3"/>
  <c r="AE69" i="3"/>
  <c r="AF69" i="3"/>
  <c r="AG69" i="3"/>
  <c r="C70" i="3"/>
  <c r="E70" i="3" s="1"/>
  <c r="M71" i="5" s="1"/>
  <c r="F70" i="3"/>
  <c r="G70" i="3"/>
  <c r="I70" i="3"/>
  <c r="J70" i="3" s="1"/>
  <c r="K70" i="3" s="1"/>
  <c r="L70" i="3"/>
  <c r="O70" i="3"/>
  <c r="P70" i="3" s="1"/>
  <c r="T70" i="3"/>
  <c r="U70" i="3"/>
  <c r="V70" i="3"/>
  <c r="X70" i="3"/>
  <c r="Y70" i="3"/>
  <c r="Z70" i="3" s="1"/>
  <c r="S71" i="5" s="1"/>
  <c r="AA70" i="3"/>
  <c r="AB70" i="3" s="1"/>
  <c r="AC70" i="3" s="1"/>
  <c r="T71" i="5" s="1"/>
  <c r="AD70" i="3"/>
  <c r="AE70" i="3"/>
  <c r="AF70" i="3"/>
  <c r="AG70" i="3"/>
  <c r="C71" i="3"/>
  <c r="E71" i="3" s="1"/>
  <c r="F71" i="3"/>
  <c r="G71" i="3"/>
  <c r="I71" i="3"/>
  <c r="J71" i="3" s="1"/>
  <c r="K71" i="3" s="1"/>
  <c r="L71" i="3"/>
  <c r="O71" i="3"/>
  <c r="P71" i="3" s="1"/>
  <c r="T71" i="3"/>
  <c r="U71" i="3"/>
  <c r="V71" i="3"/>
  <c r="X71" i="3"/>
  <c r="Y71" i="3"/>
  <c r="Z71" i="3" s="1"/>
  <c r="S72" i="5" s="1"/>
  <c r="AA71" i="3"/>
  <c r="AB71" i="3" s="1"/>
  <c r="AC71" i="3" s="1"/>
  <c r="T72" i="5" s="1"/>
  <c r="AD71" i="3"/>
  <c r="AE71" i="3"/>
  <c r="AF71" i="3"/>
  <c r="AH71" i="3" s="1"/>
  <c r="AG71" i="3"/>
  <c r="C72" i="3"/>
  <c r="F72" i="3"/>
  <c r="G72" i="3"/>
  <c r="H72" i="3" s="1"/>
  <c r="N73" i="5" s="1"/>
  <c r="I72" i="3"/>
  <c r="J72" i="3" s="1"/>
  <c r="K72" i="3" s="1"/>
  <c r="L72" i="3"/>
  <c r="O72" i="3"/>
  <c r="Q72" i="3" s="1"/>
  <c r="R72" i="3" s="1"/>
  <c r="T72" i="3"/>
  <c r="U72" i="3"/>
  <c r="V72" i="3"/>
  <c r="X72" i="3"/>
  <c r="Y72" i="3"/>
  <c r="Z72" i="3" s="1"/>
  <c r="S73" i="5" s="1"/>
  <c r="AA72" i="3"/>
  <c r="AB72" i="3" s="1"/>
  <c r="AC72" i="3" s="1"/>
  <c r="T73" i="5" s="1"/>
  <c r="AD72" i="3"/>
  <c r="AE72" i="3"/>
  <c r="AF72" i="3"/>
  <c r="AH72" i="3" s="1"/>
  <c r="AG72" i="3"/>
  <c r="C73" i="3"/>
  <c r="E73" i="3" s="1"/>
  <c r="M74" i="5" s="1"/>
  <c r="F73" i="3"/>
  <c r="G73" i="3"/>
  <c r="I73" i="3"/>
  <c r="J73" i="3" s="1"/>
  <c r="K73" i="3" s="1"/>
  <c r="L73" i="3"/>
  <c r="O73" i="3"/>
  <c r="P73" i="3" s="1"/>
  <c r="T73" i="3"/>
  <c r="U73" i="3"/>
  <c r="V73" i="3"/>
  <c r="X73" i="3"/>
  <c r="Y73" i="3"/>
  <c r="Z73" i="3" s="1"/>
  <c r="S74" i="5" s="1"/>
  <c r="AA73" i="3"/>
  <c r="AB73" i="3" s="1"/>
  <c r="AC73" i="3" s="1"/>
  <c r="T74" i="5" s="1"/>
  <c r="AD73" i="3"/>
  <c r="AE73" i="3"/>
  <c r="AF73" i="3"/>
  <c r="AH73" i="3" s="1"/>
  <c r="AG73" i="3"/>
  <c r="C74" i="3"/>
  <c r="F74" i="3"/>
  <c r="G74" i="3"/>
  <c r="H74" i="3" s="1"/>
  <c r="N75" i="5" s="1"/>
  <c r="I74" i="3"/>
  <c r="J74" i="3" s="1"/>
  <c r="K74" i="3" s="1"/>
  <c r="L74" i="3"/>
  <c r="O74" i="3"/>
  <c r="P74" i="3" s="1"/>
  <c r="T74" i="3"/>
  <c r="U74" i="3"/>
  <c r="V74" i="3"/>
  <c r="X74" i="3"/>
  <c r="Y74" i="3"/>
  <c r="Z74" i="3" s="1"/>
  <c r="S75" i="5" s="1"/>
  <c r="AA74" i="3"/>
  <c r="AB74" i="3" s="1"/>
  <c r="AC74" i="3" s="1"/>
  <c r="T75" i="5" s="1"/>
  <c r="AD74" i="3"/>
  <c r="AE74" i="3"/>
  <c r="AF74" i="3"/>
  <c r="AG74" i="3"/>
  <c r="C75" i="3"/>
  <c r="F75" i="3"/>
  <c r="G75" i="3"/>
  <c r="I75" i="3"/>
  <c r="J75" i="3" s="1"/>
  <c r="K75" i="3" s="1"/>
  <c r="L75" i="3"/>
  <c r="O75" i="3"/>
  <c r="P75" i="3" s="1"/>
  <c r="T75" i="3"/>
  <c r="U75" i="3"/>
  <c r="V75" i="3"/>
  <c r="X75" i="3"/>
  <c r="Y75" i="3"/>
  <c r="AA75" i="3"/>
  <c r="AB75" i="3" s="1"/>
  <c r="AC75" i="3" s="1"/>
  <c r="T76" i="5" s="1"/>
  <c r="AD75" i="3"/>
  <c r="AE75" i="3"/>
  <c r="AF75" i="3"/>
  <c r="AG75" i="3"/>
  <c r="C76" i="3"/>
  <c r="F76" i="3"/>
  <c r="G76" i="3"/>
  <c r="I76" i="3"/>
  <c r="J76" i="3" s="1"/>
  <c r="K76" i="3" s="1"/>
  <c r="M76" i="3" s="1"/>
  <c r="O77" i="5" s="1"/>
  <c r="L76" i="3"/>
  <c r="O76" i="3"/>
  <c r="P76" i="3" s="1"/>
  <c r="T76" i="3"/>
  <c r="U76" i="3"/>
  <c r="V76" i="3"/>
  <c r="X76" i="3"/>
  <c r="Y76" i="3"/>
  <c r="AA76" i="3"/>
  <c r="AB76" i="3" s="1"/>
  <c r="AC76" i="3" s="1"/>
  <c r="AD76" i="3"/>
  <c r="AE76" i="3"/>
  <c r="AF76" i="3"/>
  <c r="AG76" i="3"/>
  <c r="C77" i="3"/>
  <c r="F77" i="3"/>
  <c r="G77" i="3"/>
  <c r="H77" i="3" s="1"/>
  <c r="N78" i="5" s="1"/>
  <c r="I77" i="3"/>
  <c r="J77" i="3" s="1"/>
  <c r="K77" i="3" s="1"/>
  <c r="L77" i="3"/>
  <c r="O77" i="3"/>
  <c r="Q77" i="3" s="1"/>
  <c r="R77" i="3" s="1"/>
  <c r="T77" i="3"/>
  <c r="U77" i="3"/>
  <c r="V77" i="3"/>
  <c r="X77" i="3"/>
  <c r="Y77" i="3"/>
  <c r="Z77" i="3" s="1"/>
  <c r="S78" i="5" s="1"/>
  <c r="AA77" i="3"/>
  <c r="AB77" i="3" s="1"/>
  <c r="AC77" i="3" s="1"/>
  <c r="T78" i="5" s="1"/>
  <c r="AD77" i="3"/>
  <c r="AE77" i="3"/>
  <c r="AF77" i="3"/>
  <c r="AG77" i="3"/>
  <c r="C78" i="3"/>
  <c r="F78" i="3"/>
  <c r="G78" i="3"/>
  <c r="I78" i="3"/>
  <c r="J78" i="3" s="1"/>
  <c r="K78" i="3" s="1"/>
  <c r="L78" i="3"/>
  <c r="O78" i="3"/>
  <c r="P78" i="3" s="1"/>
  <c r="T78" i="3"/>
  <c r="U78" i="3"/>
  <c r="V78" i="3"/>
  <c r="X78" i="3"/>
  <c r="Y78" i="3"/>
  <c r="Z78" i="3" s="1"/>
  <c r="S79" i="5" s="1"/>
  <c r="AA78" i="3"/>
  <c r="AB78" i="3" s="1"/>
  <c r="AC78" i="3" s="1"/>
  <c r="AD78" i="3"/>
  <c r="AE78" i="3"/>
  <c r="AF78" i="3"/>
  <c r="AG78" i="3"/>
  <c r="C79" i="3"/>
  <c r="F79" i="3"/>
  <c r="G79" i="3"/>
  <c r="H79" i="3" s="1"/>
  <c r="N80" i="5" s="1"/>
  <c r="I79" i="3"/>
  <c r="J79" i="3" s="1"/>
  <c r="K79" i="3" s="1"/>
  <c r="L79" i="3"/>
  <c r="O79" i="3"/>
  <c r="T79" i="3"/>
  <c r="U79" i="3"/>
  <c r="V79" i="3"/>
  <c r="X79" i="3"/>
  <c r="Y79" i="3"/>
  <c r="AA79" i="3"/>
  <c r="AB79" i="3" s="1"/>
  <c r="AC79" i="3" s="1"/>
  <c r="AD79" i="3"/>
  <c r="AE79" i="3"/>
  <c r="AF79" i="3"/>
  <c r="AH79" i="3" s="1"/>
  <c r="AG79" i="3"/>
  <c r="C80" i="3"/>
  <c r="E80" i="3" s="1"/>
  <c r="M81" i="5" s="1"/>
  <c r="F80" i="3"/>
  <c r="G80" i="3"/>
  <c r="H80" i="3" s="1"/>
  <c r="N81" i="5" s="1"/>
  <c r="I80" i="3"/>
  <c r="J80" i="3" s="1"/>
  <c r="K80" i="3" s="1"/>
  <c r="L80" i="3"/>
  <c r="O80" i="3"/>
  <c r="T80" i="3"/>
  <c r="U80" i="3"/>
  <c r="V80" i="3"/>
  <c r="X80" i="3"/>
  <c r="Y80" i="3"/>
  <c r="Z80" i="3" s="1"/>
  <c r="S81" i="5" s="1"/>
  <c r="AA80" i="3"/>
  <c r="AB80" i="3" s="1"/>
  <c r="AC80" i="3" s="1"/>
  <c r="T81" i="5" s="1"/>
  <c r="AD80" i="3"/>
  <c r="AE80" i="3"/>
  <c r="AF80" i="3"/>
  <c r="AG80" i="3"/>
  <c r="C81" i="3"/>
  <c r="F81" i="3"/>
  <c r="G81" i="3"/>
  <c r="I81" i="3"/>
  <c r="J81" i="3" s="1"/>
  <c r="K81" i="3" s="1"/>
  <c r="L81" i="3"/>
  <c r="O81" i="3"/>
  <c r="P81" i="3" s="1"/>
  <c r="T81" i="3"/>
  <c r="U81" i="3"/>
  <c r="V81" i="3"/>
  <c r="X81" i="3"/>
  <c r="Y81" i="3"/>
  <c r="Z81" i="3" s="1"/>
  <c r="S82" i="5" s="1"/>
  <c r="AA81" i="3"/>
  <c r="AB81" i="3" s="1"/>
  <c r="AC81" i="3" s="1"/>
  <c r="T82" i="5" s="1"/>
  <c r="AD81" i="3"/>
  <c r="AE81" i="3"/>
  <c r="AF81" i="3"/>
  <c r="AH81" i="3" s="1"/>
  <c r="AG81" i="3"/>
  <c r="C82" i="3"/>
  <c r="F82" i="3"/>
  <c r="G82" i="3"/>
  <c r="H82" i="3" s="1"/>
  <c r="N83" i="5" s="1"/>
  <c r="I82" i="3"/>
  <c r="J82" i="3" s="1"/>
  <c r="K82" i="3" s="1"/>
  <c r="L82" i="3"/>
  <c r="O82" i="3"/>
  <c r="P82" i="3" s="1"/>
  <c r="T82" i="3"/>
  <c r="U82" i="3"/>
  <c r="V82" i="3"/>
  <c r="X82" i="3"/>
  <c r="Y82" i="3"/>
  <c r="Z82" i="3" s="1"/>
  <c r="S83" i="5" s="1"/>
  <c r="AA82" i="3"/>
  <c r="AB82" i="3" s="1"/>
  <c r="AC82" i="3" s="1"/>
  <c r="T83" i="5" s="1"/>
  <c r="AD82" i="3"/>
  <c r="AE82" i="3"/>
  <c r="AF82" i="3"/>
  <c r="AG82" i="3"/>
  <c r="C83" i="3"/>
  <c r="F83" i="3"/>
  <c r="G83" i="3"/>
  <c r="I83" i="3"/>
  <c r="J83" i="3" s="1"/>
  <c r="K83" i="3" s="1"/>
  <c r="L83" i="3"/>
  <c r="O83" i="3"/>
  <c r="P83" i="3" s="1"/>
  <c r="T83" i="3"/>
  <c r="U83" i="3"/>
  <c r="V83" i="3"/>
  <c r="X83" i="3"/>
  <c r="Y83" i="3"/>
  <c r="AA83" i="3"/>
  <c r="AB83" i="3" s="1"/>
  <c r="AC83" i="3" s="1"/>
  <c r="T84" i="5" s="1"/>
  <c r="AD83" i="3"/>
  <c r="AE83" i="3"/>
  <c r="AF83" i="3"/>
  <c r="AG83" i="3"/>
  <c r="C84" i="3"/>
  <c r="F84" i="3"/>
  <c r="G84" i="3"/>
  <c r="I84" i="3"/>
  <c r="J84" i="3" s="1"/>
  <c r="K84" i="3" s="1"/>
  <c r="L84" i="3"/>
  <c r="O84" i="3"/>
  <c r="P84" i="3" s="1"/>
  <c r="T84" i="3"/>
  <c r="U84" i="3"/>
  <c r="V84" i="3"/>
  <c r="X84" i="3"/>
  <c r="Y84" i="3"/>
  <c r="AA84" i="3"/>
  <c r="AB84" i="3" s="1"/>
  <c r="AC84" i="3" s="1"/>
  <c r="AD84" i="3"/>
  <c r="AE84" i="3"/>
  <c r="AF84" i="3"/>
  <c r="AG84" i="3"/>
  <c r="C85" i="3"/>
  <c r="F85" i="3"/>
  <c r="G85" i="3"/>
  <c r="H85" i="3" s="1"/>
  <c r="N86" i="5" s="1"/>
  <c r="I85" i="3"/>
  <c r="J85" i="3" s="1"/>
  <c r="K85" i="3" s="1"/>
  <c r="L85" i="3"/>
  <c r="O85" i="3"/>
  <c r="Q85" i="3" s="1"/>
  <c r="R85" i="3" s="1"/>
  <c r="T85" i="3"/>
  <c r="U85" i="3"/>
  <c r="V85" i="3"/>
  <c r="X85" i="3"/>
  <c r="Y85" i="3"/>
  <c r="Z85" i="3" s="1"/>
  <c r="S86" i="5" s="1"/>
  <c r="AA85" i="3"/>
  <c r="AB85" i="3" s="1"/>
  <c r="AC85" i="3" s="1"/>
  <c r="T86" i="5" s="1"/>
  <c r="AD85" i="3"/>
  <c r="AE85" i="3"/>
  <c r="AF85" i="3"/>
  <c r="AG85" i="3"/>
  <c r="C86" i="3"/>
  <c r="E86" i="3" s="1"/>
  <c r="M87" i="5" s="1"/>
  <c r="F86" i="3"/>
  <c r="G86" i="3"/>
  <c r="I86" i="3"/>
  <c r="J86" i="3" s="1"/>
  <c r="K86" i="3" s="1"/>
  <c r="L86" i="3"/>
  <c r="O86" i="3"/>
  <c r="P86" i="3" s="1"/>
  <c r="T86" i="3"/>
  <c r="U86" i="3"/>
  <c r="V86" i="3"/>
  <c r="X86" i="3"/>
  <c r="Y86" i="3"/>
  <c r="Z86" i="3" s="1"/>
  <c r="S87" i="5" s="1"/>
  <c r="AA86" i="3"/>
  <c r="AB86" i="3" s="1"/>
  <c r="AC86" i="3" s="1"/>
  <c r="T87" i="5" s="1"/>
  <c r="AD86" i="3"/>
  <c r="AE86" i="3"/>
  <c r="AF86" i="3"/>
  <c r="AG86" i="3"/>
  <c r="C87" i="3"/>
  <c r="E87" i="3" s="1"/>
  <c r="M88" i="5" s="1"/>
  <c r="F87" i="3"/>
  <c r="G87" i="3"/>
  <c r="I87" i="3"/>
  <c r="J87" i="3" s="1"/>
  <c r="K87" i="3" s="1"/>
  <c r="M87" i="3" s="1"/>
  <c r="O88" i="5" s="1"/>
  <c r="L87" i="3"/>
  <c r="O87" i="3"/>
  <c r="T87" i="3"/>
  <c r="U87" i="3"/>
  <c r="V87" i="3"/>
  <c r="X87" i="3"/>
  <c r="Y87" i="3"/>
  <c r="Z87" i="3" s="1"/>
  <c r="S88" i="5" s="1"/>
  <c r="AA87" i="3"/>
  <c r="AB87" i="3" s="1"/>
  <c r="AC87" i="3" s="1"/>
  <c r="T88" i="5" s="1"/>
  <c r="AD87" i="3"/>
  <c r="AE87" i="3"/>
  <c r="AF87" i="3"/>
  <c r="AH87" i="3" s="1"/>
  <c r="AG87" i="3"/>
  <c r="C88" i="3"/>
  <c r="F88" i="3"/>
  <c r="G88" i="3"/>
  <c r="H88" i="3" s="1"/>
  <c r="N89" i="5" s="1"/>
  <c r="I88" i="3"/>
  <c r="J88" i="3" s="1"/>
  <c r="K88" i="3" s="1"/>
  <c r="L88" i="3"/>
  <c r="O88" i="3"/>
  <c r="Q88" i="3" s="1"/>
  <c r="R88" i="3" s="1"/>
  <c r="T88" i="3"/>
  <c r="U88" i="3"/>
  <c r="V88" i="3"/>
  <c r="X88" i="3"/>
  <c r="Y88" i="3"/>
  <c r="Z88" i="3" s="1"/>
  <c r="S89" i="5" s="1"/>
  <c r="AA88" i="3"/>
  <c r="AB88" i="3" s="1"/>
  <c r="AC88" i="3" s="1"/>
  <c r="AD88" i="3"/>
  <c r="AE88" i="3"/>
  <c r="AF88" i="3"/>
  <c r="AG88" i="3"/>
  <c r="C89" i="3"/>
  <c r="E89" i="3" s="1"/>
  <c r="M90" i="5" s="1"/>
  <c r="F89" i="3"/>
  <c r="G89" i="3"/>
  <c r="H89" i="3" s="1"/>
  <c r="N90" i="5" s="1"/>
  <c r="I89" i="3"/>
  <c r="J89" i="3" s="1"/>
  <c r="K89" i="3" s="1"/>
  <c r="L89" i="3"/>
  <c r="O89" i="3"/>
  <c r="Q89" i="3" s="1"/>
  <c r="R89" i="3" s="1"/>
  <c r="T89" i="3"/>
  <c r="U89" i="3"/>
  <c r="V89" i="3"/>
  <c r="X89" i="3"/>
  <c r="Y89" i="3"/>
  <c r="Z89" i="3" s="1"/>
  <c r="S90" i="5" s="1"/>
  <c r="AA89" i="3"/>
  <c r="AB89" i="3" s="1"/>
  <c r="AC89" i="3" s="1"/>
  <c r="T90" i="5" s="1"/>
  <c r="AD89" i="3"/>
  <c r="AE89" i="3"/>
  <c r="AF89" i="3"/>
  <c r="AH89" i="3" s="1"/>
  <c r="AG89" i="3"/>
  <c r="C90" i="3"/>
  <c r="E90" i="3" s="1"/>
  <c r="M91" i="5" s="1"/>
  <c r="F90" i="3"/>
  <c r="G90" i="3"/>
  <c r="I90" i="3"/>
  <c r="J90" i="3" s="1"/>
  <c r="K90" i="3" s="1"/>
  <c r="L90" i="3"/>
  <c r="O90" i="3"/>
  <c r="Q90" i="3" s="1"/>
  <c r="R90" i="3" s="1"/>
  <c r="T90" i="3"/>
  <c r="U90" i="3"/>
  <c r="V90" i="3"/>
  <c r="X90" i="3"/>
  <c r="Y90" i="3"/>
  <c r="Z90" i="3" s="1"/>
  <c r="S91" i="5" s="1"/>
  <c r="AA90" i="3"/>
  <c r="AB90" i="3" s="1"/>
  <c r="AC90" i="3" s="1"/>
  <c r="T91" i="5" s="1"/>
  <c r="AD90" i="3"/>
  <c r="AE90" i="3"/>
  <c r="AF90" i="3"/>
  <c r="AH90" i="3" s="1"/>
  <c r="AG90" i="3"/>
  <c r="C91" i="3"/>
  <c r="E91" i="3" s="1"/>
  <c r="M92" i="5" s="1"/>
  <c r="F91" i="3"/>
  <c r="G91" i="3"/>
  <c r="I91" i="3"/>
  <c r="J91" i="3" s="1"/>
  <c r="K91" i="3" s="1"/>
  <c r="L91" i="3"/>
  <c r="O91" i="3"/>
  <c r="P91" i="3" s="1"/>
  <c r="T91" i="3"/>
  <c r="U91" i="3"/>
  <c r="V91" i="3"/>
  <c r="X91" i="3"/>
  <c r="Y91" i="3"/>
  <c r="AA91" i="3"/>
  <c r="AB91" i="3" s="1"/>
  <c r="AC91" i="3" s="1"/>
  <c r="AD91" i="3"/>
  <c r="AE91" i="3"/>
  <c r="AF91" i="3"/>
  <c r="AG91" i="3"/>
  <c r="C92" i="3"/>
  <c r="F92" i="3"/>
  <c r="G92" i="3"/>
  <c r="H92" i="3" s="1"/>
  <c r="N93" i="5" s="1"/>
  <c r="I92" i="3"/>
  <c r="J92" i="3" s="1"/>
  <c r="K92" i="3" s="1"/>
  <c r="L92" i="3"/>
  <c r="O92" i="3"/>
  <c r="Q92" i="3" s="1"/>
  <c r="R92" i="3" s="1"/>
  <c r="T92" i="3"/>
  <c r="U92" i="3"/>
  <c r="V92" i="3"/>
  <c r="X92" i="3"/>
  <c r="Y92" i="3"/>
  <c r="AA92" i="3"/>
  <c r="AB92" i="3" s="1"/>
  <c r="AC92" i="3" s="1"/>
  <c r="T93" i="5" s="1"/>
  <c r="AD92" i="3"/>
  <c r="AE92" i="3"/>
  <c r="AF92" i="3"/>
  <c r="AG92" i="3"/>
  <c r="C93" i="3"/>
  <c r="F93" i="3"/>
  <c r="G93" i="3"/>
  <c r="I93" i="3"/>
  <c r="J93" i="3" s="1"/>
  <c r="K93" i="3" s="1"/>
  <c r="L93" i="3"/>
  <c r="O93" i="3"/>
  <c r="P93" i="3" s="1"/>
  <c r="T93" i="3"/>
  <c r="U93" i="3"/>
  <c r="V93" i="3"/>
  <c r="X93" i="3"/>
  <c r="Y93" i="3"/>
  <c r="Z93" i="3" s="1"/>
  <c r="S94" i="5" s="1"/>
  <c r="AA93" i="3"/>
  <c r="AB93" i="3" s="1"/>
  <c r="AC93" i="3" s="1"/>
  <c r="AD93" i="3"/>
  <c r="AE93" i="3"/>
  <c r="AF93" i="3"/>
  <c r="AH93" i="3" s="1"/>
  <c r="AG93" i="3"/>
  <c r="C94" i="3"/>
  <c r="E94" i="3" s="1"/>
  <c r="M95" i="5" s="1"/>
  <c r="F94" i="3"/>
  <c r="G94" i="3"/>
  <c r="H94" i="3" s="1"/>
  <c r="N95" i="5" s="1"/>
  <c r="I94" i="3"/>
  <c r="J94" i="3" s="1"/>
  <c r="K94" i="3" s="1"/>
  <c r="L94" i="3"/>
  <c r="O94" i="3"/>
  <c r="P94" i="3" s="1"/>
  <c r="T94" i="3"/>
  <c r="U94" i="3"/>
  <c r="V94" i="3"/>
  <c r="X94" i="3"/>
  <c r="Y94" i="3"/>
  <c r="AA94" i="3"/>
  <c r="AB94" i="3" s="1"/>
  <c r="AC94" i="3" s="1"/>
  <c r="T95" i="5" s="1"/>
  <c r="AD94" i="3"/>
  <c r="AE94" i="3"/>
  <c r="AF94" i="3"/>
  <c r="AG94" i="3"/>
  <c r="C95" i="3"/>
  <c r="F95" i="3"/>
  <c r="G95" i="3"/>
  <c r="I95" i="3"/>
  <c r="J95" i="3" s="1"/>
  <c r="K95" i="3" s="1"/>
  <c r="L95" i="3"/>
  <c r="O95" i="3"/>
  <c r="P95" i="3" s="1"/>
  <c r="T95" i="3"/>
  <c r="U95" i="3"/>
  <c r="V95" i="3"/>
  <c r="X95" i="3"/>
  <c r="Y95" i="3"/>
  <c r="AA95" i="3"/>
  <c r="AB95" i="3" s="1"/>
  <c r="AC95" i="3" s="1"/>
  <c r="T96" i="5" s="1"/>
  <c r="AD95" i="3"/>
  <c r="AE95" i="3"/>
  <c r="AF95" i="3"/>
  <c r="AG95" i="3"/>
  <c r="C96" i="3"/>
  <c r="F96" i="3"/>
  <c r="G96" i="3"/>
  <c r="I96" i="3"/>
  <c r="J96" i="3" s="1"/>
  <c r="K96" i="3" s="1"/>
  <c r="L96" i="3"/>
  <c r="O96" i="3"/>
  <c r="P96" i="3" s="1"/>
  <c r="T96" i="3"/>
  <c r="U96" i="3"/>
  <c r="V96" i="3"/>
  <c r="X96" i="3"/>
  <c r="Y96" i="3"/>
  <c r="AA96" i="3"/>
  <c r="AB96" i="3" s="1"/>
  <c r="AC96" i="3" s="1"/>
  <c r="T97" i="5" s="1"/>
  <c r="AD96" i="3"/>
  <c r="AE96" i="3"/>
  <c r="AF96" i="3"/>
  <c r="AH96" i="3" s="1"/>
  <c r="AG96" i="3"/>
  <c r="C97" i="3"/>
  <c r="F97" i="3"/>
  <c r="G97" i="3"/>
  <c r="I97" i="3"/>
  <c r="J97" i="3" s="1"/>
  <c r="K97" i="3" s="1"/>
  <c r="L97" i="3"/>
  <c r="O97" i="3"/>
  <c r="Q97" i="3" s="1"/>
  <c r="R97" i="3" s="1"/>
  <c r="T97" i="3"/>
  <c r="U97" i="3"/>
  <c r="V97" i="3"/>
  <c r="X97" i="3"/>
  <c r="Y97" i="3"/>
  <c r="Z97" i="3" s="1"/>
  <c r="S98" i="5" s="1"/>
  <c r="AA97" i="3"/>
  <c r="AB97" i="3" s="1"/>
  <c r="AC97" i="3" s="1"/>
  <c r="T98" i="5" s="1"/>
  <c r="AD97" i="3"/>
  <c r="AE97" i="3"/>
  <c r="AF97" i="3"/>
  <c r="AG97" i="3"/>
  <c r="C98" i="3"/>
  <c r="E98" i="3" s="1"/>
  <c r="M99" i="5" s="1"/>
  <c r="F98" i="3"/>
  <c r="G98" i="3"/>
  <c r="I98" i="3"/>
  <c r="J98" i="3" s="1"/>
  <c r="K98" i="3" s="1"/>
  <c r="L98" i="3"/>
  <c r="O98" i="3"/>
  <c r="P98" i="3" s="1"/>
  <c r="T98" i="3"/>
  <c r="U98" i="3"/>
  <c r="V98" i="3"/>
  <c r="X98" i="3"/>
  <c r="Y98" i="3"/>
  <c r="AA98" i="3"/>
  <c r="AB98" i="3" s="1"/>
  <c r="AC98" i="3" s="1"/>
  <c r="T99" i="5" s="1"/>
  <c r="AD98" i="3"/>
  <c r="AE98" i="3"/>
  <c r="AF98" i="3"/>
  <c r="AH98" i="3" s="1"/>
  <c r="AG98" i="3"/>
  <c r="C99" i="3"/>
  <c r="F99" i="3"/>
  <c r="G99" i="3"/>
  <c r="I99" i="3"/>
  <c r="J99" i="3" s="1"/>
  <c r="K99" i="3" s="1"/>
  <c r="L99" i="3"/>
  <c r="O99" i="3"/>
  <c r="P99" i="3" s="1"/>
  <c r="T99" i="3"/>
  <c r="U99" i="3"/>
  <c r="V99" i="3"/>
  <c r="X99" i="3"/>
  <c r="Y99" i="3"/>
  <c r="AA99" i="3"/>
  <c r="AB99" i="3" s="1"/>
  <c r="AC99" i="3" s="1"/>
  <c r="AD99" i="3"/>
  <c r="AE99" i="3"/>
  <c r="AF99" i="3"/>
  <c r="AH99" i="3" s="1"/>
  <c r="AG99" i="3"/>
  <c r="C100" i="3"/>
  <c r="F100" i="3"/>
  <c r="G100" i="3"/>
  <c r="I100" i="3"/>
  <c r="J100" i="3" s="1"/>
  <c r="K100" i="3" s="1"/>
  <c r="L100" i="3"/>
  <c r="O100" i="3"/>
  <c r="Q100" i="3" s="1"/>
  <c r="R100" i="3" s="1"/>
  <c r="T100" i="3"/>
  <c r="U100" i="3"/>
  <c r="V100" i="3"/>
  <c r="X100" i="3"/>
  <c r="Y100" i="3"/>
  <c r="AA100" i="3"/>
  <c r="AB100" i="3" s="1"/>
  <c r="AC100" i="3" s="1"/>
  <c r="T101" i="5" s="1"/>
  <c r="AD100" i="3"/>
  <c r="AE100" i="3"/>
  <c r="AF100" i="3"/>
  <c r="AH100" i="3" s="1"/>
  <c r="AG100" i="3"/>
  <c r="C101" i="3"/>
  <c r="E101" i="3" s="1"/>
  <c r="F101" i="3"/>
  <c r="G101" i="3"/>
  <c r="H101" i="3" s="1"/>
  <c r="N102" i="5" s="1"/>
  <c r="I101" i="3"/>
  <c r="J101" i="3" s="1"/>
  <c r="K101" i="3" s="1"/>
  <c r="L101" i="3"/>
  <c r="O101" i="3"/>
  <c r="T101" i="3"/>
  <c r="U101" i="3"/>
  <c r="V101" i="3"/>
  <c r="X101" i="3"/>
  <c r="Y101" i="3"/>
  <c r="AA101" i="3"/>
  <c r="AB101" i="3" s="1"/>
  <c r="AC101" i="3" s="1"/>
  <c r="T102" i="5" s="1"/>
  <c r="AD101" i="3"/>
  <c r="AE101" i="3"/>
  <c r="AF101" i="3"/>
  <c r="AG101" i="3"/>
  <c r="C102" i="3"/>
  <c r="E102" i="3" s="1"/>
  <c r="M103" i="5" s="1"/>
  <c r="F102" i="3"/>
  <c r="G102" i="3"/>
  <c r="I102" i="3"/>
  <c r="J102" i="3" s="1"/>
  <c r="K102" i="3" s="1"/>
  <c r="L102" i="3"/>
  <c r="O102" i="3"/>
  <c r="P102" i="3" s="1"/>
  <c r="T102" i="3"/>
  <c r="U102" i="3"/>
  <c r="V102" i="3"/>
  <c r="X102" i="3"/>
  <c r="Y102" i="3"/>
  <c r="AA102" i="3"/>
  <c r="AB102" i="3" s="1"/>
  <c r="AC102" i="3" s="1"/>
  <c r="T103" i="5" s="1"/>
  <c r="AD102" i="3"/>
  <c r="AE102" i="3"/>
  <c r="AF102" i="3"/>
  <c r="AG102" i="3"/>
  <c r="C103" i="3"/>
  <c r="F103" i="3"/>
  <c r="G103" i="3"/>
  <c r="H103" i="3" s="1"/>
  <c r="N104" i="5" s="1"/>
  <c r="I103" i="3"/>
  <c r="J103" i="3" s="1"/>
  <c r="K103" i="3" s="1"/>
  <c r="L103" i="3"/>
  <c r="O103" i="3"/>
  <c r="P103" i="3" s="1"/>
  <c r="T103" i="3"/>
  <c r="U103" i="3"/>
  <c r="V103" i="3"/>
  <c r="X103" i="3"/>
  <c r="Y103" i="3"/>
  <c r="AA103" i="3"/>
  <c r="AB103" i="3" s="1"/>
  <c r="AC103" i="3" s="1"/>
  <c r="T104" i="5" s="1"/>
  <c r="AD103" i="3"/>
  <c r="AE103" i="3"/>
  <c r="AF103" i="3"/>
  <c r="AG103" i="3"/>
  <c r="C104" i="3"/>
  <c r="F104" i="3"/>
  <c r="G104" i="3"/>
  <c r="I104" i="3"/>
  <c r="J104" i="3" s="1"/>
  <c r="K104" i="3" s="1"/>
  <c r="L104" i="3"/>
  <c r="O104" i="3"/>
  <c r="Q104" i="3" s="1"/>
  <c r="R104" i="3" s="1"/>
  <c r="T104" i="3"/>
  <c r="U104" i="3"/>
  <c r="V104" i="3"/>
  <c r="X104" i="3"/>
  <c r="Y104" i="3"/>
  <c r="AA104" i="3"/>
  <c r="AB104" i="3" s="1"/>
  <c r="AC104" i="3" s="1"/>
  <c r="T105" i="5" s="1"/>
  <c r="AD104" i="3"/>
  <c r="AE104" i="3"/>
  <c r="AF104" i="3"/>
  <c r="AG104" i="3"/>
  <c r="C105" i="3"/>
  <c r="F105" i="3"/>
  <c r="G105" i="3"/>
  <c r="I105" i="3"/>
  <c r="J105" i="3" s="1"/>
  <c r="K105" i="3" s="1"/>
  <c r="M105" i="3" s="1"/>
  <c r="O106" i="5" s="1"/>
  <c r="L105" i="3"/>
  <c r="O105" i="3"/>
  <c r="Q105" i="3" s="1"/>
  <c r="R105" i="3" s="1"/>
  <c r="T105" i="3"/>
  <c r="U105" i="3"/>
  <c r="V105" i="3"/>
  <c r="X105" i="3"/>
  <c r="Y105" i="3"/>
  <c r="AA105" i="3"/>
  <c r="AB105" i="3" s="1"/>
  <c r="AC105" i="3" s="1"/>
  <c r="T106" i="5" s="1"/>
  <c r="AD105" i="3"/>
  <c r="AE105" i="3"/>
  <c r="AF105" i="3"/>
  <c r="AG105" i="3"/>
  <c r="C106" i="3"/>
  <c r="F106" i="3"/>
  <c r="H106" i="3" s="1"/>
  <c r="N107" i="5" s="1"/>
  <c r="G106" i="3"/>
  <c r="I106" i="3"/>
  <c r="J106" i="3" s="1"/>
  <c r="K106" i="3" s="1"/>
  <c r="L106" i="3"/>
  <c r="O106" i="3"/>
  <c r="Q106" i="3" s="1"/>
  <c r="R106" i="3" s="1"/>
  <c r="T106" i="3"/>
  <c r="U106" i="3"/>
  <c r="V106" i="3"/>
  <c r="X106" i="3"/>
  <c r="Y106" i="3"/>
  <c r="AA106" i="3"/>
  <c r="AB106" i="3" s="1"/>
  <c r="AC106" i="3" s="1"/>
  <c r="T107" i="5" s="1"/>
  <c r="AD106" i="3"/>
  <c r="AE106" i="3"/>
  <c r="AF106" i="3"/>
  <c r="AG106" i="3"/>
  <c r="C107" i="3"/>
  <c r="F107" i="3"/>
  <c r="G107" i="3"/>
  <c r="I107" i="3"/>
  <c r="J107" i="3" s="1"/>
  <c r="K107" i="3" s="1"/>
  <c r="L107" i="3"/>
  <c r="O107" i="3"/>
  <c r="Q107" i="3" s="1"/>
  <c r="R107" i="3" s="1"/>
  <c r="T107" i="3"/>
  <c r="U107" i="3"/>
  <c r="V107" i="3"/>
  <c r="X107" i="3"/>
  <c r="Y107" i="3"/>
  <c r="AA107" i="3"/>
  <c r="AB107" i="3" s="1"/>
  <c r="AC107" i="3" s="1"/>
  <c r="T108" i="5" s="1"/>
  <c r="AD107" i="3"/>
  <c r="AE107" i="3"/>
  <c r="AF107" i="3"/>
  <c r="AG107" i="3"/>
  <c r="AH107" i="3" s="1"/>
  <c r="AI107" i="3" s="1"/>
  <c r="U108" i="5" s="1"/>
  <c r="C108" i="3"/>
  <c r="F108" i="3"/>
  <c r="G108" i="3"/>
  <c r="I108" i="3"/>
  <c r="J108" i="3" s="1"/>
  <c r="K108" i="3" s="1"/>
  <c r="L108" i="3"/>
  <c r="O108" i="3"/>
  <c r="Q108" i="3" s="1"/>
  <c r="R108" i="3" s="1"/>
  <c r="T108" i="3"/>
  <c r="U108" i="3"/>
  <c r="V108" i="3"/>
  <c r="X108" i="3"/>
  <c r="Y108" i="3"/>
  <c r="AA108" i="3"/>
  <c r="AB108" i="3" s="1"/>
  <c r="AC108" i="3" s="1"/>
  <c r="T109" i="5" s="1"/>
  <c r="AD108" i="3"/>
  <c r="AE108" i="3"/>
  <c r="AF108" i="3"/>
  <c r="AG108" i="3"/>
  <c r="C109" i="3"/>
  <c r="E109" i="3" s="1"/>
  <c r="M110" i="5" s="1"/>
  <c r="F109" i="3"/>
  <c r="G109" i="3"/>
  <c r="I109" i="3"/>
  <c r="J109" i="3" s="1"/>
  <c r="K109" i="3" s="1"/>
  <c r="M109" i="3" s="1"/>
  <c r="O110" i="5" s="1"/>
  <c r="L109" i="3"/>
  <c r="O109" i="3"/>
  <c r="T109" i="3"/>
  <c r="U109" i="3"/>
  <c r="V109" i="3"/>
  <c r="X109" i="3"/>
  <c r="Y109" i="3"/>
  <c r="AA109" i="3"/>
  <c r="AB109" i="3" s="1"/>
  <c r="AC109" i="3" s="1"/>
  <c r="AD109" i="3"/>
  <c r="AE109" i="3"/>
  <c r="AF109" i="3"/>
  <c r="AH109" i="3" s="1"/>
  <c r="AG109" i="3"/>
  <c r="C110" i="3"/>
  <c r="F110" i="3"/>
  <c r="G110" i="3"/>
  <c r="H110" i="3" s="1"/>
  <c r="N111" i="5" s="1"/>
  <c r="I110" i="3"/>
  <c r="J110" i="3" s="1"/>
  <c r="K110" i="3" s="1"/>
  <c r="L110" i="3"/>
  <c r="O110" i="3"/>
  <c r="Q110" i="3" s="1"/>
  <c r="R110" i="3" s="1"/>
  <c r="T110" i="3"/>
  <c r="U110" i="3"/>
  <c r="V110" i="3"/>
  <c r="X110" i="3"/>
  <c r="Y110" i="3"/>
  <c r="AA110" i="3"/>
  <c r="AB110" i="3" s="1"/>
  <c r="AC110" i="3" s="1"/>
  <c r="T111" i="5" s="1"/>
  <c r="AD110" i="3"/>
  <c r="AE110" i="3"/>
  <c r="AF110" i="3"/>
  <c r="AG110" i="3"/>
  <c r="C111" i="3"/>
  <c r="F111" i="3"/>
  <c r="G111" i="3"/>
  <c r="I111" i="3"/>
  <c r="J111" i="3" s="1"/>
  <c r="K111" i="3" s="1"/>
  <c r="L111" i="3"/>
  <c r="O111" i="3"/>
  <c r="P111" i="3" s="1"/>
  <c r="T111" i="3"/>
  <c r="U111" i="3"/>
  <c r="V111" i="3"/>
  <c r="X111" i="3"/>
  <c r="Y111" i="3"/>
  <c r="AA111" i="3"/>
  <c r="AB111" i="3" s="1"/>
  <c r="AC111" i="3" s="1"/>
  <c r="AD111" i="3"/>
  <c r="AE111" i="3"/>
  <c r="AF111" i="3"/>
  <c r="AG111" i="3"/>
  <c r="C112" i="3"/>
  <c r="F112" i="3"/>
  <c r="G112" i="3"/>
  <c r="I112" i="3"/>
  <c r="J112" i="3" s="1"/>
  <c r="K112" i="3" s="1"/>
  <c r="M112" i="3" s="1"/>
  <c r="O113" i="5" s="1"/>
  <c r="L112" i="3"/>
  <c r="O112" i="3"/>
  <c r="P112" i="3" s="1"/>
  <c r="T112" i="3"/>
  <c r="U112" i="3"/>
  <c r="V112" i="3"/>
  <c r="X112" i="3"/>
  <c r="Y112" i="3"/>
  <c r="AA112" i="3"/>
  <c r="AB112" i="3" s="1"/>
  <c r="AC112" i="3" s="1"/>
  <c r="AD112" i="3"/>
  <c r="AE112" i="3"/>
  <c r="AF112" i="3"/>
  <c r="AG112" i="3"/>
  <c r="C113" i="3"/>
  <c r="F113" i="3"/>
  <c r="G113" i="3"/>
  <c r="I113" i="3"/>
  <c r="J113" i="3" s="1"/>
  <c r="K113" i="3" s="1"/>
  <c r="L113" i="3"/>
  <c r="O113" i="3"/>
  <c r="Q113" i="3" s="1"/>
  <c r="R113" i="3" s="1"/>
  <c r="T113" i="3"/>
  <c r="U113" i="3"/>
  <c r="V113" i="3"/>
  <c r="X113" i="3"/>
  <c r="Y113" i="3"/>
  <c r="AA113" i="3"/>
  <c r="AB113" i="3" s="1"/>
  <c r="AC113" i="3" s="1"/>
  <c r="T114" i="5" s="1"/>
  <c r="AD113" i="3"/>
  <c r="AE113" i="3"/>
  <c r="AF113" i="3"/>
  <c r="AH113" i="3" s="1"/>
  <c r="AG113" i="3"/>
  <c r="C114" i="3"/>
  <c r="F114" i="3"/>
  <c r="G114" i="3"/>
  <c r="H114" i="3" s="1"/>
  <c r="N115" i="5" s="1"/>
  <c r="I114" i="3"/>
  <c r="J114" i="3" s="1"/>
  <c r="K114" i="3" s="1"/>
  <c r="L114" i="3"/>
  <c r="O114" i="3"/>
  <c r="P114" i="3" s="1"/>
  <c r="T114" i="3"/>
  <c r="U114" i="3"/>
  <c r="V114" i="3"/>
  <c r="X114" i="3"/>
  <c r="Y114" i="3"/>
  <c r="AA114" i="3"/>
  <c r="AB114" i="3" s="1"/>
  <c r="AC114" i="3" s="1"/>
  <c r="T115" i="5" s="1"/>
  <c r="AD114" i="3"/>
  <c r="AE114" i="3"/>
  <c r="AF114" i="3"/>
  <c r="AG114" i="3"/>
  <c r="C115" i="3"/>
  <c r="F115" i="3"/>
  <c r="G115" i="3"/>
  <c r="I115" i="3"/>
  <c r="J115" i="3" s="1"/>
  <c r="K115" i="3" s="1"/>
  <c r="L115" i="3"/>
  <c r="O115" i="3"/>
  <c r="T115" i="3"/>
  <c r="U115" i="3"/>
  <c r="V115" i="3"/>
  <c r="X115" i="3"/>
  <c r="Y115" i="3"/>
  <c r="AA115" i="3"/>
  <c r="AB115" i="3" s="1"/>
  <c r="AC115" i="3" s="1"/>
  <c r="T116" i="5" s="1"/>
  <c r="AD115" i="3"/>
  <c r="AE115" i="3"/>
  <c r="AF115" i="3"/>
  <c r="AG115" i="3"/>
  <c r="C116" i="3"/>
  <c r="E116" i="3" s="1"/>
  <c r="M117" i="5" s="1"/>
  <c r="F116" i="3"/>
  <c r="G116" i="3"/>
  <c r="I116" i="3"/>
  <c r="J116" i="3" s="1"/>
  <c r="K116" i="3" s="1"/>
  <c r="L116" i="3"/>
  <c r="O116" i="3"/>
  <c r="P116" i="3" s="1"/>
  <c r="T116" i="3"/>
  <c r="U116" i="3"/>
  <c r="V116" i="3"/>
  <c r="X116" i="3"/>
  <c r="Y116" i="3"/>
  <c r="AA116" i="3"/>
  <c r="AB116" i="3" s="1"/>
  <c r="AC116" i="3" s="1"/>
  <c r="AD116" i="3"/>
  <c r="AE116" i="3"/>
  <c r="AF116" i="3"/>
  <c r="AG116" i="3"/>
  <c r="C117" i="3"/>
  <c r="E117" i="3" s="1"/>
  <c r="M118" i="5" s="1"/>
  <c r="F117" i="3"/>
  <c r="G117" i="3"/>
  <c r="H117" i="3" s="1"/>
  <c r="N118" i="5" s="1"/>
  <c r="I117" i="3"/>
  <c r="J117" i="3" s="1"/>
  <c r="K117" i="3" s="1"/>
  <c r="L117" i="3"/>
  <c r="O117" i="3"/>
  <c r="P117" i="3" s="1"/>
  <c r="T117" i="3"/>
  <c r="U117" i="3"/>
  <c r="V117" i="3"/>
  <c r="X117" i="3"/>
  <c r="Y117" i="3"/>
  <c r="AA117" i="3"/>
  <c r="AB117" i="3" s="1"/>
  <c r="AC117" i="3" s="1"/>
  <c r="T118" i="5" s="1"/>
  <c r="AD117" i="3"/>
  <c r="AE117" i="3"/>
  <c r="AF117" i="3"/>
  <c r="AG117" i="3"/>
  <c r="C118" i="3"/>
  <c r="F118" i="3"/>
  <c r="G118" i="3"/>
  <c r="I118" i="3"/>
  <c r="J118" i="3" s="1"/>
  <c r="K118" i="3" s="1"/>
  <c r="L118" i="3"/>
  <c r="O118" i="3"/>
  <c r="P118" i="3" s="1"/>
  <c r="T118" i="3"/>
  <c r="U118" i="3"/>
  <c r="V118" i="3"/>
  <c r="X118" i="3"/>
  <c r="Y118" i="3"/>
  <c r="AA118" i="3"/>
  <c r="AB118" i="3" s="1"/>
  <c r="AC118" i="3" s="1"/>
  <c r="T119" i="5" s="1"/>
  <c r="AD118" i="3"/>
  <c r="AE118" i="3"/>
  <c r="AF118" i="3"/>
  <c r="AG118" i="3"/>
  <c r="AH118" i="3" s="1"/>
  <c r="AI118" i="3" s="1"/>
  <c r="U119" i="5" s="1"/>
  <c r="C119" i="3"/>
  <c r="E119" i="3" s="1"/>
  <c r="M120" i="5" s="1"/>
  <c r="F119" i="3"/>
  <c r="G119" i="3"/>
  <c r="I119" i="3"/>
  <c r="J119" i="3" s="1"/>
  <c r="K119" i="3" s="1"/>
  <c r="L119" i="3"/>
  <c r="O119" i="3"/>
  <c r="P119" i="3" s="1"/>
  <c r="T119" i="3"/>
  <c r="U119" i="3"/>
  <c r="V119" i="3"/>
  <c r="X119" i="3"/>
  <c r="Y119" i="3"/>
  <c r="AA119" i="3"/>
  <c r="AB119" i="3" s="1"/>
  <c r="AC119" i="3" s="1"/>
  <c r="AD119" i="3"/>
  <c r="AE119" i="3"/>
  <c r="AF119" i="3"/>
  <c r="AG119" i="3"/>
  <c r="C120" i="3"/>
  <c r="F120" i="3"/>
  <c r="G120" i="3"/>
  <c r="H120" i="3" s="1"/>
  <c r="I120" i="3"/>
  <c r="J120" i="3" s="1"/>
  <c r="K120" i="3" s="1"/>
  <c r="M120" i="3" s="1"/>
  <c r="O121" i="5" s="1"/>
  <c r="L120" i="3"/>
  <c r="O120" i="3"/>
  <c r="P120" i="3" s="1"/>
  <c r="T120" i="3"/>
  <c r="U120" i="3"/>
  <c r="V120" i="3"/>
  <c r="W120" i="3" s="1"/>
  <c r="R121" i="5" s="1"/>
  <c r="X120" i="3"/>
  <c r="Y120" i="3"/>
  <c r="AA120" i="3"/>
  <c r="AB120" i="3" s="1"/>
  <c r="AC120" i="3" s="1"/>
  <c r="T121" i="5" s="1"/>
  <c r="AD120" i="3"/>
  <c r="AE120" i="3"/>
  <c r="AF120" i="3"/>
  <c r="AG120" i="3"/>
  <c r="C121" i="3"/>
  <c r="F121" i="3"/>
  <c r="G121" i="3"/>
  <c r="I121" i="3"/>
  <c r="J121" i="3" s="1"/>
  <c r="K121" i="3" s="1"/>
  <c r="L121" i="3"/>
  <c r="O121" i="3"/>
  <c r="P121" i="3" s="1"/>
  <c r="T121" i="3"/>
  <c r="U121" i="3"/>
  <c r="V121" i="3"/>
  <c r="X121" i="3"/>
  <c r="Y121" i="3"/>
  <c r="AA121" i="3"/>
  <c r="AB121" i="3" s="1"/>
  <c r="AC121" i="3" s="1"/>
  <c r="AD121" i="3"/>
  <c r="AE121" i="3"/>
  <c r="AF121" i="3"/>
  <c r="AH121" i="3" s="1"/>
  <c r="AG121" i="3"/>
  <c r="C122" i="3"/>
  <c r="F122" i="3"/>
  <c r="G122" i="3"/>
  <c r="I122" i="3"/>
  <c r="J122" i="3" s="1"/>
  <c r="K122" i="3" s="1"/>
  <c r="L122" i="3"/>
  <c r="O122" i="3"/>
  <c r="Q122" i="3" s="1"/>
  <c r="R122" i="3" s="1"/>
  <c r="T122" i="3"/>
  <c r="U122" i="3"/>
  <c r="V122" i="3"/>
  <c r="X122" i="3"/>
  <c r="Y122" i="3"/>
  <c r="AA122" i="3"/>
  <c r="AB122" i="3" s="1"/>
  <c r="AC122" i="3" s="1"/>
  <c r="AD122" i="3"/>
  <c r="AE122" i="3"/>
  <c r="AF122" i="3"/>
  <c r="AG122" i="3"/>
  <c r="C123" i="3"/>
  <c r="E123" i="3" s="1"/>
  <c r="M124" i="5" s="1"/>
  <c r="F123" i="3"/>
  <c r="G123" i="3"/>
  <c r="I123" i="3"/>
  <c r="J123" i="3" s="1"/>
  <c r="K123" i="3" s="1"/>
  <c r="L123" i="3"/>
  <c r="O123" i="3"/>
  <c r="Q123" i="3" s="1"/>
  <c r="R123" i="3" s="1"/>
  <c r="T123" i="3"/>
  <c r="U123" i="3"/>
  <c r="V123" i="3"/>
  <c r="X123" i="3"/>
  <c r="Y123" i="3"/>
  <c r="AA123" i="3"/>
  <c r="AB123" i="3" s="1"/>
  <c r="AC123" i="3" s="1"/>
  <c r="T124" i="5" s="1"/>
  <c r="AD123" i="3"/>
  <c r="AE123" i="3"/>
  <c r="AF123" i="3"/>
  <c r="AG123" i="3"/>
  <c r="C124" i="3"/>
  <c r="E124" i="3" s="1"/>
  <c r="M125" i="5" s="1"/>
  <c r="F124" i="3"/>
  <c r="G124" i="3"/>
  <c r="H124" i="3" s="1"/>
  <c r="N125" i="5" s="1"/>
  <c r="I124" i="3"/>
  <c r="J124" i="3" s="1"/>
  <c r="K124" i="3" s="1"/>
  <c r="L124" i="3"/>
  <c r="O124" i="3"/>
  <c r="Q124" i="3" s="1"/>
  <c r="R124" i="3" s="1"/>
  <c r="T124" i="3"/>
  <c r="U124" i="3"/>
  <c r="V124" i="3"/>
  <c r="X124" i="3"/>
  <c r="Y124" i="3"/>
  <c r="AA124" i="3"/>
  <c r="AB124" i="3" s="1"/>
  <c r="AC124" i="3" s="1"/>
  <c r="T125" i="5" s="1"/>
  <c r="AD124" i="3"/>
  <c r="AE124" i="3"/>
  <c r="AF124" i="3"/>
  <c r="AG124" i="3"/>
  <c r="C125" i="3"/>
  <c r="F125" i="3"/>
  <c r="G125" i="3"/>
  <c r="I125" i="3"/>
  <c r="J125" i="3" s="1"/>
  <c r="K125" i="3" s="1"/>
  <c r="M125" i="3" s="1"/>
  <c r="O126" i="5" s="1"/>
  <c r="L125" i="3"/>
  <c r="O125" i="3"/>
  <c r="P125" i="3" s="1"/>
  <c r="T125" i="3"/>
  <c r="U125" i="3"/>
  <c r="V125" i="3"/>
  <c r="X125" i="3"/>
  <c r="Y125" i="3"/>
  <c r="AA125" i="3"/>
  <c r="AB125" i="3" s="1"/>
  <c r="AC125" i="3" s="1"/>
  <c r="AD125" i="3"/>
  <c r="AE125" i="3"/>
  <c r="AF125" i="3"/>
  <c r="AG125" i="3"/>
  <c r="C126" i="3"/>
  <c r="F126" i="3"/>
  <c r="G126" i="3"/>
  <c r="I126" i="3"/>
  <c r="J126" i="3" s="1"/>
  <c r="K126" i="3" s="1"/>
  <c r="L126" i="3"/>
  <c r="O126" i="3"/>
  <c r="P126" i="3" s="1"/>
  <c r="T126" i="3"/>
  <c r="U126" i="3"/>
  <c r="V126" i="3"/>
  <c r="X126" i="3"/>
  <c r="Y126" i="3"/>
  <c r="AA126" i="3"/>
  <c r="AB126" i="3" s="1"/>
  <c r="AC126" i="3" s="1"/>
  <c r="AD126" i="3"/>
  <c r="AE126" i="3"/>
  <c r="AF126" i="3"/>
  <c r="AG126" i="3"/>
  <c r="C127" i="3"/>
  <c r="E127" i="3" s="1"/>
  <c r="M128" i="5" s="1"/>
  <c r="F127" i="3"/>
  <c r="G127" i="3"/>
  <c r="I127" i="3"/>
  <c r="J127" i="3" s="1"/>
  <c r="K127" i="3" s="1"/>
  <c r="L127" i="3"/>
  <c r="O127" i="3"/>
  <c r="P127" i="3" s="1"/>
  <c r="T127" i="3"/>
  <c r="U127" i="3"/>
  <c r="V127" i="3"/>
  <c r="X127" i="3"/>
  <c r="Y127" i="3"/>
  <c r="AA127" i="3"/>
  <c r="AB127" i="3" s="1"/>
  <c r="AC127" i="3" s="1"/>
  <c r="T128" i="5" s="1"/>
  <c r="AD127" i="3"/>
  <c r="AE127" i="3"/>
  <c r="AF127" i="3"/>
  <c r="AG127" i="3"/>
  <c r="C128" i="3"/>
  <c r="F128" i="3"/>
  <c r="G128" i="3"/>
  <c r="I128" i="3"/>
  <c r="J128" i="3" s="1"/>
  <c r="K128" i="3" s="1"/>
  <c r="M128" i="3" s="1"/>
  <c r="O129" i="5" s="1"/>
  <c r="L128" i="3"/>
  <c r="O128" i="3"/>
  <c r="P128" i="3" s="1"/>
  <c r="T128" i="3"/>
  <c r="U128" i="3"/>
  <c r="V128" i="3"/>
  <c r="X128" i="3"/>
  <c r="Y128" i="3"/>
  <c r="AA128" i="3"/>
  <c r="AB128" i="3" s="1"/>
  <c r="AC128" i="3" s="1"/>
  <c r="AD128" i="3"/>
  <c r="AE128" i="3"/>
  <c r="AF128" i="3"/>
  <c r="AG128" i="3"/>
  <c r="C129" i="3"/>
  <c r="F129" i="3"/>
  <c r="G129" i="3"/>
  <c r="H129" i="3" s="1"/>
  <c r="N130" i="5" s="1"/>
  <c r="I129" i="3"/>
  <c r="J129" i="3" s="1"/>
  <c r="K129" i="3" s="1"/>
  <c r="L129" i="3"/>
  <c r="O129" i="3"/>
  <c r="P129" i="3" s="1"/>
  <c r="T129" i="3"/>
  <c r="U129" i="3"/>
  <c r="V129" i="3"/>
  <c r="X129" i="3"/>
  <c r="Y129" i="3"/>
  <c r="AA129" i="3"/>
  <c r="AB129" i="3" s="1"/>
  <c r="AC129" i="3" s="1"/>
  <c r="T130" i="5" s="1"/>
  <c r="AD129" i="3"/>
  <c r="AE129" i="3"/>
  <c r="AF129" i="3"/>
  <c r="AG129" i="3"/>
  <c r="AH129" i="3" s="1"/>
  <c r="C130" i="3"/>
  <c r="F130" i="3"/>
  <c r="G130" i="3"/>
  <c r="I130" i="3"/>
  <c r="J130" i="3" s="1"/>
  <c r="K130" i="3" s="1"/>
  <c r="L130" i="3"/>
  <c r="O130" i="3"/>
  <c r="Q130" i="3" s="1"/>
  <c r="R130" i="3" s="1"/>
  <c r="T130" i="3"/>
  <c r="U130" i="3"/>
  <c r="V130" i="3"/>
  <c r="X130" i="3"/>
  <c r="Y130" i="3"/>
  <c r="AA130" i="3"/>
  <c r="AB130" i="3" s="1"/>
  <c r="AC130" i="3" s="1"/>
  <c r="T131" i="5" s="1"/>
  <c r="AD130" i="3"/>
  <c r="AE130" i="3"/>
  <c r="AF130" i="3"/>
  <c r="AG130" i="3"/>
  <c r="C131" i="3"/>
  <c r="E131" i="3" s="1"/>
  <c r="F131" i="3"/>
  <c r="G131" i="3"/>
  <c r="H131" i="3" s="1"/>
  <c r="N132" i="5" s="1"/>
  <c r="I131" i="3"/>
  <c r="J131" i="3" s="1"/>
  <c r="K131" i="3" s="1"/>
  <c r="L131" i="3"/>
  <c r="O131" i="3"/>
  <c r="Q131" i="3" s="1"/>
  <c r="R131" i="3" s="1"/>
  <c r="T131" i="3"/>
  <c r="U131" i="3"/>
  <c r="V131" i="3"/>
  <c r="X131" i="3"/>
  <c r="Y131" i="3"/>
  <c r="AA131" i="3"/>
  <c r="AB131" i="3" s="1"/>
  <c r="AC131" i="3" s="1"/>
  <c r="T132" i="5" s="1"/>
  <c r="AD131" i="3"/>
  <c r="AE131" i="3"/>
  <c r="AF131" i="3"/>
  <c r="AH131" i="3" s="1"/>
  <c r="AG131" i="3"/>
  <c r="C132" i="3"/>
  <c r="E132" i="3" s="1"/>
  <c r="F132" i="3"/>
  <c r="G132" i="3"/>
  <c r="I132" i="3"/>
  <c r="J132" i="3" s="1"/>
  <c r="K132" i="3" s="1"/>
  <c r="L132" i="3"/>
  <c r="O132" i="3"/>
  <c r="P132" i="3" s="1"/>
  <c r="T132" i="3"/>
  <c r="U132" i="3"/>
  <c r="V132" i="3"/>
  <c r="X132" i="3"/>
  <c r="Y132" i="3"/>
  <c r="AA132" i="3"/>
  <c r="AB132" i="3" s="1"/>
  <c r="AC132" i="3" s="1"/>
  <c r="T133" i="5" s="1"/>
  <c r="AD132" i="3"/>
  <c r="AE132" i="3"/>
  <c r="AF132" i="3"/>
  <c r="AH132" i="3" s="1"/>
  <c r="AG132" i="3"/>
  <c r="C133" i="3"/>
  <c r="E133" i="3" s="1"/>
  <c r="M134" i="5" s="1"/>
  <c r="F133" i="3"/>
  <c r="G133" i="3"/>
  <c r="I133" i="3"/>
  <c r="J133" i="3" s="1"/>
  <c r="K133" i="3" s="1"/>
  <c r="L133" i="3"/>
  <c r="O133" i="3"/>
  <c r="P133" i="3" s="1"/>
  <c r="T133" i="3"/>
  <c r="U133" i="3"/>
  <c r="V133" i="3"/>
  <c r="X133" i="3"/>
  <c r="Y133" i="3"/>
  <c r="AA133" i="3"/>
  <c r="AB133" i="3" s="1"/>
  <c r="AC133" i="3" s="1"/>
  <c r="T134" i="5" s="1"/>
  <c r="AD133" i="3"/>
  <c r="AE133" i="3"/>
  <c r="AF133" i="3"/>
  <c r="AG133" i="3"/>
  <c r="C134" i="3"/>
  <c r="F134" i="3"/>
  <c r="G134" i="3"/>
  <c r="I134" i="3"/>
  <c r="J134" i="3" s="1"/>
  <c r="K134" i="3" s="1"/>
  <c r="L134" i="3"/>
  <c r="O134" i="3"/>
  <c r="P134" i="3" s="1"/>
  <c r="T134" i="3"/>
  <c r="U134" i="3"/>
  <c r="V134" i="3"/>
  <c r="X134" i="3"/>
  <c r="Y134" i="3"/>
  <c r="AA134" i="3"/>
  <c r="AB134" i="3" s="1"/>
  <c r="AC134" i="3" s="1"/>
  <c r="AD134" i="3"/>
  <c r="AE134" i="3"/>
  <c r="AF134" i="3"/>
  <c r="AH134" i="3" s="1"/>
  <c r="AG134" i="3"/>
  <c r="C135" i="3"/>
  <c r="F135" i="3"/>
  <c r="G135" i="3"/>
  <c r="I135" i="3"/>
  <c r="J135" i="3" s="1"/>
  <c r="K135" i="3" s="1"/>
  <c r="L135" i="3"/>
  <c r="O135" i="3"/>
  <c r="P135" i="3" s="1"/>
  <c r="T135" i="3"/>
  <c r="U135" i="3"/>
  <c r="V135" i="3"/>
  <c r="X135" i="3"/>
  <c r="Y135" i="3"/>
  <c r="AA135" i="3"/>
  <c r="AB135" i="3" s="1"/>
  <c r="AC135" i="3" s="1"/>
  <c r="AD135" i="3"/>
  <c r="AE135" i="3"/>
  <c r="AF135" i="3"/>
  <c r="AG135" i="3"/>
  <c r="C136" i="3"/>
  <c r="F136" i="3"/>
  <c r="G136" i="3"/>
  <c r="I136" i="3"/>
  <c r="J136" i="3" s="1"/>
  <c r="K136" i="3" s="1"/>
  <c r="M136" i="3" s="1"/>
  <c r="L136" i="3"/>
  <c r="O136" i="3"/>
  <c r="P136" i="3" s="1"/>
  <c r="T136" i="3"/>
  <c r="U136" i="3"/>
  <c r="V136" i="3"/>
  <c r="X136" i="3"/>
  <c r="Y136" i="3"/>
  <c r="AA136" i="3"/>
  <c r="AB136" i="3" s="1"/>
  <c r="AC136" i="3" s="1"/>
  <c r="T137" i="5" s="1"/>
  <c r="AD136" i="3"/>
  <c r="AE136" i="3"/>
  <c r="AF136" i="3"/>
  <c r="AG136" i="3"/>
  <c r="C137" i="3"/>
  <c r="F137" i="3"/>
  <c r="G137" i="3"/>
  <c r="I137" i="3"/>
  <c r="J137" i="3" s="1"/>
  <c r="K137" i="3" s="1"/>
  <c r="L137" i="3"/>
  <c r="O137" i="3"/>
  <c r="P137" i="3" s="1"/>
  <c r="T137" i="3"/>
  <c r="U137" i="3"/>
  <c r="V137" i="3"/>
  <c r="X137" i="3"/>
  <c r="Y137" i="3"/>
  <c r="AA137" i="3"/>
  <c r="AB137" i="3" s="1"/>
  <c r="AC137" i="3" s="1"/>
  <c r="T138" i="5" s="1"/>
  <c r="AD137" i="3"/>
  <c r="AE137" i="3"/>
  <c r="AF137" i="3"/>
  <c r="AG137" i="3"/>
  <c r="C138" i="3"/>
  <c r="F138" i="3"/>
  <c r="H138" i="3" s="1"/>
  <c r="N139" i="5" s="1"/>
  <c r="G138" i="3"/>
  <c r="I138" i="3"/>
  <c r="J138" i="3" s="1"/>
  <c r="K138" i="3" s="1"/>
  <c r="L138" i="3"/>
  <c r="O138" i="3"/>
  <c r="Q138" i="3" s="1"/>
  <c r="R138" i="3" s="1"/>
  <c r="T138" i="3"/>
  <c r="U138" i="3"/>
  <c r="V138" i="3"/>
  <c r="X138" i="3"/>
  <c r="Y138" i="3"/>
  <c r="AA138" i="3"/>
  <c r="AB138" i="3" s="1"/>
  <c r="AC138" i="3" s="1"/>
  <c r="T139" i="5" s="1"/>
  <c r="AD138" i="3"/>
  <c r="AE138" i="3"/>
  <c r="AF138" i="3"/>
  <c r="AG138" i="3"/>
  <c r="C139" i="3"/>
  <c r="E139" i="3" s="1"/>
  <c r="M140" i="5" s="1"/>
  <c r="F139" i="3"/>
  <c r="G139" i="3"/>
  <c r="H139" i="3" s="1"/>
  <c r="N140" i="5" s="1"/>
  <c r="I139" i="3"/>
  <c r="J139" i="3" s="1"/>
  <c r="K139" i="3" s="1"/>
  <c r="L139" i="3"/>
  <c r="O139" i="3"/>
  <c r="P139" i="3" s="1"/>
  <c r="T139" i="3"/>
  <c r="U139" i="3"/>
  <c r="V139" i="3"/>
  <c r="X139" i="3"/>
  <c r="Y139" i="3"/>
  <c r="AA139" i="3"/>
  <c r="AB139" i="3" s="1"/>
  <c r="AC139" i="3" s="1"/>
  <c r="T140" i="5" s="1"/>
  <c r="AD139" i="3"/>
  <c r="AE139" i="3"/>
  <c r="AF139" i="3"/>
  <c r="AG139" i="3"/>
  <c r="C140" i="3"/>
  <c r="E140" i="3" s="1"/>
  <c r="F140" i="3"/>
  <c r="G140" i="3"/>
  <c r="H140" i="3" s="1"/>
  <c r="N141" i="5" s="1"/>
  <c r="I140" i="3"/>
  <c r="J140" i="3" s="1"/>
  <c r="K140" i="3" s="1"/>
  <c r="L140" i="3"/>
  <c r="O140" i="3"/>
  <c r="P140" i="3" s="1"/>
  <c r="T140" i="3"/>
  <c r="U140" i="3"/>
  <c r="V140" i="3"/>
  <c r="X140" i="3"/>
  <c r="Y140" i="3"/>
  <c r="AA140" i="3"/>
  <c r="AB140" i="3" s="1"/>
  <c r="AC140" i="3" s="1"/>
  <c r="T141" i="5" s="1"/>
  <c r="AD140" i="3"/>
  <c r="AE140" i="3"/>
  <c r="AF140" i="3"/>
  <c r="AG140" i="3"/>
  <c r="C141" i="3"/>
  <c r="F141" i="3"/>
  <c r="G141" i="3"/>
  <c r="I141" i="3"/>
  <c r="J141" i="3" s="1"/>
  <c r="K141" i="3" s="1"/>
  <c r="L141" i="3"/>
  <c r="O141" i="3"/>
  <c r="Q141" i="3" s="1"/>
  <c r="R141" i="3" s="1"/>
  <c r="T141" i="3"/>
  <c r="U141" i="3"/>
  <c r="V141" i="3"/>
  <c r="X141" i="3"/>
  <c r="Y141" i="3"/>
  <c r="AA141" i="3"/>
  <c r="AB141" i="3" s="1"/>
  <c r="AC141" i="3" s="1"/>
  <c r="T142" i="5" s="1"/>
  <c r="AD141" i="3"/>
  <c r="AE141" i="3"/>
  <c r="AF141" i="3"/>
  <c r="AG141" i="3"/>
  <c r="C142" i="3"/>
  <c r="F142" i="3"/>
  <c r="G142" i="3"/>
  <c r="I142" i="3"/>
  <c r="J142" i="3" s="1"/>
  <c r="K142" i="3" s="1"/>
  <c r="L142" i="3"/>
  <c r="O142" i="3"/>
  <c r="P142" i="3" s="1"/>
  <c r="T142" i="3"/>
  <c r="U142" i="3"/>
  <c r="V142" i="3"/>
  <c r="X142" i="3"/>
  <c r="Y142" i="3"/>
  <c r="Z142" i="3" s="1"/>
  <c r="S143" i="5" s="1"/>
  <c r="AA142" i="3"/>
  <c r="AB142" i="3" s="1"/>
  <c r="AC142" i="3" s="1"/>
  <c r="AD142" i="3"/>
  <c r="AE142" i="3"/>
  <c r="AF142" i="3"/>
  <c r="AG142" i="3"/>
  <c r="AH142" i="3" s="1"/>
  <c r="C143" i="3"/>
  <c r="F143" i="3"/>
  <c r="G143" i="3"/>
  <c r="I143" i="3"/>
  <c r="J143" i="3" s="1"/>
  <c r="K143" i="3" s="1"/>
  <c r="L143" i="3"/>
  <c r="O143" i="3"/>
  <c r="P143" i="3" s="1"/>
  <c r="T143" i="3"/>
  <c r="U143" i="3"/>
  <c r="V143" i="3"/>
  <c r="X143" i="3"/>
  <c r="Y143" i="3"/>
  <c r="AA143" i="3"/>
  <c r="AB143" i="3" s="1"/>
  <c r="AC143" i="3" s="1"/>
  <c r="AD143" i="3"/>
  <c r="AE143" i="3"/>
  <c r="AF143" i="3"/>
  <c r="AG143" i="3"/>
  <c r="C144" i="3"/>
  <c r="F144" i="3"/>
  <c r="G144" i="3"/>
  <c r="H144" i="3" s="1"/>
  <c r="N145" i="5" s="1"/>
  <c r="I144" i="3"/>
  <c r="J144" i="3" s="1"/>
  <c r="K144" i="3" s="1"/>
  <c r="M144" i="3" s="1"/>
  <c r="O145" i="5" s="1"/>
  <c r="L144" i="3"/>
  <c r="O144" i="3"/>
  <c r="P144" i="3" s="1"/>
  <c r="T144" i="3"/>
  <c r="U144" i="3"/>
  <c r="V144" i="3"/>
  <c r="X144" i="3"/>
  <c r="Y144" i="3"/>
  <c r="AA144" i="3"/>
  <c r="AB144" i="3" s="1"/>
  <c r="AC144" i="3" s="1"/>
  <c r="AD144" i="3"/>
  <c r="AE144" i="3"/>
  <c r="AF144" i="3"/>
  <c r="AG144" i="3"/>
  <c r="AH144" i="3" s="1"/>
  <c r="C145" i="3"/>
  <c r="E145" i="3" s="1"/>
  <c r="M146" i="5" s="1"/>
  <c r="F145" i="3"/>
  <c r="G145" i="3"/>
  <c r="H145" i="3" s="1"/>
  <c r="N146" i="5" s="1"/>
  <c r="I145" i="3"/>
  <c r="J145" i="3" s="1"/>
  <c r="K145" i="3" s="1"/>
  <c r="L145" i="3"/>
  <c r="O145" i="3"/>
  <c r="T145" i="3"/>
  <c r="U145" i="3"/>
  <c r="V145" i="3"/>
  <c r="X145" i="3"/>
  <c r="Y145" i="3"/>
  <c r="AA145" i="3"/>
  <c r="AB145" i="3" s="1"/>
  <c r="AC145" i="3" s="1"/>
  <c r="AD145" i="3"/>
  <c r="AE145" i="3"/>
  <c r="AF145" i="3"/>
  <c r="AG145" i="3"/>
  <c r="C146" i="3"/>
  <c r="E146" i="3" s="1"/>
  <c r="F146" i="3"/>
  <c r="G146" i="3"/>
  <c r="H146" i="3" s="1"/>
  <c r="N147" i="5" s="1"/>
  <c r="I146" i="3"/>
  <c r="J146" i="3" s="1"/>
  <c r="K146" i="3" s="1"/>
  <c r="L146" i="3"/>
  <c r="O146" i="3"/>
  <c r="P146" i="3" s="1"/>
  <c r="T146" i="3"/>
  <c r="U146" i="3"/>
  <c r="V146" i="3"/>
  <c r="X146" i="3"/>
  <c r="Y146" i="3"/>
  <c r="AA146" i="3"/>
  <c r="AB146" i="3" s="1"/>
  <c r="AC146" i="3" s="1"/>
  <c r="AD146" i="3"/>
  <c r="AE146" i="3"/>
  <c r="AF146" i="3"/>
  <c r="AG146" i="3"/>
  <c r="C147" i="3"/>
  <c r="F147" i="3"/>
  <c r="G147" i="3"/>
  <c r="I147" i="3"/>
  <c r="J147" i="3" s="1"/>
  <c r="K147" i="3" s="1"/>
  <c r="L147" i="3"/>
  <c r="O147" i="3"/>
  <c r="Q147" i="3" s="1"/>
  <c r="R147" i="3" s="1"/>
  <c r="T147" i="3"/>
  <c r="U147" i="3"/>
  <c r="V147" i="3"/>
  <c r="X147" i="3"/>
  <c r="Y147" i="3"/>
  <c r="AA147" i="3"/>
  <c r="AB147" i="3" s="1"/>
  <c r="AC147" i="3" s="1"/>
  <c r="AD147" i="3"/>
  <c r="AE147" i="3"/>
  <c r="AF147" i="3"/>
  <c r="AH147" i="3" s="1"/>
  <c r="AG147" i="3"/>
  <c r="C148" i="3"/>
  <c r="E148" i="3" s="1"/>
  <c r="M149" i="5" s="1"/>
  <c r="F148" i="3"/>
  <c r="G148" i="3"/>
  <c r="I148" i="3"/>
  <c r="J148" i="3" s="1"/>
  <c r="K148" i="3" s="1"/>
  <c r="L148" i="3"/>
  <c r="O148" i="3"/>
  <c r="P148" i="3" s="1"/>
  <c r="T148" i="3"/>
  <c r="U148" i="3"/>
  <c r="V148" i="3"/>
  <c r="X148" i="3"/>
  <c r="Z148" i="3" s="1"/>
  <c r="S149" i="5" s="1"/>
  <c r="Y148" i="3"/>
  <c r="AA148" i="3"/>
  <c r="AB148" i="3" s="1"/>
  <c r="AC148" i="3" s="1"/>
  <c r="AD148" i="3"/>
  <c r="AE148" i="3"/>
  <c r="AF148" i="3"/>
  <c r="AG148" i="3"/>
  <c r="C149" i="3"/>
  <c r="F149" i="3"/>
  <c r="G149" i="3"/>
  <c r="I149" i="3"/>
  <c r="J149" i="3" s="1"/>
  <c r="K149" i="3" s="1"/>
  <c r="L149" i="3"/>
  <c r="O149" i="3"/>
  <c r="P149" i="3" s="1"/>
  <c r="T149" i="3"/>
  <c r="U149" i="3"/>
  <c r="V149" i="3"/>
  <c r="X149" i="3"/>
  <c r="Y149" i="3"/>
  <c r="AA149" i="3"/>
  <c r="AB149" i="3" s="1"/>
  <c r="AC149" i="3" s="1"/>
  <c r="AD149" i="3"/>
  <c r="AE149" i="3"/>
  <c r="AF149" i="3"/>
  <c r="AG149" i="3"/>
  <c r="C150" i="3"/>
  <c r="F150" i="3"/>
  <c r="G150" i="3"/>
  <c r="I150" i="3"/>
  <c r="J150" i="3" s="1"/>
  <c r="K150" i="3" s="1"/>
  <c r="L150" i="3"/>
  <c r="O150" i="3"/>
  <c r="P150" i="3" s="1"/>
  <c r="T150" i="3"/>
  <c r="U150" i="3"/>
  <c r="V150" i="3"/>
  <c r="X150" i="3"/>
  <c r="Y150" i="3"/>
  <c r="Z150" i="3" s="1"/>
  <c r="S151" i="5" s="1"/>
  <c r="AA150" i="3"/>
  <c r="AB150" i="3" s="1"/>
  <c r="AC150" i="3" s="1"/>
  <c r="AD150" i="3"/>
  <c r="AE150" i="3"/>
  <c r="AF150" i="3"/>
  <c r="AG150" i="3"/>
  <c r="AH150" i="3" s="1"/>
  <c r="C151" i="3"/>
  <c r="F151" i="3"/>
  <c r="G151" i="3"/>
  <c r="H151" i="3" s="1"/>
  <c r="N152" i="5" s="1"/>
  <c r="I151" i="3"/>
  <c r="J151" i="3" s="1"/>
  <c r="K151" i="3" s="1"/>
  <c r="L151" i="3"/>
  <c r="O151" i="3"/>
  <c r="P151" i="3" s="1"/>
  <c r="T151" i="3"/>
  <c r="U151" i="3"/>
  <c r="V151" i="3"/>
  <c r="X151" i="3"/>
  <c r="Y151" i="3"/>
  <c r="AA151" i="3"/>
  <c r="AB151" i="3" s="1"/>
  <c r="AC151" i="3" s="1"/>
  <c r="AD151" i="3"/>
  <c r="AE151" i="3"/>
  <c r="AF151" i="3"/>
  <c r="AG151" i="3"/>
  <c r="C152" i="3"/>
  <c r="F152" i="3"/>
  <c r="G152" i="3"/>
  <c r="I152" i="3"/>
  <c r="J152" i="3" s="1"/>
  <c r="K152" i="3" s="1"/>
  <c r="L152" i="3"/>
  <c r="O152" i="3"/>
  <c r="P152" i="3" s="1"/>
  <c r="T152" i="3"/>
  <c r="U152" i="3"/>
  <c r="V152" i="3"/>
  <c r="X152" i="3"/>
  <c r="Y152" i="3"/>
  <c r="AA152" i="3"/>
  <c r="AB152" i="3" s="1"/>
  <c r="AC152" i="3" s="1"/>
  <c r="AD152" i="3"/>
  <c r="AE152" i="3"/>
  <c r="AF152" i="3"/>
  <c r="AG152" i="3"/>
  <c r="C153" i="3"/>
  <c r="F153" i="3"/>
  <c r="G153" i="3"/>
  <c r="I153" i="3"/>
  <c r="J153" i="3" s="1"/>
  <c r="K153" i="3" s="1"/>
  <c r="L153" i="3"/>
  <c r="O153" i="3"/>
  <c r="P153" i="3" s="1"/>
  <c r="T153" i="3"/>
  <c r="U153" i="3"/>
  <c r="V153" i="3"/>
  <c r="X153" i="3"/>
  <c r="Y153" i="3"/>
  <c r="AA153" i="3"/>
  <c r="AB153" i="3" s="1"/>
  <c r="AC153" i="3" s="1"/>
  <c r="AD153" i="3"/>
  <c r="AE153" i="3"/>
  <c r="AF153" i="3"/>
  <c r="AG153" i="3"/>
  <c r="C154" i="3"/>
  <c r="E154" i="3" s="1"/>
  <c r="F154" i="3"/>
  <c r="G154" i="3"/>
  <c r="H154" i="3" s="1"/>
  <c r="N155" i="5" s="1"/>
  <c r="I154" i="3"/>
  <c r="J154" i="3" s="1"/>
  <c r="K154" i="3" s="1"/>
  <c r="L154" i="3"/>
  <c r="O154" i="3"/>
  <c r="P154" i="3" s="1"/>
  <c r="T154" i="3"/>
  <c r="U154" i="3"/>
  <c r="V154" i="3"/>
  <c r="X154" i="3"/>
  <c r="Y154" i="3"/>
  <c r="Z154" i="3" s="1"/>
  <c r="S155" i="5" s="1"/>
  <c r="AA154" i="3"/>
  <c r="AB154" i="3" s="1"/>
  <c r="AC154" i="3" s="1"/>
  <c r="T155" i="5" s="1"/>
  <c r="AD154" i="3"/>
  <c r="AE154" i="3"/>
  <c r="AF154" i="3"/>
  <c r="AG154" i="3"/>
  <c r="C155" i="3"/>
  <c r="F155" i="3"/>
  <c r="G155" i="3"/>
  <c r="I155" i="3"/>
  <c r="J155" i="3" s="1"/>
  <c r="K155" i="3" s="1"/>
  <c r="L155" i="3"/>
  <c r="O155" i="3"/>
  <c r="Q155" i="3" s="1"/>
  <c r="R155" i="3" s="1"/>
  <c r="T155" i="3"/>
  <c r="U155" i="3"/>
  <c r="V155" i="3"/>
  <c r="X155" i="3"/>
  <c r="Y155" i="3"/>
  <c r="AA155" i="3"/>
  <c r="AB155" i="3" s="1"/>
  <c r="AC155" i="3" s="1"/>
  <c r="AD155" i="3"/>
  <c r="AE155" i="3"/>
  <c r="AF155" i="3"/>
  <c r="AG155" i="3"/>
  <c r="C156" i="3"/>
  <c r="F156" i="3"/>
  <c r="G156" i="3"/>
  <c r="I156" i="3"/>
  <c r="J156" i="3" s="1"/>
  <c r="K156" i="3" s="1"/>
  <c r="L156" i="3"/>
  <c r="O156" i="3"/>
  <c r="P156" i="3" s="1"/>
  <c r="T156" i="3"/>
  <c r="U156" i="3"/>
  <c r="V156" i="3"/>
  <c r="X156" i="3"/>
  <c r="Y156" i="3"/>
  <c r="AA156" i="3"/>
  <c r="AB156" i="3" s="1"/>
  <c r="AC156" i="3" s="1"/>
  <c r="T157" i="5" s="1"/>
  <c r="AD156" i="3"/>
  <c r="AE156" i="3"/>
  <c r="AF156" i="3"/>
  <c r="AG156" i="3"/>
  <c r="C157" i="3"/>
  <c r="F157" i="3"/>
  <c r="G157" i="3"/>
  <c r="I157" i="3"/>
  <c r="J157" i="3" s="1"/>
  <c r="K157" i="3" s="1"/>
  <c r="L157" i="3"/>
  <c r="O157" i="3"/>
  <c r="P157" i="3" s="1"/>
  <c r="T157" i="3"/>
  <c r="U157" i="3"/>
  <c r="V157" i="3"/>
  <c r="X157" i="3"/>
  <c r="Y157" i="3"/>
  <c r="AA157" i="3"/>
  <c r="AB157" i="3" s="1"/>
  <c r="AC157" i="3" s="1"/>
  <c r="AD157" i="3"/>
  <c r="AE157" i="3"/>
  <c r="AF157" i="3"/>
  <c r="AH157" i="3" s="1"/>
  <c r="AG157" i="3"/>
  <c r="C158" i="3"/>
  <c r="F158" i="3"/>
  <c r="G158" i="3"/>
  <c r="I158" i="3"/>
  <c r="J158" i="3" s="1"/>
  <c r="K158" i="3" s="1"/>
  <c r="L158" i="3"/>
  <c r="O158" i="3"/>
  <c r="Q158" i="3" s="1"/>
  <c r="R158" i="3" s="1"/>
  <c r="T158" i="3"/>
  <c r="U158" i="3"/>
  <c r="V158" i="3"/>
  <c r="X158" i="3"/>
  <c r="Y158" i="3"/>
  <c r="Z158" i="3" s="1"/>
  <c r="S159" i="5" s="1"/>
  <c r="AA158" i="3"/>
  <c r="AB158" i="3" s="1"/>
  <c r="AC158" i="3" s="1"/>
  <c r="T159" i="5" s="1"/>
  <c r="AD158" i="3"/>
  <c r="AE158" i="3"/>
  <c r="AF158" i="3"/>
  <c r="AH158" i="3" s="1"/>
  <c r="AG158" i="3"/>
  <c r="C159" i="3"/>
  <c r="F159" i="3"/>
  <c r="G159" i="3"/>
  <c r="H159" i="3" s="1"/>
  <c r="N160" i="5" s="1"/>
  <c r="I159" i="3"/>
  <c r="J159" i="3" s="1"/>
  <c r="K159" i="3" s="1"/>
  <c r="L159" i="3"/>
  <c r="O159" i="3"/>
  <c r="P159" i="3" s="1"/>
  <c r="T159" i="3"/>
  <c r="U159" i="3"/>
  <c r="V159" i="3"/>
  <c r="X159" i="3"/>
  <c r="Y159" i="3"/>
  <c r="AA159" i="3"/>
  <c r="AB159" i="3" s="1"/>
  <c r="AC159" i="3" s="1"/>
  <c r="T160" i="5" s="1"/>
  <c r="AD159" i="3"/>
  <c r="AE159" i="3"/>
  <c r="AF159" i="3"/>
  <c r="AG159" i="3"/>
  <c r="C160" i="3"/>
  <c r="E160" i="3" s="1"/>
  <c r="M161" i="5" s="1"/>
  <c r="F160" i="3"/>
  <c r="G160" i="3"/>
  <c r="I160" i="3"/>
  <c r="J160" i="3" s="1"/>
  <c r="K160" i="3" s="1"/>
  <c r="L160" i="3"/>
  <c r="O160" i="3"/>
  <c r="T160" i="3"/>
  <c r="U160" i="3"/>
  <c r="V160" i="3"/>
  <c r="X160" i="3"/>
  <c r="Z160" i="3" s="1"/>
  <c r="S161" i="5" s="1"/>
  <c r="Y160" i="3"/>
  <c r="AA160" i="3"/>
  <c r="AB160" i="3" s="1"/>
  <c r="AC160" i="3" s="1"/>
  <c r="AD160" i="3"/>
  <c r="AE160" i="3"/>
  <c r="AI160" i="3" s="1"/>
  <c r="U161" i="5" s="1"/>
  <c r="AF160" i="3"/>
  <c r="AH160" i="3" s="1"/>
  <c r="AG160" i="3"/>
  <c r="C161" i="3"/>
  <c r="E161" i="3" s="1"/>
  <c r="M162" i="5" s="1"/>
  <c r="F161" i="3"/>
  <c r="G161" i="3"/>
  <c r="I161" i="3"/>
  <c r="J161" i="3" s="1"/>
  <c r="K161" i="3" s="1"/>
  <c r="L161" i="3"/>
  <c r="O161" i="3"/>
  <c r="Q161" i="3" s="1"/>
  <c r="R161" i="3" s="1"/>
  <c r="T161" i="3"/>
  <c r="U161" i="3"/>
  <c r="V161" i="3"/>
  <c r="X161" i="3"/>
  <c r="Y161" i="3"/>
  <c r="AA161" i="3"/>
  <c r="AB161" i="3" s="1"/>
  <c r="AC161" i="3" s="1"/>
  <c r="AD161" i="3"/>
  <c r="AE161" i="3"/>
  <c r="AF161" i="3"/>
  <c r="AG161" i="3"/>
  <c r="C162" i="3"/>
  <c r="F162" i="3"/>
  <c r="G162" i="3"/>
  <c r="I162" i="3"/>
  <c r="J162" i="3" s="1"/>
  <c r="K162" i="3" s="1"/>
  <c r="M162" i="3" s="1"/>
  <c r="O163" i="5" s="1"/>
  <c r="L162" i="3"/>
  <c r="O162" i="3"/>
  <c r="P162" i="3" s="1"/>
  <c r="T162" i="3"/>
  <c r="U162" i="3"/>
  <c r="V162" i="3"/>
  <c r="X162" i="3"/>
  <c r="Y162" i="3"/>
  <c r="Z162" i="3" s="1"/>
  <c r="S163" i="5" s="1"/>
  <c r="AA162" i="3"/>
  <c r="AB162" i="3" s="1"/>
  <c r="AC162" i="3" s="1"/>
  <c r="T163" i="5" s="1"/>
  <c r="AD162" i="3"/>
  <c r="AE162" i="3"/>
  <c r="AF162" i="3"/>
  <c r="AG162" i="3"/>
  <c r="C163" i="3"/>
  <c r="F163" i="3"/>
  <c r="G163" i="3"/>
  <c r="I163" i="3"/>
  <c r="J163" i="3" s="1"/>
  <c r="K163" i="3" s="1"/>
  <c r="L163" i="3"/>
  <c r="O163" i="3"/>
  <c r="Q163" i="3" s="1"/>
  <c r="R163" i="3" s="1"/>
  <c r="T163" i="3"/>
  <c r="U163" i="3"/>
  <c r="V163" i="3"/>
  <c r="X163" i="3"/>
  <c r="Y163" i="3"/>
  <c r="AA163" i="3"/>
  <c r="AB163" i="3" s="1"/>
  <c r="AC163" i="3" s="1"/>
  <c r="AD163" i="3"/>
  <c r="AE163" i="3"/>
  <c r="AF163" i="3"/>
  <c r="AH163" i="3" s="1"/>
  <c r="AG163" i="3"/>
  <c r="C164" i="3"/>
  <c r="F164" i="3"/>
  <c r="G164" i="3"/>
  <c r="I164" i="3"/>
  <c r="J164" i="3" s="1"/>
  <c r="K164" i="3" s="1"/>
  <c r="L164" i="3"/>
  <c r="O164" i="3"/>
  <c r="Q164" i="3" s="1"/>
  <c r="R164" i="3" s="1"/>
  <c r="T164" i="3"/>
  <c r="U164" i="3"/>
  <c r="V164" i="3"/>
  <c r="X164" i="3"/>
  <c r="Z164" i="3" s="1"/>
  <c r="S165" i="5" s="1"/>
  <c r="Y164" i="3"/>
  <c r="AA164" i="3"/>
  <c r="AB164" i="3" s="1"/>
  <c r="AC164" i="3" s="1"/>
  <c r="AD164" i="3"/>
  <c r="AE164" i="3"/>
  <c r="AF164" i="3"/>
  <c r="AG164" i="3"/>
  <c r="C165" i="3"/>
  <c r="F165" i="3"/>
  <c r="G165" i="3"/>
  <c r="I165" i="3"/>
  <c r="J165" i="3" s="1"/>
  <c r="K165" i="3" s="1"/>
  <c r="L165" i="3"/>
  <c r="O165" i="3"/>
  <c r="P165" i="3" s="1"/>
  <c r="T165" i="3"/>
  <c r="U165" i="3"/>
  <c r="V165" i="3"/>
  <c r="X165" i="3"/>
  <c r="Y165" i="3"/>
  <c r="AA165" i="3"/>
  <c r="AB165" i="3" s="1"/>
  <c r="AC165" i="3" s="1"/>
  <c r="T166" i="5" s="1"/>
  <c r="AD165" i="3"/>
  <c r="AE165" i="3"/>
  <c r="AF165" i="3"/>
  <c r="AH165" i="3" s="1"/>
  <c r="AG165" i="3"/>
  <c r="C166" i="3"/>
  <c r="F166" i="3"/>
  <c r="G166" i="3"/>
  <c r="I166" i="3"/>
  <c r="J166" i="3" s="1"/>
  <c r="K166" i="3" s="1"/>
  <c r="L166" i="3"/>
  <c r="O166" i="3"/>
  <c r="P166" i="3" s="1"/>
  <c r="T166" i="3"/>
  <c r="U166" i="3"/>
  <c r="V166" i="3"/>
  <c r="X166" i="3"/>
  <c r="Y166" i="3"/>
  <c r="Z166" i="3" s="1"/>
  <c r="S167" i="5" s="1"/>
  <c r="AA166" i="3"/>
  <c r="AB166" i="3" s="1"/>
  <c r="AC166" i="3" s="1"/>
  <c r="AD166" i="3"/>
  <c r="AE166" i="3"/>
  <c r="AF166" i="3"/>
  <c r="AG166" i="3"/>
  <c r="C167" i="3"/>
  <c r="F167" i="3"/>
  <c r="G167" i="3"/>
  <c r="H167" i="3" s="1"/>
  <c r="N168" i="5" s="1"/>
  <c r="I167" i="3"/>
  <c r="J167" i="3" s="1"/>
  <c r="K167" i="3" s="1"/>
  <c r="L167" i="3"/>
  <c r="O167" i="3"/>
  <c r="Q167" i="3" s="1"/>
  <c r="R167" i="3" s="1"/>
  <c r="T167" i="3"/>
  <c r="U167" i="3"/>
  <c r="V167" i="3"/>
  <c r="X167" i="3"/>
  <c r="Y167" i="3"/>
  <c r="AA167" i="3"/>
  <c r="AB167" i="3" s="1"/>
  <c r="AC167" i="3" s="1"/>
  <c r="T168" i="5" s="1"/>
  <c r="AD167" i="3"/>
  <c r="AE167" i="3"/>
  <c r="AF167" i="3"/>
  <c r="AG167" i="3"/>
  <c r="C168" i="3"/>
  <c r="F168" i="3"/>
  <c r="G168" i="3"/>
  <c r="I168" i="3"/>
  <c r="J168" i="3" s="1"/>
  <c r="K168" i="3" s="1"/>
  <c r="L168" i="3"/>
  <c r="O168" i="3"/>
  <c r="T168" i="3"/>
  <c r="U168" i="3"/>
  <c r="V168" i="3"/>
  <c r="X168" i="3"/>
  <c r="Y168" i="3"/>
  <c r="Z168" i="3" s="1"/>
  <c r="S169" i="5" s="1"/>
  <c r="AA168" i="3"/>
  <c r="AB168" i="3" s="1"/>
  <c r="AC168" i="3" s="1"/>
  <c r="T169" i="5" s="1"/>
  <c r="AD168" i="3"/>
  <c r="AE168" i="3"/>
  <c r="AF168" i="3"/>
  <c r="AH168" i="3" s="1"/>
  <c r="AG168" i="3"/>
  <c r="C169" i="3"/>
  <c r="E169" i="3" s="1"/>
  <c r="M170" i="5" s="1"/>
  <c r="F169" i="3"/>
  <c r="G169" i="3"/>
  <c r="H169" i="3" s="1"/>
  <c r="N170" i="5" s="1"/>
  <c r="I169" i="3"/>
  <c r="J169" i="3" s="1"/>
  <c r="K169" i="3" s="1"/>
  <c r="L169" i="3"/>
  <c r="O169" i="3"/>
  <c r="P169" i="3" s="1"/>
  <c r="T169" i="3"/>
  <c r="U169" i="3"/>
  <c r="V169" i="3"/>
  <c r="X169" i="3"/>
  <c r="Y169" i="3"/>
  <c r="AA169" i="3"/>
  <c r="AB169" i="3" s="1"/>
  <c r="AC169" i="3" s="1"/>
  <c r="AD169" i="3"/>
  <c r="AE169" i="3"/>
  <c r="AF169" i="3"/>
  <c r="AH169" i="3" s="1"/>
  <c r="AG169" i="3"/>
  <c r="C170" i="3"/>
  <c r="E170" i="3" s="1"/>
  <c r="M171" i="5" s="1"/>
  <c r="F170" i="3"/>
  <c r="G170" i="3"/>
  <c r="I170" i="3"/>
  <c r="J170" i="3" s="1"/>
  <c r="K170" i="3" s="1"/>
  <c r="L170" i="3"/>
  <c r="O170" i="3"/>
  <c r="P170" i="3" s="1"/>
  <c r="T170" i="3"/>
  <c r="U170" i="3"/>
  <c r="V170" i="3"/>
  <c r="X170" i="3"/>
  <c r="Y170" i="3"/>
  <c r="AA170" i="3"/>
  <c r="AB170" i="3" s="1"/>
  <c r="AC170" i="3" s="1"/>
  <c r="T171" i="5" s="1"/>
  <c r="AD170" i="3"/>
  <c r="AE170" i="3"/>
  <c r="AF170" i="3"/>
  <c r="AG170" i="3"/>
  <c r="C171" i="3"/>
  <c r="F171" i="3"/>
  <c r="G171" i="3"/>
  <c r="I171" i="3"/>
  <c r="J171" i="3" s="1"/>
  <c r="K171" i="3" s="1"/>
  <c r="L171" i="3"/>
  <c r="O171" i="3"/>
  <c r="Q171" i="3" s="1"/>
  <c r="R171" i="3" s="1"/>
  <c r="T171" i="3"/>
  <c r="U171" i="3"/>
  <c r="V171" i="3"/>
  <c r="X171" i="3"/>
  <c r="Y171" i="3"/>
  <c r="AA171" i="3"/>
  <c r="AB171" i="3" s="1"/>
  <c r="AC171" i="3" s="1"/>
  <c r="AD171" i="3"/>
  <c r="AE171" i="3"/>
  <c r="AF171" i="3"/>
  <c r="AG171" i="3"/>
  <c r="C172" i="3"/>
  <c r="F172" i="3"/>
  <c r="G172" i="3"/>
  <c r="I172" i="3"/>
  <c r="J172" i="3" s="1"/>
  <c r="K172" i="3" s="1"/>
  <c r="L172" i="3"/>
  <c r="O172" i="3"/>
  <c r="Q172" i="3" s="1"/>
  <c r="R172" i="3" s="1"/>
  <c r="T172" i="3"/>
  <c r="U172" i="3"/>
  <c r="V172" i="3"/>
  <c r="X172" i="3"/>
  <c r="Y172" i="3"/>
  <c r="AA172" i="3"/>
  <c r="AB172" i="3" s="1"/>
  <c r="AC172" i="3" s="1"/>
  <c r="AD172" i="3"/>
  <c r="AE172" i="3"/>
  <c r="AF172" i="3"/>
  <c r="AG172" i="3"/>
  <c r="C173" i="3"/>
  <c r="F173" i="3"/>
  <c r="G173" i="3"/>
  <c r="I173" i="3"/>
  <c r="J173" i="3" s="1"/>
  <c r="K173" i="3" s="1"/>
  <c r="L173" i="3"/>
  <c r="O173" i="3"/>
  <c r="Q173" i="3" s="1"/>
  <c r="R173" i="3" s="1"/>
  <c r="T173" i="3"/>
  <c r="U173" i="3"/>
  <c r="V173" i="3"/>
  <c r="X173" i="3"/>
  <c r="Y173" i="3"/>
  <c r="AA173" i="3"/>
  <c r="AB173" i="3" s="1"/>
  <c r="AC173" i="3" s="1"/>
  <c r="T174" i="5" s="1"/>
  <c r="AD173" i="3"/>
  <c r="AE173" i="3"/>
  <c r="AF173" i="3"/>
  <c r="AH173" i="3" s="1"/>
  <c r="AG173" i="3"/>
  <c r="C174" i="3"/>
  <c r="E174" i="3" s="1"/>
  <c r="F174" i="3"/>
  <c r="G174" i="3"/>
  <c r="I174" i="3"/>
  <c r="J174" i="3" s="1"/>
  <c r="K174" i="3" s="1"/>
  <c r="L174" i="3"/>
  <c r="O174" i="3"/>
  <c r="P174" i="3" s="1"/>
  <c r="T174" i="3"/>
  <c r="U174" i="3"/>
  <c r="V174" i="3"/>
  <c r="X174" i="3"/>
  <c r="Y174" i="3"/>
  <c r="Z174" i="3" s="1"/>
  <c r="S175" i="5" s="1"/>
  <c r="AA174" i="3"/>
  <c r="AB174" i="3" s="1"/>
  <c r="AC174" i="3" s="1"/>
  <c r="AD174" i="3"/>
  <c r="AE174" i="3"/>
  <c r="AF174" i="3"/>
  <c r="AG174" i="3"/>
  <c r="C175" i="3"/>
  <c r="F175" i="3"/>
  <c r="G175" i="3"/>
  <c r="H175" i="3" s="1"/>
  <c r="N176" i="5" s="1"/>
  <c r="I175" i="3"/>
  <c r="J175" i="3" s="1"/>
  <c r="K175" i="3" s="1"/>
  <c r="L175" i="3"/>
  <c r="O175" i="3"/>
  <c r="P175" i="3" s="1"/>
  <c r="T175" i="3"/>
  <c r="U175" i="3"/>
  <c r="V175" i="3"/>
  <c r="X175" i="3"/>
  <c r="Y175" i="3"/>
  <c r="AA175" i="3"/>
  <c r="AB175" i="3" s="1"/>
  <c r="AC175" i="3" s="1"/>
  <c r="AD175" i="3"/>
  <c r="AE175" i="3"/>
  <c r="AF175" i="3"/>
  <c r="AH175" i="3" s="1"/>
  <c r="AG175" i="3"/>
  <c r="C176" i="3"/>
  <c r="E176" i="3" s="1"/>
  <c r="M177" i="5" s="1"/>
  <c r="F176" i="3"/>
  <c r="G176" i="3"/>
  <c r="I176" i="3"/>
  <c r="J176" i="3" s="1"/>
  <c r="K176" i="3" s="1"/>
  <c r="L176" i="3"/>
  <c r="O176" i="3"/>
  <c r="T176" i="3"/>
  <c r="U176" i="3"/>
  <c r="V176" i="3"/>
  <c r="X176" i="3"/>
  <c r="Y176" i="3"/>
  <c r="AA176" i="3"/>
  <c r="AB176" i="3" s="1"/>
  <c r="AC176" i="3" s="1"/>
  <c r="AD176" i="3"/>
  <c r="AE176" i="3"/>
  <c r="AF176" i="3"/>
  <c r="AG176" i="3"/>
  <c r="C177" i="3"/>
  <c r="F177" i="3"/>
  <c r="G177" i="3"/>
  <c r="I177" i="3"/>
  <c r="J177" i="3" s="1"/>
  <c r="K177" i="3" s="1"/>
  <c r="L177" i="3"/>
  <c r="O177" i="3"/>
  <c r="Q177" i="3" s="1"/>
  <c r="R177" i="3" s="1"/>
  <c r="T177" i="3"/>
  <c r="U177" i="3"/>
  <c r="V177" i="3"/>
  <c r="X177" i="3"/>
  <c r="Y177" i="3"/>
  <c r="AA177" i="3"/>
  <c r="AB177" i="3" s="1"/>
  <c r="AC177" i="3" s="1"/>
  <c r="T178" i="5" s="1"/>
  <c r="AD177" i="3"/>
  <c r="AE177" i="3"/>
  <c r="AF177" i="3"/>
  <c r="AG177" i="3"/>
  <c r="C178" i="3"/>
  <c r="E178" i="3" s="1"/>
  <c r="M179" i="5" s="1"/>
  <c r="F178" i="3"/>
  <c r="G178" i="3"/>
  <c r="I178" i="3"/>
  <c r="J178" i="3" s="1"/>
  <c r="K178" i="3" s="1"/>
  <c r="L178" i="3"/>
  <c r="O178" i="3"/>
  <c r="P178" i="3" s="1"/>
  <c r="T178" i="3"/>
  <c r="U178" i="3"/>
  <c r="V178" i="3"/>
  <c r="X178" i="3"/>
  <c r="Y178" i="3"/>
  <c r="AA178" i="3"/>
  <c r="AB178" i="3" s="1"/>
  <c r="AC178" i="3" s="1"/>
  <c r="T179" i="5" s="1"/>
  <c r="AD178" i="3"/>
  <c r="AE178" i="3"/>
  <c r="AF178" i="3"/>
  <c r="AG178" i="3"/>
  <c r="C179" i="3"/>
  <c r="F179" i="3"/>
  <c r="G179" i="3"/>
  <c r="I179" i="3"/>
  <c r="J179" i="3" s="1"/>
  <c r="K179" i="3" s="1"/>
  <c r="L179" i="3"/>
  <c r="O179" i="3"/>
  <c r="P179" i="3" s="1"/>
  <c r="T179" i="3"/>
  <c r="U179" i="3"/>
  <c r="V179" i="3"/>
  <c r="X179" i="3"/>
  <c r="Y179" i="3"/>
  <c r="AA179" i="3"/>
  <c r="AB179" i="3" s="1"/>
  <c r="AC179" i="3" s="1"/>
  <c r="T180" i="5" s="1"/>
  <c r="AD179" i="3"/>
  <c r="AE179" i="3"/>
  <c r="AF179" i="3"/>
  <c r="AH179" i="3" s="1"/>
  <c r="AG179" i="3"/>
  <c r="C180" i="3"/>
  <c r="E180" i="3" s="1"/>
  <c r="M181" i="5" s="1"/>
  <c r="F180" i="3"/>
  <c r="G180" i="3"/>
  <c r="I180" i="3"/>
  <c r="J180" i="3" s="1"/>
  <c r="K180" i="3" s="1"/>
  <c r="L180" i="3"/>
  <c r="O180" i="3"/>
  <c r="P180" i="3" s="1"/>
  <c r="T180" i="3"/>
  <c r="U180" i="3"/>
  <c r="V180" i="3"/>
  <c r="X180" i="3"/>
  <c r="Y180" i="3"/>
  <c r="AA180" i="3"/>
  <c r="AB180" i="3" s="1"/>
  <c r="AC180" i="3" s="1"/>
  <c r="T181" i="5" s="1"/>
  <c r="AD180" i="3"/>
  <c r="AE180" i="3"/>
  <c r="AF180" i="3"/>
  <c r="AH180" i="3" s="1"/>
  <c r="AG180" i="3"/>
  <c r="C181" i="3"/>
  <c r="E181" i="3" s="1"/>
  <c r="M182" i="5" s="1"/>
  <c r="F181" i="3"/>
  <c r="G181" i="3"/>
  <c r="I181" i="3"/>
  <c r="J181" i="3" s="1"/>
  <c r="K181" i="3" s="1"/>
  <c r="L181" i="3"/>
  <c r="O181" i="3"/>
  <c r="Q181" i="3" s="1"/>
  <c r="R181" i="3" s="1"/>
  <c r="T181" i="3"/>
  <c r="U181" i="3"/>
  <c r="V181" i="3"/>
  <c r="X181" i="3"/>
  <c r="Y181" i="3"/>
  <c r="AA181" i="3"/>
  <c r="AB181" i="3" s="1"/>
  <c r="AC181" i="3" s="1"/>
  <c r="AD181" i="3"/>
  <c r="AE181" i="3"/>
  <c r="AF181" i="3"/>
  <c r="AG181" i="3"/>
  <c r="C182" i="3"/>
  <c r="E182" i="3" s="1"/>
  <c r="M183" i="5" s="1"/>
  <c r="F182" i="3"/>
  <c r="G182" i="3"/>
  <c r="I182" i="3"/>
  <c r="J182" i="3" s="1"/>
  <c r="K182" i="3" s="1"/>
  <c r="L182" i="3"/>
  <c r="O182" i="3"/>
  <c r="P182" i="3" s="1"/>
  <c r="T182" i="3"/>
  <c r="U182" i="3"/>
  <c r="V182" i="3"/>
  <c r="X182" i="3"/>
  <c r="Y182" i="3"/>
  <c r="AA182" i="3"/>
  <c r="AB182" i="3" s="1"/>
  <c r="AC182" i="3" s="1"/>
  <c r="AD182" i="3"/>
  <c r="AE182" i="3"/>
  <c r="AF182" i="3"/>
  <c r="AG182" i="3"/>
  <c r="C183" i="3"/>
  <c r="F183" i="3"/>
  <c r="G183" i="3"/>
  <c r="I183" i="3"/>
  <c r="J183" i="3" s="1"/>
  <c r="K183" i="3" s="1"/>
  <c r="L183" i="3"/>
  <c r="O183" i="3"/>
  <c r="T183" i="3"/>
  <c r="U183" i="3"/>
  <c r="V183" i="3"/>
  <c r="X183" i="3"/>
  <c r="Y183" i="3"/>
  <c r="AA183" i="3"/>
  <c r="AB183" i="3" s="1"/>
  <c r="AC183" i="3" s="1"/>
  <c r="T184" i="5" s="1"/>
  <c r="AD183" i="3"/>
  <c r="AE183" i="3"/>
  <c r="AF183" i="3"/>
  <c r="AH183" i="3" s="1"/>
  <c r="AG183" i="3"/>
  <c r="C184" i="3"/>
  <c r="E184" i="3" s="1"/>
  <c r="M185" i="5" s="1"/>
  <c r="F184" i="3"/>
  <c r="G184" i="3"/>
  <c r="I184" i="3"/>
  <c r="J184" i="3" s="1"/>
  <c r="K184" i="3" s="1"/>
  <c r="L184" i="3"/>
  <c r="O184" i="3"/>
  <c r="P184" i="3" s="1"/>
  <c r="T184" i="3"/>
  <c r="U184" i="3"/>
  <c r="V184" i="3"/>
  <c r="X184" i="3"/>
  <c r="Y184" i="3"/>
  <c r="AA184" i="3"/>
  <c r="AB184" i="3" s="1"/>
  <c r="AC184" i="3" s="1"/>
  <c r="T185" i="5" s="1"/>
  <c r="AD184" i="3"/>
  <c r="AE184" i="3"/>
  <c r="AF184" i="3"/>
  <c r="AG184" i="3"/>
  <c r="C185" i="3"/>
  <c r="F185" i="3"/>
  <c r="G185" i="3"/>
  <c r="I185" i="3"/>
  <c r="J185" i="3" s="1"/>
  <c r="K185" i="3" s="1"/>
  <c r="L185" i="3"/>
  <c r="O185" i="3"/>
  <c r="Q185" i="3" s="1"/>
  <c r="R185" i="3" s="1"/>
  <c r="T185" i="3"/>
  <c r="U185" i="3"/>
  <c r="V185" i="3"/>
  <c r="X185" i="3"/>
  <c r="Y185" i="3"/>
  <c r="AA185" i="3"/>
  <c r="AB185" i="3" s="1"/>
  <c r="AC185" i="3" s="1"/>
  <c r="AD185" i="3"/>
  <c r="AE185" i="3"/>
  <c r="AF185" i="3"/>
  <c r="AG185" i="3"/>
  <c r="C186" i="3"/>
  <c r="F186" i="3"/>
  <c r="G186" i="3"/>
  <c r="I186" i="3"/>
  <c r="J186" i="3" s="1"/>
  <c r="K186" i="3" s="1"/>
  <c r="L186" i="3"/>
  <c r="O186" i="3"/>
  <c r="P186" i="3" s="1"/>
  <c r="T186" i="3"/>
  <c r="U186" i="3"/>
  <c r="V186" i="3"/>
  <c r="X186" i="3"/>
  <c r="Y186" i="3"/>
  <c r="AA186" i="3"/>
  <c r="AB186" i="3" s="1"/>
  <c r="AC186" i="3" s="1"/>
  <c r="T187" i="5" s="1"/>
  <c r="AD186" i="3"/>
  <c r="AE186" i="3"/>
  <c r="AF186" i="3"/>
  <c r="AG186" i="3"/>
  <c r="C187" i="3"/>
  <c r="F187" i="3"/>
  <c r="G187" i="3"/>
  <c r="I187" i="3"/>
  <c r="J187" i="3" s="1"/>
  <c r="K187" i="3" s="1"/>
  <c r="L187" i="3"/>
  <c r="O187" i="3"/>
  <c r="Q187" i="3" s="1"/>
  <c r="R187" i="3" s="1"/>
  <c r="T187" i="3"/>
  <c r="U187" i="3"/>
  <c r="V187" i="3"/>
  <c r="X187" i="3"/>
  <c r="Y187" i="3"/>
  <c r="AA187" i="3"/>
  <c r="AB187" i="3" s="1"/>
  <c r="AC187" i="3" s="1"/>
  <c r="T188" i="5" s="1"/>
  <c r="AD187" i="3"/>
  <c r="AE187" i="3"/>
  <c r="AF187" i="3"/>
  <c r="AH187" i="3" s="1"/>
  <c r="AG187" i="3"/>
  <c r="C188" i="3"/>
  <c r="F188" i="3"/>
  <c r="G188" i="3"/>
  <c r="I188" i="3"/>
  <c r="J188" i="3" s="1"/>
  <c r="K188" i="3" s="1"/>
  <c r="L188" i="3"/>
  <c r="O188" i="3"/>
  <c r="P188" i="3" s="1"/>
  <c r="T188" i="3"/>
  <c r="U188" i="3"/>
  <c r="V188" i="3"/>
  <c r="X188" i="3"/>
  <c r="Y188" i="3"/>
  <c r="AA188" i="3"/>
  <c r="AB188" i="3" s="1"/>
  <c r="AC188" i="3" s="1"/>
  <c r="AD188" i="3"/>
  <c r="AE188" i="3"/>
  <c r="AF188" i="3"/>
  <c r="AH188" i="3" s="1"/>
  <c r="AG188" i="3"/>
  <c r="C189" i="3"/>
  <c r="F189" i="3"/>
  <c r="G189" i="3"/>
  <c r="I189" i="3"/>
  <c r="J189" i="3" s="1"/>
  <c r="K189" i="3" s="1"/>
  <c r="L189" i="3"/>
  <c r="O189" i="3"/>
  <c r="P189" i="3" s="1"/>
  <c r="T189" i="3"/>
  <c r="U189" i="3"/>
  <c r="V189" i="3"/>
  <c r="X189" i="3"/>
  <c r="Y189" i="3"/>
  <c r="AA189" i="3"/>
  <c r="AB189" i="3" s="1"/>
  <c r="AC189" i="3" s="1"/>
  <c r="AD189" i="3"/>
  <c r="AE189" i="3"/>
  <c r="AF189" i="3"/>
  <c r="AG189" i="3"/>
  <c r="C190" i="3"/>
  <c r="F190" i="3"/>
  <c r="G190" i="3"/>
  <c r="I190" i="3"/>
  <c r="J190" i="3" s="1"/>
  <c r="K190" i="3" s="1"/>
  <c r="L190" i="3"/>
  <c r="O190" i="3"/>
  <c r="P190" i="3" s="1"/>
  <c r="T190" i="3"/>
  <c r="U190" i="3"/>
  <c r="V190" i="3"/>
  <c r="X190" i="3"/>
  <c r="Y190" i="3"/>
  <c r="AA190" i="3"/>
  <c r="AB190" i="3" s="1"/>
  <c r="AC190" i="3" s="1"/>
  <c r="AD190" i="3"/>
  <c r="AE190" i="3"/>
  <c r="AF190" i="3"/>
  <c r="AH190" i="3" s="1"/>
  <c r="AG190" i="3"/>
  <c r="C191" i="3"/>
  <c r="E191" i="3" s="1"/>
  <c r="M192" i="5" s="1"/>
  <c r="F191" i="3"/>
  <c r="G191" i="3"/>
  <c r="I191" i="3"/>
  <c r="J191" i="3" s="1"/>
  <c r="K191" i="3" s="1"/>
  <c r="L191" i="3"/>
  <c r="O191" i="3"/>
  <c r="Q191" i="3" s="1"/>
  <c r="R191" i="3" s="1"/>
  <c r="T191" i="3"/>
  <c r="U191" i="3"/>
  <c r="V191" i="3"/>
  <c r="X191" i="3"/>
  <c r="Y191" i="3"/>
  <c r="AA191" i="3"/>
  <c r="AB191" i="3" s="1"/>
  <c r="AC191" i="3" s="1"/>
  <c r="T192" i="5" s="1"/>
  <c r="AD191" i="3"/>
  <c r="AE191" i="3"/>
  <c r="AF191" i="3"/>
  <c r="AG191" i="3"/>
  <c r="C192" i="3"/>
  <c r="E192" i="3" s="1"/>
  <c r="M193" i="5" s="1"/>
  <c r="F192" i="3"/>
  <c r="G192" i="3"/>
  <c r="I192" i="3"/>
  <c r="J192" i="3" s="1"/>
  <c r="K192" i="3" s="1"/>
  <c r="M192" i="3" s="1"/>
  <c r="O193" i="5" s="1"/>
  <c r="L192" i="3"/>
  <c r="O192" i="3"/>
  <c r="Q192" i="3" s="1"/>
  <c r="R192" i="3" s="1"/>
  <c r="T192" i="3"/>
  <c r="U192" i="3"/>
  <c r="V192" i="3"/>
  <c r="X192" i="3"/>
  <c r="Y192" i="3"/>
  <c r="AA192" i="3"/>
  <c r="AB192" i="3" s="1"/>
  <c r="AC192" i="3" s="1"/>
  <c r="T193" i="5" s="1"/>
  <c r="AD192" i="3"/>
  <c r="AE192" i="3"/>
  <c r="AF192" i="3"/>
  <c r="AG192" i="3"/>
  <c r="C193" i="3"/>
  <c r="F193" i="3"/>
  <c r="G193" i="3"/>
  <c r="I193" i="3"/>
  <c r="J193" i="3" s="1"/>
  <c r="K193" i="3" s="1"/>
  <c r="L193" i="3"/>
  <c r="O193" i="3"/>
  <c r="Q193" i="3" s="1"/>
  <c r="R193" i="3" s="1"/>
  <c r="T193" i="3"/>
  <c r="U193" i="3"/>
  <c r="V193" i="3"/>
  <c r="X193" i="3"/>
  <c r="Y193" i="3"/>
  <c r="AA193" i="3"/>
  <c r="AB193" i="3" s="1"/>
  <c r="AC193" i="3" s="1"/>
  <c r="AD193" i="3"/>
  <c r="AE193" i="3"/>
  <c r="AF193" i="3"/>
  <c r="AH193" i="3" s="1"/>
  <c r="AG193" i="3"/>
  <c r="C4" i="4"/>
  <c r="D4" i="4" s="1"/>
  <c r="Y5" i="5" s="1"/>
  <c r="E4" i="4"/>
  <c r="F4" i="4"/>
  <c r="I4" i="4"/>
  <c r="J4" i="4"/>
  <c r="K4" i="4"/>
  <c r="L4" i="4"/>
  <c r="N4" i="4"/>
  <c r="O4" i="4" s="1"/>
  <c r="P4" i="4"/>
  <c r="Q4" i="4"/>
  <c r="S4" i="4"/>
  <c r="T4" i="4"/>
  <c r="U4" i="4"/>
  <c r="C5" i="4"/>
  <c r="D5" i="4" s="1"/>
  <c r="Y6" i="5" s="1"/>
  <c r="E5" i="4"/>
  <c r="F5" i="4"/>
  <c r="I5" i="4"/>
  <c r="J5" i="4"/>
  <c r="K5" i="4"/>
  <c r="L5" i="4"/>
  <c r="N5" i="4"/>
  <c r="O5" i="4" s="1"/>
  <c r="P5" i="4"/>
  <c r="Q5" i="4"/>
  <c r="S5" i="4"/>
  <c r="T5" i="4"/>
  <c r="U5" i="4"/>
  <c r="C6" i="4"/>
  <c r="D6" i="4" s="1"/>
  <c r="E6" i="4"/>
  <c r="F6" i="4"/>
  <c r="I6" i="4"/>
  <c r="J6" i="4"/>
  <c r="K6" i="4"/>
  <c r="L6" i="4"/>
  <c r="N6" i="4"/>
  <c r="O6" i="4" s="1"/>
  <c r="P6" i="4"/>
  <c r="Q6" i="4"/>
  <c r="R6" i="4" s="1"/>
  <c r="AC7" i="5" s="1"/>
  <c r="S6" i="4"/>
  <c r="T6" i="4"/>
  <c r="U6" i="4"/>
  <c r="C7" i="4"/>
  <c r="D7" i="4" s="1"/>
  <c r="E7" i="4"/>
  <c r="F7" i="4"/>
  <c r="I7" i="4"/>
  <c r="J7" i="4"/>
  <c r="K7" i="4"/>
  <c r="L7" i="4"/>
  <c r="N7" i="4"/>
  <c r="O7" i="4" s="1"/>
  <c r="P7" i="4"/>
  <c r="Q7" i="4"/>
  <c r="S7" i="4"/>
  <c r="T7" i="4"/>
  <c r="U7" i="4"/>
  <c r="C8" i="4"/>
  <c r="D8" i="4" s="1"/>
  <c r="Y9" i="5" s="1"/>
  <c r="E8" i="4"/>
  <c r="F8" i="4"/>
  <c r="I8" i="4"/>
  <c r="J8" i="4"/>
  <c r="K8" i="4"/>
  <c r="L8" i="4"/>
  <c r="N8" i="4"/>
  <c r="O8" i="4" s="1"/>
  <c r="P8" i="4"/>
  <c r="Q8" i="4"/>
  <c r="S8" i="4"/>
  <c r="T8" i="4"/>
  <c r="U8" i="4"/>
  <c r="C9" i="4"/>
  <c r="D9" i="4" s="1"/>
  <c r="Y10" i="5" s="1"/>
  <c r="E9" i="4"/>
  <c r="F9" i="4"/>
  <c r="I9" i="4"/>
  <c r="J9" i="4"/>
  <c r="K9" i="4"/>
  <c r="L9" i="4"/>
  <c r="N9" i="4"/>
  <c r="O9" i="4" s="1"/>
  <c r="P9" i="4"/>
  <c r="Q9" i="4"/>
  <c r="S9" i="4"/>
  <c r="T9" i="4"/>
  <c r="U9" i="4"/>
  <c r="C10" i="4"/>
  <c r="D10" i="4" s="1"/>
  <c r="E10" i="4"/>
  <c r="F10" i="4"/>
  <c r="I10" i="4"/>
  <c r="J10" i="4"/>
  <c r="K10" i="4"/>
  <c r="L10" i="4"/>
  <c r="N10" i="4"/>
  <c r="O10" i="4" s="1"/>
  <c r="P10" i="4"/>
  <c r="Q10" i="4"/>
  <c r="S10" i="4"/>
  <c r="T10" i="4"/>
  <c r="U10" i="4"/>
  <c r="C11" i="4"/>
  <c r="D11" i="4" s="1"/>
  <c r="Y12" i="5" s="1"/>
  <c r="E11" i="4"/>
  <c r="F11" i="4"/>
  <c r="I11" i="4"/>
  <c r="J11" i="4"/>
  <c r="K11" i="4"/>
  <c r="L11" i="4"/>
  <c r="N11" i="4"/>
  <c r="O11" i="4" s="1"/>
  <c r="P11" i="4"/>
  <c r="Q11" i="4"/>
  <c r="S11" i="4"/>
  <c r="T11" i="4"/>
  <c r="U11" i="4"/>
  <c r="C12" i="4"/>
  <c r="D12" i="4" s="1"/>
  <c r="E12" i="4"/>
  <c r="F12" i="4"/>
  <c r="I12" i="4"/>
  <c r="J12" i="4"/>
  <c r="K12" i="4"/>
  <c r="L12" i="4"/>
  <c r="N12" i="4"/>
  <c r="O12" i="4" s="1"/>
  <c r="P12" i="4"/>
  <c r="Q12" i="4"/>
  <c r="S12" i="4"/>
  <c r="T12" i="4"/>
  <c r="U12" i="4"/>
  <c r="C13" i="4"/>
  <c r="D13" i="4" s="1"/>
  <c r="Y14" i="5" s="1"/>
  <c r="E13" i="4"/>
  <c r="F13" i="4"/>
  <c r="G13" i="4" s="1"/>
  <c r="I13" i="4"/>
  <c r="J13" i="4"/>
  <c r="K13" i="4"/>
  <c r="L13" i="4"/>
  <c r="N13" i="4"/>
  <c r="O13" i="4"/>
  <c r="P13" i="4"/>
  <c r="Q13" i="4"/>
  <c r="S13" i="4"/>
  <c r="T13" i="4"/>
  <c r="U13" i="4"/>
  <c r="C14" i="4"/>
  <c r="D14" i="4" s="1"/>
  <c r="Y15" i="5" s="1"/>
  <c r="E14" i="4"/>
  <c r="F14" i="4"/>
  <c r="I14" i="4"/>
  <c r="J14" i="4"/>
  <c r="M14" i="4" s="1"/>
  <c r="AB15" i="5" s="1"/>
  <c r="K14" i="4"/>
  <c r="L14" i="4"/>
  <c r="N14" i="4"/>
  <c r="O14" i="4" s="1"/>
  <c r="P14" i="4"/>
  <c r="Q14" i="4"/>
  <c r="S14" i="4"/>
  <c r="T14" i="4"/>
  <c r="U14" i="4"/>
  <c r="C15" i="4"/>
  <c r="D15" i="4" s="1"/>
  <c r="E15" i="4"/>
  <c r="F15" i="4"/>
  <c r="I15" i="4"/>
  <c r="J15" i="4"/>
  <c r="K15" i="4"/>
  <c r="L15" i="4"/>
  <c r="N15" i="4"/>
  <c r="O15" i="4" s="1"/>
  <c r="R15" i="4" s="1"/>
  <c r="AC16" i="5" s="1"/>
  <c r="P15" i="4"/>
  <c r="Q15" i="4"/>
  <c r="S15" i="4"/>
  <c r="T15" i="4"/>
  <c r="U15" i="4"/>
  <c r="C16" i="4"/>
  <c r="D16" i="4" s="1"/>
  <c r="Y17" i="5" s="1"/>
  <c r="E16" i="4"/>
  <c r="F16" i="4"/>
  <c r="G16" i="4" s="1"/>
  <c r="Z17" i="5" s="1"/>
  <c r="I16" i="4"/>
  <c r="J16" i="4"/>
  <c r="K16" i="4"/>
  <c r="L16" i="4"/>
  <c r="N16" i="4"/>
  <c r="O16" i="4" s="1"/>
  <c r="P16" i="4"/>
  <c r="Q16" i="4"/>
  <c r="S16" i="4"/>
  <c r="T16" i="4"/>
  <c r="U16" i="4"/>
  <c r="C17" i="4"/>
  <c r="D17" i="4" s="1"/>
  <c r="Y18" i="5" s="1"/>
  <c r="E17" i="4"/>
  <c r="F17" i="4"/>
  <c r="I17" i="4"/>
  <c r="J17" i="4"/>
  <c r="K17" i="4"/>
  <c r="M17" i="4" s="1"/>
  <c r="AB18" i="5" s="1"/>
  <c r="L17" i="4"/>
  <c r="N17" i="4"/>
  <c r="O17" i="4" s="1"/>
  <c r="P17" i="4"/>
  <c r="Q17" i="4"/>
  <c r="S17" i="4"/>
  <c r="T17" i="4"/>
  <c r="U17" i="4"/>
  <c r="C18" i="4"/>
  <c r="D18" i="4" s="1"/>
  <c r="Y19" i="5" s="1"/>
  <c r="E18" i="4"/>
  <c r="F18" i="4"/>
  <c r="I18" i="4"/>
  <c r="J18" i="4"/>
  <c r="K18" i="4"/>
  <c r="L18" i="4"/>
  <c r="N18" i="4"/>
  <c r="O18" i="4" s="1"/>
  <c r="P18" i="4"/>
  <c r="R18" i="4" s="1"/>
  <c r="AC19" i="5" s="1"/>
  <c r="Q18" i="4"/>
  <c r="S18" i="4"/>
  <c r="T18" i="4"/>
  <c r="U18" i="4"/>
  <c r="C19" i="4"/>
  <c r="D19" i="4" s="1"/>
  <c r="Y20" i="5" s="1"/>
  <c r="E19" i="4"/>
  <c r="F19" i="4"/>
  <c r="I19" i="4"/>
  <c r="J19" i="4"/>
  <c r="K19" i="4"/>
  <c r="L19" i="4"/>
  <c r="N19" i="4"/>
  <c r="O19" i="4" s="1"/>
  <c r="P19" i="4"/>
  <c r="Q19" i="4"/>
  <c r="S19" i="4"/>
  <c r="T19" i="4"/>
  <c r="U19" i="4"/>
  <c r="C20" i="4"/>
  <c r="D20" i="4" s="1"/>
  <c r="E20" i="4"/>
  <c r="F20" i="4"/>
  <c r="I20" i="4"/>
  <c r="J20" i="4"/>
  <c r="K20" i="4"/>
  <c r="L20" i="4"/>
  <c r="N20" i="4"/>
  <c r="O20" i="4" s="1"/>
  <c r="P20" i="4"/>
  <c r="Q20" i="4"/>
  <c r="S20" i="4"/>
  <c r="T20" i="4"/>
  <c r="U20" i="4"/>
  <c r="C21" i="4"/>
  <c r="D21" i="4" s="1"/>
  <c r="Y22" i="5" s="1"/>
  <c r="E21" i="4"/>
  <c r="F21" i="4"/>
  <c r="I21" i="4"/>
  <c r="J21" i="4"/>
  <c r="K21" i="4"/>
  <c r="L21" i="4"/>
  <c r="N21" i="4"/>
  <c r="O21" i="4" s="1"/>
  <c r="P21" i="4"/>
  <c r="Q21" i="4"/>
  <c r="R21" i="4" s="1"/>
  <c r="AC22" i="5" s="1"/>
  <c r="S21" i="4"/>
  <c r="T21" i="4"/>
  <c r="U21" i="4"/>
  <c r="C22" i="4"/>
  <c r="D22" i="4" s="1"/>
  <c r="Y23" i="5" s="1"/>
  <c r="E22" i="4"/>
  <c r="F22" i="4"/>
  <c r="I22" i="4"/>
  <c r="J22" i="4"/>
  <c r="M22" i="4" s="1"/>
  <c r="AB23" i="5" s="1"/>
  <c r="K22" i="4"/>
  <c r="L22" i="4"/>
  <c r="N22" i="4"/>
  <c r="O22" i="4" s="1"/>
  <c r="P22" i="4"/>
  <c r="Q22" i="4"/>
  <c r="S22" i="4"/>
  <c r="T22" i="4"/>
  <c r="U22" i="4"/>
  <c r="C23" i="4"/>
  <c r="D23" i="4" s="1"/>
  <c r="Y24" i="5" s="1"/>
  <c r="E23" i="4"/>
  <c r="F23" i="4"/>
  <c r="I23" i="4"/>
  <c r="J23" i="4"/>
  <c r="K23" i="4"/>
  <c r="L23" i="4"/>
  <c r="N23" i="4"/>
  <c r="O23" i="4" s="1"/>
  <c r="R23" i="4" s="1"/>
  <c r="AC24" i="5" s="1"/>
  <c r="P23" i="4"/>
  <c r="Q23" i="4"/>
  <c r="S23" i="4"/>
  <c r="T23" i="4"/>
  <c r="U23" i="4"/>
  <c r="C24" i="4"/>
  <c r="D24" i="4" s="1"/>
  <c r="Y25" i="5" s="1"/>
  <c r="E24" i="4"/>
  <c r="F24" i="4"/>
  <c r="I24" i="4"/>
  <c r="J24" i="4"/>
  <c r="K24" i="4"/>
  <c r="L24" i="4"/>
  <c r="N24" i="4"/>
  <c r="O24" i="4" s="1"/>
  <c r="P24" i="4"/>
  <c r="Q24" i="4"/>
  <c r="S24" i="4"/>
  <c r="T24" i="4"/>
  <c r="U24" i="4"/>
  <c r="C25" i="4"/>
  <c r="D25" i="4" s="1"/>
  <c r="Y26" i="5" s="1"/>
  <c r="E25" i="4"/>
  <c r="F25" i="4"/>
  <c r="I25" i="4"/>
  <c r="J25" i="4"/>
  <c r="K25" i="4"/>
  <c r="M25" i="4" s="1"/>
  <c r="AB26" i="5" s="1"/>
  <c r="L25" i="4"/>
  <c r="N25" i="4"/>
  <c r="O25" i="4" s="1"/>
  <c r="P25" i="4"/>
  <c r="Q25" i="4"/>
  <c r="S25" i="4"/>
  <c r="T25" i="4"/>
  <c r="U25" i="4"/>
  <c r="C26" i="4"/>
  <c r="D26" i="4" s="1"/>
  <c r="Y27" i="5" s="1"/>
  <c r="E26" i="4"/>
  <c r="F26" i="4"/>
  <c r="I26" i="4"/>
  <c r="J26" i="4"/>
  <c r="K26" i="4"/>
  <c r="L26" i="4"/>
  <c r="N26" i="4"/>
  <c r="O26" i="4" s="1"/>
  <c r="P26" i="4"/>
  <c r="Q26" i="4"/>
  <c r="S26" i="4"/>
  <c r="T26" i="4"/>
  <c r="U26" i="4"/>
  <c r="C27" i="4"/>
  <c r="D27" i="4" s="1"/>
  <c r="Y28" i="5" s="1"/>
  <c r="E27" i="4"/>
  <c r="F27" i="4"/>
  <c r="I27" i="4"/>
  <c r="J27" i="4"/>
  <c r="K27" i="4"/>
  <c r="L27" i="4"/>
  <c r="N27" i="4"/>
  <c r="O27" i="4" s="1"/>
  <c r="P27" i="4"/>
  <c r="Q27" i="4"/>
  <c r="S27" i="4"/>
  <c r="T27" i="4"/>
  <c r="U27" i="4"/>
  <c r="C28" i="4"/>
  <c r="D28" i="4" s="1"/>
  <c r="E28" i="4"/>
  <c r="F28" i="4"/>
  <c r="I28" i="4"/>
  <c r="J28" i="4"/>
  <c r="K28" i="4"/>
  <c r="L28" i="4"/>
  <c r="N28" i="4"/>
  <c r="O28" i="4" s="1"/>
  <c r="P28" i="4"/>
  <c r="Q28" i="4"/>
  <c r="S28" i="4"/>
  <c r="T28" i="4"/>
  <c r="U28" i="4"/>
  <c r="C29" i="4"/>
  <c r="D29" i="4" s="1"/>
  <c r="E29" i="4"/>
  <c r="G29" i="4" s="1"/>
  <c r="Z30" i="5" s="1"/>
  <c r="F29" i="4"/>
  <c r="I29" i="4"/>
  <c r="J29" i="4"/>
  <c r="K29" i="4"/>
  <c r="L29" i="4"/>
  <c r="N29" i="4"/>
  <c r="O29" i="4" s="1"/>
  <c r="P29" i="4"/>
  <c r="Q29" i="4"/>
  <c r="R29" i="4" s="1"/>
  <c r="AC30" i="5" s="1"/>
  <c r="S29" i="4"/>
  <c r="T29" i="4"/>
  <c r="U29" i="4"/>
  <c r="C30" i="4"/>
  <c r="D30" i="4" s="1"/>
  <c r="Y31" i="5" s="1"/>
  <c r="E30" i="4"/>
  <c r="F30" i="4"/>
  <c r="I30" i="4"/>
  <c r="J30" i="4"/>
  <c r="K30" i="4"/>
  <c r="L30" i="4"/>
  <c r="N30" i="4"/>
  <c r="O30" i="4" s="1"/>
  <c r="P30" i="4"/>
  <c r="Q30" i="4"/>
  <c r="S30" i="4"/>
  <c r="T30" i="4"/>
  <c r="U30" i="4"/>
  <c r="C31" i="4"/>
  <c r="D31" i="4" s="1"/>
  <c r="Y32" i="5" s="1"/>
  <c r="E31" i="4"/>
  <c r="F31" i="4"/>
  <c r="I31" i="4"/>
  <c r="J31" i="4"/>
  <c r="K31" i="4"/>
  <c r="L31" i="4"/>
  <c r="N31" i="4"/>
  <c r="O31" i="4" s="1"/>
  <c r="P31" i="4"/>
  <c r="Q31" i="4"/>
  <c r="S31" i="4"/>
  <c r="T31" i="4"/>
  <c r="U31" i="4"/>
  <c r="C32" i="4"/>
  <c r="D32" i="4" s="1"/>
  <c r="Y33" i="5" s="1"/>
  <c r="E32" i="4"/>
  <c r="F32" i="4"/>
  <c r="I32" i="4"/>
  <c r="J32" i="4"/>
  <c r="K32" i="4"/>
  <c r="L32" i="4"/>
  <c r="N32" i="4"/>
  <c r="O32" i="4" s="1"/>
  <c r="P32" i="4"/>
  <c r="Q32" i="4"/>
  <c r="S32" i="4"/>
  <c r="T32" i="4"/>
  <c r="U32" i="4"/>
  <c r="C33" i="4"/>
  <c r="D33" i="4" s="1"/>
  <c r="Y34" i="5" s="1"/>
  <c r="E33" i="4"/>
  <c r="F33" i="4"/>
  <c r="I33" i="4"/>
  <c r="J33" i="4"/>
  <c r="K33" i="4"/>
  <c r="L33" i="4"/>
  <c r="N33" i="4"/>
  <c r="O33" i="4" s="1"/>
  <c r="P33" i="4"/>
  <c r="Q33" i="4"/>
  <c r="S33" i="4"/>
  <c r="T33" i="4"/>
  <c r="U33" i="4"/>
  <c r="C34" i="4"/>
  <c r="D34" i="4" s="1"/>
  <c r="Y35" i="5" s="1"/>
  <c r="E34" i="4"/>
  <c r="F34" i="4"/>
  <c r="I34" i="4"/>
  <c r="J34" i="4"/>
  <c r="K34" i="4"/>
  <c r="L34" i="4"/>
  <c r="N34" i="4"/>
  <c r="O34" i="4" s="1"/>
  <c r="P34" i="4"/>
  <c r="Q34" i="4"/>
  <c r="S34" i="4"/>
  <c r="T34" i="4"/>
  <c r="U34" i="4"/>
  <c r="C35" i="4"/>
  <c r="D35" i="4" s="1"/>
  <c r="Y36" i="5" s="1"/>
  <c r="E35" i="4"/>
  <c r="F35" i="4"/>
  <c r="I35" i="4"/>
  <c r="J35" i="4"/>
  <c r="K35" i="4"/>
  <c r="L35" i="4"/>
  <c r="N35" i="4"/>
  <c r="O35" i="4" s="1"/>
  <c r="P35" i="4"/>
  <c r="Q35" i="4"/>
  <c r="S35" i="4"/>
  <c r="T35" i="4"/>
  <c r="U35" i="4"/>
  <c r="C36" i="4"/>
  <c r="D36" i="4" s="1"/>
  <c r="Y37" i="5" s="1"/>
  <c r="E36" i="4"/>
  <c r="F36" i="4"/>
  <c r="I36" i="4"/>
  <c r="J36" i="4"/>
  <c r="K36" i="4"/>
  <c r="L36" i="4"/>
  <c r="N36" i="4"/>
  <c r="O36" i="4" s="1"/>
  <c r="P36" i="4"/>
  <c r="Q36" i="4"/>
  <c r="S36" i="4"/>
  <c r="T36" i="4"/>
  <c r="U36" i="4"/>
  <c r="C37" i="4"/>
  <c r="D37" i="4" s="1"/>
  <c r="E37" i="4"/>
  <c r="F37" i="4"/>
  <c r="I37" i="4"/>
  <c r="J37" i="4"/>
  <c r="K37" i="4"/>
  <c r="L37" i="4"/>
  <c r="N37" i="4"/>
  <c r="O37" i="4" s="1"/>
  <c r="P37" i="4"/>
  <c r="Q37" i="4"/>
  <c r="S37" i="4"/>
  <c r="T37" i="4"/>
  <c r="U37" i="4"/>
  <c r="C38" i="4"/>
  <c r="D38" i="4"/>
  <c r="Y39" i="5" s="1"/>
  <c r="E38" i="4"/>
  <c r="F38" i="4"/>
  <c r="I38" i="4"/>
  <c r="J38" i="4"/>
  <c r="K38" i="4"/>
  <c r="L38" i="4"/>
  <c r="N38" i="4"/>
  <c r="O38" i="4" s="1"/>
  <c r="P38" i="4"/>
  <c r="Q38" i="4"/>
  <c r="S38" i="4"/>
  <c r="T38" i="4"/>
  <c r="U38" i="4"/>
  <c r="C39" i="4"/>
  <c r="D39" i="4" s="1"/>
  <c r="E39" i="4"/>
  <c r="F39" i="4"/>
  <c r="I39" i="4"/>
  <c r="J39" i="4"/>
  <c r="K39" i="4"/>
  <c r="L39" i="4"/>
  <c r="N39" i="4"/>
  <c r="O39" i="4" s="1"/>
  <c r="P39" i="4"/>
  <c r="Q39" i="4"/>
  <c r="S39" i="4"/>
  <c r="T39" i="4"/>
  <c r="U39" i="4"/>
  <c r="C40" i="4"/>
  <c r="D40" i="4" s="1"/>
  <c r="Y41" i="5" s="1"/>
  <c r="E40" i="4"/>
  <c r="F40" i="4"/>
  <c r="I40" i="4"/>
  <c r="J40" i="4"/>
  <c r="K40" i="4"/>
  <c r="L40" i="4"/>
  <c r="N40" i="4"/>
  <c r="O40" i="4" s="1"/>
  <c r="P40" i="4"/>
  <c r="Q40" i="4"/>
  <c r="S40" i="4"/>
  <c r="T40" i="4"/>
  <c r="U40" i="4"/>
  <c r="C41" i="4"/>
  <c r="D41" i="4" s="1"/>
  <c r="Y42" i="5" s="1"/>
  <c r="E41" i="4"/>
  <c r="F41" i="4"/>
  <c r="I41" i="4"/>
  <c r="J41" i="4"/>
  <c r="K41" i="4"/>
  <c r="L41" i="4"/>
  <c r="N41" i="4"/>
  <c r="O41" i="4" s="1"/>
  <c r="P41" i="4"/>
  <c r="Q41" i="4"/>
  <c r="S41" i="4"/>
  <c r="T41" i="4"/>
  <c r="U41" i="4"/>
  <c r="C42" i="4"/>
  <c r="D42" i="4" s="1"/>
  <c r="E42" i="4"/>
  <c r="F42" i="4"/>
  <c r="I42" i="4"/>
  <c r="J42" i="4"/>
  <c r="K42" i="4"/>
  <c r="L42" i="4"/>
  <c r="N42" i="4"/>
  <c r="O42" i="4" s="1"/>
  <c r="P42" i="4"/>
  <c r="Q42" i="4"/>
  <c r="S42" i="4"/>
  <c r="T42" i="4"/>
  <c r="U42" i="4"/>
  <c r="C43" i="4"/>
  <c r="D43" i="4" s="1"/>
  <c r="E43" i="4"/>
  <c r="F43" i="4"/>
  <c r="I43" i="4"/>
  <c r="J43" i="4"/>
  <c r="K43" i="4"/>
  <c r="L43" i="4"/>
  <c r="N43" i="4"/>
  <c r="O43" i="4" s="1"/>
  <c r="P43" i="4"/>
  <c r="Q43" i="4"/>
  <c r="S43" i="4"/>
  <c r="T43" i="4"/>
  <c r="U43" i="4"/>
  <c r="C44" i="4"/>
  <c r="D44" i="4" s="1"/>
  <c r="Y45" i="5" s="1"/>
  <c r="E44" i="4"/>
  <c r="F44" i="4"/>
  <c r="I44" i="4"/>
  <c r="J44" i="4"/>
  <c r="K44" i="4"/>
  <c r="L44" i="4"/>
  <c r="N44" i="4"/>
  <c r="O44" i="4" s="1"/>
  <c r="P44" i="4"/>
  <c r="Q44" i="4"/>
  <c r="S44" i="4"/>
  <c r="T44" i="4"/>
  <c r="U44" i="4"/>
  <c r="C45" i="4"/>
  <c r="D45" i="4" s="1"/>
  <c r="E45" i="4"/>
  <c r="F45" i="4"/>
  <c r="I45" i="4"/>
  <c r="J45" i="4"/>
  <c r="K45" i="4"/>
  <c r="L45" i="4"/>
  <c r="N45" i="4"/>
  <c r="O45" i="4" s="1"/>
  <c r="P45" i="4"/>
  <c r="Q45" i="4"/>
  <c r="S45" i="4"/>
  <c r="T45" i="4"/>
  <c r="U45" i="4"/>
  <c r="C46" i="4"/>
  <c r="D46" i="4" s="1"/>
  <c r="Y47" i="5" s="1"/>
  <c r="E46" i="4"/>
  <c r="F46" i="4"/>
  <c r="I46" i="4"/>
  <c r="J46" i="4"/>
  <c r="K46" i="4"/>
  <c r="L46" i="4"/>
  <c r="N46" i="4"/>
  <c r="O46" i="4" s="1"/>
  <c r="P46" i="4"/>
  <c r="Q46" i="4"/>
  <c r="S46" i="4"/>
  <c r="T46" i="4"/>
  <c r="U46" i="4"/>
  <c r="C47" i="4"/>
  <c r="D47" i="4" s="1"/>
  <c r="Y48" i="5" s="1"/>
  <c r="E47" i="4"/>
  <c r="F47" i="4"/>
  <c r="I47" i="4"/>
  <c r="J47" i="4"/>
  <c r="K47" i="4"/>
  <c r="L47" i="4"/>
  <c r="N47" i="4"/>
  <c r="O47" i="4" s="1"/>
  <c r="P47" i="4"/>
  <c r="Q47" i="4"/>
  <c r="S47" i="4"/>
  <c r="T47" i="4"/>
  <c r="U47" i="4"/>
  <c r="C48" i="4"/>
  <c r="D48" i="4" s="1"/>
  <c r="Y49" i="5" s="1"/>
  <c r="E48" i="4"/>
  <c r="F48" i="4"/>
  <c r="I48" i="4"/>
  <c r="J48" i="4"/>
  <c r="K48" i="4"/>
  <c r="L48" i="4"/>
  <c r="N48" i="4"/>
  <c r="O48" i="4" s="1"/>
  <c r="P48" i="4"/>
  <c r="Q48" i="4"/>
  <c r="S48" i="4"/>
  <c r="T48" i="4"/>
  <c r="U48" i="4"/>
  <c r="C49" i="4"/>
  <c r="D49" i="4" s="1"/>
  <c r="Y50" i="5" s="1"/>
  <c r="E49" i="4"/>
  <c r="F49" i="4"/>
  <c r="I49" i="4"/>
  <c r="J49" i="4"/>
  <c r="K49" i="4"/>
  <c r="L49" i="4"/>
  <c r="N49" i="4"/>
  <c r="O49" i="4" s="1"/>
  <c r="P49" i="4"/>
  <c r="Q49" i="4"/>
  <c r="S49" i="4"/>
  <c r="T49" i="4"/>
  <c r="U49" i="4"/>
  <c r="C50" i="4"/>
  <c r="D50" i="4" s="1"/>
  <c r="Y51" i="5" s="1"/>
  <c r="E50" i="4"/>
  <c r="F50" i="4"/>
  <c r="I50" i="4"/>
  <c r="J50" i="4"/>
  <c r="K50" i="4"/>
  <c r="L50" i="4"/>
  <c r="N50" i="4"/>
  <c r="O50" i="4" s="1"/>
  <c r="R50" i="4" s="1"/>
  <c r="AC51" i="5" s="1"/>
  <c r="P50" i="4"/>
  <c r="Q50" i="4"/>
  <c r="S50" i="4"/>
  <c r="T50" i="4"/>
  <c r="U50" i="4"/>
  <c r="C51" i="4"/>
  <c r="D51" i="4" s="1"/>
  <c r="Y52" i="5" s="1"/>
  <c r="E51" i="4"/>
  <c r="F51" i="4"/>
  <c r="I51" i="4"/>
  <c r="J51" i="4"/>
  <c r="K51" i="4"/>
  <c r="L51" i="4"/>
  <c r="N51" i="4"/>
  <c r="O51" i="4" s="1"/>
  <c r="P51" i="4"/>
  <c r="Q51" i="4"/>
  <c r="S51" i="4"/>
  <c r="T51" i="4"/>
  <c r="U51" i="4"/>
  <c r="C52" i="4"/>
  <c r="D52" i="4" s="1"/>
  <c r="Y53" i="5" s="1"/>
  <c r="E52" i="4"/>
  <c r="F52" i="4"/>
  <c r="I52" i="4"/>
  <c r="J52" i="4"/>
  <c r="K52" i="4"/>
  <c r="L52" i="4"/>
  <c r="N52" i="4"/>
  <c r="O52" i="4" s="1"/>
  <c r="P52" i="4"/>
  <c r="Q52" i="4"/>
  <c r="S52" i="4"/>
  <c r="T52" i="4"/>
  <c r="U52" i="4"/>
  <c r="C53" i="4"/>
  <c r="D53" i="4" s="1"/>
  <c r="Y54" i="5" s="1"/>
  <c r="E53" i="4"/>
  <c r="F53" i="4"/>
  <c r="I53" i="4"/>
  <c r="J53" i="4"/>
  <c r="K53" i="4"/>
  <c r="L53" i="4"/>
  <c r="N53" i="4"/>
  <c r="O53" i="4" s="1"/>
  <c r="P53" i="4"/>
  <c r="Q53" i="4"/>
  <c r="S53" i="4"/>
  <c r="T53" i="4"/>
  <c r="U53" i="4"/>
  <c r="C54" i="4"/>
  <c r="D54" i="4" s="1"/>
  <c r="Y55" i="5" s="1"/>
  <c r="E54" i="4"/>
  <c r="F54" i="4"/>
  <c r="I54" i="4"/>
  <c r="J54" i="4"/>
  <c r="K54" i="4"/>
  <c r="L54" i="4"/>
  <c r="N54" i="4"/>
  <c r="O54" i="4" s="1"/>
  <c r="P54" i="4"/>
  <c r="Q54" i="4"/>
  <c r="S54" i="4"/>
  <c r="T54" i="4"/>
  <c r="U54" i="4"/>
  <c r="C55" i="4"/>
  <c r="D55" i="4" s="1"/>
  <c r="E55" i="4"/>
  <c r="F55" i="4"/>
  <c r="I55" i="4"/>
  <c r="J55" i="4"/>
  <c r="K55" i="4"/>
  <c r="L55" i="4"/>
  <c r="N55" i="4"/>
  <c r="O55" i="4" s="1"/>
  <c r="P55" i="4"/>
  <c r="Q55" i="4"/>
  <c r="S55" i="4"/>
  <c r="T55" i="4"/>
  <c r="U55" i="4"/>
  <c r="C56" i="4"/>
  <c r="D56" i="4" s="1"/>
  <c r="E56" i="4"/>
  <c r="F56" i="4"/>
  <c r="I56" i="4"/>
  <c r="J56" i="4"/>
  <c r="K56" i="4"/>
  <c r="L56" i="4"/>
  <c r="N56" i="4"/>
  <c r="O56" i="4" s="1"/>
  <c r="P56" i="4"/>
  <c r="Q56" i="4"/>
  <c r="S56" i="4"/>
  <c r="T56" i="4"/>
  <c r="U56" i="4"/>
  <c r="C57" i="4"/>
  <c r="D57" i="4" s="1"/>
  <c r="Y58" i="5" s="1"/>
  <c r="E57" i="4"/>
  <c r="F57" i="4"/>
  <c r="I57" i="4"/>
  <c r="J57" i="4"/>
  <c r="K57" i="4"/>
  <c r="L57" i="4"/>
  <c r="N57" i="4"/>
  <c r="O57" i="4" s="1"/>
  <c r="P57" i="4"/>
  <c r="Q57" i="4"/>
  <c r="S57" i="4"/>
  <c r="T57" i="4"/>
  <c r="U57" i="4"/>
  <c r="C58" i="4"/>
  <c r="D58" i="4" s="1"/>
  <c r="E58" i="4"/>
  <c r="F58" i="4"/>
  <c r="I58" i="4"/>
  <c r="J58" i="4"/>
  <c r="K58" i="4"/>
  <c r="L58" i="4"/>
  <c r="N58" i="4"/>
  <c r="O58" i="4" s="1"/>
  <c r="P58" i="4"/>
  <c r="Q58" i="4"/>
  <c r="S58" i="4"/>
  <c r="T58" i="4"/>
  <c r="U58" i="4"/>
  <c r="C59" i="4"/>
  <c r="D59" i="4" s="1"/>
  <c r="E59" i="4"/>
  <c r="F59" i="4"/>
  <c r="I59" i="4"/>
  <c r="J59" i="4"/>
  <c r="K59" i="4"/>
  <c r="L59" i="4"/>
  <c r="N59" i="4"/>
  <c r="O59" i="4" s="1"/>
  <c r="P59" i="4"/>
  <c r="Q59" i="4"/>
  <c r="S59" i="4"/>
  <c r="T59" i="4"/>
  <c r="U59" i="4"/>
  <c r="C60" i="4"/>
  <c r="D60" i="4" s="1"/>
  <c r="Y61" i="5" s="1"/>
  <c r="E60" i="4"/>
  <c r="F60" i="4"/>
  <c r="I60" i="4"/>
  <c r="J60" i="4"/>
  <c r="K60" i="4"/>
  <c r="L60" i="4"/>
  <c r="N60" i="4"/>
  <c r="O60" i="4" s="1"/>
  <c r="P60" i="4"/>
  <c r="Q60" i="4"/>
  <c r="S60" i="4"/>
  <c r="T60" i="4"/>
  <c r="U60" i="4"/>
  <c r="C61" i="4"/>
  <c r="D61" i="4" s="1"/>
  <c r="Y62" i="5" s="1"/>
  <c r="E61" i="4"/>
  <c r="F61" i="4"/>
  <c r="I61" i="4"/>
  <c r="J61" i="4"/>
  <c r="K61" i="4"/>
  <c r="L61" i="4"/>
  <c r="N61" i="4"/>
  <c r="O61" i="4" s="1"/>
  <c r="P61" i="4"/>
  <c r="Q61" i="4"/>
  <c r="S61" i="4"/>
  <c r="T61" i="4"/>
  <c r="U61" i="4"/>
  <c r="C62" i="4"/>
  <c r="D62" i="4" s="1"/>
  <c r="Y63" i="5" s="1"/>
  <c r="E62" i="4"/>
  <c r="F62" i="4"/>
  <c r="G62" i="4" s="1"/>
  <c r="I62" i="4"/>
  <c r="J62" i="4"/>
  <c r="K62" i="4"/>
  <c r="L62" i="4"/>
  <c r="N62" i="4"/>
  <c r="O62" i="4" s="1"/>
  <c r="P62" i="4"/>
  <c r="Q62" i="4"/>
  <c r="S62" i="4"/>
  <c r="T62" i="4"/>
  <c r="U62" i="4"/>
  <c r="C63" i="4"/>
  <c r="D63" i="4" s="1"/>
  <c r="E63" i="4"/>
  <c r="F63" i="4"/>
  <c r="I63" i="4"/>
  <c r="J63" i="4"/>
  <c r="K63" i="4"/>
  <c r="L63" i="4"/>
  <c r="N63" i="4"/>
  <c r="O63" i="4" s="1"/>
  <c r="P63" i="4"/>
  <c r="Q63" i="4"/>
  <c r="S63" i="4"/>
  <c r="T63" i="4"/>
  <c r="U63" i="4"/>
  <c r="C64" i="4"/>
  <c r="D64" i="4" s="1"/>
  <c r="Y65" i="5" s="1"/>
  <c r="E64" i="4"/>
  <c r="F64" i="4"/>
  <c r="I64" i="4"/>
  <c r="J64" i="4"/>
  <c r="K64" i="4"/>
  <c r="L64" i="4"/>
  <c r="N64" i="4"/>
  <c r="O64" i="4" s="1"/>
  <c r="P64" i="4"/>
  <c r="R64" i="4" s="1"/>
  <c r="AC65" i="5" s="1"/>
  <c r="Q64" i="4"/>
  <c r="S64" i="4"/>
  <c r="T64" i="4"/>
  <c r="U64" i="4"/>
  <c r="C65" i="4"/>
  <c r="D65" i="4" s="1"/>
  <c r="Y66" i="5" s="1"/>
  <c r="E65" i="4"/>
  <c r="F65" i="4"/>
  <c r="I65" i="4"/>
  <c r="J65" i="4"/>
  <c r="K65" i="4"/>
  <c r="L65" i="4"/>
  <c r="N65" i="4"/>
  <c r="O65" i="4" s="1"/>
  <c r="P65" i="4"/>
  <c r="Q65" i="4"/>
  <c r="S65" i="4"/>
  <c r="T65" i="4"/>
  <c r="U65" i="4"/>
  <c r="C66" i="4"/>
  <c r="D66" i="4" s="1"/>
  <c r="E66" i="4"/>
  <c r="F66" i="4"/>
  <c r="I66" i="4"/>
  <c r="J66" i="4"/>
  <c r="K66" i="4"/>
  <c r="L66" i="4"/>
  <c r="N66" i="4"/>
  <c r="O66" i="4" s="1"/>
  <c r="P66" i="4"/>
  <c r="Q66" i="4"/>
  <c r="S66" i="4"/>
  <c r="T66" i="4"/>
  <c r="U66" i="4"/>
  <c r="C67" i="4"/>
  <c r="D67" i="4" s="1"/>
  <c r="E67" i="4"/>
  <c r="F67" i="4"/>
  <c r="I67" i="4"/>
  <c r="J67" i="4"/>
  <c r="K67" i="4"/>
  <c r="L67" i="4"/>
  <c r="N67" i="4"/>
  <c r="O67" i="4" s="1"/>
  <c r="P67" i="4"/>
  <c r="Q67" i="4"/>
  <c r="S67" i="4"/>
  <c r="T67" i="4"/>
  <c r="U67" i="4"/>
  <c r="C68" i="4"/>
  <c r="D68" i="4" s="1"/>
  <c r="Y69" i="5" s="1"/>
  <c r="E68" i="4"/>
  <c r="F68" i="4"/>
  <c r="I68" i="4"/>
  <c r="J68" i="4"/>
  <c r="M68" i="4" s="1"/>
  <c r="AB69" i="5" s="1"/>
  <c r="K68" i="4"/>
  <c r="L68" i="4"/>
  <c r="N68" i="4"/>
  <c r="O68" i="4" s="1"/>
  <c r="P68" i="4"/>
  <c r="Q68" i="4"/>
  <c r="S68" i="4"/>
  <c r="T68" i="4"/>
  <c r="U68" i="4"/>
  <c r="C69" i="4"/>
  <c r="D69" i="4" s="1"/>
  <c r="Y70" i="5" s="1"/>
  <c r="E69" i="4"/>
  <c r="F69" i="4"/>
  <c r="I69" i="4"/>
  <c r="J69" i="4"/>
  <c r="K69" i="4"/>
  <c r="L69" i="4"/>
  <c r="N69" i="4"/>
  <c r="O69" i="4" s="1"/>
  <c r="P69" i="4"/>
  <c r="Q69" i="4"/>
  <c r="S69" i="4"/>
  <c r="T69" i="4"/>
  <c r="U69" i="4"/>
  <c r="C70" i="4"/>
  <c r="D70" i="4" s="1"/>
  <c r="E70" i="4"/>
  <c r="F70" i="4"/>
  <c r="I70" i="4"/>
  <c r="J70" i="4"/>
  <c r="K70" i="4"/>
  <c r="L70" i="4"/>
  <c r="N70" i="4"/>
  <c r="O70" i="4" s="1"/>
  <c r="P70" i="4"/>
  <c r="Q70" i="4"/>
  <c r="S70" i="4"/>
  <c r="T70" i="4"/>
  <c r="U70" i="4"/>
  <c r="C71" i="4"/>
  <c r="D71" i="4" s="1"/>
  <c r="Y72" i="5" s="1"/>
  <c r="E71" i="4"/>
  <c r="F71" i="4"/>
  <c r="I71" i="4"/>
  <c r="J71" i="4"/>
  <c r="K71" i="4"/>
  <c r="L71" i="4"/>
  <c r="N71" i="4"/>
  <c r="O71" i="4" s="1"/>
  <c r="P71" i="4"/>
  <c r="Q71" i="4"/>
  <c r="S71" i="4"/>
  <c r="T71" i="4"/>
  <c r="U71" i="4"/>
  <c r="C72" i="4"/>
  <c r="D72" i="4" s="1"/>
  <c r="Y73" i="5" s="1"/>
  <c r="E72" i="4"/>
  <c r="F72" i="4"/>
  <c r="I72" i="4"/>
  <c r="J72" i="4"/>
  <c r="K72" i="4"/>
  <c r="L72" i="4"/>
  <c r="N72" i="4"/>
  <c r="O72" i="4" s="1"/>
  <c r="P72" i="4"/>
  <c r="Q72" i="4"/>
  <c r="S72" i="4"/>
  <c r="T72" i="4"/>
  <c r="U72" i="4"/>
  <c r="C73" i="4"/>
  <c r="D73" i="4" s="1"/>
  <c r="Y74" i="5" s="1"/>
  <c r="E73" i="4"/>
  <c r="F73" i="4"/>
  <c r="I73" i="4"/>
  <c r="J73" i="4"/>
  <c r="K73" i="4"/>
  <c r="L73" i="4"/>
  <c r="N73" i="4"/>
  <c r="O73" i="4" s="1"/>
  <c r="P73" i="4"/>
  <c r="Q73" i="4"/>
  <c r="S73" i="4"/>
  <c r="T73" i="4"/>
  <c r="U73" i="4"/>
  <c r="C74" i="4"/>
  <c r="D74" i="4" s="1"/>
  <c r="E74" i="4"/>
  <c r="F74" i="4"/>
  <c r="I74" i="4"/>
  <c r="J74" i="4"/>
  <c r="K74" i="4"/>
  <c r="L74" i="4"/>
  <c r="N74" i="4"/>
  <c r="O74" i="4" s="1"/>
  <c r="P74" i="4"/>
  <c r="Q74" i="4"/>
  <c r="S74" i="4"/>
  <c r="T74" i="4"/>
  <c r="U74" i="4"/>
  <c r="C75" i="4"/>
  <c r="D75" i="4" s="1"/>
  <c r="Y76" i="5" s="1"/>
  <c r="E75" i="4"/>
  <c r="F75" i="4"/>
  <c r="I75" i="4"/>
  <c r="J75" i="4"/>
  <c r="K75" i="4"/>
  <c r="L75" i="4"/>
  <c r="N75" i="4"/>
  <c r="O75" i="4" s="1"/>
  <c r="P75" i="4"/>
  <c r="Q75" i="4"/>
  <c r="S75" i="4"/>
  <c r="T75" i="4"/>
  <c r="U75" i="4"/>
  <c r="C76" i="4"/>
  <c r="D76" i="4" s="1"/>
  <c r="Y77" i="5" s="1"/>
  <c r="E76" i="4"/>
  <c r="F76" i="4"/>
  <c r="I76" i="4"/>
  <c r="J76" i="4"/>
  <c r="K76" i="4"/>
  <c r="L76" i="4"/>
  <c r="N76" i="4"/>
  <c r="O76" i="4" s="1"/>
  <c r="P76" i="4"/>
  <c r="Q76" i="4"/>
  <c r="S76" i="4"/>
  <c r="T76" i="4"/>
  <c r="U76" i="4"/>
  <c r="C77" i="4"/>
  <c r="D77" i="4" s="1"/>
  <c r="E77" i="4"/>
  <c r="F77" i="4"/>
  <c r="I77" i="4"/>
  <c r="J77" i="4"/>
  <c r="K77" i="4"/>
  <c r="L77" i="4"/>
  <c r="N77" i="4"/>
  <c r="O77" i="4" s="1"/>
  <c r="P77" i="4"/>
  <c r="Q77" i="4"/>
  <c r="S77" i="4"/>
  <c r="W77" i="4" s="1"/>
  <c r="T77" i="4"/>
  <c r="U77" i="4"/>
  <c r="C78" i="4"/>
  <c r="D78" i="4" s="1"/>
  <c r="E78" i="4"/>
  <c r="F78" i="4"/>
  <c r="G78" i="4" s="1"/>
  <c r="I78" i="4"/>
  <c r="J78" i="4"/>
  <c r="M78" i="4" s="1"/>
  <c r="AB79" i="5" s="1"/>
  <c r="K78" i="4"/>
  <c r="L78" i="4"/>
  <c r="N78" i="4"/>
  <c r="O78" i="4" s="1"/>
  <c r="P78" i="4"/>
  <c r="Q78" i="4"/>
  <c r="S78" i="4"/>
  <c r="T78" i="4"/>
  <c r="U78" i="4"/>
  <c r="C79" i="4"/>
  <c r="D79" i="4" s="1"/>
  <c r="Y80" i="5" s="1"/>
  <c r="E79" i="4"/>
  <c r="F79" i="4"/>
  <c r="I79" i="4"/>
  <c r="J79" i="4"/>
  <c r="K79" i="4"/>
  <c r="L79" i="4"/>
  <c r="N79" i="4"/>
  <c r="O79" i="4" s="1"/>
  <c r="P79" i="4"/>
  <c r="Q79" i="4"/>
  <c r="S79" i="4"/>
  <c r="T79" i="4"/>
  <c r="U79" i="4"/>
  <c r="C80" i="4"/>
  <c r="D80" i="4" s="1"/>
  <c r="E80" i="4"/>
  <c r="F80" i="4"/>
  <c r="I80" i="4"/>
  <c r="J80" i="4"/>
  <c r="K80" i="4"/>
  <c r="L80" i="4"/>
  <c r="N80" i="4"/>
  <c r="O80" i="4" s="1"/>
  <c r="P80" i="4"/>
  <c r="R80" i="4" s="1"/>
  <c r="AC81" i="5" s="1"/>
  <c r="Q80" i="4"/>
  <c r="S80" i="4"/>
  <c r="T80" i="4"/>
  <c r="U80" i="4"/>
  <c r="C81" i="4"/>
  <c r="D81" i="4" s="1"/>
  <c r="Y82" i="5" s="1"/>
  <c r="E81" i="4"/>
  <c r="G81" i="4" s="1"/>
  <c r="F81" i="4"/>
  <c r="I81" i="4"/>
  <c r="J81" i="4"/>
  <c r="K81" i="4"/>
  <c r="L81" i="4"/>
  <c r="N81" i="4"/>
  <c r="O81" i="4" s="1"/>
  <c r="P81" i="4"/>
  <c r="Q81" i="4"/>
  <c r="S81" i="4"/>
  <c r="T81" i="4"/>
  <c r="U81" i="4"/>
  <c r="C82" i="4"/>
  <c r="D82" i="4" s="1"/>
  <c r="E82" i="4"/>
  <c r="F82" i="4"/>
  <c r="I82" i="4"/>
  <c r="J82" i="4"/>
  <c r="K82" i="4"/>
  <c r="L82" i="4"/>
  <c r="N82" i="4"/>
  <c r="O82" i="4" s="1"/>
  <c r="P82" i="4"/>
  <c r="Q82" i="4"/>
  <c r="S82" i="4"/>
  <c r="T82" i="4"/>
  <c r="U82" i="4"/>
  <c r="C83" i="4"/>
  <c r="D83" i="4" s="1"/>
  <c r="Y84" i="5" s="1"/>
  <c r="E83" i="4"/>
  <c r="G83" i="4" s="1"/>
  <c r="Z84" i="5" s="1"/>
  <c r="F83" i="4"/>
  <c r="I83" i="4"/>
  <c r="J83" i="4"/>
  <c r="K83" i="4"/>
  <c r="L83" i="4"/>
  <c r="N83" i="4"/>
  <c r="O83" i="4" s="1"/>
  <c r="P83" i="4"/>
  <c r="Q83" i="4"/>
  <c r="S83" i="4"/>
  <c r="T83" i="4"/>
  <c r="U83" i="4"/>
  <c r="C84" i="4"/>
  <c r="D84" i="4" s="1"/>
  <c r="Y85" i="5" s="1"/>
  <c r="E84" i="4"/>
  <c r="F84" i="4"/>
  <c r="I84" i="4"/>
  <c r="J84" i="4"/>
  <c r="M84" i="4" s="1"/>
  <c r="K84" i="4"/>
  <c r="L84" i="4"/>
  <c r="N84" i="4"/>
  <c r="O84" i="4" s="1"/>
  <c r="P84" i="4"/>
  <c r="Q84" i="4"/>
  <c r="S84" i="4"/>
  <c r="T84" i="4"/>
  <c r="U84" i="4"/>
  <c r="C85" i="4"/>
  <c r="D85" i="4" s="1"/>
  <c r="Y86" i="5" s="1"/>
  <c r="E85" i="4"/>
  <c r="F85" i="4"/>
  <c r="I85" i="4"/>
  <c r="J85" i="4"/>
  <c r="K85" i="4"/>
  <c r="L85" i="4"/>
  <c r="N85" i="4"/>
  <c r="O85" i="4" s="1"/>
  <c r="R85" i="4" s="1"/>
  <c r="AC86" i="5" s="1"/>
  <c r="P85" i="4"/>
  <c r="Q85" i="4"/>
  <c r="S85" i="4"/>
  <c r="W85" i="4" s="1"/>
  <c r="T85" i="4"/>
  <c r="U85" i="4"/>
  <c r="C86" i="4"/>
  <c r="D86" i="4" s="1"/>
  <c r="Y87" i="5" s="1"/>
  <c r="E86" i="4"/>
  <c r="F86" i="4"/>
  <c r="I86" i="4"/>
  <c r="J86" i="4"/>
  <c r="M86" i="4" s="1"/>
  <c r="K86" i="4"/>
  <c r="L86" i="4"/>
  <c r="N86" i="4"/>
  <c r="O86" i="4" s="1"/>
  <c r="P86" i="4"/>
  <c r="R86" i="4" s="1"/>
  <c r="AC87" i="5" s="1"/>
  <c r="Q86" i="4"/>
  <c r="S86" i="4"/>
  <c r="T86" i="4"/>
  <c r="U86" i="4"/>
  <c r="C87" i="4"/>
  <c r="D87" i="4" s="1"/>
  <c r="E87" i="4"/>
  <c r="F87" i="4"/>
  <c r="I87" i="4"/>
  <c r="J87" i="4"/>
  <c r="K87" i="4"/>
  <c r="L87" i="4"/>
  <c r="N87" i="4"/>
  <c r="O87" i="4" s="1"/>
  <c r="P87" i="4"/>
  <c r="Q87" i="4"/>
  <c r="S87" i="4"/>
  <c r="T87" i="4"/>
  <c r="U87" i="4"/>
  <c r="C88" i="4"/>
  <c r="D88" i="4" s="1"/>
  <c r="Y89" i="5" s="1"/>
  <c r="E88" i="4"/>
  <c r="F88" i="4"/>
  <c r="I88" i="4"/>
  <c r="J88" i="4"/>
  <c r="K88" i="4"/>
  <c r="L88" i="4"/>
  <c r="N88" i="4"/>
  <c r="O88" i="4" s="1"/>
  <c r="P88" i="4"/>
  <c r="Q88" i="4"/>
  <c r="S88" i="4"/>
  <c r="T88" i="4"/>
  <c r="U88" i="4"/>
  <c r="C89" i="4"/>
  <c r="D89" i="4" s="1"/>
  <c r="Y90" i="5" s="1"/>
  <c r="E89" i="4"/>
  <c r="F89" i="4"/>
  <c r="I89" i="4"/>
  <c r="J89" i="4"/>
  <c r="M89" i="4" s="1"/>
  <c r="AB90" i="5" s="1"/>
  <c r="K89" i="4"/>
  <c r="L89" i="4"/>
  <c r="N89" i="4"/>
  <c r="O89" i="4" s="1"/>
  <c r="P89" i="4"/>
  <c r="Q89" i="4"/>
  <c r="S89" i="4"/>
  <c r="T89" i="4"/>
  <c r="U89" i="4"/>
  <c r="C90" i="4"/>
  <c r="D90" i="4" s="1"/>
  <c r="E90" i="4"/>
  <c r="F90" i="4"/>
  <c r="I90" i="4"/>
  <c r="J90" i="4"/>
  <c r="K90" i="4"/>
  <c r="L90" i="4"/>
  <c r="N90" i="4"/>
  <c r="O90" i="4" s="1"/>
  <c r="P90" i="4"/>
  <c r="Q90" i="4"/>
  <c r="S90" i="4"/>
  <c r="T90" i="4"/>
  <c r="U90" i="4"/>
  <c r="C91" i="4"/>
  <c r="D91" i="4" s="1"/>
  <c r="Y92" i="5" s="1"/>
  <c r="E91" i="4"/>
  <c r="F91" i="4"/>
  <c r="I91" i="4"/>
  <c r="J91" i="4"/>
  <c r="K91" i="4"/>
  <c r="L91" i="4"/>
  <c r="N91" i="4"/>
  <c r="O91" i="4" s="1"/>
  <c r="R91" i="4" s="1"/>
  <c r="P91" i="4"/>
  <c r="Q91" i="4"/>
  <c r="S91" i="4"/>
  <c r="T91" i="4"/>
  <c r="U91" i="4"/>
  <c r="C92" i="4"/>
  <c r="D92" i="4" s="1"/>
  <c r="Y93" i="5" s="1"/>
  <c r="E92" i="4"/>
  <c r="F92" i="4"/>
  <c r="G92" i="4" s="1"/>
  <c r="H92" i="4" s="1"/>
  <c r="AA93" i="5" s="1"/>
  <c r="I92" i="4"/>
  <c r="J92" i="4"/>
  <c r="K92" i="4"/>
  <c r="L92" i="4"/>
  <c r="N92" i="4"/>
  <c r="O92" i="4" s="1"/>
  <c r="P92" i="4"/>
  <c r="Q92" i="4"/>
  <c r="S92" i="4"/>
  <c r="T92" i="4"/>
  <c r="U92" i="4"/>
  <c r="C93" i="4"/>
  <c r="D93" i="4" s="1"/>
  <c r="E93" i="4"/>
  <c r="F93" i="4"/>
  <c r="I93" i="4"/>
  <c r="J93" i="4"/>
  <c r="K93" i="4"/>
  <c r="L93" i="4"/>
  <c r="N93" i="4"/>
  <c r="O93" i="4" s="1"/>
  <c r="P93" i="4"/>
  <c r="Q93" i="4"/>
  <c r="S93" i="4"/>
  <c r="T93" i="4"/>
  <c r="U93" i="4"/>
  <c r="C94" i="4"/>
  <c r="D94" i="4" s="1"/>
  <c r="Y95" i="5" s="1"/>
  <c r="E94" i="4"/>
  <c r="F94" i="4"/>
  <c r="I94" i="4"/>
  <c r="J94" i="4"/>
  <c r="K94" i="4"/>
  <c r="L94" i="4"/>
  <c r="N94" i="4"/>
  <c r="O94" i="4" s="1"/>
  <c r="P94" i="4"/>
  <c r="Q94" i="4"/>
  <c r="S94" i="4"/>
  <c r="T94" i="4"/>
  <c r="U94" i="4"/>
  <c r="C95" i="4"/>
  <c r="D95" i="4" s="1"/>
  <c r="E95" i="4"/>
  <c r="F95" i="4"/>
  <c r="G95" i="4" s="1"/>
  <c r="Z96" i="5" s="1"/>
  <c r="I95" i="4"/>
  <c r="J95" i="4"/>
  <c r="K95" i="4"/>
  <c r="L95" i="4"/>
  <c r="N95" i="4"/>
  <c r="O95" i="4" s="1"/>
  <c r="P95" i="4"/>
  <c r="Q95" i="4"/>
  <c r="S95" i="4"/>
  <c r="T95" i="4"/>
  <c r="U95" i="4"/>
  <c r="C96" i="4"/>
  <c r="D96" i="4" s="1"/>
  <c r="Y97" i="5" s="1"/>
  <c r="E96" i="4"/>
  <c r="F96" i="4"/>
  <c r="I96" i="4"/>
  <c r="J96" i="4"/>
  <c r="K96" i="4"/>
  <c r="L96" i="4"/>
  <c r="N96" i="4"/>
  <c r="O96" i="4" s="1"/>
  <c r="P96" i="4"/>
  <c r="Q96" i="4"/>
  <c r="S96" i="4"/>
  <c r="T96" i="4"/>
  <c r="U96" i="4"/>
  <c r="C97" i="4"/>
  <c r="D97" i="4" s="1"/>
  <c r="Y98" i="5" s="1"/>
  <c r="E97" i="4"/>
  <c r="F97" i="4"/>
  <c r="I97" i="4"/>
  <c r="J97" i="4"/>
  <c r="K97" i="4"/>
  <c r="L97" i="4"/>
  <c r="N97" i="4"/>
  <c r="O97" i="4" s="1"/>
  <c r="P97" i="4"/>
  <c r="Q97" i="4"/>
  <c r="S97" i="4"/>
  <c r="T97" i="4"/>
  <c r="U97" i="4"/>
  <c r="C98" i="4"/>
  <c r="D98" i="4" s="1"/>
  <c r="E98" i="4"/>
  <c r="F98" i="4"/>
  <c r="I98" i="4"/>
  <c r="J98" i="4"/>
  <c r="K98" i="4"/>
  <c r="L98" i="4"/>
  <c r="N98" i="4"/>
  <c r="O98" i="4" s="1"/>
  <c r="P98" i="4"/>
  <c r="Q98" i="4"/>
  <c r="S98" i="4"/>
  <c r="T98" i="4"/>
  <c r="U98" i="4"/>
  <c r="C99" i="4"/>
  <c r="D99" i="4" s="1"/>
  <c r="Y100" i="5" s="1"/>
  <c r="E99" i="4"/>
  <c r="F99" i="4"/>
  <c r="I99" i="4"/>
  <c r="J99" i="4"/>
  <c r="K99" i="4"/>
  <c r="L99" i="4"/>
  <c r="M99" i="4" s="1"/>
  <c r="AB100" i="5" s="1"/>
  <c r="N99" i="4"/>
  <c r="O99" i="4" s="1"/>
  <c r="P99" i="4"/>
  <c r="Q99" i="4"/>
  <c r="S99" i="4"/>
  <c r="T99" i="4"/>
  <c r="U99" i="4"/>
  <c r="C100" i="4"/>
  <c r="D100" i="4" s="1"/>
  <c r="Y101" i="5" s="1"/>
  <c r="E100" i="4"/>
  <c r="F100" i="4"/>
  <c r="I100" i="4"/>
  <c r="J100" i="4"/>
  <c r="K100" i="4"/>
  <c r="L100" i="4"/>
  <c r="N100" i="4"/>
  <c r="O100" i="4" s="1"/>
  <c r="P100" i="4"/>
  <c r="Q100" i="4"/>
  <c r="S100" i="4"/>
  <c r="T100" i="4"/>
  <c r="U100" i="4"/>
  <c r="C101" i="4"/>
  <c r="D101" i="4" s="1"/>
  <c r="Y102" i="5" s="1"/>
  <c r="E101" i="4"/>
  <c r="F101" i="4"/>
  <c r="I101" i="4"/>
  <c r="J101" i="4"/>
  <c r="K101" i="4"/>
  <c r="L101" i="4"/>
  <c r="N101" i="4"/>
  <c r="O101" i="4" s="1"/>
  <c r="P101" i="4"/>
  <c r="Q101" i="4"/>
  <c r="S101" i="4"/>
  <c r="T101" i="4"/>
  <c r="U101" i="4"/>
  <c r="C102" i="4"/>
  <c r="D102" i="4" s="1"/>
  <c r="Y103" i="5" s="1"/>
  <c r="E102" i="4"/>
  <c r="F102" i="4"/>
  <c r="I102" i="4"/>
  <c r="J102" i="4"/>
  <c r="K102" i="4"/>
  <c r="L102" i="4"/>
  <c r="N102" i="4"/>
  <c r="O102" i="4" s="1"/>
  <c r="P102" i="4"/>
  <c r="Q102" i="4"/>
  <c r="S102" i="4"/>
  <c r="T102" i="4"/>
  <c r="U102" i="4"/>
  <c r="C103" i="4"/>
  <c r="D103" i="4" s="1"/>
  <c r="Y104" i="5" s="1"/>
  <c r="E103" i="4"/>
  <c r="F103" i="4"/>
  <c r="I103" i="4"/>
  <c r="J103" i="4"/>
  <c r="K103" i="4"/>
  <c r="L103" i="4"/>
  <c r="N103" i="4"/>
  <c r="O103" i="4" s="1"/>
  <c r="P103" i="4"/>
  <c r="Q103" i="4"/>
  <c r="S103" i="4"/>
  <c r="T103" i="4"/>
  <c r="U103" i="4"/>
  <c r="C104" i="4"/>
  <c r="D104" i="4" s="1"/>
  <c r="Y105" i="5" s="1"/>
  <c r="E104" i="4"/>
  <c r="F104" i="4"/>
  <c r="I104" i="4"/>
  <c r="J104" i="4"/>
  <c r="K104" i="4"/>
  <c r="L104" i="4"/>
  <c r="N104" i="4"/>
  <c r="O104" i="4" s="1"/>
  <c r="P104" i="4"/>
  <c r="Q104" i="4"/>
  <c r="S104" i="4"/>
  <c r="T104" i="4"/>
  <c r="U104" i="4"/>
  <c r="C105" i="4"/>
  <c r="D105" i="4" s="1"/>
  <c r="Y106" i="5" s="1"/>
  <c r="E105" i="4"/>
  <c r="F105" i="4"/>
  <c r="I105" i="4"/>
  <c r="J105" i="4"/>
  <c r="K105" i="4"/>
  <c r="L105" i="4"/>
  <c r="N105" i="4"/>
  <c r="O105" i="4" s="1"/>
  <c r="P105" i="4"/>
  <c r="Q105" i="4"/>
  <c r="S105" i="4"/>
  <c r="T105" i="4"/>
  <c r="U105" i="4"/>
  <c r="C106" i="4"/>
  <c r="D106" i="4" s="1"/>
  <c r="E106" i="4"/>
  <c r="G106" i="4" s="1"/>
  <c r="Z107" i="5" s="1"/>
  <c r="F106" i="4"/>
  <c r="I106" i="4"/>
  <c r="J106" i="4"/>
  <c r="K106" i="4"/>
  <c r="L106" i="4"/>
  <c r="N106" i="4"/>
  <c r="O106" i="4" s="1"/>
  <c r="P106" i="4"/>
  <c r="Q106" i="4"/>
  <c r="S106" i="4"/>
  <c r="T106" i="4"/>
  <c r="U106" i="4"/>
  <c r="C107" i="4"/>
  <c r="D107" i="4" s="1"/>
  <c r="E107" i="4"/>
  <c r="F107" i="4"/>
  <c r="I107" i="4"/>
  <c r="J107" i="4"/>
  <c r="K107" i="4"/>
  <c r="L107" i="4"/>
  <c r="N107" i="4"/>
  <c r="O107" i="4" s="1"/>
  <c r="P107" i="4"/>
  <c r="Q107" i="4"/>
  <c r="S107" i="4"/>
  <c r="T107" i="4"/>
  <c r="U107" i="4"/>
  <c r="C108" i="4"/>
  <c r="D108" i="4" s="1"/>
  <c r="Y109" i="5" s="1"/>
  <c r="E108" i="4"/>
  <c r="F108" i="4"/>
  <c r="I108" i="4"/>
  <c r="J108" i="4"/>
  <c r="K108" i="4"/>
  <c r="L108" i="4"/>
  <c r="N108" i="4"/>
  <c r="O108" i="4" s="1"/>
  <c r="P108" i="4"/>
  <c r="Q108" i="4"/>
  <c r="S108" i="4"/>
  <c r="T108" i="4"/>
  <c r="U108" i="4"/>
  <c r="C109" i="4"/>
  <c r="D109" i="4" s="1"/>
  <c r="Y110" i="5" s="1"/>
  <c r="E109" i="4"/>
  <c r="F109" i="4"/>
  <c r="I109" i="4"/>
  <c r="J109" i="4"/>
  <c r="K109" i="4"/>
  <c r="L109" i="4"/>
  <c r="N109" i="4"/>
  <c r="O109" i="4" s="1"/>
  <c r="P109" i="4"/>
  <c r="Q109" i="4"/>
  <c r="S109" i="4"/>
  <c r="T109" i="4"/>
  <c r="U109" i="4"/>
  <c r="C110" i="4"/>
  <c r="D110" i="4" s="1"/>
  <c r="E110" i="4"/>
  <c r="F110" i="4"/>
  <c r="I110" i="4"/>
  <c r="J110" i="4"/>
  <c r="M110" i="4" s="1"/>
  <c r="AB111" i="5" s="1"/>
  <c r="K110" i="4"/>
  <c r="L110" i="4"/>
  <c r="N110" i="4"/>
  <c r="O110" i="4" s="1"/>
  <c r="P110" i="4"/>
  <c r="Q110" i="4"/>
  <c r="S110" i="4"/>
  <c r="T110" i="4"/>
  <c r="U110" i="4"/>
  <c r="C111" i="4"/>
  <c r="D111" i="4" s="1"/>
  <c r="Y112" i="5" s="1"/>
  <c r="E111" i="4"/>
  <c r="F111" i="4"/>
  <c r="I111" i="4"/>
  <c r="J111" i="4"/>
  <c r="K111" i="4"/>
  <c r="L111" i="4"/>
  <c r="N111" i="4"/>
  <c r="O111" i="4" s="1"/>
  <c r="P111" i="4"/>
  <c r="Q111" i="4"/>
  <c r="S111" i="4"/>
  <c r="T111" i="4"/>
  <c r="U111" i="4"/>
  <c r="C112" i="4"/>
  <c r="D112" i="4" s="1"/>
  <c r="Y113" i="5" s="1"/>
  <c r="E112" i="4"/>
  <c r="F112" i="4"/>
  <c r="I112" i="4"/>
  <c r="J112" i="4"/>
  <c r="K112" i="4"/>
  <c r="L112" i="4"/>
  <c r="N112" i="4"/>
  <c r="O112" i="4" s="1"/>
  <c r="P112" i="4"/>
  <c r="Q112" i="4"/>
  <c r="S112" i="4"/>
  <c r="T112" i="4"/>
  <c r="U112" i="4"/>
  <c r="C113" i="4"/>
  <c r="D113" i="4" s="1"/>
  <c r="Y114" i="5" s="1"/>
  <c r="E113" i="4"/>
  <c r="F113" i="4"/>
  <c r="I113" i="4"/>
  <c r="J113" i="4"/>
  <c r="K113" i="4"/>
  <c r="L113" i="4"/>
  <c r="N113" i="4"/>
  <c r="O113" i="4" s="1"/>
  <c r="P113" i="4"/>
  <c r="Q113" i="4"/>
  <c r="S113" i="4"/>
  <c r="T113" i="4"/>
  <c r="U113" i="4"/>
  <c r="C114" i="4"/>
  <c r="D114" i="4" s="1"/>
  <c r="E114" i="4"/>
  <c r="F114" i="4"/>
  <c r="I114" i="4"/>
  <c r="J114" i="4"/>
  <c r="K114" i="4"/>
  <c r="L114" i="4"/>
  <c r="N114" i="4"/>
  <c r="O114" i="4" s="1"/>
  <c r="P114" i="4"/>
  <c r="Q114" i="4"/>
  <c r="S114" i="4"/>
  <c r="T114" i="4"/>
  <c r="U114" i="4"/>
  <c r="C115" i="4"/>
  <c r="D115" i="4" s="1"/>
  <c r="Y116" i="5" s="1"/>
  <c r="E115" i="4"/>
  <c r="F115" i="4"/>
  <c r="I115" i="4"/>
  <c r="J115" i="4"/>
  <c r="K115" i="4"/>
  <c r="L115" i="4"/>
  <c r="N115" i="4"/>
  <c r="O115" i="4" s="1"/>
  <c r="P115" i="4"/>
  <c r="Q115" i="4"/>
  <c r="S115" i="4"/>
  <c r="T115" i="4"/>
  <c r="U115" i="4"/>
  <c r="C116" i="4"/>
  <c r="D116" i="4" s="1"/>
  <c r="Y117" i="5" s="1"/>
  <c r="E116" i="4"/>
  <c r="F116" i="4"/>
  <c r="I116" i="4"/>
  <c r="J116" i="4"/>
  <c r="K116" i="4"/>
  <c r="L116" i="4"/>
  <c r="N116" i="4"/>
  <c r="O116" i="4" s="1"/>
  <c r="P116" i="4"/>
  <c r="Q116" i="4"/>
  <c r="S116" i="4"/>
  <c r="T116" i="4"/>
  <c r="U116" i="4"/>
  <c r="C117" i="4"/>
  <c r="D117" i="4" s="1"/>
  <c r="E117" i="4"/>
  <c r="F117" i="4"/>
  <c r="I117" i="4"/>
  <c r="J117" i="4"/>
  <c r="K117" i="4"/>
  <c r="L117" i="4"/>
  <c r="N117" i="4"/>
  <c r="O117" i="4" s="1"/>
  <c r="P117" i="4"/>
  <c r="Q117" i="4"/>
  <c r="S117" i="4"/>
  <c r="T117" i="4"/>
  <c r="U117" i="4"/>
  <c r="C118" i="4"/>
  <c r="D118" i="4" s="1"/>
  <c r="Y119" i="5" s="1"/>
  <c r="E118" i="4"/>
  <c r="F118" i="4"/>
  <c r="I118" i="4"/>
  <c r="J118" i="4"/>
  <c r="K118" i="4"/>
  <c r="L118" i="4"/>
  <c r="N118" i="4"/>
  <c r="O118" i="4" s="1"/>
  <c r="P118" i="4"/>
  <c r="Q118" i="4"/>
  <c r="S118" i="4"/>
  <c r="T118" i="4"/>
  <c r="U118" i="4"/>
  <c r="C119" i="4"/>
  <c r="D119" i="4" s="1"/>
  <c r="E119" i="4"/>
  <c r="F119" i="4"/>
  <c r="I119" i="4"/>
  <c r="J119" i="4"/>
  <c r="K119" i="4"/>
  <c r="L119" i="4"/>
  <c r="N119" i="4"/>
  <c r="O119" i="4" s="1"/>
  <c r="P119" i="4"/>
  <c r="Q119" i="4"/>
  <c r="S119" i="4"/>
  <c r="T119" i="4"/>
  <c r="U119" i="4"/>
  <c r="C120" i="4"/>
  <c r="D120" i="4" s="1"/>
  <c r="E120" i="4"/>
  <c r="F120" i="4"/>
  <c r="I120" i="4"/>
  <c r="J120" i="4"/>
  <c r="K120" i="4"/>
  <c r="L120" i="4"/>
  <c r="N120" i="4"/>
  <c r="O120" i="4" s="1"/>
  <c r="P120" i="4"/>
  <c r="Q120" i="4"/>
  <c r="S120" i="4"/>
  <c r="T120" i="4"/>
  <c r="U120" i="4"/>
  <c r="C121" i="4"/>
  <c r="D121" i="4" s="1"/>
  <c r="E121" i="4"/>
  <c r="F121" i="4"/>
  <c r="I121" i="4"/>
  <c r="J121" i="4"/>
  <c r="K121" i="4"/>
  <c r="L121" i="4"/>
  <c r="N121" i="4"/>
  <c r="O121" i="4" s="1"/>
  <c r="P121" i="4"/>
  <c r="Q121" i="4"/>
  <c r="S121" i="4"/>
  <c r="T121" i="4"/>
  <c r="U121" i="4"/>
  <c r="C122" i="4"/>
  <c r="D122" i="4" s="1"/>
  <c r="E122" i="4"/>
  <c r="F122" i="4"/>
  <c r="I122" i="4"/>
  <c r="J122" i="4"/>
  <c r="K122" i="4"/>
  <c r="L122" i="4"/>
  <c r="N122" i="4"/>
  <c r="O122" i="4" s="1"/>
  <c r="P122" i="4"/>
  <c r="Q122" i="4"/>
  <c r="S122" i="4"/>
  <c r="T122" i="4"/>
  <c r="U122" i="4"/>
  <c r="C123" i="4"/>
  <c r="D123" i="4" s="1"/>
  <c r="Y124" i="5" s="1"/>
  <c r="E123" i="4"/>
  <c r="F123" i="4"/>
  <c r="I123" i="4"/>
  <c r="J123" i="4"/>
  <c r="K123" i="4"/>
  <c r="L123" i="4"/>
  <c r="N123" i="4"/>
  <c r="O123" i="4" s="1"/>
  <c r="P123" i="4"/>
  <c r="Q123" i="4"/>
  <c r="S123" i="4"/>
  <c r="T123" i="4"/>
  <c r="U123" i="4"/>
  <c r="C124" i="4"/>
  <c r="D124" i="4" s="1"/>
  <c r="Y125" i="5" s="1"/>
  <c r="E124" i="4"/>
  <c r="F124" i="4"/>
  <c r="I124" i="4"/>
  <c r="J124" i="4"/>
  <c r="K124" i="4"/>
  <c r="L124" i="4"/>
  <c r="N124" i="4"/>
  <c r="O124" i="4" s="1"/>
  <c r="P124" i="4"/>
  <c r="Q124" i="4"/>
  <c r="S124" i="4"/>
  <c r="T124" i="4"/>
  <c r="U124" i="4"/>
  <c r="C125" i="4"/>
  <c r="D125" i="4" s="1"/>
  <c r="Y126" i="5" s="1"/>
  <c r="E125" i="4"/>
  <c r="F125" i="4"/>
  <c r="I125" i="4"/>
  <c r="J125" i="4"/>
  <c r="K125" i="4"/>
  <c r="L125" i="4"/>
  <c r="N125" i="4"/>
  <c r="O125" i="4" s="1"/>
  <c r="P125" i="4"/>
  <c r="Q125" i="4"/>
  <c r="S125" i="4"/>
  <c r="T125" i="4"/>
  <c r="U125" i="4"/>
  <c r="C126" i="4"/>
  <c r="D126" i="4" s="1"/>
  <c r="Y127" i="5" s="1"/>
  <c r="E126" i="4"/>
  <c r="F126" i="4"/>
  <c r="I126" i="4"/>
  <c r="J126" i="4"/>
  <c r="K126" i="4"/>
  <c r="L126" i="4"/>
  <c r="N126" i="4"/>
  <c r="O126" i="4" s="1"/>
  <c r="P126" i="4"/>
  <c r="Q126" i="4"/>
  <c r="S126" i="4"/>
  <c r="T126" i="4"/>
  <c r="U126" i="4"/>
  <c r="C127" i="4"/>
  <c r="D127" i="4" s="1"/>
  <c r="Y128" i="5" s="1"/>
  <c r="E127" i="4"/>
  <c r="F127" i="4"/>
  <c r="I127" i="4"/>
  <c r="J127" i="4"/>
  <c r="K127" i="4"/>
  <c r="L127" i="4"/>
  <c r="N127" i="4"/>
  <c r="O127" i="4" s="1"/>
  <c r="P127" i="4"/>
  <c r="Q127" i="4"/>
  <c r="S127" i="4"/>
  <c r="T127" i="4"/>
  <c r="U127" i="4"/>
  <c r="C128" i="4"/>
  <c r="D128" i="4" s="1"/>
  <c r="E128" i="4"/>
  <c r="F128" i="4"/>
  <c r="I128" i="4"/>
  <c r="J128" i="4"/>
  <c r="K128" i="4"/>
  <c r="L128" i="4"/>
  <c r="N128" i="4"/>
  <c r="O128" i="4" s="1"/>
  <c r="P128" i="4"/>
  <c r="Q128" i="4"/>
  <c r="S128" i="4"/>
  <c r="T128" i="4"/>
  <c r="U128" i="4"/>
  <c r="C129" i="4"/>
  <c r="D129" i="4" s="1"/>
  <c r="E129" i="4"/>
  <c r="F129" i="4"/>
  <c r="I129" i="4"/>
  <c r="J129" i="4"/>
  <c r="K129" i="4"/>
  <c r="L129" i="4"/>
  <c r="N129" i="4"/>
  <c r="O129" i="4" s="1"/>
  <c r="P129" i="4"/>
  <c r="Q129" i="4"/>
  <c r="S129" i="4"/>
  <c r="T129" i="4"/>
  <c r="U129" i="4"/>
  <c r="C130" i="4"/>
  <c r="D130" i="4" s="1"/>
  <c r="Y131" i="5" s="1"/>
  <c r="E130" i="4"/>
  <c r="F130" i="4"/>
  <c r="I130" i="4"/>
  <c r="J130" i="4"/>
  <c r="K130" i="4"/>
  <c r="L130" i="4"/>
  <c r="N130" i="4"/>
  <c r="O130" i="4" s="1"/>
  <c r="P130" i="4"/>
  <c r="Q130" i="4"/>
  <c r="S130" i="4"/>
  <c r="T130" i="4"/>
  <c r="U130" i="4"/>
  <c r="C131" i="4"/>
  <c r="D131" i="4" s="1"/>
  <c r="Y132" i="5" s="1"/>
  <c r="E131" i="4"/>
  <c r="F131" i="4"/>
  <c r="I131" i="4"/>
  <c r="J131" i="4"/>
  <c r="K131" i="4"/>
  <c r="L131" i="4"/>
  <c r="N131" i="4"/>
  <c r="O131" i="4" s="1"/>
  <c r="P131" i="4"/>
  <c r="Q131" i="4"/>
  <c r="S131" i="4"/>
  <c r="T131" i="4"/>
  <c r="U131" i="4"/>
  <c r="C132" i="4"/>
  <c r="D132" i="4" s="1"/>
  <c r="Y133" i="5" s="1"/>
  <c r="E132" i="4"/>
  <c r="F132" i="4"/>
  <c r="I132" i="4"/>
  <c r="J132" i="4"/>
  <c r="K132" i="4"/>
  <c r="L132" i="4"/>
  <c r="N132" i="4"/>
  <c r="O132" i="4" s="1"/>
  <c r="P132" i="4"/>
  <c r="Q132" i="4"/>
  <c r="S132" i="4"/>
  <c r="T132" i="4"/>
  <c r="U132" i="4"/>
  <c r="C133" i="4"/>
  <c r="D133" i="4" s="1"/>
  <c r="Y134" i="5" s="1"/>
  <c r="E133" i="4"/>
  <c r="F133" i="4"/>
  <c r="I133" i="4"/>
  <c r="J133" i="4"/>
  <c r="K133" i="4"/>
  <c r="L133" i="4"/>
  <c r="N133" i="4"/>
  <c r="O133" i="4" s="1"/>
  <c r="P133" i="4"/>
  <c r="Q133" i="4"/>
  <c r="S133" i="4"/>
  <c r="T133" i="4"/>
  <c r="U133" i="4"/>
  <c r="C134" i="4"/>
  <c r="D134" i="4" s="1"/>
  <c r="Y135" i="5" s="1"/>
  <c r="E134" i="4"/>
  <c r="F134" i="4"/>
  <c r="I134" i="4"/>
  <c r="J134" i="4"/>
  <c r="M134" i="4" s="1"/>
  <c r="AB135" i="5" s="1"/>
  <c r="K134" i="4"/>
  <c r="L134" i="4"/>
  <c r="N134" i="4"/>
  <c r="O134" i="4" s="1"/>
  <c r="R134" i="4" s="1"/>
  <c r="AC135" i="5" s="1"/>
  <c r="P134" i="4"/>
  <c r="Q134" i="4"/>
  <c r="S134" i="4"/>
  <c r="T134" i="4"/>
  <c r="U134" i="4"/>
  <c r="C135" i="4"/>
  <c r="D135" i="4" s="1"/>
  <c r="Y136" i="5" s="1"/>
  <c r="E135" i="4"/>
  <c r="F135" i="4"/>
  <c r="I135" i="4"/>
  <c r="J135" i="4"/>
  <c r="K135" i="4"/>
  <c r="L135" i="4"/>
  <c r="N135" i="4"/>
  <c r="O135" i="4" s="1"/>
  <c r="P135" i="4"/>
  <c r="Q135" i="4"/>
  <c r="S135" i="4"/>
  <c r="T135" i="4"/>
  <c r="U135" i="4"/>
  <c r="C136" i="4"/>
  <c r="D136" i="4" s="1"/>
  <c r="E136" i="4"/>
  <c r="G136" i="4" s="1"/>
  <c r="Z137" i="5" s="1"/>
  <c r="F136" i="4"/>
  <c r="I136" i="4"/>
  <c r="J136" i="4"/>
  <c r="K136" i="4"/>
  <c r="L136" i="4"/>
  <c r="N136" i="4"/>
  <c r="O136" i="4" s="1"/>
  <c r="P136" i="4"/>
  <c r="Q136" i="4"/>
  <c r="S136" i="4"/>
  <c r="T136" i="4"/>
  <c r="U136" i="4"/>
  <c r="C137" i="4"/>
  <c r="D137" i="4" s="1"/>
  <c r="Y138" i="5" s="1"/>
  <c r="E137" i="4"/>
  <c r="F137" i="4"/>
  <c r="I137" i="4"/>
  <c r="J137" i="4"/>
  <c r="K137" i="4"/>
  <c r="L137" i="4"/>
  <c r="N137" i="4"/>
  <c r="O137" i="4" s="1"/>
  <c r="P137" i="4"/>
  <c r="R137" i="4" s="1"/>
  <c r="Q137" i="4"/>
  <c r="S137" i="4"/>
  <c r="T137" i="4"/>
  <c r="U137" i="4"/>
  <c r="C138" i="4"/>
  <c r="D138" i="4" s="1"/>
  <c r="E138" i="4"/>
  <c r="F138" i="4"/>
  <c r="I138" i="4"/>
  <c r="J138" i="4"/>
  <c r="K138" i="4"/>
  <c r="L138" i="4"/>
  <c r="N138" i="4"/>
  <c r="O138" i="4" s="1"/>
  <c r="P138" i="4"/>
  <c r="Q138" i="4"/>
  <c r="S138" i="4"/>
  <c r="T138" i="4"/>
  <c r="U138" i="4"/>
  <c r="C139" i="4"/>
  <c r="D139" i="4" s="1"/>
  <c r="Y140" i="5" s="1"/>
  <c r="E139" i="4"/>
  <c r="F139" i="4"/>
  <c r="I139" i="4"/>
  <c r="J139" i="4"/>
  <c r="K139" i="4"/>
  <c r="L139" i="4"/>
  <c r="M139" i="4" s="1"/>
  <c r="N139" i="4"/>
  <c r="O139" i="4" s="1"/>
  <c r="P139" i="4"/>
  <c r="Q139" i="4"/>
  <c r="S139" i="4"/>
  <c r="T139" i="4"/>
  <c r="U139" i="4"/>
  <c r="W139" i="4" s="1"/>
  <c r="AD140" i="5" s="1"/>
  <c r="C140" i="4"/>
  <c r="D140" i="4" s="1"/>
  <c r="Y141" i="5" s="1"/>
  <c r="E140" i="4"/>
  <c r="G140" i="4" s="1"/>
  <c r="Z141" i="5" s="1"/>
  <c r="F140" i="4"/>
  <c r="I140" i="4"/>
  <c r="J140" i="4"/>
  <c r="K140" i="4"/>
  <c r="L140" i="4"/>
  <c r="N140" i="4"/>
  <c r="O140" i="4" s="1"/>
  <c r="P140" i="4"/>
  <c r="Q140" i="4"/>
  <c r="S140" i="4"/>
  <c r="T140" i="4"/>
  <c r="U140" i="4"/>
  <c r="C141" i="4"/>
  <c r="D141" i="4" s="1"/>
  <c r="Y142" i="5" s="1"/>
  <c r="E141" i="4"/>
  <c r="F141" i="4"/>
  <c r="I141" i="4"/>
  <c r="J141" i="4"/>
  <c r="M141" i="4" s="1"/>
  <c r="AB142" i="5" s="1"/>
  <c r="K141" i="4"/>
  <c r="L141" i="4"/>
  <c r="N141" i="4"/>
  <c r="O141" i="4" s="1"/>
  <c r="P141" i="4"/>
  <c r="Q141" i="4"/>
  <c r="S141" i="4"/>
  <c r="T141" i="4"/>
  <c r="U141" i="4"/>
  <c r="C142" i="4"/>
  <c r="D142" i="4" s="1"/>
  <c r="Y143" i="5" s="1"/>
  <c r="E142" i="4"/>
  <c r="F142" i="4"/>
  <c r="I142" i="4"/>
  <c r="J142" i="4"/>
  <c r="K142" i="4"/>
  <c r="L142" i="4"/>
  <c r="N142" i="4"/>
  <c r="O142" i="4" s="1"/>
  <c r="P142" i="4"/>
  <c r="Q142" i="4"/>
  <c r="S142" i="4"/>
  <c r="T142" i="4"/>
  <c r="U142" i="4"/>
  <c r="C143" i="4"/>
  <c r="D143" i="4" s="1"/>
  <c r="Y144" i="5" s="1"/>
  <c r="E143" i="4"/>
  <c r="F143" i="4"/>
  <c r="I143" i="4"/>
  <c r="J143" i="4"/>
  <c r="K143" i="4"/>
  <c r="L143" i="4"/>
  <c r="N143" i="4"/>
  <c r="O143" i="4" s="1"/>
  <c r="P143" i="4"/>
  <c r="Q143" i="4"/>
  <c r="S143" i="4"/>
  <c r="T143" i="4"/>
  <c r="U143" i="4"/>
  <c r="C144" i="4"/>
  <c r="D144" i="4" s="1"/>
  <c r="Y145" i="5" s="1"/>
  <c r="E144" i="4"/>
  <c r="F144" i="4"/>
  <c r="I144" i="4"/>
  <c r="J144" i="4"/>
  <c r="K144" i="4"/>
  <c r="L144" i="4"/>
  <c r="N144" i="4"/>
  <c r="O144" i="4" s="1"/>
  <c r="P144" i="4"/>
  <c r="Q144" i="4"/>
  <c r="S144" i="4"/>
  <c r="T144" i="4"/>
  <c r="U144" i="4"/>
  <c r="C145" i="4"/>
  <c r="D145" i="4" s="1"/>
  <c r="Y146" i="5" s="1"/>
  <c r="E145" i="4"/>
  <c r="F145" i="4"/>
  <c r="I145" i="4"/>
  <c r="J145" i="4"/>
  <c r="K145" i="4"/>
  <c r="L145" i="4"/>
  <c r="N145" i="4"/>
  <c r="O145" i="4" s="1"/>
  <c r="P145" i="4"/>
  <c r="Q145" i="4"/>
  <c r="S145" i="4"/>
  <c r="T145" i="4"/>
  <c r="U145" i="4"/>
  <c r="C146" i="4"/>
  <c r="D146" i="4" s="1"/>
  <c r="Y147" i="5" s="1"/>
  <c r="E146" i="4"/>
  <c r="F146" i="4"/>
  <c r="I146" i="4"/>
  <c r="J146" i="4"/>
  <c r="K146" i="4"/>
  <c r="L146" i="4"/>
  <c r="N146" i="4"/>
  <c r="O146" i="4" s="1"/>
  <c r="P146" i="4"/>
  <c r="Q146" i="4"/>
  <c r="S146" i="4"/>
  <c r="T146" i="4"/>
  <c r="U146" i="4"/>
  <c r="C147" i="4"/>
  <c r="D147" i="4" s="1"/>
  <c r="E147" i="4"/>
  <c r="F147" i="4"/>
  <c r="I147" i="4"/>
  <c r="J147" i="4"/>
  <c r="K147" i="4"/>
  <c r="L147" i="4"/>
  <c r="N147" i="4"/>
  <c r="O147" i="4" s="1"/>
  <c r="P147" i="4"/>
  <c r="Q147" i="4"/>
  <c r="S147" i="4"/>
  <c r="T147" i="4"/>
  <c r="U147" i="4"/>
  <c r="C148" i="4"/>
  <c r="D148" i="4" s="1"/>
  <c r="Y149" i="5" s="1"/>
  <c r="E148" i="4"/>
  <c r="F148" i="4"/>
  <c r="I148" i="4"/>
  <c r="J148" i="4"/>
  <c r="K148" i="4"/>
  <c r="L148" i="4"/>
  <c r="N148" i="4"/>
  <c r="O148" i="4" s="1"/>
  <c r="P148" i="4"/>
  <c r="Q148" i="4"/>
  <c r="R148" i="4" s="1"/>
  <c r="AC149" i="5" s="1"/>
  <c r="S148" i="4"/>
  <c r="T148" i="4"/>
  <c r="U148" i="4"/>
  <c r="C149" i="4"/>
  <c r="D149" i="4" s="1"/>
  <c r="Y150" i="5" s="1"/>
  <c r="E149" i="4"/>
  <c r="F149" i="4"/>
  <c r="I149" i="4"/>
  <c r="J149" i="4"/>
  <c r="K149" i="4"/>
  <c r="L149" i="4"/>
  <c r="N149" i="4"/>
  <c r="O149" i="4" s="1"/>
  <c r="P149" i="4"/>
  <c r="Q149" i="4"/>
  <c r="S149" i="4"/>
  <c r="T149" i="4"/>
  <c r="U149" i="4"/>
  <c r="C150" i="4"/>
  <c r="D150" i="4" s="1"/>
  <c r="E150" i="4"/>
  <c r="F150" i="4"/>
  <c r="I150" i="4"/>
  <c r="J150" i="4"/>
  <c r="K150" i="4"/>
  <c r="L150" i="4"/>
  <c r="N150" i="4"/>
  <c r="O150" i="4" s="1"/>
  <c r="R150" i="4" s="1"/>
  <c r="AC151" i="5" s="1"/>
  <c r="P150" i="4"/>
  <c r="Q150" i="4"/>
  <c r="S150" i="4"/>
  <c r="T150" i="4"/>
  <c r="U150" i="4"/>
  <c r="C151" i="4"/>
  <c r="D151" i="4" s="1"/>
  <c r="Y152" i="5" s="1"/>
  <c r="E151" i="4"/>
  <c r="F151" i="4"/>
  <c r="G151" i="4" s="1"/>
  <c r="I151" i="4"/>
  <c r="J151" i="4"/>
  <c r="K151" i="4"/>
  <c r="L151" i="4"/>
  <c r="N151" i="4"/>
  <c r="O151" i="4" s="1"/>
  <c r="P151" i="4"/>
  <c r="Q151" i="4"/>
  <c r="S151" i="4"/>
  <c r="T151" i="4"/>
  <c r="U151" i="4"/>
  <c r="C152" i="4"/>
  <c r="D152" i="4" s="1"/>
  <c r="Y153" i="5" s="1"/>
  <c r="E152" i="4"/>
  <c r="F152" i="4"/>
  <c r="I152" i="4"/>
  <c r="J152" i="4"/>
  <c r="K152" i="4"/>
  <c r="L152" i="4"/>
  <c r="N152" i="4"/>
  <c r="O152" i="4" s="1"/>
  <c r="P152" i="4"/>
  <c r="Q152" i="4"/>
  <c r="S152" i="4"/>
  <c r="T152" i="4"/>
  <c r="U152" i="4"/>
  <c r="C153" i="4"/>
  <c r="D153" i="4" s="1"/>
  <c r="E153" i="4"/>
  <c r="F153" i="4"/>
  <c r="I153" i="4"/>
  <c r="J153" i="4"/>
  <c r="K153" i="4"/>
  <c r="L153" i="4"/>
  <c r="N153" i="4"/>
  <c r="O153" i="4" s="1"/>
  <c r="P153" i="4"/>
  <c r="R153" i="4" s="1"/>
  <c r="AC154" i="5" s="1"/>
  <c r="Q153" i="4"/>
  <c r="S153" i="4"/>
  <c r="T153" i="4"/>
  <c r="U153" i="4"/>
  <c r="C154" i="4"/>
  <c r="D154" i="4" s="1"/>
  <c r="Y155" i="5" s="1"/>
  <c r="E154" i="4"/>
  <c r="F154" i="4"/>
  <c r="I154" i="4"/>
  <c r="J154" i="4"/>
  <c r="K154" i="4"/>
  <c r="L154" i="4"/>
  <c r="N154" i="4"/>
  <c r="O154" i="4" s="1"/>
  <c r="P154" i="4"/>
  <c r="Q154" i="4"/>
  <c r="S154" i="4"/>
  <c r="T154" i="4"/>
  <c r="U154" i="4"/>
  <c r="C155" i="4"/>
  <c r="D155" i="4" s="1"/>
  <c r="Y156" i="5" s="1"/>
  <c r="E155" i="4"/>
  <c r="F155" i="4"/>
  <c r="I155" i="4"/>
  <c r="J155" i="4"/>
  <c r="K155" i="4"/>
  <c r="L155" i="4"/>
  <c r="N155" i="4"/>
  <c r="O155" i="4" s="1"/>
  <c r="P155" i="4"/>
  <c r="Q155" i="4"/>
  <c r="S155" i="4"/>
  <c r="T155" i="4"/>
  <c r="U155" i="4"/>
  <c r="C156" i="4"/>
  <c r="D156" i="4" s="1"/>
  <c r="E156" i="4"/>
  <c r="G156" i="4" s="1"/>
  <c r="Z157" i="5" s="1"/>
  <c r="F156" i="4"/>
  <c r="I156" i="4"/>
  <c r="J156" i="4"/>
  <c r="K156" i="4"/>
  <c r="L156" i="4"/>
  <c r="N156" i="4"/>
  <c r="O156" i="4" s="1"/>
  <c r="P156" i="4"/>
  <c r="Q156" i="4"/>
  <c r="S156" i="4"/>
  <c r="T156" i="4"/>
  <c r="U156" i="4"/>
  <c r="C157" i="4"/>
  <c r="D157" i="4" s="1"/>
  <c r="Y158" i="5" s="1"/>
  <c r="E157" i="4"/>
  <c r="F157" i="4"/>
  <c r="I157" i="4"/>
  <c r="J157" i="4"/>
  <c r="K157" i="4"/>
  <c r="L157" i="4"/>
  <c r="N157" i="4"/>
  <c r="O157" i="4" s="1"/>
  <c r="P157" i="4"/>
  <c r="Q157" i="4"/>
  <c r="S157" i="4"/>
  <c r="T157" i="4"/>
  <c r="U157" i="4"/>
  <c r="C158" i="4"/>
  <c r="D158" i="4" s="1"/>
  <c r="Y159" i="5" s="1"/>
  <c r="E158" i="4"/>
  <c r="F158" i="4"/>
  <c r="I158" i="4"/>
  <c r="J158" i="4"/>
  <c r="K158" i="4"/>
  <c r="L158" i="4"/>
  <c r="N158" i="4"/>
  <c r="O158" i="4" s="1"/>
  <c r="P158" i="4"/>
  <c r="Q158" i="4"/>
  <c r="S158" i="4"/>
  <c r="T158" i="4"/>
  <c r="U158" i="4"/>
  <c r="C159" i="4"/>
  <c r="D159" i="4" s="1"/>
  <c r="Y160" i="5" s="1"/>
  <c r="E159" i="4"/>
  <c r="F159" i="4"/>
  <c r="I159" i="4"/>
  <c r="J159" i="4"/>
  <c r="K159" i="4"/>
  <c r="L159" i="4"/>
  <c r="N159" i="4"/>
  <c r="O159" i="4" s="1"/>
  <c r="P159" i="4"/>
  <c r="Q159" i="4"/>
  <c r="S159" i="4"/>
  <c r="T159" i="4"/>
  <c r="U159" i="4"/>
  <c r="C160" i="4"/>
  <c r="D160" i="4" s="1"/>
  <c r="Y161" i="5" s="1"/>
  <c r="E160" i="4"/>
  <c r="F160" i="4"/>
  <c r="I160" i="4"/>
  <c r="J160" i="4"/>
  <c r="K160" i="4"/>
  <c r="L160" i="4"/>
  <c r="N160" i="4"/>
  <c r="O160" i="4" s="1"/>
  <c r="P160" i="4"/>
  <c r="Q160" i="4"/>
  <c r="S160" i="4"/>
  <c r="T160" i="4"/>
  <c r="U160" i="4"/>
  <c r="C161" i="4"/>
  <c r="D161" i="4" s="1"/>
  <c r="Y162" i="5" s="1"/>
  <c r="E161" i="4"/>
  <c r="F161" i="4"/>
  <c r="I161" i="4"/>
  <c r="J161" i="4"/>
  <c r="K161" i="4"/>
  <c r="L161" i="4"/>
  <c r="N161" i="4"/>
  <c r="O161" i="4" s="1"/>
  <c r="P161" i="4"/>
  <c r="Q161" i="4"/>
  <c r="S161" i="4"/>
  <c r="T161" i="4"/>
  <c r="U161" i="4"/>
  <c r="C162" i="4"/>
  <c r="D162" i="4" s="1"/>
  <c r="Y163" i="5" s="1"/>
  <c r="E162" i="4"/>
  <c r="F162" i="4"/>
  <c r="I162" i="4"/>
  <c r="J162" i="4"/>
  <c r="K162" i="4"/>
  <c r="L162" i="4"/>
  <c r="N162" i="4"/>
  <c r="O162" i="4" s="1"/>
  <c r="P162" i="4"/>
  <c r="Q162" i="4"/>
  <c r="S162" i="4"/>
  <c r="T162" i="4"/>
  <c r="U162" i="4"/>
  <c r="C163" i="4"/>
  <c r="D163" i="4" s="1"/>
  <c r="Y164" i="5" s="1"/>
  <c r="E163" i="4"/>
  <c r="F163" i="4"/>
  <c r="I163" i="4"/>
  <c r="J163" i="4"/>
  <c r="K163" i="4"/>
  <c r="L163" i="4"/>
  <c r="N163" i="4"/>
  <c r="O163" i="4" s="1"/>
  <c r="P163" i="4"/>
  <c r="Q163" i="4"/>
  <c r="S163" i="4"/>
  <c r="T163" i="4"/>
  <c r="U163" i="4"/>
  <c r="C164" i="4"/>
  <c r="D164" i="4" s="1"/>
  <c r="Y165" i="5" s="1"/>
  <c r="E164" i="4"/>
  <c r="F164" i="4"/>
  <c r="I164" i="4"/>
  <c r="J164" i="4"/>
  <c r="K164" i="4"/>
  <c r="L164" i="4"/>
  <c r="N164" i="4"/>
  <c r="O164" i="4" s="1"/>
  <c r="P164" i="4"/>
  <c r="Q164" i="4"/>
  <c r="S164" i="4"/>
  <c r="T164" i="4"/>
  <c r="U164" i="4"/>
  <c r="C165" i="4"/>
  <c r="D165" i="4" s="1"/>
  <c r="Y166" i="5" s="1"/>
  <c r="E165" i="4"/>
  <c r="F165" i="4"/>
  <c r="I165" i="4"/>
  <c r="J165" i="4"/>
  <c r="K165" i="4"/>
  <c r="L165" i="4"/>
  <c r="N165" i="4"/>
  <c r="O165" i="4" s="1"/>
  <c r="P165" i="4"/>
  <c r="Q165" i="4"/>
  <c r="S165" i="4"/>
  <c r="T165" i="4"/>
  <c r="U165" i="4"/>
  <c r="C166" i="4"/>
  <c r="D166" i="4" s="1"/>
  <c r="E166" i="4"/>
  <c r="F166" i="4"/>
  <c r="I166" i="4"/>
  <c r="J166" i="4"/>
  <c r="K166" i="4"/>
  <c r="L166" i="4"/>
  <c r="N166" i="4"/>
  <c r="O166" i="4" s="1"/>
  <c r="P166" i="4"/>
  <c r="Q166" i="4"/>
  <c r="S166" i="4"/>
  <c r="T166" i="4"/>
  <c r="U166" i="4"/>
  <c r="C167" i="4"/>
  <c r="D167" i="4" s="1"/>
  <c r="Y168" i="5" s="1"/>
  <c r="E167" i="4"/>
  <c r="F167" i="4"/>
  <c r="I167" i="4"/>
  <c r="J167" i="4"/>
  <c r="K167" i="4"/>
  <c r="L167" i="4"/>
  <c r="N167" i="4"/>
  <c r="O167" i="4" s="1"/>
  <c r="P167" i="4"/>
  <c r="Q167" i="4"/>
  <c r="S167" i="4"/>
  <c r="T167" i="4"/>
  <c r="U167" i="4"/>
  <c r="C168" i="4"/>
  <c r="D168" i="4" s="1"/>
  <c r="E168" i="4"/>
  <c r="F168" i="4"/>
  <c r="I168" i="4"/>
  <c r="J168" i="4"/>
  <c r="K168" i="4"/>
  <c r="L168" i="4"/>
  <c r="N168" i="4"/>
  <c r="O168" i="4" s="1"/>
  <c r="P168" i="4"/>
  <c r="Q168" i="4"/>
  <c r="S168" i="4"/>
  <c r="T168" i="4"/>
  <c r="U168" i="4"/>
  <c r="C169" i="4"/>
  <c r="D169" i="4" s="1"/>
  <c r="E169" i="4"/>
  <c r="F169" i="4"/>
  <c r="I169" i="4"/>
  <c r="J169" i="4"/>
  <c r="K169" i="4"/>
  <c r="L169" i="4"/>
  <c r="N169" i="4"/>
  <c r="O169" i="4" s="1"/>
  <c r="P169" i="4"/>
  <c r="Q169" i="4"/>
  <c r="S169" i="4"/>
  <c r="T169" i="4"/>
  <c r="U169" i="4"/>
  <c r="C170" i="4"/>
  <c r="D170" i="4" s="1"/>
  <c r="Y171" i="5" s="1"/>
  <c r="E170" i="4"/>
  <c r="F170" i="4"/>
  <c r="I170" i="4"/>
  <c r="J170" i="4"/>
  <c r="K170" i="4"/>
  <c r="L170" i="4"/>
  <c r="N170" i="4"/>
  <c r="O170" i="4" s="1"/>
  <c r="R170" i="4" s="1"/>
  <c r="AC171" i="5" s="1"/>
  <c r="P170" i="4"/>
  <c r="Q170" i="4"/>
  <c r="S170" i="4"/>
  <c r="T170" i="4"/>
  <c r="U170" i="4"/>
  <c r="C171" i="4"/>
  <c r="D171" i="4" s="1"/>
  <c r="E171" i="4"/>
  <c r="F171" i="4"/>
  <c r="I171" i="4"/>
  <c r="J171" i="4"/>
  <c r="K171" i="4"/>
  <c r="L171" i="4"/>
  <c r="N171" i="4"/>
  <c r="O171" i="4" s="1"/>
  <c r="P171" i="4"/>
  <c r="Q171" i="4"/>
  <c r="S171" i="4"/>
  <c r="T171" i="4"/>
  <c r="U171" i="4"/>
  <c r="C172" i="4"/>
  <c r="D172" i="4" s="1"/>
  <c r="Y173" i="5" s="1"/>
  <c r="E172" i="4"/>
  <c r="F172" i="4"/>
  <c r="I172" i="4"/>
  <c r="J172" i="4"/>
  <c r="K172" i="4"/>
  <c r="L172" i="4"/>
  <c r="N172" i="4"/>
  <c r="O172" i="4" s="1"/>
  <c r="P172" i="4"/>
  <c r="Q172" i="4"/>
  <c r="S172" i="4"/>
  <c r="T172" i="4"/>
  <c r="U172" i="4"/>
  <c r="C173" i="4"/>
  <c r="D173" i="4" s="1"/>
  <c r="Y174" i="5" s="1"/>
  <c r="E173" i="4"/>
  <c r="F173" i="4"/>
  <c r="I173" i="4"/>
  <c r="J173" i="4"/>
  <c r="K173" i="4"/>
  <c r="L173" i="4"/>
  <c r="N173" i="4"/>
  <c r="O173" i="4" s="1"/>
  <c r="P173" i="4"/>
  <c r="R173" i="4" s="1"/>
  <c r="AC174" i="5" s="1"/>
  <c r="Q173" i="4"/>
  <c r="S173" i="4"/>
  <c r="T173" i="4"/>
  <c r="U173" i="4"/>
  <c r="C174" i="4"/>
  <c r="D174" i="4" s="1"/>
  <c r="E174" i="4"/>
  <c r="F174" i="4"/>
  <c r="I174" i="4"/>
  <c r="J174" i="4"/>
  <c r="K174" i="4"/>
  <c r="L174" i="4"/>
  <c r="N174" i="4"/>
  <c r="O174" i="4" s="1"/>
  <c r="P174" i="4"/>
  <c r="Q174" i="4"/>
  <c r="S174" i="4"/>
  <c r="T174" i="4"/>
  <c r="U174" i="4"/>
  <c r="C175" i="4"/>
  <c r="D175" i="4" s="1"/>
  <c r="Y176" i="5" s="1"/>
  <c r="E175" i="4"/>
  <c r="F175" i="4"/>
  <c r="I175" i="4"/>
  <c r="J175" i="4"/>
  <c r="K175" i="4"/>
  <c r="L175" i="4"/>
  <c r="M175" i="4" s="1"/>
  <c r="AB176" i="5" s="1"/>
  <c r="N175" i="4"/>
  <c r="O175" i="4" s="1"/>
  <c r="P175" i="4"/>
  <c r="Q175" i="4"/>
  <c r="S175" i="4"/>
  <c r="T175" i="4"/>
  <c r="U175" i="4"/>
  <c r="C176" i="4"/>
  <c r="D176" i="4" s="1"/>
  <c r="E176" i="4"/>
  <c r="F176" i="4"/>
  <c r="I176" i="4"/>
  <c r="J176" i="4"/>
  <c r="K176" i="4"/>
  <c r="L176" i="4"/>
  <c r="N176" i="4"/>
  <c r="O176" i="4" s="1"/>
  <c r="P176" i="4"/>
  <c r="Q176" i="4"/>
  <c r="S176" i="4"/>
  <c r="T176" i="4"/>
  <c r="U176" i="4"/>
  <c r="C177" i="4"/>
  <c r="D177" i="4" s="1"/>
  <c r="Y178" i="5" s="1"/>
  <c r="E177" i="4"/>
  <c r="F177" i="4"/>
  <c r="I177" i="4"/>
  <c r="J177" i="4"/>
  <c r="M177" i="4" s="1"/>
  <c r="AB178" i="5" s="1"/>
  <c r="K177" i="4"/>
  <c r="L177" i="4"/>
  <c r="N177" i="4"/>
  <c r="O177" i="4" s="1"/>
  <c r="P177" i="4"/>
  <c r="Q177" i="4"/>
  <c r="S177" i="4"/>
  <c r="T177" i="4"/>
  <c r="U177" i="4"/>
  <c r="C178" i="4"/>
  <c r="D178" i="4" s="1"/>
  <c r="E178" i="4"/>
  <c r="F178" i="4"/>
  <c r="I178" i="4"/>
  <c r="J178" i="4"/>
  <c r="K178" i="4"/>
  <c r="L178" i="4"/>
  <c r="N178" i="4"/>
  <c r="O178" i="4" s="1"/>
  <c r="P178" i="4"/>
  <c r="Q178" i="4"/>
  <c r="S178" i="4"/>
  <c r="T178" i="4"/>
  <c r="U178" i="4"/>
  <c r="C179" i="4"/>
  <c r="D179" i="4" s="1"/>
  <c r="E179" i="4"/>
  <c r="F179" i="4"/>
  <c r="I179" i="4"/>
  <c r="J179" i="4"/>
  <c r="K179" i="4"/>
  <c r="L179" i="4"/>
  <c r="N179" i="4"/>
  <c r="O179" i="4" s="1"/>
  <c r="P179" i="4"/>
  <c r="Q179" i="4"/>
  <c r="S179" i="4"/>
  <c r="T179" i="4"/>
  <c r="U179" i="4"/>
  <c r="C180" i="4"/>
  <c r="D180" i="4" s="1"/>
  <c r="E180" i="4"/>
  <c r="G180" i="4" s="1"/>
  <c r="Z181" i="5" s="1"/>
  <c r="F180" i="4"/>
  <c r="I180" i="4"/>
  <c r="J180" i="4"/>
  <c r="K180" i="4"/>
  <c r="L180" i="4"/>
  <c r="N180" i="4"/>
  <c r="O180" i="4" s="1"/>
  <c r="P180" i="4"/>
  <c r="Q180" i="4"/>
  <c r="S180" i="4"/>
  <c r="T180" i="4"/>
  <c r="U180" i="4"/>
  <c r="C181" i="4"/>
  <c r="D181" i="4" s="1"/>
  <c r="Y182" i="5" s="1"/>
  <c r="E181" i="4"/>
  <c r="F181" i="4"/>
  <c r="I181" i="4"/>
  <c r="J181" i="4"/>
  <c r="K181" i="4"/>
  <c r="L181" i="4"/>
  <c r="N181" i="4"/>
  <c r="O181" i="4" s="1"/>
  <c r="P181" i="4"/>
  <c r="Q181" i="4"/>
  <c r="S181" i="4"/>
  <c r="T181" i="4"/>
  <c r="U181" i="4"/>
  <c r="C182" i="4"/>
  <c r="D182" i="4" s="1"/>
  <c r="E182" i="4"/>
  <c r="F182" i="4"/>
  <c r="I182" i="4"/>
  <c r="J182" i="4"/>
  <c r="K182" i="4"/>
  <c r="L182" i="4"/>
  <c r="N182" i="4"/>
  <c r="O182" i="4" s="1"/>
  <c r="P182" i="4"/>
  <c r="Q182" i="4"/>
  <c r="S182" i="4"/>
  <c r="T182" i="4"/>
  <c r="U182" i="4"/>
  <c r="C183" i="4"/>
  <c r="D183" i="4" s="1"/>
  <c r="Y184" i="5" s="1"/>
  <c r="E183" i="4"/>
  <c r="G183" i="4" s="1"/>
  <c r="Z184" i="5" s="1"/>
  <c r="F183" i="4"/>
  <c r="I183" i="4"/>
  <c r="J183" i="4"/>
  <c r="K183" i="4"/>
  <c r="L183" i="4"/>
  <c r="N183" i="4"/>
  <c r="O183" i="4" s="1"/>
  <c r="P183" i="4"/>
  <c r="Q183" i="4"/>
  <c r="S183" i="4"/>
  <c r="T183" i="4"/>
  <c r="U183" i="4"/>
  <c r="C184" i="4"/>
  <c r="D184" i="4" s="1"/>
  <c r="E184" i="4"/>
  <c r="F184" i="4"/>
  <c r="I184" i="4"/>
  <c r="J184" i="4"/>
  <c r="K184" i="4"/>
  <c r="L184" i="4"/>
  <c r="N184" i="4"/>
  <c r="O184" i="4" s="1"/>
  <c r="P184" i="4"/>
  <c r="Q184" i="4"/>
  <c r="S184" i="4"/>
  <c r="T184" i="4"/>
  <c r="U184" i="4"/>
  <c r="C185" i="4"/>
  <c r="D185" i="4" s="1"/>
  <c r="Y186" i="5" s="1"/>
  <c r="E185" i="4"/>
  <c r="F185" i="4"/>
  <c r="G185" i="4" s="1"/>
  <c r="Z186" i="5" s="1"/>
  <c r="I185" i="4"/>
  <c r="J185" i="4"/>
  <c r="K185" i="4"/>
  <c r="L185" i="4"/>
  <c r="N185" i="4"/>
  <c r="O185" i="4" s="1"/>
  <c r="P185" i="4"/>
  <c r="Q185" i="4"/>
  <c r="S185" i="4"/>
  <c r="T185" i="4"/>
  <c r="U185" i="4"/>
  <c r="C186" i="4"/>
  <c r="D186" i="4" s="1"/>
  <c r="Y187" i="5" s="1"/>
  <c r="E186" i="4"/>
  <c r="F186" i="4"/>
  <c r="I186" i="4"/>
  <c r="J186" i="4"/>
  <c r="K186" i="4"/>
  <c r="L186" i="4"/>
  <c r="N186" i="4"/>
  <c r="O186" i="4" s="1"/>
  <c r="P186" i="4"/>
  <c r="Q186" i="4"/>
  <c r="S186" i="4"/>
  <c r="T186" i="4"/>
  <c r="U186" i="4"/>
  <c r="C187" i="4"/>
  <c r="D187" i="4" s="1"/>
  <c r="Y188" i="5" s="1"/>
  <c r="E187" i="4"/>
  <c r="F187" i="4"/>
  <c r="I187" i="4"/>
  <c r="J187" i="4"/>
  <c r="K187" i="4"/>
  <c r="L187" i="4"/>
  <c r="N187" i="4"/>
  <c r="O187" i="4" s="1"/>
  <c r="P187" i="4"/>
  <c r="Q187" i="4"/>
  <c r="S187" i="4"/>
  <c r="T187" i="4"/>
  <c r="U187" i="4"/>
  <c r="C188" i="4"/>
  <c r="D188" i="4" s="1"/>
  <c r="Y189" i="5" s="1"/>
  <c r="E188" i="4"/>
  <c r="F188" i="4"/>
  <c r="I188" i="4"/>
  <c r="J188" i="4"/>
  <c r="K188" i="4"/>
  <c r="L188" i="4"/>
  <c r="N188" i="4"/>
  <c r="O188" i="4" s="1"/>
  <c r="R188" i="4" s="1"/>
  <c r="AC189" i="5" s="1"/>
  <c r="P188" i="4"/>
  <c r="Q188" i="4"/>
  <c r="S188" i="4"/>
  <c r="T188" i="4"/>
  <c r="U188" i="4"/>
  <c r="C189" i="4"/>
  <c r="D189" i="4" s="1"/>
  <c r="Y190" i="5" s="1"/>
  <c r="E189" i="4"/>
  <c r="F189" i="4"/>
  <c r="I189" i="4"/>
  <c r="J189" i="4"/>
  <c r="K189" i="4"/>
  <c r="L189" i="4"/>
  <c r="N189" i="4"/>
  <c r="O189" i="4" s="1"/>
  <c r="P189" i="4"/>
  <c r="Q189" i="4"/>
  <c r="S189" i="4"/>
  <c r="T189" i="4"/>
  <c r="U189" i="4"/>
  <c r="C190" i="4"/>
  <c r="D190" i="4" s="1"/>
  <c r="E190" i="4"/>
  <c r="F190" i="4"/>
  <c r="I190" i="4"/>
  <c r="J190" i="4"/>
  <c r="K190" i="4"/>
  <c r="L190" i="4"/>
  <c r="N190" i="4"/>
  <c r="O190" i="4" s="1"/>
  <c r="P190" i="4"/>
  <c r="Q190" i="4"/>
  <c r="R190" i="4" s="1"/>
  <c r="AC191" i="5" s="1"/>
  <c r="S190" i="4"/>
  <c r="T190" i="4"/>
  <c r="U190" i="4"/>
  <c r="C191" i="4"/>
  <c r="D191" i="4" s="1"/>
  <c r="Y192" i="5" s="1"/>
  <c r="E191" i="4"/>
  <c r="F191" i="4"/>
  <c r="I191" i="4"/>
  <c r="J191" i="4"/>
  <c r="M191" i="4" s="1"/>
  <c r="AB192" i="5" s="1"/>
  <c r="K191" i="4"/>
  <c r="L191" i="4"/>
  <c r="N191" i="4"/>
  <c r="O191" i="4" s="1"/>
  <c r="P191" i="4"/>
  <c r="Q191" i="4"/>
  <c r="S191" i="4"/>
  <c r="T191" i="4"/>
  <c r="U191" i="4"/>
  <c r="C192" i="4"/>
  <c r="D192" i="4" s="1"/>
  <c r="Y193" i="5" s="1"/>
  <c r="E192" i="4"/>
  <c r="F192" i="4"/>
  <c r="I192" i="4"/>
  <c r="J192" i="4"/>
  <c r="K192" i="4"/>
  <c r="L192" i="4"/>
  <c r="N192" i="4"/>
  <c r="O192" i="4" s="1"/>
  <c r="P192" i="4"/>
  <c r="Q192" i="4"/>
  <c r="S192" i="4"/>
  <c r="T192" i="4"/>
  <c r="U192" i="4"/>
  <c r="C193" i="4"/>
  <c r="D193" i="4" s="1"/>
  <c r="Y194" i="5" s="1"/>
  <c r="E193" i="4"/>
  <c r="F193" i="4"/>
  <c r="G193" i="4" s="1"/>
  <c r="I193" i="4"/>
  <c r="J193" i="4"/>
  <c r="K193" i="4"/>
  <c r="L193" i="4"/>
  <c r="N193" i="4"/>
  <c r="O193" i="4" s="1"/>
  <c r="P193" i="4"/>
  <c r="Q193" i="4"/>
  <c r="S193" i="4"/>
  <c r="T193" i="4"/>
  <c r="U193" i="4"/>
  <c r="W56" i="4"/>
  <c r="W96" i="4"/>
  <c r="AD97" i="5" s="1"/>
  <c r="BB70" i="75"/>
  <c r="C65" i="84" s="1"/>
  <c r="F65" i="84" s="1"/>
  <c r="BB63" i="75"/>
  <c r="M69" i="4"/>
  <c r="AB70" i="5" s="1"/>
  <c r="H59" i="3"/>
  <c r="N60" i="5" s="1"/>
  <c r="Z36" i="3"/>
  <c r="S37" i="5" s="1"/>
  <c r="AH61" i="3"/>
  <c r="AH5" i="3"/>
  <c r="R90" i="4"/>
  <c r="AC91" i="5" s="1"/>
  <c r="AH82" i="3"/>
  <c r="AH69" i="3"/>
  <c r="AI69" i="3" s="1"/>
  <c r="BB72" i="75"/>
  <c r="C72" i="84" s="1"/>
  <c r="F72" i="84" s="1"/>
  <c r="Z33" i="3"/>
  <c r="S34" i="5" s="1"/>
  <c r="AH28" i="3"/>
  <c r="AI28" i="3" s="1"/>
  <c r="U29" i="5" s="1"/>
  <c r="AH139" i="3"/>
  <c r="AH59" i="3"/>
  <c r="AI59" i="3" s="1"/>
  <c r="U60" i="5" s="1"/>
  <c r="W42" i="3"/>
  <c r="R43" i="5" s="1"/>
  <c r="W176" i="3"/>
  <c r="R177" i="5" s="1"/>
  <c r="AH104" i="3"/>
  <c r="H53" i="3"/>
  <c r="N54" i="5" s="1"/>
  <c r="Z13" i="3"/>
  <c r="S14" i="5" s="1"/>
  <c r="Q11" i="3"/>
  <c r="R11" i="3" s="1"/>
  <c r="AD46" i="75"/>
  <c r="AM46" i="75" s="1"/>
  <c r="Z140" i="75"/>
  <c r="AQ140" i="75" s="1"/>
  <c r="E141" i="5" s="1"/>
  <c r="Z34" i="75"/>
  <c r="AQ34" i="75" s="1"/>
  <c r="E35" i="5" s="1"/>
  <c r="AD140" i="75"/>
  <c r="AM140" i="75" s="1"/>
  <c r="BB20" i="75"/>
  <c r="Z165" i="75"/>
  <c r="AQ165" i="75" s="1"/>
  <c r="AD187" i="75"/>
  <c r="Z186" i="75"/>
  <c r="AQ186" i="75" s="1"/>
  <c r="E187" i="5" s="1"/>
  <c r="AD190" i="75"/>
  <c r="AD169" i="75"/>
  <c r="AD193" i="75"/>
  <c r="Z192" i="75"/>
  <c r="AQ192" i="75" s="1"/>
  <c r="E193" i="5" s="1"/>
  <c r="AD172" i="75"/>
  <c r="AD188" i="75"/>
  <c r="AM188" i="75" s="1"/>
  <c r="Z143" i="75"/>
  <c r="AQ143" i="75" s="1"/>
  <c r="E144" i="5" s="1"/>
  <c r="AD35" i="75"/>
  <c r="AM35" i="75" s="1"/>
  <c r="AD186" i="75"/>
  <c r="AD158" i="75"/>
  <c r="Y188" i="75"/>
  <c r="AP188" i="75" s="1"/>
  <c r="D189" i="5" s="1"/>
  <c r="AD161" i="75"/>
  <c r="AM161" i="75" s="1"/>
  <c r="Y157" i="75"/>
  <c r="AP157" i="75" s="1"/>
  <c r="D158" i="5" s="1"/>
  <c r="AD185" i="75"/>
  <c r="AM185" i="75" s="1"/>
  <c r="AD182" i="75"/>
  <c r="AM182" i="75" s="1"/>
  <c r="AD174" i="75"/>
  <c r="AD155" i="75"/>
  <c r="AM155" i="75" s="1"/>
  <c r="AD152" i="75"/>
  <c r="Z151" i="75"/>
  <c r="AQ151" i="75" s="1"/>
  <c r="E152" i="5" s="1"/>
  <c r="Z148" i="75"/>
  <c r="AQ148" i="75" s="1"/>
  <c r="Y148" i="75"/>
  <c r="AP148" i="75" s="1"/>
  <c r="D149" i="5" s="1"/>
  <c r="AD141" i="75"/>
  <c r="AM141" i="75" s="1"/>
  <c r="AD138" i="75"/>
  <c r="AM138" i="75" s="1"/>
  <c r="AD109" i="75"/>
  <c r="AM109" i="75" s="1"/>
  <c r="AD102" i="75"/>
  <c r="AM102" i="75" s="1"/>
  <c r="AD150" i="75"/>
  <c r="AM150" i="75" s="1"/>
  <c r="Z149" i="75"/>
  <c r="AQ149" i="75" s="1"/>
  <c r="E150" i="5" s="1"/>
  <c r="Z146" i="75"/>
  <c r="AQ146" i="75" s="1"/>
  <c r="E147" i="5" s="1"/>
  <c r="Y146" i="75"/>
  <c r="AP146" i="75" s="1"/>
  <c r="Z135" i="75"/>
  <c r="AD125" i="75"/>
  <c r="AP109" i="75"/>
  <c r="D110" i="5" s="1"/>
  <c r="Z182" i="75"/>
  <c r="AD175" i="75"/>
  <c r="Z163" i="75"/>
  <c r="AQ163" i="75" s="1"/>
  <c r="E164" i="5" s="1"/>
  <c r="AD156" i="75"/>
  <c r="AM156" i="75" s="1"/>
  <c r="AD153" i="75"/>
  <c r="AM153" i="75" s="1"/>
  <c r="Z141" i="75"/>
  <c r="AD139" i="75"/>
  <c r="AM139" i="75" s="1"/>
  <c r="Z120" i="75"/>
  <c r="Z75" i="75"/>
  <c r="AQ75" i="75" s="1"/>
  <c r="Z166" i="75"/>
  <c r="AQ166" i="75" s="1"/>
  <c r="E167" i="5" s="1"/>
  <c r="AD159" i="75"/>
  <c r="AM159" i="75" s="1"/>
  <c r="AD145" i="75"/>
  <c r="AM145" i="75" s="1"/>
  <c r="AD134" i="75"/>
  <c r="Z122" i="75"/>
  <c r="AQ122" i="75" s="1"/>
  <c r="E123" i="5" s="1"/>
  <c r="AD119" i="75"/>
  <c r="Z97" i="75"/>
  <c r="Z86" i="75"/>
  <c r="AD68" i="75"/>
  <c r="AM68" i="75" s="1"/>
  <c r="AD7" i="75"/>
  <c r="AD181" i="75"/>
  <c r="AM181" i="75" s="1"/>
  <c r="AD173" i="75"/>
  <c r="Z172" i="75"/>
  <c r="AQ172" i="75" s="1"/>
  <c r="E173" i="5" s="1"/>
  <c r="AD170" i="75"/>
  <c r="AM170" i="75" s="1"/>
  <c r="AD148" i="75"/>
  <c r="AM148" i="75" s="1"/>
  <c r="Y147" i="75"/>
  <c r="AP147" i="75" s="1"/>
  <c r="BB142" i="75"/>
  <c r="AD137" i="75"/>
  <c r="AD129" i="75"/>
  <c r="AM129" i="75" s="1"/>
  <c r="Z128" i="75"/>
  <c r="AQ128" i="75" s="1"/>
  <c r="E129" i="5" s="1"/>
  <c r="Y128" i="75"/>
  <c r="AP128" i="75" s="1"/>
  <c r="D129" i="5" s="1"/>
  <c r="AD126" i="75"/>
  <c r="AM126" i="75" s="1"/>
  <c r="AD121" i="75"/>
  <c r="AM121" i="75" s="1"/>
  <c r="AD176" i="75"/>
  <c r="AM176" i="75" s="1"/>
  <c r="Y175" i="75"/>
  <c r="AP175" i="75" s="1"/>
  <c r="D176" i="5" s="1"/>
  <c r="BB154" i="75"/>
  <c r="C152" i="84" s="1"/>
  <c r="F152" i="84" s="1"/>
  <c r="AD154" i="75"/>
  <c r="AD143" i="75"/>
  <c r="Y131" i="75"/>
  <c r="AP131" i="75" s="1"/>
  <c r="AD99" i="75"/>
  <c r="AM99" i="75" s="1"/>
  <c r="AD179" i="75"/>
  <c r="AD168" i="75"/>
  <c r="AM168" i="75" s="1"/>
  <c r="Z167" i="75"/>
  <c r="AD160" i="75"/>
  <c r="AM160" i="75" s="1"/>
  <c r="AD149" i="75"/>
  <c r="AM149" i="75" s="1"/>
  <c r="Z145" i="75"/>
  <c r="Y145" i="75"/>
  <c r="AP145" i="75" s="1"/>
  <c r="D146" i="5" s="1"/>
  <c r="AD135" i="75"/>
  <c r="AD127" i="75"/>
  <c r="AM127" i="75" s="1"/>
  <c r="AD98" i="75"/>
  <c r="AD84" i="75"/>
  <c r="AM84" i="75" s="1"/>
  <c r="AD122" i="75"/>
  <c r="AM122" i="75" s="1"/>
  <c r="AD114" i="75"/>
  <c r="Y113" i="75"/>
  <c r="AP113" i="75" s="1"/>
  <c r="D114" i="5" s="1"/>
  <c r="AD106" i="75"/>
  <c r="AM106" i="75" s="1"/>
  <c r="BB97" i="75"/>
  <c r="C103" i="84" s="1"/>
  <c r="F103" i="84" s="1"/>
  <c r="AD95" i="75"/>
  <c r="AM95" i="75" s="1"/>
  <c r="AD81" i="75"/>
  <c r="AM81" i="75" s="1"/>
  <c r="Z80" i="75"/>
  <c r="AD73" i="75"/>
  <c r="I19" i="75"/>
  <c r="AD120" i="75"/>
  <c r="AM120" i="75" s="1"/>
  <c r="AD112" i="75"/>
  <c r="Y111" i="75"/>
  <c r="AP111" i="75" s="1"/>
  <c r="D112" i="5" s="1"/>
  <c r="AD104" i="75"/>
  <c r="AD101" i="75"/>
  <c r="AM101" i="75" s="1"/>
  <c r="Z100" i="75"/>
  <c r="AQ100" i="75" s="1"/>
  <c r="E101" i="5" s="1"/>
  <c r="BB95" i="75"/>
  <c r="AD71" i="75"/>
  <c r="Z62" i="75"/>
  <c r="AQ62" i="75" s="1"/>
  <c r="E63" i="5" s="1"/>
  <c r="I13" i="75"/>
  <c r="I37" i="75"/>
  <c r="J37" i="75" s="1"/>
  <c r="I54" i="75"/>
  <c r="J54" i="75" s="1"/>
  <c r="L54" i="75" s="1"/>
  <c r="I10" i="75"/>
  <c r="J10" i="75" s="1"/>
  <c r="I31" i="75"/>
  <c r="I45" i="75"/>
  <c r="I15" i="75"/>
  <c r="I39" i="75"/>
  <c r="I50" i="75"/>
  <c r="I59" i="75"/>
  <c r="J59" i="75" s="1"/>
  <c r="L59" i="75" s="1"/>
  <c r="I33" i="75"/>
  <c r="I38" i="75"/>
  <c r="I16" i="75"/>
  <c r="I51" i="75"/>
  <c r="J51" i="75" s="1"/>
  <c r="L51" i="75" s="1"/>
  <c r="Z18" i="75"/>
  <c r="AQ18" i="75" s="1"/>
  <c r="E19" i="5" s="1"/>
  <c r="Z6" i="75"/>
  <c r="AD115" i="75"/>
  <c r="AM115" i="75" s="1"/>
  <c r="AD107" i="75"/>
  <c r="AM107" i="75" s="1"/>
  <c r="Y106" i="75"/>
  <c r="AP106" i="75" s="1"/>
  <c r="D107" i="5" s="1"/>
  <c r="Z95" i="75"/>
  <c r="AD93" i="75"/>
  <c r="Z92" i="75"/>
  <c r="AQ92" i="75" s="1"/>
  <c r="E93" i="5" s="1"/>
  <c r="AD74" i="75"/>
  <c r="AM74" i="75" s="1"/>
  <c r="AD66" i="75"/>
  <c r="AD88" i="75"/>
  <c r="Z84" i="75"/>
  <c r="AQ84" i="75" s="1"/>
  <c r="E85" i="5" s="1"/>
  <c r="Z76" i="75"/>
  <c r="Y76" i="75"/>
  <c r="AP76" i="75" s="1"/>
  <c r="Z104" i="75"/>
  <c r="AQ104" i="75" s="1"/>
  <c r="E105" i="5" s="1"/>
  <c r="Z101" i="75"/>
  <c r="AQ101" i="75" s="1"/>
  <c r="E102" i="5" s="1"/>
  <c r="AD94" i="75"/>
  <c r="AM94" i="75" s="1"/>
  <c r="AD91" i="75"/>
  <c r="AD72" i="75"/>
  <c r="AM72" i="75" s="1"/>
  <c r="AD32" i="75"/>
  <c r="AD11" i="75"/>
  <c r="AM11" i="75" s="1"/>
  <c r="Z123" i="75"/>
  <c r="Z115" i="75"/>
  <c r="AD108" i="75"/>
  <c r="AM108" i="75" s="1"/>
  <c r="Z107" i="75"/>
  <c r="BB102" i="75"/>
  <c r="C105" i="84" s="1"/>
  <c r="F105" i="84" s="1"/>
  <c r="AD97" i="75"/>
  <c r="AD86" i="75"/>
  <c r="AM86" i="75" s="1"/>
  <c r="AD83" i="75"/>
  <c r="AM83" i="75" s="1"/>
  <c r="AD52" i="75"/>
  <c r="AM52" i="75" s="1"/>
  <c r="AD111" i="75"/>
  <c r="AM111" i="75" s="1"/>
  <c r="AD103" i="75"/>
  <c r="AM103" i="75" s="1"/>
  <c r="Z102" i="75"/>
  <c r="AD100" i="75"/>
  <c r="AM100" i="75" s="1"/>
  <c r="AD89" i="75"/>
  <c r="AD78" i="75"/>
  <c r="AM78" i="75" s="1"/>
  <c r="AD60" i="75"/>
  <c r="AM60" i="75" s="1"/>
  <c r="M41" i="75"/>
  <c r="Y39" i="75"/>
  <c r="AP39" i="75" s="1"/>
  <c r="D40" i="5" s="1"/>
  <c r="M38" i="75"/>
  <c r="H37" i="75"/>
  <c r="M29" i="75"/>
  <c r="M25" i="75"/>
  <c r="M22" i="75"/>
  <c r="K19" i="75"/>
  <c r="AD16" i="75"/>
  <c r="AM16" i="75" s="1"/>
  <c r="H13" i="75"/>
  <c r="K7" i="75"/>
  <c r="Z65" i="75"/>
  <c r="AQ65" i="75" s="1"/>
  <c r="E66" i="5" s="1"/>
  <c r="AD58" i="75"/>
  <c r="AD55" i="75"/>
  <c r="AM55" i="75" s="1"/>
  <c r="Z48" i="75"/>
  <c r="AQ48" i="75" s="1"/>
  <c r="AD41" i="75"/>
  <c r="Z40" i="75"/>
  <c r="AQ40" i="75" s="1"/>
  <c r="E41" i="5" s="1"/>
  <c r="AD38" i="75"/>
  <c r="AM38" i="75" s="1"/>
  <c r="M33" i="75"/>
  <c r="Z28" i="75"/>
  <c r="Z27" i="75"/>
  <c r="AD25" i="75"/>
  <c r="Z24" i="75"/>
  <c r="AQ24" i="75" s="1"/>
  <c r="E25" i="5" s="1"/>
  <c r="M23" i="75"/>
  <c r="AD22" i="75"/>
  <c r="AM22" i="75" s="1"/>
  <c r="Z21" i="75"/>
  <c r="AQ21" i="75" s="1"/>
  <c r="E22" i="5" s="1"/>
  <c r="H19" i="75"/>
  <c r="AD14" i="75"/>
  <c r="AM14" i="75" s="1"/>
  <c r="Z13" i="75"/>
  <c r="Y13" i="75"/>
  <c r="AP13" i="75" s="1"/>
  <c r="D14" i="5" s="1"/>
  <c r="H7" i="75"/>
  <c r="M4" i="75"/>
  <c r="AD61" i="75"/>
  <c r="AM61" i="75" s="1"/>
  <c r="Z60" i="75"/>
  <c r="AQ60" i="75" s="1"/>
  <c r="E61" i="5" s="1"/>
  <c r="Y60" i="75"/>
  <c r="AP60" i="75" s="1"/>
  <c r="D61" i="5" s="1"/>
  <c r="AD44" i="75"/>
  <c r="H38" i="75"/>
  <c r="K33" i="75"/>
  <c r="AD17" i="75"/>
  <c r="AM17" i="75" s="1"/>
  <c r="M15" i="75"/>
  <c r="M9" i="75"/>
  <c r="AD8" i="75"/>
  <c r="AD5" i="75"/>
  <c r="AM5" i="75" s="1"/>
  <c r="AD4" i="75"/>
  <c r="AM4" i="75" s="1"/>
  <c r="AD64" i="75"/>
  <c r="AM56" i="75"/>
  <c r="AD47" i="75"/>
  <c r="AM47" i="75" s="1"/>
  <c r="M45" i="75"/>
  <c r="K42" i="75"/>
  <c r="AD36" i="75"/>
  <c r="Z35" i="75"/>
  <c r="AQ35" i="75" s="1"/>
  <c r="E36" i="5" s="1"/>
  <c r="AD33" i="75"/>
  <c r="Z32" i="75"/>
  <c r="AQ32" i="75" s="1"/>
  <c r="E33" i="5" s="1"/>
  <c r="M31" i="75"/>
  <c r="Z29" i="75"/>
  <c r="AQ29" i="75" s="1"/>
  <c r="E30" i="5" s="1"/>
  <c r="K26" i="75"/>
  <c r="AD23" i="75"/>
  <c r="AM23" i="75" s="1"/>
  <c r="AD20" i="75"/>
  <c r="K15" i="75"/>
  <c r="AD12" i="75"/>
  <c r="AM12" i="75" s="1"/>
  <c r="Z11" i="75"/>
  <c r="AQ11" i="75" s="1"/>
  <c r="E12" i="5" s="1"/>
  <c r="M10" i="75"/>
  <c r="AD9" i="75"/>
  <c r="AM9" i="75" s="1"/>
  <c r="Z7" i="75"/>
  <c r="AQ7" i="75" s="1"/>
  <c r="E8" i="5" s="1"/>
  <c r="M6" i="75"/>
  <c r="AD59" i="75"/>
  <c r="AM59" i="75" s="1"/>
  <c r="Z58" i="75"/>
  <c r="AD50" i="75"/>
  <c r="AD42" i="75"/>
  <c r="AM42" i="75" s="1"/>
  <c r="Z41" i="75"/>
  <c r="AQ41" i="75" s="1"/>
  <c r="E42" i="5" s="1"/>
  <c r="M37" i="75"/>
  <c r="H33" i="75"/>
  <c r="K31" i="75"/>
  <c r="AD26" i="75"/>
  <c r="AM26" i="75" s="1"/>
  <c r="Z25" i="75"/>
  <c r="AQ25" i="75" s="1"/>
  <c r="M24" i="75"/>
  <c r="AD15" i="75"/>
  <c r="Z14" i="75"/>
  <c r="AQ14" i="75" s="1"/>
  <c r="K10" i="75"/>
  <c r="AD45" i="75"/>
  <c r="AM45" i="75" s="1"/>
  <c r="H42" i="75"/>
  <c r="J42" i="75" s="1"/>
  <c r="H39" i="75"/>
  <c r="K37" i="75"/>
  <c r="AD31" i="75"/>
  <c r="AM31" i="75" s="1"/>
  <c r="Z30" i="75"/>
  <c r="AQ30" i="75" s="1"/>
  <c r="E31" i="5" s="1"/>
  <c r="Y30" i="75"/>
  <c r="AP30" i="75" s="1"/>
  <c r="M28" i="75"/>
  <c r="H26" i="75"/>
  <c r="J26" i="75" s="1"/>
  <c r="AD18" i="75"/>
  <c r="AM18" i="75" s="1"/>
  <c r="Z17" i="75"/>
  <c r="AQ17" i="75" s="1"/>
  <c r="E18" i="5" s="1"/>
  <c r="H15" i="75"/>
  <c r="K13" i="75"/>
  <c r="AD10" i="75"/>
  <c r="AM10" i="75" s="1"/>
  <c r="AD6" i="75"/>
  <c r="AM6" i="75" s="1"/>
  <c r="Z56" i="75"/>
  <c r="AD54" i="75"/>
  <c r="AD48" i="75"/>
  <c r="AM48" i="75" s="1"/>
  <c r="Z47" i="75"/>
  <c r="AQ47" i="75" s="1"/>
  <c r="E48" i="5" s="1"/>
  <c r="AD37" i="75"/>
  <c r="M35" i="75"/>
  <c r="AD34" i="75"/>
  <c r="AM34" i="75" s="1"/>
  <c r="H31" i="75"/>
  <c r="AD28" i="75"/>
  <c r="AM28" i="75" s="1"/>
  <c r="AD27" i="75"/>
  <c r="AM27" i="75" s="1"/>
  <c r="Z20" i="75"/>
  <c r="AD13" i="75"/>
  <c r="Z12" i="75"/>
  <c r="Z9" i="75"/>
  <c r="AQ9" i="75" s="1"/>
  <c r="E10" i="5" s="1"/>
  <c r="J138" i="75"/>
  <c r="L138" i="75" s="1"/>
  <c r="J181" i="75"/>
  <c r="L181" i="75" s="1"/>
  <c r="J155" i="75"/>
  <c r="L155" i="75" s="1"/>
  <c r="J141" i="75"/>
  <c r="L141" i="75" s="1"/>
  <c r="H6" i="3"/>
  <c r="N7" i="5" s="1"/>
  <c r="H54" i="3"/>
  <c r="N55" i="5" s="1"/>
  <c r="H33" i="3"/>
  <c r="N34" i="5" s="1"/>
  <c r="E111" i="75"/>
  <c r="J173" i="75"/>
  <c r="E147" i="75"/>
  <c r="J103" i="75"/>
  <c r="L103" i="75" s="1"/>
  <c r="J127" i="75"/>
  <c r="J57" i="75"/>
  <c r="L57" i="75" s="1"/>
  <c r="J102" i="75"/>
  <c r="L102" i="75" s="1"/>
  <c r="J122" i="75"/>
  <c r="L122" i="75" s="1"/>
  <c r="J32" i="75"/>
  <c r="L32" i="75" s="1"/>
  <c r="J48" i="75"/>
  <c r="L48" i="75" s="1"/>
  <c r="J161" i="75"/>
  <c r="L161" i="75" s="1"/>
  <c r="J109" i="75"/>
  <c r="L109" i="75" s="1"/>
  <c r="J68" i="75"/>
  <c r="L68" i="75" s="1"/>
  <c r="E154" i="75"/>
  <c r="E17" i="75"/>
  <c r="E43" i="75"/>
  <c r="E163" i="75"/>
  <c r="E28" i="75"/>
  <c r="E174" i="75"/>
  <c r="E166" i="75"/>
  <c r="E66" i="75"/>
  <c r="E60" i="75"/>
  <c r="G66" i="4"/>
  <c r="Z67" i="5" s="1"/>
  <c r="G36" i="4"/>
  <c r="G102" i="4"/>
  <c r="Z103" i="5" s="1"/>
  <c r="M142" i="4"/>
  <c r="AB143" i="5" s="1"/>
  <c r="G117" i="4"/>
  <c r="Z118" i="5" s="1"/>
  <c r="R48" i="4"/>
  <c r="AC49" i="5" s="1"/>
  <c r="R13" i="4"/>
  <c r="AC14" i="5" s="1"/>
  <c r="AH116" i="3"/>
  <c r="H69" i="3"/>
  <c r="N70" i="5" s="1"/>
  <c r="AH57" i="3"/>
  <c r="AI57" i="3" s="1"/>
  <c r="U58" i="5" s="1"/>
  <c r="AH33" i="3"/>
  <c r="AI33" i="3" s="1"/>
  <c r="U34" i="5" s="1"/>
  <c r="H18" i="3"/>
  <c r="N19" i="5" s="1"/>
  <c r="H17" i="3"/>
  <c r="N18" i="5" s="1"/>
  <c r="BB175" i="75"/>
  <c r="BB173" i="75"/>
  <c r="G7" i="4"/>
  <c r="AH38" i="3"/>
  <c r="AI38" i="3" s="1"/>
  <c r="U39" i="5" s="1"/>
  <c r="AH6" i="3"/>
  <c r="J180" i="75"/>
  <c r="L180" i="75" s="1"/>
  <c r="E162" i="75"/>
  <c r="AM144" i="75"/>
  <c r="G44" i="4"/>
  <c r="G18" i="4"/>
  <c r="Z19" i="5" s="1"/>
  <c r="AH140" i="3"/>
  <c r="AI140" i="3" s="1"/>
  <c r="U141" i="5" s="1"/>
  <c r="AH68" i="3"/>
  <c r="AI68" i="3" s="1"/>
  <c r="AH37" i="3"/>
  <c r="BB183" i="75"/>
  <c r="G94" i="4"/>
  <c r="Z95" i="5" s="1"/>
  <c r="R93" i="4"/>
  <c r="AC94" i="5"/>
  <c r="AH128" i="3"/>
  <c r="AI128" i="3" s="1"/>
  <c r="U129" i="5" s="1"/>
  <c r="AH111" i="3"/>
  <c r="AI111" i="3" s="1"/>
  <c r="U112" i="5" s="1"/>
  <c r="AH75" i="3"/>
  <c r="AI75" i="3" s="1"/>
  <c r="U76" i="5" s="1"/>
  <c r="H57" i="3"/>
  <c r="N58" i="5" s="1"/>
  <c r="AH16" i="3"/>
  <c r="AI16" i="3" s="1"/>
  <c r="U17" i="5" s="1"/>
  <c r="AM191" i="75"/>
  <c r="J160" i="75"/>
  <c r="L160" i="75" s="1"/>
  <c r="AQ144" i="75"/>
  <c r="E145" i="5" s="1"/>
  <c r="G116" i="4"/>
  <c r="H116" i="4" s="1"/>
  <c r="AA117" i="5" s="1"/>
  <c r="R109" i="4"/>
  <c r="AC110" i="5" s="1"/>
  <c r="G107" i="4"/>
  <c r="Z108" i="5" s="1"/>
  <c r="G65" i="4"/>
  <c r="Z66" i="5" s="1"/>
  <c r="P10" i="3"/>
  <c r="S10" i="3" s="1"/>
  <c r="Q11" i="5" s="1"/>
  <c r="R68" i="4"/>
  <c r="AM119" i="75"/>
  <c r="BB89" i="75"/>
  <c r="J20" i="75"/>
  <c r="L20" i="75" s="1"/>
  <c r="E6" i="75"/>
  <c r="E127" i="75"/>
  <c r="J114" i="75"/>
  <c r="J108" i="75"/>
  <c r="L108" i="75" s="1"/>
  <c r="J98" i="75"/>
  <c r="L98" i="75" s="1"/>
  <c r="J92" i="75"/>
  <c r="L92" i="75" s="1"/>
  <c r="E72" i="75"/>
  <c r="BB146" i="75"/>
  <c r="J126" i="75"/>
  <c r="E14" i="75"/>
  <c r="BB94" i="75"/>
  <c r="AM82" i="75"/>
  <c r="BB45" i="75"/>
  <c r="C42" i="84" s="1"/>
  <c r="F42" i="84" s="1"/>
  <c r="M111" i="4"/>
  <c r="AB112" i="5" s="1"/>
  <c r="R110" i="4"/>
  <c r="AC111" i="5" s="1"/>
  <c r="R73" i="4"/>
  <c r="AC74" i="5" s="1"/>
  <c r="R184" i="4"/>
  <c r="AC185" i="5" s="1"/>
  <c r="R92" i="4"/>
  <c r="AC93" i="5" s="1"/>
  <c r="R45" i="4"/>
  <c r="AC46" i="5" s="1"/>
  <c r="R131" i="4"/>
  <c r="AC132" i="5" s="1"/>
  <c r="M120" i="4"/>
  <c r="AB121" i="5" s="1"/>
  <c r="G114" i="4"/>
  <c r="Z115" i="5" s="1"/>
  <c r="R101" i="4"/>
  <c r="AC102" i="5" s="1"/>
  <c r="G50" i="4"/>
  <c r="H50" i="4" s="1"/>
  <c r="AA51" i="5" s="1"/>
  <c r="R10" i="4"/>
  <c r="AC11" i="5" s="1"/>
  <c r="AH171" i="3"/>
  <c r="AI171" i="3" s="1"/>
  <c r="U172" i="5" s="1"/>
  <c r="AH162" i="3"/>
  <c r="AI162" i="3" s="1"/>
  <c r="U163" i="5" s="1"/>
  <c r="AH146" i="3"/>
  <c r="Z108" i="3"/>
  <c r="S109" i="5" s="1"/>
  <c r="AH106" i="3"/>
  <c r="AI106" i="3" s="1"/>
  <c r="U107" i="5" s="1"/>
  <c r="W103" i="3"/>
  <c r="R119" i="4"/>
  <c r="AC120" i="5" s="1"/>
  <c r="R62" i="4"/>
  <c r="AC63" i="5" s="1"/>
  <c r="R26" i="4"/>
  <c r="AC27" i="5" s="1"/>
  <c r="M13" i="4"/>
  <c r="AB14" i="5" s="1"/>
  <c r="R4" i="4"/>
  <c r="AC5" i="5" s="1"/>
  <c r="AH110" i="3"/>
  <c r="AI110" i="3"/>
  <c r="U111" i="5" s="1"/>
  <c r="Z100" i="3"/>
  <c r="S101" i="5" s="1"/>
  <c r="H95" i="3"/>
  <c r="N96" i="5" s="1"/>
  <c r="R132" i="4"/>
  <c r="AC133" i="5" s="1"/>
  <c r="R111" i="4"/>
  <c r="AC112" i="5" s="1"/>
  <c r="R88" i="4"/>
  <c r="AC89" i="5" s="1"/>
  <c r="R84" i="4"/>
  <c r="AC85" i="5" s="1"/>
  <c r="AH141" i="3"/>
  <c r="AH126" i="3"/>
  <c r="AH119" i="3"/>
  <c r="AI119" i="3" s="1"/>
  <c r="U120" i="5" s="1"/>
  <c r="AH91" i="3"/>
  <c r="AI91" i="3" s="1"/>
  <c r="U92" i="5" s="1"/>
  <c r="M77" i="4"/>
  <c r="AB78" i="5" s="1"/>
  <c r="R32" i="4"/>
  <c r="AC33" i="5" s="1"/>
  <c r="R27" i="4"/>
  <c r="AC28" i="5" s="1"/>
  <c r="R24" i="4"/>
  <c r="AC25" i="5" s="1"/>
  <c r="R19" i="4"/>
  <c r="AC20" i="5"/>
  <c r="W164" i="3"/>
  <c r="R165" i="5" s="1"/>
  <c r="AH148" i="3"/>
  <c r="Z138" i="3"/>
  <c r="S139" i="5" s="1"/>
  <c r="Z131" i="3"/>
  <c r="S132" i="5" s="1"/>
  <c r="AH125" i="3"/>
  <c r="AH60" i="3"/>
  <c r="G90" i="4"/>
  <c r="Z91" i="5" s="1"/>
  <c r="M85" i="4"/>
  <c r="AB86" i="5" s="1"/>
  <c r="G57" i="4"/>
  <c r="R34" i="4"/>
  <c r="AC35" i="5" s="1"/>
  <c r="AH117" i="3"/>
  <c r="W86" i="3"/>
  <c r="R87" i="5" s="1"/>
  <c r="AH51" i="3"/>
  <c r="W51" i="3"/>
  <c r="R52" i="5" s="1"/>
  <c r="H36" i="3"/>
  <c r="N37" i="5" s="1"/>
  <c r="AH21" i="3"/>
  <c r="AI21" i="3" s="1"/>
  <c r="U22" i="5" s="1"/>
  <c r="AH20" i="3"/>
  <c r="AI20" i="3" s="1"/>
  <c r="U21" i="5" s="1"/>
  <c r="AH10" i="3"/>
  <c r="AI10" i="3" s="1"/>
  <c r="J193" i="75"/>
  <c r="BB169" i="75"/>
  <c r="C170" i="84" s="1"/>
  <c r="F170" i="84" s="1"/>
  <c r="BB128" i="75"/>
  <c r="J125" i="75"/>
  <c r="J118" i="75"/>
  <c r="L118" i="75" s="1"/>
  <c r="E110" i="75"/>
  <c r="AH36" i="3"/>
  <c r="AI8" i="3"/>
  <c r="U9" i="5" s="1"/>
  <c r="BB189" i="75"/>
  <c r="C185" i="84" s="1"/>
  <c r="F185" i="84" s="1"/>
  <c r="J182" i="75"/>
  <c r="L182" i="75" s="1"/>
  <c r="AM154" i="75"/>
  <c r="AM134" i="75"/>
  <c r="AH58" i="3"/>
  <c r="AI58" i="3" s="1"/>
  <c r="U59" i="5" s="1"/>
  <c r="AH44" i="3"/>
  <c r="AI44" i="3" s="1"/>
  <c r="U45" i="5" s="1"/>
  <c r="H27" i="3"/>
  <c r="N28" i="5" s="1"/>
  <c r="AH19" i="3"/>
  <c r="AH13" i="3"/>
  <c r="AI13" i="3" s="1"/>
  <c r="U14" i="5" s="1"/>
  <c r="P4" i="3"/>
  <c r="J170" i="75"/>
  <c r="L170" i="75" s="1"/>
  <c r="J129" i="75"/>
  <c r="L129" i="75" s="1"/>
  <c r="W35" i="3"/>
  <c r="R36" i="5" s="1"/>
  <c r="H26" i="3"/>
  <c r="N27" i="5" s="1"/>
  <c r="W22" i="3"/>
  <c r="R23" i="5" s="1"/>
  <c r="W17" i="3"/>
  <c r="R18" i="5" s="1"/>
  <c r="BB174" i="75"/>
  <c r="C168" i="84" s="1"/>
  <c r="F168" i="84" s="1"/>
  <c r="J119" i="75"/>
  <c r="L119" i="75" s="1"/>
  <c r="J115" i="75"/>
  <c r="L115" i="75" s="1"/>
  <c r="AH52" i="3"/>
  <c r="AI52" i="3" s="1"/>
  <c r="U53" i="5" s="1"/>
  <c r="AH48" i="3"/>
  <c r="W48" i="3"/>
  <c r="R49" i="5" s="1"/>
  <c r="AH43" i="3"/>
  <c r="AI43" i="3" s="1"/>
  <c r="U44" i="5" s="1"/>
  <c r="H37" i="3"/>
  <c r="N38" i="5" s="1"/>
  <c r="H20" i="3"/>
  <c r="N21" i="5" s="1"/>
  <c r="Z5" i="3"/>
  <c r="S6" i="5" s="1"/>
  <c r="M4" i="3"/>
  <c r="O5" i="5" s="1"/>
  <c r="E107" i="75"/>
  <c r="J100" i="75"/>
  <c r="L100" i="75" s="1"/>
  <c r="J81" i="75"/>
  <c r="J73" i="75"/>
  <c r="L73" i="75" s="1"/>
  <c r="J58" i="75"/>
  <c r="L58" i="75" s="1"/>
  <c r="J44" i="75"/>
  <c r="BB31" i="75"/>
  <c r="J21" i="75"/>
  <c r="L21" i="75" s="1"/>
  <c r="BB15" i="75"/>
  <c r="J6" i="75"/>
  <c r="L6" i="75" s="1"/>
  <c r="J36" i="75"/>
  <c r="L36" i="75" s="1"/>
  <c r="AM32" i="75"/>
  <c r="BB104" i="75"/>
  <c r="BB101" i="75"/>
  <c r="C104" i="84" s="1"/>
  <c r="F104" i="84" s="1"/>
  <c r="AM96" i="75"/>
  <c r="AM87" i="75"/>
  <c r="BB66" i="75"/>
  <c r="C64" i="84" s="1"/>
  <c r="F64" i="84" s="1"/>
  <c r="AM66" i="75"/>
  <c r="BB65" i="75"/>
  <c r="J66" i="5" s="1"/>
  <c r="AM66" i="5" s="1"/>
  <c r="BB61" i="75"/>
  <c r="E39" i="75"/>
  <c r="E20" i="75"/>
  <c r="J8" i="75"/>
  <c r="L8" i="75" s="1"/>
  <c r="J101" i="75"/>
  <c r="L101" i="75" s="1"/>
  <c r="J97" i="75"/>
  <c r="L97" i="75" s="1"/>
  <c r="J94" i="75"/>
  <c r="L94" i="75" s="1"/>
  <c r="J89" i="75"/>
  <c r="L89" i="75" s="1"/>
  <c r="E71" i="75"/>
  <c r="J66" i="75"/>
  <c r="L66" i="75" s="1"/>
  <c r="J35" i="75"/>
  <c r="L35" i="75" s="1"/>
  <c r="J27" i="75"/>
  <c r="L27" i="75" s="1"/>
  <c r="J4" i="75"/>
  <c r="L4" i="75" s="1"/>
  <c r="BB81" i="75"/>
  <c r="C79" i="84" s="1"/>
  <c r="F79" i="84" s="1"/>
  <c r="J82" i="75"/>
  <c r="L82" i="75" s="1"/>
  <c r="BB52" i="75"/>
  <c r="BB23" i="75"/>
  <c r="C20" i="84" s="1"/>
  <c r="F20" i="84" s="1"/>
  <c r="BB18" i="75"/>
  <c r="BB14" i="75"/>
  <c r="C18" i="84" s="1"/>
  <c r="F18" i="84" s="1"/>
  <c r="H50" i="3"/>
  <c r="N51" i="5" s="1"/>
  <c r="H39" i="3"/>
  <c r="N40" i="5" s="1"/>
  <c r="H35" i="3"/>
  <c r="N36" i="5" s="1"/>
  <c r="H12" i="3"/>
  <c r="N13" i="5" s="1"/>
  <c r="E12" i="3"/>
  <c r="M13" i="5" s="1"/>
  <c r="Z124" i="3"/>
  <c r="S125" i="5" s="1"/>
  <c r="Z46" i="3"/>
  <c r="S47" i="5" s="1"/>
  <c r="Z140" i="3"/>
  <c r="S141" i="5" s="1"/>
  <c r="Z123" i="3"/>
  <c r="S124" i="5" s="1"/>
  <c r="Z116" i="3"/>
  <c r="S117" i="5" s="1"/>
  <c r="Z52" i="3"/>
  <c r="S53" i="5" s="1"/>
  <c r="Z37" i="3"/>
  <c r="S38" i="5" s="1"/>
  <c r="Z6" i="3"/>
  <c r="S7" i="5" s="1"/>
  <c r="Z115" i="3"/>
  <c r="S116" i="5" s="1"/>
  <c r="Z41" i="3"/>
  <c r="S42" i="5" s="1"/>
  <c r="Z114" i="3"/>
  <c r="S115" i="5" s="1"/>
  <c r="Z102" i="3"/>
  <c r="S103" i="5" s="1"/>
  <c r="Z24" i="3"/>
  <c r="S25" i="5" s="1"/>
  <c r="Z32" i="3"/>
  <c r="S33" i="5" s="1"/>
  <c r="Z16" i="3"/>
  <c r="S17" i="5" s="1"/>
  <c r="W142" i="3"/>
  <c r="R143" i="5" s="1"/>
  <c r="W119" i="3"/>
  <c r="R120" i="5" s="1"/>
  <c r="W115" i="3"/>
  <c r="R116" i="5" s="1"/>
  <c r="W81" i="3"/>
  <c r="W128" i="3"/>
  <c r="R129" i="5" s="1"/>
  <c r="W9" i="3"/>
  <c r="R10" i="5" s="1"/>
  <c r="W147" i="3"/>
  <c r="R148" i="5" s="1"/>
  <c r="W139" i="3"/>
  <c r="W30" i="3"/>
  <c r="R31" i="5" s="1"/>
  <c r="W14" i="3"/>
  <c r="R15" i="5" s="1"/>
  <c r="W146" i="3"/>
  <c r="R147" i="5" s="1"/>
  <c r="W141" i="3"/>
  <c r="W36" i="3"/>
  <c r="R37" i="5" s="1"/>
  <c r="W61" i="3"/>
  <c r="W6" i="3"/>
  <c r="Z103" i="3"/>
  <c r="S104" i="5" s="1"/>
  <c r="Z20" i="3"/>
  <c r="S21" i="5" s="1"/>
  <c r="Z57" i="3"/>
  <c r="S58" i="5" s="1"/>
  <c r="Z60" i="3"/>
  <c r="S61" i="5" s="1"/>
  <c r="Z130" i="3"/>
  <c r="S131" i="5" s="1"/>
  <c r="Z61" i="3"/>
  <c r="S62" i="5" s="1"/>
  <c r="W58" i="3"/>
  <c r="R59" i="5" s="1"/>
  <c r="W29" i="3"/>
  <c r="W92" i="3"/>
  <c r="W25" i="3"/>
  <c r="R26" i="5" s="1"/>
  <c r="W182" i="3"/>
  <c r="R183" i="5" s="1"/>
  <c r="W5" i="3"/>
  <c r="G168" i="4"/>
  <c r="Z169" i="5" s="1"/>
  <c r="G39" i="4"/>
  <c r="Z40" i="5" s="1"/>
  <c r="G124" i="4"/>
  <c r="G160" i="4"/>
  <c r="Z161" i="5" s="1"/>
  <c r="G141" i="4"/>
  <c r="Z142" i="5" s="1"/>
  <c r="G33" i="4"/>
  <c r="Z34" i="5" s="1"/>
  <c r="G132" i="4"/>
  <c r="Z133" i="5" s="1"/>
  <c r="G91" i="4"/>
  <c r="Z92" i="5" s="1"/>
  <c r="G84" i="4"/>
  <c r="Z85" i="5" s="1"/>
  <c r="G74" i="4"/>
  <c r="Z75" i="5" s="1"/>
  <c r="G108" i="4"/>
  <c r="Z109" i="5" s="1"/>
  <c r="G37" i="4"/>
  <c r="Z38" i="5" s="1"/>
  <c r="G5" i="4"/>
  <c r="Z6" i="5" s="1"/>
  <c r="G173" i="4"/>
  <c r="G157" i="4"/>
  <c r="H157" i="4" s="1"/>
  <c r="AA158" i="5" s="1"/>
  <c r="G138" i="4"/>
  <c r="Z139" i="5" s="1"/>
  <c r="G121" i="4"/>
  <c r="Z122" i="5" s="1"/>
  <c r="G105" i="4"/>
  <c r="G43" i="4"/>
  <c r="Z44" i="5" s="1"/>
  <c r="G152" i="4"/>
  <c r="G149" i="4"/>
  <c r="H149" i="4" s="1"/>
  <c r="AA150" i="5" s="1"/>
  <c r="G82" i="4"/>
  <c r="Z83" i="5" s="1"/>
  <c r="G129" i="4"/>
  <c r="Z130" i="5" s="1"/>
  <c r="G122" i="4"/>
  <c r="Z123" i="5" s="1"/>
  <c r="G76" i="4"/>
  <c r="Z77" i="5" s="1"/>
  <c r="G79" i="4"/>
  <c r="G153" i="4"/>
  <c r="Z154" i="5" s="1"/>
  <c r="G130" i="4"/>
  <c r="G41" i="4"/>
  <c r="BB22" i="75"/>
  <c r="BB11" i="75"/>
  <c r="C10" i="84" s="1"/>
  <c r="F10" i="84" s="1"/>
  <c r="BB68" i="75"/>
  <c r="C70" i="84" s="1"/>
  <c r="F70" i="84" s="1"/>
  <c r="BB62" i="75"/>
  <c r="BB48" i="75"/>
  <c r="C48" i="84" s="1"/>
  <c r="F48" i="84" s="1"/>
  <c r="BB26" i="75"/>
  <c r="C26" i="84" s="1"/>
  <c r="F26" i="84" s="1"/>
  <c r="BB87" i="75"/>
  <c r="C88" i="84" s="1"/>
  <c r="F88" i="84" s="1"/>
  <c r="BB86" i="75"/>
  <c r="BB30" i="75"/>
  <c r="C40" i="84" s="1"/>
  <c r="F40" i="84" s="1"/>
  <c r="BB6" i="75"/>
  <c r="C3" i="84" s="1"/>
  <c r="F3" i="84" s="1"/>
  <c r="BB103" i="75"/>
  <c r="C109" i="84" s="1"/>
  <c r="F109" i="84" s="1"/>
  <c r="BB80" i="75"/>
  <c r="BB130" i="75"/>
  <c r="BB32" i="75"/>
  <c r="C35" i="84" s="1"/>
  <c r="F35" i="84" s="1"/>
  <c r="BB168" i="75"/>
  <c r="C166" i="84" s="1"/>
  <c r="F166" i="84" s="1"/>
  <c r="BB122" i="75"/>
  <c r="J123" i="5" s="1"/>
  <c r="AM123" i="5" s="1"/>
  <c r="BB83" i="75"/>
  <c r="C84" i="84" s="1"/>
  <c r="F84" i="84" s="1"/>
  <c r="BB71" i="75"/>
  <c r="BB158" i="75"/>
  <c r="BB155" i="75"/>
  <c r="BB120" i="75"/>
  <c r="C124" i="84" s="1"/>
  <c r="F124" i="84" s="1"/>
  <c r="BB24" i="75"/>
  <c r="C28" i="84" s="1"/>
  <c r="F28" i="84" s="1"/>
  <c r="BB118" i="75"/>
  <c r="BB159" i="75"/>
  <c r="C190" i="84" s="1"/>
  <c r="F190" i="84" s="1"/>
  <c r="BB110" i="75"/>
  <c r="BB105" i="75"/>
  <c r="C123" i="84" s="1"/>
  <c r="F123" i="84" s="1"/>
  <c r="BB88" i="75"/>
  <c r="BB73" i="75"/>
  <c r="C75" i="84" s="1"/>
  <c r="F75" i="84" s="1"/>
  <c r="BB53" i="75"/>
  <c r="BB46" i="75"/>
  <c r="C43" i="84" s="1"/>
  <c r="F43" i="84" s="1"/>
  <c r="BB41" i="75"/>
  <c r="C36" i="84" s="1"/>
  <c r="F36" i="84" s="1"/>
  <c r="BB182" i="75"/>
  <c r="Y121" i="5"/>
  <c r="Y180" i="5"/>
  <c r="Y129" i="5"/>
  <c r="Y111" i="5"/>
  <c r="Y13" i="5"/>
  <c r="R182" i="4"/>
  <c r="AC183" i="5" s="1"/>
  <c r="G174" i="4"/>
  <c r="Z175" i="5" s="1"/>
  <c r="R171" i="4"/>
  <c r="AC172" i="5" s="1"/>
  <c r="G87" i="4"/>
  <c r="Z88" i="5" s="1"/>
  <c r="R79" i="4"/>
  <c r="R145" i="4"/>
  <c r="AC146" i="5" s="1"/>
  <c r="Y139" i="5"/>
  <c r="Y123" i="5"/>
  <c r="Y122" i="5"/>
  <c r="R96" i="4"/>
  <c r="AC97" i="5" s="1"/>
  <c r="R87" i="4"/>
  <c r="AC88" i="5" s="1"/>
  <c r="Y81" i="5"/>
  <c r="M67" i="4"/>
  <c r="R40" i="4"/>
  <c r="AC41" i="5" s="1"/>
  <c r="W148" i="3"/>
  <c r="R149" i="5" s="1"/>
  <c r="R179" i="4"/>
  <c r="AC180" i="5" s="1"/>
  <c r="Y175" i="5"/>
  <c r="Y183" i="5"/>
  <c r="G118" i="4"/>
  <c r="Z119" i="5" s="1"/>
  <c r="R104" i="4"/>
  <c r="AC105" i="5" s="1"/>
  <c r="R76" i="4"/>
  <c r="AC77" i="5" s="1"/>
  <c r="Y29" i="5"/>
  <c r="G17" i="4"/>
  <c r="Y11" i="5"/>
  <c r="Y191" i="5"/>
  <c r="R167" i="4"/>
  <c r="AC168" i="5" s="1"/>
  <c r="Y167" i="5"/>
  <c r="R151" i="4"/>
  <c r="AC152" i="5" s="1"/>
  <c r="M109" i="4"/>
  <c r="AB110" i="5" s="1"/>
  <c r="Y99" i="5"/>
  <c r="Y91" i="5"/>
  <c r="R81" i="4"/>
  <c r="AC82" i="5" s="1"/>
  <c r="Y7" i="5"/>
  <c r="Y151" i="5"/>
  <c r="Y148" i="5"/>
  <c r="Y115" i="5"/>
  <c r="Y78" i="5"/>
  <c r="Y30" i="5"/>
  <c r="Y154" i="5"/>
  <c r="Y177" i="5"/>
  <c r="G171" i="4"/>
  <c r="Z172" i="5" s="1"/>
  <c r="Y169" i="5"/>
  <c r="M112" i="4"/>
  <c r="AB113" i="5" s="1"/>
  <c r="M103" i="4"/>
  <c r="AB104" i="5" s="1"/>
  <c r="Y67" i="5"/>
  <c r="G63" i="4"/>
  <c r="Z64" i="5" s="1"/>
  <c r="Y21" i="5"/>
  <c r="W156" i="3"/>
  <c r="R157" i="5" s="1"/>
  <c r="AI41" i="3"/>
  <c r="U42" i="5" s="1"/>
  <c r="Y172" i="5"/>
  <c r="Y130" i="5"/>
  <c r="R193" i="4"/>
  <c r="AC194" i="5" s="1"/>
  <c r="G179" i="4"/>
  <c r="Z180" i="5" s="1"/>
  <c r="M125" i="4"/>
  <c r="AB126" i="5" s="1"/>
  <c r="M122" i="4"/>
  <c r="AB123" i="5" s="1"/>
  <c r="Y79" i="5"/>
  <c r="M64" i="4"/>
  <c r="AB65" i="5" s="1"/>
  <c r="Y107" i="5"/>
  <c r="G98" i="4"/>
  <c r="Z99" i="5" s="1"/>
  <c r="Y96" i="5"/>
  <c r="G93" i="4"/>
  <c r="Z94" i="5" s="1"/>
  <c r="G80" i="4"/>
  <c r="Z81" i="5" s="1"/>
  <c r="R78" i="4"/>
  <c r="AC79" i="5" s="1"/>
  <c r="Y75" i="5"/>
  <c r="R37" i="4"/>
  <c r="AC38" i="5" s="1"/>
  <c r="G35" i="4"/>
  <c r="Z36" i="5" s="1"/>
  <c r="G14" i="4"/>
  <c r="H14" i="4" s="1"/>
  <c r="AA15" i="5" s="1"/>
  <c r="AH185" i="3"/>
  <c r="AH182" i="3"/>
  <c r="AI182" i="3" s="1"/>
  <c r="U183" i="5" s="1"/>
  <c r="AH178" i="3"/>
  <c r="AI178" i="3" s="1"/>
  <c r="U179" i="5" s="1"/>
  <c r="AH176" i="3"/>
  <c r="W168" i="3"/>
  <c r="AI163" i="3"/>
  <c r="U164" i="5" s="1"/>
  <c r="AH156" i="3"/>
  <c r="AI156" i="3" s="1"/>
  <c r="U157" i="5" s="1"/>
  <c r="AH149" i="3"/>
  <c r="AI149" i="3" s="1"/>
  <c r="U150" i="5" s="1"/>
  <c r="Z144" i="3"/>
  <c r="S145" i="5" s="1"/>
  <c r="AH136" i="3"/>
  <c r="AI136" i="3" s="1"/>
  <c r="U137" i="5" s="1"/>
  <c r="AH112" i="3"/>
  <c r="AI112" i="3" s="1"/>
  <c r="U113" i="5" s="1"/>
  <c r="AI99" i="3"/>
  <c r="U100" i="5" s="1"/>
  <c r="P33" i="3"/>
  <c r="Q33" i="3"/>
  <c r="R33" i="3" s="1"/>
  <c r="W136" i="3"/>
  <c r="W132" i="3"/>
  <c r="R133" i="5" s="1"/>
  <c r="W116" i="3"/>
  <c r="R117" i="5" s="1"/>
  <c r="W104" i="3"/>
  <c r="R38" i="4"/>
  <c r="AC39" i="5" s="1"/>
  <c r="Y38" i="5"/>
  <c r="G32" i="4"/>
  <c r="AH186" i="3"/>
  <c r="AI186" i="3" s="1"/>
  <c r="U187" i="5" s="1"/>
  <c r="W166" i="3"/>
  <c r="R167" i="5" s="1"/>
  <c r="Z122" i="3"/>
  <c r="S123" i="5" s="1"/>
  <c r="AH120" i="3"/>
  <c r="AI120" i="3" s="1"/>
  <c r="U121" i="5" s="1"/>
  <c r="Y71" i="5"/>
  <c r="H65" i="4"/>
  <c r="AA66" i="5" s="1"/>
  <c r="Y64" i="5"/>
  <c r="Y59" i="5"/>
  <c r="R49" i="4"/>
  <c r="AC50" i="5" s="1"/>
  <c r="Y46" i="5"/>
  <c r="R43" i="4"/>
  <c r="AC44" i="5" s="1"/>
  <c r="Y44" i="5"/>
  <c r="Y43" i="5"/>
  <c r="G30" i="4"/>
  <c r="H30" i="4" s="1"/>
  <c r="AA31" i="5" s="1"/>
  <c r="M20" i="4"/>
  <c r="AB21" i="5" s="1"/>
  <c r="R16" i="4"/>
  <c r="AC17" i="5" s="1"/>
  <c r="Y16" i="5"/>
  <c r="R7" i="4"/>
  <c r="AC8" i="5" s="1"/>
  <c r="AH192" i="3"/>
  <c r="AH174" i="3"/>
  <c r="AI174" i="3" s="1"/>
  <c r="U175" i="5" s="1"/>
  <c r="AH161" i="3"/>
  <c r="AH154" i="3"/>
  <c r="AH133" i="3"/>
  <c r="AI133" i="3" s="1"/>
  <c r="AH124" i="3"/>
  <c r="AI124" i="3" s="1"/>
  <c r="U125" i="5" s="1"/>
  <c r="Z107" i="3"/>
  <c r="S108" i="5" s="1"/>
  <c r="W97" i="3"/>
  <c r="R98" i="5" s="1"/>
  <c r="Z96" i="3"/>
  <c r="S97" i="5" s="1"/>
  <c r="H71" i="3"/>
  <c r="N72" i="5" s="1"/>
  <c r="R126" i="4"/>
  <c r="AC127" i="5" s="1"/>
  <c r="M108" i="4"/>
  <c r="AB109" i="5" s="1"/>
  <c r="Y88" i="5"/>
  <c r="Y83" i="5"/>
  <c r="R71" i="4"/>
  <c r="R70" i="4"/>
  <c r="AC71" i="5" s="1"/>
  <c r="G61" i="4"/>
  <c r="G60" i="4"/>
  <c r="Z61" i="5" s="1"/>
  <c r="R59" i="4"/>
  <c r="AC60" i="5" s="1"/>
  <c r="Y60" i="5"/>
  <c r="Y56" i="5"/>
  <c r="AH155" i="3"/>
  <c r="AI155" i="3" s="1"/>
  <c r="U156" i="5" s="1"/>
  <c r="Z139" i="3"/>
  <c r="S140" i="5" s="1"/>
  <c r="Z110" i="3"/>
  <c r="S111" i="5" s="1"/>
  <c r="AH102" i="3"/>
  <c r="W82" i="3"/>
  <c r="R83" i="5" s="1"/>
  <c r="Y120" i="5"/>
  <c r="G73" i="4"/>
  <c r="Z74" i="5" s="1"/>
  <c r="Y68" i="5"/>
  <c r="R60" i="4"/>
  <c r="Y57" i="5"/>
  <c r="R51" i="4"/>
  <c r="AC52" i="5" s="1"/>
  <c r="M45" i="4"/>
  <c r="AB46" i="5" s="1"/>
  <c r="AH184" i="3"/>
  <c r="AH177" i="3"/>
  <c r="AH170" i="3"/>
  <c r="AI170" i="3" s="1"/>
  <c r="U171" i="5" s="1"/>
  <c r="W114" i="3"/>
  <c r="R115" i="5" s="1"/>
  <c r="W102" i="3"/>
  <c r="R103" i="5" s="1"/>
  <c r="AH67" i="3"/>
  <c r="AI67" i="3" s="1"/>
  <c r="U68" i="5" s="1"/>
  <c r="P47" i="3"/>
  <c r="M100" i="4"/>
  <c r="AB101" i="5" s="1"/>
  <c r="M51" i="4"/>
  <c r="AB52" i="5" s="1"/>
  <c r="Y8" i="5"/>
  <c r="E179" i="3"/>
  <c r="M180" i="5" s="1"/>
  <c r="W162" i="3"/>
  <c r="AI139" i="3"/>
  <c r="U140" i="5" s="1"/>
  <c r="W134" i="3"/>
  <c r="R135" i="5" s="1"/>
  <c r="Z95" i="3"/>
  <c r="S96" i="5" s="1"/>
  <c r="W66" i="3"/>
  <c r="R67" i="5" s="1"/>
  <c r="W88" i="3"/>
  <c r="R89" i="5" s="1"/>
  <c r="W74" i="3"/>
  <c r="AH66" i="3"/>
  <c r="AI66" i="3" s="1"/>
  <c r="U67" i="5" s="1"/>
  <c r="AH63" i="3"/>
  <c r="AI63" i="3" s="1"/>
  <c r="U64" i="5" s="1"/>
  <c r="W44" i="3"/>
  <c r="R45" i="5" s="1"/>
  <c r="Z40" i="3"/>
  <c r="S41" i="5" s="1"/>
  <c r="H40" i="3"/>
  <c r="N41" i="5" s="1"/>
  <c r="Z28" i="3"/>
  <c r="S29" i="5" s="1"/>
  <c r="H24" i="3"/>
  <c r="N25" i="5" s="1"/>
  <c r="Z22" i="3"/>
  <c r="S23" i="5" s="1"/>
  <c r="Z17" i="3"/>
  <c r="S18" i="5" s="1"/>
  <c r="H13" i="3"/>
  <c r="N14" i="5" s="1"/>
  <c r="H5" i="3"/>
  <c r="N6" i="5" s="1"/>
  <c r="J179" i="75"/>
  <c r="J169" i="75"/>
  <c r="W49" i="3"/>
  <c r="R50" i="5" s="1"/>
  <c r="W28" i="3"/>
  <c r="R29" i="5" s="1"/>
  <c r="Q15" i="3"/>
  <c r="R15" i="3" s="1"/>
  <c r="Q14" i="3"/>
  <c r="R14" i="3" s="1"/>
  <c r="S14" i="3" s="1"/>
  <c r="Q15" i="5" s="1"/>
  <c r="Q6" i="3"/>
  <c r="R6" i="3" s="1"/>
  <c r="AH92" i="3"/>
  <c r="AI92" i="3" s="1"/>
  <c r="U93" i="5" s="1"/>
  <c r="W89" i="3"/>
  <c r="R90" i="5" s="1"/>
  <c r="W56" i="3"/>
  <c r="R57" i="5" s="1"/>
  <c r="W50" i="3"/>
  <c r="H32" i="3"/>
  <c r="N33" i="5" s="1"/>
  <c r="AH29" i="3"/>
  <c r="AI29" i="3" s="1"/>
  <c r="U30" i="5" s="1"/>
  <c r="H28" i="3"/>
  <c r="N29" i="5" s="1"/>
  <c r="H9" i="3"/>
  <c r="N10" i="5" s="1"/>
  <c r="BB184" i="75"/>
  <c r="C62" i="84" s="1"/>
  <c r="F62" i="84" s="1"/>
  <c r="BB176" i="75"/>
  <c r="J175" i="75"/>
  <c r="J168" i="75"/>
  <c r="L168" i="75" s="1"/>
  <c r="BB165" i="75"/>
  <c r="C164" i="84" s="1"/>
  <c r="F164" i="84" s="1"/>
  <c r="BB162" i="75"/>
  <c r="C102" i="84" s="1"/>
  <c r="F102" i="84" s="1"/>
  <c r="AM152" i="75"/>
  <c r="BB151" i="75"/>
  <c r="Z44" i="3"/>
  <c r="S45" i="5" s="1"/>
  <c r="W41" i="3"/>
  <c r="R42" i="5" s="1"/>
  <c r="AH32" i="3"/>
  <c r="AI32" i="3" s="1"/>
  <c r="U33" i="5" s="1"/>
  <c r="AH30" i="3"/>
  <c r="AI30" i="3" s="1"/>
  <c r="U31" i="5" s="1"/>
  <c r="Z25" i="3"/>
  <c r="S26" i="5" s="1"/>
  <c r="W20" i="3"/>
  <c r="R21" i="5" s="1"/>
  <c r="AH14" i="3"/>
  <c r="AI14" i="3" s="1"/>
  <c r="U15" i="5" s="1"/>
  <c r="Z12" i="3"/>
  <c r="S13" i="5" s="1"/>
  <c r="Z4" i="3"/>
  <c r="S5" i="5" s="1"/>
  <c r="BB192" i="75"/>
  <c r="C191" i="84" s="1"/>
  <c r="F191" i="84" s="1"/>
  <c r="BB185" i="75"/>
  <c r="J174" i="75"/>
  <c r="BB127" i="75"/>
  <c r="Z53" i="3"/>
  <c r="S54" i="5" s="1"/>
  <c r="Z49" i="3"/>
  <c r="S50" i="5" s="1"/>
  <c r="AH35" i="3"/>
  <c r="AI35" i="3" s="1"/>
  <c r="U36" i="5" s="1"/>
  <c r="W12" i="3"/>
  <c r="R13" i="5" s="1"/>
  <c r="Q9" i="3"/>
  <c r="R9" i="3" s="1"/>
  <c r="AM169" i="75"/>
  <c r="AH53" i="3"/>
  <c r="AI53" i="3" s="1"/>
  <c r="U54" i="5" s="1"/>
  <c r="AI39" i="3"/>
  <c r="U40" i="5" s="1"/>
  <c r="J188" i="75"/>
  <c r="L188" i="75" s="1"/>
  <c r="J186" i="75"/>
  <c r="E144" i="75"/>
  <c r="BB137" i="75"/>
  <c r="C137" i="84" s="1"/>
  <c r="F137" i="84" s="1"/>
  <c r="J134" i="75"/>
  <c r="L134" i="75" s="1"/>
  <c r="BB129" i="75"/>
  <c r="J121" i="75"/>
  <c r="L121" i="75" s="1"/>
  <c r="E106" i="75"/>
  <c r="J104" i="75"/>
  <c r="L104" i="75" s="1"/>
  <c r="BB100" i="75"/>
  <c r="C101" i="84" s="1"/>
  <c r="F101" i="84" s="1"/>
  <c r="BB93" i="75"/>
  <c r="C90" i="84" s="1"/>
  <c r="F90" i="84" s="1"/>
  <c r="BB64" i="75"/>
  <c r="C63" i="84" s="1"/>
  <c r="F63" i="84" s="1"/>
  <c r="BB166" i="75"/>
  <c r="C163" i="84" s="1"/>
  <c r="F163" i="84" s="1"/>
  <c r="E164" i="75"/>
  <c r="BB157" i="75"/>
  <c r="C153" i="84" s="1"/>
  <c r="F153" i="84" s="1"/>
  <c r="BB139" i="75"/>
  <c r="BB138" i="75"/>
  <c r="J139" i="5" s="1"/>
  <c r="AM139" i="5" s="1"/>
  <c r="E70" i="75"/>
  <c r="J159" i="75"/>
  <c r="E152" i="75"/>
  <c r="J139" i="75"/>
  <c r="L139" i="75" s="1"/>
  <c r="BB117" i="75"/>
  <c r="C107" i="84" s="1"/>
  <c r="F107" i="84" s="1"/>
  <c r="AM110" i="75"/>
  <c r="BB98" i="75"/>
  <c r="J96" i="75"/>
  <c r="L96" i="75" s="1"/>
  <c r="J93" i="75"/>
  <c r="BB75" i="75"/>
  <c r="BB58" i="75"/>
  <c r="E24" i="75"/>
  <c r="AQ167" i="75"/>
  <c r="E168" i="5" s="1"/>
  <c r="BB147" i="75"/>
  <c r="C188" i="84" s="1"/>
  <c r="F188" i="84" s="1"/>
  <c r="BB140" i="75"/>
  <c r="BB136" i="75"/>
  <c r="J132" i="75"/>
  <c r="L132" i="75" s="1"/>
  <c r="AM123" i="75"/>
  <c r="BB109" i="75"/>
  <c r="E91" i="75"/>
  <c r="J56" i="75"/>
  <c r="L56" i="75" s="1"/>
  <c r="AQ145" i="75"/>
  <c r="E146" i="5" s="1"/>
  <c r="BB133" i="75"/>
  <c r="C135" i="84" s="1"/>
  <c r="F135" i="84" s="1"/>
  <c r="BB123" i="75"/>
  <c r="AQ76" i="75"/>
  <c r="E77" i="5" s="1"/>
  <c r="AM73" i="75"/>
  <c r="J135" i="75"/>
  <c r="L135" i="75" s="1"/>
  <c r="BB114" i="75"/>
  <c r="C108" i="84" s="1"/>
  <c r="F108" i="84" s="1"/>
  <c r="J77" i="75"/>
  <c r="L77" i="75" s="1"/>
  <c r="J50" i="75"/>
  <c r="L50" i="75" s="1"/>
  <c r="J45" i="75"/>
  <c r="L45" i="75" s="1"/>
  <c r="BB39" i="75"/>
  <c r="BB77" i="75"/>
  <c r="AM58" i="75"/>
  <c r="BB42" i="75"/>
  <c r="C41" i="84" s="1"/>
  <c r="F41" i="84" s="1"/>
  <c r="J40" i="75"/>
  <c r="BB37" i="75"/>
  <c r="C33" i="84" s="1"/>
  <c r="F33" i="84" s="1"/>
  <c r="AQ20" i="75"/>
  <c r="E21" i="5" s="1"/>
  <c r="J95" i="75"/>
  <c r="L95" i="75" s="1"/>
  <c r="J41" i="75"/>
  <c r="L41" i="75" s="1"/>
  <c r="E13" i="75"/>
  <c r="BB8" i="75"/>
  <c r="AH135" i="3"/>
  <c r="AI135" i="3" s="1"/>
  <c r="U136" i="5" s="1"/>
  <c r="AH95" i="3"/>
  <c r="AH84" i="3"/>
  <c r="AI84" i="3" s="1"/>
  <c r="U85" i="5" s="1"/>
  <c r="AH74" i="3"/>
  <c r="AI74" i="3" s="1"/>
  <c r="U75" i="5" s="1"/>
  <c r="AH164" i="3"/>
  <c r="AI164" i="3" s="1"/>
  <c r="U165" i="5" s="1"/>
  <c r="AH103" i="3"/>
  <c r="AH85" i="3"/>
  <c r="AI85" i="3" s="1"/>
  <c r="U86" i="5" s="1"/>
  <c r="AH83" i="3"/>
  <c r="AI83" i="3" s="1"/>
  <c r="U84" i="5" s="1"/>
  <c r="AH11" i="3"/>
  <c r="AI11" i="3" s="1"/>
  <c r="U12" i="5" s="1"/>
  <c r="AI158" i="3"/>
  <c r="U159" i="5" s="1"/>
  <c r="AI141" i="3"/>
  <c r="U142" i="5" s="1"/>
  <c r="AI180" i="3"/>
  <c r="U181" i="5" s="1"/>
  <c r="AH137" i="3"/>
  <c r="AI137" i="3" s="1"/>
  <c r="U138" i="5" s="1"/>
  <c r="AH76" i="3"/>
  <c r="AI76" i="3" s="1"/>
  <c r="U77" i="5" s="1"/>
  <c r="AH65" i="3"/>
  <c r="AI65" i="3" s="1"/>
  <c r="U66" i="5" s="1"/>
  <c r="AI60" i="3"/>
  <c r="U61" i="5" s="1"/>
  <c r="AH42" i="3"/>
  <c r="AI42" i="3" s="1"/>
  <c r="U43" i="5" s="1"/>
  <c r="AH62" i="3"/>
  <c r="AI62" i="3" s="1"/>
  <c r="U63" i="5" s="1"/>
  <c r="AH17" i="3"/>
  <c r="AI17" i="3" s="1"/>
  <c r="J187" i="75"/>
  <c r="E191" i="75"/>
  <c r="J190" i="75"/>
  <c r="L190" i="75" s="1"/>
  <c r="J176" i="75"/>
  <c r="L176" i="75" s="1"/>
  <c r="J154" i="75"/>
  <c r="L154" i="75" s="1"/>
  <c r="BB152" i="75"/>
  <c r="C165" i="84" s="1"/>
  <c r="F165" i="84" s="1"/>
  <c r="E150" i="75"/>
  <c r="J172" i="75"/>
  <c r="L172" i="75" s="1"/>
  <c r="E186" i="75"/>
  <c r="E184" i="75"/>
  <c r="E175" i="75"/>
  <c r="E165" i="75"/>
  <c r="E153" i="75"/>
  <c r="E148" i="75"/>
  <c r="BB144" i="75"/>
  <c r="C93" i="84" s="1"/>
  <c r="F93" i="84" s="1"/>
  <c r="E126" i="75"/>
  <c r="J156" i="75"/>
  <c r="L156" i="75" s="1"/>
  <c r="J87" i="75"/>
  <c r="L87" i="75" s="1"/>
  <c r="BB160" i="75"/>
  <c r="C158" i="84" s="1"/>
  <c r="F158" i="84" s="1"/>
  <c r="J137" i="75"/>
  <c r="E135" i="75"/>
  <c r="E108" i="75"/>
  <c r="AM98" i="75"/>
  <c r="BB111" i="75"/>
  <c r="C121" i="84" s="1"/>
  <c r="F121" i="84" s="1"/>
  <c r="BB106" i="75"/>
  <c r="C110" i="84" s="1"/>
  <c r="F110" i="84" s="1"/>
  <c r="J107" i="75"/>
  <c r="L107" i="75" s="1"/>
  <c r="E103" i="75"/>
  <c r="J16" i="5"/>
  <c r="AM16" i="5" s="1"/>
  <c r="AQ107" i="75"/>
  <c r="BB85" i="75"/>
  <c r="BB124" i="75"/>
  <c r="J113" i="75"/>
  <c r="L113" i="75" s="1"/>
  <c r="J120" i="75"/>
  <c r="L120" i="75" s="1"/>
  <c r="AM97" i="75"/>
  <c r="BB96" i="75"/>
  <c r="C97" i="84" s="1"/>
  <c r="F97" i="84" s="1"/>
  <c r="AQ86" i="75"/>
  <c r="E87" i="5" s="1"/>
  <c r="J86" i="75"/>
  <c r="L86" i="75" s="1"/>
  <c r="AM57" i="75"/>
  <c r="AM135" i="75"/>
  <c r="AQ123" i="75"/>
  <c r="E124" i="5" s="1"/>
  <c r="BB107" i="75"/>
  <c r="C114" i="84" s="1"/>
  <c r="F114" i="84" s="1"/>
  <c r="AM104" i="75"/>
  <c r="E89" i="75"/>
  <c r="J78" i="75"/>
  <c r="L78" i="75" s="1"/>
  <c r="E48" i="75"/>
  <c r="BB132" i="75"/>
  <c r="AQ115" i="75"/>
  <c r="E116" i="5" s="1"/>
  <c r="BB108" i="75"/>
  <c r="J16" i="75"/>
  <c r="L16" i="75" s="1"/>
  <c r="E63" i="75"/>
  <c r="E31" i="75"/>
  <c r="J72" i="75"/>
  <c r="L72" i="75" s="1"/>
  <c r="J67" i="75"/>
  <c r="L67" i="75" s="1"/>
  <c r="AM21" i="75"/>
  <c r="E81" i="75"/>
  <c r="BB59" i="75"/>
  <c r="C58" i="84" s="1"/>
  <c r="F58" i="84" s="1"/>
  <c r="J60" i="75"/>
  <c r="L60" i="75" s="1"/>
  <c r="J88" i="75"/>
  <c r="L88" i="75" s="1"/>
  <c r="BB44" i="75"/>
  <c r="E35" i="75"/>
  <c r="BB16" i="75"/>
  <c r="C25" i="84" s="1"/>
  <c r="F25" i="84" s="1"/>
  <c r="J13" i="75"/>
  <c r="BB17" i="75"/>
  <c r="C21" i="84" s="1"/>
  <c r="F21" i="84" s="1"/>
  <c r="J11" i="75"/>
  <c r="L11" i="75" s="1"/>
  <c r="BB43" i="75"/>
  <c r="E30" i="75"/>
  <c r="BB28" i="75"/>
  <c r="J55" i="75"/>
  <c r="L55" i="75" s="1"/>
  <c r="BB67" i="75"/>
  <c r="J29" i="75"/>
  <c r="L29" i="75" s="1"/>
  <c r="J28" i="75"/>
  <c r="L28" i="75" s="1"/>
  <c r="BB35" i="75"/>
  <c r="E26" i="75"/>
  <c r="J9" i="75"/>
  <c r="L9" i="75" s="1"/>
  <c r="J23" i="75"/>
  <c r="L23" i="75" s="1"/>
  <c r="BB27" i="75"/>
  <c r="C17" i="84" s="1"/>
  <c r="F17" i="84" s="1"/>
  <c r="AQ12" i="75"/>
  <c r="E13" i="5" s="1"/>
  <c r="BB5" i="75"/>
  <c r="J6" i="5" s="1"/>
  <c r="AM6" i="5" s="1"/>
  <c r="BB13" i="75"/>
  <c r="J14" i="5" s="1"/>
  <c r="AM14" i="5" s="1"/>
  <c r="AI179" i="3"/>
  <c r="U180" i="5" s="1"/>
  <c r="AI187" i="3"/>
  <c r="U188" i="5" s="1"/>
  <c r="AI134" i="3"/>
  <c r="U135" i="5" s="1"/>
  <c r="W178" i="3"/>
  <c r="R179" i="5" s="1"/>
  <c r="AI148" i="3"/>
  <c r="U149" i="5" s="1"/>
  <c r="Z146" i="3"/>
  <c r="S147" i="5" s="1"/>
  <c r="W172" i="3"/>
  <c r="R173" i="5" s="1"/>
  <c r="AI157" i="3"/>
  <c r="U158" i="5" s="1"/>
  <c r="H134" i="3"/>
  <c r="N135" i="5" s="1"/>
  <c r="AH115" i="3"/>
  <c r="AI115" i="3" s="1"/>
  <c r="U116" i="5" s="1"/>
  <c r="AI165" i="3"/>
  <c r="U166" i="5" s="1"/>
  <c r="AI126" i="3"/>
  <c r="U127" i="5" s="1"/>
  <c r="W124" i="3"/>
  <c r="R125" i="5" s="1"/>
  <c r="W122" i="3"/>
  <c r="R123" i="5" s="1"/>
  <c r="AI173" i="3"/>
  <c r="U174" i="5" s="1"/>
  <c r="Z136" i="3"/>
  <c r="S137" i="5" s="1"/>
  <c r="AI121" i="3"/>
  <c r="U122" i="5" s="1"/>
  <c r="W111" i="3"/>
  <c r="R112" i="5" s="1"/>
  <c r="AH94" i="3"/>
  <c r="AI94" i="3" s="1"/>
  <c r="U95" i="5" s="1"/>
  <c r="AH88" i="3"/>
  <c r="W76" i="3"/>
  <c r="R77" i="5" s="1"/>
  <c r="AH97" i="3"/>
  <c r="AI97" i="3" s="1"/>
  <c r="U98" i="5" s="1"/>
  <c r="W90" i="3"/>
  <c r="W112" i="3"/>
  <c r="R113" i="5" s="1"/>
  <c r="AI100" i="3"/>
  <c r="U101" i="5" s="1"/>
  <c r="AH80" i="3"/>
  <c r="AI98" i="3"/>
  <c r="U99" i="5" s="1"/>
  <c r="AH105" i="3"/>
  <c r="AI105" i="3" s="1"/>
  <c r="U106" i="5" s="1"/>
  <c r="W93" i="3"/>
  <c r="R94" i="5" s="1"/>
  <c r="AI90" i="3"/>
  <c r="U91" i="5" s="1"/>
  <c r="W85" i="3"/>
  <c r="R86" i="5" s="1"/>
  <c r="W72" i="3"/>
  <c r="Z63" i="3"/>
  <c r="S64" i="5" s="1"/>
  <c r="AI51" i="3"/>
  <c r="U52" i="5" s="1"/>
  <c r="H48" i="3"/>
  <c r="N49" i="5" s="1"/>
  <c r="W59" i="3"/>
  <c r="AH22" i="3"/>
  <c r="AI22" i="3" s="1"/>
  <c r="U23" i="5" s="1"/>
  <c r="W52" i="3"/>
  <c r="R53" i="5" s="1"/>
  <c r="Z48" i="3"/>
  <c r="S49" i="5" s="1"/>
  <c r="AI37" i="3"/>
  <c r="U38" i="5" s="1"/>
  <c r="AH31" i="3"/>
  <c r="AI31" i="3" s="1"/>
  <c r="AH27" i="3"/>
  <c r="AI45" i="3"/>
  <c r="U46" i="5" s="1"/>
  <c r="W65" i="3"/>
  <c r="Q46" i="3"/>
  <c r="R46" i="3" s="1"/>
  <c r="H46" i="3"/>
  <c r="N47" i="5" s="1"/>
  <c r="W73" i="3"/>
  <c r="M22" i="3"/>
  <c r="O23" i="5" s="1"/>
  <c r="P13" i="3"/>
  <c r="Q13" i="3"/>
  <c r="R13" i="3" s="1"/>
  <c r="Z9" i="3"/>
  <c r="S10" i="5" s="1"/>
  <c r="Q5" i="3"/>
  <c r="R5" i="3" s="1"/>
  <c r="AH23" i="3"/>
  <c r="AI23" i="3" s="1"/>
  <c r="U24" i="5" s="1"/>
  <c r="W11" i="3"/>
  <c r="R12" i="5" s="1"/>
  <c r="AH7" i="3"/>
  <c r="AI7" i="3" s="1"/>
  <c r="U8" i="5" s="1"/>
  <c r="AH9" i="3"/>
  <c r="AI9" i="3" s="1"/>
  <c r="U10" i="5" s="1"/>
  <c r="AH15" i="3"/>
  <c r="AI15" i="3" s="1"/>
  <c r="U16" i="5" s="1"/>
  <c r="U11" i="5"/>
  <c r="W8" i="3"/>
  <c r="R9" i="5" s="1"/>
  <c r="R143" i="4"/>
  <c r="AC144" i="5" s="1"/>
  <c r="G143" i="4"/>
  <c r="H143" i="4" s="1"/>
  <c r="AA144" i="5" s="1"/>
  <c r="R65" i="4"/>
  <c r="R154" i="4"/>
  <c r="AC155" i="5" s="1"/>
  <c r="M136" i="4"/>
  <c r="AB137" i="5" s="1"/>
  <c r="R118" i="4"/>
  <c r="AC119" i="5" s="1"/>
  <c r="R106" i="4"/>
  <c r="AC107" i="5" s="1"/>
  <c r="M184" i="4"/>
  <c r="AB185" i="5" s="1"/>
  <c r="G177" i="4"/>
  <c r="Z178" i="5" s="1"/>
  <c r="G169" i="4"/>
  <c r="Z170" i="5" s="1"/>
  <c r="M144" i="4"/>
  <c r="AB145" i="5" s="1"/>
  <c r="R135" i="4"/>
  <c r="AC136" i="5" s="1"/>
  <c r="R124" i="4"/>
  <c r="AC125" i="5" s="1"/>
  <c r="R116" i="4"/>
  <c r="AC117" i="5" s="1"/>
  <c r="R138" i="4"/>
  <c r="AC139" i="5" s="1"/>
  <c r="R98" i="4"/>
  <c r="AC99" i="5" s="1"/>
  <c r="R77" i="4"/>
  <c r="AC78" i="5" s="1"/>
  <c r="R55" i="4"/>
  <c r="AC56" i="5" s="1"/>
  <c r="R113" i="4"/>
  <c r="AC114" i="5" s="1"/>
  <c r="R105" i="4"/>
  <c r="AC106" i="5" s="1"/>
  <c r="M88" i="4"/>
  <c r="AB89" i="5" s="1"/>
  <c r="M61" i="4"/>
  <c r="R44" i="4"/>
  <c r="M83" i="4"/>
  <c r="AB84" i="5" s="1"/>
  <c r="G19" i="4"/>
  <c r="G96" i="4"/>
  <c r="H96" i="4" s="1"/>
  <c r="AA97" i="5" s="1"/>
  <c r="R89" i="4"/>
  <c r="M66" i="4"/>
  <c r="AB67" i="5" s="1"/>
  <c r="M59" i="4"/>
  <c r="AB60" i="5" s="1"/>
  <c r="M43" i="4"/>
  <c r="AB44" i="5" s="1"/>
  <c r="M114" i="4"/>
  <c r="AB115" i="5" s="1"/>
  <c r="M106" i="4"/>
  <c r="AB107" i="5" s="1"/>
  <c r="G104" i="4"/>
  <c r="Z105" i="5" s="1"/>
  <c r="M98" i="4"/>
  <c r="M80" i="4"/>
  <c r="M40" i="4"/>
  <c r="AB41" i="5" s="1"/>
  <c r="R129" i="4"/>
  <c r="AC130" i="5" s="1"/>
  <c r="R121" i="4"/>
  <c r="AC122" i="5" s="1"/>
  <c r="R115" i="4"/>
  <c r="R107" i="4"/>
  <c r="AC108" i="5" s="1"/>
  <c r="R99" i="4"/>
  <c r="AC100" i="5" s="1"/>
  <c r="H83" i="4"/>
  <c r="AA84" i="5" s="1"/>
  <c r="R47" i="4"/>
  <c r="AC48" i="5" s="1"/>
  <c r="M37" i="4"/>
  <c r="AB38" i="5" s="1"/>
  <c r="M12" i="4"/>
  <c r="M4" i="4"/>
  <c r="AB5" i="5" s="1"/>
  <c r="R41" i="4"/>
  <c r="M23" i="4"/>
  <c r="AB24" i="5" s="1"/>
  <c r="G8" i="4"/>
  <c r="H8" i="4" s="1"/>
  <c r="AA9" i="5" s="1"/>
  <c r="R54" i="4"/>
  <c r="AC55" i="5" s="1"/>
  <c r="R25" i="4"/>
  <c r="M15" i="4"/>
  <c r="AB16" i="5" s="1"/>
  <c r="G64" i="4"/>
  <c r="Z65" i="5" s="1"/>
  <c r="M63" i="4"/>
  <c r="AB64" i="5" s="1"/>
  <c r="M42" i="4"/>
  <c r="AB43" i="5" s="1"/>
  <c r="M39" i="4"/>
  <c r="R17" i="4"/>
  <c r="AC18" i="5" s="1"/>
  <c r="M58" i="4"/>
  <c r="AB59" i="5" s="1"/>
  <c r="G40" i="4"/>
  <c r="M10" i="4"/>
  <c r="M50" i="4"/>
  <c r="AB51" i="5" s="1"/>
  <c r="M47" i="4"/>
  <c r="AB48" i="5" s="1"/>
  <c r="M44" i="4"/>
  <c r="AB45" i="5" s="1"/>
  <c r="M18" i="4"/>
  <c r="AB19" i="5" s="1"/>
  <c r="G3" i="75"/>
  <c r="H35" i="4"/>
  <c r="AA36" i="5" s="1"/>
  <c r="H33" i="4"/>
  <c r="AA34" i="5" s="1"/>
  <c r="H91" i="4"/>
  <c r="AA92" i="5" s="1"/>
  <c r="Z63" i="5"/>
  <c r="H95" i="4"/>
  <c r="AA96" i="5" s="1"/>
  <c r="H66" i="4"/>
  <c r="AA67" i="5" s="1"/>
  <c r="J175" i="5"/>
  <c r="AM175" i="5" s="1"/>
  <c r="D181" i="5"/>
  <c r="U69" i="5"/>
  <c r="H129" i="4"/>
  <c r="AA130" i="5" s="1"/>
  <c r="H122" i="4"/>
  <c r="AA123" i="5" s="1"/>
  <c r="J33" i="5"/>
  <c r="AM33" i="5" s="1"/>
  <c r="J74" i="5"/>
  <c r="AM74" i="5" s="1"/>
  <c r="BC160" i="75"/>
  <c r="K161" i="5" s="1"/>
  <c r="Z18" i="5"/>
  <c r="H17" i="4"/>
  <c r="AA18" i="5" s="1"/>
  <c r="AC80" i="5"/>
  <c r="AC90" i="5"/>
  <c r="J166" i="5"/>
  <c r="AM166" i="5" s="1"/>
  <c r="J193" i="5"/>
  <c r="AM193" i="5" s="1"/>
  <c r="J185" i="5"/>
  <c r="AM185" i="5" s="1"/>
  <c r="H60" i="4"/>
  <c r="AA61" i="5" s="1"/>
  <c r="AC92" i="5"/>
  <c r="H104" i="4"/>
  <c r="AA105" i="5" s="1"/>
  <c r="Z97" i="5"/>
  <c r="Z62" i="5"/>
  <c r="AC61" i="5"/>
  <c r="AC42" i="5"/>
  <c r="AC116" i="5"/>
  <c r="AC72" i="5"/>
  <c r="Z93" i="5"/>
  <c r="U134" i="5"/>
  <c r="U70" i="5"/>
  <c r="K3" i="75"/>
  <c r="I3" i="75"/>
  <c r="H3" i="75"/>
  <c r="U3" i="4"/>
  <c r="T3" i="4"/>
  <c r="S3" i="4"/>
  <c r="Q3" i="4"/>
  <c r="P3" i="4"/>
  <c r="L3" i="4"/>
  <c r="K3" i="4"/>
  <c r="J3" i="4"/>
  <c r="I3" i="4"/>
  <c r="F3" i="4"/>
  <c r="E3" i="4"/>
  <c r="C3" i="4"/>
  <c r="D3" i="4" s="1"/>
  <c r="Y4" i="5" s="1"/>
  <c r="AG3" i="3"/>
  <c r="AF3" i="3"/>
  <c r="AH3" i="3" s="1"/>
  <c r="AE3" i="3"/>
  <c r="AD3" i="3"/>
  <c r="Y3" i="3"/>
  <c r="X3" i="3"/>
  <c r="V3" i="3"/>
  <c r="U3" i="3"/>
  <c r="T3" i="3"/>
  <c r="L3" i="3"/>
  <c r="G3" i="3"/>
  <c r="F3" i="3"/>
  <c r="C3" i="3"/>
  <c r="M3" i="75"/>
  <c r="U3" i="75"/>
  <c r="T3" i="75"/>
  <c r="AD3" i="75" s="1"/>
  <c r="S3" i="75"/>
  <c r="AB3" i="75" s="1"/>
  <c r="AK3" i="75" s="1"/>
  <c r="R3" i="75"/>
  <c r="Q3" i="75"/>
  <c r="Z3" i="75" s="1"/>
  <c r="O3" i="75"/>
  <c r="W3" i="75" s="1"/>
  <c r="N3" i="75"/>
  <c r="V3" i="75" s="1"/>
  <c r="AA3" i="3"/>
  <c r="AB3" i="3" s="1"/>
  <c r="AC3" i="3" s="1"/>
  <c r="T4" i="5" s="1"/>
  <c r="I3" i="3"/>
  <c r="J3" i="3" s="1"/>
  <c r="K3" i="3" s="1"/>
  <c r="N3" i="4"/>
  <c r="O3" i="4" s="1"/>
  <c r="BA3" i="75"/>
  <c r="AZ3" i="75"/>
  <c r="BB3" i="75" s="1"/>
  <c r="J4" i="5" s="1"/>
  <c r="AM4" i="5" s="1"/>
  <c r="O3" i="3"/>
  <c r="Q3" i="3" s="1"/>
  <c r="R3" i="3" s="1"/>
  <c r="D147" i="5"/>
  <c r="D77" i="5"/>
  <c r="D148" i="5"/>
  <c r="D8" i="5"/>
  <c r="D145" i="5"/>
  <c r="D132" i="5"/>
  <c r="D31" i="5"/>
  <c r="V147" i="75"/>
  <c r="AH147" i="75" s="1"/>
  <c r="V152" i="75"/>
  <c r="AH152" i="75" s="1"/>
  <c r="V174" i="75"/>
  <c r="AH174" i="75" s="1"/>
  <c r="G112" i="75"/>
  <c r="G15" i="75"/>
  <c r="G111" i="75"/>
  <c r="V106" i="75"/>
  <c r="AH106" i="75" s="1"/>
  <c r="V63" i="75"/>
  <c r="AH63" i="75" s="1"/>
  <c r="AA72" i="75"/>
  <c r="AJ72" i="75" s="1"/>
  <c r="V89" i="75"/>
  <c r="AA137" i="75"/>
  <c r="AJ137" i="75" s="1"/>
  <c r="AG15" i="75"/>
  <c r="F140" i="75"/>
  <c r="P140" i="75" s="1"/>
  <c r="Y140" i="75" s="1"/>
  <c r="AP140" i="75" s="1"/>
  <c r="AW60" i="75"/>
  <c r="AY60" i="75" s="1"/>
  <c r="I61" i="5" s="1"/>
  <c r="AW177" i="75"/>
  <c r="G130" i="75"/>
  <c r="V57" i="75"/>
  <c r="AH57" i="75" s="1"/>
  <c r="V127" i="75"/>
  <c r="AH127" i="75" s="1"/>
  <c r="AA50" i="75"/>
  <c r="AJ50" i="75" s="1"/>
  <c r="V16" i="75"/>
  <c r="AH16" i="75" s="1"/>
  <c r="AA43" i="75"/>
  <c r="AA157" i="75"/>
  <c r="AJ157" i="75" s="1"/>
  <c r="V72" i="75"/>
  <c r="AH72" i="75" s="1"/>
  <c r="V43" i="75"/>
  <c r="AH43" i="75" s="1"/>
  <c r="G53" i="75"/>
  <c r="E15" i="5"/>
  <c r="G121" i="75"/>
  <c r="AW64" i="75"/>
  <c r="AW44" i="75"/>
  <c r="AA76" i="75"/>
  <c r="AJ76" i="75" s="1"/>
  <c r="V35" i="75"/>
  <c r="AH35" i="75" s="1"/>
  <c r="G105" i="75"/>
  <c r="AW32" i="75"/>
  <c r="AG112" i="75"/>
  <c r="V120" i="75"/>
  <c r="AW100" i="75"/>
  <c r="AY100" i="75" s="1"/>
  <c r="I101" i="5" s="1"/>
  <c r="V66" i="75"/>
  <c r="AH66" i="75" s="1"/>
  <c r="V26" i="75"/>
  <c r="AH26" i="75" s="1"/>
  <c r="AW70" i="75"/>
  <c r="AY70" i="75" s="1"/>
  <c r="I71" i="5" s="1"/>
  <c r="AW14" i="75"/>
  <c r="AY14" i="75" s="1"/>
  <c r="V30" i="75"/>
  <c r="AH30" i="75" s="1"/>
  <c r="V28" i="75"/>
  <c r="AH28" i="75" s="1"/>
  <c r="AA182" i="75"/>
  <c r="AJ182" i="75" s="1"/>
  <c r="G116" i="75"/>
  <c r="G63" i="75"/>
  <c r="AA149" i="75"/>
  <c r="AW118" i="75"/>
  <c r="V60" i="75"/>
  <c r="AH60" i="75" s="1"/>
  <c r="AW6" i="75"/>
  <c r="AY6" i="75" s="1"/>
  <c r="I7" i="5" s="1"/>
  <c r="AA112" i="75"/>
  <c r="AW107" i="75"/>
  <c r="AW81" i="75"/>
  <c r="AY81" i="75" s="1"/>
  <c r="BC81" i="75" s="1"/>
  <c r="K82" i="5" s="1"/>
  <c r="V175" i="75"/>
  <c r="AH175" i="75" s="1"/>
  <c r="AA68" i="75"/>
  <c r="AJ68" i="75" s="1"/>
  <c r="AW117" i="75"/>
  <c r="AY117" i="75" s="1"/>
  <c r="I118" i="5" s="1"/>
  <c r="G177" i="75"/>
  <c r="G36" i="75"/>
  <c r="AW19" i="75"/>
  <c r="G171" i="75"/>
  <c r="G83" i="75"/>
  <c r="AW165" i="75"/>
  <c r="AA115" i="75"/>
  <c r="AJ115" i="75" s="1"/>
  <c r="G19" i="75"/>
  <c r="G173" i="75"/>
  <c r="AA22" i="75"/>
  <c r="AW57" i="75"/>
  <c r="V39" i="75"/>
  <c r="AH39" i="75" s="1"/>
  <c r="G178" i="75"/>
  <c r="G180" i="75"/>
  <c r="AG172" i="75"/>
  <c r="V13" i="75"/>
  <c r="AA105" i="75"/>
  <c r="E76" i="5"/>
  <c r="V126" i="75"/>
  <c r="AH126" i="75" s="1"/>
  <c r="G170" i="75"/>
  <c r="AW126" i="75"/>
  <c r="AY126" i="75" s="1"/>
  <c r="I127" i="5" s="1"/>
  <c r="AA167" i="75"/>
  <c r="AJ167" i="75" s="1"/>
  <c r="AW41" i="75"/>
  <c r="AY41" i="75" s="1"/>
  <c r="I42" i="5" s="1"/>
  <c r="AW171" i="75"/>
  <c r="AW77" i="75"/>
  <c r="AY77" i="75" s="1"/>
  <c r="G124" i="75"/>
  <c r="AF76" i="75"/>
  <c r="AN76" i="75" s="1"/>
  <c r="AS76" i="75" s="1"/>
  <c r="AU76" i="75" s="1"/>
  <c r="G77" i="5" s="1"/>
  <c r="E49" i="5"/>
  <c r="G70" i="75"/>
  <c r="AW58" i="75"/>
  <c r="AY58" i="75" s="1"/>
  <c r="I59" i="5" s="1"/>
  <c r="G133" i="75"/>
  <c r="AW90" i="75"/>
  <c r="AY90" i="75" s="1"/>
  <c r="I91" i="5" s="1"/>
  <c r="AW61" i="75"/>
  <c r="AY61" i="75" s="1"/>
  <c r="I62" i="5" s="1"/>
  <c r="V70" i="75"/>
  <c r="AH70" i="75" s="1"/>
  <c r="AA85" i="75"/>
  <c r="AJ85" i="75" s="1"/>
  <c r="V163" i="75"/>
  <c r="AH163" i="75" s="1"/>
  <c r="AA69" i="75"/>
  <c r="AA181" i="75"/>
  <c r="AJ181" i="75" s="1"/>
  <c r="V121" i="75"/>
  <c r="AH121" i="75" s="1"/>
  <c r="AA87" i="75"/>
  <c r="AJ87" i="75" s="1"/>
  <c r="AA155" i="75"/>
  <c r="AJ155" i="75" s="1"/>
  <c r="AA191" i="75"/>
  <c r="AJ191" i="75" s="1"/>
  <c r="AA192" i="75"/>
  <c r="AJ192" i="75" s="1"/>
  <c r="AA165" i="75"/>
  <c r="AA63" i="75"/>
  <c r="G125" i="75"/>
  <c r="C9" i="75"/>
  <c r="C42" i="75"/>
  <c r="C49" i="75"/>
  <c r="C4" i="75"/>
  <c r="C115" i="75"/>
  <c r="C32" i="75"/>
  <c r="C61" i="75"/>
  <c r="C128" i="75"/>
  <c r="E128" i="75" s="1"/>
  <c r="C84" i="75"/>
  <c r="C132" i="75"/>
  <c r="C37" i="75"/>
  <c r="C19" i="75"/>
  <c r="C22" i="75"/>
  <c r="C85" i="75"/>
  <c r="C41" i="75"/>
  <c r="E41" i="75" s="1"/>
  <c r="C112" i="75"/>
  <c r="C64" i="75"/>
  <c r="C105" i="75"/>
  <c r="C45" i="75"/>
  <c r="C18" i="75"/>
  <c r="C65" i="75"/>
  <c r="C129" i="75"/>
  <c r="C190" i="75"/>
  <c r="C80" i="75"/>
  <c r="C68" i="75"/>
  <c r="C79" i="75"/>
  <c r="C25" i="75"/>
  <c r="E25" i="75" s="1"/>
  <c r="C122" i="75"/>
  <c r="C51" i="75"/>
  <c r="C10" i="75"/>
  <c r="E10" i="75" s="1"/>
  <c r="C23" i="75"/>
  <c r="C183" i="75"/>
  <c r="C146" i="75"/>
  <c r="C193" i="75"/>
  <c r="C21" i="75"/>
  <c r="C173" i="75"/>
  <c r="C151" i="75"/>
  <c r="E151" i="75" s="1"/>
  <c r="C7" i="75"/>
  <c r="C118" i="75"/>
  <c r="E118" i="75" s="1"/>
  <c r="C82" i="75"/>
  <c r="E82" i="75" s="1"/>
  <c r="C149" i="75"/>
  <c r="C130" i="75"/>
  <c r="C178" i="75"/>
  <c r="C181" i="75"/>
  <c r="C33" i="75"/>
  <c r="C143" i="75"/>
  <c r="C137" i="75"/>
  <c r="C141" i="75"/>
  <c r="C53" i="75"/>
  <c r="C189" i="75"/>
  <c r="C27" i="75"/>
  <c r="C92" i="75"/>
  <c r="C99" i="75"/>
  <c r="C158" i="75"/>
  <c r="C159" i="75"/>
  <c r="C171" i="75"/>
  <c r="E171" i="75" s="1"/>
  <c r="C11" i="75"/>
  <c r="C131" i="75"/>
  <c r="E131" i="75" s="1"/>
  <c r="C94" i="75"/>
  <c r="AA88" i="75"/>
  <c r="AJ88" i="75" s="1"/>
  <c r="V111" i="75"/>
  <c r="AH111" i="75" s="1"/>
  <c r="V24" i="75"/>
  <c r="G153" i="75"/>
  <c r="AG124" i="75"/>
  <c r="AW152" i="75"/>
  <c r="AY152" i="75" s="1"/>
  <c r="I153" i="5" s="1"/>
  <c r="C117" i="75"/>
  <c r="E117" i="75" s="1"/>
  <c r="C87" i="75"/>
  <c r="AW16" i="75"/>
  <c r="C67" i="75"/>
  <c r="G98" i="75"/>
  <c r="AW130" i="75"/>
  <c r="AY130" i="75" s="1"/>
  <c r="I131" i="5" s="1"/>
  <c r="AA66" i="75"/>
  <c r="V17" i="75"/>
  <c r="V31" i="75"/>
  <c r="AH31" i="75" s="1"/>
  <c r="AA61" i="75"/>
  <c r="C34" i="75"/>
  <c r="E34" i="75" s="1"/>
  <c r="AA110" i="75"/>
  <c r="G184" i="75"/>
  <c r="AW91" i="75"/>
  <c r="AW34" i="75"/>
  <c r="C188" i="75"/>
  <c r="AA44" i="75"/>
  <c r="AJ44" i="75" s="1"/>
  <c r="G152" i="75"/>
  <c r="G164" i="75"/>
  <c r="AW92" i="75"/>
  <c r="AY92" i="75" s="1"/>
  <c r="I93" i="5" s="1"/>
  <c r="AW20" i="75"/>
  <c r="AA162" i="75"/>
  <c r="G44" i="75"/>
  <c r="AW80" i="75"/>
  <c r="AY80" i="75" s="1"/>
  <c r="I81" i="5" s="1"/>
  <c r="AW108" i="75"/>
  <c r="AA51" i="75"/>
  <c r="AJ51" i="75" s="1"/>
  <c r="G45" i="75"/>
  <c r="AW163" i="75"/>
  <c r="C113" i="75"/>
  <c r="E113" i="75" s="1"/>
  <c r="V86" i="75"/>
  <c r="AW7" i="75"/>
  <c r="AY7" i="75" s="1"/>
  <c r="I8" i="5" s="1"/>
  <c r="C185" i="75"/>
  <c r="V97" i="75"/>
  <c r="AH97" i="75" s="1"/>
  <c r="G81" i="75"/>
  <c r="AA140" i="75"/>
  <c r="AJ140" i="75" s="1"/>
  <c r="G52" i="75"/>
  <c r="AW68" i="75"/>
  <c r="AY68" i="75" s="1"/>
  <c r="V153" i="75"/>
  <c r="AH153" i="75" s="1"/>
  <c r="G129" i="75"/>
  <c r="AA120" i="75"/>
  <c r="AJ120" i="75" s="1"/>
  <c r="G189" i="75"/>
  <c r="AW146" i="75"/>
  <c r="AY146" i="75" s="1"/>
  <c r="I147" i="5" s="1"/>
  <c r="AA23" i="75"/>
  <c r="AJ23" i="75" s="1"/>
  <c r="C124" i="75"/>
  <c r="AA101" i="75"/>
  <c r="AJ101" i="75" s="1"/>
  <c r="G137" i="75"/>
  <c r="AF66" i="75"/>
  <c r="AN66" i="75" s="1"/>
  <c r="AS66" i="75" s="1"/>
  <c r="AW135" i="75"/>
  <c r="V14" i="75"/>
  <c r="AH14" i="75" s="1"/>
  <c r="V150" i="75"/>
  <c r="AH150" i="75" s="1"/>
  <c r="AA190" i="75"/>
  <c r="AJ190" i="75" s="1"/>
  <c r="C36" i="75"/>
  <c r="C3" i="75"/>
  <c r="G131" i="75"/>
  <c r="AW89" i="75"/>
  <c r="AA126" i="75"/>
  <c r="AA173" i="75"/>
  <c r="V148" i="75"/>
  <c r="AH148" i="75" s="1"/>
  <c r="G31" i="75"/>
  <c r="C136" i="75"/>
  <c r="AA113" i="75"/>
  <c r="AJ113" i="75" s="1"/>
  <c r="AA131" i="75"/>
  <c r="C38" i="75"/>
  <c r="V110" i="75"/>
  <c r="AH110" i="75" s="1"/>
  <c r="AW38" i="75"/>
  <c r="AA116" i="75"/>
  <c r="AJ116" i="75" s="1"/>
  <c r="AW21" i="75"/>
  <c r="AY21" i="75" s="1"/>
  <c r="I22" i="5" s="1"/>
  <c r="AA179" i="75"/>
  <c r="AJ179" i="75" s="1"/>
  <c r="AA189" i="75"/>
  <c r="AW138" i="75"/>
  <c r="AY138" i="75" s="1"/>
  <c r="I139" i="5" s="1"/>
  <c r="C140" i="75"/>
  <c r="E140" i="75" s="1"/>
  <c r="AW154" i="75"/>
  <c r="AY154" i="75" s="1"/>
  <c r="AW12" i="75"/>
  <c r="AY12" i="75" s="1"/>
  <c r="I13" i="5" s="1"/>
  <c r="AW179" i="75"/>
  <c r="AA163" i="75"/>
  <c r="AA168" i="75"/>
  <c r="C75" i="75"/>
  <c r="E75" i="75" s="1"/>
  <c r="C169" i="75"/>
  <c r="AW9" i="75"/>
  <c r="AY9" i="75" s="1"/>
  <c r="I10" i="5" s="1"/>
  <c r="AF5" i="75"/>
  <c r="AN5" i="75" s="1"/>
  <c r="AS5" i="75" s="1"/>
  <c r="AU5" i="75" s="1"/>
  <c r="G6" i="5" s="1"/>
  <c r="C83" i="75"/>
  <c r="AA36" i="75"/>
  <c r="AJ36" i="75" s="1"/>
  <c r="V108" i="75"/>
  <c r="C90" i="75"/>
  <c r="E90" i="75" s="1"/>
  <c r="AA71" i="75"/>
  <c r="G85" i="75"/>
  <c r="G59" i="75"/>
  <c r="AW142" i="75"/>
  <c r="AY142" i="75" s="1"/>
  <c r="I143" i="5" s="1"/>
  <c r="AW63" i="75"/>
  <c r="AY63" i="75" s="1"/>
  <c r="I64" i="5" s="1"/>
  <c r="AW88" i="75"/>
  <c r="C15" i="75"/>
  <c r="V135" i="75"/>
  <c r="AW125" i="75"/>
  <c r="AY125" i="75" s="1"/>
  <c r="I126" i="5" s="1"/>
  <c r="AA57" i="75"/>
  <c r="AJ57" i="75" s="1"/>
  <c r="V6" i="75"/>
  <c r="AA49" i="75"/>
  <c r="AA169" i="75"/>
  <c r="AJ169" i="75" s="1"/>
  <c r="AA133" i="75"/>
  <c r="AJ133" i="75" s="1"/>
  <c r="AA118" i="75"/>
  <c r="AJ118" i="75" s="1"/>
  <c r="AA193" i="75"/>
  <c r="AJ193" i="75" s="1"/>
  <c r="G161" i="75"/>
  <c r="C59" i="75"/>
  <c r="E59" i="75" s="1"/>
  <c r="AA143" i="75"/>
  <c r="AJ143" i="75" s="1"/>
  <c r="AA10" i="75"/>
  <c r="AJ10" i="75" s="1"/>
  <c r="AW113" i="75"/>
  <c r="AW147" i="75"/>
  <c r="V154" i="75"/>
  <c r="AH154" i="75" s="1"/>
  <c r="C62" i="75"/>
  <c r="C157" i="75"/>
  <c r="AA185" i="75"/>
  <c r="AJ185" i="75" s="1"/>
  <c r="AL185" i="75" s="1"/>
  <c r="V107" i="75"/>
  <c r="AH107" i="75" s="1"/>
  <c r="AA117" i="75"/>
  <c r="AJ117" i="75" s="1"/>
  <c r="AA24" i="75"/>
  <c r="AC24" i="75" s="1"/>
  <c r="AW157" i="75"/>
  <c r="AY157" i="75" s="1"/>
  <c r="AG54" i="75"/>
  <c r="C160" i="75"/>
  <c r="G99" i="75"/>
  <c r="E149" i="5"/>
  <c r="AG36" i="75"/>
  <c r="AF57" i="75"/>
  <c r="AA20" i="75"/>
  <c r="AJ20" i="75" s="1"/>
  <c r="G33" i="75"/>
  <c r="AW28" i="75"/>
  <c r="AY28" i="75" s="1"/>
  <c r="I29" i="5" s="1"/>
  <c r="AW31" i="75"/>
  <c r="D115" i="75"/>
  <c r="AF83" i="75"/>
  <c r="AN83" i="75" s="1"/>
  <c r="V116" i="75"/>
  <c r="AF49" i="75"/>
  <c r="AN49" i="75" s="1"/>
  <c r="AB11" i="75"/>
  <c r="AK11" i="75" s="1"/>
  <c r="AF31" i="75"/>
  <c r="AF136" i="75"/>
  <c r="AN136" i="75" s="1"/>
  <c r="AF150" i="75"/>
  <c r="D12" i="75"/>
  <c r="W58" i="75"/>
  <c r="W99" i="75"/>
  <c r="AI99" i="75" s="1"/>
  <c r="W55" i="75"/>
  <c r="W12" i="75"/>
  <c r="W38" i="75"/>
  <c r="W44" i="75"/>
  <c r="W87" i="75"/>
  <c r="W134" i="75"/>
  <c r="W52" i="75"/>
  <c r="W67" i="75"/>
  <c r="W142" i="75"/>
  <c r="W9" i="75"/>
  <c r="W85" i="75"/>
  <c r="W36" i="75"/>
  <c r="W21" i="75"/>
  <c r="W79" i="75"/>
  <c r="W125" i="75"/>
  <c r="W189" i="75"/>
  <c r="W141" i="75"/>
  <c r="W185" i="75"/>
  <c r="W78" i="75"/>
  <c r="W188" i="75"/>
  <c r="W45" i="75"/>
  <c r="W115" i="75"/>
  <c r="W187" i="75"/>
  <c r="AI187" i="75" s="1"/>
  <c r="W27" i="75"/>
  <c r="W76" i="75"/>
  <c r="W15" i="75"/>
  <c r="W33" i="75"/>
  <c r="W176" i="75"/>
  <c r="W156" i="75"/>
  <c r="W7" i="75"/>
  <c r="W136" i="75"/>
  <c r="W130" i="75"/>
  <c r="X130" i="75" s="1"/>
  <c r="W77" i="75"/>
  <c r="W80" i="75"/>
  <c r="W168" i="75"/>
  <c r="W172" i="75"/>
  <c r="W37" i="75"/>
  <c r="W119" i="75"/>
  <c r="W157" i="75"/>
  <c r="W122" i="75"/>
  <c r="W69" i="75"/>
  <c r="W112" i="75"/>
  <c r="W183" i="75"/>
  <c r="W42" i="75"/>
  <c r="W124" i="75"/>
  <c r="W129" i="75"/>
  <c r="W133" i="75"/>
  <c r="W64" i="75"/>
  <c r="W51" i="75"/>
  <c r="W178" i="75"/>
  <c r="AF36" i="75"/>
  <c r="AN36" i="75" s="1"/>
  <c r="AF38" i="75"/>
  <c r="AW30" i="75"/>
  <c r="AY30" i="75" s="1"/>
  <c r="AB51" i="75"/>
  <c r="AK51" i="75" s="1"/>
  <c r="V68" i="75"/>
  <c r="AB135" i="75"/>
  <c r="AK135" i="75" s="1"/>
  <c r="V130" i="75"/>
  <c r="AB130" i="75"/>
  <c r="AK130" i="75" s="1"/>
  <c r="W148" i="75"/>
  <c r="V81" i="75"/>
  <c r="V149" i="75"/>
  <c r="AB80" i="75"/>
  <c r="AF32" i="75"/>
  <c r="AN32" i="75" s="1"/>
  <c r="W164" i="75"/>
  <c r="AI164" i="75" s="1"/>
  <c r="AF158" i="75"/>
  <c r="AN158" i="75" s="1"/>
  <c r="AB17" i="75"/>
  <c r="AK17" i="75" s="1"/>
  <c r="G43" i="75"/>
  <c r="V101" i="75"/>
  <c r="AH101" i="75" s="1"/>
  <c r="AW132" i="75"/>
  <c r="AY132" i="75" s="1"/>
  <c r="I133" i="5" s="1"/>
  <c r="C125" i="75"/>
  <c r="C96" i="75"/>
  <c r="AW119" i="75"/>
  <c r="AG33" i="75"/>
  <c r="AA170" i="75"/>
  <c r="AJ170" i="75" s="1"/>
  <c r="C142" i="75"/>
  <c r="G113" i="75"/>
  <c r="AW155" i="75"/>
  <c r="AG78" i="75"/>
  <c r="AA166" i="75"/>
  <c r="G118" i="75"/>
  <c r="AW156" i="75"/>
  <c r="AY156" i="75" s="1"/>
  <c r="I157" i="5" s="1"/>
  <c r="AW145" i="75"/>
  <c r="AW123" i="75"/>
  <c r="AG86" i="75"/>
  <c r="AA58" i="75"/>
  <c r="AJ58" i="75" s="1"/>
  <c r="AA31" i="75"/>
  <c r="AJ31" i="75" s="1"/>
  <c r="G139" i="75"/>
  <c r="V115" i="75"/>
  <c r="W57" i="75"/>
  <c r="AB107" i="75"/>
  <c r="AK107" i="75" s="1"/>
  <c r="AW158" i="75"/>
  <c r="AY158" i="75" s="1"/>
  <c r="I159" i="5" s="1"/>
  <c r="G106" i="75"/>
  <c r="AF69" i="75"/>
  <c r="AN69" i="75" s="1"/>
  <c r="AW99" i="75"/>
  <c r="C8" i="75"/>
  <c r="G37" i="75"/>
  <c r="AA4" i="75"/>
  <c r="AJ4" i="75" s="1"/>
  <c r="AB29" i="75"/>
  <c r="AK29" i="75" s="1"/>
  <c r="V75" i="75"/>
  <c r="W23" i="75"/>
  <c r="W177" i="75"/>
  <c r="AI177" i="75" s="1"/>
  <c r="W171" i="75"/>
  <c r="V58" i="75"/>
  <c r="AF147" i="75"/>
  <c r="AN147" i="75" s="1"/>
  <c r="W100" i="75"/>
  <c r="AI100" i="75" s="1"/>
  <c r="D168" i="75"/>
  <c r="AW105" i="75"/>
  <c r="AY105" i="75" s="1"/>
  <c r="AA160" i="75"/>
  <c r="AJ160" i="75" s="1"/>
  <c r="AG174" i="75"/>
  <c r="C145" i="75"/>
  <c r="E145" i="75" s="1"/>
  <c r="C133" i="75"/>
  <c r="AA26" i="75"/>
  <c r="AJ26" i="75" s="1"/>
  <c r="V102" i="75"/>
  <c r="AH102" i="75" s="1"/>
  <c r="AA77" i="75"/>
  <c r="AJ77" i="75" s="1"/>
  <c r="AA86" i="75"/>
  <c r="AJ86" i="75" s="1"/>
  <c r="V166" i="75"/>
  <c r="AH166" i="75" s="1"/>
  <c r="AA178" i="75"/>
  <c r="AJ178" i="75" s="1"/>
  <c r="AA84" i="75"/>
  <c r="G71" i="75"/>
  <c r="C54" i="75"/>
  <c r="AA103" i="75"/>
  <c r="AJ103" i="75" s="1"/>
  <c r="G42" i="75"/>
  <c r="AA121" i="75"/>
  <c r="C29" i="75"/>
  <c r="E29" i="75" s="1"/>
  <c r="AW83" i="75"/>
  <c r="AG56" i="75"/>
  <c r="AA187" i="75"/>
  <c r="AJ187" i="75" s="1"/>
  <c r="G78" i="75"/>
  <c r="AW174" i="75"/>
  <c r="AY174" i="75" s="1"/>
  <c r="E108" i="5"/>
  <c r="AG137" i="75"/>
  <c r="V19" i="75"/>
  <c r="V55" i="75"/>
  <c r="W118" i="75"/>
  <c r="AI118" i="75" s="1"/>
  <c r="W34" i="75"/>
  <c r="AI34" i="75" s="1"/>
  <c r="V12" i="75"/>
  <c r="W19" i="75"/>
  <c r="AI19" i="75" s="1"/>
  <c r="AF24" i="75"/>
  <c r="AN24" i="75" s="1"/>
  <c r="AW73" i="75"/>
  <c r="AY73" i="75" s="1"/>
  <c r="AB125" i="75"/>
  <c r="AK125" i="75" s="1"/>
  <c r="V80" i="75"/>
  <c r="AG38" i="75"/>
  <c r="W75" i="75"/>
  <c r="AI75" i="75" s="1"/>
  <c r="W66" i="75"/>
  <c r="AG135" i="75"/>
  <c r="AB81" i="75"/>
  <c r="AK81" i="75" s="1"/>
  <c r="AB115" i="75"/>
  <c r="AK115" i="75" s="1"/>
  <c r="AW178" i="75"/>
  <c r="AY178" i="75" s="1"/>
  <c r="I179" i="5" s="1"/>
  <c r="AW47" i="75"/>
  <c r="AY47" i="75" s="1"/>
  <c r="I48" i="5" s="1"/>
  <c r="AG48" i="75"/>
  <c r="V160" i="75"/>
  <c r="V136" i="75"/>
  <c r="V42" i="75"/>
  <c r="AH42" i="75" s="1"/>
  <c r="D27" i="75"/>
  <c r="AW87" i="75"/>
  <c r="AA6" i="75"/>
  <c r="AJ6" i="75" s="1"/>
  <c r="C74" i="75"/>
  <c r="E74" i="75" s="1"/>
  <c r="C170" i="75"/>
  <c r="C40" i="75"/>
  <c r="E40" i="75" s="1"/>
  <c r="AW5" i="75"/>
  <c r="AY5" i="75" s="1"/>
  <c r="I6" i="5" s="1"/>
  <c r="AW76" i="75"/>
  <c r="AY76" i="75" s="1"/>
  <c r="I77" i="5" s="1"/>
  <c r="G147" i="75"/>
  <c r="AW143" i="75"/>
  <c r="C134" i="75"/>
  <c r="AW49" i="75"/>
  <c r="AY49" i="75" s="1"/>
  <c r="I50" i="5" s="1"/>
  <c r="AA148" i="75"/>
  <c r="AJ148" i="75" s="1"/>
  <c r="C139" i="75"/>
  <c r="AA128" i="75"/>
  <c r="AJ128" i="75" s="1"/>
  <c r="V164" i="75"/>
  <c r="AH164" i="75" s="1"/>
  <c r="G159" i="75"/>
  <c r="AW94" i="75"/>
  <c r="AY94" i="75" s="1"/>
  <c r="I95" i="5" s="1"/>
  <c r="AW82" i="75"/>
  <c r="AA146" i="75"/>
  <c r="AA154" i="75"/>
  <c r="AJ154" i="75" s="1"/>
  <c r="C78" i="75"/>
  <c r="C55" i="75"/>
  <c r="G136" i="75"/>
  <c r="G119" i="75"/>
  <c r="AA158" i="75"/>
  <c r="V95" i="75"/>
  <c r="C100" i="75"/>
  <c r="E100" i="75" s="1"/>
  <c r="AA159" i="75"/>
  <c r="AJ159" i="75" s="1"/>
  <c r="C161" i="75"/>
  <c r="E161" i="75" s="1"/>
  <c r="C69" i="75"/>
  <c r="AA125" i="75"/>
  <c r="AJ125" i="75" s="1"/>
  <c r="AA18" i="75"/>
  <c r="AW121" i="75"/>
  <c r="AY121" i="75" s="1"/>
  <c r="I122" i="5" s="1"/>
  <c r="AA183" i="75"/>
  <c r="AJ183" i="75" s="1"/>
  <c r="AW75" i="75"/>
  <c r="C44" i="75"/>
  <c r="V48" i="75"/>
  <c r="AH48" i="75" s="1"/>
  <c r="C123" i="75"/>
  <c r="E123" i="75" s="1"/>
  <c r="G142" i="75"/>
  <c r="AW159" i="75"/>
  <c r="AY159" i="75" s="1"/>
  <c r="AW54" i="75"/>
  <c r="AY54" i="75" s="1"/>
  <c r="I55" i="5" s="1"/>
  <c r="AW148" i="75"/>
  <c r="C77" i="75"/>
  <c r="AA138" i="75"/>
  <c r="AJ138" i="75" s="1"/>
  <c r="G89" i="75"/>
  <c r="AW164" i="75"/>
  <c r="AG118" i="75"/>
  <c r="AA129" i="75"/>
  <c r="AJ129" i="75" s="1"/>
  <c r="C86" i="75"/>
  <c r="C179" i="75"/>
  <c r="AW95" i="75"/>
  <c r="AY95" i="75" s="1"/>
  <c r="I96" i="5" s="1"/>
  <c r="AW23" i="75"/>
  <c r="AY23" i="75" s="1"/>
  <c r="I24" i="5" s="1"/>
  <c r="AF43" i="75"/>
  <c r="AN43" i="75" s="1"/>
  <c r="AS43" i="75" s="1"/>
  <c r="AA15" i="75"/>
  <c r="AA177" i="75"/>
  <c r="C192" i="75"/>
  <c r="E192" i="75" s="1"/>
  <c r="V98" i="75"/>
  <c r="AH98" i="75" s="1"/>
  <c r="G74" i="75"/>
  <c r="C93" i="75"/>
  <c r="AW101" i="75"/>
  <c r="AY101" i="75" s="1"/>
  <c r="AW191" i="75"/>
  <c r="AA172" i="75"/>
  <c r="C88" i="75"/>
  <c r="C138" i="75"/>
  <c r="V109" i="75"/>
  <c r="AH109" i="75" s="1"/>
  <c r="AW98" i="75"/>
  <c r="AY98" i="75" s="1"/>
  <c r="AA147" i="75"/>
  <c r="C168" i="75"/>
  <c r="AW180" i="75"/>
  <c r="AY180" i="75" s="1"/>
  <c r="I181" i="5" s="1"/>
  <c r="V180" i="75"/>
  <c r="G188" i="75"/>
  <c r="AA41" i="75"/>
  <c r="AJ41" i="75" s="1"/>
  <c r="C50" i="75"/>
  <c r="E50" i="75" s="1"/>
  <c r="AA171" i="75"/>
  <c r="C119" i="75"/>
  <c r="G108" i="75"/>
  <c r="AB54" i="75"/>
  <c r="W106" i="75"/>
  <c r="AI106" i="75" s="1"/>
  <c r="W20" i="75"/>
  <c r="V138" i="75"/>
  <c r="V79" i="75"/>
  <c r="AG117" i="75"/>
  <c r="AW169" i="75"/>
  <c r="AY169" i="75" s="1"/>
  <c r="AG3" i="75"/>
  <c r="W139" i="75"/>
  <c r="D42" i="75"/>
  <c r="E42" i="75" s="1"/>
  <c r="W182" i="75"/>
  <c r="AI182" i="75" s="1"/>
  <c r="V157" i="75"/>
  <c r="D77" i="75"/>
  <c r="AW168" i="75"/>
  <c r="AY168" i="75" s="1"/>
  <c r="I169" i="5" s="1"/>
  <c r="W35" i="75"/>
  <c r="AI35" i="75" s="1"/>
  <c r="V7" i="75"/>
  <c r="W167" i="75"/>
  <c r="AI167" i="75" s="1"/>
  <c r="AF30" i="75"/>
  <c r="AN30" i="75" s="1"/>
  <c r="W149" i="75"/>
  <c r="AI149" i="75" s="1"/>
  <c r="W158" i="75"/>
  <c r="AI158" i="75" s="1"/>
  <c r="AF165" i="75"/>
  <c r="AB22" i="75"/>
  <c r="AK22" i="75" s="1"/>
  <c r="AW175" i="75"/>
  <c r="W155" i="75"/>
  <c r="AB126" i="75"/>
  <c r="AK126" i="75" s="1"/>
  <c r="AF67" i="75"/>
  <c r="AF114" i="75"/>
  <c r="AN114" i="75" s="1"/>
  <c r="W83" i="75"/>
  <c r="AI83" i="75" s="1"/>
  <c r="W160" i="75"/>
  <c r="V84" i="75"/>
  <c r="V132" i="75"/>
  <c r="AB155" i="75"/>
  <c r="AK155" i="75" s="1"/>
  <c r="AA102" i="75"/>
  <c r="AJ102" i="75" s="1"/>
  <c r="V118" i="75"/>
  <c r="V117" i="75"/>
  <c r="V54" i="75"/>
  <c r="AB57" i="75"/>
  <c r="AK57" i="75" s="1"/>
  <c r="AB92" i="75"/>
  <c r="AK92" i="75" s="1"/>
  <c r="W72" i="75"/>
  <c r="AI72" i="75" s="1"/>
  <c r="D178" i="75"/>
  <c r="D36" i="75"/>
  <c r="V37" i="75"/>
  <c r="G162" i="75"/>
  <c r="G91" i="75"/>
  <c r="C104" i="75"/>
  <c r="E104" i="75" s="1"/>
  <c r="AW106" i="75"/>
  <c r="AY106" i="75" s="1"/>
  <c r="I107" i="5" s="1"/>
  <c r="AA40" i="75"/>
  <c r="AJ40" i="75" s="1"/>
  <c r="G103" i="75"/>
  <c r="AW160" i="75"/>
  <c r="AY160" i="75" s="1"/>
  <c r="I161" i="5" s="1"/>
  <c r="AW51" i="75"/>
  <c r="C114" i="75"/>
  <c r="C177" i="75"/>
  <c r="E177" i="75" s="1"/>
  <c r="AA142" i="75"/>
  <c r="AJ142" i="75" s="1"/>
  <c r="AA48" i="75"/>
  <c r="AJ48" i="75" s="1"/>
  <c r="G73" i="75"/>
  <c r="G10" i="75"/>
  <c r="W131" i="75"/>
  <c r="AI131" i="75" s="1"/>
  <c r="W138" i="75"/>
  <c r="AW93" i="75"/>
  <c r="AY93" i="75" s="1"/>
  <c r="AG186" i="75"/>
  <c r="AG70" i="75"/>
  <c r="AF11" i="75"/>
  <c r="AN11" i="75" s="1"/>
  <c r="AS11" i="75" s="1"/>
  <c r="AU11" i="75" s="1"/>
  <c r="G12" i="5" s="1"/>
  <c r="AF183" i="75"/>
  <c r="W14" i="75"/>
  <c r="V189" i="75"/>
  <c r="AB187" i="75"/>
  <c r="AK187" i="75" s="1"/>
  <c r="AL187" i="75" s="1"/>
  <c r="AF33" i="75"/>
  <c r="AN33" i="75" s="1"/>
  <c r="W56" i="75"/>
  <c r="AI56" i="75" s="1"/>
  <c r="AB50" i="75"/>
  <c r="AK50" i="75" s="1"/>
  <c r="AL50" i="75" s="1"/>
  <c r="AB78" i="75"/>
  <c r="AK78" i="75" s="1"/>
  <c r="AW50" i="75"/>
  <c r="AY50" i="75" s="1"/>
  <c r="I51" i="5" s="1"/>
  <c r="V96" i="75"/>
  <c r="AG90" i="75"/>
  <c r="W109" i="75"/>
  <c r="AF120" i="75"/>
  <c r="AN120" i="75" s="1"/>
  <c r="D38" i="75"/>
  <c r="AI38" i="75" s="1"/>
  <c r="W101" i="75"/>
  <c r="V178" i="75"/>
  <c r="AF192" i="75"/>
  <c r="AN192" i="75" s="1"/>
  <c r="D44" i="75"/>
  <c r="AB94" i="75"/>
  <c r="AK94" i="75" s="1"/>
  <c r="D122" i="75"/>
  <c r="W48" i="75"/>
  <c r="AI48" i="75" s="1"/>
  <c r="G23" i="75"/>
  <c r="D87" i="75"/>
  <c r="C58" i="75"/>
  <c r="AW45" i="75"/>
  <c r="AY45" i="75" s="1"/>
  <c r="G72" i="75"/>
  <c r="C182" i="75"/>
  <c r="C76" i="75"/>
  <c r="AW42" i="75"/>
  <c r="AY42" i="75" s="1"/>
  <c r="AW74" i="75"/>
  <c r="AY74" i="75" s="1"/>
  <c r="I75" i="5" s="1"/>
  <c r="AA180" i="75"/>
  <c r="V184" i="75"/>
  <c r="AH184" i="75" s="1"/>
  <c r="C12" i="75"/>
  <c r="AH12" i="75" s="1"/>
  <c r="AA127" i="75"/>
  <c r="AJ127" i="75" s="1"/>
  <c r="AF178" i="75"/>
  <c r="AN178" i="75" s="1"/>
  <c r="AS178" i="75" s="1"/>
  <c r="AU178" i="75" s="1"/>
  <c r="G179" i="5" s="1"/>
  <c r="W13" i="75"/>
  <c r="AI13" i="75" s="1"/>
  <c r="V61" i="75"/>
  <c r="C5" i="75"/>
  <c r="E5" i="75" s="1"/>
  <c r="AA8" i="75"/>
  <c r="AJ8" i="75" s="1"/>
  <c r="V99" i="75"/>
  <c r="W113" i="75"/>
  <c r="AI113" i="75" s="1"/>
  <c r="AG134" i="75"/>
  <c r="AB133" i="75"/>
  <c r="W68" i="75"/>
  <c r="AW188" i="75"/>
  <c r="AY188" i="75" s="1"/>
  <c r="I189" i="5" s="1"/>
  <c r="AB191" i="75"/>
  <c r="AG126" i="75"/>
  <c r="AW186" i="75"/>
  <c r="AY186" i="75" s="1"/>
  <c r="I187" i="5" s="1"/>
  <c r="G69" i="75"/>
  <c r="AF127" i="75"/>
  <c r="AN127" i="75" s="1"/>
  <c r="AS127" i="75" s="1"/>
  <c r="AU127" i="75" s="1"/>
  <c r="G128" i="5" s="1"/>
  <c r="AW161" i="75"/>
  <c r="AY161" i="75" s="1"/>
  <c r="I162" i="5" s="1"/>
  <c r="D136" i="75"/>
  <c r="W140" i="75"/>
  <c r="AI140" i="75" s="1"/>
  <c r="AF84" i="75"/>
  <c r="AN84" i="75" s="1"/>
  <c r="AB159" i="75"/>
  <c r="AK159" i="75" s="1"/>
  <c r="D141" i="75"/>
  <c r="W17" i="75"/>
  <c r="AI17" i="75" s="1"/>
  <c r="AF180" i="75"/>
  <c r="AN180" i="75" s="1"/>
  <c r="W117" i="75"/>
  <c r="AI117" i="75" s="1"/>
  <c r="V88" i="75"/>
  <c r="V141" i="75"/>
  <c r="AG146" i="75"/>
  <c r="AF113" i="75"/>
  <c r="AN113" i="75" s="1"/>
  <c r="AS113" i="75" s="1"/>
  <c r="AU113" i="75" s="1"/>
  <c r="G114" i="5" s="1"/>
  <c r="AF146" i="75"/>
  <c r="AN146" i="75" s="1"/>
  <c r="AB122" i="75"/>
  <c r="AK122" i="75" s="1"/>
  <c r="AB160" i="75"/>
  <c r="AW187" i="75"/>
  <c r="AW166" i="75"/>
  <c r="AY166" i="75" s="1"/>
  <c r="AA7" i="75"/>
  <c r="C47" i="75"/>
  <c r="E47" i="75" s="1"/>
  <c r="AA56" i="75"/>
  <c r="AJ56" i="75" s="1"/>
  <c r="G39" i="75"/>
  <c r="AW37" i="75"/>
  <c r="AY37" i="75" s="1"/>
  <c r="C187" i="75"/>
  <c r="AA19" i="75"/>
  <c r="AJ19" i="75" s="1"/>
  <c r="C156" i="75"/>
  <c r="AA80" i="75"/>
  <c r="G117" i="75"/>
  <c r="AF102" i="75"/>
  <c r="AN102" i="75" s="1"/>
  <c r="AS102" i="75" s="1"/>
  <c r="AW183" i="75"/>
  <c r="D134" i="75"/>
  <c r="AG171" i="75"/>
  <c r="D112" i="75"/>
  <c r="AI112" i="75" s="1"/>
  <c r="W6" i="75"/>
  <c r="AI6" i="75" s="1"/>
  <c r="V23" i="75"/>
  <c r="V33" i="75"/>
  <c r="AG162" i="75"/>
  <c r="AG110" i="75"/>
  <c r="AF179" i="75"/>
  <c r="AN179" i="75" s="1"/>
  <c r="AS179" i="75" s="1"/>
  <c r="AU179" i="75" s="1"/>
  <c r="G180" i="5" s="1"/>
  <c r="AG23" i="75"/>
  <c r="AW104" i="75"/>
  <c r="AY104" i="75" s="1"/>
  <c r="I105" i="5" s="1"/>
  <c r="V74" i="75"/>
  <c r="W25" i="75"/>
  <c r="AI25" i="75" s="1"/>
  <c r="AW36" i="75"/>
  <c r="AY36" i="75" s="1"/>
  <c r="I37" i="5" s="1"/>
  <c r="W28" i="75"/>
  <c r="AW129" i="75"/>
  <c r="D130" i="75"/>
  <c r="E130" i="75" s="1"/>
  <c r="D7" i="75"/>
  <c r="V21" i="75"/>
  <c r="AG94" i="75"/>
  <c r="AG71" i="75"/>
  <c r="AG165" i="75"/>
  <c r="AG113" i="75"/>
  <c r="V93" i="75"/>
  <c r="AW110" i="75"/>
  <c r="AG163" i="75"/>
  <c r="AF191" i="75"/>
  <c r="AN191" i="75" s="1"/>
  <c r="AS191" i="75" s="1"/>
  <c r="AU191" i="75" s="1"/>
  <c r="G192" i="5" s="1"/>
  <c r="AW176" i="75"/>
  <c r="AY176" i="75" s="1"/>
  <c r="I177" i="5" s="1"/>
  <c r="AF41" i="75"/>
  <c r="AN41" i="75" s="1"/>
  <c r="W121" i="75"/>
  <c r="AI121" i="75" s="1"/>
  <c r="G191" i="75"/>
  <c r="G110" i="75"/>
  <c r="W144" i="75"/>
  <c r="AI144" i="75" s="1"/>
  <c r="AG89" i="75"/>
  <c r="V137" i="75"/>
  <c r="AB52" i="75"/>
  <c r="AK52" i="75" s="1"/>
  <c r="AW85" i="75"/>
  <c r="AY85" i="75" s="1"/>
  <c r="I86" i="5" s="1"/>
  <c r="W91" i="75"/>
  <c r="AI91" i="75" s="1"/>
  <c r="G157" i="75"/>
  <c r="W90" i="75"/>
  <c r="AI90" i="75" s="1"/>
  <c r="W86" i="75"/>
  <c r="AI86" i="75" s="1"/>
  <c r="AA92" i="75"/>
  <c r="AJ92" i="75" s="1"/>
  <c r="AA25" i="75"/>
  <c r="AJ25" i="75" s="1"/>
  <c r="AA17" i="75"/>
  <c r="AA95" i="75"/>
  <c r="AJ95" i="75" s="1"/>
  <c r="AA67" i="75"/>
  <c r="AJ67" i="75" s="1"/>
  <c r="AA186" i="75"/>
  <c r="AG10" i="75"/>
  <c r="AA151" i="75"/>
  <c r="AA82" i="75"/>
  <c r="AJ82" i="75" s="1"/>
  <c r="AG6" i="75"/>
  <c r="AA97" i="75"/>
  <c r="AJ97" i="75" s="1"/>
  <c r="AW136" i="75"/>
  <c r="AY136" i="75" s="1"/>
  <c r="I137" i="5" s="1"/>
  <c r="AW149" i="75"/>
  <c r="AY149" i="75" s="1"/>
  <c r="I150" i="5" s="1"/>
  <c r="V165" i="75"/>
  <c r="AH165" i="75" s="1"/>
  <c r="AG190" i="75"/>
  <c r="AF20" i="75"/>
  <c r="AN20" i="75" s="1"/>
  <c r="AS20" i="75" s="1"/>
  <c r="AU20" i="75" s="1"/>
  <c r="G21" i="5" s="1"/>
  <c r="V49" i="75"/>
  <c r="W107" i="75"/>
  <c r="X107" i="75" s="1"/>
  <c r="AO107" i="75" s="1"/>
  <c r="C108" i="5" s="1"/>
  <c r="W31" i="75"/>
  <c r="AW185" i="75"/>
  <c r="AY185" i="75" s="1"/>
  <c r="I186" i="5" s="1"/>
  <c r="AG69" i="75"/>
  <c r="AB129" i="75"/>
  <c r="AG189" i="75"/>
  <c r="W4" i="75"/>
  <c r="AI4" i="75" s="1"/>
  <c r="AG27" i="75"/>
  <c r="AF125" i="75"/>
  <c r="AN125" i="75" s="1"/>
  <c r="AB138" i="75"/>
  <c r="AK138" i="75" s="1"/>
  <c r="V4" i="75"/>
  <c r="AB7" i="75"/>
  <c r="AC7" i="75" s="1"/>
  <c r="AA81" i="75"/>
  <c r="AJ81" i="75" s="1"/>
  <c r="AA114" i="75"/>
  <c r="C167" i="75"/>
  <c r="E167" i="75" s="1"/>
  <c r="C172" i="75"/>
  <c r="AA93" i="75"/>
  <c r="AJ93" i="75" s="1"/>
  <c r="AA65" i="75"/>
  <c r="AJ65" i="75" s="1"/>
  <c r="G90" i="75"/>
  <c r="G38" i="75"/>
  <c r="E26" i="5"/>
  <c r="AA132" i="75"/>
  <c r="AJ132" i="75" s="1"/>
  <c r="W41" i="75"/>
  <c r="AI41" i="75" s="1"/>
  <c r="AG64" i="75"/>
  <c r="W50" i="75"/>
  <c r="AI50" i="75" s="1"/>
  <c r="AF26" i="75"/>
  <c r="AN26" i="75" s="1"/>
  <c r="AS26" i="75" s="1"/>
  <c r="AU26" i="75" s="1"/>
  <c r="G27" i="5" s="1"/>
  <c r="AB88" i="75"/>
  <c r="AK88" i="75" s="1"/>
  <c r="AF27" i="75"/>
  <c r="AN27" i="75" s="1"/>
  <c r="AG83" i="75"/>
  <c r="AF82" i="75"/>
  <c r="D54" i="75"/>
  <c r="AW192" i="75"/>
  <c r="AY192" i="75" s="1"/>
  <c r="AB66" i="75"/>
  <c r="AK66" i="75" s="1"/>
  <c r="AW27" i="75"/>
  <c r="AF174" i="75"/>
  <c r="AN174" i="75" s="1"/>
  <c r="AB27" i="75"/>
  <c r="AK27" i="75" s="1"/>
  <c r="W88" i="75"/>
  <c r="AF126" i="75"/>
  <c r="AN126" i="75" s="1"/>
  <c r="W60" i="75"/>
  <c r="AI60" i="75" s="1"/>
  <c r="AW69" i="75"/>
  <c r="AY69" i="75" s="1"/>
  <c r="I70" i="5" s="1"/>
  <c r="AB176" i="75"/>
  <c r="AK176" i="75" s="1"/>
  <c r="AB86" i="75"/>
  <c r="AW13" i="75"/>
  <c r="AY13" i="75" s="1"/>
  <c r="I14" i="5" s="1"/>
  <c r="V29" i="75"/>
  <c r="V123" i="75"/>
  <c r="V139" i="75"/>
  <c r="AH139" i="75" s="1"/>
  <c r="V90" i="75"/>
  <c r="X90" i="75" s="1"/>
  <c r="AF175" i="75"/>
  <c r="AN175" i="75" s="1"/>
  <c r="W135" i="75"/>
  <c r="AI135" i="75" s="1"/>
  <c r="W73" i="75"/>
  <c r="AI73" i="75" s="1"/>
  <c r="D133" i="75"/>
  <c r="AA73" i="75"/>
  <c r="AJ73" i="75" s="1"/>
  <c r="V144" i="75"/>
  <c r="W145" i="75"/>
  <c r="AI145" i="75" s="1"/>
  <c r="V124" i="75"/>
  <c r="AF35" i="75"/>
  <c r="AN35" i="75" s="1"/>
  <c r="AB21" i="75"/>
  <c r="AK21" i="75" s="1"/>
  <c r="AB20" i="75"/>
  <c r="AK20" i="75" s="1"/>
  <c r="AF68" i="75"/>
  <c r="AF70" i="75"/>
  <c r="AN70" i="75" s="1"/>
  <c r="AF133" i="75"/>
  <c r="AN133" i="75" s="1"/>
  <c r="V170" i="75"/>
  <c r="AH170" i="75" s="1"/>
  <c r="V56" i="75"/>
  <c r="W82" i="75"/>
  <c r="AI82" i="75" s="1"/>
  <c r="W29" i="75"/>
  <c r="AI29" i="75" s="1"/>
  <c r="AB10" i="75"/>
  <c r="AK10" i="75" s="1"/>
  <c r="AL10" i="75" s="1"/>
  <c r="W128" i="75"/>
  <c r="AI128" i="75" s="1"/>
  <c r="V87" i="75"/>
  <c r="AF111" i="75"/>
  <c r="AB127" i="75"/>
  <c r="AK127" i="75" s="1"/>
  <c r="AL127" i="75" s="1"/>
  <c r="AB65" i="75"/>
  <c r="AB113" i="75"/>
  <c r="AF103" i="75"/>
  <c r="AN103" i="75" s="1"/>
  <c r="AB100" i="75"/>
  <c r="AK100" i="75" s="1"/>
  <c r="V114" i="75"/>
  <c r="V59" i="75"/>
  <c r="AB97" i="75"/>
  <c r="AK97" i="75" s="1"/>
  <c r="AF181" i="75"/>
  <c r="AN181" i="75" s="1"/>
  <c r="AF168" i="75"/>
  <c r="AN168" i="75" s="1"/>
  <c r="AF80" i="75"/>
  <c r="AN80" i="75" s="1"/>
  <c r="AF4" i="75"/>
  <c r="AF64" i="75"/>
  <c r="AN64" i="75" s="1"/>
  <c r="AS64" i="75" s="1"/>
  <c r="AU64" i="75" s="1"/>
  <c r="G65" i="5" s="1"/>
  <c r="AF142" i="75"/>
  <c r="AN142" i="75" s="1"/>
  <c r="AF143" i="75"/>
  <c r="AN143" i="75" s="1"/>
  <c r="AF186" i="75"/>
  <c r="AN186" i="75" s="1"/>
  <c r="AF73" i="75"/>
  <c r="AF58" i="75"/>
  <c r="AF75" i="75"/>
  <c r="AN75" i="75" s="1"/>
  <c r="Z85" i="75"/>
  <c r="Z33" i="75"/>
  <c r="Z66" i="75"/>
  <c r="Z103" i="75"/>
  <c r="Z111" i="75"/>
  <c r="Z188" i="75"/>
  <c r="Z180" i="75"/>
  <c r="Z112" i="75"/>
  <c r="AQ112" i="75" s="1"/>
  <c r="E113" i="5" s="1"/>
  <c r="Z139" i="75"/>
  <c r="Z119" i="75"/>
  <c r="AQ119" i="75" s="1"/>
  <c r="E120" i="5" s="1"/>
  <c r="Z52" i="75"/>
  <c r="Z150" i="75"/>
  <c r="Z90" i="75"/>
  <c r="Z4" i="75"/>
  <c r="Z5" i="75"/>
  <c r="Z53" i="75"/>
  <c r="AQ53" i="75" s="1"/>
  <c r="E54" i="5" s="1"/>
  <c r="Z39" i="75"/>
  <c r="Z190" i="75"/>
  <c r="Z130" i="75"/>
  <c r="AQ130" i="75" s="1"/>
  <c r="E131" i="5" s="1"/>
  <c r="Z109" i="75"/>
  <c r="Z91" i="75"/>
  <c r="AQ91" i="75" s="1"/>
  <c r="E92" i="5" s="1"/>
  <c r="Z99" i="75"/>
  <c r="Z98" i="75"/>
  <c r="Z45" i="75"/>
  <c r="Z168" i="75"/>
  <c r="Z50" i="75"/>
  <c r="Z38" i="75"/>
  <c r="AQ38" i="75" s="1"/>
  <c r="E39" i="5" s="1"/>
  <c r="Z77" i="75"/>
  <c r="Z178" i="75"/>
  <c r="AQ178" i="75" s="1"/>
  <c r="E179" i="5" s="1"/>
  <c r="Z132" i="75"/>
  <c r="Z83" i="75"/>
  <c r="Z121" i="75"/>
  <c r="AQ121" i="75" s="1"/>
  <c r="E122" i="5" s="1"/>
  <c r="Z117" i="75"/>
  <c r="Z105" i="75"/>
  <c r="Z71" i="75"/>
  <c r="Z116" i="75"/>
  <c r="Z70" i="75"/>
  <c r="AQ70" i="75" s="1"/>
  <c r="E71" i="5" s="1"/>
  <c r="Z96" i="75"/>
  <c r="Z49" i="75"/>
  <c r="Z63" i="75"/>
  <c r="Z89" i="75"/>
  <c r="Z191" i="75"/>
  <c r="Z69" i="75"/>
  <c r="Z106" i="75"/>
  <c r="Z74" i="75"/>
  <c r="Z15" i="75"/>
  <c r="Z108" i="75"/>
  <c r="Z164" i="75"/>
  <c r="Z59" i="75"/>
  <c r="Z79" i="75"/>
  <c r="Z72" i="75"/>
  <c r="AQ72" i="75" s="1"/>
  <c r="E73" i="5" s="1"/>
  <c r="Z134" i="75"/>
  <c r="Z42" i="75"/>
  <c r="AQ42" i="75" s="1"/>
  <c r="E43" i="5" s="1"/>
  <c r="Z153" i="75"/>
  <c r="Z147" i="75"/>
  <c r="Z82" i="75"/>
  <c r="Z156" i="75"/>
  <c r="Z131" i="75"/>
  <c r="Z133" i="75"/>
  <c r="Z124" i="75"/>
  <c r="Z31" i="75"/>
  <c r="Z161" i="75"/>
  <c r="Z67" i="75"/>
  <c r="Z78" i="75"/>
  <c r="Z142" i="75"/>
  <c r="AQ142" i="75" s="1"/>
  <c r="E143" i="5" s="1"/>
  <c r="Z177" i="75"/>
  <c r="AQ177" i="75" s="1"/>
  <c r="E178" i="5" s="1"/>
  <c r="Z44" i="75"/>
  <c r="AQ44" i="75" s="1"/>
  <c r="E45" i="5" s="1"/>
  <c r="Z158" i="75"/>
  <c r="Z113" i="75"/>
  <c r="AQ113" i="75" s="1"/>
  <c r="E114" i="5" s="1"/>
  <c r="Z136" i="75"/>
  <c r="AQ136" i="75" s="1"/>
  <c r="E137" i="5" s="1"/>
  <c r="Z152" i="75"/>
  <c r="AQ152" i="75" s="1"/>
  <c r="E153" i="5" s="1"/>
  <c r="Z51" i="75"/>
  <c r="Z43" i="75"/>
  <c r="Z184" i="75"/>
  <c r="Z170" i="75"/>
  <c r="Z185" i="75"/>
  <c r="Z129" i="75"/>
  <c r="Z171" i="75"/>
  <c r="Z10" i="75"/>
  <c r="Z118" i="75"/>
  <c r="Z16" i="75"/>
  <c r="Z23" i="75"/>
  <c r="Z37" i="75"/>
  <c r="Z183" i="75"/>
  <c r="Z36" i="75"/>
  <c r="AQ36" i="75" s="1"/>
  <c r="E37" i="5" s="1"/>
  <c r="Z88" i="75"/>
  <c r="Z19" i="75"/>
  <c r="Z73" i="75"/>
  <c r="Z26" i="75"/>
  <c r="Z61" i="75"/>
  <c r="Z189" i="75"/>
  <c r="AQ189" i="75" s="1"/>
  <c r="E190" i="5" s="1"/>
  <c r="Z162" i="75"/>
  <c r="AQ162" i="75" s="1"/>
  <c r="E163" i="5" s="1"/>
  <c r="Z110" i="75"/>
  <c r="Z46" i="75"/>
  <c r="Z157" i="75"/>
  <c r="AB39" i="75"/>
  <c r="W162" i="75"/>
  <c r="AI162" i="75" s="1"/>
  <c r="W74" i="75"/>
  <c r="D129" i="75"/>
  <c r="AA32" i="75"/>
  <c r="AJ32" i="75" s="1"/>
  <c r="AW151" i="75"/>
  <c r="AA174" i="75"/>
  <c r="AW182" i="75"/>
  <c r="AY182" i="75" s="1"/>
  <c r="I183" i="5" s="1"/>
  <c r="AG139" i="75"/>
  <c r="AG28" i="75"/>
  <c r="AG160" i="75"/>
  <c r="W92" i="75"/>
  <c r="AI92" i="75" s="1"/>
  <c r="AF90" i="75"/>
  <c r="AN90" i="75" s="1"/>
  <c r="V128" i="75"/>
  <c r="AW193" i="75"/>
  <c r="AY193" i="75" s="1"/>
  <c r="I194" i="5" s="1"/>
  <c r="AF148" i="75"/>
  <c r="W47" i="75"/>
  <c r="AI47" i="75" s="1"/>
  <c r="V183" i="75"/>
  <c r="AB103" i="75"/>
  <c r="AB154" i="75"/>
  <c r="AK154" i="75" s="1"/>
  <c r="AG170" i="75"/>
  <c r="V8" i="75"/>
  <c r="AH8" i="75" s="1"/>
  <c r="AB55" i="75"/>
  <c r="AK55" i="75" s="1"/>
  <c r="V140" i="75"/>
  <c r="AH140" i="75" s="1"/>
  <c r="D119" i="75"/>
  <c r="V192" i="75"/>
  <c r="W61" i="75"/>
  <c r="AI61" i="75" s="1"/>
  <c r="AW133" i="75"/>
  <c r="AY133" i="75" s="1"/>
  <c r="V76" i="75"/>
  <c r="AH76" i="75" s="1"/>
  <c r="W161" i="75"/>
  <c r="AI161" i="75" s="1"/>
  <c r="G49" i="75"/>
  <c r="AB114" i="75"/>
  <c r="AK114" i="75" s="1"/>
  <c r="V131" i="75"/>
  <c r="G82" i="75"/>
  <c r="AB116" i="75"/>
  <c r="D179" i="75"/>
  <c r="W146" i="75"/>
  <c r="AI146" i="75" s="1"/>
  <c r="V119" i="75"/>
  <c r="V179" i="75"/>
  <c r="W89" i="75"/>
  <c r="AI89" i="75" s="1"/>
  <c r="AB124" i="75"/>
  <c r="AB96" i="75"/>
  <c r="AK96" i="75" s="1"/>
  <c r="AA91" i="75"/>
  <c r="AF101" i="75"/>
  <c r="AN101" i="75" s="1"/>
  <c r="W163" i="75"/>
  <c r="AI163" i="75" s="1"/>
  <c r="AF160" i="75"/>
  <c r="AN160" i="75" s="1"/>
  <c r="AA184" i="75"/>
  <c r="V173" i="75"/>
  <c r="D52" i="75"/>
  <c r="AI52" i="75" s="1"/>
  <c r="AW131" i="75"/>
  <c r="AB68" i="75"/>
  <c r="AK68" i="75" s="1"/>
  <c r="V122" i="75"/>
  <c r="AB67" i="75"/>
  <c r="AK67" i="75" s="1"/>
  <c r="AB108" i="75"/>
  <c r="AB104" i="75"/>
  <c r="AK104" i="75" s="1"/>
  <c r="AF89" i="75"/>
  <c r="AN89" i="75" s="1"/>
  <c r="W65" i="75"/>
  <c r="AI65" i="75" s="1"/>
  <c r="AB48" i="75"/>
  <c r="AK48" i="75" s="1"/>
  <c r="AB60" i="75"/>
  <c r="AK60" i="75" s="1"/>
  <c r="W120" i="75"/>
  <c r="AI120" i="75" s="1"/>
  <c r="W95" i="75"/>
  <c r="AA54" i="75"/>
  <c r="C52" i="75"/>
  <c r="AA21" i="75"/>
  <c r="AJ21" i="75" s="1"/>
  <c r="AL21" i="75" s="1"/>
  <c r="V103" i="75"/>
  <c r="AH103" i="75" s="1"/>
  <c r="V11" i="75"/>
  <c r="G183" i="75"/>
  <c r="AG44" i="75"/>
  <c r="AB77" i="75"/>
  <c r="AK77" i="75" s="1"/>
  <c r="AW3" i="75"/>
  <c r="AF166" i="75"/>
  <c r="AG130" i="75"/>
  <c r="AF7" i="75"/>
  <c r="AF40" i="75"/>
  <c r="AN40" i="75" s="1"/>
  <c r="AS40" i="75" s="1"/>
  <c r="AU40" i="75" s="1"/>
  <c r="G41" i="5" s="1"/>
  <c r="W103" i="75"/>
  <c r="W16" i="75"/>
  <c r="AF121" i="75"/>
  <c r="AN121" i="75" s="1"/>
  <c r="AS121" i="75" s="1"/>
  <c r="AU121" i="75" s="1"/>
  <c r="G122" i="5" s="1"/>
  <c r="AF110" i="75"/>
  <c r="V187" i="75"/>
  <c r="G190" i="75"/>
  <c r="AG4" i="75"/>
  <c r="AF190" i="75"/>
  <c r="AN190" i="75" s="1"/>
  <c r="AS190" i="75" s="1"/>
  <c r="AF184" i="75"/>
  <c r="AN184" i="75" s="1"/>
  <c r="AS184" i="75" s="1"/>
  <c r="AU184" i="75" s="1"/>
  <c r="G185" i="5" s="1"/>
  <c r="AF39" i="75"/>
  <c r="AN39" i="75" s="1"/>
  <c r="AS39" i="75" s="1"/>
  <c r="AU39" i="75" s="1"/>
  <c r="G40" i="5" s="1"/>
  <c r="AG72" i="75"/>
  <c r="AG91" i="75"/>
  <c r="W116" i="75"/>
  <c r="AI116" i="75" s="1"/>
  <c r="W153" i="75"/>
  <c r="AI153" i="75" s="1"/>
  <c r="AB56" i="75"/>
  <c r="AK56" i="75" s="1"/>
  <c r="AW25" i="75"/>
  <c r="AY25" i="75" s="1"/>
  <c r="I26" i="5" s="1"/>
  <c r="W71" i="75"/>
  <c r="AI71" i="75" s="1"/>
  <c r="V125" i="75"/>
  <c r="W143" i="75"/>
  <c r="AI143" i="75" s="1"/>
  <c r="AB90" i="75"/>
  <c r="AK90" i="75" s="1"/>
  <c r="G158" i="75"/>
  <c r="V65" i="75"/>
  <c r="V62" i="75"/>
  <c r="AB139" i="75"/>
  <c r="AK139" i="75" s="1"/>
  <c r="D51" i="75"/>
  <c r="AI51" i="75" s="1"/>
  <c r="D15" i="75"/>
  <c r="AF15" i="75"/>
  <c r="AN15" i="75" s="1"/>
  <c r="D183" i="75"/>
  <c r="AG32" i="75"/>
  <c r="AB136" i="75"/>
  <c r="AK136" i="75" s="1"/>
  <c r="D124" i="75"/>
  <c r="AG147" i="75"/>
  <c r="AW48" i="75"/>
  <c r="AY48" i="75" s="1"/>
  <c r="G50" i="75"/>
  <c r="V73" i="75"/>
  <c r="X73" i="75" s="1"/>
  <c r="AB118" i="75"/>
  <c r="AG142" i="75"/>
  <c r="AB59" i="75"/>
  <c r="AK59" i="75" s="1"/>
  <c r="D8" i="75"/>
  <c r="D176" i="75"/>
  <c r="AG161" i="75"/>
  <c r="D64" i="75"/>
  <c r="AI64" i="75" s="1"/>
  <c r="D157" i="75"/>
  <c r="V45" i="75"/>
  <c r="V83" i="75"/>
  <c r="AB45" i="75"/>
  <c r="AK45" i="75" s="1"/>
  <c r="V15" i="75"/>
  <c r="V78" i="75"/>
  <c r="AB41" i="75"/>
  <c r="AF74" i="75"/>
  <c r="AN74" i="75" s="1"/>
  <c r="AB102" i="75"/>
  <c r="AK102" i="75" s="1"/>
  <c r="AB82" i="75"/>
  <c r="AK82" i="75" s="1"/>
  <c r="AF176" i="75"/>
  <c r="AN176" i="75" s="1"/>
  <c r="AB141" i="75"/>
  <c r="AK141" i="75" s="1"/>
  <c r="AL141" i="75" s="1"/>
  <c r="AB73" i="75"/>
  <c r="D137" i="75"/>
  <c r="AF117" i="75"/>
  <c r="AN117" i="75" s="1"/>
  <c r="AS117" i="75" s="1"/>
  <c r="AU117" i="75" s="1"/>
  <c r="G118" i="5" s="1"/>
  <c r="AB169" i="75"/>
  <c r="AF37" i="75"/>
  <c r="AF9" i="75"/>
  <c r="AF28" i="75"/>
  <c r="AN28" i="75" s="1"/>
  <c r="AF88" i="75"/>
  <c r="AN88" i="75" s="1"/>
  <c r="AF173" i="75"/>
  <c r="AN173" i="75" s="1"/>
  <c r="AF157" i="75"/>
  <c r="AF71" i="75"/>
  <c r="AN71" i="75" s="1"/>
  <c r="AF59" i="75"/>
  <c r="AN59" i="75" s="1"/>
  <c r="AF177" i="75"/>
  <c r="AF93" i="75"/>
  <c r="AN93" i="75" s="1"/>
  <c r="AB28" i="75"/>
  <c r="AK28" i="75" s="1"/>
  <c r="W49" i="75"/>
  <c r="AI49" i="75" s="1"/>
  <c r="AA30" i="75"/>
  <c r="AW79" i="75"/>
  <c r="AA175" i="75"/>
  <c r="AJ175" i="75" s="1"/>
  <c r="AG63" i="75"/>
  <c r="AA55" i="75"/>
  <c r="G4" i="75"/>
  <c r="AW97" i="75"/>
  <c r="AY97" i="75" s="1"/>
  <c r="AA70" i="75"/>
  <c r="AJ70" i="75" s="1"/>
  <c r="AW167" i="75"/>
  <c r="AG103" i="75"/>
  <c r="AF124" i="75"/>
  <c r="AN124" i="75" s="1"/>
  <c r="AS124" i="75" s="1"/>
  <c r="AU124" i="75" s="1"/>
  <c r="G125" i="5" s="1"/>
  <c r="V32" i="75"/>
  <c r="AG150" i="75"/>
  <c r="AG61" i="75"/>
  <c r="AG136" i="75"/>
  <c r="W18" i="75"/>
  <c r="AI18" i="75" s="1"/>
  <c r="AF164" i="75"/>
  <c r="AN164" i="75" s="1"/>
  <c r="AS164" i="75" s="1"/>
  <c r="AU164" i="75" s="1"/>
  <c r="G165" i="5" s="1"/>
  <c r="AW26" i="75"/>
  <c r="AY26" i="75" s="1"/>
  <c r="AF105" i="75"/>
  <c r="AN105" i="75" s="1"/>
  <c r="D45" i="75"/>
  <c r="AW10" i="75"/>
  <c r="AY10" i="75" s="1"/>
  <c r="I11" i="5" s="1"/>
  <c r="D80" i="75"/>
  <c r="AF65" i="75"/>
  <c r="AN65" i="75" s="1"/>
  <c r="AS65" i="75" s="1"/>
  <c r="AU65" i="75" s="1"/>
  <c r="G66" i="5" s="1"/>
  <c r="AB87" i="75"/>
  <c r="AF167" i="75"/>
  <c r="V53" i="75"/>
  <c r="AW18" i="75"/>
  <c r="AY18" i="75" s="1"/>
  <c r="I19" i="5" s="1"/>
  <c r="AG125" i="75"/>
  <c r="AB144" i="75"/>
  <c r="AW66" i="75"/>
  <c r="AY66" i="75" s="1"/>
  <c r="AG157" i="75"/>
  <c r="V171" i="75"/>
  <c r="V69" i="75"/>
  <c r="D93" i="75"/>
  <c r="AW120" i="75"/>
  <c r="AY120" i="75" s="1"/>
  <c r="AW17" i="75"/>
  <c r="AY17" i="75" s="1"/>
  <c r="I18" i="5" s="1"/>
  <c r="W40" i="75"/>
  <c r="AI40" i="75" s="1"/>
  <c r="V145" i="75"/>
  <c r="AH145" i="75" s="1"/>
  <c r="AF172" i="75"/>
  <c r="AN172" i="75" s="1"/>
  <c r="AS172" i="75" s="1"/>
  <c r="AU172" i="75" s="1"/>
  <c r="G173" i="5" s="1"/>
  <c r="AW109" i="75"/>
  <c r="AY109" i="75" s="1"/>
  <c r="I110" i="5" s="1"/>
  <c r="D169" i="75"/>
  <c r="AB15" i="75"/>
  <c r="AK15" i="75" s="1"/>
  <c r="AB58" i="75"/>
  <c r="AK58" i="75" s="1"/>
  <c r="AF123" i="75"/>
  <c r="AG120" i="75"/>
  <c r="AA124" i="75"/>
  <c r="AJ124" i="75" s="1"/>
  <c r="AW96" i="75"/>
  <c r="AY96" i="75" s="1"/>
  <c r="W108" i="75"/>
  <c r="AI108" i="75" s="1"/>
  <c r="W152" i="75"/>
  <c r="AI152" i="75" s="1"/>
  <c r="AF188" i="75"/>
  <c r="AN188" i="75" s="1"/>
  <c r="AS188" i="75" s="1"/>
  <c r="AU188" i="75" s="1"/>
  <c r="G189" i="5" s="1"/>
  <c r="AB44" i="75"/>
  <c r="AK44" i="75" s="1"/>
  <c r="AF87" i="75"/>
  <c r="V40" i="75"/>
  <c r="AW144" i="75"/>
  <c r="AY144" i="75" s="1"/>
  <c r="AW22" i="75"/>
  <c r="AY22" i="75" s="1"/>
  <c r="I23" i="5" s="1"/>
  <c r="W175" i="75"/>
  <c r="AI175" i="75" s="1"/>
  <c r="AW84" i="75"/>
  <c r="AY84" i="75" s="1"/>
  <c r="I85" i="5" s="1"/>
  <c r="AW189" i="75"/>
  <c r="AY189" i="75" s="1"/>
  <c r="AF182" i="75"/>
  <c r="AN182" i="75" s="1"/>
  <c r="V85" i="75"/>
  <c r="AG168" i="75"/>
  <c r="G51" i="75"/>
  <c r="W150" i="75"/>
  <c r="AI150" i="75" s="1"/>
  <c r="AB164" i="75"/>
  <c r="AB76" i="75"/>
  <c r="W192" i="75"/>
  <c r="AI192" i="75" s="1"/>
  <c r="AF144" i="75"/>
  <c r="AN144" i="75" s="1"/>
  <c r="AS144" i="75" s="1"/>
  <c r="AU144" i="75" s="1"/>
  <c r="G145" i="5" s="1"/>
  <c r="AF22" i="75"/>
  <c r="W59" i="75"/>
  <c r="AI59" i="75" s="1"/>
  <c r="AW116" i="75"/>
  <c r="AY116" i="75" s="1"/>
  <c r="I117" i="5" s="1"/>
  <c r="V182" i="75"/>
  <c r="AB64" i="75"/>
  <c r="AB71" i="75"/>
  <c r="AK71" i="75" s="1"/>
  <c r="W102" i="75"/>
  <c r="AW39" i="75"/>
  <c r="C56" i="75"/>
  <c r="AA64" i="75"/>
  <c r="AJ64" i="75" s="1"/>
  <c r="G16" i="75"/>
  <c r="E166" i="5"/>
  <c r="AF130" i="75"/>
  <c r="AW150" i="75"/>
  <c r="AY150" i="75" s="1"/>
  <c r="I151" i="5" s="1"/>
  <c r="AF91" i="75"/>
  <c r="AN91" i="75" s="1"/>
  <c r="AF85" i="75"/>
  <c r="AN85" i="75" s="1"/>
  <c r="AS85" i="75" s="1"/>
  <c r="AU85" i="75" s="1"/>
  <c r="G86" i="5" s="1"/>
  <c r="D156" i="75"/>
  <c r="AI156" i="75" s="1"/>
  <c r="D69" i="75"/>
  <c r="AF96" i="75"/>
  <c r="AW86" i="75"/>
  <c r="AY86" i="75" s="1"/>
  <c r="I87" i="5" s="1"/>
  <c r="AW153" i="75"/>
  <c r="AY153" i="75" s="1"/>
  <c r="I154" i="5" s="1"/>
  <c r="AG68" i="75"/>
  <c r="V92" i="75"/>
  <c r="X92" i="75" s="1"/>
  <c r="AG77" i="75"/>
  <c r="AG9" i="75"/>
  <c r="AG45" i="75"/>
  <c r="AF48" i="75"/>
  <c r="AN48" i="75" s="1"/>
  <c r="AS48" i="75" s="1"/>
  <c r="AU48" i="75" s="1"/>
  <c r="G49" i="5" s="1"/>
  <c r="V156" i="75"/>
  <c r="X156" i="75" s="1"/>
  <c r="AG67" i="75"/>
  <c r="AB175" i="75"/>
  <c r="AK175" i="75"/>
  <c r="W105" i="75"/>
  <c r="AI105" i="75" s="1"/>
  <c r="AF131" i="75"/>
  <c r="AN131" i="75" s="1"/>
  <c r="AS131" i="75" s="1"/>
  <c r="AU131" i="75" s="1"/>
  <c r="G132" i="5" s="1"/>
  <c r="AB26" i="75"/>
  <c r="AK26" i="75" s="1"/>
  <c r="W24" i="75"/>
  <c r="AI24" i="75" s="1"/>
  <c r="W191" i="75"/>
  <c r="AI191" i="75" s="1"/>
  <c r="AB153" i="75"/>
  <c r="AK153" i="75" s="1"/>
  <c r="AL153" i="75" s="1"/>
  <c r="W97" i="75"/>
  <c r="V5" i="75"/>
  <c r="AG30" i="75"/>
  <c r="AW127" i="75"/>
  <c r="AW141" i="75"/>
  <c r="AY141" i="75" s="1"/>
  <c r="I142" i="5" s="1"/>
  <c r="AF51" i="75"/>
  <c r="AW128" i="75"/>
  <c r="AY128" i="75" s="1"/>
  <c r="I129" i="5" s="1"/>
  <c r="V155" i="75"/>
  <c r="X155" i="75" s="1"/>
  <c r="V161" i="75"/>
  <c r="AB40" i="75"/>
  <c r="W170" i="75"/>
  <c r="AW71" i="75"/>
  <c r="V129" i="75"/>
  <c r="D125" i="75"/>
  <c r="AW181" i="75"/>
  <c r="AY181" i="75" s="1"/>
  <c r="AF6" i="75"/>
  <c r="AN6" i="75" s="1"/>
  <c r="V27" i="75"/>
  <c r="X27" i="75" s="1"/>
  <c r="AB178" i="75"/>
  <c r="AG58" i="75"/>
  <c r="W26" i="75"/>
  <c r="X26" i="75" s="1"/>
  <c r="AF45" i="75"/>
  <c r="AN45" i="75" s="1"/>
  <c r="AG22" i="75"/>
  <c r="AB140" i="75"/>
  <c r="AK140" i="75" s="1"/>
  <c r="AF60" i="75"/>
  <c r="AN60" i="75" s="1"/>
  <c r="AS60" i="75" s="1"/>
  <c r="AU60" i="75" s="1"/>
  <c r="G61" i="5" s="1"/>
  <c r="AA3" i="75"/>
  <c r="AA62" i="75"/>
  <c r="C155" i="75"/>
  <c r="AW43" i="75"/>
  <c r="AA75" i="75"/>
  <c r="AF18" i="75"/>
  <c r="AN18" i="75" s="1"/>
  <c r="AS18" i="75" s="1"/>
  <c r="AU18" i="75" s="1"/>
  <c r="G19" i="5" s="1"/>
  <c r="V47" i="75"/>
  <c r="AG82" i="75"/>
  <c r="AF92" i="75"/>
  <c r="AN92" i="75" s="1"/>
  <c r="AS92" i="75" s="1"/>
  <c r="AU92" i="75" s="1"/>
  <c r="G93" i="5" s="1"/>
  <c r="AG141" i="75"/>
  <c r="AG80" i="75"/>
  <c r="AW65" i="75"/>
  <c r="AY65" i="75" s="1"/>
  <c r="I66" i="5" s="1"/>
  <c r="AG93" i="75"/>
  <c r="AB98" i="75"/>
  <c r="AB120" i="75"/>
  <c r="AK120" i="75" s="1"/>
  <c r="W180" i="75"/>
  <c r="AI180" i="75" s="1"/>
  <c r="W111" i="75"/>
  <c r="AI111" i="75" s="1"/>
  <c r="AF77" i="75"/>
  <c r="AN77" i="75" s="1"/>
  <c r="AB72" i="75"/>
  <c r="W132" i="75"/>
  <c r="AI132" i="75" s="1"/>
  <c r="AW162" i="75"/>
  <c r="AY162" i="75" s="1"/>
  <c r="W190" i="75"/>
  <c r="V151" i="75"/>
  <c r="AB33" i="75"/>
  <c r="D76" i="75"/>
  <c r="E76" i="75" s="1"/>
  <c r="AW67" i="75"/>
  <c r="G54" i="75"/>
  <c r="V22" i="75"/>
  <c r="AB132" i="75"/>
  <c r="C116" i="75"/>
  <c r="C176" i="75"/>
  <c r="AW122" i="75"/>
  <c r="AY122" i="75" s="1"/>
  <c r="I123" i="5" s="1"/>
  <c r="AW173" i="75"/>
  <c r="AY173" i="75" s="1"/>
  <c r="I174" i="5" s="1"/>
  <c r="V162" i="75"/>
  <c r="AH162" i="75" s="1"/>
  <c r="AA94" i="75"/>
  <c r="AJ94" i="75" s="1"/>
  <c r="AA34" i="75"/>
  <c r="AF63" i="75"/>
  <c r="AN63" i="75" s="1"/>
  <c r="AG158" i="75"/>
  <c r="AF98" i="75"/>
  <c r="D21" i="75"/>
  <c r="AI21" i="75" s="1"/>
  <c r="AB128" i="75"/>
  <c r="AC128" i="75" s="1"/>
  <c r="D37" i="75"/>
  <c r="D189" i="75"/>
  <c r="AI189" i="75" s="1"/>
  <c r="AW190" i="75"/>
  <c r="AY190" i="75" s="1"/>
  <c r="I191" i="5" s="1"/>
  <c r="AW139" i="75"/>
  <c r="AF163" i="75"/>
  <c r="AG187" i="75"/>
  <c r="W96" i="75"/>
  <c r="V134" i="75"/>
  <c r="AF47" i="75"/>
  <c r="AN47" i="75" s="1"/>
  <c r="AS47" i="75" s="1"/>
  <c r="AU47" i="75" s="1"/>
  <c r="G48" i="5" s="1"/>
  <c r="V94" i="75"/>
  <c r="V133" i="75"/>
  <c r="V38" i="75"/>
  <c r="AH38" i="75" s="1"/>
  <c r="AB170" i="75"/>
  <c r="AK170" i="75" s="1"/>
  <c r="AG111" i="75"/>
  <c r="W165" i="75"/>
  <c r="AI165" i="75" s="1"/>
  <c r="AW137" i="75"/>
  <c r="AY137" i="75" s="1"/>
  <c r="I138" i="5" s="1"/>
  <c r="AW62" i="75"/>
  <c r="AY62" i="75" s="1"/>
  <c r="I63" i="5" s="1"/>
  <c r="AF149" i="75"/>
  <c r="AW59" i="75"/>
  <c r="G185" i="75"/>
  <c r="AB192" i="75"/>
  <c r="AC192" i="75" s="1"/>
  <c r="AA100" i="75"/>
  <c r="AJ100" i="75" s="1"/>
  <c r="D172" i="75"/>
  <c r="AI172" i="75" s="1"/>
  <c r="V146" i="75"/>
  <c r="AH146" i="75" s="1"/>
  <c r="AW115" i="75"/>
  <c r="V191" i="75"/>
  <c r="AH191" i="75" s="1"/>
  <c r="AA12" i="75"/>
  <c r="C46" i="75"/>
  <c r="C73" i="75"/>
  <c r="AH73" i="75" s="1"/>
  <c r="AW172" i="75"/>
  <c r="AY172" i="75" s="1"/>
  <c r="I173" i="5" s="1"/>
  <c r="AW4" i="75"/>
  <c r="AY4" i="75" s="1"/>
  <c r="I5" i="5" s="1"/>
  <c r="AW35" i="75"/>
  <c r="AG182" i="75"/>
  <c r="AG73" i="75"/>
  <c r="AG122" i="75"/>
  <c r="AF138" i="75"/>
  <c r="AN138" i="75" s="1"/>
  <c r="AS138" i="75" s="1"/>
  <c r="AU138" i="75" s="1"/>
  <c r="G139" i="5" s="1"/>
  <c r="AG115" i="75"/>
  <c r="W123" i="75"/>
  <c r="AI123" i="75" s="1"/>
  <c r="D187" i="75"/>
  <c r="E187" i="75" s="1"/>
  <c r="AF187" i="75"/>
  <c r="AN187" i="75" s="1"/>
  <c r="AG8" i="75"/>
  <c r="W184" i="75"/>
  <c r="AF13" i="75"/>
  <c r="AN13" i="75" s="1"/>
  <c r="AS13" i="75" s="1"/>
  <c r="AU13" i="75" s="1"/>
  <c r="G14" i="5" s="1"/>
  <c r="AG114" i="75"/>
  <c r="AF162" i="75"/>
  <c r="AW78" i="75"/>
  <c r="AY78" i="75" s="1"/>
  <c r="I79" i="5" s="1"/>
  <c r="AF50" i="75"/>
  <c r="AN50" i="75" s="1"/>
  <c r="AS50" i="75" s="1"/>
  <c r="AU50" i="75" s="1"/>
  <c r="AG59" i="75"/>
  <c r="AG16" i="75"/>
  <c r="AG192" i="75"/>
  <c r="V77" i="75"/>
  <c r="X77" i="75" s="1"/>
  <c r="AG180" i="75"/>
  <c r="AF99" i="75"/>
  <c r="AN99" i="75" s="1"/>
  <c r="AS99" i="75" s="1"/>
  <c r="AU99" i="75" s="1"/>
  <c r="G100" i="5" s="1"/>
  <c r="G132" i="75"/>
  <c r="AG173" i="75"/>
  <c r="AG185" i="75"/>
  <c r="G150" i="75"/>
  <c r="AF79" i="75"/>
  <c r="AN79" i="75" s="1"/>
  <c r="AG177" i="75"/>
  <c r="AF129" i="75"/>
  <c r="AN129" i="75" s="1"/>
  <c r="AS129" i="75" s="1"/>
  <c r="AU129" i="75" s="1"/>
  <c r="G130" i="5" s="1"/>
  <c r="AB83" i="75"/>
  <c r="AW55" i="75"/>
  <c r="AG107" i="75"/>
  <c r="AB193" i="75"/>
  <c r="AK193" i="75" s="1"/>
  <c r="AB188" i="75"/>
  <c r="AK188" i="75" s="1"/>
  <c r="AG175" i="75"/>
  <c r="AA39" i="75"/>
  <c r="V105" i="75"/>
  <c r="V167" i="75"/>
  <c r="AG97" i="75"/>
  <c r="G109" i="75"/>
  <c r="AW15" i="75"/>
  <c r="AW102" i="75"/>
  <c r="AY102" i="75" s="1"/>
  <c r="D185" i="75"/>
  <c r="AI185" i="75" s="1"/>
  <c r="W5" i="75"/>
  <c r="AI5" i="75" s="1"/>
  <c r="AG101" i="75"/>
  <c r="AB184" i="75"/>
  <c r="AK184" i="75" s="1"/>
  <c r="V100" i="75"/>
  <c r="X100" i="75" s="1"/>
  <c r="AO100" i="75" s="1"/>
  <c r="AB36" i="75"/>
  <c r="AK36" i="75" s="1"/>
  <c r="AF12" i="75"/>
  <c r="AN12" i="75" s="1"/>
  <c r="W94" i="75"/>
  <c r="AB181" i="75"/>
  <c r="AK181" i="75" s="1"/>
  <c r="D188" i="75"/>
  <c r="AI188" i="75" s="1"/>
  <c r="AB173" i="75"/>
  <c r="AK173" i="75" s="1"/>
  <c r="AB91" i="75"/>
  <c r="AK91" i="75" s="1"/>
  <c r="AB25" i="75"/>
  <c r="AF61" i="75"/>
  <c r="AN61" i="75" s="1"/>
  <c r="AF189" i="75"/>
  <c r="AF23" i="75"/>
  <c r="AN23" i="75" s="1"/>
  <c r="AF78" i="75"/>
  <c r="AN78" i="75" s="1"/>
  <c r="W104" i="75"/>
  <c r="AI104" i="75" s="1"/>
  <c r="W62" i="75"/>
  <c r="AI62" i="75" s="1"/>
  <c r="W110" i="75"/>
  <c r="F187" i="75"/>
  <c r="P187" i="75" s="1"/>
  <c r="Y187" i="75" s="1"/>
  <c r="AP187" i="75" s="1"/>
  <c r="D188" i="5" s="1"/>
  <c r="F181" i="75"/>
  <c r="P181" i="75" s="1"/>
  <c r="Y181" i="75" s="1"/>
  <c r="AP181" i="75" s="1"/>
  <c r="F192" i="75"/>
  <c r="P192" i="75" s="1"/>
  <c r="Y192" i="75" s="1"/>
  <c r="AP192" i="75" s="1"/>
  <c r="D193" i="5" s="1"/>
  <c r="F169" i="75"/>
  <c r="P169" i="75"/>
  <c r="Y169" i="75" s="1"/>
  <c r="AP169" i="75" s="1"/>
  <c r="D170" i="5" s="1"/>
  <c r="F98" i="75"/>
  <c r="P98" i="75" s="1"/>
  <c r="F11" i="75"/>
  <c r="P11" i="75" s="1"/>
  <c r="Y11" i="75" s="1"/>
  <c r="AP11" i="75" s="1"/>
  <c r="D12" i="5" s="1"/>
  <c r="F96" i="75"/>
  <c r="P96" i="75" s="1"/>
  <c r="Y96" i="75" s="1"/>
  <c r="AP96" i="75" s="1"/>
  <c r="D97" i="5" s="1"/>
  <c r="F27" i="75"/>
  <c r="P27" i="75" s="1"/>
  <c r="Y27" i="75" s="1"/>
  <c r="F123" i="75"/>
  <c r="P123" i="75" s="1"/>
  <c r="Y123" i="75" s="1"/>
  <c r="F58" i="75"/>
  <c r="P58" i="75" s="1"/>
  <c r="Y58" i="75" s="1"/>
  <c r="AP58" i="75" s="1"/>
  <c r="F135" i="75"/>
  <c r="P135" i="75"/>
  <c r="Y135" i="75" s="1"/>
  <c r="AP135" i="75" s="1"/>
  <c r="D136" i="5" s="1"/>
  <c r="F81" i="75"/>
  <c r="P81" i="75" s="1"/>
  <c r="Y81" i="75" s="1"/>
  <c r="AP81" i="75" s="1"/>
  <c r="F139" i="75"/>
  <c r="P139" i="75" s="1"/>
  <c r="Y139" i="75" s="1"/>
  <c r="AP139" i="75" s="1"/>
  <c r="D140" i="5" s="1"/>
  <c r="F184" i="75"/>
  <c r="P184" i="75" s="1"/>
  <c r="Y184" i="75" s="1"/>
  <c r="AW140" i="75"/>
  <c r="AY140" i="75" s="1"/>
  <c r="I141" i="5" s="1"/>
  <c r="AB85" i="75"/>
  <c r="AF118" i="75"/>
  <c r="AN118" i="75" s="1"/>
  <c r="W147" i="75"/>
  <c r="X147" i="75" s="1"/>
  <c r="AO147" i="75" s="1"/>
  <c r="AB19" i="75"/>
  <c r="AW8" i="75"/>
  <c r="AY8" i="75" s="1"/>
  <c r="I9" i="5" s="1"/>
  <c r="W84" i="75"/>
  <c r="AG176" i="75"/>
  <c r="AB180" i="75"/>
  <c r="AF154" i="75"/>
  <c r="AN154" i="75" s="1"/>
  <c r="AS154" i="75" s="1"/>
  <c r="AU154" i="75" s="1"/>
  <c r="G155" i="5" s="1"/>
  <c r="V34" i="75"/>
  <c r="AB70" i="75"/>
  <c r="AB8" i="75"/>
  <c r="AK8" i="75" s="1"/>
  <c r="F190" i="75"/>
  <c r="P190" i="75" s="1"/>
  <c r="Y190" i="75" s="1"/>
  <c r="F185" i="75"/>
  <c r="P185" i="75" s="1"/>
  <c r="Y185" i="75" s="1"/>
  <c r="F6" i="75"/>
  <c r="P6" i="75" s="1"/>
  <c r="Y6" i="75" s="1"/>
  <c r="AP6" i="75" s="1"/>
  <c r="D7" i="5" s="1"/>
  <c r="F52" i="75"/>
  <c r="P52" i="75" s="1"/>
  <c r="F32" i="75"/>
  <c r="P32" i="75" s="1"/>
  <c r="Y32" i="75" s="1"/>
  <c r="AP32" i="75" s="1"/>
  <c r="D33" i="5" s="1"/>
  <c r="F63" i="75"/>
  <c r="P63" i="75" s="1"/>
  <c r="Y63" i="75" s="1"/>
  <c r="AP63" i="75" s="1"/>
  <c r="D64" i="5" s="1"/>
  <c r="F171" i="75"/>
  <c r="P171" i="75" s="1"/>
  <c r="F74" i="75"/>
  <c r="P74" i="75" s="1"/>
  <c r="Y74" i="75" s="1"/>
  <c r="AP74" i="75" s="1"/>
  <c r="D75" i="5" s="1"/>
  <c r="F178" i="75"/>
  <c r="P178" i="75" s="1"/>
  <c r="F94" i="75"/>
  <c r="P94" i="75" s="1"/>
  <c r="Y94" i="75" s="1"/>
  <c r="AP94" i="75" s="1"/>
  <c r="D95" i="5" s="1"/>
  <c r="F25" i="75"/>
  <c r="P25" i="75" s="1"/>
  <c r="Y25" i="75" s="1"/>
  <c r="AP25" i="75" s="1"/>
  <c r="D26" i="5" s="1"/>
  <c r="F118" i="75"/>
  <c r="P118" i="75" s="1"/>
  <c r="Y118" i="75" s="1"/>
  <c r="AP118" i="75" s="1"/>
  <c r="F57" i="75"/>
  <c r="P57" i="75" s="1"/>
  <c r="Y57" i="75" s="1"/>
  <c r="AP57" i="75" s="1"/>
  <c r="F115" i="75"/>
  <c r="P115" i="75" s="1"/>
  <c r="Y115" i="75" s="1"/>
  <c r="AP115" i="75" s="1"/>
  <c r="D116" i="5" s="1"/>
  <c r="F38" i="75"/>
  <c r="P38" i="75" s="1"/>
  <c r="Y38" i="75" s="1"/>
  <c r="AP38" i="75" s="1"/>
  <c r="D39" i="5" s="1"/>
  <c r="F149" i="75"/>
  <c r="P149" i="75" s="1"/>
  <c r="Y149" i="75" s="1"/>
  <c r="AP149" i="75" s="1"/>
  <c r="D150" i="5" s="1"/>
  <c r="F67" i="75"/>
  <c r="P67" i="75" s="1"/>
  <c r="Y67" i="75" s="1"/>
  <c r="AP67" i="75" s="1"/>
  <c r="D68" i="5" s="1"/>
  <c r="F183" i="75"/>
  <c r="P183" i="75" s="1"/>
  <c r="Y183" i="75" s="1"/>
  <c r="AP183" i="75" s="1"/>
  <c r="D184" i="5" s="1"/>
  <c r="F120" i="75"/>
  <c r="P120" i="75" s="1"/>
  <c r="Y120" i="75" s="1"/>
  <c r="AP120" i="75" s="1"/>
  <c r="D121" i="5" s="1"/>
  <c r="F41" i="75"/>
  <c r="P41" i="75"/>
  <c r="Y41" i="75" s="1"/>
  <c r="AP41" i="75" s="1"/>
  <c r="F86" i="75"/>
  <c r="P86" i="75" s="1"/>
  <c r="Y86" i="75" s="1"/>
  <c r="AP86" i="75" s="1"/>
  <c r="F20" i="75"/>
  <c r="P20" i="75" s="1"/>
  <c r="Y20" i="75" s="1"/>
  <c r="AP20" i="75" s="1"/>
  <c r="D21" i="5" s="1"/>
  <c r="AG25" i="75"/>
  <c r="AG75" i="75"/>
  <c r="W186" i="75"/>
  <c r="AI186" i="75" s="1"/>
  <c r="AF34" i="75"/>
  <c r="AN34" i="75" s="1"/>
  <c r="AS34" i="75" s="1"/>
  <c r="AU34" i="75" s="1"/>
  <c r="G35" i="5" s="1"/>
  <c r="AF116" i="75"/>
  <c r="AN116" i="75" s="1"/>
  <c r="AS116" i="75" s="1"/>
  <c r="AU116" i="75" s="1"/>
  <c r="G117" i="5" s="1"/>
  <c r="AW72" i="75"/>
  <c r="AY72" i="75" s="1"/>
  <c r="AG24" i="75"/>
  <c r="V64" i="75"/>
  <c r="X64" i="75" s="1"/>
  <c r="AG193" i="75"/>
  <c r="AG105" i="75"/>
  <c r="AB148" i="75"/>
  <c r="AK148" i="75" s="1"/>
  <c r="AG104" i="75"/>
  <c r="AW112" i="75"/>
  <c r="AY112" i="75" s="1"/>
  <c r="I113" i="5" s="1"/>
  <c r="V18" i="75"/>
  <c r="W10" i="75"/>
  <c r="AI10" i="75" s="1"/>
  <c r="AB117" i="75"/>
  <c r="AK117" i="75" s="1"/>
  <c r="AB13" i="75"/>
  <c r="AK13" i="75" s="1"/>
  <c r="AW111" i="75"/>
  <c r="V52" i="75"/>
  <c r="X52" i="75" s="1"/>
  <c r="AB121" i="75"/>
  <c r="AK121" i="75" s="1"/>
  <c r="V177" i="75"/>
  <c r="AB174" i="75"/>
  <c r="AK174" i="75" s="1"/>
  <c r="D78" i="75"/>
  <c r="AI78" i="75" s="1"/>
  <c r="AF151" i="75"/>
  <c r="AN151" i="75" s="1"/>
  <c r="AS151" i="75" s="1"/>
  <c r="AU151" i="75" s="1"/>
  <c r="G152" i="5" s="1"/>
  <c r="AG88" i="75"/>
  <c r="AF56" i="75"/>
  <c r="AF112" i="75"/>
  <c r="AN112" i="75" s="1"/>
  <c r="AF171" i="75"/>
  <c r="AF8" i="75"/>
  <c r="AN8" i="75" s="1"/>
  <c r="AF137" i="75"/>
  <c r="AN137" i="75" s="1"/>
  <c r="G134" i="75"/>
  <c r="D33" i="75"/>
  <c r="AI33" i="75" s="1"/>
  <c r="F31" i="75"/>
  <c r="P31" i="75" s="1"/>
  <c r="Y31" i="75" s="1"/>
  <c r="AP31" i="75" s="1"/>
  <c r="D32" i="5" s="1"/>
  <c r="F73" i="75"/>
  <c r="P73" i="75" s="1"/>
  <c r="Y73" i="75" s="1"/>
  <c r="AP73" i="75" s="1"/>
  <c r="D74" i="5" s="1"/>
  <c r="F105" i="75"/>
  <c r="P105" i="75" s="1"/>
  <c r="Y105" i="75" s="1"/>
  <c r="AP105" i="75" s="1"/>
  <c r="D106" i="5" s="1"/>
  <c r="F163" i="75"/>
  <c r="P163" i="75" s="1"/>
  <c r="Y163" i="75" s="1"/>
  <c r="AP163" i="75" s="1"/>
  <c r="D164" i="5" s="1"/>
  <c r="F107" i="75"/>
  <c r="P107" i="75" s="1"/>
  <c r="Y107" i="75" s="1"/>
  <c r="AP107" i="75" s="1"/>
  <c r="F43" i="75"/>
  <c r="P43" i="75"/>
  <c r="Y43" i="75" s="1"/>
  <c r="AP43" i="75" s="1"/>
  <c r="D44" i="5" s="1"/>
  <c r="F172" i="75"/>
  <c r="P172" i="75" s="1"/>
  <c r="Y172" i="75" s="1"/>
  <c r="AP172" i="75" s="1"/>
  <c r="D173" i="5" s="1"/>
  <c r="F42" i="75"/>
  <c r="P42" i="75" s="1"/>
  <c r="Y42" i="75" s="1"/>
  <c r="AP42" i="75" s="1"/>
  <c r="F132" i="75"/>
  <c r="P132" i="75" s="1"/>
  <c r="Y132" i="75" s="1"/>
  <c r="AP132" i="75" s="1"/>
  <c r="F72" i="75"/>
  <c r="P72" i="75" s="1"/>
  <c r="Y72" i="75" s="1"/>
  <c r="AP72" i="75" s="1"/>
  <c r="D73" i="5" s="1"/>
  <c r="F35" i="75"/>
  <c r="P35" i="75" s="1"/>
  <c r="Y35" i="75" s="1"/>
  <c r="AP35" i="75" s="1"/>
  <c r="F92" i="75"/>
  <c r="P92" i="75" s="1"/>
  <c r="Y92" i="75" s="1"/>
  <c r="AP92" i="75" s="1"/>
  <c r="F28" i="75"/>
  <c r="P28" i="75" s="1"/>
  <c r="F126" i="75"/>
  <c r="P126" i="75" s="1"/>
  <c r="Y126" i="75" s="1"/>
  <c r="AP126" i="75" s="1"/>
  <c r="D127" i="5" s="1"/>
  <c r="F65" i="75"/>
  <c r="P65" i="75" s="1"/>
  <c r="Y65" i="75" s="1"/>
  <c r="AP65" i="75" s="1"/>
  <c r="D66" i="5" s="1"/>
  <c r="AF14" i="75"/>
  <c r="AN14" i="75" s="1"/>
  <c r="AS14" i="75" s="1"/>
  <c r="AU14" i="75" s="1"/>
  <c r="G15" i="5" s="1"/>
  <c r="AW103" i="75"/>
  <c r="AG74" i="75"/>
  <c r="AB137" i="75"/>
  <c r="AC137" i="75" s="1"/>
  <c r="AE137" i="75" s="1"/>
  <c r="D85" i="75"/>
  <c r="AI85" i="75" s="1"/>
  <c r="AF140" i="75"/>
  <c r="AN140" i="75" s="1"/>
  <c r="AS140" i="75" s="1"/>
  <c r="AU140" i="75" s="1"/>
  <c r="G141" i="5" s="1"/>
  <c r="AW40" i="75"/>
  <c r="AY40" i="75" s="1"/>
  <c r="I41" i="5" s="1"/>
  <c r="V169" i="75"/>
  <c r="AB158" i="75"/>
  <c r="AG42" i="75"/>
  <c r="D9" i="75"/>
  <c r="AI9" i="75" s="1"/>
  <c r="V159" i="75"/>
  <c r="AG79" i="75"/>
  <c r="G96" i="75"/>
  <c r="V82" i="75"/>
  <c r="AG31" i="75"/>
  <c r="V181" i="75"/>
  <c r="AG41" i="75"/>
  <c r="AS41" i="75" s="1"/>
  <c r="AU41" i="75" s="1"/>
  <c r="G42" i="5" s="1"/>
  <c r="G66" i="75"/>
  <c r="AF128" i="75"/>
  <c r="AN128" i="75" s="1"/>
  <c r="AS128" i="75" s="1"/>
  <c r="AU128" i="75" s="1"/>
  <c r="G129" i="5" s="1"/>
  <c r="W30" i="75"/>
  <c r="AI30" i="75" s="1"/>
  <c r="W43" i="75"/>
  <c r="X43" i="75" s="1"/>
  <c r="AO43" i="75" s="1"/>
  <c r="C44" i="5" s="1"/>
  <c r="F166" i="75"/>
  <c r="P166" i="75" s="1"/>
  <c r="Y166" i="75" s="1"/>
  <c r="AP166" i="75" s="1"/>
  <c r="D167" i="5" s="1"/>
  <c r="F160" i="75"/>
  <c r="P160" i="75" s="1"/>
  <c r="F176" i="75"/>
  <c r="P176" i="75" s="1"/>
  <c r="Y176" i="75" s="1"/>
  <c r="AP176" i="75" s="1"/>
  <c r="F142" i="75"/>
  <c r="P142" i="75" s="1"/>
  <c r="Y142" i="75" s="1"/>
  <c r="AP142" i="75" s="1"/>
  <c r="F93" i="75"/>
  <c r="P93" i="75" s="1"/>
  <c r="Y93" i="75" s="1"/>
  <c r="AP93" i="75" s="1"/>
  <c r="D94" i="5" s="1"/>
  <c r="F3" i="75"/>
  <c r="P3" i="75" s="1"/>
  <c r="Y3" i="75" s="1"/>
  <c r="AP3" i="75" s="1"/>
  <c r="D4" i="5" s="1"/>
  <c r="F88" i="75"/>
  <c r="P88" i="75" s="1"/>
  <c r="Y88" i="75" s="1"/>
  <c r="AP88" i="75" s="1"/>
  <c r="D89" i="5" s="1"/>
  <c r="F10" i="75"/>
  <c r="P10" i="75" s="1"/>
  <c r="Y10" i="75" s="1"/>
  <c r="AP10" i="75" s="1"/>
  <c r="D11" i="5" s="1"/>
  <c r="F110" i="75"/>
  <c r="P110" i="75" s="1"/>
  <c r="Y110" i="75" s="1"/>
  <c r="AP110" i="75" s="1"/>
  <c r="D111" i="5" s="1"/>
  <c r="F48" i="75"/>
  <c r="P48" i="75" s="1"/>
  <c r="Y48" i="75" s="1"/>
  <c r="AP48" i="75" s="1"/>
  <c r="D49" i="5" s="1"/>
  <c r="F133" i="75"/>
  <c r="P133" i="75" s="1"/>
  <c r="Y133" i="75" s="1"/>
  <c r="AP133" i="75" s="1"/>
  <c r="D134" i="5" s="1"/>
  <c r="F69" i="75"/>
  <c r="P69" i="75" s="1"/>
  <c r="AG52" i="75"/>
  <c r="AW53" i="75"/>
  <c r="AY53" i="75" s="1"/>
  <c r="I54" i="5" s="1"/>
  <c r="W166" i="75"/>
  <c r="AI166" i="75" s="1"/>
  <c r="AW114" i="75"/>
  <c r="AY114" i="75" s="1"/>
  <c r="BC114" i="75" s="1"/>
  <c r="K115" i="5" s="1"/>
  <c r="AB167" i="75"/>
  <c r="AB112" i="75"/>
  <c r="AK112" i="75" s="1"/>
  <c r="AF106" i="75"/>
  <c r="AB37" i="75"/>
  <c r="AK37" i="75" s="1"/>
  <c r="AG35" i="75"/>
  <c r="AG29" i="75"/>
  <c r="AW134" i="75"/>
  <c r="AY134" i="75" s="1"/>
  <c r="I135" i="5" s="1"/>
  <c r="AF132" i="75"/>
  <c r="AN132" i="75" s="1"/>
  <c r="AS132" i="75" s="1"/>
  <c r="AU132" i="75" s="1"/>
  <c r="G133" i="5" s="1"/>
  <c r="V104" i="75"/>
  <c r="AH104" i="75" s="1"/>
  <c r="AF42" i="75"/>
  <c r="AN42" i="75" s="1"/>
  <c r="V113" i="75"/>
  <c r="X113" i="75" s="1"/>
  <c r="AB142" i="75"/>
  <c r="V67" i="75"/>
  <c r="V10" i="75"/>
  <c r="AH10" i="75" s="1"/>
  <c r="V142" i="75"/>
  <c r="AF25" i="75"/>
  <c r="AN25" i="75" s="1"/>
  <c r="AB69" i="75"/>
  <c r="AC69" i="75" s="1"/>
  <c r="AG143" i="75"/>
  <c r="V51" i="75"/>
  <c r="X51" i="75" s="1"/>
  <c r="W63" i="75"/>
  <c r="G175" i="75"/>
  <c r="AF29" i="75"/>
  <c r="AF10" i="75"/>
  <c r="AF169" i="75"/>
  <c r="AN169" i="75" s="1"/>
  <c r="AF145" i="75"/>
  <c r="AN145" i="75" s="1"/>
  <c r="AF159" i="75"/>
  <c r="AN159" i="75" s="1"/>
  <c r="G77" i="75"/>
  <c r="W11" i="75"/>
  <c r="AI11" i="75" s="1"/>
  <c r="W70" i="75"/>
  <c r="AI70" i="75" s="1"/>
  <c r="F168" i="75"/>
  <c r="P168" i="75" s="1"/>
  <c r="Y168" i="75" s="1"/>
  <c r="AP168" i="75" s="1"/>
  <c r="F156" i="75"/>
  <c r="P156" i="75" s="1"/>
  <c r="Y156" i="75" s="1"/>
  <c r="AP156" i="75" s="1"/>
  <c r="F170" i="75"/>
  <c r="P170" i="75" s="1"/>
  <c r="Y170" i="75" s="1"/>
  <c r="AP170" i="75" s="1"/>
  <c r="D171" i="5" s="1"/>
  <c r="F159" i="75"/>
  <c r="P159" i="75" s="1"/>
  <c r="Y159" i="75" s="1"/>
  <c r="AP159" i="75" s="1"/>
  <c r="D160" i="5" s="1"/>
  <c r="G156" i="75"/>
  <c r="AF16" i="75"/>
  <c r="AN16" i="75" s="1"/>
  <c r="W151" i="75"/>
  <c r="AI151" i="75" s="1"/>
  <c r="AW124" i="75"/>
  <c r="AY124" i="75" s="1"/>
  <c r="I125" i="5" s="1"/>
  <c r="V188" i="75"/>
  <c r="X188" i="75" s="1"/>
  <c r="AW52" i="75"/>
  <c r="AY52" i="75" s="1"/>
  <c r="AW29" i="75"/>
  <c r="AY29" i="75" s="1"/>
  <c r="BC29" i="75" s="1"/>
  <c r="K30" i="5" s="1"/>
  <c r="AG12" i="75"/>
  <c r="AG133" i="75"/>
  <c r="AW56" i="75"/>
  <c r="AY56" i="75" s="1"/>
  <c r="I57" i="5" s="1"/>
  <c r="AF52" i="75"/>
  <c r="AN52" i="75" s="1"/>
  <c r="AS52" i="75" s="1"/>
  <c r="AU52" i="75" s="1"/>
  <c r="G53" i="5" s="1"/>
  <c r="V9" i="75"/>
  <c r="AH9" i="75" s="1"/>
  <c r="G67" i="75"/>
  <c r="AQ67" i="75" s="1"/>
  <c r="E68" i="5" s="1"/>
  <c r="AB53" i="75"/>
  <c r="AB182" i="75"/>
  <c r="AK182" i="75" s="1"/>
  <c r="AL182" i="75" s="1"/>
  <c r="AB4" i="75"/>
  <c r="AK4" i="75" s="1"/>
  <c r="AW11" i="75"/>
  <c r="G5" i="75"/>
  <c r="AQ5" i="75" s="1"/>
  <c r="E6" i="5" s="1"/>
  <c r="AF53" i="75"/>
  <c r="AN53" i="75" s="1"/>
  <c r="AS53" i="75" s="1"/>
  <c r="AU53" i="75" s="1"/>
  <c r="G54" i="5" s="1"/>
  <c r="AW33" i="75"/>
  <c r="AY33" i="75" s="1"/>
  <c r="I34" i="5" s="1"/>
  <c r="W39" i="75"/>
  <c r="AI39" i="75" s="1"/>
  <c r="AB109" i="75"/>
  <c r="AK109" i="75" s="1"/>
  <c r="AB179" i="75"/>
  <c r="AK179" i="75" s="1"/>
  <c r="AW184" i="75"/>
  <c r="AY184" i="75" s="1"/>
  <c r="AB134" i="75"/>
  <c r="AK134" i="75" s="1"/>
  <c r="AF193" i="75"/>
  <c r="AN193" i="75" s="1"/>
  <c r="AG145" i="75"/>
  <c r="AG159" i="75"/>
  <c r="V176" i="75"/>
  <c r="G26" i="75"/>
  <c r="AQ26" i="75" s="1"/>
  <c r="E27" i="5" s="1"/>
  <c r="AF55" i="75"/>
  <c r="G61" i="75"/>
  <c r="AB79" i="75"/>
  <c r="AB95" i="75"/>
  <c r="AK95" i="75" s="1"/>
  <c r="AL95" i="75" s="1"/>
  <c r="D67" i="75"/>
  <c r="AG49" i="75"/>
  <c r="AW24" i="75"/>
  <c r="AY24" i="75" s="1"/>
  <c r="W154" i="75"/>
  <c r="AI154" i="75" s="1"/>
  <c r="AB146" i="75"/>
  <c r="AB101" i="75"/>
  <c r="AK101" i="75" s="1"/>
  <c r="AA145" i="75"/>
  <c r="F141" i="75"/>
  <c r="P141" i="75" s="1"/>
  <c r="Y141" i="75" s="1"/>
  <c r="AP141" i="75" s="1"/>
  <c r="D142" i="5" s="1"/>
  <c r="F99" i="75"/>
  <c r="P99" i="75" s="1"/>
  <c r="Y99" i="75" s="1"/>
  <c r="AP99" i="75" s="1"/>
  <c r="D100" i="5" s="1"/>
  <c r="F189" i="75"/>
  <c r="P189" i="75" s="1"/>
  <c r="Y189" i="75" s="1"/>
  <c r="AP189" i="75" s="1"/>
  <c r="F193" i="75"/>
  <c r="P193" i="75" s="1"/>
  <c r="Y193" i="75" s="1"/>
  <c r="AP193" i="75" s="1"/>
  <c r="D194" i="5" s="1"/>
  <c r="F36" i="75"/>
  <c r="P36" i="75" s="1"/>
  <c r="Y36" i="75" s="1"/>
  <c r="AP36" i="75" s="1"/>
  <c r="D37" i="5" s="1"/>
  <c r="F64" i="75"/>
  <c r="P64" i="75" s="1"/>
  <c r="Y64" i="75" s="1"/>
  <c r="AP64" i="75" s="1"/>
  <c r="D65" i="5" s="1"/>
  <c r="F162" i="75"/>
  <c r="P162" i="75" s="1"/>
  <c r="Y162" i="75" s="1"/>
  <c r="AP162" i="75" s="1"/>
  <c r="D163" i="5" s="1"/>
  <c r="F191" i="75"/>
  <c r="P191" i="75" s="1"/>
  <c r="Y191" i="75" s="1"/>
  <c r="AP191" i="75" s="1"/>
  <c r="D192" i="5" s="1"/>
  <c r="F90" i="75"/>
  <c r="P90" i="75" s="1"/>
  <c r="Y90" i="75" s="1"/>
  <c r="AP90" i="75" s="1"/>
  <c r="D91" i="5" s="1"/>
  <c r="F18" i="75"/>
  <c r="P18" i="75" s="1"/>
  <c r="Y18" i="75" s="1"/>
  <c r="AP18" i="75" s="1"/>
  <c r="D19" i="5" s="1"/>
  <c r="F173" i="75"/>
  <c r="P173" i="75" s="1"/>
  <c r="Y173" i="75" s="1"/>
  <c r="AP173" i="75" s="1"/>
  <c r="F143" i="75"/>
  <c r="P143" i="75" s="1"/>
  <c r="Y143" i="75" s="1"/>
  <c r="AP143" i="75" s="1"/>
  <c r="D144" i="5" s="1"/>
  <c r="F4" i="75"/>
  <c r="P4" i="75" s="1"/>
  <c r="Y4" i="75" s="1"/>
  <c r="AP4" i="75" s="1"/>
  <c r="D5" i="5" s="1"/>
  <c r="AF3" i="75"/>
  <c r="AN3" i="75" s="1"/>
  <c r="W32" i="75"/>
  <c r="AI32" i="75" s="1"/>
  <c r="X32" i="75"/>
  <c r="F164" i="75"/>
  <c r="P164" i="75" s="1"/>
  <c r="Y164" i="75" s="1"/>
  <c r="AP164" i="75" s="1"/>
  <c r="D165" i="5" s="1"/>
  <c r="F56" i="75"/>
  <c r="P56" i="75" s="1"/>
  <c r="Y56" i="75" s="1"/>
  <c r="F158" i="75"/>
  <c r="P158" i="75" s="1"/>
  <c r="Y158" i="75" s="1"/>
  <c r="AP158" i="75" s="1"/>
  <c r="D159" i="5" s="1"/>
  <c r="F87" i="75"/>
  <c r="P87" i="75" s="1"/>
  <c r="Y87" i="75" s="1"/>
  <c r="AP87" i="75" s="1"/>
  <c r="D88" i="5" s="1"/>
  <c r="G88" i="75"/>
  <c r="AG109" i="75"/>
  <c r="AG169" i="75"/>
  <c r="D142" i="75"/>
  <c r="AF44" i="75"/>
  <c r="AN44" i="75" s="1"/>
  <c r="W98" i="75"/>
  <c r="F21" i="75"/>
  <c r="P21" i="75" s="1"/>
  <c r="Y21" i="75" s="1"/>
  <c r="AP21" i="75" s="1"/>
  <c r="D22" i="5" s="1"/>
  <c r="F134" i="75"/>
  <c r="P134" i="75" s="1"/>
  <c r="Y134" i="75" s="1"/>
  <c r="AP134" i="75" s="1"/>
  <c r="D135" i="5" s="1"/>
  <c r="F45" i="75"/>
  <c r="P45" i="75" s="1"/>
  <c r="Y45" i="75" s="1"/>
  <c r="AP45" i="75" s="1"/>
  <c r="F51" i="75"/>
  <c r="P51" i="75" s="1"/>
  <c r="F79" i="75"/>
  <c r="P79" i="75" s="1"/>
  <c r="Y79" i="75" s="1"/>
  <c r="AP79" i="75" s="1"/>
  <c r="D80" i="5" s="1"/>
  <c r="F97" i="75"/>
  <c r="P97" i="75" s="1"/>
  <c r="Y97" i="75" s="1"/>
  <c r="AP97" i="75" s="1"/>
  <c r="F161" i="75"/>
  <c r="P161" i="75" s="1"/>
  <c r="Y161" i="75" s="1"/>
  <c r="AP161" i="75" s="1"/>
  <c r="D162" i="5" s="1"/>
  <c r="F186" i="75"/>
  <c r="P186" i="75" s="1"/>
  <c r="Y186" i="75" s="1"/>
  <c r="AP186" i="75" s="1"/>
  <c r="D187" i="5" s="1"/>
  <c r="F40" i="75"/>
  <c r="P40" i="75" s="1"/>
  <c r="Y40" i="75" s="1"/>
  <c r="AP40" i="75" s="1"/>
  <c r="D41" i="5" s="1"/>
  <c r="F12" i="75"/>
  <c r="P12" i="75" s="1"/>
  <c r="Y12" i="75" s="1"/>
  <c r="AP12" i="75" s="1"/>
  <c r="D13" i="5" s="1"/>
  <c r="F122" i="75"/>
  <c r="P122" i="75" s="1"/>
  <c r="Y122" i="75" s="1"/>
  <c r="AP122" i="75" s="1"/>
  <c r="D123" i="5" s="1"/>
  <c r="F174" i="75"/>
  <c r="P174" i="75" s="1"/>
  <c r="F167" i="75"/>
  <c r="P167" i="75" s="1"/>
  <c r="Y167" i="75" s="1"/>
  <c r="AP167" i="75" s="1"/>
  <c r="D168" i="5" s="1"/>
  <c r="F130" i="75"/>
  <c r="P130" i="75" s="1"/>
  <c r="Y130" i="75" s="1"/>
  <c r="AP130" i="75" s="1"/>
  <c r="D131" i="5" s="1"/>
  <c r="F19" i="75"/>
  <c r="P19" i="75" s="1"/>
  <c r="Y19" i="75" s="1"/>
  <c r="AP19" i="75" s="1"/>
  <c r="D20" i="5" s="1"/>
  <c r="F47" i="75"/>
  <c r="P47" i="75" s="1"/>
  <c r="Y47" i="75" s="1"/>
  <c r="F91" i="75"/>
  <c r="P91" i="75" s="1"/>
  <c r="Y91" i="75" s="1"/>
  <c r="AP91" i="75" s="1"/>
  <c r="D92" i="5" s="1"/>
  <c r="F84" i="75"/>
  <c r="P84" i="75" s="1"/>
  <c r="Y84" i="75" s="1"/>
  <c r="AP84" i="75" s="1"/>
  <c r="D85" i="5" s="1"/>
  <c r="F117" i="75"/>
  <c r="P117" i="75" s="1"/>
  <c r="Y117" i="75" s="1"/>
  <c r="AP117" i="75" s="1"/>
  <c r="D118" i="5" s="1"/>
  <c r="F34" i="75"/>
  <c r="P34" i="75" s="1"/>
  <c r="Y34" i="75" s="1"/>
  <c r="AP34" i="75" s="1"/>
  <c r="F29" i="75"/>
  <c r="P29" i="75" s="1"/>
  <c r="Y29" i="75" s="1"/>
  <c r="AP29" i="75" s="1"/>
  <c r="D30" i="5" s="1"/>
  <c r="F82" i="75"/>
  <c r="P82" i="75" s="1"/>
  <c r="F104" i="75"/>
  <c r="P104" i="75" s="1"/>
  <c r="Y104" i="75" s="1"/>
  <c r="AP104" i="75" s="1"/>
  <c r="F71" i="75"/>
  <c r="P71" i="75" s="1"/>
  <c r="Y71" i="75" s="1"/>
  <c r="AP71" i="75" s="1"/>
  <c r="D72" i="5" s="1"/>
  <c r="F5" i="75"/>
  <c r="P5" i="75" s="1"/>
  <c r="Y5" i="75" s="1"/>
  <c r="AP5" i="75" s="1"/>
  <c r="D6" i="5" s="1"/>
  <c r="F112" i="75"/>
  <c r="P112" i="75" s="1"/>
  <c r="F77" i="75"/>
  <c r="P77" i="75" s="1"/>
  <c r="Y77" i="75" s="1"/>
  <c r="AP77" i="75" s="1"/>
  <c r="D78" i="5" s="1"/>
  <c r="AG37" i="75"/>
  <c r="AF86" i="75"/>
  <c r="AN86" i="75" s="1"/>
  <c r="AS86" i="75" s="1"/>
  <c r="W53" i="75"/>
  <c r="AI53" i="75" s="1"/>
  <c r="F153" i="75"/>
  <c r="P153" i="75" s="1"/>
  <c r="Y153" i="75" s="1"/>
  <c r="AP153" i="75" s="1"/>
  <c r="D154" i="5" s="1"/>
  <c r="F9" i="75"/>
  <c r="P9" i="75" s="1"/>
  <c r="Y9" i="75" s="1"/>
  <c r="AP9" i="75" s="1"/>
  <c r="D10" i="5" s="1"/>
  <c r="F53" i="75"/>
  <c r="P53" i="75" s="1"/>
  <c r="Y53" i="75" s="1"/>
  <c r="AP53" i="75" s="1"/>
  <c r="D54" i="5" s="1"/>
  <c r="AG84" i="75"/>
  <c r="AF155" i="75"/>
  <c r="AN155" i="75" s="1"/>
  <c r="AS155" i="75" s="1"/>
  <c r="AU155" i="75" s="1"/>
  <c r="G156" i="5" s="1"/>
  <c r="G168" i="75"/>
  <c r="AB119" i="75"/>
  <c r="F54" i="75"/>
  <c r="P54" i="75" s="1"/>
  <c r="Y54" i="75" s="1"/>
  <c r="AP54" i="75" s="1"/>
  <c r="D55" i="5" s="1"/>
  <c r="F155" i="75"/>
  <c r="P155" i="75" s="1"/>
  <c r="Y155" i="75" s="1"/>
  <c r="AP155" i="75" s="1"/>
  <c r="D156" i="5" s="1"/>
  <c r="F15" i="75"/>
  <c r="P15" i="75" s="1"/>
  <c r="Y15" i="75" s="1"/>
  <c r="AP15" i="75" s="1"/>
  <c r="D16" i="5" s="1"/>
  <c r="F103" i="75"/>
  <c r="P103" i="75" s="1"/>
  <c r="Y103" i="75" s="1"/>
  <c r="AP103" i="75" s="1"/>
  <c r="D104" i="5" s="1"/>
  <c r="F62" i="75"/>
  <c r="P62" i="75" s="1"/>
  <c r="Y62" i="75" s="1"/>
  <c r="F165" i="75"/>
  <c r="P165" i="75" s="1"/>
  <c r="Y165" i="75" s="1"/>
  <c r="AP165" i="75" s="1"/>
  <c r="D166" i="5" s="1"/>
  <c r="F138" i="75"/>
  <c r="P138" i="75" s="1"/>
  <c r="Y138" i="75" s="1"/>
  <c r="AP138" i="75" s="1"/>
  <c r="D139" i="5" s="1"/>
  <c r="F119" i="75"/>
  <c r="P119" i="75" s="1"/>
  <c r="Y119" i="75" s="1"/>
  <c r="AP119" i="75" s="1"/>
  <c r="D120" i="5" s="1"/>
  <c r="F75" i="75"/>
  <c r="P75" i="75" s="1"/>
  <c r="Y75" i="75" s="1"/>
  <c r="AP75" i="75" s="1"/>
  <c r="F23" i="75"/>
  <c r="P23" i="75" s="1"/>
  <c r="Y23" i="75" s="1"/>
  <c r="AP23" i="75" s="1"/>
  <c r="D24" i="5" s="1"/>
  <c r="F37" i="75"/>
  <c r="P37" i="75" s="1"/>
  <c r="Y37" i="75" s="1"/>
  <c r="AP37" i="75" s="1"/>
  <c r="D38" i="5" s="1"/>
  <c r="F66" i="75"/>
  <c r="P66" i="75"/>
  <c r="Y66" i="75" s="1"/>
  <c r="AP66" i="75" s="1"/>
  <c r="F85" i="75"/>
  <c r="P85" i="75" s="1"/>
  <c r="Y85" i="75" s="1"/>
  <c r="AP85" i="75" s="1"/>
  <c r="D86" i="5" s="1"/>
  <c r="F101" i="75"/>
  <c r="P101" i="75" s="1"/>
  <c r="Y101" i="75" s="1"/>
  <c r="AP101" i="75" s="1"/>
  <c r="D102" i="5" s="1"/>
  <c r="AF170" i="75"/>
  <c r="AN170" i="75" s="1"/>
  <c r="AG46" i="75"/>
  <c r="AG181" i="75"/>
  <c r="F177" i="75"/>
  <c r="P177" i="75" s="1"/>
  <c r="Y177" i="75" s="1"/>
  <c r="AP177" i="75" s="1"/>
  <c r="F17" i="75"/>
  <c r="P17" i="75"/>
  <c r="Y17" i="75" s="1"/>
  <c r="AP17" i="75" s="1"/>
  <c r="D18" i="5" s="1"/>
  <c r="F124" i="75"/>
  <c r="P124" i="75" s="1"/>
  <c r="Y124" i="75" s="1"/>
  <c r="AP124" i="75" s="1"/>
  <c r="D125" i="5" s="1"/>
  <c r="F70" i="75"/>
  <c r="P70" i="75" s="1"/>
  <c r="Y70" i="75" s="1"/>
  <c r="AP70" i="75" s="1"/>
  <c r="D71" i="5" s="1"/>
  <c r="F95" i="75"/>
  <c r="P95" i="75" s="1"/>
  <c r="F150" i="75"/>
  <c r="P150" i="75" s="1"/>
  <c r="Y150" i="75" s="1"/>
  <c r="AP150" i="75" s="1"/>
  <c r="D151" i="5" s="1"/>
  <c r="F24" i="75"/>
  <c r="P24" i="75" s="1"/>
  <c r="Y24" i="75" s="1"/>
  <c r="AP24" i="75" s="1"/>
  <c r="D25" i="5" s="1"/>
  <c r="AF62" i="75"/>
  <c r="AN62" i="75" s="1"/>
  <c r="AS62" i="75" s="1"/>
  <c r="AB93" i="75"/>
  <c r="AK93" i="75" s="1"/>
  <c r="V46" i="75"/>
  <c r="AH46" i="75" s="1"/>
  <c r="V193" i="75"/>
  <c r="AH193" i="75" s="1"/>
  <c r="D79" i="75"/>
  <c r="E79" i="75" s="1"/>
  <c r="AF72" i="75"/>
  <c r="AN72" i="75" s="1"/>
  <c r="F61" i="75"/>
  <c r="P61" i="75" s="1"/>
  <c r="Y61" i="75" s="1"/>
  <c r="AP61" i="75" s="1"/>
  <c r="D62" i="5" s="1"/>
  <c r="F179" i="75"/>
  <c r="P179" i="75" s="1"/>
  <c r="F26" i="75"/>
  <c r="P26" i="75" s="1"/>
  <c r="Y26" i="75" s="1"/>
  <c r="AP26" i="75" s="1"/>
  <c r="D27" i="5" s="1"/>
  <c r="F129" i="75"/>
  <c r="P129" i="75" s="1"/>
  <c r="Y129" i="75" s="1"/>
  <c r="AP129" i="75" s="1"/>
  <c r="D130" i="5" s="1"/>
  <c r="F44" i="75"/>
  <c r="P44" i="75" s="1"/>
  <c r="F80" i="75"/>
  <c r="P80" i="75" s="1"/>
  <c r="Y80" i="75" s="1"/>
  <c r="AP80" i="75" s="1"/>
  <c r="D81" i="5" s="1"/>
  <c r="F137" i="75"/>
  <c r="P137" i="75" s="1"/>
  <c r="Y137" i="75" s="1"/>
  <c r="AP137" i="75" s="1"/>
  <c r="F22" i="75"/>
  <c r="P22" i="75" s="1"/>
  <c r="Y22" i="75" s="1"/>
  <c r="AP22" i="75" s="1"/>
  <c r="D23" i="5" s="1"/>
  <c r="F127" i="75"/>
  <c r="P127" i="75" s="1"/>
  <c r="Y127" i="75" s="1"/>
  <c r="AP127" i="75" s="1"/>
  <c r="D128" i="5" s="1"/>
  <c r="F182" i="75"/>
  <c r="P182" i="75" s="1"/>
  <c r="Y182" i="75" s="1"/>
  <c r="AP182" i="75" s="1"/>
  <c r="D183" i="5" s="1"/>
  <c r="F114" i="75"/>
  <c r="P114" i="75" s="1"/>
  <c r="Y114" i="75" s="1"/>
  <c r="AP114" i="75" s="1"/>
  <c r="D115" i="5" s="1"/>
  <c r="AF17" i="75"/>
  <c r="AN17" i="75" s="1"/>
  <c r="AS17" i="75" s="1"/>
  <c r="AU17" i="75" s="1"/>
  <c r="G18" i="5" s="1"/>
  <c r="W46" i="75"/>
  <c r="W173" i="75"/>
  <c r="AI173" i="75" s="1"/>
  <c r="AB31" i="75"/>
  <c r="D46" i="75"/>
  <c r="E46" i="75" s="1"/>
  <c r="D3" i="75"/>
  <c r="AI3" i="75" s="1"/>
  <c r="AW46" i="75"/>
  <c r="AY46" i="75" s="1"/>
  <c r="AW170" i="75"/>
  <c r="AY170" i="75" s="1"/>
  <c r="I171" i="5" s="1"/>
  <c r="F125" i="75"/>
  <c r="P125" i="75" s="1"/>
  <c r="Y125" i="75" s="1"/>
  <c r="AP125" i="75" s="1"/>
  <c r="F49" i="75"/>
  <c r="P49" i="75" s="1"/>
  <c r="Y49" i="75" s="1"/>
  <c r="AP49" i="75" s="1"/>
  <c r="D50" i="5" s="1"/>
  <c r="F151" i="75"/>
  <c r="P151" i="75" s="1"/>
  <c r="Y151" i="75" s="1"/>
  <c r="AP151" i="75" s="1"/>
  <c r="D152" i="5" s="1"/>
  <c r="AF46" i="75"/>
  <c r="AN46" i="75" s="1"/>
  <c r="AF185" i="75"/>
  <c r="AN185" i="75" s="1"/>
  <c r="F8" i="75"/>
  <c r="P8" i="75" s="1"/>
  <c r="Y8" i="75" s="1"/>
  <c r="AP8" i="75" s="1"/>
  <c r="D9" i="5" s="1"/>
  <c r="F55" i="75"/>
  <c r="P55" i="75" s="1"/>
  <c r="Y55" i="75" s="1"/>
  <c r="AP55" i="75" s="1"/>
  <c r="D56" i="5" s="1"/>
  <c r="AB46" i="75"/>
  <c r="AK46" i="75" s="1"/>
  <c r="F78" i="75"/>
  <c r="P78" i="75" s="1"/>
  <c r="Y78" i="75" s="1"/>
  <c r="AP78" i="75" s="1"/>
  <c r="D79" i="5" s="1"/>
  <c r="G46" i="75"/>
  <c r="G79" i="75"/>
  <c r="F33" i="75"/>
  <c r="P33" i="75" s="1"/>
  <c r="Y33" i="75" s="1"/>
  <c r="AP33" i="75" s="1"/>
  <c r="D34" i="5" s="1"/>
  <c r="F116" i="75"/>
  <c r="P116" i="75" s="1"/>
  <c r="Y116" i="75" s="1"/>
  <c r="AP116" i="75" s="1"/>
  <c r="D117" i="5" s="1"/>
  <c r="F83" i="75"/>
  <c r="P83" i="75" s="1"/>
  <c r="Y83" i="75" s="1"/>
  <c r="AP83" i="75" s="1"/>
  <c r="D84" i="5" s="1"/>
  <c r="F102" i="75"/>
  <c r="P102" i="75" s="1"/>
  <c r="Y102" i="75" s="1"/>
  <c r="AP102" i="75" s="1"/>
  <c r="D103" i="5" s="1"/>
  <c r="F46" i="75"/>
  <c r="P46" i="75" s="1"/>
  <c r="Y46" i="75" s="1"/>
  <c r="AP46" i="75" s="1"/>
  <c r="D47" i="5" s="1"/>
  <c r="F136" i="75"/>
  <c r="P136" i="75" s="1"/>
  <c r="Y136" i="75" s="1"/>
  <c r="AP136" i="75" s="1"/>
  <c r="D137" i="5" s="1"/>
  <c r="X141" i="75"/>
  <c r="X14" i="75"/>
  <c r="AO14" i="75" s="1"/>
  <c r="C15" i="5" s="1"/>
  <c r="X83" i="75"/>
  <c r="AC80" i="75"/>
  <c r="X79" i="75"/>
  <c r="AI134" i="75"/>
  <c r="X85" i="75"/>
  <c r="AK160" i="75"/>
  <c r="AI80" i="75"/>
  <c r="X23" i="75"/>
  <c r="X118" i="75"/>
  <c r="AQ39" i="75"/>
  <c r="E40" i="5" s="1"/>
  <c r="X115" i="75"/>
  <c r="AK169" i="75"/>
  <c r="X80" i="75"/>
  <c r="AC159" i="75"/>
  <c r="X88" i="75"/>
  <c r="AJ80" i="75"/>
  <c r="AI27" i="75"/>
  <c r="X192" i="75"/>
  <c r="AO192" i="75" s="1"/>
  <c r="C193" i="5" s="1"/>
  <c r="AH58" i="75"/>
  <c r="AI12" i="75"/>
  <c r="X189" i="75"/>
  <c r="X138" i="75"/>
  <c r="X136" i="75"/>
  <c r="AI15" i="75"/>
  <c r="E133" i="75"/>
  <c r="AI171" i="75"/>
  <c r="X171" i="75"/>
  <c r="AJ62" i="75"/>
  <c r="X58" i="75"/>
  <c r="E119" i="75"/>
  <c r="AI119" i="75"/>
  <c r="AQ49" i="75"/>
  <c r="E50" i="5" s="1"/>
  <c r="E136" i="75"/>
  <c r="AI20" i="75"/>
  <c r="AH88" i="75"/>
  <c r="AC118" i="75"/>
  <c r="AY20" i="75"/>
  <c r="I21" i="5" s="1"/>
  <c r="AY110" i="75"/>
  <c r="I111" i="5" s="1"/>
  <c r="X33" i="75"/>
  <c r="X61" i="75"/>
  <c r="X106" i="75"/>
  <c r="X132" i="75"/>
  <c r="AC154" i="75"/>
  <c r="AE154" i="75" s="1"/>
  <c r="AR154" i="75" s="1"/>
  <c r="F155" i="5" s="1"/>
  <c r="AQ157" i="75"/>
  <c r="E158" i="5" s="1"/>
  <c r="AI44" i="75"/>
  <c r="E86" i="75"/>
  <c r="AI14" i="75"/>
  <c r="AI36" i="75"/>
  <c r="Y171" i="75"/>
  <c r="AP171" i="75" s="1"/>
  <c r="AP123" i="75"/>
  <c r="AP27" i="75"/>
  <c r="D28" i="5" s="1"/>
  <c r="AP56" i="75"/>
  <c r="D57" i="5" s="1"/>
  <c r="AP62" i="75"/>
  <c r="D63" i="5" s="1"/>
  <c r="Y52" i="75"/>
  <c r="AP52" i="75" s="1"/>
  <c r="D53" i="5" s="1"/>
  <c r="AP184" i="75"/>
  <c r="D185" i="5" s="1"/>
  <c r="Y98" i="75"/>
  <c r="AP98" i="75" s="1"/>
  <c r="D99" i="5" s="1"/>
  <c r="AP185" i="75"/>
  <c r="D186" i="5" s="1"/>
  <c r="Y178" i="75"/>
  <c r="AP178" i="75" s="1"/>
  <c r="D179" i="5" s="1"/>
  <c r="AP190" i="75"/>
  <c r="D191" i="5" s="1"/>
  <c r="AY129" i="75"/>
  <c r="I130" i="5" s="1"/>
  <c r="AJ39" i="75"/>
  <c r="AI184" i="75"/>
  <c r="E116" i="75"/>
  <c r="AK87" i="75"/>
  <c r="Y69" i="75"/>
  <c r="AP69" i="75" s="1"/>
  <c r="D70" i="5" s="1"/>
  <c r="AP47" i="75"/>
  <c r="D48" i="5" s="1"/>
  <c r="Y174" i="75"/>
  <c r="AP174" i="75" s="1"/>
  <c r="D175" i="5" s="1"/>
  <c r="Y51" i="75"/>
  <c r="AP51" i="75" s="1"/>
  <c r="D52" i="5" s="1"/>
  <c r="Y28" i="75"/>
  <c r="AP28" i="75" s="1"/>
  <c r="D29" i="5" s="1"/>
  <c r="AK137" i="75"/>
  <c r="AL137" i="75" s="1"/>
  <c r="AI84" i="75"/>
  <c r="X38" i="75"/>
  <c r="AI190" i="75"/>
  <c r="E172" i="75"/>
  <c r="AL97" i="75"/>
  <c r="AH56" i="75"/>
  <c r="E56" i="75"/>
  <c r="AC55" i="75"/>
  <c r="AJ55" i="75"/>
  <c r="AL55" i="75" s="1"/>
  <c r="E8" i="75"/>
  <c r="E156" i="75"/>
  <c r="AO156" i="75" s="1"/>
  <c r="C157" i="5" s="1"/>
  <c r="Y44" i="75"/>
  <c r="AP44" i="75" s="1"/>
  <c r="D45" i="5" s="1"/>
  <c r="Y179" i="75"/>
  <c r="AP179" i="75" s="1"/>
  <c r="X94" i="75"/>
  <c r="AK41" i="75"/>
  <c r="AL41" i="75" s="1"/>
  <c r="E52" i="75"/>
  <c r="AC82" i="75"/>
  <c r="AE82" i="75" s="1"/>
  <c r="AR82" i="75" s="1"/>
  <c r="F83" i="5" s="1"/>
  <c r="Y95" i="75"/>
  <c r="AP95" i="75" s="1"/>
  <c r="D96" i="5" s="1"/>
  <c r="Y112" i="75"/>
  <c r="AP112" i="75" s="1"/>
  <c r="D113" i="5" s="1"/>
  <c r="Y82" i="75"/>
  <c r="AP82" i="75" s="1"/>
  <c r="D83" i="5" s="1"/>
  <c r="Y160" i="75"/>
  <c r="AP160" i="75" s="1"/>
  <c r="D161" i="5" s="1"/>
  <c r="X191" i="75"/>
  <c r="AK129" i="75"/>
  <c r="AC65" i="75"/>
  <c r="AI31" i="75"/>
  <c r="AI136" i="75"/>
  <c r="AQ69" i="75"/>
  <c r="E70" i="5" s="1"/>
  <c r="E12" i="75"/>
  <c r="X68" i="75"/>
  <c r="AI68" i="75"/>
  <c r="AH119" i="75"/>
  <c r="AY164" i="75"/>
  <c r="I165" i="5" s="1"/>
  <c r="E125" i="75"/>
  <c r="AI103" i="75"/>
  <c r="I78" i="5"/>
  <c r="AC151" i="75"/>
  <c r="X160" i="75"/>
  <c r="AH156" i="75"/>
  <c r="AY82" i="75"/>
  <c r="I83" i="5" s="1"/>
  <c r="AC133" i="75"/>
  <c r="AE133" i="75" s="1"/>
  <c r="AR133" i="75" s="1"/>
  <c r="F134" i="5" s="1"/>
  <c r="AK133" i="75"/>
  <c r="AH182" i="75"/>
  <c r="AH179" i="75"/>
  <c r="AY148" i="75"/>
  <c r="I149" i="5" s="1"/>
  <c r="AQ106" i="75"/>
  <c r="E107" i="5" s="1"/>
  <c r="AQ139" i="75"/>
  <c r="E140" i="5" s="1"/>
  <c r="AY145" i="75"/>
  <c r="I146" i="5" s="1"/>
  <c r="AH47" i="75"/>
  <c r="AS174" i="75"/>
  <c r="AC97" i="75"/>
  <c r="AE97" i="75" s="1"/>
  <c r="AR97" i="75" s="1"/>
  <c r="F98" i="5" s="1"/>
  <c r="AC90" i="75"/>
  <c r="AU43" i="75"/>
  <c r="G44" i="5" s="1"/>
  <c r="AI148" i="75"/>
  <c r="X148" i="75"/>
  <c r="AO148" i="75" s="1"/>
  <c r="C149" i="5" s="1"/>
  <c r="AY113" i="75"/>
  <c r="I114" i="5" s="1"/>
  <c r="AH83" i="75"/>
  <c r="E77" i="75"/>
  <c r="AC31" i="75"/>
  <c r="AC172" i="75"/>
  <c r="AE172" i="75" s="1"/>
  <c r="AI66" i="75"/>
  <c r="AC187" i="75"/>
  <c r="AE187" i="75" s="1"/>
  <c r="AH96" i="75"/>
  <c r="AY38" i="75"/>
  <c r="I39" i="5" s="1"/>
  <c r="AH192" i="75"/>
  <c r="AI115" i="75"/>
  <c r="X135" i="75"/>
  <c r="AO135" i="75" s="1"/>
  <c r="C136" i="5" s="1"/>
  <c r="AC71" i="75"/>
  <c r="AE71" i="75" s="1"/>
  <c r="AY89" i="75"/>
  <c r="I90" i="5" s="1"/>
  <c r="AH125" i="75"/>
  <c r="X101" i="75"/>
  <c r="E62" i="75"/>
  <c r="AH62" i="75"/>
  <c r="AY108" i="75"/>
  <c r="BC108" i="75" s="1"/>
  <c r="K109" i="5" s="1"/>
  <c r="AC86" i="75"/>
  <c r="AY88" i="75"/>
  <c r="I89" i="5" s="1"/>
  <c r="AC125" i="75"/>
  <c r="AE125" i="75" s="1"/>
  <c r="X164" i="75"/>
  <c r="AO164" i="75" s="1"/>
  <c r="C165" i="5" s="1"/>
  <c r="AH95" i="75"/>
  <c r="AJ89" i="75"/>
  <c r="AC185" i="75"/>
  <c r="AE185" i="75" s="1"/>
  <c r="AU66" i="75"/>
  <c r="G67" i="5" s="1"/>
  <c r="X102" i="75"/>
  <c r="AL193" i="75"/>
  <c r="AC168" i="75"/>
  <c r="AH160" i="75"/>
  <c r="AC117" i="75"/>
  <c r="AE117" i="75" s="1"/>
  <c r="AJ173" i="75"/>
  <c r="E67" i="75"/>
  <c r="AL181" i="75"/>
  <c r="AC193" i="75"/>
  <c r="AE193" i="75" s="1"/>
  <c r="AC44" i="75"/>
  <c r="AH17" i="75"/>
  <c r="X17" i="75"/>
  <c r="AO17" i="75" s="1"/>
  <c r="AY16" i="75"/>
  <c r="X24" i="75"/>
  <c r="AO24" i="75" s="1"/>
  <c r="C25" i="5" s="1"/>
  <c r="AH15" i="75"/>
  <c r="E83" i="75"/>
  <c r="AH136" i="75"/>
  <c r="AH108" i="75"/>
  <c r="AJ66" i="75"/>
  <c r="AL66" i="75" s="1"/>
  <c r="X97" i="75"/>
  <c r="E87" i="75"/>
  <c r="AH135" i="75"/>
  <c r="AH117" i="75"/>
  <c r="X70" i="75"/>
  <c r="AC61" i="75"/>
  <c r="AE61" i="75" s="1"/>
  <c r="AR61" i="75" s="1"/>
  <c r="F62" i="5" s="1"/>
  <c r="AC42" i="75"/>
  <c r="AY34" i="75"/>
  <c r="I35" i="5" s="1"/>
  <c r="AH94" i="75"/>
  <c r="E181" i="75"/>
  <c r="AH173" i="75"/>
  <c r="E173" i="75"/>
  <c r="AH122" i="75"/>
  <c r="E18" i="75"/>
  <c r="AH18" i="75"/>
  <c r="AH19" i="75"/>
  <c r="E19" i="75"/>
  <c r="E4" i="75"/>
  <c r="AH4" i="75"/>
  <c r="AH151" i="75"/>
  <c r="AY44" i="75"/>
  <c r="I45" i="5" s="1"/>
  <c r="AH131" i="75"/>
  <c r="AY32" i="75"/>
  <c r="I33" i="5" s="1"/>
  <c r="AY64" i="75"/>
  <c r="I65" i="5" s="1"/>
  <c r="AC5" i="75"/>
  <c r="AE5" i="75" s="1"/>
  <c r="AR5" i="75" s="1"/>
  <c r="AH11" i="75"/>
  <c r="E11" i="75"/>
  <c r="AH189" i="75"/>
  <c r="AH130" i="75"/>
  <c r="E193" i="75"/>
  <c r="AH79" i="75"/>
  <c r="E105" i="75"/>
  <c r="AH105" i="75"/>
  <c r="AH132" i="75"/>
  <c r="E132" i="75"/>
  <c r="AH34" i="75"/>
  <c r="AH24" i="75"/>
  <c r="AH53" i="75"/>
  <c r="E53" i="75"/>
  <c r="E149" i="75"/>
  <c r="E146" i="75"/>
  <c r="AH68" i="75"/>
  <c r="E84" i="75"/>
  <c r="AH84" i="75"/>
  <c r="E159" i="75"/>
  <c r="AH183" i="75"/>
  <c r="AC181" i="75"/>
  <c r="AE181" i="75" s="1"/>
  <c r="AY57" i="75"/>
  <c r="I58" i="5" s="1"/>
  <c r="AC22" i="75"/>
  <c r="AE22" i="75" s="1"/>
  <c r="AR22" i="75" s="1"/>
  <c r="F23" i="5" s="1"/>
  <c r="AJ22" i="75"/>
  <c r="AY165" i="75"/>
  <c r="I166" i="5" s="1"/>
  <c r="E158" i="75"/>
  <c r="AH137" i="75"/>
  <c r="AH118" i="75"/>
  <c r="AH23" i="75"/>
  <c r="E190" i="75"/>
  <c r="E61" i="75"/>
  <c r="AO61" i="75" s="1"/>
  <c r="C62" i="5" s="1"/>
  <c r="AH61" i="75"/>
  <c r="E122" i="75"/>
  <c r="E99" i="75"/>
  <c r="E143" i="75"/>
  <c r="AH7" i="75"/>
  <c r="E7" i="75"/>
  <c r="E129" i="75"/>
  <c r="AH129" i="75"/>
  <c r="E85" i="75"/>
  <c r="AH85" i="75"/>
  <c r="E32" i="75"/>
  <c r="AO32" i="75" s="1"/>
  <c r="C33" i="5" s="1"/>
  <c r="AH32" i="75"/>
  <c r="E68" i="75"/>
  <c r="AY118" i="75"/>
  <c r="I119" i="5" s="1"/>
  <c r="E92" i="75"/>
  <c r="E33" i="75"/>
  <c r="AH33" i="75"/>
  <c r="E65" i="75"/>
  <c r="AH65" i="75"/>
  <c r="E22" i="75"/>
  <c r="AH22" i="75"/>
  <c r="E115" i="75"/>
  <c r="AH115" i="75"/>
  <c r="AC165" i="75"/>
  <c r="AC13" i="75"/>
  <c r="X175" i="75"/>
  <c r="AO175" i="75" s="1"/>
  <c r="AY177" i="75"/>
  <c r="I178" i="5" s="1"/>
  <c r="AC122" i="75"/>
  <c r="AE122" i="75" s="1"/>
  <c r="AR122" i="75" s="1"/>
  <c r="F123" i="5" s="1"/>
  <c r="AH120" i="75"/>
  <c r="X35" i="75"/>
  <c r="AO35" i="75" s="1"/>
  <c r="C36" i="5" s="1"/>
  <c r="X16" i="75"/>
  <c r="X72" i="75"/>
  <c r="AO72" i="75" s="1"/>
  <c r="C73" i="5" s="1"/>
  <c r="AH89" i="75"/>
  <c r="X89" i="75"/>
  <c r="AO89" i="75" s="1"/>
  <c r="C90" i="5" s="1"/>
  <c r="X3" i="75"/>
  <c r="AC72" i="75"/>
  <c r="AQ15" i="75"/>
  <c r="E16" i="5" s="1"/>
  <c r="D133" i="5"/>
  <c r="D180" i="5"/>
  <c r="D42" i="5"/>
  <c r="D36" i="5"/>
  <c r="D93" i="5"/>
  <c r="D58" i="5"/>
  <c r="D182" i="5"/>
  <c r="D108" i="5"/>
  <c r="D87" i="5"/>
  <c r="D124" i="5"/>
  <c r="D119" i="5"/>
  <c r="Q69" i="3" l="1"/>
  <c r="R69" i="3" s="1"/>
  <c r="S69" i="3" s="1"/>
  <c r="P105" i="3"/>
  <c r="S105" i="3" s="1"/>
  <c r="Q106" i="5" s="1"/>
  <c r="Q125" i="3"/>
  <c r="R125" i="3" s="1"/>
  <c r="Q91" i="3"/>
  <c r="R91" i="3" s="1"/>
  <c r="Q75" i="3"/>
  <c r="R75" i="3" s="1"/>
  <c r="P113" i="3"/>
  <c r="Q157" i="3"/>
  <c r="R157" i="3" s="1"/>
  <c r="Q127" i="3"/>
  <c r="R127" i="3" s="1"/>
  <c r="Q103" i="3"/>
  <c r="R103" i="3" s="1"/>
  <c r="Q188" i="3"/>
  <c r="R188" i="3" s="1"/>
  <c r="Q61" i="3"/>
  <c r="R61" i="3" s="1"/>
  <c r="S61" i="3" s="1"/>
  <c r="Q62" i="5" s="1"/>
  <c r="Q81" i="3"/>
  <c r="R81" i="3" s="1"/>
  <c r="P161" i="3"/>
  <c r="Q78" i="3"/>
  <c r="R78" i="3" s="1"/>
  <c r="P97" i="3"/>
  <c r="Q57" i="3"/>
  <c r="R57" i="3" s="1"/>
  <c r="S57" i="3" s="1"/>
  <c r="Q58" i="5" s="1"/>
  <c r="P66" i="3"/>
  <c r="Q133" i="3"/>
  <c r="R133" i="3" s="1"/>
  <c r="P67" i="3"/>
  <c r="S67" i="3" s="1"/>
  <c r="Q68" i="5" s="1"/>
  <c r="Q96" i="3"/>
  <c r="R96" i="3" s="1"/>
  <c r="Q86" i="3"/>
  <c r="R86" i="3" s="1"/>
  <c r="Q38" i="3"/>
  <c r="R38" i="3" s="1"/>
  <c r="P90" i="3"/>
  <c r="P85" i="3"/>
  <c r="Q139" i="3"/>
  <c r="R139" i="3" s="1"/>
  <c r="P147" i="3"/>
  <c r="Q120" i="3"/>
  <c r="R120" i="3" s="1"/>
  <c r="S120" i="3" s="1"/>
  <c r="Q121" i="5" s="1"/>
  <c r="P107" i="3"/>
  <c r="S107" i="3" s="1"/>
  <c r="Q108" i="5" s="1"/>
  <c r="Q129" i="3"/>
  <c r="R129" i="3" s="1"/>
  <c r="P51" i="3"/>
  <c r="Q76" i="3"/>
  <c r="R76" i="3" s="1"/>
  <c r="Q186" i="3"/>
  <c r="R186" i="3" s="1"/>
  <c r="Q121" i="3"/>
  <c r="R121" i="3" s="1"/>
  <c r="Q179" i="3"/>
  <c r="R179" i="3" s="1"/>
  <c r="S179" i="3" s="1"/>
  <c r="Q180" i="5" s="1"/>
  <c r="Q126" i="3"/>
  <c r="R126" i="3" s="1"/>
  <c r="S126" i="3" s="1"/>
  <c r="Q127" i="5" s="1"/>
  <c r="P27" i="3"/>
  <c r="Q159" i="3"/>
  <c r="R159" i="3" s="1"/>
  <c r="P22" i="3"/>
  <c r="Q37" i="3"/>
  <c r="R37" i="3" s="1"/>
  <c r="S37" i="3" s="1"/>
  <c r="Q38" i="5" s="1"/>
  <c r="Q117" i="3"/>
  <c r="R117" i="3" s="1"/>
  <c r="P59" i="3"/>
  <c r="Q73" i="3"/>
  <c r="R73" i="3" s="1"/>
  <c r="P191" i="3"/>
  <c r="S191" i="3" s="1"/>
  <c r="Q192" i="5" s="1"/>
  <c r="Q74" i="3"/>
  <c r="R74" i="3" s="1"/>
  <c r="Q165" i="3"/>
  <c r="R165" i="3" s="1"/>
  <c r="Q25" i="3"/>
  <c r="R25" i="3" s="1"/>
  <c r="P34" i="3"/>
  <c r="Q50" i="3"/>
  <c r="R50" i="3" s="1"/>
  <c r="Q58" i="3"/>
  <c r="R58" i="3" s="1"/>
  <c r="Q39" i="3"/>
  <c r="R39" i="3" s="1"/>
  <c r="S39" i="3" s="1"/>
  <c r="Q40" i="5" s="1"/>
  <c r="Q119" i="3"/>
  <c r="R119" i="3" s="1"/>
  <c r="Q45" i="3"/>
  <c r="R45" i="3" s="1"/>
  <c r="Q42" i="3"/>
  <c r="R42" i="3" s="1"/>
  <c r="P171" i="3"/>
  <c r="Q151" i="3"/>
  <c r="R151" i="3" s="1"/>
  <c r="Q180" i="3"/>
  <c r="R180" i="3" s="1"/>
  <c r="Q137" i="3"/>
  <c r="R137" i="3" s="1"/>
  <c r="P163" i="3"/>
  <c r="W62" i="4"/>
  <c r="AD63" i="5" s="1"/>
  <c r="W69" i="4"/>
  <c r="AD70" i="5" s="1"/>
  <c r="W22" i="4"/>
  <c r="AD23" i="5" s="1"/>
  <c r="W86" i="4"/>
  <c r="AD87" i="5" s="1"/>
  <c r="M81" i="4"/>
  <c r="AB82" i="5" s="1"/>
  <c r="M65" i="4"/>
  <c r="AB66" i="5" s="1"/>
  <c r="M189" i="4"/>
  <c r="AB190" i="5" s="1"/>
  <c r="M128" i="4"/>
  <c r="AB129" i="5" s="1"/>
  <c r="M87" i="4"/>
  <c r="AB88" i="5" s="1"/>
  <c r="M5" i="4"/>
  <c r="AB6" i="5" s="1"/>
  <c r="M181" i="4"/>
  <c r="AB182" i="5" s="1"/>
  <c r="M192" i="4"/>
  <c r="AB193" i="5" s="1"/>
  <c r="BC100" i="75"/>
  <c r="K101" i="5" s="1"/>
  <c r="BC77" i="75"/>
  <c r="K78" i="5" s="1"/>
  <c r="AY27" i="75"/>
  <c r="BC27" i="75" s="1"/>
  <c r="K28" i="5" s="1"/>
  <c r="AQ138" i="75"/>
  <c r="E139" i="5" s="1"/>
  <c r="AQ94" i="75"/>
  <c r="E95" i="5" s="1"/>
  <c r="AQ68" i="75"/>
  <c r="E69" i="5" s="1"/>
  <c r="AQ58" i="75"/>
  <c r="E59" i="5" s="1"/>
  <c r="AQ57" i="75"/>
  <c r="E58" i="5" s="1"/>
  <c r="AL176" i="75"/>
  <c r="AE156" i="75"/>
  <c r="AI138" i="75"/>
  <c r="X137" i="75"/>
  <c r="AL135" i="75"/>
  <c r="AL122" i="75"/>
  <c r="AL96" i="75"/>
  <c r="AI88" i="75"/>
  <c r="AI58" i="75"/>
  <c r="AC6" i="75"/>
  <c r="AE6" i="75" s="1"/>
  <c r="AR6" i="75" s="1"/>
  <c r="F7" i="5" s="1"/>
  <c r="AL48" i="75"/>
  <c r="AL152" i="75"/>
  <c r="AJ105" i="75"/>
  <c r="AL105" i="75" s="1"/>
  <c r="AM64" i="75"/>
  <c r="AK40" i="75"/>
  <c r="AL40" i="75" s="1"/>
  <c r="AC38" i="75"/>
  <c r="AE38" i="75" s="1"/>
  <c r="X144" i="75"/>
  <c r="AO144" i="75" s="1"/>
  <c r="C145" i="5" s="1"/>
  <c r="AI87" i="75"/>
  <c r="AL36" i="75"/>
  <c r="AK33" i="75"/>
  <c r="AL67" i="75"/>
  <c r="AL20" i="75"/>
  <c r="AM174" i="75"/>
  <c r="AL117" i="75"/>
  <c r="AL68" i="75"/>
  <c r="AH141" i="75"/>
  <c r="AH78" i="75"/>
  <c r="AL57" i="75"/>
  <c r="AJ147" i="75"/>
  <c r="AC147" i="75"/>
  <c r="AE147" i="75" s="1"/>
  <c r="AR147" i="75" s="1"/>
  <c r="F148" i="5" s="1"/>
  <c r="AJ110" i="75"/>
  <c r="AC110" i="75"/>
  <c r="AE110" i="75" s="1"/>
  <c r="AR110" i="75" s="1"/>
  <c r="AC139" i="75"/>
  <c r="AE139" i="75" s="1"/>
  <c r="AR139" i="75" s="1"/>
  <c r="F140" i="5" s="1"/>
  <c r="AJ139" i="75"/>
  <c r="AL139" i="75" s="1"/>
  <c r="AJ109" i="75"/>
  <c r="AL109" i="75" s="1"/>
  <c r="AC109" i="75"/>
  <c r="AE109" i="75" s="1"/>
  <c r="AR109" i="75" s="1"/>
  <c r="F110" i="5" s="1"/>
  <c r="AJ104" i="75"/>
  <c r="AL104" i="75" s="1"/>
  <c r="AC104" i="75"/>
  <c r="AE104" i="75" s="1"/>
  <c r="AR104" i="75" s="1"/>
  <c r="F105" i="5" s="1"/>
  <c r="AJ27" i="75"/>
  <c r="AL27" i="75" s="1"/>
  <c r="AC27" i="75"/>
  <c r="AL23" i="75"/>
  <c r="AK83" i="75"/>
  <c r="AC83" i="75"/>
  <c r="AE83" i="75" s="1"/>
  <c r="AR83" i="75" s="1"/>
  <c r="F84" i="5" s="1"/>
  <c r="AL140" i="75"/>
  <c r="AL130" i="75"/>
  <c r="AK105" i="75"/>
  <c r="AC105" i="75"/>
  <c r="AE105" i="75" s="1"/>
  <c r="AJ99" i="75"/>
  <c r="AL99" i="75" s="1"/>
  <c r="AC99" i="75"/>
  <c r="AE99" i="75" s="1"/>
  <c r="AR99" i="75" s="1"/>
  <c r="F100" i="5" s="1"/>
  <c r="AJ59" i="75"/>
  <c r="AC59" i="75"/>
  <c r="AE59" i="75" s="1"/>
  <c r="AR59" i="75" s="1"/>
  <c r="F60" i="5" s="1"/>
  <c r="AL47" i="75"/>
  <c r="AC140" i="75"/>
  <c r="AC191" i="75"/>
  <c r="AE191" i="75" s="1"/>
  <c r="AR191" i="75" s="1"/>
  <c r="F192" i="5" s="1"/>
  <c r="AK191" i="75"/>
  <c r="AL191" i="75" s="1"/>
  <c r="AL169" i="75"/>
  <c r="AC190" i="75"/>
  <c r="AK186" i="75"/>
  <c r="AC186" i="75"/>
  <c r="AE186" i="75" s="1"/>
  <c r="AJ164" i="75"/>
  <c r="AC164" i="75"/>
  <c r="AE164" i="75" s="1"/>
  <c r="AJ144" i="75"/>
  <c r="AC144" i="75"/>
  <c r="AE144" i="75" s="1"/>
  <c r="AR144" i="75" s="1"/>
  <c r="F145" i="5" s="1"/>
  <c r="AJ136" i="75"/>
  <c r="AL136" i="75" s="1"/>
  <c r="AC136" i="75"/>
  <c r="AE136" i="75" s="1"/>
  <c r="AJ17" i="75"/>
  <c r="AL17" i="75" s="1"/>
  <c r="AC17" i="75"/>
  <c r="AE17" i="75" s="1"/>
  <c r="AR17" i="75" s="1"/>
  <c r="F18" i="5" s="1"/>
  <c r="AC98" i="75"/>
  <c r="AE98" i="75" s="1"/>
  <c r="AR98" i="75" s="1"/>
  <c r="F99" i="5" s="1"/>
  <c r="AR185" i="75"/>
  <c r="AC127" i="75"/>
  <c r="AE127" i="75" s="1"/>
  <c r="AE69" i="75"/>
  <c r="AR69" i="75" s="1"/>
  <c r="F70" i="5" s="1"/>
  <c r="AJ61" i="75"/>
  <c r="AJ149" i="75"/>
  <c r="AL149" i="75" s="1"/>
  <c r="AK189" i="75"/>
  <c r="J184" i="75"/>
  <c r="L184" i="75" s="1"/>
  <c r="AK183" i="75"/>
  <c r="AL183" i="75" s="1"/>
  <c r="J183" i="75"/>
  <c r="L183" i="75" s="1"/>
  <c r="AK177" i="75"/>
  <c r="J177" i="75"/>
  <c r="L177" i="75" s="1"/>
  <c r="AK171" i="75"/>
  <c r="J171" i="75"/>
  <c r="L171" i="75" s="1"/>
  <c r="J166" i="75"/>
  <c r="L166" i="75" s="1"/>
  <c r="AK165" i="75"/>
  <c r="J165" i="75"/>
  <c r="L165" i="75" s="1"/>
  <c r="AM164" i="75"/>
  <c r="AK164" i="75"/>
  <c r="AL164" i="75" s="1"/>
  <c r="J164" i="75"/>
  <c r="L164" i="75" s="1"/>
  <c r="AK163" i="75"/>
  <c r="J163" i="75"/>
  <c r="L163" i="75" s="1"/>
  <c r="AJ161" i="75"/>
  <c r="AJ156" i="75"/>
  <c r="AK151" i="75"/>
  <c r="AJ150" i="75"/>
  <c r="AL150" i="75" s="1"/>
  <c r="AK147" i="75"/>
  <c r="J146" i="75"/>
  <c r="L146" i="75" s="1"/>
  <c r="L144" i="75"/>
  <c r="AM142" i="75"/>
  <c r="L142" i="75"/>
  <c r="AM136" i="75"/>
  <c r="L136" i="75"/>
  <c r="AK131" i="75"/>
  <c r="J131" i="75"/>
  <c r="L131" i="75" s="1"/>
  <c r="AM124" i="75"/>
  <c r="L124" i="75"/>
  <c r="AM117" i="75"/>
  <c r="L117" i="75"/>
  <c r="J116" i="75"/>
  <c r="L116" i="75" s="1"/>
  <c r="AJ111" i="75"/>
  <c r="AL111" i="75" s="1"/>
  <c r="AJ106" i="75"/>
  <c r="AL106" i="75" s="1"/>
  <c r="AM90" i="75"/>
  <c r="L90" i="75"/>
  <c r="AC89" i="75"/>
  <c r="AE89" i="75" s="1"/>
  <c r="AK84" i="75"/>
  <c r="AC84" i="75"/>
  <c r="J84" i="75"/>
  <c r="L84" i="75" s="1"/>
  <c r="AJ83" i="75"/>
  <c r="AM79" i="75"/>
  <c r="L76" i="75"/>
  <c r="AK75" i="75"/>
  <c r="J75" i="75"/>
  <c r="L75" i="75" s="1"/>
  <c r="AJ74" i="75"/>
  <c r="AM70" i="75"/>
  <c r="L70" i="75"/>
  <c r="AK63" i="75"/>
  <c r="J63" i="75"/>
  <c r="L63" i="75" s="1"/>
  <c r="AK62" i="75"/>
  <c r="J62" i="75"/>
  <c r="L62" i="75" s="1"/>
  <c r="AJ52" i="75"/>
  <c r="AL52" i="75" s="1"/>
  <c r="AK49" i="75"/>
  <c r="J49" i="75"/>
  <c r="L49" i="75" s="1"/>
  <c r="J43" i="75"/>
  <c r="L43" i="75" s="1"/>
  <c r="AM40" i="75"/>
  <c r="AM39" i="75"/>
  <c r="AK30" i="75"/>
  <c r="J30" i="75"/>
  <c r="L30" i="75" s="1"/>
  <c r="L25" i="75"/>
  <c r="AJ14" i="75"/>
  <c r="AJ5" i="75"/>
  <c r="AL5" i="75" s="1"/>
  <c r="AK103" i="75"/>
  <c r="AL103" i="75" s="1"/>
  <c r="AC103" i="75"/>
  <c r="AJ166" i="75"/>
  <c r="AL166" i="75" s="1"/>
  <c r="AC166" i="75"/>
  <c r="L174" i="75"/>
  <c r="L173" i="75"/>
  <c r="AM187" i="75"/>
  <c r="AC143" i="75"/>
  <c r="AE143" i="75" s="1"/>
  <c r="L143" i="75"/>
  <c r="L112" i="75"/>
  <c r="L91" i="75"/>
  <c r="L71" i="75"/>
  <c r="L64" i="75"/>
  <c r="J46" i="75"/>
  <c r="L46" i="75" s="1"/>
  <c r="AJ29" i="75"/>
  <c r="AL29" i="75" s="1"/>
  <c r="AJ13" i="75"/>
  <c r="AL13" i="75" s="1"/>
  <c r="AJ180" i="75"/>
  <c r="AC180" i="75"/>
  <c r="AE180" i="75" s="1"/>
  <c r="AM13" i="75"/>
  <c r="AC18" i="75"/>
  <c r="AE18" i="75" s="1"/>
  <c r="L13" i="75"/>
  <c r="AL89" i="75"/>
  <c r="AC177" i="75"/>
  <c r="AE177" i="75" s="1"/>
  <c r="AR177" i="75" s="1"/>
  <c r="F178" i="5" s="1"/>
  <c r="AC41" i="75"/>
  <c r="AE41" i="75" s="1"/>
  <c r="AR41" i="75" s="1"/>
  <c r="F42" i="5" s="1"/>
  <c r="AJ12" i="75"/>
  <c r="AJ189" i="75"/>
  <c r="AE168" i="75"/>
  <c r="AE31" i="75"/>
  <c r="AC119" i="75"/>
  <c r="AE119" i="75" s="1"/>
  <c r="AR119" i="75" s="1"/>
  <c r="F120" i="5" s="1"/>
  <c r="AJ177" i="75"/>
  <c r="AL58" i="75"/>
  <c r="AC66" i="75"/>
  <c r="AE66" i="75" s="1"/>
  <c r="AR66" i="75" s="1"/>
  <c r="F67" i="5" s="1"/>
  <c r="L179" i="75"/>
  <c r="AJ11" i="75"/>
  <c r="AC11" i="75"/>
  <c r="AE11" i="75" s="1"/>
  <c r="AE165" i="75"/>
  <c r="AR165" i="75" s="1"/>
  <c r="AK167" i="75"/>
  <c r="AL167" i="75" s="1"/>
  <c r="AJ126" i="75"/>
  <c r="AC126" i="75"/>
  <c r="AE126" i="75" s="1"/>
  <c r="AC76" i="75"/>
  <c r="AE76" i="75" s="1"/>
  <c r="AC176" i="75"/>
  <c r="AE176" i="75" s="1"/>
  <c r="AR176" i="75" s="1"/>
  <c r="F177" i="5" s="1"/>
  <c r="AJ34" i="75"/>
  <c r="AL34" i="75" s="1"/>
  <c r="AC167" i="75"/>
  <c r="AE167" i="75" s="1"/>
  <c r="AR167" i="75" s="1"/>
  <c r="AL62" i="75"/>
  <c r="AL188" i="75"/>
  <c r="AK124" i="75"/>
  <c r="AE7" i="75"/>
  <c r="AJ18" i="75"/>
  <c r="AL18" i="75" s="1"/>
  <c r="L40" i="75"/>
  <c r="L186" i="75"/>
  <c r="AR186" i="75" s="1"/>
  <c r="F187" i="5" s="1"/>
  <c r="AC68" i="75"/>
  <c r="AC52" i="75"/>
  <c r="AE52" i="75" s="1"/>
  <c r="AC188" i="75"/>
  <c r="AE188" i="75" s="1"/>
  <c r="AR188" i="75" s="1"/>
  <c r="AC88" i="75"/>
  <c r="AE88" i="75" s="1"/>
  <c r="AR88" i="75" s="1"/>
  <c r="AC96" i="75"/>
  <c r="AE96" i="75" s="1"/>
  <c r="AR96" i="75" s="1"/>
  <c r="F97" i="5" s="1"/>
  <c r="AC12" i="75"/>
  <c r="AE12" i="75" s="1"/>
  <c r="AR12" i="75" s="1"/>
  <c r="F13" i="5" s="1"/>
  <c r="AE159" i="75"/>
  <c r="AR159" i="75" s="1"/>
  <c r="AL77" i="75"/>
  <c r="AJ184" i="75"/>
  <c r="AJ121" i="75"/>
  <c r="AC121" i="75"/>
  <c r="AE121" i="75" s="1"/>
  <c r="AR121" i="75" s="1"/>
  <c r="F122" i="5" s="1"/>
  <c r="AL160" i="75"/>
  <c r="AJ168" i="75"/>
  <c r="AL168" i="75" s="1"/>
  <c r="AJ162" i="75"/>
  <c r="AL162" i="75" s="1"/>
  <c r="AC63" i="75"/>
  <c r="AE63" i="75" s="1"/>
  <c r="AR63" i="75" s="1"/>
  <c r="AJ112" i="75"/>
  <c r="L44" i="75"/>
  <c r="L193" i="75"/>
  <c r="AR193" i="75" s="1"/>
  <c r="F194" i="5" s="1"/>
  <c r="J105" i="75"/>
  <c r="L105" i="75" s="1"/>
  <c r="AM158" i="75"/>
  <c r="AL148" i="75"/>
  <c r="AE24" i="75"/>
  <c r="AR24" i="75" s="1"/>
  <c r="AL78" i="75"/>
  <c r="AR117" i="75"/>
  <c r="AK116" i="75"/>
  <c r="AL116" i="75" s="1"/>
  <c r="AJ114" i="75"/>
  <c r="AL114" i="75" s="1"/>
  <c r="AC114" i="75"/>
  <c r="AE114" i="75" s="1"/>
  <c r="AC135" i="75"/>
  <c r="AE13" i="75"/>
  <c r="AR13" i="75" s="1"/>
  <c r="AC182" i="75"/>
  <c r="AE182" i="75" s="1"/>
  <c r="AR182" i="75" s="1"/>
  <c r="AC49" i="75"/>
  <c r="AE49" i="75" s="1"/>
  <c r="AR49" i="75" s="1"/>
  <c r="AC142" i="75"/>
  <c r="AE142" i="75" s="1"/>
  <c r="AR142" i="75" s="1"/>
  <c r="F143" i="5" s="1"/>
  <c r="AL87" i="75"/>
  <c r="AC150" i="75"/>
  <c r="AE150" i="75" s="1"/>
  <c r="AK79" i="75"/>
  <c r="AL79" i="75" s="1"/>
  <c r="AL134" i="75"/>
  <c r="AK142" i="75"/>
  <c r="AL142" i="75" s="1"/>
  <c r="AK76" i="75"/>
  <c r="AL76" i="75" s="1"/>
  <c r="AK73" i="75"/>
  <c r="AL73" i="75" s="1"/>
  <c r="AC73" i="75"/>
  <c r="AE73" i="75" s="1"/>
  <c r="AR73" i="75" s="1"/>
  <c r="AK113" i="75"/>
  <c r="AL113" i="75" s="1"/>
  <c r="J7" i="75"/>
  <c r="AM193" i="75"/>
  <c r="AE65" i="75"/>
  <c r="AR65" i="75" s="1"/>
  <c r="F66" i="5" s="1"/>
  <c r="AE80" i="75"/>
  <c r="AR80" i="75" s="1"/>
  <c r="F81" i="5" s="1"/>
  <c r="AL101" i="75"/>
  <c r="AK70" i="75"/>
  <c r="AE192" i="75"/>
  <c r="AR192" i="75" s="1"/>
  <c r="F193" i="5" s="1"/>
  <c r="AL170" i="75"/>
  <c r="AC87" i="75"/>
  <c r="AE87" i="75" s="1"/>
  <c r="AR87" i="75" s="1"/>
  <c r="F88" i="5" s="1"/>
  <c r="AJ91" i="75"/>
  <c r="AK65" i="75"/>
  <c r="AL65" i="75" s="1"/>
  <c r="AK86" i="75"/>
  <c r="AL86" i="75" s="1"/>
  <c r="AJ186" i="75"/>
  <c r="AL186" i="75" s="1"/>
  <c r="AJ171" i="75"/>
  <c r="AL171" i="75" s="1"/>
  <c r="AJ172" i="75"/>
  <c r="AL172" i="75" s="1"/>
  <c r="AJ158" i="75"/>
  <c r="AJ146" i="75"/>
  <c r="AJ84" i="75"/>
  <c r="AL84" i="75" s="1"/>
  <c r="AJ163" i="75"/>
  <c r="AL163" i="75" s="1"/>
  <c r="AL155" i="75"/>
  <c r="L169" i="75"/>
  <c r="AM8" i="75"/>
  <c r="AM114" i="75"/>
  <c r="AM137" i="75"/>
  <c r="AM173" i="75"/>
  <c r="AM175" i="75"/>
  <c r="AM130" i="75"/>
  <c r="AR137" i="75"/>
  <c r="F138" i="5" s="1"/>
  <c r="AL121" i="75"/>
  <c r="AK180" i="75"/>
  <c r="AK85" i="75"/>
  <c r="AK132" i="75"/>
  <c r="AC75" i="75"/>
  <c r="AE75" i="75" s="1"/>
  <c r="AK144" i="75"/>
  <c r="AK80" i="75"/>
  <c r="AL80" i="75" s="1"/>
  <c r="AJ49" i="75"/>
  <c r="L93" i="75"/>
  <c r="L159" i="75"/>
  <c r="L125" i="75"/>
  <c r="AR125" i="75" s="1"/>
  <c r="F126" i="5" s="1"/>
  <c r="AM37" i="75"/>
  <c r="AM50" i="75"/>
  <c r="AM41" i="75"/>
  <c r="AM143" i="75"/>
  <c r="AM125" i="75"/>
  <c r="AM186" i="75"/>
  <c r="AK72" i="75"/>
  <c r="AC108" i="75"/>
  <c r="AE108" i="75" s="1"/>
  <c r="AR108" i="75" s="1"/>
  <c r="F109" i="5" s="1"/>
  <c r="AK39" i="75"/>
  <c r="AK54" i="75"/>
  <c r="AJ131" i="75"/>
  <c r="AJ165" i="75"/>
  <c r="L187" i="75"/>
  <c r="L175" i="75"/>
  <c r="L127" i="75"/>
  <c r="AM20" i="75"/>
  <c r="AM36" i="75"/>
  <c r="AM25" i="75"/>
  <c r="AM71" i="75"/>
  <c r="AM112" i="75"/>
  <c r="AM179" i="75"/>
  <c r="AE86" i="75"/>
  <c r="AR86" i="75" s="1"/>
  <c r="AE118" i="75"/>
  <c r="AR118" i="75" s="1"/>
  <c r="F119" i="5" s="1"/>
  <c r="AE128" i="75"/>
  <c r="AR128" i="75" s="1"/>
  <c r="F129" i="5" s="1"/>
  <c r="AK178" i="75"/>
  <c r="AL178" i="75" s="1"/>
  <c r="AK118" i="75"/>
  <c r="AL118" i="75" s="1"/>
  <c r="AJ151" i="75"/>
  <c r="AL56" i="75"/>
  <c r="AL159" i="75"/>
  <c r="AL81" i="75"/>
  <c r="AJ71" i="75"/>
  <c r="AL71" i="75" s="1"/>
  <c r="AJ69" i="75"/>
  <c r="L81" i="75"/>
  <c r="L126" i="75"/>
  <c r="L114"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O126" i="75" s="1"/>
  <c r="C127" i="5" s="1"/>
  <c r="AI126" i="75"/>
  <c r="AI81" i="75"/>
  <c r="X81" i="75"/>
  <c r="AI98" i="75"/>
  <c r="X159" i="75"/>
  <c r="AI96" i="75"/>
  <c r="AI93" i="75"/>
  <c r="AI95" i="75"/>
  <c r="X93" i="75"/>
  <c r="AI101" i="75"/>
  <c r="AI155" i="75"/>
  <c r="E160" i="75"/>
  <c r="X112" i="75"/>
  <c r="X50" i="75"/>
  <c r="X44" i="75"/>
  <c r="X41" i="75"/>
  <c r="AO41" i="75" s="1"/>
  <c r="C42" i="5" s="1"/>
  <c r="X36" i="75"/>
  <c r="X123" i="75"/>
  <c r="AI137" i="75"/>
  <c r="AI55" i="75"/>
  <c r="E188" i="75"/>
  <c r="E94" i="75"/>
  <c r="E27" i="75"/>
  <c r="E178" i="75"/>
  <c r="E21" i="75"/>
  <c r="E45" i="75"/>
  <c r="E64" i="75"/>
  <c r="X151" i="75"/>
  <c r="AO151" i="75" s="1"/>
  <c r="C152" i="5" s="1"/>
  <c r="AI94" i="75"/>
  <c r="AI97" i="75"/>
  <c r="X187" i="75"/>
  <c r="AI179" i="75"/>
  <c r="E182" i="75"/>
  <c r="AI109" i="75"/>
  <c r="AI160" i="75"/>
  <c r="AI139" i="75"/>
  <c r="E170" i="75"/>
  <c r="AI183" i="75"/>
  <c r="X86" i="75"/>
  <c r="AO86" i="75" s="1"/>
  <c r="X120" i="75"/>
  <c r="AO11" i="75"/>
  <c r="C12" i="5" s="1"/>
  <c r="AO97" i="75"/>
  <c r="C98" i="5" s="1"/>
  <c r="X116" i="75"/>
  <c r="AI67" i="75"/>
  <c r="X169" i="75"/>
  <c r="X37" i="75"/>
  <c r="E55" i="75"/>
  <c r="E134" i="75"/>
  <c r="AO56" i="75"/>
  <c r="C57" i="5" s="1"/>
  <c r="AO101" i="75"/>
  <c r="C102" i="5" s="1"/>
  <c r="AO160" i="75"/>
  <c r="C161" i="5" s="1"/>
  <c r="X56" i="75"/>
  <c r="X4" i="75"/>
  <c r="AI102" i="75"/>
  <c r="X59" i="75"/>
  <c r="AI23" i="75"/>
  <c r="AO171" i="75"/>
  <c r="C172" i="5" s="1"/>
  <c r="E183" i="75"/>
  <c r="E80" i="75"/>
  <c r="E112" i="75"/>
  <c r="E38" i="75"/>
  <c r="AI124" i="75"/>
  <c r="AI16" i="75"/>
  <c r="E58" i="75"/>
  <c r="AO58" i="75" s="1"/>
  <c r="C59" i="5" s="1"/>
  <c r="E138" i="75"/>
  <c r="E44" i="75"/>
  <c r="X75" i="75"/>
  <c r="AO75" i="75" s="1"/>
  <c r="C76" i="5" s="1"/>
  <c r="AO16" i="75"/>
  <c r="C17" i="5" s="1"/>
  <c r="X11" i="75"/>
  <c r="X19" i="75"/>
  <c r="X67" i="75"/>
  <c r="AO67" i="75" s="1"/>
  <c r="X167" i="75"/>
  <c r="AO167" i="75" s="1"/>
  <c r="C168" i="5" s="1"/>
  <c r="E155" i="75"/>
  <c r="AO155" i="75" s="1"/>
  <c r="AO90" i="75"/>
  <c r="C91" i="5" s="1"/>
  <c r="E88" i="75"/>
  <c r="AO88" i="75" s="1"/>
  <c r="E139" i="75"/>
  <c r="AI141" i="75"/>
  <c r="E169" i="75"/>
  <c r="AH186" i="75"/>
  <c r="X186" i="75"/>
  <c r="AO186" i="75" s="1"/>
  <c r="C187" i="5" s="1"/>
  <c r="X172" i="75"/>
  <c r="AO172" i="75" s="1"/>
  <c r="AH172" i="75"/>
  <c r="X158" i="75"/>
  <c r="AO158" i="75" s="1"/>
  <c r="C159" i="5" s="1"/>
  <c r="AH158" i="75"/>
  <c r="AH71" i="75"/>
  <c r="X71" i="75"/>
  <c r="AO71" i="75" s="1"/>
  <c r="AH159" i="75"/>
  <c r="AO118" i="75"/>
  <c r="C119" i="5" s="1"/>
  <c r="X121" i="75"/>
  <c r="AO121" i="75" s="1"/>
  <c r="C122" i="5" s="1"/>
  <c r="AH82" i="75"/>
  <c r="AO64" i="75"/>
  <c r="AH171" i="75"/>
  <c r="AO113" i="75"/>
  <c r="C114" i="5" s="1"/>
  <c r="X170" i="75"/>
  <c r="AO170" i="75" s="1"/>
  <c r="C171" i="5" s="1"/>
  <c r="AH157" i="75"/>
  <c r="AH128" i="75"/>
  <c r="AH64" i="75"/>
  <c r="AO70" i="75"/>
  <c r="C71" i="5" s="1"/>
  <c r="E141" i="75"/>
  <c r="AO81" i="75"/>
  <c r="C82" i="5" s="1"/>
  <c r="X139" i="75"/>
  <c r="AO139" i="75" s="1"/>
  <c r="C140" i="5" s="1"/>
  <c r="AH138" i="75"/>
  <c r="AH114" i="75"/>
  <c r="AH168" i="75"/>
  <c r="AH81" i="75"/>
  <c r="AH75" i="75"/>
  <c r="X103" i="75"/>
  <c r="AO103" i="75" s="1"/>
  <c r="C104" i="5" s="1"/>
  <c r="AH67" i="75"/>
  <c r="AH37" i="75"/>
  <c r="AH49" i="75"/>
  <c r="AO174" i="75"/>
  <c r="AH80" i="75"/>
  <c r="AH113" i="75"/>
  <c r="AO106" i="75"/>
  <c r="X110" i="75"/>
  <c r="AO110" i="75" s="1"/>
  <c r="C111" i="5" s="1"/>
  <c r="AH124" i="75"/>
  <c r="AH180" i="75"/>
  <c r="AO130" i="75"/>
  <c r="C131" i="5" s="1"/>
  <c r="Z14" i="5"/>
  <c r="H13" i="4"/>
  <c r="AA14" i="5" s="1"/>
  <c r="H151" i="4"/>
  <c r="AA152" i="5" s="1"/>
  <c r="Z152" i="5"/>
  <c r="AE140" i="75"/>
  <c r="AR140" i="75" s="1"/>
  <c r="F141" i="5" s="1"/>
  <c r="AC9" i="75"/>
  <c r="AE9" i="75" s="1"/>
  <c r="AR9" i="75" s="1"/>
  <c r="F10" i="5" s="1"/>
  <c r="AC45" i="75"/>
  <c r="AE45" i="75" s="1"/>
  <c r="AR45" i="75" s="1"/>
  <c r="F46" i="5" s="1"/>
  <c r="AH144" i="75"/>
  <c r="AK108" i="75"/>
  <c r="AL108" i="75" s="1"/>
  <c r="AH25" i="75"/>
  <c r="X177" i="75"/>
  <c r="AO177" i="75" s="1"/>
  <c r="C178" i="5" s="1"/>
  <c r="AC149" i="75"/>
  <c r="AE149" i="75" s="1"/>
  <c r="AR149" i="75" s="1"/>
  <c r="E51" i="75"/>
  <c r="AO51" i="75" s="1"/>
  <c r="AL22" i="75"/>
  <c r="AJ63" i="75"/>
  <c r="AL63" i="75" s="1"/>
  <c r="AR52" i="75"/>
  <c r="BC16" i="75"/>
  <c r="K17" i="5" s="1"/>
  <c r="AC36" i="75"/>
  <c r="AE36" i="75" s="1"/>
  <c r="AR36" i="75" s="1"/>
  <c r="F37" i="5" s="1"/>
  <c r="AL173" i="75"/>
  <c r="AC20" i="75"/>
  <c r="AE20" i="75" s="1"/>
  <c r="AR20" i="75" s="1"/>
  <c r="F21" i="5" s="1"/>
  <c r="AC141" i="75"/>
  <c r="AE141" i="75" s="1"/>
  <c r="AR141" i="75" s="1"/>
  <c r="F142" i="5" s="1"/>
  <c r="AH93" i="75"/>
  <c r="AO77" i="75"/>
  <c r="C78" i="5" s="1"/>
  <c r="E157" i="75"/>
  <c r="AE90" i="75"/>
  <c r="AR90" i="75" s="1"/>
  <c r="F91" i="5" s="1"/>
  <c r="AL133" i="75"/>
  <c r="AC152" i="75"/>
  <c r="AE152" i="75" s="1"/>
  <c r="AR152" i="75" s="1"/>
  <c r="F153" i="5" s="1"/>
  <c r="AC106" i="75"/>
  <c r="AE106" i="75" s="1"/>
  <c r="AR106" i="75" s="1"/>
  <c r="F107" i="5" s="1"/>
  <c r="AK128" i="75"/>
  <c r="AL128" i="75" s="1"/>
  <c r="AI26" i="75"/>
  <c r="X181" i="75"/>
  <c r="AO181" i="75" s="1"/>
  <c r="C182" i="5" s="1"/>
  <c r="AL100" i="75"/>
  <c r="AI45" i="75"/>
  <c r="AQ158" i="75"/>
  <c r="E159" i="5" s="1"/>
  <c r="AI7" i="75"/>
  <c r="AQ89" i="75"/>
  <c r="E90" i="5" s="1"/>
  <c r="X12" i="75"/>
  <c r="H177" i="4"/>
  <c r="AA178" i="5" s="1"/>
  <c r="AI61" i="3"/>
  <c r="U62" i="5" s="1"/>
  <c r="M183" i="4"/>
  <c r="AB184" i="5" s="1"/>
  <c r="AO33" i="75"/>
  <c r="C34" i="5" s="1"/>
  <c r="AO159" i="75"/>
  <c r="E189" i="75"/>
  <c r="AO189" i="75" s="1"/>
  <c r="C190" i="5" s="1"/>
  <c r="E49" i="75"/>
  <c r="AE166" i="75"/>
  <c r="AR166" i="75" s="1"/>
  <c r="AC92" i="75"/>
  <c r="AE92" i="75" s="1"/>
  <c r="AR92" i="75" s="1"/>
  <c r="AI107" i="75"/>
  <c r="X176" i="75"/>
  <c r="X30" i="75"/>
  <c r="AO30" i="75" s="1"/>
  <c r="C31" i="5" s="1"/>
  <c r="X82" i="75"/>
  <c r="AO82" i="75" s="1"/>
  <c r="C83" i="5" s="1"/>
  <c r="AL85" i="75"/>
  <c r="AH29" i="75"/>
  <c r="J19" i="75"/>
  <c r="L19" i="75" s="1"/>
  <c r="R83" i="4"/>
  <c r="AC84" i="5" s="1"/>
  <c r="M82" i="4"/>
  <c r="AB83" i="5" s="1"/>
  <c r="M79" i="4"/>
  <c r="AB80" i="5" s="1"/>
  <c r="R75" i="4"/>
  <c r="AC76" i="5" s="1"/>
  <c r="H62" i="4"/>
  <c r="AA63" i="5" s="1"/>
  <c r="AE72" i="75"/>
  <c r="AR72" i="75" s="1"/>
  <c r="AE135" i="75"/>
  <c r="AR135" i="75" s="1"/>
  <c r="AH112" i="75"/>
  <c r="AJ24" i="75"/>
  <c r="AL24" i="75" s="1"/>
  <c r="AC170" i="75"/>
  <c r="AE170" i="75" s="1"/>
  <c r="AR170" i="75" s="1"/>
  <c r="AO38" i="75"/>
  <c r="C39" i="5" s="1"/>
  <c r="AC124" i="75"/>
  <c r="AE124" i="75" s="1"/>
  <c r="AR124" i="75" s="1"/>
  <c r="F125" i="5" s="1"/>
  <c r="AH92" i="75"/>
  <c r="AR164" i="75"/>
  <c r="AC10" i="75"/>
  <c r="AE10" i="75" s="1"/>
  <c r="AC116" i="75"/>
  <c r="AE116" i="75" s="1"/>
  <c r="AR116" i="75" s="1"/>
  <c r="F117" i="5" s="1"/>
  <c r="AE44" i="75"/>
  <c r="AR44" i="75" s="1"/>
  <c r="AO102" i="75"/>
  <c r="C103" i="5" s="1"/>
  <c r="AH59" i="75"/>
  <c r="X180" i="75"/>
  <c r="AO180" i="75" s="1"/>
  <c r="C181" i="5" s="1"/>
  <c r="AH134" i="75"/>
  <c r="AH167" i="75"/>
  <c r="AC95" i="75"/>
  <c r="AH177" i="75"/>
  <c r="AC67" i="75"/>
  <c r="AE67" i="75" s="1"/>
  <c r="AE55" i="75"/>
  <c r="AR55" i="75" s="1"/>
  <c r="F56" i="5" s="1"/>
  <c r="AC21" i="75"/>
  <c r="AE21" i="75" s="1"/>
  <c r="AR21" i="75" s="1"/>
  <c r="F22" i="5" s="1"/>
  <c r="AH86" i="75"/>
  <c r="X47" i="75"/>
  <c r="AO47" i="75" s="1"/>
  <c r="C48" i="5" s="1"/>
  <c r="AO27" i="75"/>
  <c r="C28" i="5" s="1"/>
  <c r="X161" i="75"/>
  <c r="AO161" i="75" s="1"/>
  <c r="X5" i="75"/>
  <c r="AO5" i="75" s="1"/>
  <c r="C6" i="5" s="1"/>
  <c r="AS89" i="75"/>
  <c r="AU89" i="75" s="1"/>
  <c r="G90" i="5" s="1"/>
  <c r="BC154" i="75"/>
  <c r="K155" i="5" s="1"/>
  <c r="J103" i="5"/>
  <c r="AM103" i="5" s="1"/>
  <c r="L42" i="75"/>
  <c r="AI93" i="3"/>
  <c r="U94" i="5" s="1"/>
  <c r="AO92" i="75"/>
  <c r="C93" i="5" s="1"/>
  <c r="AC155" i="75"/>
  <c r="AE155" i="75" s="1"/>
  <c r="AR155" i="75" s="1"/>
  <c r="F156" i="5" s="1"/>
  <c r="E37" i="75"/>
  <c r="AH41" i="75"/>
  <c r="AC153" i="75"/>
  <c r="AE153" i="75" s="1"/>
  <c r="AR153" i="75" s="1"/>
  <c r="F154" i="5" s="1"/>
  <c r="AC15" i="75"/>
  <c r="AE15" i="75" s="1"/>
  <c r="AH169" i="75"/>
  <c r="AE27" i="75"/>
  <c r="AR27" i="75" s="1"/>
  <c r="E124" i="75"/>
  <c r="AC58" i="75"/>
  <c r="AE58" i="75" s="1"/>
  <c r="AR58" i="75" s="1"/>
  <c r="F59" i="5" s="1"/>
  <c r="AH77" i="75"/>
  <c r="AR180" i="75"/>
  <c r="F181" i="5" s="1"/>
  <c r="X152" i="75"/>
  <c r="AO152" i="75" s="1"/>
  <c r="AK7" i="75"/>
  <c r="AC175" i="75"/>
  <c r="AE175" i="75" s="1"/>
  <c r="AR175" i="75" s="1"/>
  <c r="F176" i="5" s="1"/>
  <c r="E3" i="75"/>
  <c r="AQ156" i="75"/>
  <c r="E157" i="5" s="1"/>
  <c r="X190" i="75"/>
  <c r="AO190" i="75" s="1"/>
  <c r="C191" i="5" s="1"/>
  <c r="AL28" i="75"/>
  <c r="H168" i="4"/>
  <c r="AA169" i="5" s="1"/>
  <c r="J169" i="5"/>
  <c r="AM169" i="5" s="1"/>
  <c r="H173" i="4"/>
  <c r="AA174" i="5" s="1"/>
  <c r="L26" i="75"/>
  <c r="X111" i="75"/>
  <c r="AO111" i="75" s="1"/>
  <c r="AR89" i="75"/>
  <c r="F90" i="5" s="1"/>
  <c r="AR18" i="75"/>
  <c r="F19" i="5" s="1"/>
  <c r="X98" i="75"/>
  <c r="AO98" i="75" s="1"/>
  <c r="C99" i="5" s="1"/>
  <c r="AC91" i="75"/>
  <c r="AE91" i="75" s="1"/>
  <c r="AO12" i="75"/>
  <c r="C13" i="5" s="1"/>
  <c r="AI170" i="75"/>
  <c r="AL39" i="75"/>
  <c r="AC39" i="75"/>
  <c r="AE39" i="75" s="1"/>
  <c r="AL45" i="75"/>
  <c r="AH54" i="75"/>
  <c r="X57" i="75"/>
  <c r="AO57" i="75" s="1"/>
  <c r="C58" i="5" s="1"/>
  <c r="AQ43" i="75"/>
  <c r="E44" i="5" s="1"/>
  <c r="X149" i="75"/>
  <c r="AO149" i="75" s="1"/>
  <c r="AO59" i="75"/>
  <c r="C60" i="5" s="1"/>
  <c r="H118" i="4"/>
  <c r="AA119" i="5" s="1"/>
  <c r="J155" i="5"/>
  <c r="AM155" i="5" s="1"/>
  <c r="J104" i="5"/>
  <c r="AM104" i="5" s="1"/>
  <c r="AE151" i="75"/>
  <c r="AR151" i="75" s="1"/>
  <c r="F152" i="5" s="1"/>
  <c r="AL33" i="75"/>
  <c r="AR75" i="75"/>
  <c r="F76" i="5" s="1"/>
  <c r="AN22" i="75"/>
  <c r="X99" i="75"/>
  <c r="X54" i="75"/>
  <c r="X91" i="75"/>
  <c r="AO91" i="75" s="1"/>
  <c r="AH178" i="75"/>
  <c r="AC130" i="75"/>
  <c r="AE130" i="75" s="1"/>
  <c r="AR130" i="75" s="1"/>
  <c r="F131" i="5" s="1"/>
  <c r="X153" i="75"/>
  <c r="AO153" i="75" s="1"/>
  <c r="C154" i="5" s="1"/>
  <c r="AR172" i="75"/>
  <c r="X166" i="75"/>
  <c r="AO166" i="75" s="1"/>
  <c r="C167" i="5" s="1"/>
  <c r="X95" i="75"/>
  <c r="AO95" i="75" s="1"/>
  <c r="C96" i="5" s="1"/>
  <c r="AC56" i="75"/>
  <c r="AE56" i="75" s="1"/>
  <c r="AR56" i="75" s="1"/>
  <c r="AC33" i="75"/>
  <c r="AE33" i="75" s="1"/>
  <c r="AJ75" i="75"/>
  <c r="AL75" i="75" s="1"/>
  <c r="E73" i="75"/>
  <c r="AO73" i="75" s="1"/>
  <c r="C74" i="5" s="1"/>
  <c r="AK143" i="75"/>
  <c r="AL143" i="75" s="1"/>
  <c r="AO83" i="75"/>
  <c r="C84" i="5" s="1"/>
  <c r="AR150" i="75"/>
  <c r="F151" i="5" s="1"/>
  <c r="AR156" i="75"/>
  <c r="F157" i="5" s="1"/>
  <c r="AC53" i="75"/>
  <c r="AE53" i="75" s="1"/>
  <c r="AR53" i="75" s="1"/>
  <c r="F54" i="5" s="1"/>
  <c r="AL112" i="75"/>
  <c r="X18" i="75"/>
  <c r="AO18" i="75" s="1"/>
  <c r="AK19" i="75"/>
  <c r="AL19" i="75" s="1"/>
  <c r="AL184" i="75"/>
  <c r="AO187" i="75"/>
  <c r="C188" i="5" s="1"/>
  <c r="AI37" i="75"/>
  <c r="AI125" i="75"/>
  <c r="AH74" i="75"/>
  <c r="AQ117" i="75"/>
  <c r="E118" i="5" s="1"/>
  <c r="H64" i="4"/>
  <c r="AA65" i="5" s="1"/>
  <c r="J67" i="5"/>
  <c r="AM67" i="5" s="1"/>
  <c r="J73" i="5"/>
  <c r="AM73" i="5" s="1"/>
  <c r="R191" i="4"/>
  <c r="AC192" i="5" s="1"/>
  <c r="M187" i="4"/>
  <c r="R186" i="4"/>
  <c r="AC187" i="5" s="1"/>
  <c r="M185" i="4"/>
  <c r="AB186" i="5" s="1"/>
  <c r="AO127" i="75"/>
  <c r="C128" i="5" s="1"/>
  <c r="AO120" i="75"/>
  <c r="C121" i="5" s="1"/>
  <c r="AE68" i="75"/>
  <c r="AR68" i="75" s="1"/>
  <c r="F69" i="5" s="1"/>
  <c r="AE103" i="75"/>
  <c r="AR103" i="75" s="1"/>
  <c r="F104" i="5" s="1"/>
  <c r="AC48" i="75"/>
  <c r="AE48" i="75" s="1"/>
  <c r="AR48" i="75" s="1"/>
  <c r="F49" i="5" s="1"/>
  <c r="X117" i="75"/>
  <c r="AO117" i="75" s="1"/>
  <c r="C118" i="5" s="1"/>
  <c r="AE42" i="75"/>
  <c r="AI43" i="75"/>
  <c r="X34" i="75"/>
  <c r="AO34" i="75" s="1"/>
  <c r="C35" i="5" s="1"/>
  <c r="AR143" i="75"/>
  <c r="F144" i="5" s="1"/>
  <c r="AL72" i="75"/>
  <c r="AH45" i="75"/>
  <c r="AI176" i="75"/>
  <c r="AL32" i="75"/>
  <c r="AQ61" i="75"/>
  <c r="E62" i="5" s="1"/>
  <c r="AH87" i="75"/>
  <c r="AL138" i="75"/>
  <c r="AH21" i="75"/>
  <c r="BC41" i="75"/>
  <c r="K42" i="5" s="1"/>
  <c r="M176" i="4"/>
  <c r="AB177" i="5" s="1"/>
  <c r="M174" i="4"/>
  <c r="AB175" i="5" s="1"/>
  <c r="G170" i="4"/>
  <c r="Z171" i="5" s="1"/>
  <c r="G167" i="4"/>
  <c r="R166" i="4"/>
  <c r="AC167" i="5" s="1"/>
  <c r="M164" i="4"/>
  <c r="AB165" i="5" s="1"/>
  <c r="R163" i="4"/>
  <c r="AC164" i="5" s="1"/>
  <c r="G158" i="4"/>
  <c r="M156" i="4"/>
  <c r="AB157" i="5" s="1"/>
  <c r="M154" i="4"/>
  <c r="AB155" i="5" s="1"/>
  <c r="M153" i="4"/>
  <c r="AB154" i="5" s="1"/>
  <c r="R152" i="4"/>
  <c r="AC153" i="5" s="1"/>
  <c r="G150" i="4"/>
  <c r="Z151" i="5" s="1"/>
  <c r="R149" i="4"/>
  <c r="AC150" i="5" s="1"/>
  <c r="R147" i="4"/>
  <c r="AC148" i="5" s="1"/>
  <c r="R144" i="4"/>
  <c r="AC145" i="5" s="1"/>
  <c r="R139" i="4"/>
  <c r="AC140" i="5" s="1"/>
  <c r="M138" i="4"/>
  <c r="AB139" i="5" s="1"/>
  <c r="G131" i="4"/>
  <c r="Z132" i="5" s="1"/>
  <c r="R130" i="4"/>
  <c r="AC131" i="5" s="1"/>
  <c r="R128" i="4"/>
  <c r="AC129" i="5" s="1"/>
  <c r="M127" i="4"/>
  <c r="AB128" i="5" s="1"/>
  <c r="M124" i="4"/>
  <c r="AB125" i="5" s="1"/>
  <c r="G123" i="4"/>
  <c r="Z124" i="5" s="1"/>
  <c r="R122" i="4"/>
  <c r="AC123" i="5" s="1"/>
  <c r="M121" i="4"/>
  <c r="AB122" i="5" s="1"/>
  <c r="R120" i="4"/>
  <c r="AC121" i="5" s="1"/>
  <c r="M119" i="4"/>
  <c r="AB120" i="5" s="1"/>
  <c r="R117" i="4"/>
  <c r="AC118" i="5" s="1"/>
  <c r="G115" i="4"/>
  <c r="Z116" i="5" s="1"/>
  <c r="M113" i="4"/>
  <c r="AB114" i="5" s="1"/>
  <c r="G112" i="4"/>
  <c r="H112" i="4" s="1"/>
  <c r="AA113" i="5" s="1"/>
  <c r="M60" i="4"/>
  <c r="AB61" i="5" s="1"/>
  <c r="G59" i="4"/>
  <c r="Z60" i="5" s="1"/>
  <c r="R58" i="4"/>
  <c r="AC59" i="5" s="1"/>
  <c r="R56" i="4"/>
  <c r="AC57" i="5" s="1"/>
  <c r="G56" i="4"/>
  <c r="Z57" i="5" s="1"/>
  <c r="M54" i="4"/>
  <c r="AB55" i="5" s="1"/>
  <c r="R53" i="4"/>
  <c r="AC54" i="5" s="1"/>
  <c r="M52" i="4"/>
  <c r="AB53" i="5" s="1"/>
  <c r="M49" i="4"/>
  <c r="AB50" i="5" s="1"/>
  <c r="W48" i="4"/>
  <c r="AD49" i="5" s="1"/>
  <c r="M46" i="4"/>
  <c r="AB47" i="5" s="1"/>
  <c r="R42" i="4"/>
  <c r="AC43" i="5" s="1"/>
  <c r="G42" i="4"/>
  <c r="Z43" i="5" s="1"/>
  <c r="M41" i="4"/>
  <c r="AB42" i="5" s="1"/>
  <c r="R39" i="4"/>
  <c r="AC40" i="5" s="1"/>
  <c r="M38" i="4"/>
  <c r="AB39" i="5" s="1"/>
  <c r="R36" i="4"/>
  <c r="AC37" i="5" s="1"/>
  <c r="G34" i="4"/>
  <c r="Z35" i="5" s="1"/>
  <c r="R33" i="4"/>
  <c r="AC34" i="5" s="1"/>
  <c r="W32" i="4"/>
  <c r="AD33" i="5" s="1"/>
  <c r="R31" i="4"/>
  <c r="AC32" i="5" s="1"/>
  <c r="G31" i="4"/>
  <c r="Z32" i="5" s="1"/>
  <c r="R30" i="4"/>
  <c r="AC31" i="5" s="1"/>
  <c r="R28" i="4"/>
  <c r="AC29" i="5" s="1"/>
  <c r="G28" i="4"/>
  <c r="Z29" i="5" s="1"/>
  <c r="M27" i="4"/>
  <c r="AB28" i="5" s="1"/>
  <c r="M26" i="4"/>
  <c r="AB27" i="5" s="1"/>
  <c r="M24" i="4"/>
  <c r="AB25" i="5" s="1"/>
  <c r="W21" i="4"/>
  <c r="AD22" i="5" s="1"/>
  <c r="M21" i="4"/>
  <c r="AB22" i="5" s="1"/>
  <c r="R20" i="4"/>
  <c r="AC21" i="5" s="1"/>
  <c r="G20" i="4"/>
  <c r="M19" i="4"/>
  <c r="AB20" i="5" s="1"/>
  <c r="W18" i="4"/>
  <c r="AD19" i="5" s="1"/>
  <c r="M16" i="4"/>
  <c r="AB17" i="5" s="1"/>
  <c r="G15" i="4"/>
  <c r="Z16" i="5" s="1"/>
  <c r="R14" i="4"/>
  <c r="AC15" i="5" s="1"/>
  <c r="G12" i="4"/>
  <c r="Z13" i="5" s="1"/>
  <c r="R11" i="4"/>
  <c r="AC12" i="5" s="1"/>
  <c r="W10" i="4"/>
  <c r="AD11" i="5" s="1"/>
  <c r="R9" i="4"/>
  <c r="AC10" i="5" s="1"/>
  <c r="G9" i="4"/>
  <c r="R8" i="4"/>
  <c r="AC9" i="5" s="1"/>
  <c r="G6" i="4"/>
  <c r="R5" i="4"/>
  <c r="AC6" i="5" s="1"/>
  <c r="AH77" i="3"/>
  <c r="AI77" i="3" s="1"/>
  <c r="U78" i="5" s="1"/>
  <c r="AH18" i="3"/>
  <c r="AI18" i="3" s="1"/>
  <c r="U19" i="5" s="1"/>
  <c r="G176" i="4"/>
  <c r="M166" i="4"/>
  <c r="AB167" i="5" s="1"/>
  <c r="G164" i="4"/>
  <c r="M163" i="4"/>
  <c r="AB164" i="5" s="1"/>
  <c r="G161" i="4"/>
  <c r="G148" i="4"/>
  <c r="Z149" i="5" s="1"/>
  <c r="W135" i="4"/>
  <c r="AD136" i="5" s="1"/>
  <c r="M133" i="4"/>
  <c r="AB134" i="5" s="1"/>
  <c r="W124" i="4"/>
  <c r="AD125" i="5" s="1"/>
  <c r="R123" i="4"/>
  <c r="AC124" i="5" s="1"/>
  <c r="G110" i="4"/>
  <c r="W49" i="4"/>
  <c r="AD50" i="5" s="1"/>
  <c r="W35" i="4"/>
  <c r="AD36" i="5" s="1"/>
  <c r="W24" i="4"/>
  <c r="W19" i="4"/>
  <c r="AD20" i="5" s="1"/>
  <c r="W16" i="4"/>
  <c r="AD17" i="5" s="1"/>
  <c r="W7" i="4"/>
  <c r="AD8" i="5" s="1"/>
  <c r="Z191" i="3"/>
  <c r="S192" i="5" s="1"/>
  <c r="Z190" i="3"/>
  <c r="S191" i="5" s="1"/>
  <c r="Z184" i="3"/>
  <c r="S185" i="5" s="1"/>
  <c r="Z182" i="3"/>
  <c r="S183" i="5" s="1"/>
  <c r="Z181" i="3"/>
  <c r="S182" i="5" s="1"/>
  <c r="Z175" i="3"/>
  <c r="S176" i="5" s="1"/>
  <c r="Z173" i="3"/>
  <c r="S174" i="5" s="1"/>
  <c r="Z171" i="3"/>
  <c r="S172" i="5" s="1"/>
  <c r="Z167" i="3"/>
  <c r="S168" i="5" s="1"/>
  <c r="H163" i="3"/>
  <c r="N164" i="5" s="1"/>
  <c r="Z159" i="3"/>
  <c r="S160" i="5" s="1"/>
  <c r="Z155" i="3"/>
  <c r="S156" i="5" s="1"/>
  <c r="Z152" i="3"/>
  <c r="S153" i="5" s="1"/>
  <c r="Z147" i="3"/>
  <c r="S148" i="5" s="1"/>
  <c r="Z141" i="3"/>
  <c r="S142" i="5" s="1"/>
  <c r="H141" i="3"/>
  <c r="N142" i="5" s="1"/>
  <c r="Z133" i="3"/>
  <c r="S134" i="5" s="1"/>
  <c r="H133" i="3"/>
  <c r="N134" i="5" s="1"/>
  <c r="Z126" i="3"/>
  <c r="S127" i="5" s="1"/>
  <c r="Z125" i="3"/>
  <c r="S126" i="5" s="1"/>
  <c r="Z120" i="3"/>
  <c r="S121" i="5" s="1"/>
  <c r="Z118" i="3"/>
  <c r="S119" i="5" s="1"/>
  <c r="H118" i="3"/>
  <c r="N119" i="5" s="1"/>
  <c r="Z117" i="3"/>
  <c r="S118" i="5" s="1"/>
  <c r="H115" i="3"/>
  <c r="N116" i="5" s="1"/>
  <c r="Z112" i="3"/>
  <c r="S113" i="5" s="1"/>
  <c r="Z109" i="3"/>
  <c r="S110" i="5" s="1"/>
  <c r="Z104" i="3"/>
  <c r="S105" i="5" s="1"/>
  <c r="H104" i="3"/>
  <c r="N105" i="5" s="1"/>
  <c r="M97" i="3"/>
  <c r="O98" i="5" s="1"/>
  <c r="R102" i="4"/>
  <c r="AC103" i="5" s="1"/>
  <c r="R97" i="4"/>
  <c r="AC98" i="5" s="1"/>
  <c r="H99" i="3"/>
  <c r="N100" i="5" s="1"/>
  <c r="M82" i="3"/>
  <c r="O83" i="5" s="1"/>
  <c r="R168" i="4"/>
  <c r="AC169" i="5" s="1"/>
  <c r="M167" i="4"/>
  <c r="AB168" i="5" s="1"/>
  <c r="G166" i="4"/>
  <c r="W144" i="4"/>
  <c r="AD145" i="5" s="1"/>
  <c r="W136" i="4"/>
  <c r="AD137" i="5" s="1"/>
  <c r="W133" i="4"/>
  <c r="AD134" i="5" s="1"/>
  <c r="W125" i="4"/>
  <c r="AD126" i="5" s="1"/>
  <c r="M102" i="4"/>
  <c r="AB103" i="5" s="1"/>
  <c r="R57" i="4"/>
  <c r="AC58" i="5" s="1"/>
  <c r="G55" i="4"/>
  <c r="W50" i="4"/>
  <c r="AD51" i="5" s="1"/>
  <c r="W44" i="4"/>
  <c r="AD45" i="5" s="1"/>
  <c r="W25" i="4"/>
  <c r="AD26" i="5" s="1"/>
  <c r="W17" i="4"/>
  <c r="AD18" i="5" s="1"/>
  <c r="W8" i="4"/>
  <c r="W150" i="3"/>
  <c r="R151" i="5" s="1"/>
  <c r="W126" i="3"/>
  <c r="R127" i="5" s="1"/>
  <c r="W110" i="3"/>
  <c r="AN109" i="75"/>
  <c r="AN108" i="75"/>
  <c r="AS108" i="75" s="1"/>
  <c r="AU108" i="75" s="1"/>
  <c r="G109" i="5" s="1"/>
  <c r="AN107" i="75"/>
  <c r="AN104" i="75"/>
  <c r="AN100" i="75"/>
  <c r="AS100" i="75" s="1"/>
  <c r="AU100" i="75" s="1"/>
  <c r="G101" i="5" s="1"/>
  <c r="G109" i="4"/>
  <c r="R108" i="4"/>
  <c r="AC109" i="5" s="1"/>
  <c r="M105" i="4"/>
  <c r="AB106" i="5" s="1"/>
  <c r="M104" i="4"/>
  <c r="AB105" i="5" s="1"/>
  <c r="R103" i="4"/>
  <c r="AC104" i="5" s="1"/>
  <c r="R95" i="4"/>
  <c r="AC96" i="5" s="1"/>
  <c r="AH189" i="3"/>
  <c r="W183" i="3"/>
  <c r="R184" i="5" s="1"/>
  <c r="W175" i="3"/>
  <c r="R176" i="5" s="1"/>
  <c r="AH167" i="3"/>
  <c r="AI167" i="3" s="1"/>
  <c r="U168" i="5" s="1"/>
  <c r="AH143" i="3"/>
  <c r="AI143" i="3" s="1"/>
  <c r="U144" i="5" s="1"/>
  <c r="AH138" i="3"/>
  <c r="AI138" i="3" s="1"/>
  <c r="U139" i="5" s="1"/>
  <c r="AH127" i="3"/>
  <c r="AI127" i="3" s="1"/>
  <c r="U128" i="5" s="1"/>
  <c r="AH101" i="3"/>
  <c r="H78" i="3"/>
  <c r="N79" i="5" s="1"/>
  <c r="H68" i="3"/>
  <c r="N69" i="5" s="1"/>
  <c r="H52" i="3"/>
  <c r="N53" i="5" s="1"/>
  <c r="H30" i="3"/>
  <c r="N31" i="5" s="1"/>
  <c r="BB186" i="75"/>
  <c r="BB76" i="75"/>
  <c r="W96" i="3"/>
  <c r="R97" i="5" s="1"/>
  <c r="BD6" i="82"/>
  <c r="BC150" i="82"/>
  <c r="BE78" i="82"/>
  <c r="BD54" i="82"/>
  <c r="BD46" i="82"/>
  <c r="BD14" i="82"/>
  <c r="BE6" i="82"/>
  <c r="BD51" i="82"/>
  <c r="BA148" i="82"/>
  <c r="BB148" i="82" s="1"/>
  <c r="D159" i="84" s="1"/>
  <c r="G159" i="84" s="1"/>
  <c r="BE25" i="82"/>
  <c r="BE4" i="82"/>
  <c r="BE158" i="82"/>
  <c r="BD139" i="82"/>
  <c r="BA99" i="82"/>
  <c r="BE51" i="82"/>
  <c r="BD35" i="82"/>
  <c r="BE19" i="82"/>
  <c r="BD110" i="82"/>
  <c r="BE94" i="82"/>
  <c r="BE86" i="82"/>
  <c r="BD80" i="82"/>
  <c r="BD78" i="82"/>
  <c r="BD70" i="82"/>
  <c r="BE62" i="82"/>
  <c r="BE54" i="82"/>
  <c r="BE38" i="82"/>
  <c r="BE22" i="82"/>
  <c r="BC6" i="82"/>
  <c r="AC102" i="75"/>
  <c r="AE102" i="75" s="1"/>
  <c r="AR102" i="75" s="1"/>
  <c r="AO4" i="75"/>
  <c r="C5" i="5" s="1"/>
  <c r="AC26" i="75"/>
  <c r="AE26" i="75" s="1"/>
  <c r="AC183" i="75"/>
  <c r="AE183" i="75" s="1"/>
  <c r="AH44" i="75"/>
  <c r="E168" i="75"/>
  <c r="AC19" i="75"/>
  <c r="AE19" i="75" s="1"/>
  <c r="AR19" i="75" s="1"/>
  <c r="F20" i="5" s="1"/>
  <c r="E78" i="75"/>
  <c r="AC8" i="75"/>
  <c r="AE8" i="75" s="1"/>
  <c r="AR8" i="75" s="1"/>
  <c r="AC184" i="75"/>
  <c r="AE184" i="75" s="1"/>
  <c r="AR184" i="75" s="1"/>
  <c r="F185" i="5" s="1"/>
  <c r="AH187" i="75"/>
  <c r="AC129" i="75"/>
  <c r="AE129" i="75" s="1"/>
  <c r="AR129" i="75" s="1"/>
  <c r="F130" i="5" s="1"/>
  <c r="X162" i="75"/>
  <c r="AO162" i="75" s="1"/>
  <c r="C163" i="5" s="1"/>
  <c r="X96" i="75"/>
  <c r="AK98" i="75"/>
  <c r="AL98" i="75" s="1"/>
  <c r="AR11" i="75"/>
  <c r="F12" i="5" s="1"/>
  <c r="X165" i="75"/>
  <c r="AO165" i="75" s="1"/>
  <c r="C166" i="5" s="1"/>
  <c r="AQ96" i="75"/>
  <c r="E97" i="5" s="1"/>
  <c r="AL180" i="75"/>
  <c r="AL154" i="75"/>
  <c r="AL82" i="75"/>
  <c r="AC50" i="75"/>
  <c r="AE50" i="75" s="1"/>
  <c r="AR50" i="75" s="1"/>
  <c r="F51" i="5" s="1"/>
  <c r="C120" i="84"/>
  <c r="F120" i="84" s="1"/>
  <c r="J111" i="5"/>
  <c r="AM111" i="5" s="1"/>
  <c r="AC101" i="75"/>
  <c r="AE101" i="75" s="1"/>
  <c r="AR101" i="75" s="1"/>
  <c r="X109" i="75"/>
  <c r="AO109" i="75" s="1"/>
  <c r="C110" i="5" s="1"/>
  <c r="AC32" i="75"/>
  <c r="AE32" i="75" s="1"/>
  <c r="AR32" i="75" s="1"/>
  <c r="AL132" i="75"/>
  <c r="AH99" i="75"/>
  <c r="E114" i="75"/>
  <c r="AO132" i="75"/>
  <c r="E137" i="75"/>
  <c r="AO137" i="75" s="1"/>
  <c r="C138" i="5" s="1"/>
  <c r="AH90" i="75"/>
  <c r="AO188" i="75"/>
  <c r="C189" i="5" s="1"/>
  <c r="X108" i="75"/>
  <c r="AO108" i="75" s="1"/>
  <c r="C109" i="5" s="1"/>
  <c r="AC173" i="75"/>
  <c r="AE173" i="75" s="1"/>
  <c r="AR173" i="75" s="1"/>
  <c r="F174" i="5" s="1"/>
  <c r="AH161" i="75"/>
  <c r="AH100" i="75"/>
  <c r="AC16" i="75"/>
  <c r="AE16" i="75" s="1"/>
  <c r="AR16" i="75" s="1"/>
  <c r="F17" i="5" s="1"/>
  <c r="AR67" i="75"/>
  <c r="F68" i="5" s="1"/>
  <c r="AC46" i="75"/>
  <c r="AE46" i="75" s="1"/>
  <c r="AR46" i="75" s="1"/>
  <c r="F47" i="5" s="1"/>
  <c r="X163" i="75"/>
  <c r="AO163" i="75" s="1"/>
  <c r="C164" i="5" s="1"/>
  <c r="AO138" i="75"/>
  <c r="C139" i="5" s="1"/>
  <c r="AC34" i="75"/>
  <c r="AE34" i="75" s="1"/>
  <c r="AR34" i="75" s="1"/>
  <c r="F35" i="5" s="1"/>
  <c r="AL165" i="75"/>
  <c r="J115" i="5"/>
  <c r="AM115" i="5" s="1"/>
  <c r="R100" i="4"/>
  <c r="AC101" i="5" s="1"/>
  <c r="AR71" i="75"/>
  <c r="F72" i="5" s="1"/>
  <c r="AC60" i="75"/>
  <c r="AE60" i="75" s="1"/>
  <c r="AR60" i="75" s="1"/>
  <c r="F61" i="5" s="1"/>
  <c r="X60" i="75"/>
  <c r="AO60" i="75" s="1"/>
  <c r="E9" i="75"/>
  <c r="AH149" i="75"/>
  <c r="AC51" i="75"/>
  <c r="AE51" i="75" s="1"/>
  <c r="AR51" i="75" s="1"/>
  <c r="F52" i="5" s="1"/>
  <c r="X154" i="75"/>
  <c r="AO154" i="75" s="1"/>
  <c r="AH50" i="75"/>
  <c r="AC138" i="75"/>
  <c r="AE138" i="75" s="1"/>
  <c r="AR138" i="75" s="1"/>
  <c r="F139" i="5" s="1"/>
  <c r="AO191" i="75"/>
  <c r="C192" i="5" s="1"/>
  <c r="AI147" i="75"/>
  <c r="AI57" i="75"/>
  <c r="AC47" i="75"/>
  <c r="AE47" i="75" s="1"/>
  <c r="AR47" i="75" s="1"/>
  <c r="F48" i="5" s="1"/>
  <c r="AI46" i="75"/>
  <c r="X193" i="75"/>
  <c r="AO193" i="75" s="1"/>
  <c r="AL90" i="75"/>
  <c r="X119" i="75"/>
  <c r="AO119" i="75" s="1"/>
  <c r="AI129" i="75"/>
  <c r="AS33" i="75"/>
  <c r="AU33" i="75" s="1"/>
  <c r="G34" i="5" s="1"/>
  <c r="X84" i="75"/>
  <c r="AO84" i="75" s="1"/>
  <c r="J38" i="5"/>
  <c r="AM38" i="5" s="1"/>
  <c r="H121" i="4"/>
  <c r="AA122" i="5" s="1"/>
  <c r="H170" i="4"/>
  <c r="AA171" i="5" s="1"/>
  <c r="C133" i="84"/>
  <c r="F133" i="84" s="1"/>
  <c r="J130" i="5"/>
  <c r="AM130" i="5" s="1"/>
  <c r="Z131" i="5"/>
  <c r="H130" i="4"/>
  <c r="AA131" i="5" s="1"/>
  <c r="H40" i="4"/>
  <c r="AA41" i="5" s="1"/>
  <c r="Z41" i="5"/>
  <c r="Y181" i="5"/>
  <c r="H180" i="4"/>
  <c r="AA181" i="5" s="1"/>
  <c r="Y170" i="5"/>
  <c r="H169" i="4"/>
  <c r="AA170" i="5" s="1"/>
  <c r="H117" i="4"/>
  <c r="AA118" i="5" s="1"/>
  <c r="Y118" i="5"/>
  <c r="Y94" i="5"/>
  <c r="H93" i="4"/>
  <c r="AA94" i="5" s="1"/>
  <c r="Y40" i="5"/>
  <c r="H39" i="4"/>
  <c r="AA40" i="5" s="1"/>
  <c r="Z7" i="5"/>
  <c r="H6" i="4"/>
  <c r="AA7" i="5" s="1"/>
  <c r="X150" i="75"/>
  <c r="AO150" i="75" s="1"/>
  <c r="C151" i="5" s="1"/>
  <c r="AC157" i="75"/>
  <c r="AE157" i="75" s="1"/>
  <c r="AR157" i="75" s="1"/>
  <c r="F158" i="5" s="1"/>
  <c r="AQ85" i="75"/>
  <c r="E86" i="5" s="1"/>
  <c r="C51" i="84"/>
  <c r="F51" i="84" s="1"/>
  <c r="J53" i="5"/>
  <c r="AM53" i="5" s="1"/>
  <c r="Z8" i="5"/>
  <c r="H7" i="4"/>
  <c r="AA8" i="5" s="1"/>
  <c r="Z79" i="5"/>
  <c r="H78" i="4"/>
  <c r="AA79" i="5" s="1"/>
  <c r="AL60" i="75"/>
  <c r="AC120" i="75"/>
  <c r="AE120" i="75" s="1"/>
  <c r="AR120" i="75" s="1"/>
  <c r="X104" i="75"/>
  <c r="AO104" i="75" s="1"/>
  <c r="C105" i="5" s="1"/>
  <c r="X142" i="75"/>
  <c r="AC158" i="75"/>
  <c r="AE158" i="75" s="1"/>
  <c r="AL157" i="75"/>
  <c r="AL94" i="75"/>
  <c r="AS136" i="75"/>
  <c r="AU136" i="75" s="1"/>
  <c r="G137" i="5" s="1"/>
  <c r="R189" i="4"/>
  <c r="AC190" i="5" s="1"/>
  <c r="R175" i="4"/>
  <c r="AC176" i="5" s="1"/>
  <c r="R155" i="4"/>
  <c r="AC156" i="5" s="1"/>
  <c r="M146" i="4"/>
  <c r="AB147" i="5" s="1"/>
  <c r="R112" i="4"/>
  <c r="AC113" i="5" s="1"/>
  <c r="W57" i="4"/>
  <c r="AD58" i="5" s="1"/>
  <c r="AC79" i="75"/>
  <c r="AE79" i="75" s="1"/>
  <c r="AR79" i="75" s="1"/>
  <c r="F80" i="5" s="1"/>
  <c r="AC131" i="75"/>
  <c r="AE131" i="75" s="1"/>
  <c r="AR131" i="75" s="1"/>
  <c r="F132" i="5" s="1"/>
  <c r="AQ51" i="75"/>
  <c r="E52" i="5" s="1"/>
  <c r="AH69" i="75"/>
  <c r="H183" i="4"/>
  <c r="AA184" i="5" s="1"/>
  <c r="R67" i="4"/>
  <c r="AC68" i="5" s="1"/>
  <c r="AO141" i="75"/>
  <c r="C142" i="5" s="1"/>
  <c r="AH27" i="75"/>
  <c r="AO50" i="75"/>
  <c r="C51" i="5" s="1"/>
  <c r="AL4" i="75"/>
  <c r="AO23" i="75"/>
  <c r="AO85" i="75"/>
  <c r="C86" i="5" s="1"/>
  <c r="AO99" i="75"/>
  <c r="C100" i="5" s="1"/>
  <c r="AH181" i="75"/>
  <c r="AC57" i="75"/>
  <c r="AE57" i="75" s="1"/>
  <c r="AR57" i="75" s="1"/>
  <c r="AC162" i="75"/>
  <c r="AE162" i="75" s="1"/>
  <c r="AR162" i="75" s="1"/>
  <c r="F163" i="5" s="1"/>
  <c r="AC189" i="75"/>
  <c r="AE189" i="75" s="1"/>
  <c r="AR189" i="75" s="1"/>
  <c r="F190" i="5" s="1"/>
  <c r="AC4" i="75"/>
  <c r="AE4" i="75" s="1"/>
  <c r="AR4" i="75" s="1"/>
  <c r="AH5" i="75"/>
  <c r="AL8" i="75"/>
  <c r="AL129" i="75"/>
  <c r="AC94" i="75"/>
  <c r="AE94" i="75" s="1"/>
  <c r="AR94" i="75" s="1"/>
  <c r="F95" i="5" s="1"/>
  <c r="AC81" i="75"/>
  <c r="AE81" i="75" s="1"/>
  <c r="AR81" i="75" s="1"/>
  <c r="F82" i="5" s="1"/>
  <c r="AS84" i="75"/>
  <c r="AU84" i="75" s="1"/>
  <c r="G85" i="5" s="1"/>
  <c r="AI142" i="75"/>
  <c r="AI76" i="75"/>
  <c r="AO26" i="75"/>
  <c r="C27" i="5" s="1"/>
  <c r="X129" i="75"/>
  <c r="AO129" i="75" s="1"/>
  <c r="C130" i="5" s="1"/>
  <c r="AQ188" i="75"/>
  <c r="E189" i="5" s="1"/>
  <c r="J28" i="5"/>
  <c r="AM28" i="5" s="1"/>
  <c r="M3" i="3"/>
  <c r="O4" i="5" s="1"/>
  <c r="AM3" i="75"/>
  <c r="J121" i="5"/>
  <c r="AM121" i="5" s="1"/>
  <c r="AI185" i="3"/>
  <c r="U186" i="5" s="1"/>
  <c r="Q128" i="3"/>
  <c r="R128" i="3" s="1"/>
  <c r="P104" i="3"/>
  <c r="S104" i="3" s="1"/>
  <c r="Q105" i="5" s="1"/>
  <c r="M190" i="4"/>
  <c r="AB191" i="5" s="1"/>
  <c r="G184" i="4"/>
  <c r="Z185" i="5" s="1"/>
  <c r="R183" i="4"/>
  <c r="AC184" i="5" s="1"/>
  <c r="G181" i="4"/>
  <c r="H181" i="4" s="1"/>
  <c r="AA182" i="5" s="1"/>
  <c r="W101" i="4"/>
  <c r="W84" i="4"/>
  <c r="AD85" i="5" s="1"/>
  <c r="W76" i="4"/>
  <c r="AD77" i="5" s="1"/>
  <c r="W68" i="4"/>
  <c r="AD69" i="5" s="1"/>
  <c r="BB161" i="75"/>
  <c r="AN97" i="75"/>
  <c r="AN95" i="75"/>
  <c r="AS95" i="75" s="1"/>
  <c r="AU95" i="75" s="1"/>
  <c r="G96" i="5" s="1"/>
  <c r="AN94" i="75"/>
  <c r="AS94" i="75" s="1"/>
  <c r="AU94" i="75" s="1"/>
  <c r="AN81" i="75"/>
  <c r="AS81" i="75" s="1"/>
  <c r="AU81" i="75" s="1"/>
  <c r="G82" i="5" s="1"/>
  <c r="AN54" i="75"/>
  <c r="M182" i="4"/>
  <c r="AB183" i="5" s="1"/>
  <c r="M162" i="4"/>
  <c r="AB163" i="5" s="1"/>
  <c r="W29" i="4"/>
  <c r="X29" i="4" s="1"/>
  <c r="AE30" i="5" s="1"/>
  <c r="W13" i="4"/>
  <c r="X13" i="4" s="1"/>
  <c r="AE14" i="5" s="1"/>
  <c r="AF14" i="5" s="1"/>
  <c r="W189" i="3"/>
  <c r="R190" i="5" s="1"/>
  <c r="W173" i="3"/>
  <c r="R174" i="5" s="1"/>
  <c r="W149" i="3"/>
  <c r="R150" i="5" s="1"/>
  <c r="W133" i="3"/>
  <c r="W125" i="3"/>
  <c r="R126" i="5" s="1"/>
  <c r="W117" i="3"/>
  <c r="R118" i="5" s="1"/>
  <c r="W94" i="3"/>
  <c r="R95" i="5" s="1"/>
  <c r="W23" i="3"/>
  <c r="R24" i="5" s="1"/>
  <c r="W15" i="3"/>
  <c r="R16" i="5" s="1"/>
  <c r="W7" i="3"/>
  <c r="R8" i="5" s="1"/>
  <c r="R192" i="4"/>
  <c r="AC193" i="5" s="1"/>
  <c r="M188" i="4"/>
  <c r="AB189" i="5" s="1"/>
  <c r="W99" i="4"/>
  <c r="AD100" i="5" s="1"/>
  <c r="W82" i="4"/>
  <c r="AD83" i="5" s="1"/>
  <c r="W74" i="4"/>
  <c r="AD75" i="5" s="1"/>
  <c r="H177" i="3"/>
  <c r="N178" i="5" s="1"/>
  <c r="Z176" i="3"/>
  <c r="S177" i="5" s="1"/>
  <c r="AH172" i="3"/>
  <c r="AI172" i="3" s="1"/>
  <c r="U173" i="5" s="1"/>
  <c r="Z50" i="3"/>
  <c r="S51" i="5" s="1"/>
  <c r="AM67" i="75"/>
  <c r="AQ64" i="75"/>
  <c r="E65" i="5" s="1"/>
  <c r="AM51" i="75"/>
  <c r="BB47" i="75"/>
  <c r="BB34" i="75"/>
  <c r="BB4" i="75"/>
  <c r="AI184" i="3"/>
  <c r="U185" i="5" s="1"/>
  <c r="Q152" i="3"/>
  <c r="R152" i="3" s="1"/>
  <c r="S152" i="3" s="1"/>
  <c r="Q153" i="5" s="1"/>
  <c r="W41" i="4"/>
  <c r="AD42" i="5" s="1"/>
  <c r="W36" i="4"/>
  <c r="AD37" i="5" s="1"/>
  <c r="Z111" i="3"/>
  <c r="S112" i="5" s="1"/>
  <c r="H152" i="4"/>
  <c r="AA153" i="5" s="1"/>
  <c r="Q144" i="3"/>
  <c r="R144" i="3" s="1"/>
  <c r="AI104" i="3"/>
  <c r="U105" i="5" s="1"/>
  <c r="R165" i="4"/>
  <c r="AC166" i="5" s="1"/>
  <c r="M53" i="4"/>
  <c r="AB54" i="5" s="1"/>
  <c r="Z31" i="5"/>
  <c r="H61" i="4"/>
  <c r="AA62" i="5" s="1"/>
  <c r="AI176" i="3"/>
  <c r="U177" i="5" s="1"/>
  <c r="AM7" i="75"/>
  <c r="AI82" i="3"/>
  <c r="U83" i="5" s="1"/>
  <c r="W106" i="4"/>
  <c r="AD107" i="5" s="1"/>
  <c r="G103" i="4"/>
  <c r="H103" i="4" s="1"/>
  <c r="AA104" i="5" s="1"/>
  <c r="M101" i="4"/>
  <c r="AB102" i="5" s="1"/>
  <c r="W100" i="4"/>
  <c r="G97" i="4"/>
  <c r="H97" i="4" s="1"/>
  <c r="AA98" i="5" s="1"/>
  <c r="G85" i="4"/>
  <c r="Z86" i="5" s="1"/>
  <c r="R82" i="4"/>
  <c r="AC83" i="5" s="1"/>
  <c r="W80" i="4"/>
  <c r="AD81" i="5" s="1"/>
  <c r="W78" i="4"/>
  <c r="AD79" i="5" s="1"/>
  <c r="W67" i="4"/>
  <c r="AD68" i="5" s="1"/>
  <c r="R66" i="4"/>
  <c r="AC67" i="5" s="1"/>
  <c r="M62" i="4"/>
  <c r="AB63" i="5" s="1"/>
  <c r="R61" i="4"/>
  <c r="AC62" i="5" s="1"/>
  <c r="R35" i="4"/>
  <c r="AC36" i="5" s="1"/>
  <c r="Z94" i="3"/>
  <c r="S95" i="5" s="1"/>
  <c r="Z55" i="3"/>
  <c r="S56" i="5" s="1"/>
  <c r="Z47" i="3"/>
  <c r="S48" i="5" s="1"/>
  <c r="Z174" i="5"/>
  <c r="H94" i="4"/>
  <c r="AA95" i="5" s="1"/>
  <c r="J15" i="5"/>
  <c r="AM15" i="5" s="1"/>
  <c r="H36" i="4"/>
  <c r="AA37" i="5" s="1"/>
  <c r="J39" i="75"/>
  <c r="L39" i="75" s="1"/>
  <c r="AR39" i="75" s="1"/>
  <c r="F40" i="5" s="1"/>
  <c r="R180" i="4"/>
  <c r="AC181" i="5" s="1"/>
  <c r="M178" i="4"/>
  <c r="AB179" i="5" s="1"/>
  <c r="R174" i="4"/>
  <c r="AC175" i="5" s="1"/>
  <c r="R172" i="4"/>
  <c r="AC173" i="5" s="1"/>
  <c r="R169" i="4"/>
  <c r="AC170" i="5" s="1"/>
  <c r="M165" i="4"/>
  <c r="AB166" i="5" s="1"/>
  <c r="M161" i="4"/>
  <c r="AB162" i="5" s="1"/>
  <c r="G155" i="4"/>
  <c r="G147" i="4"/>
  <c r="Z148" i="5" s="1"/>
  <c r="R146" i="4"/>
  <c r="AC147" i="5" s="1"/>
  <c r="M145" i="4"/>
  <c r="AB146" i="5" s="1"/>
  <c r="R133" i="4"/>
  <c r="AC134" i="5" s="1"/>
  <c r="W131" i="4"/>
  <c r="R127" i="4"/>
  <c r="AC128" i="5" s="1"/>
  <c r="M126" i="4"/>
  <c r="AB127" i="5" s="1"/>
  <c r="M123" i="4"/>
  <c r="AB124" i="5" s="1"/>
  <c r="G120" i="4"/>
  <c r="H120" i="4" s="1"/>
  <c r="AA121" i="5" s="1"/>
  <c r="W83" i="4"/>
  <c r="AD84" i="5" s="1"/>
  <c r="G75" i="4"/>
  <c r="R72" i="4"/>
  <c r="AC73" i="5" s="1"/>
  <c r="M71" i="4"/>
  <c r="AB72" i="5" s="1"/>
  <c r="BB153" i="75"/>
  <c r="BB119" i="75"/>
  <c r="BB57" i="75"/>
  <c r="BB51" i="75"/>
  <c r="AO116" i="75"/>
  <c r="AK119" i="75"/>
  <c r="AL119" i="75" s="1"/>
  <c r="AC100" i="75"/>
  <c r="AE100" i="75" s="1"/>
  <c r="AR100" i="75" s="1"/>
  <c r="F101" i="5" s="1"/>
  <c r="X140" i="75"/>
  <c r="AO140" i="75" s="1"/>
  <c r="C141" i="5" s="1"/>
  <c r="AO169" i="75"/>
  <c r="C170" i="5" s="1"/>
  <c r="AL91" i="75"/>
  <c r="AI79" i="75"/>
  <c r="AL59" i="75"/>
  <c r="AO68" i="75"/>
  <c r="Y108" i="5"/>
  <c r="H107" i="4"/>
  <c r="AA108" i="5" s="1"/>
  <c r="AO115" i="75"/>
  <c r="AC163" i="75"/>
  <c r="AE163" i="75" s="1"/>
  <c r="AR163" i="75" s="1"/>
  <c r="F164" i="5" s="1"/>
  <c r="AC171" i="75"/>
  <c r="AE171" i="75" s="1"/>
  <c r="AR171" i="75" s="1"/>
  <c r="F172" i="5" s="1"/>
  <c r="AC134" i="75"/>
  <c r="AE134" i="75" s="1"/>
  <c r="AR134" i="75" s="1"/>
  <c r="F135" i="5" s="1"/>
  <c r="AL46" i="75"/>
  <c r="AC145" i="75"/>
  <c r="AE145" i="75" s="1"/>
  <c r="AR145" i="75" s="1"/>
  <c r="F146" i="5" s="1"/>
  <c r="AQ134" i="75"/>
  <c r="E135" i="5" s="1"/>
  <c r="AS75" i="75"/>
  <c r="AU75" i="75" s="1"/>
  <c r="G76" i="5" s="1"/>
  <c r="E93" i="75"/>
  <c r="AQ74" i="75"/>
  <c r="Z56" i="5"/>
  <c r="H55" i="4"/>
  <c r="AA56" i="5" s="1"/>
  <c r="AL189" i="75"/>
  <c r="AH188" i="75"/>
  <c r="AC148" i="75"/>
  <c r="AE148" i="75" s="1"/>
  <c r="AH142" i="75"/>
  <c r="AK69" i="75"/>
  <c r="AL69" i="75" s="1"/>
  <c r="AO52" i="75"/>
  <c r="C53" i="5" s="1"/>
  <c r="AI110" i="75"/>
  <c r="AK6" i="75"/>
  <c r="AL6" i="75" s="1"/>
  <c r="AQ16" i="75"/>
  <c r="E17" i="5" s="1"/>
  <c r="AL88" i="75"/>
  <c r="AL74" i="75"/>
  <c r="Z104" i="5"/>
  <c r="AC70" i="75"/>
  <c r="AE70" i="75" s="1"/>
  <c r="AR70" i="75" s="1"/>
  <c r="F71" i="5" s="1"/>
  <c r="AH52" i="75"/>
  <c r="AK192" i="75"/>
  <c r="AL192" i="75" s="1"/>
  <c r="AO44" i="75"/>
  <c r="C45" i="5" s="1"/>
  <c r="AS185" i="75"/>
  <c r="AU185" i="75" s="1"/>
  <c r="G186" i="5" s="1"/>
  <c r="Z156" i="5"/>
  <c r="H155" i="4"/>
  <c r="AA156" i="5" s="1"/>
  <c r="Z121" i="5"/>
  <c r="AH116" i="75"/>
  <c r="X78" i="75"/>
  <c r="AO78" i="75" s="1"/>
  <c r="X183" i="75"/>
  <c r="AO183" i="75" s="1"/>
  <c r="C184" i="5" s="1"/>
  <c r="AL125" i="75"/>
  <c r="AC29" i="75"/>
  <c r="AE29" i="75" s="1"/>
  <c r="AR29" i="75" s="1"/>
  <c r="F30" i="5" s="1"/>
  <c r="AQ137" i="75"/>
  <c r="E138" i="5" s="1"/>
  <c r="AL115" i="75"/>
  <c r="R3" i="4"/>
  <c r="AC4" i="5" s="1"/>
  <c r="J108" i="5"/>
  <c r="AM108" i="5" s="1"/>
  <c r="H63" i="4"/>
  <c r="AA64" i="5" s="1"/>
  <c r="H106" i="4"/>
  <c r="AA107" i="5" s="1"/>
  <c r="H108" i="4"/>
  <c r="AA109" i="5" s="1"/>
  <c r="AM15" i="75"/>
  <c r="W64" i="4"/>
  <c r="AD65" i="5" s="1"/>
  <c r="G23" i="4"/>
  <c r="Z24" i="5" s="1"/>
  <c r="H187" i="3"/>
  <c r="N188" i="5" s="1"/>
  <c r="AH181" i="3"/>
  <c r="AI181" i="3" s="1"/>
  <c r="U182" i="5" s="1"/>
  <c r="Z178" i="3"/>
  <c r="S179" i="5" s="1"/>
  <c r="H178" i="3"/>
  <c r="N179" i="5" s="1"/>
  <c r="Z170" i="3"/>
  <c r="S171" i="5" s="1"/>
  <c r="H170" i="3"/>
  <c r="N171" i="5" s="1"/>
  <c r="AI49" i="3"/>
  <c r="U50" i="5" s="1"/>
  <c r="H45" i="3"/>
  <c r="N46" i="5" s="1"/>
  <c r="BB171" i="75"/>
  <c r="BB167" i="75"/>
  <c r="BB164" i="75"/>
  <c r="C160" i="84" s="1"/>
  <c r="F160" i="84" s="1"/>
  <c r="BB116" i="75"/>
  <c r="AY99" i="75"/>
  <c r="I100" i="5" s="1"/>
  <c r="E187" i="3"/>
  <c r="M188" i="5" s="1"/>
  <c r="Z185" i="3"/>
  <c r="S186" i="5" s="1"/>
  <c r="H185" i="3"/>
  <c r="N186" i="5" s="1"/>
  <c r="Z177" i="3"/>
  <c r="S178" i="5" s="1"/>
  <c r="Z169" i="3"/>
  <c r="S170" i="5" s="1"/>
  <c r="Z161" i="3"/>
  <c r="S162" i="5" s="1"/>
  <c r="Z153" i="3"/>
  <c r="S154" i="5" s="1"/>
  <c r="Z145" i="3"/>
  <c r="S146" i="5" s="1"/>
  <c r="Z137" i="3"/>
  <c r="S138" i="5" s="1"/>
  <c r="H137" i="3"/>
  <c r="N138" i="5" s="1"/>
  <c r="Z129" i="3"/>
  <c r="S130" i="5" s="1"/>
  <c r="Z121" i="3"/>
  <c r="S122" i="5" s="1"/>
  <c r="AI109" i="3"/>
  <c r="U110" i="5" s="1"/>
  <c r="AI101" i="3"/>
  <c r="U102" i="5" s="1"/>
  <c r="E93" i="3"/>
  <c r="Z91" i="3"/>
  <c r="S92" i="5" s="1"/>
  <c r="AI87" i="3"/>
  <c r="U88" i="5" s="1"/>
  <c r="E85" i="3"/>
  <c r="M86" i="5" s="1"/>
  <c r="AI79" i="3"/>
  <c r="U80" i="5" s="1"/>
  <c r="Z75" i="3"/>
  <c r="S76" i="5" s="1"/>
  <c r="AI72" i="3"/>
  <c r="U73" i="5" s="1"/>
  <c r="AI71" i="3"/>
  <c r="U72" i="5" s="1"/>
  <c r="AI64" i="3"/>
  <c r="U65" i="5" s="1"/>
  <c r="E61" i="3"/>
  <c r="M62" i="5" s="1"/>
  <c r="Z59" i="3"/>
  <c r="S60" i="5" s="1"/>
  <c r="AI56" i="3"/>
  <c r="U57" i="5" s="1"/>
  <c r="Z51" i="3"/>
  <c r="S52" i="5" s="1"/>
  <c r="AH46" i="3"/>
  <c r="AI46" i="3" s="1"/>
  <c r="U47" i="5" s="1"/>
  <c r="Z43" i="3"/>
  <c r="S44" i="5" s="1"/>
  <c r="H43" i="3"/>
  <c r="N44" i="5" s="1"/>
  <c r="AL179" i="75"/>
  <c r="AL37" i="75"/>
  <c r="AH36" i="75"/>
  <c r="W161" i="4"/>
  <c r="AD162" i="5" s="1"/>
  <c r="R141" i="4"/>
  <c r="AC142" i="5" s="1"/>
  <c r="M140" i="4"/>
  <c r="AB141" i="5" s="1"/>
  <c r="G139" i="4"/>
  <c r="Z140" i="5" s="1"/>
  <c r="W137" i="4"/>
  <c r="AD138" i="5" s="1"/>
  <c r="M137" i="4"/>
  <c r="AB138" i="5" s="1"/>
  <c r="W126" i="4"/>
  <c r="AD127" i="5" s="1"/>
  <c r="W118" i="4"/>
  <c r="AD119" i="5" s="1"/>
  <c r="R114" i="4"/>
  <c r="AC115" i="5" s="1"/>
  <c r="R74" i="4"/>
  <c r="AC75" i="5" s="1"/>
  <c r="G72" i="4"/>
  <c r="M70" i="4"/>
  <c r="AB71" i="5" s="1"/>
  <c r="R69" i="4"/>
  <c r="AC70" i="5" s="1"/>
  <c r="R52" i="4"/>
  <c r="AC53" i="5" s="1"/>
  <c r="M48" i="4"/>
  <c r="R46" i="4"/>
  <c r="R12" i="4"/>
  <c r="AC13" i="5" s="1"/>
  <c r="M179" i="4"/>
  <c r="AB180" i="5" s="1"/>
  <c r="G178" i="4"/>
  <c r="Z179" i="5" s="1"/>
  <c r="W165" i="4"/>
  <c r="AD166" i="5" s="1"/>
  <c r="R125" i="4"/>
  <c r="AC126" i="5" s="1"/>
  <c r="W107" i="4"/>
  <c r="AD108" i="5" s="1"/>
  <c r="W45" i="4"/>
  <c r="AD46" i="5" s="1"/>
  <c r="W42" i="4"/>
  <c r="AD43" i="5" s="1"/>
  <c r="W33" i="4"/>
  <c r="AD34" i="5" s="1"/>
  <c r="W30" i="4"/>
  <c r="AD31" i="5" s="1"/>
  <c r="G24" i="4"/>
  <c r="Z25" i="5" s="1"/>
  <c r="W14" i="4"/>
  <c r="AD15" i="5" s="1"/>
  <c r="Z183" i="3"/>
  <c r="S184" i="5" s="1"/>
  <c r="W179" i="3"/>
  <c r="R180" i="5" s="1"/>
  <c r="W171" i="3"/>
  <c r="R172" i="5" s="1"/>
  <c r="W163" i="3"/>
  <c r="R164" i="5" s="1"/>
  <c r="W155" i="3"/>
  <c r="R156" i="5" s="1"/>
  <c r="Z151" i="3"/>
  <c r="S152" i="5" s="1"/>
  <c r="AI131" i="3"/>
  <c r="U132" i="5" s="1"/>
  <c r="E130" i="3"/>
  <c r="M131" i="5" s="1"/>
  <c r="H119" i="3"/>
  <c r="N120" i="5" s="1"/>
  <c r="AQ80" i="75"/>
  <c r="E81" i="5" s="1"/>
  <c r="BB33" i="75"/>
  <c r="H123" i="4"/>
  <c r="AA124" i="5" s="1"/>
  <c r="X80" i="4"/>
  <c r="AE81" i="5" s="1"/>
  <c r="AF81" i="5" s="1"/>
  <c r="Z37" i="5"/>
  <c r="J31" i="75"/>
  <c r="L31" i="75" s="1"/>
  <c r="AR31" i="75" s="1"/>
  <c r="F32" i="5" s="1"/>
  <c r="W186" i="3"/>
  <c r="R187" i="5" s="1"/>
  <c r="AI5" i="3"/>
  <c r="U6" i="5" s="1"/>
  <c r="AH4" i="3"/>
  <c r="AI4" i="3" s="1"/>
  <c r="U5" i="5" s="1"/>
  <c r="X184" i="75"/>
  <c r="AO184" i="75" s="1"/>
  <c r="C185" i="5" s="1"/>
  <c r="AS80" i="75"/>
  <c r="AU80" i="75" s="1"/>
  <c r="G81" i="5" s="1"/>
  <c r="X45" i="75"/>
  <c r="AO45" i="75" s="1"/>
  <c r="C46" i="5" s="1"/>
  <c r="AQ190" i="75"/>
  <c r="E191" i="5" s="1"/>
  <c r="X128" i="75"/>
  <c r="AO128" i="75" s="1"/>
  <c r="AL151" i="75"/>
  <c r="AL161" i="75"/>
  <c r="X157" i="75"/>
  <c r="AO157" i="75" s="1"/>
  <c r="C158" i="5" s="1"/>
  <c r="AQ184" i="75"/>
  <c r="E185" i="5" s="1"/>
  <c r="J163" i="5"/>
  <c r="AM163" i="5" s="1"/>
  <c r="H179" i="4"/>
  <c r="AA180" i="5" s="1"/>
  <c r="J97" i="5"/>
  <c r="AM97" i="5" s="1"/>
  <c r="H15" i="4"/>
  <c r="AA16" i="5" s="1"/>
  <c r="H141" i="4"/>
  <c r="AA142" i="5" s="1"/>
  <c r="J84" i="5"/>
  <c r="AM84" i="5" s="1"/>
  <c r="Z153" i="5"/>
  <c r="J33" i="75"/>
  <c r="R187" i="4"/>
  <c r="AC188" i="5" s="1"/>
  <c r="M186" i="4"/>
  <c r="AB187" i="5" s="1"/>
  <c r="R181" i="4"/>
  <c r="AC182" i="5" s="1"/>
  <c r="G135" i="4"/>
  <c r="W63" i="4"/>
  <c r="W60" i="4"/>
  <c r="AD61" i="5" s="1"/>
  <c r="W37" i="4"/>
  <c r="AD38" i="5" s="1"/>
  <c r="W31" i="4"/>
  <c r="AD32" i="5" s="1"/>
  <c r="G22" i="4"/>
  <c r="W9" i="4"/>
  <c r="AD10" i="5" s="1"/>
  <c r="W185" i="3"/>
  <c r="R186" i="5" s="1"/>
  <c r="W177" i="3"/>
  <c r="R178" i="5" s="1"/>
  <c r="W169" i="3"/>
  <c r="R170" i="5" s="1"/>
  <c r="W161" i="3"/>
  <c r="R162" i="5" s="1"/>
  <c r="W145" i="3"/>
  <c r="R146" i="5" s="1"/>
  <c r="W137" i="3"/>
  <c r="W129" i="3"/>
  <c r="M116" i="3"/>
  <c r="O117" i="5" s="1"/>
  <c r="W105" i="3"/>
  <c r="R106" i="5" s="1"/>
  <c r="Z101" i="3"/>
  <c r="S102" i="5" s="1"/>
  <c r="W98" i="3"/>
  <c r="R99" i="5" s="1"/>
  <c r="W91" i="3"/>
  <c r="R92" i="5" s="1"/>
  <c r="M86" i="3"/>
  <c r="O87" i="5" s="1"/>
  <c r="W83" i="3"/>
  <c r="R84" i="5" s="1"/>
  <c r="Z79" i="3"/>
  <c r="S80" i="5" s="1"/>
  <c r="W43" i="3"/>
  <c r="R44" i="5" s="1"/>
  <c r="Z39" i="3"/>
  <c r="S40" i="5" s="1"/>
  <c r="W27" i="3"/>
  <c r="R28" i="5" s="1"/>
  <c r="W19" i="3"/>
  <c r="R20" i="5" s="1"/>
  <c r="E18" i="3"/>
  <c r="M19" i="5" s="1"/>
  <c r="H16" i="3"/>
  <c r="N17" i="5" s="1"/>
  <c r="AQ132" i="75"/>
  <c r="E133" i="5" s="1"/>
  <c r="AS90" i="75"/>
  <c r="AU90" i="75" s="1"/>
  <c r="G91" i="5" s="1"/>
  <c r="AQ71" i="75"/>
  <c r="E72" i="5" s="1"/>
  <c r="AC132" i="75"/>
  <c r="AE132" i="75" s="1"/>
  <c r="AR132" i="75" s="1"/>
  <c r="F133" i="5" s="1"/>
  <c r="AL61" i="75"/>
  <c r="Z15" i="5"/>
  <c r="J106" i="5"/>
  <c r="AM106" i="5" s="1"/>
  <c r="H90" i="4"/>
  <c r="AA91" i="5" s="1"/>
  <c r="W183" i="4"/>
  <c r="AD184" i="5" s="1"/>
  <c r="G182" i="4"/>
  <c r="Z183" i="5" s="1"/>
  <c r="W141" i="4"/>
  <c r="AD142" i="5" s="1"/>
  <c r="W122" i="4"/>
  <c r="AD123" i="5" s="1"/>
  <c r="G119" i="4"/>
  <c r="W108" i="4"/>
  <c r="AD109" i="5" s="1"/>
  <c r="G68" i="4"/>
  <c r="H68" i="4" s="1"/>
  <c r="AA69" i="5" s="1"/>
  <c r="W66" i="4"/>
  <c r="AD67" i="5" s="1"/>
  <c r="W52" i="4"/>
  <c r="AD53" i="5" s="1"/>
  <c r="W46" i="4"/>
  <c r="AD47" i="5" s="1"/>
  <c r="W43" i="4"/>
  <c r="AD44" i="5" s="1"/>
  <c r="W34" i="4"/>
  <c r="AD35" i="5" s="1"/>
  <c r="W23" i="4"/>
  <c r="W15" i="4"/>
  <c r="AD16" i="5" s="1"/>
  <c r="W12" i="4"/>
  <c r="AD13" i="5" s="1"/>
  <c r="W192" i="3"/>
  <c r="Z188" i="3"/>
  <c r="S189" i="5" s="1"/>
  <c r="W184" i="3"/>
  <c r="R185" i="5" s="1"/>
  <c r="AS158" i="75"/>
  <c r="AU158" i="75" s="1"/>
  <c r="AH40" i="75"/>
  <c r="X145" i="75"/>
  <c r="AO145" i="75" s="1"/>
  <c r="C146" i="5" s="1"/>
  <c r="AC23" i="75"/>
  <c r="AE23" i="75" s="1"/>
  <c r="AR23" i="75" s="1"/>
  <c r="F24" i="5" s="1"/>
  <c r="X179" i="75"/>
  <c r="AL9" i="75"/>
  <c r="AQ111" i="75"/>
  <c r="E112" i="5" s="1"/>
  <c r="X31" i="75"/>
  <c r="AO31" i="75" s="1"/>
  <c r="C32" i="5" s="1"/>
  <c r="AI178" i="75"/>
  <c r="AQ147" i="75"/>
  <c r="E148" i="5" s="1"/>
  <c r="AJ42" i="75"/>
  <c r="AL42" i="75" s="1"/>
  <c r="H73" i="4"/>
  <c r="AA74" i="5" s="1"/>
  <c r="J102" i="5"/>
  <c r="AM102" i="5" s="1"/>
  <c r="H105" i="4"/>
  <c r="AA106" i="5" s="1"/>
  <c r="J15" i="75"/>
  <c r="L15" i="75" s="1"/>
  <c r="AR15" i="75" s="1"/>
  <c r="F16" i="5" s="1"/>
  <c r="AI150" i="3"/>
  <c r="U151" i="5" s="1"/>
  <c r="AI142" i="3"/>
  <c r="U143" i="5" s="1"/>
  <c r="H116" i="3"/>
  <c r="N117" i="5" s="1"/>
  <c r="AI25" i="3"/>
  <c r="U26" i="5" s="1"/>
  <c r="AH24" i="3"/>
  <c r="AI24" i="3" s="1"/>
  <c r="U25" i="5" s="1"/>
  <c r="Z21" i="3"/>
  <c r="S22" i="5" s="1"/>
  <c r="H21" i="3"/>
  <c r="N22" i="5" s="1"/>
  <c r="BB55" i="75"/>
  <c r="C68" i="84" s="1"/>
  <c r="F68" i="84" s="1"/>
  <c r="BE190" i="82"/>
  <c r="BA187" i="82"/>
  <c r="BB187" i="82" s="1"/>
  <c r="D183" i="84" s="1"/>
  <c r="G183" i="84" s="1"/>
  <c r="BA155" i="82"/>
  <c r="BB155" i="82" s="1"/>
  <c r="AN156" i="5" s="1"/>
  <c r="BA139" i="82"/>
  <c r="BB139" i="82" s="1"/>
  <c r="AN140" i="5" s="1"/>
  <c r="BE137" i="82"/>
  <c r="BD145" i="82"/>
  <c r="BE155" i="82"/>
  <c r="BE150" i="82"/>
  <c r="BA125" i="82"/>
  <c r="BA116" i="82"/>
  <c r="BB116" i="82" s="1"/>
  <c r="AN117" i="5" s="1"/>
  <c r="BA115" i="82"/>
  <c r="BB115" i="82" s="1"/>
  <c r="AN116" i="5" s="1"/>
  <c r="BC107" i="82"/>
  <c r="BE99" i="82"/>
  <c r="BA93" i="82"/>
  <c r="BB93" i="82" s="1"/>
  <c r="D90" i="84" s="1"/>
  <c r="G90" i="84" s="1"/>
  <c r="BC84" i="82"/>
  <c r="BC83" i="82"/>
  <c r="BA77" i="82"/>
  <c r="BB77" i="82" s="1"/>
  <c r="BA75" i="82"/>
  <c r="BB75" i="82" s="1"/>
  <c r="AN76" i="5" s="1"/>
  <c r="BD73" i="82"/>
  <c r="BE57" i="82"/>
  <c r="BD53" i="82"/>
  <c r="BE52" i="82"/>
  <c r="BA51" i="82"/>
  <c r="BB51" i="82" s="1"/>
  <c r="BE43" i="82"/>
  <c r="BE37" i="82"/>
  <c r="BE35" i="82"/>
  <c r="BE29" i="82"/>
  <c r="BD25" i="82"/>
  <c r="BE17" i="82"/>
  <c r="BD4" i="82"/>
  <c r="E136" i="3"/>
  <c r="M137" i="5" s="1"/>
  <c r="E23" i="3"/>
  <c r="M24" i="5" s="1"/>
  <c r="E7" i="3"/>
  <c r="M8" i="5" s="1"/>
  <c r="E99" i="3"/>
  <c r="M100" i="5" s="1"/>
  <c r="E84" i="3"/>
  <c r="M85" i="5" s="1"/>
  <c r="E193" i="3"/>
  <c r="M194" i="5" s="1"/>
  <c r="E129" i="3"/>
  <c r="M130" i="5" s="1"/>
  <c r="E120" i="3"/>
  <c r="M121" i="5" s="1"/>
  <c r="M171" i="3"/>
  <c r="O172" i="5" s="1"/>
  <c r="M155" i="3"/>
  <c r="O156" i="5" s="1"/>
  <c r="E190" i="3"/>
  <c r="M191" i="5" s="1"/>
  <c r="E158" i="3"/>
  <c r="M159" i="5" s="1"/>
  <c r="E46" i="3"/>
  <c r="M47" i="5" s="1"/>
  <c r="M107" i="4"/>
  <c r="AB108" i="5" s="1"/>
  <c r="M11" i="4"/>
  <c r="AB12" i="5" s="1"/>
  <c r="AD101" i="5"/>
  <c r="X100" i="4"/>
  <c r="AE101" i="5" s="1"/>
  <c r="AS74" i="75"/>
  <c r="AU74" i="75" s="1"/>
  <c r="G75" i="5" s="1"/>
  <c r="AN4" i="75"/>
  <c r="X18" i="4"/>
  <c r="AE19" i="5" s="1"/>
  <c r="Q190" i="3"/>
  <c r="R190" i="3" s="1"/>
  <c r="Q68" i="3"/>
  <c r="R68" i="3" s="1"/>
  <c r="Q32" i="3"/>
  <c r="R32" i="3" s="1"/>
  <c r="S32" i="3" s="1"/>
  <c r="Q33" i="5" s="1"/>
  <c r="Q102" i="3"/>
  <c r="R102" i="3" s="1"/>
  <c r="I109" i="5"/>
  <c r="AU62" i="75"/>
  <c r="G63" i="5" s="1"/>
  <c r="Q64" i="3"/>
  <c r="R64" i="3" s="1"/>
  <c r="S64" i="3" s="1"/>
  <c r="Q65" i="5" s="1"/>
  <c r="P92" i="3"/>
  <c r="BC185" i="75"/>
  <c r="K186" i="5" s="1"/>
  <c r="AN56" i="75"/>
  <c r="AS56" i="75" s="1"/>
  <c r="AU56" i="75" s="1"/>
  <c r="G57" i="5" s="1"/>
  <c r="AN167" i="75"/>
  <c r="AS167" i="75" s="1"/>
  <c r="AU167" i="75" s="1"/>
  <c r="G168" i="5" s="1"/>
  <c r="Q182" i="3"/>
  <c r="R182" i="3" s="1"/>
  <c r="P40" i="3"/>
  <c r="S40" i="3" s="1"/>
  <c r="Q41" i="5" s="1"/>
  <c r="P110" i="3"/>
  <c r="Q20" i="3"/>
  <c r="R20" i="3" s="1"/>
  <c r="S20" i="3" s="1"/>
  <c r="Q21" i="5" s="1"/>
  <c r="Q134" i="3"/>
  <c r="R134" i="3" s="1"/>
  <c r="S134" i="3" s="1"/>
  <c r="Q135" i="5" s="1"/>
  <c r="W20" i="4"/>
  <c r="X20" i="4" s="1"/>
  <c r="AE21" i="5" s="1"/>
  <c r="AN10" i="75"/>
  <c r="AS10" i="75" s="1"/>
  <c r="AU10" i="75" s="1"/>
  <c r="AN51" i="75"/>
  <c r="AS51" i="75" s="1"/>
  <c r="AU51" i="75" s="1"/>
  <c r="G52" i="5" s="1"/>
  <c r="AS120" i="75"/>
  <c r="AU120" i="75" s="1"/>
  <c r="G121" i="5" s="1"/>
  <c r="AN166" i="75"/>
  <c r="AS166" i="75" s="1"/>
  <c r="X86" i="4"/>
  <c r="AE87" i="5" s="1"/>
  <c r="Q142" i="3"/>
  <c r="R142" i="3" s="1"/>
  <c r="S142" i="3" s="1"/>
  <c r="Q143" i="5" s="1"/>
  <c r="Q52" i="3"/>
  <c r="R52" i="3" s="1"/>
  <c r="S52" i="3" s="1"/>
  <c r="Q53" i="5" s="1"/>
  <c r="Q178" i="3"/>
  <c r="R178" i="3" s="1"/>
  <c r="AS133" i="75"/>
  <c r="AU133" i="75" s="1"/>
  <c r="G134" i="5" s="1"/>
  <c r="AN9" i="75"/>
  <c r="AS9" i="75" s="1"/>
  <c r="AU9" i="75" s="1"/>
  <c r="G10" i="5" s="1"/>
  <c r="Q24" i="3"/>
  <c r="R24" i="3" s="1"/>
  <c r="Q99" i="3"/>
  <c r="R99" i="3" s="1"/>
  <c r="P185" i="3"/>
  <c r="M159" i="3"/>
  <c r="O160" i="5" s="1"/>
  <c r="P193" i="3"/>
  <c r="S193" i="3" s="1"/>
  <c r="Q194" i="5" s="1"/>
  <c r="P130" i="3"/>
  <c r="W113" i="3"/>
  <c r="AS3" i="75"/>
  <c r="AU3" i="75" s="1"/>
  <c r="G4" i="5" s="1"/>
  <c r="AS88" i="75"/>
  <c r="AU88" i="75" s="1"/>
  <c r="G89" i="5" s="1"/>
  <c r="AS137" i="75"/>
  <c r="AU137" i="75" s="1"/>
  <c r="G138" i="5" s="1"/>
  <c r="AS114" i="75"/>
  <c r="AU114" i="75" s="1"/>
  <c r="G115" i="5" s="1"/>
  <c r="AS27" i="75"/>
  <c r="AU27" i="75" s="1"/>
  <c r="G28" i="5" s="1"/>
  <c r="S92" i="3"/>
  <c r="Q93" i="5" s="1"/>
  <c r="AN37" i="75"/>
  <c r="AS37" i="75" s="1"/>
  <c r="AU37" i="75" s="1"/>
  <c r="G38" i="5" s="1"/>
  <c r="AS126" i="75"/>
  <c r="AU126" i="75" s="1"/>
  <c r="G127" i="5" s="1"/>
  <c r="AN31" i="75"/>
  <c r="M143" i="3"/>
  <c r="O144" i="5" s="1"/>
  <c r="AS63" i="75"/>
  <c r="AU63" i="75" s="1"/>
  <c r="G64" i="5" s="1"/>
  <c r="AS61" i="75"/>
  <c r="AU61" i="75" s="1"/>
  <c r="G62" i="5" s="1"/>
  <c r="AS28" i="75"/>
  <c r="AU28" i="75" s="1"/>
  <c r="G29" i="5" s="1"/>
  <c r="AS125" i="75"/>
  <c r="AU125" i="75" s="1"/>
  <c r="G126" i="5" s="1"/>
  <c r="Z192" i="3"/>
  <c r="S193" i="5" s="1"/>
  <c r="W84" i="3"/>
  <c r="R85" i="5" s="1"/>
  <c r="W68" i="3"/>
  <c r="R69" i="5" s="1"/>
  <c r="M41" i="3"/>
  <c r="M8" i="3"/>
  <c r="O9" i="5" s="1"/>
  <c r="Z143" i="3"/>
  <c r="S144" i="5" s="1"/>
  <c r="Z135" i="3"/>
  <c r="S136" i="5" s="1"/>
  <c r="M101" i="3"/>
  <c r="O102" i="5" s="1"/>
  <c r="M79" i="3"/>
  <c r="O80" i="5" s="1"/>
  <c r="M63" i="3"/>
  <c r="O64" i="5" s="1"/>
  <c r="M7" i="3"/>
  <c r="O8" i="5" s="1"/>
  <c r="AS143" i="75"/>
  <c r="AU143" i="75" s="1"/>
  <c r="G144" i="5" s="1"/>
  <c r="W32" i="3"/>
  <c r="R33" i="5" s="1"/>
  <c r="AS31" i="75"/>
  <c r="AU31" i="75" s="1"/>
  <c r="G32" i="5" s="1"/>
  <c r="AS15" i="75"/>
  <c r="AU15" i="75" s="1"/>
  <c r="G16" i="5" s="1"/>
  <c r="I115" i="5"/>
  <c r="I155" i="5"/>
  <c r="AS78" i="75"/>
  <c r="AU78" i="75" s="1"/>
  <c r="G79" i="5" s="1"/>
  <c r="Z106" i="3"/>
  <c r="S107" i="5" s="1"/>
  <c r="M104" i="3"/>
  <c r="O105" i="5" s="1"/>
  <c r="Z99" i="3"/>
  <c r="S100" i="5" s="1"/>
  <c r="Z92" i="3"/>
  <c r="S93" i="5" s="1"/>
  <c r="Z84" i="3"/>
  <c r="S85" i="5" s="1"/>
  <c r="Z76" i="3"/>
  <c r="S77" i="5" s="1"/>
  <c r="Z68" i="3"/>
  <c r="S69" i="5" s="1"/>
  <c r="M49" i="3"/>
  <c r="O50" i="5" s="1"/>
  <c r="M9" i="3"/>
  <c r="O10" i="5" s="1"/>
  <c r="AN163" i="75"/>
  <c r="AS163" i="75" s="1"/>
  <c r="AU163" i="75" s="1"/>
  <c r="G164" i="5" s="1"/>
  <c r="AS161" i="75"/>
  <c r="AU161" i="75" s="1"/>
  <c r="G162" i="5" s="1"/>
  <c r="AS135" i="75"/>
  <c r="AU135" i="75" s="1"/>
  <c r="G136" i="5" s="1"/>
  <c r="AS134" i="75"/>
  <c r="AU134" i="75" s="1"/>
  <c r="G135" i="5" s="1"/>
  <c r="AN110" i="75"/>
  <c r="AS110" i="75" s="1"/>
  <c r="AU110" i="75" s="1"/>
  <c r="G111" i="5" s="1"/>
  <c r="AS107" i="75"/>
  <c r="AU107" i="75" s="1"/>
  <c r="G108" i="5" s="1"/>
  <c r="AS54" i="75"/>
  <c r="AU54" i="75" s="1"/>
  <c r="G55" i="5" s="1"/>
  <c r="AN21" i="75"/>
  <c r="AS21" i="75" s="1"/>
  <c r="AU21" i="75" s="1"/>
  <c r="G22" i="5" s="1"/>
  <c r="AN19" i="75"/>
  <c r="AS19" i="75" s="1"/>
  <c r="AU19" i="75" s="1"/>
  <c r="G20" i="5" s="1"/>
  <c r="AY163" i="75"/>
  <c r="I164" i="5" s="1"/>
  <c r="AY147" i="75"/>
  <c r="BC147" i="75" s="1"/>
  <c r="K148" i="5" s="1"/>
  <c r="AY123" i="75"/>
  <c r="I124" i="5" s="1"/>
  <c r="AY91" i="75"/>
  <c r="I92" i="5" s="1"/>
  <c r="AY83" i="75"/>
  <c r="BC83" i="75" s="1"/>
  <c r="K84" i="5" s="1"/>
  <c r="AY19" i="75"/>
  <c r="I20" i="5" s="1"/>
  <c r="M189" i="3"/>
  <c r="O190" i="5" s="1"/>
  <c r="M167" i="3"/>
  <c r="O168" i="5" s="1"/>
  <c r="W106" i="3"/>
  <c r="R107" i="5" s="1"/>
  <c r="W99" i="3"/>
  <c r="R100" i="5" s="1"/>
  <c r="W185" i="4"/>
  <c r="AD186" i="5" s="1"/>
  <c r="W176" i="4"/>
  <c r="AD177" i="5" s="1"/>
  <c r="M94" i="3"/>
  <c r="O95" i="5" s="1"/>
  <c r="W190" i="3"/>
  <c r="R191" i="5" s="1"/>
  <c r="Z189" i="3"/>
  <c r="S190" i="5" s="1"/>
  <c r="AS36" i="75"/>
  <c r="AU36" i="75" s="1"/>
  <c r="G37" i="5" s="1"/>
  <c r="AN29" i="75"/>
  <c r="AS29" i="75" s="1"/>
  <c r="AU29" i="75" s="1"/>
  <c r="G30" i="5" s="1"/>
  <c r="AS23" i="75"/>
  <c r="AU23" i="75" s="1"/>
  <c r="G24" i="5" s="1"/>
  <c r="AD102" i="5"/>
  <c r="W158" i="4"/>
  <c r="AD159" i="5" s="1"/>
  <c r="W156" i="4"/>
  <c r="AD157" i="5" s="1"/>
  <c r="W142" i="4"/>
  <c r="AD143" i="5" s="1"/>
  <c r="W47" i="4"/>
  <c r="AD48" i="5" s="1"/>
  <c r="W11" i="4"/>
  <c r="AD12" i="5" s="1"/>
  <c r="W140" i="3"/>
  <c r="AJ140" i="3" s="1"/>
  <c r="V141" i="5" s="1"/>
  <c r="W69" i="3"/>
  <c r="R70" i="5" s="1"/>
  <c r="W45" i="3"/>
  <c r="R46" i="5" s="1"/>
  <c r="W193" i="3"/>
  <c r="R194" i="5" s="1"/>
  <c r="W60" i="3"/>
  <c r="R61" i="5" s="1"/>
  <c r="W81" i="4"/>
  <c r="AD82" i="5" s="1"/>
  <c r="W79" i="4"/>
  <c r="AD80" i="5" s="1"/>
  <c r="W95" i="4"/>
  <c r="AD96" i="5" s="1"/>
  <c r="W179" i="4"/>
  <c r="AD180" i="5" s="1"/>
  <c r="W159" i="4"/>
  <c r="AD160" i="5" s="1"/>
  <c r="W151" i="4"/>
  <c r="AD152" i="5" s="1"/>
  <c r="W75" i="3"/>
  <c r="W177" i="4"/>
  <c r="AD178" i="5" s="1"/>
  <c r="W166" i="4"/>
  <c r="W130" i="4"/>
  <c r="AD131" i="5" s="1"/>
  <c r="W178" i="4"/>
  <c r="W152" i="4"/>
  <c r="AD153" i="5" s="1"/>
  <c r="W123" i="4"/>
  <c r="AD124" i="5" s="1"/>
  <c r="W61" i="4"/>
  <c r="AD62" i="5" s="1"/>
  <c r="W31" i="3"/>
  <c r="R32" i="5" s="1"/>
  <c r="W103" i="4"/>
  <c r="W97" i="4"/>
  <c r="AD98" i="5" s="1"/>
  <c r="W187" i="3"/>
  <c r="R188" i="5" s="1"/>
  <c r="W180" i="3"/>
  <c r="R181" i="5" s="1"/>
  <c r="W38" i="3"/>
  <c r="R39" i="5" s="1"/>
  <c r="M53" i="3"/>
  <c r="O54" i="5" s="1"/>
  <c r="Z7" i="3"/>
  <c r="S8" i="5" s="1"/>
  <c r="Z187" i="3"/>
  <c r="S188" i="5" s="1"/>
  <c r="Z180" i="3"/>
  <c r="S181" i="5" s="1"/>
  <c r="M178" i="3"/>
  <c r="O179" i="5" s="1"/>
  <c r="Z172" i="3"/>
  <c r="S173" i="5" s="1"/>
  <c r="Z132" i="3"/>
  <c r="S133" i="5" s="1"/>
  <c r="M114" i="3"/>
  <c r="O115" i="5" s="1"/>
  <c r="Z54" i="3"/>
  <c r="S55" i="5" s="1"/>
  <c r="Z30" i="3"/>
  <c r="S31" i="5" s="1"/>
  <c r="Z45" i="3"/>
  <c r="S46" i="5" s="1"/>
  <c r="G120" i="5"/>
  <c r="BC101" i="75"/>
  <c r="K102" i="5" s="1"/>
  <c r="I102" i="5"/>
  <c r="I175" i="5"/>
  <c r="BC174" i="75"/>
  <c r="K175" i="5" s="1"/>
  <c r="AS97" i="75"/>
  <c r="AU97" i="75" s="1"/>
  <c r="G98" i="5" s="1"/>
  <c r="AN157" i="75"/>
  <c r="AS157" i="75" s="1"/>
  <c r="AU157" i="75" s="1"/>
  <c r="G158" i="5" s="1"/>
  <c r="AU190" i="75"/>
  <c r="G191" i="5" s="1"/>
  <c r="AY3" i="75"/>
  <c r="I4" i="5" s="1"/>
  <c r="AY107" i="75"/>
  <c r="BC107" i="75" s="1"/>
  <c r="K108" i="5" s="1"/>
  <c r="AN55" i="75"/>
  <c r="AS55" i="75" s="1"/>
  <c r="AU55" i="75" s="1"/>
  <c r="G56" i="5" s="1"/>
  <c r="AS193" i="75"/>
  <c r="AU193" i="75" s="1"/>
  <c r="G194" i="5" s="1"/>
  <c r="AN58" i="75"/>
  <c r="AS58" i="75" s="1"/>
  <c r="AU58" i="75" s="1"/>
  <c r="G59" i="5" s="1"/>
  <c r="AS69" i="75"/>
  <c r="AU69" i="75" s="1"/>
  <c r="G70" i="5" s="1"/>
  <c r="AY187" i="75"/>
  <c r="I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AU174" i="75"/>
  <c r="G175" i="5" s="1"/>
  <c r="AS49" i="75"/>
  <c r="AU49" i="75" s="1"/>
  <c r="G50" i="5" s="1"/>
  <c r="AY11" i="75"/>
  <c r="BC11" i="75" s="1"/>
  <c r="K12" i="5" s="1"/>
  <c r="AS145" i="75"/>
  <c r="AU145" i="75" s="1"/>
  <c r="G146" i="5" s="1"/>
  <c r="AY59" i="75"/>
  <c r="AY139" i="75"/>
  <c r="I140" i="5" s="1"/>
  <c r="AN123" i="75"/>
  <c r="AS123" i="75" s="1"/>
  <c r="AU123" i="75" s="1"/>
  <c r="G124" i="5" s="1"/>
  <c r="AY131" i="75"/>
  <c r="I132" i="5" s="1"/>
  <c r="AN148" i="75"/>
  <c r="AS148" i="75" s="1"/>
  <c r="AU148" i="75" s="1"/>
  <c r="G149" i="5" s="1"/>
  <c r="AS70" i="75"/>
  <c r="AU70" i="75" s="1"/>
  <c r="G71" i="5" s="1"/>
  <c r="AN82" i="75"/>
  <c r="AS82" i="75" s="1"/>
  <c r="AU82" i="75" s="1"/>
  <c r="G83" i="5" s="1"/>
  <c r="AN165" i="75"/>
  <c r="AS165" i="75" s="1"/>
  <c r="AU165" i="75" s="1"/>
  <c r="G166" i="5" s="1"/>
  <c r="AN150" i="75"/>
  <c r="AS150" i="75" s="1"/>
  <c r="AU150" i="75" s="1"/>
  <c r="AN149" i="75"/>
  <c r="AS149" i="75" s="1"/>
  <c r="AU149" i="75" s="1"/>
  <c r="G150" i="5" s="1"/>
  <c r="AY67" i="75"/>
  <c r="I68" i="5" s="1"/>
  <c r="AS6" i="75"/>
  <c r="AU6" i="75" s="1"/>
  <c r="G7" i="5" s="1"/>
  <c r="AN96" i="75"/>
  <c r="AS96" i="75" s="1"/>
  <c r="AU96" i="75" s="1"/>
  <c r="G97" i="5" s="1"/>
  <c r="AN177" i="75"/>
  <c r="AS177" i="75" s="1"/>
  <c r="AU177" i="75" s="1"/>
  <c r="G178" i="5" s="1"/>
  <c r="AS91" i="75"/>
  <c r="AU91" i="75" s="1"/>
  <c r="G92" i="5" s="1"/>
  <c r="AN68" i="75"/>
  <c r="AS68" i="75" s="1"/>
  <c r="AU68" i="75" s="1"/>
  <c r="AV184" i="75"/>
  <c r="H185" i="5" s="1"/>
  <c r="AN171" i="75"/>
  <c r="AS171" i="75" s="1"/>
  <c r="AU171" i="75" s="1"/>
  <c r="G172" i="5" s="1"/>
  <c r="AY115" i="75"/>
  <c r="I116" i="5" s="1"/>
  <c r="AY43" i="75"/>
  <c r="I44" i="5" s="1"/>
  <c r="AS72" i="75"/>
  <c r="AU72" i="75" s="1"/>
  <c r="G73" i="5" s="1"/>
  <c r="AN7" i="75"/>
  <c r="AS7" i="75" s="1"/>
  <c r="AU7" i="75" s="1"/>
  <c r="G8" i="5" s="1"/>
  <c r="AN183" i="75"/>
  <c r="AS183" i="75" s="1"/>
  <c r="AU183" i="75" s="1"/>
  <c r="G184" i="5" s="1"/>
  <c r="AU86" i="75"/>
  <c r="G87" i="5" s="1"/>
  <c r="AN106" i="75"/>
  <c r="AS106" i="75" s="1"/>
  <c r="AU106" i="75" s="1"/>
  <c r="G107" i="5" s="1"/>
  <c r="AS112" i="75"/>
  <c r="AU112" i="75" s="1"/>
  <c r="G113" i="5" s="1"/>
  <c r="AS118" i="75"/>
  <c r="AU118" i="75" s="1"/>
  <c r="G119" i="5" s="1"/>
  <c r="AN162" i="75"/>
  <c r="AS162" i="75" s="1"/>
  <c r="AU162" i="75" s="1"/>
  <c r="G163" i="5" s="1"/>
  <c r="AY35" i="75"/>
  <c r="I36" i="5" s="1"/>
  <c r="AN98" i="75"/>
  <c r="AS98" i="75" s="1"/>
  <c r="AU98" i="75" s="1"/>
  <c r="G99" i="5" s="1"/>
  <c r="AN111" i="75"/>
  <c r="AS111" i="75" s="1"/>
  <c r="AU111" i="75" s="1"/>
  <c r="AN67" i="75"/>
  <c r="AS67" i="75" s="1"/>
  <c r="AU67" i="75" s="1"/>
  <c r="G68" i="5" s="1"/>
  <c r="M88" i="3"/>
  <c r="O89" i="5" s="1"/>
  <c r="M6" i="3"/>
  <c r="O7" i="5" s="1"/>
  <c r="M19" i="3"/>
  <c r="O20" i="5" s="1"/>
  <c r="BC37" i="75"/>
  <c r="K38" i="5" s="1"/>
  <c r="I38" i="5"/>
  <c r="AS176" i="75"/>
  <c r="AU176" i="75" s="1"/>
  <c r="G177" i="5" s="1"/>
  <c r="AS71" i="75"/>
  <c r="AU71" i="75" s="1"/>
  <c r="G72" i="5" s="1"/>
  <c r="AS83" i="75"/>
  <c r="AU83" i="75" s="1"/>
  <c r="G84" i="5" s="1"/>
  <c r="AS192" i="75"/>
  <c r="AU192" i="75" s="1"/>
  <c r="AS181" i="75"/>
  <c r="AU181" i="75" s="1"/>
  <c r="G182" i="5" s="1"/>
  <c r="AS169" i="75"/>
  <c r="AU169" i="75" s="1"/>
  <c r="G170" i="5" s="1"/>
  <c r="AS173" i="75"/>
  <c r="AU173" i="75" s="1"/>
  <c r="G174" i="5" s="1"/>
  <c r="AS32" i="75"/>
  <c r="AU32" i="75" s="1"/>
  <c r="G33" i="5" s="1"/>
  <c r="I30" i="5"/>
  <c r="AS109" i="75"/>
  <c r="AU109" i="75" s="1"/>
  <c r="G110" i="5" s="1"/>
  <c r="AS104" i="75"/>
  <c r="AU104" i="75" s="1"/>
  <c r="G105" i="5" s="1"/>
  <c r="AS4" i="75"/>
  <c r="AU4" i="75" s="1"/>
  <c r="G5" i="5" s="1"/>
  <c r="AC47" i="5"/>
  <c r="C101" i="5"/>
  <c r="C107" i="5"/>
  <c r="X74" i="75"/>
  <c r="AO74" i="75" s="1"/>
  <c r="C75" i="5" s="1"/>
  <c r="AI74" i="75"/>
  <c r="C180" i="84"/>
  <c r="F180" i="84" s="1"/>
  <c r="J183" i="5"/>
  <c r="AM183" i="5" s="1"/>
  <c r="H41" i="4"/>
  <c r="AA42" i="5" s="1"/>
  <c r="Z42" i="5"/>
  <c r="H79" i="4"/>
  <c r="AA80" i="5" s="1"/>
  <c r="Z80" i="5"/>
  <c r="Z162" i="5"/>
  <c r="H161" i="4"/>
  <c r="AA162" i="5" s="1"/>
  <c r="Z177" i="5"/>
  <c r="H176" i="4"/>
  <c r="AA177" i="5" s="1"/>
  <c r="Z110" i="5"/>
  <c r="H109" i="4"/>
  <c r="AA110" i="5" s="1"/>
  <c r="Z76" i="5"/>
  <c r="H75" i="4"/>
  <c r="AA76" i="5" s="1"/>
  <c r="Z73" i="5"/>
  <c r="H72" i="4"/>
  <c r="AA73" i="5" s="1"/>
  <c r="AB49" i="5"/>
  <c r="X48" i="4"/>
  <c r="AE49" i="5" s="1"/>
  <c r="AC37" i="75"/>
  <c r="AE37" i="75" s="1"/>
  <c r="AO123" i="75"/>
  <c r="C132" i="84"/>
  <c r="F132" i="84" s="1"/>
  <c r="J125" i="5"/>
  <c r="AM125" i="5" s="1"/>
  <c r="AC115" i="75"/>
  <c r="AE115" i="75" s="1"/>
  <c r="AR115" i="75" s="1"/>
  <c r="F116" i="5" s="1"/>
  <c r="AH51" i="75"/>
  <c r="AC179" i="75"/>
  <c r="AE179" i="75" s="1"/>
  <c r="AR179" i="75" s="1"/>
  <c r="BC106" i="75"/>
  <c r="K107" i="5" s="1"/>
  <c r="AV41" i="75"/>
  <c r="H42" i="5" s="1"/>
  <c r="L42" i="5" s="1"/>
  <c r="AL12" i="75"/>
  <c r="X46" i="75"/>
  <c r="AO46" i="75" s="1"/>
  <c r="AL93" i="75"/>
  <c r="E142" i="75"/>
  <c r="AO142" i="75" s="1"/>
  <c r="C143" i="5" s="1"/>
  <c r="AJ43" i="75"/>
  <c r="AL43" i="75" s="1"/>
  <c r="AC43" i="75"/>
  <c r="AE43" i="75" s="1"/>
  <c r="AR43" i="75" s="1"/>
  <c r="Z82" i="5"/>
  <c r="H81" i="4"/>
  <c r="AA82" i="5" s="1"/>
  <c r="Y185" i="5"/>
  <c r="H184" i="4"/>
  <c r="AA185" i="5" s="1"/>
  <c r="Y179" i="5"/>
  <c r="H178" i="4"/>
  <c r="AA179" i="5" s="1"/>
  <c r="AR168" i="75"/>
  <c r="F169" i="5" s="1"/>
  <c r="AE95" i="75"/>
  <c r="AR95" i="75" s="1"/>
  <c r="F96" i="5" s="1"/>
  <c r="AK190" i="75"/>
  <c r="AL190" i="75" s="1"/>
  <c r="AO136" i="75"/>
  <c r="C137" i="5" s="1"/>
  <c r="AC74" i="75"/>
  <c r="AE74" i="75" s="1"/>
  <c r="AR74" i="75" s="1"/>
  <c r="F75" i="5" s="1"/>
  <c r="AC146" i="75"/>
  <c r="AE146" i="75" s="1"/>
  <c r="AR146" i="75" s="1"/>
  <c r="F147" i="5" s="1"/>
  <c r="AK146" i="75"/>
  <c r="AL146" i="75" s="1"/>
  <c r="AO112" i="75"/>
  <c r="C115" i="84"/>
  <c r="F115" i="84" s="1"/>
  <c r="J109" i="5"/>
  <c r="AM109" i="5" s="1"/>
  <c r="AJ107" i="75"/>
  <c r="AL107" i="75" s="1"/>
  <c r="AC107" i="75"/>
  <c r="AE107" i="75" s="1"/>
  <c r="AR107" i="75" s="1"/>
  <c r="AR187" i="75"/>
  <c r="F188" i="5" s="1"/>
  <c r="X29" i="75"/>
  <c r="AO29" i="75" s="1"/>
  <c r="C30" i="5" s="1"/>
  <c r="AO3" i="75"/>
  <c r="AS25" i="75"/>
  <c r="AU25" i="75" s="1"/>
  <c r="G26" i="5" s="1"/>
  <c r="X39" i="75"/>
  <c r="AO39" i="75" s="1"/>
  <c r="D76" i="5"/>
  <c r="AR91" i="75"/>
  <c r="F92" i="5" s="1"/>
  <c r="X62" i="75"/>
  <c r="AO62" i="75" s="1"/>
  <c r="C63" i="5" s="1"/>
  <c r="X105" i="75"/>
  <c r="AO105" i="75" s="1"/>
  <c r="C106" i="5" s="1"/>
  <c r="AC113" i="75"/>
  <c r="AE113" i="75" s="1"/>
  <c r="AR113" i="75" s="1"/>
  <c r="F114" i="5" s="1"/>
  <c r="AI130" i="75"/>
  <c r="AO80" i="75"/>
  <c r="AV80" i="75" s="1"/>
  <c r="H81" i="5" s="1"/>
  <c r="AO79" i="75"/>
  <c r="C80" i="5" s="1"/>
  <c r="AR181" i="75"/>
  <c r="I82" i="5"/>
  <c r="AV191" i="75"/>
  <c r="H192" i="5" s="1"/>
  <c r="AC35" i="75"/>
  <c r="AE35" i="75" s="1"/>
  <c r="AR35" i="75" s="1"/>
  <c r="F36" i="5" s="1"/>
  <c r="AO94" i="75"/>
  <c r="AO96" i="75"/>
  <c r="AK53" i="75"/>
  <c r="AL53" i="75" s="1"/>
  <c r="AS46" i="75"/>
  <c r="AU46" i="75" s="1"/>
  <c r="G47" i="5" s="1"/>
  <c r="AR158" i="75"/>
  <c r="F159" i="5" s="1"/>
  <c r="AJ54" i="75"/>
  <c r="AC54" i="75"/>
  <c r="AE54" i="75" s="1"/>
  <c r="AR54" i="75" s="1"/>
  <c r="F55" i="5" s="1"/>
  <c r="AJ123" i="75"/>
  <c r="AL123" i="75" s="1"/>
  <c r="AC123" i="75"/>
  <c r="AE123" i="75" s="1"/>
  <c r="AR123" i="75" s="1"/>
  <c r="F124" i="5" s="1"/>
  <c r="AL51" i="75"/>
  <c r="AB68" i="5"/>
  <c r="N121" i="5"/>
  <c r="AC69" i="5"/>
  <c r="AO19" i="75"/>
  <c r="AR76" i="75"/>
  <c r="E69" i="75"/>
  <c r="AH123" i="75"/>
  <c r="AC3" i="75"/>
  <c r="AE3" i="75" s="1"/>
  <c r="AH176" i="75"/>
  <c r="X49" i="75"/>
  <c r="AK31" i="75"/>
  <c r="AL31" i="75" s="1"/>
  <c r="AS159" i="75"/>
  <c r="AU159" i="75" s="1"/>
  <c r="G160" i="5" s="1"/>
  <c r="AK25" i="75"/>
  <c r="AL25" i="75" s="1"/>
  <c r="AC25" i="75"/>
  <c r="AE25" i="75" s="1"/>
  <c r="AR25" i="75" s="1"/>
  <c r="F26" i="5" s="1"/>
  <c r="AS8" i="75"/>
  <c r="AU8" i="75" s="1"/>
  <c r="G9" i="5" s="1"/>
  <c r="X28" i="75"/>
  <c r="AO28" i="75" s="1"/>
  <c r="C29" i="5" s="1"/>
  <c r="AI28" i="75"/>
  <c r="Z144" i="5"/>
  <c r="AE84" i="75"/>
  <c r="AR84" i="75" s="1"/>
  <c r="F85" i="5" s="1"/>
  <c r="AS139" i="75"/>
  <c r="AU139" i="75" s="1"/>
  <c r="X10" i="75"/>
  <c r="AO10" i="75" s="1"/>
  <c r="C11" i="5" s="1"/>
  <c r="AQ185" i="75"/>
  <c r="E186" i="5" s="1"/>
  <c r="AU166" i="75"/>
  <c r="G167" i="5" s="1"/>
  <c r="X76" i="75"/>
  <c r="AO76" i="75" s="1"/>
  <c r="C77" i="5" s="1"/>
  <c r="AC160" i="75"/>
  <c r="AE160" i="75" s="1"/>
  <c r="AR160" i="75" s="1"/>
  <c r="F161" i="5" s="1"/>
  <c r="X178" i="75"/>
  <c r="AO178" i="75" s="1"/>
  <c r="AQ103" i="75"/>
  <c r="E104" i="5" s="1"/>
  <c r="E36" i="75"/>
  <c r="AO36" i="75" s="1"/>
  <c r="C37" i="5" s="1"/>
  <c r="X7" i="75"/>
  <c r="AO7" i="75" s="1"/>
  <c r="AI168" i="75"/>
  <c r="AY155" i="75"/>
  <c r="I156" i="5" s="1"/>
  <c r="AY179" i="75"/>
  <c r="I180" i="5" s="1"/>
  <c r="J3" i="75"/>
  <c r="L3" i="75" s="1"/>
  <c r="H80" i="4"/>
  <c r="AA81" i="5" s="1"/>
  <c r="J7" i="5"/>
  <c r="AM7" i="5" s="1"/>
  <c r="H160" i="4"/>
  <c r="AA161" i="5" s="1"/>
  <c r="X139" i="4"/>
  <c r="AE140" i="5" s="1"/>
  <c r="L33" i="75"/>
  <c r="AR33" i="75" s="1"/>
  <c r="L10" i="75"/>
  <c r="AR10" i="75" s="1"/>
  <c r="F11" i="5" s="1"/>
  <c r="AQ120" i="75"/>
  <c r="E121" i="5" s="1"/>
  <c r="M180" i="4"/>
  <c r="AB181" i="5" s="1"/>
  <c r="R136" i="4"/>
  <c r="AC137" i="5" s="1"/>
  <c r="AS93" i="75"/>
  <c r="AU93" i="75" s="1"/>
  <c r="G94" i="5" s="1"/>
  <c r="AS168" i="75"/>
  <c r="AU168" i="75" s="1"/>
  <c r="G169" i="5" s="1"/>
  <c r="AN38" i="75"/>
  <c r="AS38" i="75" s="1"/>
  <c r="AU38" i="75" s="1"/>
  <c r="G39" i="5" s="1"/>
  <c r="AY171" i="75"/>
  <c r="I172" i="5" s="1"/>
  <c r="AS12" i="75"/>
  <c r="AU12" i="75" s="1"/>
  <c r="G13" i="5" s="1"/>
  <c r="AL124" i="75"/>
  <c r="X131" i="75"/>
  <c r="AO131" i="75" s="1"/>
  <c r="C132" i="5" s="1"/>
  <c r="AS186" i="75"/>
  <c r="AU186" i="75" s="1"/>
  <c r="G187" i="5" s="1"/>
  <c r="AS103" i="75"/>
  <c r="AU103" i="75" s="1"/>
  <c r="G104" i="5" s="1"/>
  <c r="AS35" i="75"/>
  <c r="AU35" i="75" s="1"/>
  <c r="G36" i="5" s="1"/>
  <c r="AU102" i="75"/>
  <c r="G103" i="5" s="1"/>
  <c r="AS180" i="75"/>
  <c r="AU180" i="75" s="1"/>
  <c r="G181" i="5" s="1"/>
  <c r="E179" i="75"/>
  <c r="AY75" i="75"/>
  <c r="I76" i="5" s="1"/>
  <c r="X8" i="75"/>
  <c r="AO8" i="75" s="1"/>
  <c r="L37" i="75"/>
  <c r="G186" i="4"/>
  <c r="R185" i="4"/>
  <c r="AC186" i="5" s="1"/>
  <c r="AI6" i="3"/>
  <c r="U7" i="5" s="1"/>
  <c r="AS146" i="75"/>
  <c r="AU146" i="75" s="1"/>
  <c r="G147" i="5" s="1"/>
  <c r="X84" i="4"/>
  <c r="AE85" i="5" s="1"/>
  <c r="AI157" i="75"/>
  <c r="AQ173" i="75"/>
  <c r="E174" i="5" s="1"/>
  <c r="M193" i="4"/>
  <c r="AB194" i="5" s="1"/>
  <c r="AC169" i="75"/>
  <c r="AE169" i="75" s="1"/>
  <c r="AR169" i="75" s="1"/>
  <c r="AQ129" i="75"/>
  <c r="E130" i="5" s="1"/>
  <c r="AS142" i="75"/>
  <c r="AU142" i="75" s="1"/>
  <c r="G143" i="5" s="1"/>
  <c r="AJ7" i="75"/>
  <c r="AL7" i="75" s="1"/>
  <c r="AJ15" i="75"/>
  <c r="AL15" i="75" s="1"/>
  <c r="AH55" i="75"/>
  <c r="AQ78" i="75"/>
  <c r="E79" i="5" s="1"/>
  <c r="AL126" i="75"/>
  <c r="AL120" i="75"/>
  <c r="AQ45" i="75"/>
  <c r="E46" i="5" s="1"/>
  <c r="AQ98" i="75"/>
  <c r="E99" i="5" s="1"/>
  <c r="AS45" i="75"/>
  <c r="AU45" i="75" s="1"/>
  <c r="G46" i="5" s="1"/>
  <c r="AS101" i="75"/>
  <c r="AU101" i="75" s="1"/>
  <c r="G102" i="5" s="1"/>
  <c r="AC174" i="75"/>
  <c r="AE174" i="75" s="1"/>
  <c r="AR174" i="75" s="1"/>
  <c r="F175" i="5" s="1"/>
  <c r="AK38" i="75"/>
  <c r="E54" i="75"/>
  <c r="AO54" i="75" s="1"/>
  <c r="AC78" i="75"/>
  <c r="AE78" i="75" s="1"/>
  <c r="AR78" i="75" s="1"/>
  <c r="F79" i="5" s="1"/>
  <c r="AY51" i="75"/>
  <c r="I52" i="5" s="1"/>
  <c r="AS24" i="75"/>
  <c r="AU24" i="75" s="1"/>
  <c r="G25" i="5" s="1"/>
  <c r="W175" i="4"/>
  <c r="AD176" i="5" s="1"/>
  <c r="AQ102" i="75"/>
  <c r="E103" i="5" s="1"/>
  <c r="AM131" i="75"/>
  <c r="W189" i="4"/>
  <c r="R162" i="4"/>
  <c r="AC163" i="5" s="1"/>
  <c r="G162" i="4"/>
  <c r="H162" i="4" s="1"/>
  <c r="AA163" i="5" s="1"/>
  <c r="R161" i="4"/>
  <c r="AC162" i="5" s="1"/>
  <c r="M160" i="4"/>
  <c r="AB161" i="5" s="1"/>
  <c r="R159" i="4"/>
  <c r="AC160" i="5" s="1"/>
  <c r="G159" i="4"/>
  <c r="M158" i="4"/>
  <c r="AB159" i="5" s="1"/>
  <c r="W157" i="4"/>
  <c r="AD158" i="5" s="1"/>
  <c r="M157" i="4"/>
  <c r="AB158" i="5" s="1"/>
  <c r="M155" i="4"/>
  <c r="AB156" i="5" s="1"/>
  <c r="W154" i="4"/>
  <c r="AD155" i="5" s="1"/>
  <c r="G154" i="4"/>
  <c r="M143" i="4"/>
  <c r="AB144" i="5" s="1"/>
  <c r="R142" i="4"/>
  <c r="G142" i="4"/>
  <c r="Z143" i="5" s="1"/>
  <c r="G137" i="4"/>
  <c r="Z138" i="5" s="1"/>
  <c r="M135" i="4"/>
  <c r="AB136" i="5" s="1"/>
  <c r="W134" i="4"/>
  <c r="AD135" i="5" s="1"/>
  <c r="G133" i="4"/>
  <c r="R63" i="4"/>
  <c r="AC64" i="5" s="1"/>
  <c r="W59" i="4"/>
  <c r="AD60" i="5" s="1"/>
  <c r="G47" i="4"/>
  <c r="Z48" i="5" s="1"/>
  <c r="R22" i="4"/>
  <c r="AC23" i="5" s="1"/>
  <c r="Z193" i="3"/>
  <c r="S194" i="5" s="1"/>
  <c r="M191" i="3"/>
  <c r="AI189" i="3"/>
  <c r="U190" i="5" s="1"/>
  <c r="AI188" i="3"/>
  <c r="U189" i="5" s="1"/>
  <c r="W188" i="3"/>
  <c r="R189" i="5" s="1"/>
  <c r="M160" i="3"/>
  <c r="O161" i="5" s="1"/>
  <c r="M153" i="3"/>
  <c r="O154" i="5" s="1"/>
  <c r="H122" i="3"/>
  <c r="N123" i="5" s="1"/>
  <c r="M98" i="3"/>
  <c r="O99" i="5" s="1"/>
  <c r="E39" i="3"/>
  <c r="M40" i="5" s="1"/>
  <c r="Z38" i="3"/>
  <c r="S39" i="5" s="1"/>
  <c r="W34" i="3"/>
  <c r="R35" i="5" s="1"/>
  <c r="Z31" i="3"/>
  <c r="S32" i="5" s="1"/>
  <c r="H31" i="3"/>
  <c r="N32" i="5" s="1"/>
  <c r="M29" i="3"/>
  <c r="N29" i="3" s="1"/>
  <c r="P30" i="5" s="1"/>
  <c r="AH26" i="3"/>
  <c r="AI26" i="3" s="1"/>
  <c r="W26" i="3"/>
  <c r="R27" i="5" s="1"/>
  <c r="E25" i="3"/>
  <c r="Z23" i="3"/>
  <c r="S24" i="5" s="1"/>
  <c r="W18" i="3"/>
  <c r="R19" i="5" s="1"/>
  <c r="Z15" i="3"/>
  <c r="S16" i="5" s="1"/>
  <c r="H15" i="3"/>
  <c r="N16" i="5" s="1"/>
  <c r="AI12" i="3"/>
  <c r="U13" i="5" s="1"/>
  <c r="W10" i="3"/>
  <c r="R11" i="5" s="1"/>
  <c r="Z8" i="3"/>
  <c r="S9" i="5" s="1"/>
  <c r="H8" i="3"/>
  <c r="N9" i="5" s="1"/>
  <c r="H7" i="3"/>
  <c r="N8" i="5" s="1"/>
  <c r="BB188" i="75"/>
  <c r="W119" i="4"/>
  <c r="AD120" i="5" s="1"/>
  <c r="W109" i="3"/>
  <c r="R110" i="5" s="1"/>
  <c r="AI96" i="3"/>
  <c r="U97" i="5" s="1"/>
  <c r="AI89" i="3"/>
  <c r="U90" i="5" s="1"/>
  <c r="AI88" i="3"/>
  <c r="U89" i="5" s="1"/>
  <c r="W87" i="3"/>
  <c r="R88" i="5" s="1"/>
  <c r="AI81" i="3"/>
  <c r="U82" i="5" s="1"/>
  <c r="W79" i="3"/>
  <c r="R80" i="5" s="1"/>
  <c r="AI73" i="3"/>
  <c r="U74" i="5" s="1"/>
  <c r="W71" i="3"/>
  <c r="R72" i="5" s="1"/>
  <c r="W63" i="3"/>
  <c r="R64" i="5" s="1"/>
  <c r="W55" i="3"/>
  <c r="R56" i="5" s="1"/>
  <c r="AI50" i="3"/>
  <c r="U51" i="5" s="1"/>
  <c r="R140" i="4"/>
  <c r="AC141" i="5" s="1"/>
  <c r="W98" i="4"/>
  <c r="AD99" i="5" s="1"/>
  <c r="W92" i="4"/>
  <c r="W65" i="4"/>
  <c r="AD66" i="5" s="1"/>
  <c r="H183" i="3"/>
  <c r="N184" i="5" s="1"/>
  <c r="M182" i="3"/>
  <c r="O183" i="5" s="1"/>
  <c r="M174" i="3"/>
  <c r="O175" i="5" s="1"/>
  <c r="H160" i="3"/>
  <c r="N161" i="5" s="1"/>
  <c r="M158" i="3"/>
  <c r="O159" i="5" s="1"/>
  <c r="E147" i="3"/>
  <c r="Z113" i="3"/>
  <c r="S114" i="5" s="1"/>
  <c r="H113" i="3"/>
  <c r="N114" i="5" s="1"/>
  <c r="W110" i="4"/>
  <c r="R94" i="4"/>
  <c r="AC95" i="5" s="1"/>
  <c r="W71" i="4"/>
  <c r="X71" i="4" s="1"/>
  <c r="AE72" i="5" s="1"/>
  <c r="W53" i="4"/>
  <c r="X53" i="4" s="1"/>
  <c r="AE54" i="5" s="1"/>
  <c r="G53" i="4"/>
  <c r="Z54" i="5" s="1"/>
  <c r="G27" i="4"/>
  <c r="W131" i="3"/>
  <c r="Z128" i="3"/>
  <c r="S129" i="5" s="1"/>
  <c r="M126" i="3"/>
  <c r="O127" i="5" s="1"/>
  <c r="AH123" i="3"/>
  <c r="AI123" i="3" s="1"/>
  <c r="U124" i="5" s="1"/>
  <c r="W123" i="3"/>
  <c r="R124" i="5" s="1"/>
  <c r="E122" i="3"/>
  <c r="E114" i="3"/>
  <c r="M115" i="5" s="1"/>
  <c r="BB54" i="75"/>
  <c r="R157" i="4"/>
  <c r="AC158" i="5" s="1"/>
  <c r="H135" i="3"/>
  <c r="N136" i="5" s="1"/>
  <c r="M133" i="3"/>
  <c r="AI129" i="3"/>
  <c r="U130" i="5" s="1"/>
  <c r="H73" i="3"/>
  <c r="AM33" i="75"/>
  <c r="AM88" i="75"/>
  <c r="AM172" i="75"/>
  <c r="W184" i="4"/>
  <c r="AD185" i="5" s="1"/>
  <c r="W153" i="4"/>
  <c r="AD154" i="5" s="1"/>
  <c r="M35" i="4"/>
  <c r="AI193" i="3"/>
  <c r="U194" i="5" s="1"/>
  <c r="AH191" i="3"/>
  <c r="AI191" i="3" s="1"/>
  <c r="U192" i="5" s="1"/>
  <c r="Z165" i="3"/>
  <c r="S166" i="5" s="1"/>
  <c r="H165" i="3"/>
  <c r="N166" i="5" s="1"/>
  <c r="AI161" i="3"/>
  <c r="U162" i="5" s="1"/>
  <c r="W160" i="3"/>
  <c r="R161" i="5" s="1"/>
  <c r="E159" i="3"/>
  <c r="Z157" i="3"/>
  <c r="S158" i="5" s="1"/>
  <c r="H157" i="3"/>
  <c r="N158" i="5" s="1"/>
  <c r="AH153" i="3"/>
  <c r="AI153" i="3" s="1"/>
  <c r="U154" i="5" s="1"/>
  <c r="W153" i="3"/>
  <c r="R154" i="5" s="1"/>
  <c r="H150" i="3"/>
  <c r="N151" i="5" s="1"/>
  <c r="M148" i="3"/>
  <c r="O149" i="5" s="1"/>
  <c r="AI147" i="3"/>
  <c r="U148" i="5" s="1"/>
  <c r="AI146" i="3"/>
  <c r="U147" i="5" s="1"/>
  <c r="AH145" i="3"/>
  <c r="AI145" i="3" s="1"/>
  <c r="U146" i="5" s="1"/>
  <c r="AI144" i="3"/>
  <c r="U145" i="5" s="1"/>
  <c r="W143" i="3"/>
  <c r="R144" i="5" s="1"/>
  <c r="W135" i="3"/>
  <c r="R136" i="5" s="1"/>
  <c r="AI113" i="3"/>
  <c r="U114" i="5" s="1"/>
  <c r="BB131" i="75"/>
  <c r="AM19" i="75"/>
  <c r="AM89" i="75"/>
  <c r="W127" i="4"/>
  <c r="AI183" i="3"/>
  <c r="U184" i="5" s="1"/>
  <c r="H171" i="3"/>
  <c r="N172" i="5" s="1"/>
  <c r="AI169" i="3"/>
  <c r="U170" i="5" s="1"/>
  <c r="AH166" i="3"/>
  <c r="AI166" i="3" s="1"/>
  <c r="U167" i="5" s="1"/>
  <c r="Z163" i="3"/>
  <c r="S164" i="5" s="1"/>
  <c r="W157" i="3"/>
  <c r="R158" i="5" s="1"/>
  <c r="H155" i="3"/>
  <c r="N156" i="5" s="1"/>
  <c r="AH151" i="3"/>
  <c r="AI151" i="3" s="1"/>
  <c r="U152" i="5" s="1"/>
  <c r="E150" i="3"/>
  <c r="M151" i="5" s="1"/>
  <c r="H148" i="3"/>
  <c r="N149" i="5" s="1"/>
  <c r="BB10" i="75"/>
  <c r="G51" i="5"/>
  <c r="AV50" i="75"/>
  <c r="H51" i="5" s="1"/>
  <c r="AS175" i="75"/>
  <c r="AU175" i="75" s="1"/>
  <c r="G176" i="5" s="1"/>
  <c r="AV81" i="75"/>
  <c r="H82" i="5" s="1"/>
  <c r="AI190" i="3"/>
  <c r="U191" i="5" s="1"/>
  <c r="Z186" i="3"/>
  <c r="S187" i="5" s="1"/>
  <c r="H186" i="3"/>
  <c r="N187" i="5" s="1"/>
  <c r="M184" i="3"/>
  <c r="O185" i="5" s="1"/>
  <c r="W181" i="3"/>
  <c r="R182" i="5" s="1"/>
  <c r="Z179" i="3"/>
  <c r="S180" i="5" s="1"/>
  <c r="AI175" i="3"/>
  <c r="U176" i="5" s="1"/>
  <c r="W174" i="3"/>
  <c r="R175" i="5" s="1"/>
  <c r="M169" i="3"/>
  <c r="O170" i="5" s="1"/>
  <c r="M155" i="5"/>
  <c r="H192" i="3"/>
  <c r="N193" i="5" s="1"/>
  <c r="AI34" i="3"/>
  <c r="U35" i="5" s="1"/>
  <c r="E24" i="3"/>
  <c r="P19" i="3"/>
  <c r="Q19" i="3"/>
  <c r="R19" i="3" s="1"/>
  <c r="Q80" i="3"/>
  <c r="R80" i="3" s="1"/>
  <c r="P80" i="3"/>
  <c r="P56" i="3"/>
  <c r="Q56" i="3"/>
  <c r="R56" i="3" s="1"/>
  <c r="P41" i="3"/>
  <c r="Q41" i="3"/>
  <c r="R41" i="3" s="1"/>
  <c r="AH40" i="3"/>
  <c r="AI40" i="3" s="1"/>
  <c r="U41" i="5" s="1"/>
  <c r="W40" i="3"/>
  <c r="R41" i="5" s="1"/>
  <c r="W39" i="3"/>
  <c r="R40" i="5" s="1"/>
  <c r="H22" i="3"/>
  <c r="N23" i="5" s="1"/>
  <c r="M20" i="3"/>
  <c r="O21" i="5" s="1"/>
  <c r="Q18" i="3"/>
  <c r="R18" i="3" s="1"/>
  <c r="P18" i="3"/>
  <c r="W16" i="3"/>
  <c r="R17" i="5" s="1"/>
  <c r="Z14" i="3"/>
  <c r="S15" i="5" s="1"/>
  <c r="P109" i="3"/>
  <c r="Q109" i="3"/>
  <c r="R109" i="3" s="1"/>
  <c r="AH108" i="3"/>
  <c r="AI108" i="3" s="1"/>
  <c r="W108" i="3"/>
  <c r="R109" i="5" s="1"/>
  <c r="W107" i="3"/>
  <c r="R108" i="5" s="1"/>
  <c r="Z105" i="3"/>
  <c r="M103" i="3"/>
  <c r="O104" i="5" s="1"/>
  <c r="P101" i="3"/>
  <c r="Q101" i="3"/>
  <c r="R101" i="3" s="1"/>
  <c r="W100" i="3"/>
  <c r="R101" i="5" s="1"/>
  <c r="Z98" i="3"/>
  <c r="S99" i="5" s="1"/>
  <c r="H98" i="3"/>
  <c r="N99" i="5" s="1"/>
  <c r="M96" i="3"/>
  <c r="O97" i="5" s="1"/>
  <c r="H91" i="3"/>
  <c r="N92" i="5" s="1"/>
  <c r="M89" i="3"/>
  <c r="O90" i="5" s="1"/>
  <c r="Q87" i="3"/>
  <c r="R87" i="3" s="1"/>
  <c r="P87" i="3"/>
  <c r="AH86" i="3"/>
  <c r="AI86" i="3" s="1"/>
  <c r="U87" i="5" s="1"/>
  <c r="Z83" i="3"/>
  <c r="S84" i="5" s="1"/>
  <c r="P79" i="3"/>
  <c r="Q79" i="3"/>
  <c r="R79" i="3" s="1"/>
  <c r="AH78" i="3"/>
  <c r="AI78" i="3" s="1"/>
  <c r="U79" i="5" s="1"/>
  <c r="W78" i="3"/>
  <c r="R79" i="5" s="1"/>
  <c r="W77" i="3"/>
  <c r="R78" i="5" s="1"/>
  <c r="H75" i="3"/>
  <c r="N76" i="5" s="1"/>
  <c r="AH70" i="3"/>
  <c r="AI70" i="3" s="1"/>
  <c r="U71" i="5" s="1"/>
  <c r="W70" i="3"/>
  <c r="R71" i="5" s="1"/>
  <c r="Z67" i="3"/>
  <c r="S68" i="5" s="1"/>
  <c r="W62" i="3"/>
  <c r="R63" i="5" s="1"/>
  <c r="AI55" i="3"/>
  <c r="U56" i="5" s="1"/>
  <c r="AH54" i="3"/>
  <c r="AI54" i="3" s="1"/>
  <c r="U55" i="5" s="1"/>
  <c r="W53" i="3"/>
  <c r="R54" i="5" s="1"/>
  <c r="H51" i="3"/>
  <c r="N52" i="5" s="1"/>
  <c r="M50" i="3"/>
  <c r="O51" i="5" s="1"/>
  <c r="AI48" i="3"/>
  <c r="U49" i="5" s="1"/>
  <c r="AH47" i="3"/>
  <c r="AI47" i="3" s="1"/>
  <c r="U48" i="5" s="1"/>
  <c r="W47" i="3"/>
  <c r="R48" i="5" s="1"/>
  <c r="W46" i="3"/>
  <c r="R47" i="5" s="1"/>
  <c r="R105" i="5"/>
  <c r="AJ104" i="3"/>
  <c r="V105" i="5" s="1"/>
  <c r="AI132" i="3"/>
  <c r="U133" i="5" s="1"/>
  <c r="AI116" i="3"/>
  <c r="U117" i="5" s="1"/>
  <c r="H112" i="3"/>
  <c r="N113" i="5" s="1"/>
  <c r="M110" i="3"/>
  <c r="O111" i="5" s="1"/>
  <c r="AH130" i="3"/>
  <c r="AI130" i="3" s="1"/>
  <c r="U131" i="5" s="1"/>
  <c r="W130" i="3"/>
  <c r="R131" i="5" s="1"/>
  <c r="Z127" i="3"/>
  <c r="S128" i="5" s="1"/>
  <c r="H127" i="3"/>
  <c r="N128" i="5" s="1"/>
  <c r="AH122" i="3"/>
  <c r="AI122" i="3" s="1"/>
  <c r="U123" i="5" s="1"/>
  <c r="W121" i="3"/>
  <c r="R122" i="5" s="1"/>
  <c r="Z119" i="3"/>
  <c r="S120" i="5" s="1"/>
  <c r="Q115" i="3"/>
  <c r="R115" i="3" s="1"/>
  <c r="P115" i="3"/>
  <c r="AH114" i="3"/>
  <c r="AI114" i="3" s="1"/>
  <c r="U115" i="5" s="1"/>
  <c r="AI102" i="3"/>
  <c r="U103" i="5" s="1"/>
  <c r="P88" i="3"/>
  <c r="S88" i="3" s="1"/>
  <c r="Q89" i="5" s="1"/>
  <c r="W144" i="3"/>
  <c r="R145" i="5" s="1"/>
  <c r="M140" i="3"/>
  <c r="O141" i="5" s="1"/>
  <c r="Z134" i="3"/>
  <c r="S135" i="5" s="1"/>
  <c r="Q183" i="3"/>
  <c r="R183" i="3" s="1"/>
  <c r="P183" i="3"/>
  <c r="P176" i="3"/>
  <c r="Q176" i="3"/>
  <c r="R176" i="3" s="1"/>
  <c r="AI168" i="3"/>
  <c r="U169" i="5" s="1"/>
  <c r="P168" i="3"/>
  <c r="Q168" i="3"/>
  <c r="R168" i="3" s="1"/>
  <c r="W167" i="3"/>
  <c r="R168" i="5" s="1"/>
  <c r="P160" i="3"/>
  <c r="Q160" i="3"/>
  <c r="R160" i="3" s="1"/>
  <c r="AH159" i="3"/>
  <c r="AI159" i="3" s="1"/>
  <c r="U160" i="5" s="1"/>
  <c r="W159" i="3"/>
  <c r="R160" i="5" s="1"/>
  <c r="W158" i="3"/>
  <c r="R159" i="5" s="1"/>
  <c r="Z156" i="3"/>
  <c r="S157" i="5" s="1"/>
  <c r="M154" i="3"/>
  <c r="O155" i="5" s="1"/>
  <c r="AH152" i="3"/>
  <c r="AI152" i="3" s="1"/>
  <c r="U153" i="5" s="1"/>
  <c r="W152" i="3"/>
  <c r="R153" i="5" s="1"/>
  <c r="W151" i="3"/>
  <c r="R152" i="5" s="1"/>
  <c r="Z149" i="3"/>
  <c r="S150" i="5" s="1"/>
  <c r="H149" i="3"/>
  <c r="N150" i="5" s="1"/>
  <c r="Q145" i="3"/>
  <c r="R145" i="3" s="1"/>
  <c r="S145" i="3" s="1"/>
  <c r="Q146" i="5" s="1"/>
  <c r="P145" i="3"/>
  <c r="M13" i="3"/>
  <c r="O14" i="5" s="1"/>
  <c r="M190" i="3"/>
  <c r="O191" i="5" s="1"/>
  <c r="H184" i="3"/>
  <c r="E128" i="3"/>
  <c r="M129" i="5" s="1"/>
  <c r="M124" i="3"/>
  <c r="O125" i="5" s="1"/>
  <c r="H111" i="3"/>
  <c r="N112" i="5" s="1"/>
  <c r="M35" i="3"/>
  <c r="O36" i="5" s="1"/>
  <c r="M27" i="3"/>
  <c r="O28" i="5" s="1"/>
  <c r="M12" i="3"/>
  <c r="O13" i="5" s="1"/>
  <c r="H190" i="3"/>
  <c r="N191" i="5" s="1"/>
  <c r="S33" i="3"/>
  <c r="Q34" i="5" s="1"/>
  <c r="AI19" i="3"/>
  <c r="U20" i="5" s="1"/>
  <c r="AI117" i="3"/>
  <c r="U118" i="5" s="1"/>
  <c r="W118" i="3"/>
  <c r="H109" i="3"/>
  <c r="N110" i="5" s="1"/>
  <c r="M33" i="3"/>
  <c r="O34" i="5" s="1"/>
  <c r="H11" i="3"/>
  <c r="N12" i="5" s="1"/>
  <c r="H41" i="3"/>
  <c r="N42" i="5" s="1"/>
  <c r="M39" i="3"/>
  <c r="O40" i="5" s="1"/>
  <c r="AI27" i="3"/>
  <c r="U28" i="5" s="1"/>
  <c r="AI103" i="3"/>
  <c r="U104" i="5" s="1"/>
  <c r="AI177" i="3"/>
  <c r="U178" i="5" s="1"/>
  <c r="AI192" i="3"/>
  <c r="U193" i="5" s="1"/>
  <c r="AI125" i="3"/>
  <c r="U126" i="5" s="1"/>
  <c r="M193" i="3"/>
  <c r="O194" i="5" s="1"/>
  <c r="M106" i="3"/>
  <c r="O107" i="5" s="1"/>
  <c r="M92" i="3"/>
  <c r="O93" i="5" s="1"/>
  <c r="E88" i="3"/>
  <c r="M89" i="5" s="1"/>
  <c r="H86" i="3"/>
  <c r="N87" i="5" s="1"/>
  <c r="M84" i="3"/>
  <c r="O85" i="5" s="1"/>
  <c r="H10" i="3"/>
  <c r="N11" i="5" s="1"/>
  <c r="AI80" i="3"/>
  <c r="U81" i="5" s="1"/>
  <c r="AI95" i="3"/>
  <c r="U96" i="5" s="1"/>
  <c r="AI154" i="3"/>
  <c r="U155" i="5" s="1"/>
  <c r="AI36" i="3"/>
  <c r="U37" i="5" s="1"/>
  <c r="H180" i="3"/>
  <c r="N181" i="5" s="1"/>
  <c r="H173" i="3"/>
  <c r="N174" i="5" s="1"/>
  <c r="H76" i="3"/>
  <c r="N77" i="5" s="1"/>
  <c r="M51" i="3"/>
  <c r="O52" i="5" s="1"/>
  <c r="E48" i="3"/>
  <c r="M49" i="5" s="1"/>
  <c r="H38" i="3"/>
  <c r="N39" i="5" s="1"/>
  <c r="W4" i="3"/>
  <c r="R5" i="5" s="1"/>
  <c r="F171" i="5"/>
  <c r="F93" i="5"/>
  <c r="AV92" i="75"/>
  <c r="H93" i="5" s="1"/>
  <c r="D46" i="5"/>
  <c r="D35" i="5"/>
  <c r="AV34" i="75"/>
  <c r="H35" i="5" s="1"/>
  <c r="AR148" i="75"/>
  <c r="D67" i="5"/>
  <c r="AV137" i="75"/>
  <c r="H138" i="5" s="1"/>
  <c r="D138" i="5"/>
  <c r="F33" i="5"/>
  <c r="AV32" i="75"/>
  <c r="H33" i="5" s="1"/>
  <c r="F44" i="5"/>
  <c r="AV97" i="75"/>
  <c r="H98" i="5" s="1"/>
  <c r="D98" i="5"/>
  <c r="D59" i="5"/>
  <c r="F182" i="5"/>
  <c r="D174" i="5"/>
  <c r="C52" i="5"/>
  <c r="F103" i="5"/>
  <c r="D178" i="5"/>
  <c r="D105" i="5"/>
  <c r="AV104" i="75"/>
  <c r="H105" i="5" s="1"/>
  <c r="D143" i="5"/>
  <c r="F74" i="5"/>
  <c r="AV156" i="75"/>
  <c r="H157" i="5" s="1"/>
  <c r="D157" i="5"/>
  <c r="C162" i="5"/>
  <c r="D169" i="5"/>
  <c r="AB40" i="5"/>
  <c r="AC26" i="5"/>
  <c r="AB13" i="5"/>
  <c r="X65" i="4"/>
  <c r="AE66" i="5" s="1"/>
  <c r="AF66" i="5" s="1"/>
  <c r="AC66" i="5"/>
  <c r="J38" i="75"/>
  <c r="L38" i="75" s="1"/>
  <c r="AR38" i="75" s="1"/>
  <c r="F39" i="5" s="1"/>
  <c r="AJ38" i="75"/>
  <c r="AL38" i="75" s="1"/>
  <c r="H159" i="4"/>
  <c r="AA160" i="5" s="1"/>
  <c r="Z160" i="5"/>
  <c r="Y157" i="5"/>
  <c r="H156" i="4"/>
  <c r="AA157" i="5" s="1"/>
  <c r="AC143" i="5"/>
  <c r="H137" i="4"/>
  <c r="AA138" i="5" s="1"/>
  <c r="H136" i="4"/>
  <c r="AA137" i="5" s="1"/>
  <c r="Y137" i="5"/>
  <c r="AV121" i="75"/>
  <c r="H122" i="5" s="1"/>
  <c r="AV11" i="75"/>
  <c r="H12" i="5" s="1"/>
  <c r="AC161" i="75"/>
  <c r="AE161" i="75" s="1"/>
  <c r="AR161" i="75" s="1"/>
  <c r="F162" i="5" s="1"/>
  <c r="AV144" i="75"/>
  <c r="H145" i="5" s="1"/>
  <c r="AV90" i="75"/>
  <c r="H91" i="5" s="1"/>
  <c r="AV151" i="75"/>
  <c r="H152" i="5" s="1"/>
  <c r="AC85" i="75"/>
  <c r="AE85" i="75" s="1"/>
  <c r="AR85" i="75" s="1"/>
  <c r="AV85" i="75" s="1"/>
  <c r="H86" i="5" s="1"/>
  <c r="X40" i="75"/>
  <c r="AO40" i="75" s="1"/>
  <c r="C41" i="5" s="1"/>
  <c r="AS122" i="75"/>
  <c r="AU122" i="75" s="1"/>
  <c r="G123" i="5" s="1"/>
  <c r="AV89" i="75"/>
  <c r="H90" i="5" s="1"/>
  <c r="AJ174" i="75"/>
  <c r="AL174" i="75" s="1"/>
  <c r="AV70" i="75"/>
  <c r="H71" i="5" s="1"/>
  <c r="AK158" i="75"/>
  <c r="AL158" i="75" s="1"/>
  <c r="AE190" i="75"/>
  <c r="AR190" i="75" s="1"/>
  <c r="F191" i="5" s="1"/>
  <c r="AV47" i="75"/>
  <c r="H48" i="5" s="1"/>
  <c r="AC178" i="75"/>
  <c r="AE178" i="75" s="1"/>
  <c r="AR178" i="75" s="1"/>
  <c r="F179" i="5" s="1"/>
  <c r="X48" i="75"/>
  <c r="AO48" i="75" s="1"/>
  <c r="C49" i="5" s="1"/>
  <c r="AS59" i="75"/>
  <c r="AU59" i="75" s="1"/>
  <c r="AO49" i="75"/>
  <c r="C50" i="5" s="1"/>
  <c r="AK156" i="75"/>
  <c r="AL156" i="75" s="1"/>
  <c r="AI63" i="75"/>
  <c r="X63" i="75"/>
  <c r="AO63" i="75" s="1"/>
  <c r="C64" i="5" s="1"/>
  <c r="AH20" i="75"/>
  <c r="X20" i="75"/>
  <c r="AO20" i="75" s="1"/>
  <c r="D82" i="5"/>
  <c r="C175" i="5"/>
  <c r="AC112" i="75"/>
  <c r="AE112" i="75" s="1"/>
  <c r="AR112" i="75" s="1"/>
  <c r="F113" i="5" s="1"/>
  <c r="AO37" i="75"/>
  <c r="C38" i="5" s="1"/>
  <c r="X53" i="75"/>
  <c r="AO53" i="75" s="1"/>
  <c r="X69" i="75"/>
  <c r="AL70" i="75"/>
  <c r="E185" i="75"/>
  <c r="AS170" i="75"/>
  <c r="AU170" i="75" s="1"/>
  <c r="G171" i="5" s="1"/>
  <c r="AH6" i="75"/>
  <c r="X6" i="75"/>
  <c r="AO6" i="75" s="1"/>
  <c r="C7" i="5" s="1"/>
  <c r="AC138" i="5"/>
  <c r="R140" i="5"/>
  <c r="AJ139" i="3"/>
  <c r="V140" i="5" s="1"/>
  <c r="X25" i="75"/>
  <c r="AO25" i="75" s="1"/>
  <c r="AS16" i="75"/>
  <c r="AU16" i="75" s="1"/>
  <c r="G17" i="5" s="1"/>
  <c r="AS77" i="75"/>
  <c r="AU77" i="75" s="1"/>
  <c r="G78" i="5" s="1"/>
  <c r="X173" i="75"/>
  <c r="AO173" i="75" s="1"/>
  <c r="C174" i="5" s="1"/>
  <c r="AC111" i="75"/>
  <c r="AE111" i="75" s="1"/>
  <c r="AR111" i="75" s="1"/>
  <c r="F112" i="5" s="1"/>
  <c r="AB188" i="5"/>
  <c r="AH13" i="75"/>
  <c r="X13" i="75"/>
  <c r="AO13" i="75" s="1"/>
  <c r="C14" i="5" s="1"/>
  <c r="U18" i="5"/>
  <c r="AJ17" i="3"/>
  <c r="V18" i="5" s="1"/>
  <c r="AS79" i="75"/>
  <c r="AU79" i="75" s="1"/>
  <c r="G80" i="5" s="1"/>
  <c r="X146" i="75"/>
  <c r="AO146" i="75" s="1"/>
  <c r="AC62" i="75"/>
  <c r="AE62" i="75" s="1"/>
  <c r="AR62" i="75" s="1"/>
  <c r="F63" i="5" s="1"/>
  <c r="AI69" i="75"/>
  <c r="AI169" i="75"/>
  <c r="AQ171" i="75"/>
  <c r="E172" i="5" s="1"/>
  <c r="AB99" i="5"/>
  <c r="AS115" i="75"/>
  <c r="AU115" i="75" s="1"/>
  <c r="G116" i="5" s="1"/>
  <c r="AS141" i="75"/>
  <c r="AU141" i="75" s="1"/>
  <c r="X143" i="75"/>
  <c r="AO143" i="75" s="1"/>
  <c r="AL26" i="75"/>
  <c r="E176" i="75"/>
  <c r="AO176" i="75" s="1"/>
  <c r="C177" i="5" s="1"/>
  <c r="X125" i="75"/>
  <c r="AO125" i="75" s="1"/>
  <c r="AQ23" i="75"/>
  <c r="E24" i="5" s="1"/>
  <c r="AQ161" i="75"/>
  <c r="E162" i="5" s="1"/>
  <c r="AQ109" i="75"/>
  <c r="AQ4" i="75"/>
  <c r="E5" i="5" s="1"/>
  <c r="X42" i="75"/>
  <c r="AO42" i="75" s="1"/>
  <c r="C43" i="5" s="1"/>
  <c r="X21" i="75"/>
  <c r="AO21" i="75" s="1"/>
  <c r="Z3" i="3"/>
  <c r="S4" i="5" s="1"/>
  <c r="J65" i="5"/>
  <c r="AM65" i="5" s="1"/>
  <c r="AC45" i="5"/>
  <c r="M60" i="5"/>
  <c r="W163" i="4"/>
  <c r="X163" i="4" s="1"/>
  <c r="AE164" i="5" s="1"/>
  <c r="J43" i="5"/>
  <c r="AM43" i="5" s="1"/>
  <c r="AQ3" i="75"/>
  <c r="E4" i="5" s="1"/>
  <c r="H19" i="4"/>
  <c r="AA20" i="5" s="1"/>
  <c r="C98" i="84"/>
  <c r="F98" i="84" s="1"/>
  <c r="J99" i="5"/>
  <c r="AM99" i="5" s="1"/>
  <c r="Z33" i="5"/>
  <c r="H32" i="4"/>
  <c r="AA33" i="5" s="1"/>
  <c r="AS187" i="75"/>
  <c r="AU187" i="75" s="1"/>
  <c r="G188" i="5" s="1"/>
  <c r="AJ3" i="75"/>
  <c r="AL3" i="75" s="1"/>
  <c r="AL110" i="75"/>
  <c r="E15" i="75"/>
  <c r="AQ183" i="75"/>
  <c r="E184" i="5" s="1"/>
  <c r="X124" i="75"/>
  <c r="AO124" i="75" s="1"/>
  <c r="AL92" i="75"/>
  <c r="X66" i="75"/>
  <c r="AO66" i="75" s="1"/>
  <c r="C67" i="5" s="1"/>
  <c r="AS147" i="75"/>
  <c r="AU147" i="75" s="1"/>
  <c r="G148" i="5" s="1"/>
  <c r="AI133" i="75"/>
  <c r="X122" i="75"/>
  <c r="AO122" i="75" s="1"/>
  <c r="C123" i="5" s="1"/>
  <c r="AI77" i="75"/>
  <c r="X185" i="75"/>
  <c r="X9" i="75"/>
  <c r="X87" i="75"/>
  <c r="AO87" i="75" s="1"/>
  <c r="AL44" i="75"/>
  <c r="J60" i="5"/>
  <c r="AM60" i="5" s="1"/>
  <c r="J138" i="5"/>
  <c r="AM138" i="5" s="1"/>
  <c r="Z20" i="5"/>
  <c r="H131" i="4"/>
  <c r="AA132" i="5" s="1"/>
  <c r="C128" i="84"/>
  <c r="F128" i="84" s="1"/>
  <c r="J124" i="5"/>
  <c r="AM124" i="5" s="1"/>
  <c r="C81" i="84"/>
  <c r="F81" i="84" s="1"/>
  <c r="BC80" i="75"/>
  <c r="K81" i="5" s="1"/>
  <c r="J81" i="5"/>
  <c r="AM81" i="5" s="1"/>
  <c r="X134" i="75"/>
  <c r="AO134" i="75" s="1"/>
  <c r="AS22" i="75"/>
  <c r="AU22" i="75" s="1"/>
  <c r="G23" i="5" s="1"/>
  <c r="AC77" i="75"/>
  <c r="AE77" i="75" s="1"/>
  <c r="AR77" i="75" s="1"/>
  <c r="AS160" i="75"/>
  <c r="AU160" i="75" s="1"/>
  <c r="G161" i="5" s="1"/>
  <c r="X182" i="75"/>
  <c r="AO182" i="75" s="1"/>
  <c r="C183" i="5" s="1"/>
  <c r="AL11" i="75"/>
  <c r="J17" i="5"/>
  <c r="AM17" i="5" s="1"/>
  <c r="BC137" i="75"/>
  <c r="K138" i="5" s="1"/>
  <c r="H42" i="4"/>
  <c r="AA43" i="5" s="1"/>
  <c r="Z58" i="5"/>
  <c r="H57" i="4"/>
  <c r="AA58" i="5" s="1"/>
  <c r="AO93" i="75"/>
  <c r="C94" i="5" s="1"/>
  <c r="AL102" i="75"/>
  <c r="X168" i="75"/>
  <c r="AO168" i="75" s="1"/>
  <c r="C169" i="5" s="1"/>
  <c r="AQ82" i="75"/>
  <c r="E83" i="5" s="1"/>
  <c r="AQ116" i="75"/>
  <c r="E117" i="5" s="1"/>
  <c r="X114" i="75"/>
  <c r="AO114" i="75" s="1"/>
  <c r="C115" i="5" s="1"/>
  <c r="AI42" i="75"/>
  <c r="AH3" i="75"/>
  <c r="J145" i="5"/>
  <c r="AM145" i="5" s="1"/>
  <c r="H185" i="4"/>
  <c r="AA186" i="5" s="1"/>
  <c r="J101" i="5"/>
  <c r="AM101" i="5" s="1"/>
  <c r="Z106" i="5"/>
  <c r="AJ124" i="3"/>
  <c r="V125" i="5" s="1"/>
  <c r="Z45" i="5"/>
  <c r="H44" i="4"/>
  <c r="AA45" i="5" s="1"/>
  <c r="L7" i="75"/>
  <c r="AR7" i="75" s="1"/>
  <c r="F8" i="5" s="1"/>
  <c r="S97" i="3"/>
  <c r="Q98" i="5" s="1"/>
  <c r="H124" i="4"/>
  <c r="AA125" i="5" s="1"/>
  <c r="W164" i="4"/>
  <c r="AD165" i="5" s="1"/>
  <c r="X15" i="4"/>
  <c r="AE16" i="5" s="1"/>
  <c r="AF16" i="5" s="1"/>
  <c r="S75" i="3"/>
  <c r="Q76" i="5" s="1"/>
  <c r="M131" i="4"/>
  <c r="AB132" i="5" s="1"/>
  <c r="M117" i="4"/>
  <c r="W51" i="4"/>
  <c r="AD52" i="5" s="1"/>
  <c r="M28" i="4"/>
  <c r="AB29" i="5" s="1"/>
  <c r="M6" i="4"/>
  <c r="AB7" i="5" s="1"/>
  <c r="W192" i="4"/>
  <c r="AD193" i="5" s="1"/>
  <c r="G192" i="4"/>
  <c r="H192" i="4" s="1"/>
  <c r="AA193" i="5" s="1"/>
  <c r="W188" i="4"/>
  <c r="X188" i="4" s="1"/>
  <c r="AE189" i="5" s="1"/>
  <c r="W174" i="4"/>
  <c r="AD175" i="5" s="1"/>
  <c r="W171" i="4"/>
  <c r="AD172" i="5" s="1"/>
  <c r="M168" i="4"/>
  <c r="AB169" i="5" s="1"/>
  <c r="R158" i="4"/>
  <c r="W140" i="4"/>
  <c r="AD141" i="5" s="1"/>
  <c r="W112" i="4"/>
  <c r="X112" i="4" s="1"/>
  <c r="AE113" i="5" s="1"/>
  <c r="AF113" i="5" s="1"/>
  <c r="W104" i="4"/>
  <c r="W102" i="4"/>
  <c r="G86" i="4"/>
  <c r="M74" i="4"/>
  <c r="W58" i="4"/>
  <c r="AD59" i="5" s="1"/>
  <c r="G49" i="4"/>
  <c r="M29" i="4"/>
  <c r="AB30" i="5" s="1"/>
  <c r="M7" i="4"/>
  <c r="AB8" i="5" s="1"/>
  <c r="M172" i="3"/>
  <c r="O173" i="5" s="1"/>
  <c r="H168" i="3"/>
  <c r="N169" i="5" s="1"/>
  <c r="M166" i="3"/>
  <c r="O167" i="5" s="1"/>
  <c r="H153" i="3"/>
  <c r="N154" i="5" s="1"/>
  <c r="M137" i="3"/>
  <c r="O138" i="5" s="1"/>
  <c r="M131" i="3"/>
  <c r="O132" i="5" s="1"/>
  <c r="W127" i="3"/>
  <c r="H125" i="3"/>
  <c r="N126" i="5" s="1"/>
  <c r="M123" i="3"/>
  <c r="O124" i="5" s="1"/>
  <c r="M72" i="3"/>
  <c r="O73" i="5" s="1"/>
  <c r="H67" i="3"/>
  <c r="N68" i="5" s="1"/>
  <c r="H66" i="3"/>
  <c r="N67" i="5" s="1"/>
  <c r="M65" i="3"/>
  <c r="O66" i="5" s="1"/>
  <c r="M59" i="3"/>
  <c r="O60" i="5" s="1"/>
  <c r="M45" i="3"/>
  <c r="O46" i="5" s="1"/>
  <c r="H25" i="3"/>
  <c r="N26" i="5" s="1"/>
  <c r="R176" i="4"/>
  <c r="M173" i="4"/>
  <c r="AB174" i="5" s="1"/>
  <c r="M169" i="4"/>
  <c r="AB170" i="5" s="1"/>
  <c r="W160" i="4"/>
  <c r="AD161" i="5" s="1"/>
  <c r="R156" i="4"/>
  <c r="M150" i="4"/>
  <c r="W149" i="4"/>
  <c r="AD150" i="5" s="1"/>
  <c r="W138" i="4"/>
  <c r="AD139" i="5" s="1"/>
  <c r="W120" i="4"/>
  <c r="M118" i="4"/>
  <c r="W70" i="4"/>
  <c r="AD71" i="5" s="1"/>
  <c r="W55" i="4"/>
  <c r="AD56" i="5" s="1"/>
  <c r="W38" i="4"/>
  <c r="M30" i="4"/>
  <c r="M8" i="4"/>
  <c r="AB9" i="5" s="1"/>
  <c r="M177" i="3"/>
  <c r="O178" i="5" s="1"/>
  <c r="M170" i="3"/>
  <c r="O171" i="5" s="1"/>
  <c r="E168" i="3"/>
  <c r="M169" i="5" s="1"/>
  <c r="H166" i="3"/>
  <c r="N167" i="5" s="1"/>
  <c r="M165" i="3"/>
  <c r="O166" i="5" s="1"/>
  <c r="M157" i="3"/>
  <c r="O158" i="5" s="1"/>
  <c r="H152" i="3"/>
  <c r="N153" i="5" s="1"/>
  <c r="M150" i="3"/>
  <c r="O151" i="5" s="1"/>
  <c r="M129" i="3"/>
  <c r="O130" i="5" s="1"/>
  <c r="E125" i="3"/>
  <c r="M126" i="5" s="1"/>
  <c r="M108" i="3"/>
  <c r="O109" i="5" s="1"/>
  <c r="E104" i="3"/>
  <c r="E97" i="3"/>
  <c r="M98" i="5" s="1"/>
  <c r="M71" i="3"/>
  <c r="O72" i="5" s="1"/>
  <c r="E67" i="3"/>
  <c r="H65" i="3"/>
  <c r="N66" i="5" s="1"/>
  <c r="M64" i="3"/>
  <c r="O65" i="5" s="1"/>
  <c r="M57" i="3"/>
  <c r="O58" i="5" s="1"/>
  <c r="W54" i="3"/>
  <c r="R55" i="5" s="1"/>
  <c r="BB156" i="75"/>
  <c r="BB78" i="75"/>
  <c r="C77" i="84" s="1"/>
  <c r="F77" i="84" s="1"/>
  <c r="BB74" i="75"/>
  <c r="W186" i="4"/>
  <c r="AD187" i="5" s="1"/>
  <c r="W182" i="4"/>
  <c r="W181" i="4"/>
  <c r="W180" i="4"/>
  <c r="G163" i="4"/>
  <c r="Z164" i="5" s="1"/>
  <c r="G134" i="4"/>
  <c r="M129" i="4"/>
  <c r="AB130" i="5" s="1"/>
  <c r="W117" i="4"/>
  <c r="AD118" i="5" s="1"/>
  <c r="W109" i="4"/>
  <c r="AD110" i="5" s="1"/>
  <c r="W105" i="4"/>
  <c r="AD106" i="5" s="1"/>
  <c r="M97" i="4"/>
  <c r="AB98" i="5" s="1"/>
  <c r="M57" i="4"/>
  <c r="AB58" i="5" s="1"/>
  <c r="G25" i="4"/>
  <c r="H25" i="4" s="1"/>
  <c r="AA26" i="5" s="1"/>
  <c r="G21" i="4"/>
  <c r="M9" i="4"/>
  <c r="AB10" i="5" s="1"/>
  <c r="M188" i="3"/>
  <c r="O189" i="5" s="1"/>
  <c r="M156" i="3"/>
  <c r="O157" i="5" s="1"/>
  <c r="E153" i="3"/>
  <c r="M154" i="5" s="1"/>
  <c r="M149" i="3"/>
  <c r="O150" i="5" s="1"/>
  <c r="M142" i="3"/>
  <c r="O143" i="5" s="1"/>
  <c r="W138" i="3"/>
  <c r="R139" i="5" s="1"/>
  <c r="E138" i="3"/>
  <c r="M139" i="5" s="1"/>
  <c r="M85" i="3"/>
  <c r="O86" i="5" s="1"/>
  <c r="M77" i="3"/>
  <c r="O78" i="5" s="1"/>
  <c r="M70" i="3"/>
  <c r="O71" i="5" s="1"/>
  <c r="E52" i="3"/>
  <c r="M53" i="5" s="1"/>
  <c r="BB163" i="75"/>
  <c r="W190" i="4"/>
  <c r="AD191" i="5" s="1"/>
  <c r="G190" i="4"/>
  <c r="Z191" i="5" s="1"/>
  <c r="R177" i="4"/>
  <c r="G175" i="4"/>
  <c r="H175" i="4" s="1"/>
  <c r="AA176" i="5" s="1"/>
  <c r="W155" i="4"/>
  <c r="AD156" i="5" s="1"/>
  <c r="W145" i="4"/>
  <c r="AD146" i="5" s="1"/>
  <c r="W121" i="4"/>
  <c r="AD122" i="5" s="1"/>
  <c r="M115" i="4"/>
  <c r="AB116" i="5" s="1"/>
  <c r="W88" i="4"/>
  <c r="AD89" i="5" s="1"/>
  <c r="W75" i="4"/>
  <c r="AD76" i="5" s="1"/>
  <c r="W39" i="4"/>
  <c r="AD40" i="5" s="1"/>
  <c r="G26" i="4"/>
  <c r="H26" i="4" s="1"/>
  <c r="AA27" i="5" s="1"/>
  <c r="G4" i="4"/>
  <c r="H128" i="3"/>
  <c r="N129" i="5" s="1"/>
  <c r="H100" i="3"/>
  <c r="N101" i="5" s="1"/>
  <c r="W95" i="3"/>
  <c r="W80" i="3"/>
  <c r="AJ80" i="3" s="1"/>
  <c r="E79" i="3"/>
  <c r="BB177" i="75"/>
  <c r="M93" i="4"/>
  <c r="AB94" i="5" s="1"/>
  <c r="M32" i="4"/>
  <c r="AB33" i="5" s="1"/>
  <c r="W191" i="4"/>
  <c r="X191" i="4" s="1"/>
  <c r="AE192" i="5" s="1"/>
  <c r="W187" i="4"/>
  <c r="AD188" i="5" s="1"/>
  <c r="R178" i="4"/>
  <c r="AC179" i="5" s="1"/>
  <c r="W173" i="4"/>
  <c r="AD174" i="5" s="1"/>
  <c r="W162" i="4"/>
  <c r="AD163" i="5" s="1"/>
  <c r="R160" i="4"/>
  <c r="AC161" i="5" s="1"/>
  <c r="M159" i="4"/>
  <c r="AB160" i="5" s="1"/>
  <c r="W146" i="4"/>
  <c r="X146" i="4" s="1"/>
  <c r="AE147" i="5" s="1"/>
  <c r="W143" i="4"/>
  <c r="AD144" i="5" s="1"/>
  <c r="W132" i="4"/>
  <c r="AD133" i="5" s="1"/>
  <c r="M116" i="4"/>
  <c r="AB117" i="5" s="1"/>
  <c r="W40" i="4"/>
  <c r="M186" i="3"/>
  <c r="O187" i="5" s="1"/>
  <c r="H182" i="3"/>
  <c r="N183" i="5" s="1"/>
  <c r="H181" i="3"/>
  <c r="N182" i="5" s="1"/>
  <c r="M180" i="3"/>
  <c r="O181" i="5" s="1"/>
  <c r="E177" i="3"/>
  <c r="M161" i="3"/>
  <c r="O162" i="5" s="1"/>
  <c r="M146" i="3"/>
  <c r="O147" i="5" s="1"/>
  <c r="M90" i="3"/>
  <c r="O91" i="5" s="1"/>
  <c r="H83" i="3"/>
  <c r="N84" i="5" s="1"/>
  <c r="M74" i="3"/>
  <c r="O75" i="5" s="1"/>
  <c r="H49" i="3"/>
  <c r="N50" i="5" s="1"/>
  <c r="M47" i="3"/>
  <c r="O48" i="5" s="1"/>
  <c r="M34" i="3"/>
  <c r="O35" i="5" s="1"/>
  <c r="M26" i="3"/>
  <c r="O27" i="5" s="1"/>
  <c r="BB187" i="75"/>
  <c r="BB181" i="75"/>
  <c r="BC181" i="75" s="1"/>
  <c r="K182" i="5" s="1"/>
  <c r="BB179" i="75"/>
  <c r="BC179" i="75" s="1"/>
  <c r="K180" i="5" s="1"/>
  <c r="BB36" i="75"/>
  <c r="C32" i="84" s="1"/>
  <c r="F32" i="84" s="1"/>
  <c r="F150" i="5"/>
  <c r="AV99" i="75"/>
  <c r="H100" i="5" s="1"/>
  <c r="D141" i="5"/>
  <c r="AV140" i="75"/>
  <c r="H141" i="5" s="1"/>
  <c r="F165" i="5"/>
  <c r="AV164" i="75"/>
  <c r="H165" i="5" s="1"/>
  <c r="F89" i="5"/>
  <c r="F186" i="5"/>
  <c r="F28" i="5"/>
  <c r="AV27" i="75"/>
  <c r="H28" i="5" s="1"/>
  <c r="L28" i="5" s="1"/>
  <c r="C65" i="5"/>
  <c r="F168" i="5"/>
  <c r="C95" i="5"/>
  <c r="F45" i="5"/>
  <c r="F118" i="5"/>
  <c r="AV117" i="75"/>
  <c r="H118" i="5" s="1"/>
  <c r="F87" i="5"/>
  <c r="F9" i="5"/>
  <c r="D126" i="5"/>
  <c r="D172" i="5"/>
  <c r="F14" i="5"/>
  <c r="F111" i="5"/>
  <c r="AV110" i="75"/>
  <c r="H111" i="5" s="1"/>
  <c r="C113" i="5"/>
  <c r="C155" i="5"/>
  <c r="AV154" i="75"/>
  <c r="H155" i="5" s="1"/>
  <c r="L155" i="5" s="1"/>
  <c r="D177" i="5"/>
  <c r="L82" i="5"/>
  <c r="C72" i="5"/>
  <c r="AV52" i="75"/>
  <c r="H53" i="5" s="1"/>
  <c r="F53" i="5"/>
  <c r="F25" i="5"/>
  <c r="F57" i="5"/>
  <c r="AV56" i="75"/>
  <c r="H57" i="5" s="1"/>
  <c r="C156" i="5"/>
  <c r="AV155" i="75"/>
  <c r="H156" i="5" s="1"/>
  <c r="AV175" i="75"/>
  <c r="H176" i="5" s="1"/>
  <c r="C176" i="5"/>
  <c r="F136" i="5"/>
  <c r="C160" i="5"/>
  <c r="F102" i="5"/>
  <c r="AV101" i="75"/>
  <c r="H102" i="5" s="1"/>
  <c r="L102" i="5" s="1"/>
  <c r="E75" i="5"/>
  <c r="AV74" i="75"/>
  <c r="H75" i="5" s="1"/>
  <c r="C112" i="5"/>
  <c r="F58" i="5"/>
  <c r="F180" i="5"/>
  <c r="D43" i="5"/>
  <c r="C124" i="5"/>
  <c r="AV123" i="75"/>
  <c r="H124" i="5" s="1"/>
  <c r="C69" i="5"/>
  <c r="F6" i="5"/>
  <c r="AV5" i="75"/>
  <c r="H6" i="5" s="1"/>
  <c r="AV19" i="75"/>
  <c r="H20" i="5" s="1"/>
  <c r="C20" i="5"/>
  <c r="C4" i="5"/>
  <c r="F183" i="5"/>
  <c r="F166" i="5"/>
  <c r="F121" i="5"/>
  <c r="C18" i="5"/>
  <c r="AV17" i="75"/>
  <c r="H18" i="5" s="1"/>
  <c r="F167" i="5"/>
  <c r="AV166" i="75"/>
  <c r="H167" i="5" s="1"/>
  <c r="F5" i="5"/>
  <c r="C97" i="5"/>
  <c r="F173" i="5"/>
  <c r="D190" i="5"/>
  <c r="AV189" i="75"/>
  <c r="H190" i="5" s="1"/>
  <c r="C148" i="5"/>
  <c r="F64" i="5"/>
  <c r="F73" i="5"/>
  <c r="C24" i="5"/>
  <c r="F189" i="5"/>
  <c r="C47" i="5"/>
  <c r="C61" i="5"/>
  <c r="C92" i="5"/>
  <c r="F77" i="5"/>
  <c r="C81" i="5"/>
  <c r="C133" i="5"/>
  <c r="C117" i="5"/>
  <c r="C116" i="5"/>
  <c r="BC152" i="75"/>
  <c r="K153" i="5" s="1"/>
  <c r="BC165" i="75"/>
  <c r="K166" i="5" s="1"/>
  <c r="X133" i="75"/>
  <c r="AO133" i="75" s="1"/>
  <c r="AH133" i="75"/>
  <c r="AJ30" i="75"/>
  <c r="AL30" i="75" s="1"/>
  <c r="AC30" i="75"/>
  <c r="AE30" i="75" s="1"/>
  <c r="AR30" i="75" s="1"/>
  <c r="AL175" i="75"/>
  <c r="AH155" i="75"/>
  <c r="AS44" i="75"/>
  <c r="AU44" i="75" s="1"/>
  <c r="G45" i="5" s="1"/>
  <c r="AC14" i="75"/>
  <c r="AE14" i="75" s="1"/>
  <c r="AR14" i="75" s="1"/>
  <c r="AK14" i="75"/>
  <c r="AL14" i="75" s="1"/>
  <c r="X22" i="75"/>
  <c r="AO22" i="75" s="1"/>
  <c r="AI22" i="75"/>
  <c r="AC93" i="75"/>
  <c r="AE93" i="75" s="1"/>
  <c r="AR93" i="75" s="1"/>
  <c r="F94" i="5" s="1"/>
  <c r="AJ145" i="75"/>
  <c r="AL145" i="75" s="1"/>
  <c r="AC28" i="75"/>
  <c r="AE28" i="75" s="1"/>
  <c r="AR28" i="75" s="1"/>
  <c r="AS42" i="75"/>
  <c r="AU42" i="75" s="1"/>
  <c r="G43" i="5" s="1"/>
  <c r="AS105" i="75"/>
  <c r="AU105" i="75" s="1"/>
  <c r="G106" i="5" s="1"/>
  <c r="AK64" i="75"/>
  <c r="AL64" i="75" s="1"/>
  <c r="AC64" i="75"/>
  <c r="AE64" i="75" s="1"/>
  <c r="AR64" i="75" s="1"/>
  <c r="F65" i="5" s="1"/>
  <c r="AI122" i="75"/>
  <c r="AS182" i="75"/>
  <c r="AU182" i="75" s="1"/>
  <c r="G183" i="5" s="1"/>
  <c r="AS30" i="75"/>
  <c r="AU30" i="75" s="1"/>
  <c r="G31" i="5" s="1"/>
  <c r="X15" i="75"/>
  <c r="X65" i="75"/>
  <c r="AO65" i="75" s="1"/>
  <c r="AL54" i="75"/>
  <c r="U32" i="5"/>
  <c r="AI3" i="3"/>
  <c r="U4" i="5" s="1"/>
  <c r="AC40" i="75"/>
  <c r="AE40" i="75" s="1"/>
  <c r="AR40" i="75" s="1"/>
  <c r="X55" i="75"/>
  <c r="AO55" i="75" s="1"/>
  <c r="W3" i="3"/>
  <c r="S113" i="3"/>
  <c r="Q114" i="5" s="1"/>
  <c r="S159" i="3"/>
  <c r="Q160" i="5" s="1"/>
  <c r="AB62" i="5"/>
  <c r="AB81" i="5"/>
  <c r="M171" i="4"/>
  <c r="AB172" i="5" s="1"/>
  <c r="W170" i="4"/>
  <c r="W150" i="4"/>
  <c r="AD151" i="5" s="1"/>
  <c r="S147" i="3"/>
  <c r="S125" i="3"/>
  <c r="Q126" i="5" s="1"/>
  <c r="M147" i="4"/>
  <c r="AB148" i="5" s="1"/>
  <c r="M130" i="4"/>
  <c r="G191" i="4"/>
  <c r="Z192" i="5" s="1"/>
  <c r="M152" i="4"/>
  <c r="AB153" i="5" s="1"/>
  <c r="M148" i="4"/>
  <c r="AB149" i="5" s="1"/>
  <c r="W147" i="4"/>
  <c r="AD148" i="5" s="1"/>
  <c r="M172" i="4"/>
  <c r="AB173" i="5" s="1"/>
  <c r="G165" i="4"/>
  <c r="H165" i="4" s="1"/>
  <c r="AA166" i="5" s="1"/>
  <c r="R164" i="4"/>
  <c r="AC165" i="5" s="1"/>
  <c r="M149" i="4"/>
  <c r="AB150" i="5" s="1"/>
  <c r="W148" i="4"/>
  <c r="AD149" i="5" s="1"/>
  <c r="G187" i="4"/>
  <c r="W193" i="4"/>
  <c r="AD194" i="5" s="1"/>
  <c r="G188" i="4"/>
  <c r="Z189" i="5" s="1"/>
  <c r="W168" i="4"/>
  <c r="W167" i="4"/>
  <c r="G189" i="4"/>
  <c r="Z190" i="5" s="1"/>
  <c r="W172" i="4"/>
  <c r="AD173" i="5" s="1"/>
  <c r="M170" i="4"/>
  <c r="AB171" i="5" s="1"/>
  <c r="W169" i="4"/>
  <c r="AD170" i="5" s="1"/>
  <c r="M151" i="4"/>
  <c r="AB152" i="5" s="1"/>
  <c r="M132" i="4"/>
  <c r="AB133" i="5" s="1"/>
  <c r="G111" i="4"/>
  <c r="G88" i="4"/>
  <c r="M76" i="4"/>
  <c r="AB77" i="5" s="1"/>
  <c r="G70" i="4"/>
  <c r="Z71" i="5" s="1"/>
  <c r="M56" i="4"/>
  <c r="AB57" i="5" s="1"/>
  <c r="W129" i="4"/>
  <c r="AD130" i="5" s="1"/>
  <c r="W128" i="4"/>
  <c r="X128" i="4" s="1"/>
  <c r="AE129" i="5" s="1"/>
  <c r="W116" i="4"/>
  <c r="W115" i="4"/>
  <c r="AD116" i="5" s="1"/>
  <c r="W114" i="4"/>
  <c r="W113" i="4"/>
  <c r="AD114" i="5" s="1"/>
  <c r="G51" i="4"/>
  <c r="Z52" i="5" s="1"/>
  <c r="M31" i="4"/>
  <c r="AB32" i="5" s="1"/>
  <c r="G146" i="4"/>
  <c r="G145" i="4"/>
  <c r="Z146" i="5" s="1"/>
  <c r="G144" i="4"/>
  <c r="H144" i="4" s="1"/>
  <c r="AA145" i="5" s="1"/>
  <c r="G128" i="4"/>
  <c r="G127" i="4"/>
  <c r="Z128" i="5" s="1"/>
  <c r="G126" i="4"/>
  <c r="Z127" i="5" s="1"/>
  <c r="G125" i="4"/>
  <c r="G113" i="4"/>
  <c r="H113" i="4" s="1"/>
  <c r="AA114" i="5" s="1"/>
  <c r="M94" i="4"/>
  <c r="AB95" i="5" s="1"/>
  <c r="W93" i="4"/>
  <c r="AD94" i="5" s="1"/>
  <c r="M90" i="4"/>
  <c r="AB91" i="5" s="1"/>
  <c r="W89" i="4"/>
  <c r="G89" i="4"/>
  <c r="M72" i="4"/>
  <c r="AB73" i="5" s="1"/>
  <c r="G71" i="4"/>
  <c r="H71" i="4" s="1"/>
  <c r="AA72" i="5" s="1"/>
  <c r="G52" i="4"/>
  <c r="H52" i="4" s="1"/>
  <c r="AA53" i="5" s="1"/>
  <c r="S163" i="3"/>
  <c r="Q164" i="5" s="1"/>
  <c r="M95" i="4"/>
  <c r="AB96" i="5" s="1"/>
  <c r="M33" i="4"/>
  <c r="M96" i="4"/>
  <c r="AB97" i="5" s="1"/>
  <c r="W94" i="4"/>
  <c r="M91" i="4"/>
  <c r="AB92" i="5" s="1"/>
  <c r="W90" i="4"/>
  <c r="AD91" i="5" s="1"/>
  <c r="W87" i="4"/>
  <c r="AD88" i="5" s="1"/>
  <c r="M73" i="4"/>
  <c r="AB74" i="5" s="1"/>
  <c r="W72" i="4"/>
  <c r="AD73" i="5" s="1"/>
  <c r="G67" i="4"/>
  <c r="Z68" i="5" s="1"/>
  <c r="G46" i="4"/>
  <c r="G45" i="4"/>
  <c r="H45" i="4" s="1"/>
  <c r="AA46" i="5" s="1"/>
  <c r="M34" i="4"/>
  <c r="AB35" i="5" s="1"/>
  <c r="W111" i="4"/>
  <c r="X111" i="4" s="1"/>
  <c r="AE112" i="5" s="1"/>
  <c r="M92" i="4"/>
  <c r="AB93" i="5" s="1"/>
  <c r="W91" i="4"/>
  <c r="AD92" i="5" s="1"/>
  <c r="M75" i="4"/>
  <c r="AB76" i="5" s="1"/>
  <c r="W73" i="4"/>
  <c r="AD74" i="5" s="1"/>
  <c r="G69" i="4"/>
  <c r="M55" i="4"/>
  <c r="AB56" i="5" s="1"/>
  <c r="W54" i="4"/>
  <c r="AD55" i="5" s="1"/>
  <c r="G54" i="4"/>
  <c r="G48" i="4"/>
  <c r="H48" i="4" s="1"/>
  <c r="AA49" i="5" s="1"/>
  <c r="AF49" i="5" s="1"/>
  <c r="M36" i="4"/>
  <c r="H193" i="3"/>
  <c r="N194" i="5" s="1"/>
  <c r="H188" i="3"/>
  <c r="N189" i="5" s="1"/>
  <c r="M187" i="3"/>
  <c r="O188" i="5" s="1"/>
  <c r="M181" i="3"/>
  <c r="M176" i="3"/>
  <c r="H172" i="3"/>
  <c r="N173" i="5" s="1"/>
  <c r="H161" i="3"/>
  <c r="N162" i="5" s="1"/>
  <c r="H156" i="3"/>
  <c r="N157" i="5" s="1"/>
  <c r="H136" i="3"/>
  <c r="N137" i="5" s="1"/>
  <c r="M135" i="3"/>
  <c r="O136" i="5" s="1"/>
  <c r="M130" i="3"/>
  <c r="O131" i="5" s="1"/>
  <c r="H123" i="3"/>
  <c r="N124" i="5" s="1"/>
  <c r="M122" i="3"/>
  <c r="O123" i="5" s="1"/>
  <c r="M115" i="3"/>
  <c r="O116" i="5" s="1"/>
  <c r="M102" i="3"/>
  <c r="O103" i="5" s="1"/>
  <c r="H93" i="3"/>
  <c r="N94" i="5" s="1"/>
  <c r="M91" i="3"/>
  <c r="H87" i="3"/>
  <c r="N88" i="5" s="1"/>
  <c r="E82" i="3"/>
  <c r="M83" i="5" s="1"/>
  <c r="M78" i="3"/>
  <c r="O79" i="5" s="1"/>
  <c r="H60" i="3"/>
  <c r="N61" i="5" s="1"/>
  <c r="M58" i="3"/>
  <c r="O59" i="5" s="1"/>
  <c r="M52" i="3"/>
  <c r="O53" i="5" s="1"/>
  <c r="H47" i="3"/>
  <c r="N48" i="5" s="1"/>
  <c r="M46" i="3"/>
  <c r="O47" i="5" s="1"/>
  <c r="M40" i="3"/>
  <c r="O41" i="5" s="1"/>
  <c r="W37" i="3"/>
  <c r="M28" i="3"/>
  <c r="O29" i="5" s="1"/>
  <c r="W24" i="3"/>
  <c r="M21" i="3"/>
  <c r="O22" i="5" s="1"/>
  <c r="M14" i="3"/>
  <c r="O15" i="5" s="1"/>
  <c r="BB145" i="75"/>
  <c r="BC145" i="75" s="1"/>
  <c r="K146" i="5" s="1"/>
  <c r="H102" i="3"/>
  <c r="N103" i="5" s="1"/>
  <c r="H97" i="3"/>
  <c r="N98" i="5" s="1"/>
  <c r="W67" i="3"/>
  <c r="R68" i="5" s="1"/>
  <c r="H58" i="3"/>
  <c r="N59" i="5" s="1"/>
  <c r="E15" i="3"/>
  <c r="M16" i="5" s="1"/>
  <c r="H14" i="3"/>
  <c r="N15" i="5" s="1"/>
  <c r="BB60" i="75"/>
  <c r="J61" i="5" s="1"/>
  <c r="AM61" i="5" s="1"/>
  <c r="W28" i="4"/>
  <c r="X28" i="4" s="1"/>
  <c r="AE29" i="5" s="1"/>
  <c r="W27" i="4"/>
  <c r="W26" i="4"/>
  <c r="X26" i="4" s="1"/>
  <c r="AE27" i="5" s="1"/>
  <c r="W6" i="4"/>
  <c r="AD7" i="5" s="1"/>
  <c r="W5" i="4"/>
  <c r="AD6" i="5" s="1"/>
  <c r="W4" i="4"/>
  <c r="X4" i="4" s="1"/>
  <c r="AE5" i="5" s="1"/>
  <c r="AF5" i="5" s="1"/>
  <c r="M185" i="3"/>
  <c r="O186" i="5" s="1"/>
  <c r="H176" i="3"/>
  <c r="N177" i="5" s="1"/>
  <c r="M175" i="3"/>
  <c r="O176" i="5" s="1"/>
  <c r="M164" i="3"/>
  <c r="O165" i="5" s="1"/>
  <c r="M147" i="3"/>
  <c r="O148" i="5" s="1"/>
  <c r="H143" i="3"/>
  <c r="N144" i="5" s="1"/>
  <c r="H142" i="3"/>
  <c r="N143" i="5" s="1"/>
  <c r="M141" i="3"/>
  <c r="O142" i="5" s="1"/>
  <c r="M134" i="3"/>
  <c r="O135" i="5" s="1"/>
  <c r="H130" i="3"/>
  <c r="N131" i="5" s="1"/>
  <c r="M121" i="3"/>
  <c r="O122" i="5" s="1"/>
  <c r="BA130" i="83"/>
  <c r="BB130" i="83" s="1"/>
  <c r="BA79" i="83"/>
  <c r="BB79" i="83" s="1"/>
  <c r="BA71" i="83"/>
  <c r="B72" i="84" s="1"/>
  <c r="E72" i="84" s="1"/>
  <c r="BA40" i="83"/>
  <c r="AK42" i="5" s="1"/>
  <c r="AL42" i="5" s="1"/>
  <c r="BA32" i="83"/>
  <c r="AK34" i="5" s="1"/>
  <c r="AL34" i="5" s="1"/>
  <c r="AY191" i="75"/>
  <c r="I192" i="5" s="1"/>
  <c r="AY183" i="75"/>
  <c r="I184" i="5" s="1"/>
  <c r="AY175" i="75"/>
  <c r="I176" i="5" s="1"/>
  <c r="AY135" i="75"/>
  <c r="I136" i="5" s="1"/>
  <c r="AY127" i="75"/>
  <c r="I128" i="5" s="1"/>
  <c r="AY119" i="75"/>
  <c r="I120" i="5" s="1"/>
  <c r="AY103" i="75"/>
  <c r="I104" i="5" s="1"/>
  <c r="AY39" i="75"/>
  <c r="I40" i="5" s="1"/>
  <c r="AY31" i="75"/>
  <c r="I32" i="5" s="1"/>
  <c r="AY15" i="75"/>
  <c r="I16" i="5" s="1"/>
  <c r="AJ169" i="3"/>
  <c r="V170" i="5" s="1"/>
  <c r="H164" i="3"/>
  <c r="N165" i="5" s="1"/>
  <c r="AJ146" i="3"/>
  <c r="V147" i="5" s="1"/>
  <c r="M127" i="3"/>
  <c r="M113" i="3"/>
  <c r="O114" i="5" s="1"/>
  <c r="H108" i="3"/>
  <c r="N109" i="5" s="1"/>
  <c r="M107" i="3"/>
  <c r="O108" i="5" s="1"/>
  <c r="M100" i="3"/>
  <c r="O101" i="5" s="1"/>
  <c r="H96" i="3"/>
  <c r="N97" i="5" s="1"/>
  <c r="M95" i="3"/>
  <c r="O96" i="5" s="1"/>
  <c r="H90" i="3"/>
  <c r="N91" i="5" s="1"/>
  <c r="H84" i="3"/>
  <c r="N85" i="5" s="1"/>
  <c r="M83" i="3"/>
  <c r="O84" i="5" s="1"/>
  <c r="M75" i="3"/>
  <c r="O76" i="5" s="1"/>
  <c r="M69" i="3"/>
  <c r="O70" i="5" s="1"/>
  <c r="M56" i="3"/>
  <c r="O57" i="5" s="1"/>
  <c r="M44" i="3"/>
  <c r="O45" i="5" s="1"/>
  <c r="M38" i="3"/>
  <c r="O39" i="5" s="1"/>
  <c r="M25" i="3"/>
  <c r="O26" i="5" s="1"/>
  <c r="M18" i="3"/>
  <c r="O19" i="5" s="1"/>
  <c r="BB172" i="75"/>
  <c r="BB150" i="75"/>
  <c r="AJ163" i="3"/>
  <c r="V164" i="5" s="1"/>
  <c r="M152" i="3"/>
  <c r="O153" i="5" s="1"/>
  <c r="H147" i="3"/>
  <c r="N148" i="5" s="1"/>
  <c r="M145" i="3"/>
  <c r="O146" i="5" s="1"/>
  <c r="E143" i="3"/>
  <c r="N143" i="3" s="1"/>
  <c r="P144" i="5" s="1"/>
  <c r="M139" i="3"/>
  <c r="H121" i="3"/>
  <c r="N122" i="5" s="1"/>
  <c r="M119" i="3"/>
  <c r="O120" i="5" s="1"/>
  <c r="H70" i="3"/>
  <c r="N71" i="5" s="1"/>
  <c r="M62" i="3"/>
  <c r="O63" i="5" s="1"/>
  <c r="M43" i="3"/>
  <c r="O44" i="5" s="1"/>
  <c r="M32" i="3"/>
  <c r="O33" i="5" s="1"/>
  <c r="E28" i="3"/>
  <c r="N28" i="3" s="1"/>
  <c r="P29" i="5" s="1"/>
  <c r="M24" i="3"/>
  <c r="O25" i="5" s="1"/>
  <c r="W21" i="3"/>
  <c r="M17" i="3"/>
  <c r="O18" i="5" s="1"/>
  <c r="M11" i="3"/>
  <c r="O12" i="5" s="1"/>
  <c r="M5" i="3"/>
  <c r="O6" i="5" s="1"/>
  <c r="W191" i="3"/>
  <c r="M183" i="3"/>
  <c r="O184" i="5" s="1"/>
  <c r="M179" i="3"/>
  <c r="O180" i="5" s="1"/>
  <c r="E175" i="3"/>
  <c r="M176" i="5" s="1"/>
  <c r="M173" i="3"/>
  <c r="O174" i="5" s="1"/>
  <c r="W170" i="3"/>
  <c r="AJ170" i="3" s="1"/>
  <c r="V171" i="5" s="1"/>
  <c r="M168" i="3"/>
  <c r="O169" i="5" s="1"/>
  <c r="W165" i="3"/>
  <c r="R166" i="5" s="1"/>
  <c r="M163" i="3"/>
  <c r="O164" i="5" s="1"/>
  <c r="H158" i="3"/>
  <c r="N159" i="5" s="1"/>
  <c r="W154" i="3"/>
  <c r="R155" i="5" s="1"/>
  <c r="M151" i="3"/>
  <c r="O152" i="5" s="1"/>
  <c r="M138" i="3"/>
  <c r="M132" i="3"/>
  <c r="O133" i="5" s="1"/>
  <c r="H126" i="3"/>
  <c r="N127" i="5" s="1"/>
  <c r="M118" i="3"/>
  <c r="O119" i="5" s="1"/>
  <c r="M111" i="3"/>
  <c r="O112" i="5" s="1"/>
  <c r="H107" i="3"/>
  <c r="N108" i="5" s="1"/>
  <c r="W101" i="3"/>
  <c r="R102" i="5" s="1"/>
  <c r="M99" i="3"/>
  <c r="O100" i="5" s="1"/>
  <c r="M81" i="3"/>
  <c r="O82" i="5" s="1"/>
  <c r="M73" i="3"/>
  <c r="O74" i="5" s="1"/>
  <c r="M67" i="3"/>
  <c r="O68" i="5" s="1"/>
  <c r="W64" i="3"/>
  <c r="M61" i="3"/>
  <c r="O62" i="5" s="1"/>
  <c r="W57" i="3"/>
  <c r="AJ57" i="3" s="1"/>
  <c r="M55" i="3"/>
  <c r="O56" i="5" s="1"/>
  <c r="H44" i="3"/>
  <c r="N45" i="5" s="1"/>
  <c r="M42" i="3"/>
  <c r="O43" i="5" s="1"/>
  <c r="M37" i="3"/>
  <c r="O38" i="5" s="1"/>
  <c r="M31" i="3"/>
  <c r="O32" i="5" s="1"/>
  <c r="M23" i="3"/>
  <c r="O24" i="5" s="1"/>
  <c r="M16" i="3"/>
  <c r="O17" i="5" s="1"/>
  <c r="W13" i="3"/>
  <c r="R14" i="5" s="1"/>
  <c r="M10" i="3"/>
  <c r="O11" i="5" s="1"/>
  <c r="G101" i="4"/>
  <c r="Z102" i="5" s="1"/>
  <c r="G100" i="4"/>
  <c r="H100" i="4" s="1"/>
  <c r="AA101" i="5" s="1"/>
  <c r="G99" i="4"/>
  <c r="Z100" i="5" s="1"/>
  <c r="G77" i="4"/>
  <c r="Z78" i="5" s="1"/>
  <c r="G58" i="4"/>
  <c r="G38" i="4"/>
  <c r="H38" i="4" s="1"/>
  <c r="AA39" i="5" s="1"/>
  <c r="G11" i="4"/>
  <c r="H11" i="4" s="1"/>
  <c r="AA12" i="5" s="1"/>
  <c r="G10" i="4"/>
  <c r="Z11" i="5" s="1"/>
  <c r="AJ188" i="3"/>
  <c r="V189" i="5" s="1"/>
  <c r="AJ182" i="3"/>
  <c r="V183" i="5" s="1"/>
  <c r="H132" i="3"/>
  <c r="N133" i="5" s="1"/>
  <c r="E121" i="3"/>
  <c r="M122" i="5" s="1"/>
  <c r="M117" i="3"/>
  <c r="N117" i="3" s="1"/>
  <c r="P118" i="5" s="1"/>
  <c r="E113" i="3"/>
  <c r="E108" i="3"/>
  <c r="M109" i="5" s="1"/>
  <c r="H105" i="3"/>
  <c r="N106" i="5" s="1"/>
  <c r="E100" i="3"/>
  <c r="M101" i="5" s="1"/>
  <c r="E96" i="3"/>
  <c r="M97" i="5" s="1"/>
  <c r="M93" i="3"/>
  <c r="O94" i="5" s="1"/>
  <c r="H81" i="3"/>
  <c r="N82" i="5" s="1"/>
  <c r="M80" i="3"/>
  <c r="O81" i="5" s="1"/>
  <c r="E76" i="3"/>
  <c r="M77" i="5" s="1"/>
  <c r="M66" i="3"/>
  <c r="O67" i="5" s="1"/>
  <c r="H62" i="3"/>
  <c r="N63" i="5" s="1"/>
  <c r="H61" i="3"/>
  <c r="N62" i="5" s="1"/>
  <c r="M60" i="3"/>
  <c r="O61" i="5" s="1"/>
  <c r="H55" i="3"/>
  <c r="N56" i="5" s="1"/>
  <c r="M54" i="3"/>
  <c r="O55" i="5" s="1"/>
  <c r="M48" i="3"/>
  <c r="O49" i="5" s="1"/>
  <c r="H42" i="3"/>
  <c r="N43" i="5" s="1"/>
  <c r="M36" i="3"/>
  <c r="N36" i="3" s="1"/>
  <c r="P37" i="5" s="1"/>
  <c r="W33" i="3"/>
  <c r="R34" i="5" s="1"/>
  <c r="M30" i="3"/>
  <c r="O31" i="5" s="1"/>
  <c r="H23" i="3"/>
  <c r="N24" i="5" s="1"/>
  <c r="M15" i="3"/>
  <c r="O16" i="5" s="1"/>
  <c r="BA159" i="82"/>
  <c r="BB159" i="82" s="1"/>
  <c r="D190" i="84" s="1"/>
  <c r="G190" i="84" s="1"/>
  <c r="BE152" i="82"/>
  <c r="BC146" i="82"/>
  <c r="BE136" i="82"/>
  <c r="BC135" i="82"/>
  <c r="BE104" i="82"/>
  <c r="BE103" i="82"/>
  <c r="BE98" i="82"/>
  <c r="BD96" i="82"/>
  <c r="BD87" i="82"/>
  <c r="BD79" i="82"/>
  <c r="BD58" i="82"/>
  <c r="BE39" i="82"/>
  <c r="BE34" i="82"/>
  <c r="BA31" i="82"/>
  <c r="BB31" i="82" s="1"/>
  <c r="D91" i="84" s="1"/>
  <c r="G91" i="84" s="1"/>
  <c r="BD24" i="82"/>
  <c r="BA23" i="82"/>
  <c r="BB23" i="82" s="1"/>
  <c r="AN24" i="5" s="1"/>
  <c r="BE15" i="82"/>
  <c r="BA7" i="82"/>
  <c r="BB7" i="82" s="1"/>
  <c r="AN8" i="5" s="1"/>
  <c r="BA107" i="82"/>
  <c r="BB107" i="82" s="1"/>
  <c r="BC51" i="82"/>
  <c r="BC155" i="82"/>
  <c r="BC54" i="82"/>
  <c r="BD86" i="82"/>
  <c r="BD150" i="82"/>
  <c r="BE182" i="82"/>
  <c r="BA141" i="82"/>
  <c r="BB141" i="82" s="1"/>
  <c r="D146" i="84" s="1"/>
  <c r="G146" i="84" s="1"/>
  <c r="BD132" i="82"/>
  <c r="BD117" i="82"/>
  <c r="BE116" i="82"/>
  <c r="BE93" i="82"/>
  <c r="BD84" i="82"/>
  <c r="BC77" i="82"/>
  <c r="BA69" i="82"/>
  <c r="BB69" i="82" s="1"/>
  <c r="D71" i="84" s="1"/>
  <c r="G71" i="84" s="1"/>
  <c r="BA61" i="82"/>
  <c r="BB61" i="82" s="1"/>
  <c r="D59" i="84" s="1"/>
  <c r="G59" i="84" s="1"/>
  <c r="BA53" i="82"/>
  <c r="BB53" i="82" s="1"/>
  <c r="BA37" i="82"/>
  <c r="BB37" i="82" s="1"/>
  <c r="AN38" i="5" s="1"/>
  <c r="BD12" i="82"/>
  <c r="BC73" i="82"/>
  <c r="BC156" i="82"/>
  <c r="BE153" i="82"/>
  <c r="BD148" i="82"/>
  <c r="BE145" i="82"/>
  <c r="BE139" i="82"/>
  <c r="BC124" i="82"/>
  <c r="BD113" i="82"/>
  <c r="BA100" i="82"/>
  <c r="BB100" i="82" s="1"/>
  <c r="D101" i="84" s="1"/>
  <c r="G101" i="84" s="1"/>
  <c r="BE97" i="82"/>
  <c r="BC92" i="82"/>
  <c r="BA84" i="82"/>
  <c r="BB84" i="82" s="1"/>
  <c r="D85" i="84" s="1"/>
  <c r="G85" i="84" s="1"/>
  <c r="BD52" i="82"/>
  <c r="BE49" i="82"/>
  <c r="BE41" i="82"/>
  <c r="BE28" i="82"/>
  <c r="BC19" i="82"/>
  <c r="BD17" i="82"/>
  <c r="BA12" i="82"/>
  <c r="BB12" i="82" s="1"/>
  <c r="BE11" i="82"/>
  <c r="BE9" i="82"/>
  <c r="BC4" i="82"/>
  <c r="BC35" i="82"/>
  <c r="BE187" i="82"/>
  <c r="BD22" i="82"/>
  <c r="BC94" i="82"/>
  <c r="BD158" i="82"/>
  <c r="BE59" i="82"/>
  <c r="BC30" i="82"/>
  <c r="BE27" i="82"/>
  <c r="BA35" i="82"/>
  <c r="BB35" i="82" s="1"/>
  <c r="AN36" i="5" s="1"/>
  <c r="BD99" i="82"/>
  <c r="BD94" i="82"/>
  <c r="BD137" i="82"/>
  <c r="BA43" i="82"/>
  <c r="BB43" i="82" s="1"/>
  <c r="BD43" i="82"/>
  <c r="BD38" i="82"/>
  <c r="BC43" i="82"/>
  <c r="BD107" i="82"/>
  <c r="BC38" i="82"/>
  <c r="BC78" i="82"/>
  <c r="BC110" i="82"/>
  <c r="BA38" i="82"/>
  <c r="BB38" i="82" s="1"/>
  <c r="BC139" i="82"/>
  <c r="BA123" i="82"/>
  <c r="BB123" i="82" s="1"/>
  <c r="D128" i="84" s="1"/>
  <c r="G128" i="84" s="1"/>
  <c r="BC99" i="82"/>
  <c r="BD168" i="82"/>
  <c r="BA182" i="82"/>
  <c r="BB182" i="82" s="1"/>
  <c r="D180" i="84" s="1"/>
  <c r="G180" i="84"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AN5" i="5"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B151" i="82" s="1"/>
  <c r="D157" i="84" s="1"/>
  <c r="G157" i="84" s="1"/>
  <c r="BE115" i="82"/>
  <c r="BA172" i="82"/>
  <c r="BB172" i="82" s="1"/>
  <c r="AN173" i="5" s="1"/>
  <c r="BA169" i="82"/>
  <c r="BB169" i="82" s="1"/>
  <c r="D170" i="84" s="1"/>
  <c r="G170" i="84" s="1"/>
  <c r="BD125" i="82"/>
  <c r="BD190" i="82"/>
  <c r="BD155" i="82"/>
  <c r="BA13" i="82"/>
  <c r="BB13" i="82" s="1"/>
  <c r="D19" i="84" s="1"/>
  <c r="G19" i="84" s="1"/>
  <c r="BA5" i="82"/>
  <c r="BB5" i="82" s="1"/>
  <c r="D50" i="84" s="1"/>
  <c r="G50" i="84" s="1"/>
  <c r="BA103" i="82"/>
  <c r="BB103" i="82" s="1"/>
  <c r="BE172" i="82"/>
  <c r="BA189" i="82"/>
  <c r="BB189" i="82" s="1"/>
  <c r="D185" i="84" s="1"/>
  <c r="G185" i="84" s="1"/>
  <c r="BC177" i="82"/>
  <c r="BE157" i="82"/>
  <c r="BC149" i="82"/>
  <c r="BC39" i="82"/>
  <c r="BE36" i="82"/>
  <c r="BC33" i="82"/>
  <c r="BE14" i="82"/>
  <c r="BD7" i="82"/>
  <c r="BD15" i="82"/>
  <c r="BA98" i="82"/>
  <c r="BE76" i="82"/>
  <c r="BE68" i="82"/>
  <c r="BD50" i="82"/>
  <c r="BE46" i="82"/>
  <c r="BE44" i="82"/>
  <c r="BE26" i="82"/>
  <c r="BC14" i="82"/>
  <c r="BC12" i="82"/>
  <c r="BC10" i="82"/>
  <c r="BA15" i="82"/>
  <c r="BB15" i="82" s="1"/>
  <c r="AN16" i="5" s="1"/>
  <c r="BA143" i="82"/>
  <c r="BB143" i="82" s="1"/>
  <c r="D148" i="84" s="1"/>
  <c r="G148" i="84" s="1"/>
  <c r="BC15" i="82"/>
  <c r="BC103" i="82"/>
  <c r="BC96" i="82"/>
  <c r="BE95" i="82"/>
  <c r="BE91" i="82"/>
  <c r="BE90" i="82"/>
  <c r="BC89" i="82"/>
  <c r="BA89" i="82"/>
  <c r="BB89" i="82" s="1"/>
  <c r="AN90" i="5" s="1"/>
  <c r="BC87" i="82"/>
  <c r="BD83" i="82"/>
  <c r="BA79" i="82"/>
  <c r="BB79" i="82" s="1"/>
  <c r="AN80" i="5" s="1"/>
  <c r="BE75" i="82"/>
  <c r="BC74" i="82"/>
  <c r="BC70" i="82"/>
  <c r="BC67" i="82"/>
  <c r="BE55" i="82"/>
  <c r="BE47" i="82"/>
  <c r="BA45" i="82"/>
  <c r="BB45" i="82" s="1"/>
  <c r="AN46" i="5" s="1"/>
  <c r="BD19" i="82"/>
  <c r="BA132" i="82"/>
  <c r="BB132" i="82" s="1"/>
  <c r="D144" i="84" s="1"/>
  <c r="G144" i="84" s="1"/>
  <c r="BA108" i="82"/>
  <c r="BB108" i="82" s="1"/>
  <c r="AN109" i="5" s="1"/>
  <c r="BE102" i="82"/>
  <c r="BE101" i="82"/>
  <c r="BE100" i="82"/>
  <c r="BA92" i="82"/>
  <c r="BB92" i="82" s="1"/>
  <c r="D95" i="84" s="1"/>
  <c r="G95" i="84"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B39" i="82" s="1"/>
  <c r="AN40" i="5" s="1"/>
  <c r="BD180" i="82"/>
  <c r="BA179" i="82"/>
  <c r="BB179" i="82" s="1"/>
  <c r="D171" i="84" s="1"/>
  <c r="G171" i="84" s="1"/>
  <c r="BD171" i="82"/>
  <c r="BE169" i="82"/>
  <c r="BA166" i="82"/>
  <c r="BB166" i="82" s="1"/>
  <c r="D163" i="84" s="1"/>
  <c r="G163" i="84" s="1"/>
  <c r="BE162" i="82"/>
  <c r="BC158" i="82"/>
  <c r="BA156" i="82"/>
  <c r="BB156" i="82" s="1"/>
  <c r="AN157" i="5" s="1"/>
  <c r="BD152" i="82"/>
  <c r="BC145" i="82"/>
  <c r="BE144" i="82"/>
  <c r="BE142" i="82"/>
  <c r="BE140" i="82"/>
  <c r="BC138" i="82"/>
  <c r="BC137" i="82"/>
  <c r="BE134" i="82"/>
  <c r="BA133" i="82"/>
  <c r="BB133" i="82" s="1"/>
  <c r="D135" i="84" s="1"/>
  <c r="G135" i="84" s="1"/>
  <c r="BE126" i="82"/>
  <c r="BA124" i="82"/>
  <c r="BB124" i="82" s="1"/>
  <c r="AN125" i="5" s="1"/>
  <c r="BE107" i="82"/>
  <c r="BC192" i="82"/>
  <c r="BD192" i="82"/>
  <c r="BA192" i="82"/>
  <c r="BB192" i="82" s="1"/>
  <c r="D191" i="84" s="1"/>
  <c r="G191" i="84" s="1"/>
  <c r="BE188" i="82"/>
  <c r="BE177" i="82"/>
  <c r="BA176" i="82"/>
  <c r="BB176" i="82" s="1"/>
  <c r="D174" i="84" s="1"/>
  <c r="G174" i="84" s="1"/>
  <c r="BA174" i="82"/>
  <c r="BB174" i="82" s="1"/>
  <c r="D168" i="84" s="1"/>
  <c r="G168" i="84" s="1"/>
  <c r="BD172" i="82"/>
  <c r="BA171" i="82"/>
  <c r="BB171" i="82" s="1"/>
  <c r="D169" i="84" s="1"/>
  <c r="G169" i="84" s="1"/>
  <c r="BE171" i="82"/>
  <c r="BA170" i="82"/>
  <c r="BB170" i="82" s="1"/>
  <c r="BA168" i="82"/>
  <c r="BB168" i="82" s="1"/>
  <c r="D166" i="84" s="1"/>
  <c r="G166" i="84" s="1"/>
  <c r="BE165" i="82"/>
  <c r="BA164" i="82"/>
  <c r="BB164" i="82" s="1"/>
  <c r="D160" i="84" s="1"/>
  <c r="G160" i="84" s="1"/>
  <c r="BE163" i="82"/>
  <c r="BC160" i="82"/>
  <c r="BD160" i="82"/>
  <c r="BA136" i="82"/>
  <c r="BB136" i="82" s="1"/>
  <c r="AN131" i="5"/>
  <c r="BC126" i="82"/>
  <c r="BD126" i="82"/>
  <c r="BA126" i="82"/>
  <c r="BB126" i="82" s="1"/>
  <c r="AN127" i="5" s="1"/>
  <c r="BA112" i="82"/>
  <c r="BB112" i="82" s="1"/>
  <c r="AN113" i="5" s="1"/>
  <c r="BC104" i="82"/>
  <c r="BA97" i="82"/>
  <c r="BB97" i="82" s="1"/>
  <c r="AN98" i="5" s="1"/>
  <c r="BC88" i="82"/>
  <c r="BD88" i="82"/>
  <c r="BE80" i="82"/>
  <c r="BE73" i="82"/>
  <c r="BE72" i="82"/>
  <c r="BA64" i="82"/>
  <c r="BB64" i="82" s="1"/>
  <c r="BE63" i="82"/>
  <c r="BA58" i="82"/>
  <c r="BB58" i="82" s="1"/>
  <c r="BA49" i="82"/>
  <c r="BB49" i="82" s="1"/>
  <c r="AN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N4" i="5" s="1"/>
  <c r="BE3" i="82"/>
  <c r="BA83" i="82"/>
  <c r="BB83" i="82" s="1"/>
  <c r="BA147" i="82"/>
  <c r="BB147" i="82" s="1"/>
  <c r="AN148" i="5" s="1"/>
  <c r="BE96" i="82"/>
  <c r="BD11" i="82"/>
  <c r="BE83" i="82"/>
  <c r="BC46" i="82"/>
  <c r="BE89" i="82"/>
  <c r="BC129" i="82"/>
  <c r="BA95" i="82"/>
  <c r="BB95" i="82" s="1"/>
  <c r="D106" i="84" s="1"/>
  <c r="G106" i="84" s="1"/>
  <c r="BC36" i="82"/>
  <c r="BE175" i="82"/>
  <c r="BA167" i="82"/>
  <c r="BB167" i="82" s="1"/>
  <c r="D31" i="84" s="1"/>
  <c r="G31" i="84" s="1"/>
  <c r="BE166" i="82"/>
  <c r="BC161" i="82"/>
  <c r="BC65" i="82"/>
  <c r="BC62" i="82"/>
  <c r="BE60" i="82"/>
  <c r="BC59" i="82"/>
  <c r="BC18" i="82"/>
  <c r="BA91" i="82"/>
  <c r="BB91" i="82" s="1"/>
  <c r="D94" i="84" s="1"/>
  <c r="G94" i="84" s="1"/>
  <c r="BC48" i="82"/>
  <c r="BA36" i="82"/>
  <c r="BB36" i="82" s="1"/>
  <c r="D32" i="84" s="1"/>
  <c r="G32" i="84" s="1"/>
  <c r="BC11" i="82"/>
  <c r="BD67" i="82"/>
  <c r="BD91" i="82"/>
  <c r="BD123" i="82"/>
  <c r="BA157" i="82"/>
  <c r="BB157" i="82" s="1"/>
  <c r="D153" i="84" s="1"/>
  <c r="G153" i="84" s="1"/>
  <c r="BD102" i="82"/>
  <c r="BD134" i="82"/>
  <c r="BD129" i="82"/>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N12" i="5" s="1"/>
  <c r="BB99" i="82"/>
  <c r="AN100" i="5" s="1"/>
  <c r="BD48" i="82"/>
  <c r="BC144" i="82"/>
  <c r="BA44" i="82"/>
  <c r="BB44" i="82" s="1"/>
  <c r="D74" i="84" s="1"/>
  <c r="G74" i="84" s="1"/>
  <c r="BC91" i="82"/>
  <c r="BC123" i="82"/>
  <c r="BD147" i="82"/>
  <c r="BA85" i="82"/>
  <c r="BB85" i="82" s="1"/>
  <c r="AN86" i="5" s="1"/>
  <c r="BC102" i="82"/>
  <c r="BC134" i="82"/>
  <c r="BC76" i="82"/>
  <c r="BE92" i="82"/>
  <c r="BE79" i="82"/>
  <c r="BD189" i="82"/>
  <c r="BC187" i="82"/>
  <c r="BA161" i="82"/>
  <c r="BB161" i="82" s="1"/>
  <c r="BD68" i="82"/>
  <c r="BE67" i="82"/>
  <c r="BC27" i="82"/>
  <c r="BA27" i="82"/>
  <c r="BB27" i="82" s="1"/>
  <c r="AN28" i="5" s="1"/>
  <c r="BE48" i="82"/>
  <c r="BD144" i="82"/>
  <c r="BD75" i="82"/>
  <c r="BE123" i="82"/>
  <c r="BC147" i="82"/>
  <c r="BC81" i="82"/>
  <c r="BC44" i="82"/>
  <c r="BD76" i="82"/>
  <c r="BC100" i="82"/>
  <c r="BC140" i="82"/>
  <c r="BD47" i="82"/>
  <c r="BC56" i="82"/>
  <c r="BC128" i="82"/>
  <c r="BA76" i="82"/>
  <c r="BB76" i="82" s="1"/>
  <c r="D82" i="84" s="1"/>
  <c r="G82" i="84" s="1"/>
  <c r="BA140" i="82"/>
  <c r="BB140" i="82" s="1"/>
  <c r="D145" i="84" s="1"/>
  <c r="G145" i="84" s="1"/>
  <c r="BC75" i="82"/>
  <c r="BD131" i="82"/>
  <c r="BD142" i="82"/>
  <c r="BD81" i="82"/>
  <c r="BD105" i="82"/>
  <c r="BD161" i="82"/>
  <c r="BA47" i="82"/>
  <c r="BB47" i="82" s="1"/>
  <c r="D44" i="84" s="1"/>
  <c r="G44" i="84" s="1"/>
  <c r="BD44" i="82"/>
  <c r="BD100" i="82"/>
  <c r="BD140" i="82"/>
  <c r="BD56" i="82"/>
  <c r="BD128" i="82"/>
  <c r="BC152" i="82"/>
  <c r="BD27" i="82"/>
  <c r="BC131" i="82"/>
  <c r="BB125" i="82"/>
  <c r="D127" i="84" s="1"/>
  <c r="G127" i="84" s="1"/>
  <c r="BC142" i="82"/>
  <c r="BC57" i="82"/>
  <c r="BA55" i="82"/>
  <c r="BB55" i="82" s="1"/>
  <c r="AN56" i="5" s="1"/>
  <c r="BC55" i="82"/>
  <c r="BC95" i="82"/>
  <c r="BA131" i="82"/>
  <c r="BB131" i="82" s="1"/>
  <c r="D138" i="84" s="1"/>
  <c r="G138" i="84" s="1"/>
  <c r="D114" i="84"/>
  <c r="G114" i="84" s="1"/>
  <c r="AN108" i="5"/>
  <c r="D49" i="84"/>
  <c r="G49" i="84" s="1"/>
  <c r="AN52" i="5"/>
  <c r="BD64" i="82"/>
  <c r="BE168" i="82"/>
  <c r="BC171" i="82"/>
  <c r="BC174" i="82"/>
  <c r="BD177" i="82"/>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D34" i="84"/>
  <c r="G34" i="84" s="1"/>
  <c r="AN44" i="5"/>
  <c r="BE61" i="82"/>
  <c r="BC61" i="82"/>
  <c r="BA59" i="82"/>
  <c r="BB59" i="82" s="1"/>
  <c r="BE64" i="82"/>
  <c r="BC112" i="82"/>
  <c r="BC176" i="82"/>
  <c r="BA60" i="82"/>
  <c r="BB60" i="82" s="1"/>
  <c r="BA180" i="82"/>
  <c r="BB180" i="82" s="1"/>
  <c r="D78" i="84"/>
  <c r="G78" i="84" s="1"/>
  <c r="AN78" i="5"/>
  <c r="BE110" i="82"/>
  <c r="BE174" i="82"/>
  <c r="BE180" i="82"/>
  <c r="BD23" i="82"/>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BC175" i="82"/>
  <c r="BD175" i="82"/>
  <c r="BE170" i="82"/>
  <c r="BD170" i="82"/>
  <c r="BC170" i="82"/>
  <c r="BA67" i="82"/>
  <c r="BB67" i="82" s="1"/>
  <c r="BE24" i="82"/>
  <c r="BC72" i="82"/>
  <c r="BD112" i="82"/>
  <c r="BD176" i="82"/>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BD72" i="82"/>
  <c r="BE112" i="82"/>
  <c r="BE176" i="82"/>
  <c r="D11" i="84"/>
  <c r="G11" i="84" s="1"/>
  <c r="AN13" i="5"/>
  <c r="BC115" i="82"/>
  <c r="BC179" i="82"/>
  <c r="BA29" i="82"/>
  <c r="BB29" i="82" s="1"/>
  <c r="BE30" i="82"/>
  <c r="BC118" i="82"/>
  <c r="BD182" i="82"/>
  <c r="BE33" i="82"/>
  <c r="BD121" i="82"/>
  <c r="BD185" i="82"/>
  <c r="BA119" i="82"/>
  <c r="BB119" i="82" s="1"/>
  <c r="BA183" i="82"/>
  <c r="BB183" i="82" s="1"/>
  <c r="BC20" i="82"/>
  <c r="BD60" i="82"/>
  <c r="BC164" i="82"/>
  <c r="BD188" i="82"/>
  <c r="BC31" i="82"/>
  <c r="BE111" i="82"/>
  <c r="BD178" i="82"/>
  <c r="D38" i="84"/>
  <c r="G38" i="84" s="1"/>
  <c r="AN39" i="5"/>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BA162" i="82"/>
  <c r="BB162" i="82" s="1"/>
  <c r="BD162" i="82"/>
  <c r="BC162" i="82"/>
  <c r="BA19" i="82"/>
  <c r="BB19" i="82" s="1"/>
  <c r="D84" i="84"/>
  <c r="G84" i="84" s="1"/>
  <c r="AN84" i="5"/>
  <c r="BD32" i="82"/>
  <c r="BC120" i="82"/>
  <c r="BC184" i="82"/>
  <c r="BA20" i="82"/>
  <c r="BB20" i="82" s="1"/>
  <c r="BD163" i="82"/>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AN160" i="5"/>
  <c r="BD165" i="82"/>
  <c r="BC165" i="82"/>
  <c r="BE106" i="82"/>
  <c r="BD106" i="82"/>
  <c r="BC106" i="82"/>
  <c r="BE32" i="82"/>
  <c r="BD120" i="82"/>
  <c r="BD184" i="82"/>
  <c r="BD59" i="82"/>
  <c r="BC163" i="82"/>
  <c r="BD187" i="82"/>
  <c r="BA109" i="82"/>
  <c r="BB109" i="82" s="1"/>
  <c r="BA173" i="82"/>
  <c r="BB173" i="82" s="1"/>
  <c r="BD62" i="82"/>
  <c r="BC166" i="82"/>
  <c r="BC190" i="82"/>
  <c r="BD169" i="82"/>
  <c r="BA71" i="82"/>
  <c r="BB71" i="82" s="1"/>
  <c r="BC68" i="82"/>
  <c r="BE108" i="82"/>
  <c r="BE164" i="82"/>
  <c r="BC63" i="82"/>
  <c r="BD114" i="82"/>
  <c r="BD181" i="82"/>
  <c r="D136" i="84"/>
  <c r="G136" i="84" s="1"/>
  <c r="AN137" i="5"/>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BE167" i="82"/>
  <c r="BC167" i="82"/>
  <c r="BA65" i="82"/>
  <c r="BB65" i="82" s="1"/>
  <c r="BE18" i="82"/>
  <c r="BD18" i="82"/>
  <c r="BA163" i="82"/>
  <c r="BB163" i="82" s="1"/>
  <c r="BE120" i="82"/>
  <c r="BC168" i="82"/>
  <c r="D52" i="84"/>
  <c r="G52" i="84" s="1"/>
  <c r="AN54" i="5"/>
  <c r="BA117" i="82"/>
  <c r="BB117" i="82" s="1"/>
  <c r="BA181" i="82"/>
  <c r="BB181" i="82" s="1"/>
  <c r="BC22" i="82"/>
  <c r="BC25" i="82"/>
  <c r="BD65" i="82"/>
  <c r="AN144" i="5"/>
  <c r="BD116" i="82"/>
  <c r="BC172" i="82"/>
  <c r="BD122" i="82"/>
  <c r="BC21" i="82"/>
  <c r="BA160" i="82"/>
  <c r="BB160" i="82" s="1"/>
  <c r="BE159" i="82"/>
  <c r="BD159" i="82"/>
  <c r="BA158" i="82"/>
  <c r="BB158" i="82" s="1"/>
  <c r="BD157" i="82"/>
  <c r="BC157" i="82"/>
  <c r="BD156" i="82"/>
  <c r="BD154" i="82"/>
  <c r="BA154" i="82"/>
  <c r="BB154" i="82" s="1"/>
  <c r="BC154" i="82"/>
  <c r="BA105" i="82"/>
  <c r="BB105" i="82" s="1"/>
  <c r="BA104" i="82"/>
  <c r="BB104" i="82" s="1"/>
  <c r="BD101" i="82"/>
  <c r="BC101" i="82"/>
  <c r="BB98" i="82"/>
  <c r="BD98" i="82"/>
  <c r="BC98" i="82"/>
  <c r="BE58" i="82"/>
  <c r="BC58" i="82"/>
  <c r="BA16" i="82"/>
  <c r="BB16" i="82" s="1"/>
  <c r="BA14" i="82"/>
  <c r="BB14" i="82" s="1"/>
  <c r="BE13" i="82"/>
  <c r="BD13" i="82"/>
  <c r="BA10" i="82"/>
  <c r="BB10" i="82" s="1"/>
  <c r="BE10" i="82"/>
  <c r="BD10" i="82"/>
  <c r="BC189" i="82"/>
  <c r="BC193" i="82"/>
  <c r="BD193" i="82"/>
  <c r="BA193" i="82"/>
  <c r="BB193" i="82" s="1"/>
  <c r="AJ69" i="3"/>
  <c r="V70" i="5" s="1"/>
  <c r="AJ8" i="3"/>
  <c r="V9" i="5" s="1"/>
  <c r="I49" i="5"/>
  <c r="BC48" i="75"/>
  <c r="K49" i="5" s="1"/>
  <c r="I17" i="5"/>
  <c r="AY151" i="75"/>
  <c r="I152" i="5" s="1"/>
  <c r="AY87" i="75"/>
  <c r="I88" i="5" s="1"/>
  <c r="BA63" i="83"/>
  <c r="B63" i="84" s="1"/>
  <c r="E63" i="84" s="1"/>
  <c r="BA55" i="83"/>
  <c r="BB55" i="83" s="1"/>
  <c r="BA47" i="83"/>
  <c r="AK49" i="5" s="1"/>
  <c r="AL49" i="5" s="1"/>
  <c r="BA39" i="83"/>
  <c r="B37" i="84" s="1"/>
  <c r="E37" i="84" s="1"/>
  <c r="BA31" i="83"/>
  <c r="B35" i="84" s="1"/>
  <c r="E35" i="84" s="1"/>
  <c r="BA23" i="83"/>
  <c r="AK25" i="5" s="1"/>
  <c r="AL25" i="5" s="1"/>
  <c r="BA15" i="83"/>
  <c r="AK17" i="5" s="1"/>
  <c r="AL17" i="5" s="1"/>
  <c r="AY143" i="75"/>
  <c r="I144" i="5" s="1"/>
  <c r="I182" i="5"/>
  <c r="I28" i="5"/>
  <c r="AY111" i="75"/>
  <c r="I112" i="5" s="1"/>
  <c r="BC129" i="75"/>
  <c r="K130" i="5" s="1"/>
  <c r="AY55" i="75"/>
  <c r="I56" i="5" s="1"/>
  <c r="AY167" i="75"/>
  <c r="I168" i="5" s="1"/>
  <c r="AY79" i="75"/>
  <c r="I80" i="5" s="1"/>
  <c r="AY71" i="75"/>
  <c r="I72" i="5" s="1"/>
  <c r="I160" i="5"/>
  <c r="BC159" i="75"/>
  <c r="K160" i="5" s="1"/>
  <c r="BC157" i="75"/>
  <c r="K158" i="5" s="1"/>
  <c r="I158" i="5"/>
  <c r="BC68" i="75"/>
  <c r="K69" i="5" s="1"/>
  <c r="I69" i="5"/>
  <c r="I98" i="5"/>
  <c r="BC97" i="75"/>
  <c r="K98" i="5" s="1"/>
  <c r="BC162" i="75"/>
  <c r="K163" i="5" s="1"/>
  <c r="I163" i="5"/>
  <c r="BC46" i="75"/>
  <c r="K47" i="5" s="1"/>
  <c r="I47" i="5"/>
  <c r="BC124" i="75"/>
  <c r="K125" i="5" s="1"/>
  <c r="BC110" i="75"/>
  <c r="K111" i="5" s="1"/>
  <c r="BC123" i="75"/>
  <c r="K124" i="5" s="1"/>
  <c r="BC28" i="75"/>
  <c r="K29" i="5" s="1"/>
  <c r="BC64" i="75"/>
  <c r="K65" i="5" s="1"/>
  <c r="I84" i="5"/>
  <c r="I167" i="5"/>
  <c r="BC166" i="75"/>
  <c r="K167" i="5" s="1"/>
  <c r="I74" i="5"/>
  <c r="BC73" i="75"/>
  <c r="K74" i="5" s="1"/>
  <c r="BC105" i="75"/>
  <c r="K106" i="5" s="1"/>
  <c r="I106" i="5"/>
  <c r="BC45" i="75"/>
  <c r="K46" i="5" s="1"/>
  <c r="I46" i="5"/>
  <c r="BC192" i="75"/>
  <c r="K193" i="5" s="1"/>
  <c r="I193" i="5"/>
  <c r="I43" i="5"/>
  <c r="BC42" i="75"/>
  <c r="K43" i="5" s="1"/>
  <c r="I121" i="5"/>
  <c r="BC120" i="75"/>
  <c r="K121" i="5" s="1"/>
  <c r="BC23" i="75"/>
  <c r="K24" i="5" s="1"/>
  <c r="BC36" i="75"/>
  <c r="K37" i="5" s="1"/>
  <c r="BC6" i="75"/>
  <c r="K7" i="5" s="1"/>
  <c r="BC52" i="75"/>
  <c r="K53" i="5" s="1"/>
  <c r="I53" i="5"/>
  <c r="I99" i="5"/>
  <c r="BC98" i="75"/>
  <c r="K99" i="5" s="1"/>
  <c r="BC24" i="75"/>
  <c r="K25" i="5" s="1"/>
  <c r="I25" i="5"/>
  <c r="I185" i="5"/>
  <c r="BC184" i="75"/>
  <c r="K185" i="5" s="1"/>
  <c r="L185" i="5" s="1"/>
  <c r="I190" i="5"/>
  <c r="BC189" i="75"/>
  <c r="K190" i="5" s="1"/>
  <c r="BC93" i="75"/>
  <c r="K94" i="5" s="1"/>
  <c r="I94" i="5"/>
  <c r="BC30" i="75"/>
  <c r="K31" i="5" s="1"/>
  <c r="I31" i="5"/>
  <c r="I103" i="5"/>
  <c r="BC102" i="75"/>
  <c r="K103" i="5" s="1"/>
  <c r="BC66" i="75"/>
  <c r="K67" i="5" s="1"/>
  <c r="I67" i="5"/>
  <c r="BC26" i="75"/>
  <c r="K27" i="5" s="1"/>
  <c r="I27" i="5"/>
  <c r="I134" i="5"/>
  <c r="BC133" i="75"/>
  <c r="K134" i="5" s="1"/>
  <c r="I170" i="5"/>
  <c r="BC169" i="75"/>
  <c r="K170" i="5" s="1"/>
  <c r="BC14" i="75"/>
  <c r="K15" i="5" s="1"/>
  <c r="I15" i="5"/>
  <c r="I73" i="5"/>
  <c r="BC72" i="75"/>
  <c r="K73" i="5" s="1"/>
  <c r="I145" i="5"/>
  <c r="BC144" i="75"/>
  <c r="K145" i="5" s="1"/>
  <c r="BC96" i="75"/>
  <c r="K97" i="5" s="1"/>
  <c r="I97" i="5"/>
  <c r="BC186" i="75"/>
  <c r="K187" i="5" s="1"/>
  <c r="X119" i="4"/>
  <c r="AE120" i="5" s="1"/>
  <c r="AB140" i="5"/>
  <c r="X154" i="4"/>
  <c r="AE155" i="5" s="1"/>
  <c r="M3" i="4"/>
  <c r="AB4" i="5" s="1"/>
  <c r="AB11" i="5"/>
  <c r="AJ102" i="3"/>
  <c r="V103" i="5" s="1"/>
  <c r="AB87" i="5"/>
  <c r="AB151" i="5"/>
  <c r="X130" i="4"/>
  <c r="AE131" i="5" s="1"/>
  <c r="AB131" i="5"/>
  <c r="AB119" i="5"/>
  <c r="X118" i="4"/>
  <c r="AE119" i="5" s="1"/>
  <c r="AF119" i="5" s="1"/>
  <c r="AB36" i="5"/>
  <c r="AB34" i="5"/>
  <c r="AB31" i="5"/>
  <c r="X8" i="4"/>
  <c r="AE9" i="5" s="1"/>
  <c r="AF9" i="5" s="1"/>
  <c r="X14" i="4"/>
  <c r="AE15" i="5" s="1"/>
  <c r="AF15" i="5" s="1"/>
  <c r="X42" i="4"/>
  <c r="AE43" i="5" s="1"/>
  <c r="AF43" i="5" s="1"/>
  <c r="X131" i="4"/>
  <c r="AE132" i="5" s="1"/>
  <c r="AF132" i="5" s="1"/>
  <c r="X63" i="4"/>
  <c r="AE64" i="5" s="1"/>
  <c r="AF64" i="5" s="1"/>
  <c r="X161" i="4"/>
  <c r="AE162" i="5" s="1"/>
  <c r="X183" i="4"/>
  <c r="AE184" i="5" s="1"/>
  <c r="AF184" i="5" s="1"/>
  <c r="X77" i="4"/>
  <c r="AE78" i="5" s="1"/>
  <c r="AB85" i="5"/>
  <c r="X85" i="4"/>
  <c r="AE86" i="5" s="1"/>
  <c r="X24" i="4"/>
  <c r="AE25" i="5" s="1"/>
  <c r="X106" i="4"/>
  <c r="AE107" i="5" s="1"/>
  <c r="AF107" i="5" s="1"/>
  <c r="X50" i="4"/>
  <c r="AE51" i="5" s="1"/>
  <c r="AF51" i="5" s="1"/>
  <c r="T89" i="5"/>
  <c r="AJ88" i="3"/>
  <c r="V89" i="5" s="1"/>
  <c r="AJ52" i="3"/>
  <c r="V53" i="5" s="1"/>
  <c r="AJ86" i="3"/>
  <c r="V87" i="5" s="1"/>
  <c r="Z147" i="5"/>
  <c r="H146" i="4"/>
  <c r="AA147" i="5" s="1"/>
  <c r="Z112" i="5"/>
  <c r="H111" i="4"/>
  <c r="AA112" i="5" s="1"/>
  <c r="Z55" i="5"/>
  <c r="H54" i="4"/>
  <c r="AA55" i="5" s="1"/>
  <c r="Z28" i="5"/>
  <c r="H27" i="4"/>
  <c r="AA28" i="5" s="1"/>
  <c r="Z194" i="5"/>
  <c r="H193" i="4"/>
  <c r="AA194" i="5" s="1"/>
  <c r="Z168" i="5"/>
  <c r="H167" i="4"/>
  <c r="AA168" i="5" s="1"/>
  <c r="Z90" i="5"/>
  <c r="H89" i="4"/>
  <c r="AA90" i="5" s="1"/>
  <c r="Z27" i="5"/>
  <c r="Z167" i="5"/>
  <c r="H166" i="4"/>
  <c r="AA167" i="5" s="1"/>
  <c r="Z89" i="5"/>
  <c r="H88" i="4"/>
  <c r="AA89" i="5" s="1"/>
  <c r="Z5" i="5"/>
  <c r="H4" i="4"/>
  <c r="AA5" i="5" s="1"/>
  <c r="Z129" i="5"/>
  <c r="H128" i="4"/>
  <c r="AA129" i="5" s="1"/>
  <c r="Z113" i="5"/>
  <c r="H171" i="4"/>
  <c r="AA172" i="5" s="1"/>
  <c r="Z125" i="5"/>
  <c r="Z150" i="5"/>
  <c r="H87" i="4"/>
  <c r="AA88" i="5" s="1"/>
  <c r="H59" i="4"/>
  <c r="AA60" i="5" s="1"/>
  <c r="H140" i="4"/>
  <c r="AA141" i="5" s="1"/>
  <c r="H174" i="4"/>
  <c r="AA175" i="5" s="1"/>
  <c r="H16" i="4"/>
  <c r="AA17" i="5" s="1"/>
  <c r="H114" i="4"/>
  <c r="AA115" i="5" s="1"/>
  <c r="H5" i="4"/>
  <c r="AA6" i="5" s="1"/>
  <c r="H150" i="4"/>
  <c r="AA151" i="5" s="1"/>
  <c r="H189" i="4"/>
  <c r="AA190" i="5" s="1"/>
  <c r="Z188" i="5"/>
  <c r="H187" i="4"/>
  <c r="AA188" i="5" s="1"/>
  <c r="Z165" i="5"/>
  <c r="H164" i="4"/>
  <c r="AA165" i="5" s="1"/>
  <c r="Z145" i="5"/>
  <c r="Z126" i="5"/>
  <c r="H125" i="4"/>
  <c r="AA126" i="5" s="1"/>
  <c r="Z111" i="5"/>
  <c r="H110" i="4"/>
  <c r="AA111" i="5" s="1"/>
  <c r="Z87" i="5"/>
  <c r="H86" i="4"/>
  <c r="AA87" i="5" s="1"/>
  <c r="AF87" i="5" s="1"/>
  <c r="H69" i="4"/>
  <c r="AA70" i="5" s="1"/>
  <c r="Z70" i="5"/>
  <c r="Z50" i="5"/>
  <c r="H49" i="4"/>
  <c r="AA50" i="5" s="1"/>
  <c r="Z47" i="5"/>
  <c r="H46" i="4"/>
  <c r="AA47" i="5" s="1"/>
  <c r="Z23" i="5"/>
  <c r="H22" i="4"/>
  <c r="AA23" i="5" s="1"/>
  <c r="Z22" i="5"/>
  <c r="H21" i="4"/>
  <c r="AA22" i="5" s="1"/>
  <c r="Z21" i="5"/>
  <c r="H20" i="4"/>
  <c r="AA21" i="5" s="1"/>
  <c r="AF21" i="5" s="1"/>
  <c r="H24" i="4"/>
  <c r="AA25" i="5" s="1"/>
  <c r="H74" i="4"/>
  <c r="AA75" i="5" s="1"/>
  <c r="H182" i="4"/>
  <c r="AA183" i="5" s="1"/>
  <c r="H82" i="4"/>
  <c r="AA83" i="5" s="1"/>
  <c r="H28" i="4"/>
  <c r="AA29" i="5" s="1"/>
  <c r="Z117" i="5"/>
  <c r="H132" i="4"/>
  <c r="AA133" i="5" s="1"/>
  <c r="G172" i="4"/>
  <c r="Z173" i="5" s="1"/>
  <c r="Z9" i="5"/>
  <c r="Z53" i="5"/>
  <c r="H190" i="4"/>
  <c r="AA191" i="5" s="1"/>
  <c r="Z51" i="5"/>
  <c r="Z158" i="5"/>
  <c r="H18" i="4"/>
  <c r="AA19" i="5" s="1"/>
  <c r="H56" i="4"/>
  <c r="AA57" i="5" s="1"/>
  <c r="H102" i="4"/>
  <c r="AA103" i="5" s="1"/>
  <c r="H43" i="4"/>
  <c r="AA44" i="5" s="1"/>
  <c r="G3" i="4"/>
  <c r="Z4" i="5" s="1"/>
  <c r="Z176" i="5"/>
  <c r="H154" i="4"/>
  <c r="AA155" i="5" s="1"/>
  <c r="Z155" i="5"/>
  <c r="Z136" i="5"/>
  <c r="H135" i="4"/>
  <c r="AA136" i="5" s="1"/>
  <c r="Z135" i="5"/>
  <c r="H134" i="4"/>
  <c r="AA135" i="5" s="1"/>
  <c r="Z134" i="5"/>
  <c r="H133" i="4"/>
  <c r="AA134" i="5" s="1"/>
  <c r="Z120" i="5"/>
  <c r="H119" i="4"/>
  <c r="AA120" i="5" s="1"/>
  <c r="H101" i="4"/>
  <c r="AA102" i="5" s="1"/>
  <c r="Z101" i="5"/>
  <c r="H58" i="4"/>
  <c r="AA59" i="5" s="1"/>
  <c r="Z59" i="5"/>
  <c r="Z39" i="5"/>
  <c r="Z12" i="5"/>
  <c r="Z98" i="5"/>
  <c r="H84" i="4"/>
  <c r="AA85" i="5" s="1"/>
  <c r="AF85" i="5" s="1"/>
  <c r="H139" i="4"/>
  <c r="AA140" i="5" s="1"/>
  <c r="AF140" i="5" s="1"/>
  <c r="AJ85" i="3"/>
  <c r="V86" i="5" s="1"/>
  <c r="Z163" i="5"/>
  <c r="H76" i="4"/>
  <c r="AA77" i="5" s="1"/>
  <c r="H47" i="4"/>
  <c r="AA48" i="5" s="1"/>
  <c r="H153" i="4"/>
  <c r="AA154" i="5" s="1"/>
  <c r="H188" i="4"/>
  <c r="AA189" i="5" s="1"/>
  <c r="H37" i="4"/>
  <c r="AA38" i="5" s="1"/>
  <c r="H98" i="4"/>
  <c r="AA99" i="5" s="1"/>
  <c r="H34" i="4"/>
  <c r="AA35" i="5" s="1"/>
  <c r="H138" i="4"/>
  <c r="AA139" i="5" s="1"/>
  <c r="H148" i="4"/>
  <c r="AA149" i="5" s="1"/>
  <c r="H29" i="4"/>
  <c r="AA30" i="5" s="1"/>
  <c r="H85" i="4"/>
  <c r="AA86" i="5" s="1"/>
  <c r="H67" i="4"/>
  <c r="AA68" i="5" s="1"/>
  <c r="AJ70" i="3"/>
  <c r="V71" i="5" s="1"/>
  <c r="AJ132" i="3"/>
  <c r="V133" i="5" s="1"/>
  <c r="T186" i="5"/>
  <c r="AJ115" i="3"/>
  <c r="V116" i="5" s="1"/>
  <c r="S102" i="3"/>
  <c r="Q103" i="5" s="1"/>
  <c r="P106" i="3"/>
  <c r="S106" i="3" s="1"/>
  <c r="Q107" i="5" s="1"/>
  <c r="Q136" i="3"/>
  <c r="R136" i="3" s="1"/>
  <c r="S136" i="3" s="1"/>
  <c r="Q137" i="5" s="1"/>
  <c r="Q116" i="3"/>
  <c r="R116" i="3" s="1"/>
  <c r="S116" i="3" s="1"/>
  <c r="Q117" i="5" s="1"/>
  <c r="S45" i="3"/>
  <c r="Q46" i="5" s="1"/>
  <c r="P16" i="3"/>
  <c r="S16" i="3" s="1"/>
  <c r="Q17" i="5" s="1"/>
  <c r="Q12" i="3"/>
  <c r="R12" i="3" s="1"/>
  <c r="S12" i="3" s="1"/>
  <c r="Q13" i="5" s="1"/>
  <c r="S13" i="3"/>
  <c r="Q14" i="5" s="1"/>
  <c r="Q7" i="3"/>
  <c r="R7" i="3" s="1"/>
  <c r="S7" i="3" s="1"/>
  <c r="Q8" i="5" s="1"/>
  <c r="Q63" i="3"/>
  <c r="R63" i="3" s="1"/>
  <c r="S63" i="3" s="1"/>
  <c r="Q64" i="5" s="1"/>
  <c r="P124" i="3"/>
  <c r="S124" i="3" s="1"/>
  <c r="Q125" i="5" s="1"/>
  <c r="Q70" i="3"/>
  <c r="R70" i="3" s="1"/>
  <c r="S70" i="3" s="1"/>
  <c r="Q71" i="5" s="1"/>
  <c r="Q146" i="3"/>
  <c r="R146" i="3" s="1"/>
  <c r="S146" i="3" s="1"/>
  <c r="Q147" i="5" s="1"/>
  <c r="Q17" i="3"/>
  <c r="R17" i="3" s="1"/>
  <c r="S17" i="3" s="1"/>
  <c r="Q18" i="5" s="1"/>
  <c r="P167" i="3"/>
  <c r="S167" i="3" s="1"/>
  <c r="Q168" i="5" s="1"/>
  <c r="P164" i="3"/>
  <c r="S164" i="3" s="1"/>
  <c r="Q165" i="5" s="1"/>
  <c r="P3" i="3"/>
  <c r="S3" i="3" s="1"/>
  <c r="Q4" i="5" s="1"/>
  <c r="P158" i="3"/>
  <c r="S158" i="3" s="1"/>
  <c r="Q159" i="5" s="1"/>
  <c r="Q30" i="3"/>
  <c r="R30" i="3" s="1"/>
  <c r="S30" i="3" s="1"/>
  <c r="Q31" i="5" s="1"/>
  <c r="Q189" i="3"/>
  <c r="R189" i="3" s="1"/>
  <c r="S189" i="3" s="1"/>
  <c r="Q190" i="5" s="1"/>
  <c r="P173" i="3"/>
  <c r="S173" i="3" s="1"/>
  <c r="S103" i="3"/>
  <c r="Q104" i="5" s="1"/>
  <c r="S161" i="3"/>
  <c r="Q162" i="5" s="1"/>
  <c r="P36" i="3"/>
  <c r="S36" i="3" s="1"/>
  <c r="Q37" i="5" s="1"/>
  <c r="S186" i="3"/>
  <c r="Q187" i="5" s="1"/>
  <c r="S38" i="3"/>
  <c r="Q39" i="5" s="1"/>
  <c r="Q54" i="3"/>
  <c r="R54" i="3" s="1"/>
  <c r="S54" i="3" s="1"/>
  <c r="Q55" i="5" s="1"/>
  <c r="P89" i="3"/>
  <c r="S89" i="3" s="1"/>
  <c r="Q90" i="5" s="1"/>
  <c r="S78" i="3"/>
  <c r="Q79" i="5" s="1"/>
  <c r="Q135" i="3"/>
  <c r="R135" i="3" s="1"/>
  <c r="S135" i="3" s="1"/>
  <c r="Q136" i="5" s="1"/>
  <c r="P138" i="3"/>
  <c r="S138" i="3" s="1"/>
  <c r="Q139" i="5" s="1"/>
  <c r="S58" i="3"/>
  <c r="Q59" i="5" s="1"/>
  <c r="BA7" i="83"/>
  <c r="BB7" i="83" s="1"/>
  <c r="Q29" i="3"/>
  <c r="R29" i="3" s="1"/>
  <c r="S29" i="3" s="1"/>
  <c r="Q30" i="5" s="1"/>
  <c r="Q55" i="3"/>
  <c r="R55" i="3" s="1"/>
  <c r="S55" i="3" s="1"/>
  <c r="Q184" i="3"/>
  <c r="R184" i="3" s="1"/>
  <c r="S184" i="3" s="1"/>
  <c r="Q185" i="5" s="1"/>
  <c r="P100" i="3"/>
  <c r="S100" i="3" s="1"/>
  <c r="Q101" i="5" s="1"/>
  <c r="S176" i="3"/>
  <c r="Q177" i="5" s="1"/>
  <c r="S110" i="3"/>
  <c r="Q111" i="5" s="1"/>
  <c r="Q140" i="3"/>
  <c r="R140" i="3" s="1"/>
  <c r="S140" i="3" s="1"/>
  <c r="Q169" i="3"/>
  <c r="R169" i="3" s="1"/>
  <c r="S169" i="3" s="1"/>
  <c r="P77" i="3"/>
  <c r="S77" i="3" s="1"/>
  <c r="Q49" i="3"/>
  <c r="R49" i="3" s="1"/>
  <c r="S49" i="3" s="1"/>
  <c r="Q50" i="5" s="1"/>
  <c r="Q83" i="3"/>
  <c r="R83" i="3" s="1"/>
  <c r="S83" i="3" s="1"/>
  <c r="Q84" i="5" s="1"/>
  <c r="P172" i="3"/>
  <c r="S172" i="3" s="1"/>
  <c r="Q173" i="5" s="1"/>
  <c r="S42" i="3"/>
  <c r="Q43" i="5" s="1"/>
  <c r="Q60" i="3"/>
  <c r="R60" i="3" s="1"/>
  <c r="S60" i="3" s="1"/>
  <c r="Q61" i="5" s="1"/>
  <c r="P155" i="3"/>
  <c r="S155" i="3" s="1"/>
  <c r="Q156" i="5" s="1"/>
  <c r="P181" i="3"/>
  <c r="S181" i="3" s="1"/>
  <c r="Q182" i="5" s="1"/>
  <c r="S128" i="3"/>
  <c r="Q129" i="5" s="1"/>
  <c r="P123" i="3"/>
  <c r="S123" i="3" s="1"/>
  <c r="S46" i="3"/>
  <c r="Q47" i="5" s="1"/>
  <c r="Q95" i="3"/>
  <c r="R95" i="3" s="1"/>
  <c r="S95" i="3" s="1"/>
  <c r="Q96" i="5" s="1"/>
  <c r="S139" i="3"/>
  <c r="Q140" i="5" s="1"/>
  <c r="BA67" i="83"/>
  <c r="AK69" i="5" s="1"/>
  <c r="AL69" i="5" s="1"/>
  <c r="BA59" i="83"/>
  <c r="AK61" i="5" s="1"/>
  <c r="AL61" i="5" s="1"/>
  <c r="BA51" i="83"/>
  <c r="AK53" i="5" s="1"/>
  <c r="AL53" i="5" s="1"/>
  <c r="BA43" i="83"/>
  <c r="B74" i="84" s="1"/>
  <c r="E74" i="84" s="1"/>
  <c r="BA35" i="83"/>
  <c r="AK37" i="5" s="1"/>
  <c r="AL37" i="5" s="1"/>
  <c r="BA27" i="83"/>
  <c r="AK29" i="5" s="1"/>
  <c r="AL29" i="5" s="1"/>
  <c r="BA19" i="83"/>
  <c r="BB19" i="83" s="1"/>
  <c r="BA11" i="83"/>
  <c r="BB11" i="83" s="1"/>
  <c r="S59" i="3"/>
  <c r="Q60" i="5" s="1"/>
  <c r="Q23" i="3"/>
  <c r="R23" i="3" s="1"/>
  <c r="S23" i="3" s="1"/>
  <c r="Q24" i="5" s="1"/>
  <c r="Q28" i="3"/>
  <c r="R28" i="3" s="1"/>
  <c r="S28" i="3" s="1"/>
  <c r="Q29" i="5" s="1"/>
  <c r="P131" i="3"/>
  <c r="S131" i="3" s="1"/>
  <c r="Q132" i="5" s="1"/>
  <c r="BA3" i="83"/>
  <c r="BB3" i="83" s="1"/>
  <c r="Q84" i="3"/>
  <c r="R84" i="3" s="1"/>
  <c r="S84" i="3" s="1"/>
  <c r="Q85" i="5" s="1"/>
  <c r="Q94" i="3"/>
  <c r="R94" i="3" s="1"/>
  <c r="S94" i="3" s="1"/>
  <c r="Q114" i="3"/>
  <c r="R114" i="3" s="1"/>
  <c r="S114" i="3" s="1"/>
  <c r="Q115" i="5" s="1"/>
  <c r="T136" i="5"/>
  <c r="T29" i="5"/>
  <c r="AJ28" i="3"/>
  <c r="V29" i="5" s="1"/>
  <c r="S157" i="3"/>
  <c r="Q158" i="5" s="1"/>
  <c r="T148" i="5"/>
  <c r="T52" i="5"/>
  <c r="S178" i="3"/>
  <c r="Q179" i="5" s="1"/>
  <c r="T176" i="5"/>
  <c r="T92" i="5"/>
  <c r="S180" i="3"/>
  <c r="Q181" i="5" s="1"/>
  <c r="S165" i="3"/>
  <c r="Q166" i="5" s="1"/>
  <c r="Q166" i="3"/>
  <c r="R166" i="3" s="1"/>
  <c r="S166" i="3" s="1"/>
  <c r="Q167" i="5" s="1"/>
  <c r="S18" i="3"/>
  <c r="Q19" i="5" s="1"/>
  <c r="Q8" i="3"/>
  <c r="R8" i="3" s="1"/>
  <c r="S8" i="3" s="1"/>
  <c r="Q9" i="5" s="1"/>
  <c r="Q53" i="3"/>
  <c r="R53" i="3" s="1"/>
  <c r="S53" i="3" s="1"/>
  <c r="Q54" i="5" s="1"/>
  <c r="Q162" i="3"/>
  <c r="R162" i="3" s="1"/>
  <c r="S162" i="3" s="1"/>
  <c r="Q163" i="5" s="1"/>
  <c r="P187" i="3"/>
  <c r="S187" i="3" s="1"/>
  <c r="Q188" i="5" s="1"/>
  <c r="S171" i="3"/>
  <c r="Q172" i="5" s="1"/>
  <c r="S190" i="3"/>
  <c r="Q191" i="5" s="1"/>
  <c r="S121" i="3"/>
  <c r="Q122" i="5" s="1"/>
  <c r="S96" i="3"/>
  <c r="S15" i="3"/>
  <c r="Q16" i="5" s="1"/>
  <c r="Q31" i="3"/>
  <c r="R31" i="3" s="1"/>
  <c r="S31" i="3" s="1"/>
  <c r="S22" i="3"/>
  <c r="Q23" i="5" s="1"/>
  <c r="S81" i="3"/>
  <c r="Q82" i="5" s="1"/>
  <c r="Q154" i="3"/>
  <c r="R154" i="3" s="1"/>
  <c r="S154" i="3" s="1"/>
  <c r="Q155" i="5" s="1"/>
  <c r="Q112" i="3"/>
  <c r="R112" i="3" s="1"/>
  <c r="S112" i="3" s="1"/>
  <c r="Q113" i="5" s="1"/>
  <c r="S34" i="3"/>
  <c r="Q35" i="5" s="1"/>
  <c r="P44" i="3"/>
  <c r="S44" i="3" s="1"/>
  <c r="Q45" i="5" s="1"/>
  <c r="S11" i="3"/>
  <c r="Q12" i="5" s="1"/>
  <c r="S6" i="3"/>
  <c r="Q7" i="5" s="1"/>
  <c r="Q21" i="3"/>
  <c r="R21" i="3" s="1"/>
  <c r="S21" i="3" s="1"/>
  <c r="Q22" i="5" s="1"/>
  <c r="Q71" i="3"/>
  <c r="R71" i="3" s="1"/>
  <c r="S71" i="3" s="1"/>
  <c r="Q72" i="5" s="1"/>
  <c r="P72" i="3"/>
  <c r="S72" i="3" s="1"/>
  <c r="Q73" i="5" s="1"/>
  <c r="P35" i="3"/>
  <c r="S35" i="3" s="1"/>
  <c r="Q36" i="5" s="1"/>
  <c r="Q98" i="3"/>
  <c r="R98" i="3" s="1"/>
  <c r="S98" i="3" s="1"/>
  <c r="Q99" i="5" s="1"/>
  <c r="P108" i="3"/>
  <c r="S108" i="3" s="1"/>
  <c r="Q65" i="3"/>
  <c r="R65" i="3" s="1"/>
  <c r="S65" i="3" s="1"/>
  <c r="Q66" i="5" s="1"/>
  <c r="S185" i="3"/>
  <c r="Q186" i="5" s="1"/>
  <c r="Q143" i="3"/>
  <c r="R143" i="3" s="1"/>
  <c r="S143" i="3" s="1"/>
  <c r="Q144" i="5" s="1"/>
  <c r="Q93" i="3"/>
  <c r="R93" i="3" s="1"/>
  <c r="S93" i="3" s="1"/>
  <c r="Q94" i="5" s="1"/>
  <c r="S130" i="3"/>
  <c r="Q131" i="5" s="1"/>
  <c r="S90" i="3"/>
  <c r="Q91" i="5" s="1"/>
  <c r="S74" i="3"/>
  <c r="Q75" i="5" s="1"/>
  <c r="S5" i="3"/>
  <c r="Q6" i="5" s="1"/>
  <c r="S51" i="3"/>
  <c r="Q52" i="5" s="1"/>
  <c r="Q62" i="3"/>
  <c r="R62" i="3" s="1"/>
  <c r="S62" i="3" s="1"/>
  <c r="Q63" i="5" s="1"/>
  <c r="Q148" i="3"/>
  <c r="R148" i="3" s="1"/>
  <c r="S148" i="3" s="1"/>
  <c r="Q149" i="5" s="1"/>
  <c r="Q82" i="3"/>
  <c r="R82" i="3" s="1"/>
  <c r="S82" i="3" s="1"/>
  <c r="Q83" i="5" s="1"/>
  <c r="P192" i="3"/>
  <c r="S192" i="3" s="1"/>
  <c r="Q193" i="5" s="1"/>
  <c r="Q118" i="3"/>
  <c r="R118" i="3" s="1"/>
  <c r="S118" i="3" s="1"/>
  <c r="Q119" i="5" s="1"/>
  <c r="Q175" i="3"/>
  <c r="R175" i="3" s="1"/>
  <c r="S175" i="3" s="1"/>
  <c r="Q176" i="5" s="1"/>
  <c r="T183" i="5"/>
  <c r="S129" i="3"/>
  <c r="Q130" i="5" s="1"/>
  <c r="S109" i="3"/>
  <c r="Q110" i="5" s="1"/>
  <c r="S50" i="3"/>
  <c r="Q51" i="5" s="1"/>
  <c r="S4" i="3"/>
  <c r="Q5" i="5" s="1"/>
  <c r="S76" i="3"/>
  <c r="Q77" i="5" s="1"/>
  <c r="Q48" i="3"/>
  <c r="R48" i="3" s="1"/>
  <c r="S48" i="3" s="1"/>
  <c r="Q49" i="5" s="1"/>
  <c r="Q150" i="3"/>
  <c r="R150" i="3" s="1"/>
  <c r="S150" i="3" s="1"/>
  <c r="Q151" i="5" s="1"/>
  <c r="Q170" i="3"/>
  <c r="R170" i="3" s="1"/>
  <c r="S170" i="3" s="1"/>
  <c r="Q171" i="5" s="1"/>
  <c r="S47" i="3"/>
  <c r="Q48" i="5" s="1"/>
  <c r="S41" i="3"/>
  <c r="Q42" i="5" s="1"/>
  <c r="Q132" i="3"/>
  <c r="R132" i="3" s="1"/>
  <c r="S132" i="3" s="1"/>
  <c r="Q133" i="5" s="1"/>
  <c r="Q111" i="3"/>
  <c r="R111" i="3" s="1"/>
  <c r="S111" i="3" s="1"/>
  <c r="Q112" i="5" s="1"/>
  <c r="P122" i="3"/>
  <c r="S122" i="3" s="1"/>
  <c r="Q123" i="5" s="1"/>
  <c r="T152" i="5"/>
  <c r="S66" i="3"/>
  <c r="Q67" i="5" s="1"/>
  <c r="P26" i="3"/>
  <c r="S26" i="3" s="1"/>
  <c r="Q27" i="5" s="1"/>
  <c r="P141" i="3"/>
  <c r="S141" i="3" s="1"/>
  <c r="Q142" i="5" s="1"/>
  <c r="Q153" i="3"/>
  <c r="R153" i="3" s="1"/>
  <c r="S153" i="3" s="1"/>
  <c r="Q154" i="5" s="1"/>
  <c r="S25" i="3"/>
  <c r="Q26" i="5" s="1"/>
  <c r="AJ22" i="3"/>
  <c r="V23" i="5" s="1"/>
  <c r="S119" i="3"/>
  <c r="Q120" i="5" s="1"/>
  <c r="S91" i="3"/>
  <c r="Q92" i="5" s="1"/>
  <c r="P43" i="3"/>
  <c r="S43" i="3" s="1"/>
  <c r="Q44" i="5" s="1"/>
  <c r="S85" i="3"/>
  <c r="S144" i="3"/>
  <c r="S86" i="3"/>
  <c r="Q87" i="5" s="1"/>
  <c r="Q148" i="5"/>
  <c r="S182" i="3"/>
  <c r="Q183" i="5" s="1"/>
  <c r="S99" i="3"/>
  <c r="Q100" i="5" s="1"/>
  <c r="S24" i="3"/>
  <c r="Q25" i="5" s="1"/>
  <c r="S9" i="3"/>
  <c r="Q10" i="5" s="1"/>
  <c r="S137" i="3"/>
  <c r="Q138" i="5" s="1"/>
  <c r="S188" i="3"/>
  <c r="Q189" i="5" s="1"/>
  <c r="S151" i="3"/>
  <c r="S73" i="3"/>
  <c r="Q74" i="5" s="1"/>
  <c r="S68" i="3"/>
  <c r="Q69" i="5" s="1"/>
  <c r="S133" i="3"/>
  <c r="Q134" i="5" s="1"/>
  <c r="S127" i="3"/>
  <c r="Q128" i="5" s="1"/>
  <c r="S27" i="3"/>
  <c r="Q28" i="5" s="1"/>
  <c r="Q70" i="5"/>
  <c r="S117" i="3"/>
  <c r="Q118" i="5" s="1"/>
  <c r="Q174" i="3"/>
  <c r="R174" i="3" s="1"/>
  <c r="S174" i="3" s="1"/>
  <c r="Q175" i="5" s="1"/>
  <c r="Q149" i="3"/>
  <c r="R149" i="3" s="1"/>
  <c r="S149" i="3" s="1"/>
  <c r="Q150" i="5" s="1"/>
  <c r="Q156" i="3"/>
  <c r="R156" i="3" s="1"/>
  <c r="S156" i="3" s="1"/>
  <c r="P177" i="3"/>
  <c r="S177" i="3" s="1"/>
  <c r="Q178" i="5" s="1"/>
  <c r="BA75" i="83"/>
  <c r="B82" i="84" s="1"/>
  <c r="E82" i="84" s="1"/>
  <c r="BA95" i="83"/>
  <c r="B97" i="84" s="1"/>
  <c r="E97" i="84" s="1"/>
  <c r="T13" i="5"/>
  <c r="AJ12" i="3"/>
  <c r="V13" i="5" s="1"/>
  <c r="T161" i="5"/>
  <c r="T16" i="5"/>
  <c r="T167" i="5"/>
  <c r="T19" i="5"/>
  <c r="AJ18" i="3"/>
  <c r="T191" i="5"/>
  <c r="T57" i="5"/>
  <c r="AJ56" i="3"/>
  <c r="T135" i="5"/>
  <c r="T173" i="5"/>
  <c r="AJ164" i="3"/>
  <c r="T165" i="5"/>
  <c r="T158" i="5"/>
  <c r="T151" i="5"/>
  <c r="AJ150" i="3"/>
  <c r="T127" i="5"/>
  <c r="AJ126" i="3"/>
  <c r="T17" i="5"/>
  <c r="T194" i="5"/>
  <c r="AJ193" i="3"/>
  <c r="T182" i="5"/>
  <c r="AJ181" i="3"/>
  <c r="T175" i="5"/>
  <c r="AJ174" i="3"/>
  <c r="T146" i="5"/>
  <c r="AJ145" i="3"/>
  <c r="T172" i="5"/>
  <c r="T149" i="5"/>
  <c r="AJ148" i="3"/>
  <c r="V149" i="5" s="1"/>
  <c r="T143" i="5"/>
  <c r="AJ142" i="3"/>
  <c r="V143" i="5" s="1"/>
  <c r="AJ189" i="3"/>
  <c r="T190" i="5"/>
  <c r="T162" i="5"/>
  <c r="T153" i="5"/>
  <c r="AJ152" i="3"/>
  <c r="T100" i="5"/>
  <c r="AJ149" i="3"/>
  <c r="T150" i="5"/>
  <c r="T77" i="5"/>
  <c r="T69" i="5"/>
  <c r="AJ20" i="3"/>
  <c r="AJ106" i="3"/>
  <c r="T189" i="5"/>
  <c r="T147" i="5"/>
  <c r="T145" i="5"/>
  <c r="T80" i="5"/>
  <c r="T46" i="5"/>
  <c r="T164" i="5"/>
  <c r="T154" i="5"/>
  <c r="T79" i="5"/>
  <c r="T50" i="5"/>
  <c r="AJ49" i="3"/>
  <c r="V50" i="5" s="1"/>
  <c r="T43" i="5"/>
  <c r="AJ42" i="3"/>
  <c r="AJ36" i="3"/>
  <c r="T37" i="5"/>
  <c r="T15" i="5"/>
  <c r="AJ46" i="3"/>
  <c r="AJ122" i="3"/>
  <c r="T123" i="5"/>
  <c r="T117" i="5"/>
  <c r="AJ116" i="3"/>
  <c r="T113" i="5"/>
  <c r="AJ112" i="3"/>
  <c r="AJ58" i="3"/>
  <c r="T59" i="5"/>
  <c r="T45" i="5"/>
  <c r="AJ44" i="3"/>
  <c r="T26" i="5"/>
  <c r="AJ25" i="3"/>
  <c r="AJ23" i="3"/>
  <c r="V24" i="5" s="1"/>
  <c r="AJ155" i="3"/>
  <c r="V156" i="5" s="1"/>
  <c r="T156" i="5"/>
  <c r="AJ125" i="3"/>
  <c r="T126" i="5"/>
  <c r="T85" i="5"/>
  <c r="AJ114" i="3"/>
  <c r="T177" i="5"/>
  <c r="T144" i="5"/>
  <c r="T129" i="5"/>
  <c r="T112" i="5"/>
  <c r="AJ111" i="3"/>
  <c r="T94" i="5"/>
  <c r="AJ93" i="3"/>
  <c r="T67" i="5"/>
  <c r="AJ66" i="3"/>
  <c r="V67" i="5" s="1"/>
  <c r="T122" i="5"/>
  <c r="AJ43" i="3"/>
  <c r="T44" i="5"/>
  <c r="AJ72" i="3"/>
  <c r="V73" i="5" s="1"/>
  <c r="T170" i="5"/>
  <c r="T120" i="5"/>
  <c r="T110" i="5"/>
  <c r="T42" i="5"/>
  <c r="AJ41" i="3"/>
  <c r="T39" i="5"/>
  <c r="T36" i="5"/>
  <c r="AJ35" i="3"/>
  <c r="T28" i="5"/>
  <c r="AJ120" i="3"/>
  <c r="V121" i="5" s="1"/>
  <c r="AJ11" i="3"/>
  <c r="V12" i="5" s="1"/>
  <c r="N185" i="5"/>
  <c r="H189" i="3"/>
  <c r="N190" i="5" s="1"/>
  <c r="H179" i="3"/>
  <c r="N180" i="5" s="1"/>
  <c r="H174" i="3"/>
  <c r="N175" i="5" s="1"/>
  <c r="H162" i="3"/>
  <c r="N163" i="5" s="1"/>
  <c r="H19" i="3"/>
  <c r="N20" i="5" s="1"/>
  <c r="H4" i="3"/>
  <c r="N5" i="5" s="1"/>
  <c r="N71" i="3"/>
  <c r="P72" i="5" s="1"/>
  <c r="H191" i="3"/>
  <c r="N192" i="5" s="1"/>
  <c r="H3" i="3"/>
  <c r="N4" i="5" s="1"/>
  <c r="BA118" i="83"/>
  <c r="AK120" i="5" s="1"/>
  <c r="AL120" i="5" s="1"/>
  <c r="N80" i="3"/>
  <c r="P81" i="5" s="1"/>
  <c r="BA138" i="83"/>
  <c r="BB138" i="83" s="1"/>
  <c r="N50" i="3"/>
  <c r="P51" i="5" s="1"/>
  <c r="BA178" i="83"/>
  <c r="B171" i="84" s="1"/>
  <c r="E171" i="84" s="1"/>
  <c r="BA190" i="83"/>
  <c r="B189" i="84" s="1"/>
  <c r="E189" i="84" s="1"/>
  <c r="AJ187" i="3"/>
  <c r="AJ179" i="3"/>
  <c r="AD9" i="5"/>
  <c r="AJ97" i="3"/>
  <c r="V98" i="5" s="1"/>
  <c r="R73" i="5"/>
  <c r="R60" i="5"/>
  <c r="AJ159" i="3"/>
  <c r="AJ60" i="3"/>
  <c r="AJ100" i="3"/>
  <c r="X175" i="4"/>
  <c r="AE176" i="5" s="1"/>
  <c r="AD179" i="5"/>
  <c r="X81" i="4"/>
  <c r="AE82" i="5" s="1"/>
  <c r="AF82" i="5" s="1"/>
  <c r="AJ82" i="3"/>
  <c r="AD132" i="5"/>
  <c r="R171" i="5"/>
  <c r="AJ32" i="3"/>
  <c r="AJ180" i="3"/>
  <c r="AD57" i="5"/>
  <c r="AJ9" i="3"/>
  <c r="AJ34" i="3"/>
  <c r="X45" i="4"/>
  <c r="AE46" i="5" s="1"/>
  <c r="R51" i="5"/>
  <c r="AJ50" i="3"/>
  <c r="R6" i="5"/>
  <c r="R38" i="5"/>
  <c r="AJ37" i="3"/>
  <c r="R134" i="5"/>
  <c r="R104" i="5"/>
  <c r="AJ103" i="3"/>
  <c r="R192" i="5"/>
  <c r="R128" i="5"/>
  <c r="R119" i="5"/>
  <c r="AJ107" i="3"/>
  <c r="R76" i="5"/>
  <c r="R65" i="5"/>
  <c r="AJ64" i="3"/>
  <c r="R58" i="5"/>
  <c r="R25" i="5"/>
  <c r="AJ24" i="3"/>
  <c r="R22" i="5"/>
  <c r="AJ13" i="3"/>
  <c r="R169" i="5"/>
  <c r="R142" i="5"/>
  <c r="R75" i="5"/>
  <c r="AJ74" i="3"/>
  <c r="R93" i="5"/>
  <c r="R7" i="5"/>
  <c r="AJ6" i="3"/>
  <c r="R111" i="5"/>
  <c r="AJ110" i="3"/>
  <c r="R66" i="5"/>
  <c r="AJ65" i="3"/>
  <c r="R130" i="5"/>
  <c r="R138" i="5"/>
  <c r="R163" i="5"/>
  <c r="AJ162" i="3"/>
  <c r="R137" i="5"/>
  <c r="AJ136" i="3"/>
  <c r="AJ71" i="3"/>
  <c r="R132" i="5"/>
  <c r="AJ131" i="3"/>
  <c r="AJ63" i="3"/>
  <c r="R74" i="5"/>
  <c r="AJ73" i="3"/>
  <c r="R193" i="5"/>
  <c r="R30" i="5"/>
  <c r="AJ29" i="3"/>
  <c r="R62" i="5"/>
  <c r="AJ61" i="3"/>
  <c r="R114" i="5"/>
  <c r="R91" i="5"/>
  <c r="AJ90" i="3"/>
  <c r="R82" i="5"/>
  <c r="AJ81" i="3"/>
  <c r="AD104" i="5"/>
  <c r="AD86" i="5"/>
  <c r="X108" i="4"/>
  <c r="AE109" i="5" s="1"/>
  <c r="AF109" i="5" s="1"/>
  <c r="AD64" i="5"/>
  <c r="X168" i="4"/>
  <c r="AE169" i="5" s="1"/>
  <c r="AF169" i="5" s="1"/>
  <c r="AD169" i="5"/>
  <c r="AD115" i="5"/>
  <c r="X114" i="4"/>
  <c r="AE115" i="5" s="1"/>
  <c r="X94" i="4"/>
  <c r="AE95" i="5" s="1"/>
  <c r="AF95" i="5" s="1"/>
  <c r="AD95" i="5"/>
  <c r="X90" i="4"/>
  <c r="AE91" i="5" s="1"/>
  <c r="AF91" i="5" s="1"/>
  <c r="X55" i="4"/>
  <c r="AE56" i="5" s="1"/>
  <c r="AF56" i="5" s="1"/>
  <c r="BA185" i="83"/>
  <c r="AK187" i="5" s="1"/>
  <c r="AL187" i="5" s="1"/>
  <c r="BA137" i="83"/>
  <c r="B140" i="84" s="1"/>
  <c r="E140" i="84" s="1"/>
  <c r="X62" i="4"/>
  <c r="AE63" i="5" s="1"/>
  <c r="AF63" i="5" s="1"/>
  <c r="W3" i="4"/>
  <c r="X3" i="4" s="1"/>
  <c r="AE4" i="5" s="1"/>
  <c r="X52" i="4"/>
  <c r="AE53" i="5" s="1"/>
  <c r="AF53" i="5" s="1"/>
  <c r="AD14" i="5"/>
  <c r="X31" i="4"/>
  <c r="AE32" i="5" s="1"/>
  <c r="X132" i="4"/>
  <c r="AE133" i="5" s="1"/>
  <c r="AF133" i="5" s="1"/>
  <c r="AD189" i="5"/>
  <c r="X115" i="4"/>
  <c r="AE116" i="5" s="1"/>
  <c r="AD25" i="5"/>
  <c r="X126" i="4"/>
  <c r="AE127" i="5" s="1"/>
  <c r="AD168" i="5"/>
  <c r="X167" i="4"/>
  <c r="AE168" i="5" s="1"/>
  <c r="AF168" i="5" s="1"/>
  <c r="AD167" i="5"/>
  <c r="AD147" i="5"/>
  <c r="AD129" i="5"/>
  <c r="AD112" i="5"/>
  <c r="X89" i="4"/>
  <c r="AE90" i="5" s="1"/>
  <c r="AD90" i="5"/>
  <c r="X27" i="4"/>
  <c r="AE28" i="5" s="1"/>
  <c r="AD28" i="5"/>
  <c r="AD5" i="5"/>
  <c r="AD93" i="5"/>
  <c r="X5" i="4"/>
  <c r="AE6" i="5" s="1"/>
  <c r="AF6" i="5" s="1"/>
  <c r="BA54" i="83"/>
  <c r="B68" i="84" s="1"/>
  <c r="E68" i="84" s="1"/>
  <c r="BA14" i="83"/>
  <c r="AK16" i="5" s="1"/>
  <c r="AL16" i="5" s="1"/>
  <c r="X51" i="4"/>
  <c r="AE52" i="5" s="1"/>
  <c r="X153" i="4"/>
  <c r="AE154" i="5" s="1"/>
  <c r="BA90" i="83"/>
  <c r="BB90" i="83" s="1"/>
  <c r="AD78" i="5"/>
  <c r="X82" i="4"/>
  <c r="AE83" i="5" s="1"/>
  <c r="AF83" i="5" s="1"/>
  <c r="BA66" i="83"/>
  <c r="B69" i="84" s="1"/>
  <c r="E69" i="84" s="1"/>
  <c r="BA58" i="83"/>
  <c r="B58" i="84" s="1"/>
  <c r="E58" i="84" s="1"/>
  <c r="BA50" i="83"/>
  <c r="BB50" i="83" s="1"/>
  <c r="BA42" i="83"/>
  <c r="B34" i="84" s="1"/>
  <c r="E34" i="84" s="1"/>
  <c r="BA10" i="83"/>
  <c r="AK12" i="5" s="1"/>
  <c r="AL12" i="5" s="1"/>
  <c r="BA94" i="83"/>
  <c r="AK96" i="5" s="1"/>
  <c r="AL96" i="5" s="1"/>
  <c r="O177" i="5"/>
  <c r="BA186" i="83"/>
  <c r="AK188" i="5" s="1"/>
  <c r="AL188" i="5" s="1"/>
  <c r="BA155" i="83"/>
  <c r="B162" i="84" s="1"/>
  <c r="E162" i="84" s="1"/>
  <c r="BA103" i="83"/>
  <c r="B122" i="84" s="1"/>
  <c r="E122" i="84" s="1"/>
  <c r="BA183" i="83"/>
  <c r="BB183" i="83" s="1"/>
  <c r="BA147" i="83"/>
  <c r="BB147" i="83" s="1"/>
  <c r="BA175" i="83"/>
  <c r="BB175" i="83" s="1"/>
  <c r="BA167" i="83"/>
  <c r="BB167" i="83" s="1"/>
  <c r="BA115" i="83"/>
  <c r="BB115" i="83" s="1"/>
  <c r="N133" i="3"/>
  <c r="P134" i="5" s="1"/>
  <c r="O134" i="5"/>
  <c r="O42" i="5"/>
  <c r="BA52" i="83"/>
  <c r="B52" i="84" s="1"/>
  <c r="E52" i="84" s="1"/>
  <c r="BA12" i="83"/>
  <c r="BB12" i="83" s="1"/>
  <c r="N63" i="3"/>
  <c r="P64" i="5" s="1"/>
  <c r="BA80" i="83"/>
  <c r="BB80" i="83" s="1"/>
  <c r="BA72" i="83"/>
  <c r="AK74" i="5" s="1"/>
  <c r="AL74" i="5" s="1"/>
  <c r="C186" i="84"/>
  <c r="F186" i="84" s="1"/>
  <c r="BC190" i="75"/>
  <c r="K191" i="5" s="1"/>
  <c r="J191" i="5"/>
  <c r="AM191" i="5" s="1"/>
  <c r="C31" i="84"/>
  <c r="F31" i="84" s="1"/>
  <c r="J168" i="5"/>
  <c r="AM168" i="5" s="1"/>
  <c r="BC167" i="75"/>
  <c r="K168" i="5" s="1"/>
  <c r="C150" i="84"/>
  <c r="F150" i="84" s="1"/>
  <c r="J164" i="5"/>
  <c r="AM164" i="5" s="1"/>
  <c r="C162" i="84"/>
  <c r="F162" i="84" s="1"/>
  <c r="BC156" i="75"/>
  <c r="K157" i="5" s="1"/>
  <c r="L157" i="5" s="1"/>
  <c r="C154" i="84"/>
  <c r="F154" i="84" s="1"/>
  <c r="BC153" i="75"/>
  <c r="K154" i="5" s="1"/>
  <c r="J154" i="5"/>
  <c r="AM154" i="5" s="1"/>
  <c r="M114" i="5"/>
  <c r="O182" i="5"/>
  <c r="O137" i="5"/>
  <c r="M80" i="5"/>
  <c r="N37" i="3"/>
  <c r="P38" i="5" s="1"/>
  <c r="BA117" i="83"/>
  <c r="AK119" i="5" s="1"/>
  <c r="AL119" i="5" s="1"/>
  <c r="J42" i="5"/>
  <c r="AM42" i="5" s="1"/>
  <c r="E189" i="3"/>
  <c r="M190" i="5" s="1"/>
  <c r="E172" i="3"/>
  <c r="M173" i="5" s="1"/>
  <c r="E110" i="3"/>
  <c r="M111" i="5" s="1"/>
  <c r="E106" i="3"/>
  <c r="M107" i="5" s="1"/>
  <c r="BA150" i="83"/>
  <c r="BB150" i="83" s="1"/>
  <c r="BA110" i="83"/>
  <c r="AK112" i="5" s="1"/>
  <c r="AL112" i="5" s="1"/>
  <c r="BA78" i="83"/>
  <c r="AK80" i="5" s="1"/>
  <c r="AL80" i="5" s="1"/>
  <c r="M123" i="5"/>
  <c r="BB92" i="75"/>
  <c r="BC92" i="75" s="1"/>
  <c r="K93" i="5" s="1"/>
  <c r="L93" i="5" s="1"/>
  <c r="BB91" i="75"/>
  <c r="BB79" i="75"/>
  <c r="J80" i="5" s="1"/>
  <c r="AM80" i="5" s="1"/>
  <c r="BB69" i="75"/>
  <c r="BC69" i="75" s="1"/>
  <c r="K70" i="5" s="1"/>
  <c r="BB56" i="75"/>
  <c r="J57" i="5" s="1"/>
  <c r="AM57" i="5" s="1"/>
  <c r="BB25" i="75"/>
  <c r="C24" i="84" s="1"/>
  <c r="F24" i="84" s="1"/>
  <c r="BB21" i="75"/>
  <c r="C27" i="84" s="1"/>
  <c r="F27" i="84" s="1"/>
  <c r="BB19" i="75"/>
  <c r="J20" i="5" s="1"/>
  <c r="AM20" i="5" s="1"/>
  <c r="BA182" i="83"/>
  <c r="BB182" i="83" s="1"/>
  <c r="BA170" i="83"/>
  <c r="AK172" i="5" s="1"/>
  <c r="AL172" i="5" s="1"/>
  <c r="BA162" i="83"/>
  <c r="AK164" i="5" s="1"/>
  <c r="AL164" i="5" s="1"/>
  <c r="BA102" i="83"/>
  <c r="AK104" i="5" s="1"/>
  <c r="AL104" i="5" s="1"/>
  <c r="BC17" i="75"/>
  <c r="K18" i="5" s="1"/>
  <c r="N86" i="3"/>
  <c r="P87" i="5" s="1"/>
  <c r="J170" i="5"/>
  <c r="AM170" i="5" s="1"/>
  <c r="E173" i="3"/>
  <c r="M174" i="5" s="1"/>
  <c r="E151" i="3"/>
  <c r="N151" i="3" s="1"/>
  <c r="P152" i="5" s="1"/>
  <c r="E111" i="3"/>
  <c r="E107" i="3"/>
  <c r="M108" i="5" s="1"/>
  <c r="E32" i="3"/>
  <c r="M33" i="5" s="1"/>
  <c r="E16" i="3"/>
  <c r="M17" i="5" s="1"/>
  <c r="E8" i="3"/>
  <c r="M9" i="5" s="1"/>
  <c r="BA154" i="83"/>
  <c r="AK156" i="5" s="1"/>
  <c r="AL156" i="5" s="1"/>
  <c r="BA142" i="83"/>
  <c r="AK144" i="5" s="1"/>
  <c r="AL144" i="5" s="1"/>
  <c r="BA70" i="83"/>
  <c r="AK72" i="5" s="1"/>
  <c r="AL72" i="5" s="1"/>
  <c r="BA34" i="83"/>
  <c r="BB34" i="83" s="1"/>
  <c r="BA26" i="83"/>
  <c r="AK28" i="5" s="1"/>
  <c r="AL28" i="5" s="1"/>
  <c r="BA6" i="83"/>
  <c r="B8" i="84" s="1"/>
  <c r="E8" i="84" s="1"/>
  <c r="M72" i="5"/>
  <c r="M25" i="5"/>
  <c r="J18" i="5"/>
  <c r="AM18" i="5" s="1"/>
  <c r="E167" i="3"/>
  <c r="M168" i="5" s="1"/>
  <c r="E137" i="3"/>
  <c r="M138" i="5" s="1"/>
  <c r="E47" i="3"/>
  <c r="M48" i="5" s="1"/>
  <c r="BA134" i="83"/>
  <c r="BB134" i="83" s="1"/>
  <c r="BA122" i="83"/>
  <c r="BB122" i="83" s="1"/>
  <c r="BA82" i="83"/>
  <c r="B84" i="84" s="1"/>
  <c r="E84" i="84" s="1"/>
  <c r="BA62" i="83"/>
  <c r="AK64" i="5" s="1"/>
  <c r="AL64" i="5" s="1"/>
  <c r="BA18" i="83"/>
  <c r="B22" i="84" s="1"/>
  <c r="E22" i="84" s="1"/>
  <c r="J71" i="5"/>
  <c r="AM71" i="5" s="1"/>
  <c r="E20" i="3"/>
  <c r="M21" i="5" s="1"/>
  <c r="E9" i="3"/>
  <c r="M10" i="5" s="1"/>
  <c r="BA174" i="83"/>
  <c r="AK176" i="5" s="1"/>
  <c r="AL176" i="5" s="1"/>
  <c r="BA114" i="83"/>
  <c r="BB114" i="83" s="1"/>
  <c r="BA106" i="83"/>
  <c r="AK108" i="5" s="1"/>
  <c r="AL108" i="5" s="1"/>
  <c r="BC117" i="75"/>
  <c r="K118" i="5" s="1"/>
  <c r="J153" i="5"/>
  <c r="AM153" i="5" s="1"/>
  <c r="J112" i="5"/>
  <c r="AM112" i="5" s="1"/>
  <c r="J118" i="5"/>
  <c r="AM118" i="5" s="1"/>
  <c r="N27" i="3"/>
  <c r="P28" i="5" s="1"/>
  <c r="BA166" i="83"/>
  <c r="AK168" i="5" s="1"/>
  <c r="AL168" i="5" s="1"/>
  <c r="BA146" i="83"/>
  <c r="BB146" i="83" s="1"/>
  <c r="BA46" i="83"/>
  <c r="AK48" i="5" s="1"/>
  <c r="AL48" i="5" s="1"/>
  <c r="N34" i="3"/>
  <c r="P35" i="5" s="1"/>
  <c r="J46" i="5"/>
  <c r="AM46" i="5" s="1"/>
  <c r="J24" i="5"/>
  <c r="AM24" i="5" s="1"/>
  <c r="J88" i="5"/>
  <c r="AM88" i="5" s="1"/>
  <c r="E188" i="3"/>
  <c r="M189" i="5" s="1"/>
  <c r="E171" i="3"/>
  <c r="M172" i="5" s="1"/>
  <c r="E118" i="3"/>
  <c r="M119" i="5" s="1"/>
  <c r="E105" i="3"/>
  <c r="M106" i="5" s="1"/>
  <c r="E68" i="3"/>
  <c r="M69" i="5" s="1"/>
  <c r="BB82" i="75"/>
  <c r="BC82" i="75" s="1"/>
  <c r="K83" i="5" s="1"/>
  <c r="BA158" i="83"/>
  <c r="AK160" i="5" s="1"/>
  <c r="AL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O192" i="5"/>
  <c r="O139" i="5"/>
  <c r="N138" i="3"/>
  <c r="P139" i="5" s="1"/>
  <c r="O140" i="5"/>
  <c r="N139" i="3"/>
  <c r="P140" i="5" s="1"/>
  <c r="N131" i="3"/>
  <c r="P132" i="5" s="1"/>
  <c r="M178" i="5"/>
  <c r="N159" i="3"/>
  <c r="P160" i="5" s="1"/>
  <c r="M160" i="5"/>
  <c r="M105" i="5"/>
  <c r="N104" i="3"/>
  <c r="P105" i="5" s="1"/>
  <c r="M68" i="5"/>
  <c r="BA145" i="83"/>
  <c r="B184" i="84" s="1"/>
  <c r="E184" i="84" s="1"/>
  <c r="BA189" i="83"/>
  <c r="AK191" i="5" s="1"/>
  <c r="AL191" i="5" s="1"/>
  <c r="BA153" i="83"/>
  <c r="AK155" i="5" s="1"/>
  <c r="AL155" i="5" s="1"/>
  <c r="BA101" i="83"/>
  <c r="AK103" i="5" s="1"/>
  <c r="AL103" i="5" s="1"/>
  <c r="BA157" i="83"/>
  <c r="BB157" i="83" s="1"/>
  <c r="BA133" i="83"/>
  <c r="AK135" i="5" s="1"/>
  <c r="AL135" i="5" s="1"/>
  <c r="BA113" i="83"/>
  <c r="AK115" i="5" s="1"/>
  <c r="AL115" i="5" s="1"/>
  <c r="BA125" i="83"/>
  <c r="B125" i="84" s="1"/>
  <c r="E125" i="84" s="1"/>
  <c r="BA105" i="83"/>
  <c r="BB105" i="83" s="1"/>
  <c r="M132" i="5"/>
  <c r="E152" i="3"/>
  <c r="E144" i="3"/>
  <c r="N144" i="3" s="1"/>
  <c r="P145" i="5" s="1"/>
  <c r="E112" i="3"/>
  <c r="E83" i="3"/>
  <c r="E78" i="3"/>
  <c r="M79" i="5" s="1"/>
  <c r="E77" i="3"/>
  <c r="E69" i="3"/>
  <c r="M70" i="5" s="1"/>
  <c r="E62" i="3"/>
  <c r="E57" i="3"/>
  <c r="E55" i="3"/>
  <c r="M56" i="5" s="1"/>
  <c r="E33" i="3"/>
  <c r="N33" i="3" s="1"/>
  <c r="P34" i="5" s="1"/>
  <c r="E21" i="3"/>
  <c r="E13" i="3"/>
  <c r="M14" i="5" s="1"/>
  <c r="E11" i="3"/>
  <c r="E10" i="3"/>
  <c r="M28" i="5"/>
  <c r="E186" i="3"/>
  <c r="M187" i="5" s="1"/>
  <c r="E185" i="3"/>
  <c r="M186" i="5" s="1"/>
  <c r="E183" i="3"/>
  <c r="E164" i="3"/>
  <c r="M165" i="5" s="1"/>
  <c r="E162" i="3"/>
  <c r="M163" i="5" s="1"/>
  <c r="E156" i="3"/>
  <c r="M157" i="5" s="1"/>
  <c r="E155" i="3"/>
  <c r="M156" i="5" s="1"/>
  <c r="E134" i="3"/>
  <c r="M135" i="5" s="1"/>
  <c r="E115" i="3"/>
  <c r="M116" i="5" s="1"/>
  <c r="E92" i="3"/>
  <c r="E74" i="3"/>
  <c r="M75" i="5" s="1"/>
  <c r="E72" i="3"/>
  <c r="M73" i="5" s="1"/>
  <c r="E65" i="3"/>
  <c r="M66" i="5" s="1"/>
  <c r="E42" i="3"/>
  <c r="M43" i="5" s="1"/>
  <c r="E166" i="3"/>
  <c r="M167" i="5" s="1"/>
  <c r="E165" i="3"/>
  <c r="M166" i="5" s="1"/>
  <c r="E163" i="3"/>
  <c r="M164" i="5" s="1"/>
  <c r="E157" i="3"/>
  <c r="N157" i="3" s="1"/>
  <c r="P158" i="5" s="1"/>
  <c r="E149" i="3"/>
  <c r="M150" i="5" s="1"/>
  <c r="E142" i="3"/>
  <c r="M143" i="5" s="1"/>
  <c r="E141" i="3"/>
  <c r="M142" i="5" s="1"/>
  <c r="E135" i="3"/>
  <c r="M136" i="5" s="1"/>
  <c r="E126" i="3"/>
  <c r="M127" i="5" s="1"/>
  <c r="E103" i="3"/>
  <c r="M104" i="5" s="1"/>
  <c r="E95" i="3"/>
  <c r="M96" i="5" s="1"/>
  <c r="E81" i="3"/>
  <c r="M82" i="5" s="1"/>
  <c r="E75" i="3"/>
  <c r="M76" i="5" s="1"/>
  <c r="E60" i="3"/>
  <c r="M61" i="5" s="1"/>
  <c r="E53" i="3"/>
  <c r="M54" i="5" s="1"/>
  <c r="E45" i="3"/>
  <c r="E44" i="3"/>
  <c r="M45" i="5" s="1"/>
  <c r="E43" i="3"/>
  <c r="M44" i="5" s="1"/>
  <c r="E31" i="3"/>
  <c r="M32" i="5" s="1"/>
  <c r="E26" i="3"/>
  <c r="M27" i="5" s="1"/>
  <c r="E17" i="3"/>
  <c r="N17" i="3" s="1"/>
  <c r="P18" i="5" s="1"/>
  <c r="N87" i="3"/>
  <c r="P88" i="5" s="1"/>
  <c r="E3" i="3"/>
  <c r="M4" i="5" s="1"/>
  <c r="M175" i="5"/>
  <c r="M26" i="5"/>
  <c r="BA149" i="83"/>
  <c r="AK151" i="5" s="1"/>
  <c r="AL151" i="5" s="1"/>
  <c r="BA141" i="83"/>
  <c r="AK143" i="5" s="1"/>
  <c r="AL143" i="5" s="1"/>
  <c r="BA129" i="83"/>
  <c r="AK131" i="5" s="1"/>
  <c r="AL131" i="5" s="1"/>
  <c r="BA121" i="83"/>
  <c r="AK123" i="5" s="1"/>
  <c r="AL123" i="5" s="1"/>
  <c r="BA109" i="83"/>
  <c r="B120" i="84" s="1"/>
  <c r="E120" i="84" s="1"/>
  <c r="M147" i="5"/>
  <c r="M55" i="5"/>
  <c r="N6" i="3"/>
  <c r="P7" i="5" s="1"/>
  <c r="N12" i="3"/>
  <c r="P13" i="5" s="1"/>
  <c r="M148" i="5"/>
  <c r="BA2" i="83"/>
  <c r="AK4" i="5" s="1"/>
  <c r="AL4" i="5" s="1"/>
  <c r="M94" i="5"/>
  <c r="M31" i="5"/>
  <c r="N51" i="3"/>
  <c r="P52" i="5" s="1"/>
  <c r="N178" i="3"/>
  <c r="P179" i="5" s="1"/>
  <c r="M102" i="5"/>
  <c r="BA135" i="83"/>
  <c r="AK137" i="5" s="1"/>
  <c r="AL137" i="5" s="1"/>
  <c r="N94" i="3"/>
  <c r="P95" i="5" s="1"/>
  <c r="BA73" i="83"/>
  <c r="BB73" i="83" s="1"/>
  <c r="M57" i="5"/>
  <c r="M20" i="5"/>
  <c r="M141" i="5"/>
  <c r="N140" i="3"/>
  <c r="P141" i="5" s="1"/>
  <c r="M133" i="5"/>
  <c r="BA181" i="83"/>
  <c r="B180" i="84" s="1"/>
  <c r="E180" i="84" s="1"/>
  <c r="BA177" i="83"/>
  <c r="AK179" i="5" s="1"/>
  <c r="AL179" i="5" s="1"/>
  <c r="BA173" i="83"/>
  <c r="AK175" i="5" s="1"/>
  <c r="AL175" i="5" s="1"/>
  <c r="BA169" i="83"/>
  <c r="AK171" i="5" s="1"/>
  <c r="AL171" i="5" s="1"/>
  <c r="BA165" i="83"/>
  <c r="BB165" i="83" s="1"/>
  <c r="BA161" i="83"/>
  <c r="AK163" i="5" s="1"/>
  <c r="AL163" i="5" s="1"/>
  <c r="BA97" i="83"/>
  <c r="BB97" i="83" s="1"/>
  <c r="BA93" i="83"/>
  <c r="B96" i="84" s="1"/>
  <c r="E96" i="84" s="1"/>
  <c r="BA89" i="83"/>
  <c r="AK91" i="5" s="1"/>
  <c r="AL91" i="5" s="1"/>
  <c r="BA85" i="83"/>
  <c r="BB85" i="83" s="1"/>
  <c r="BA81" i="83"/>
  <c r="AK83" i="5" s="1"/>
  <c r="AL83" i="5" s="1"/>
  <c r="BA77" i="83"/>
  <c r="BB77" i="83" s="1"/>
  <c r="BA69" i="83"/>
  <c r="B65" i="84" s="1"/>
  <c r="E65" i="84" s="1"/>
  <c r="BA65" i="83"/>
  <c r="AK67" i="5" s="1"/>
  <c r="AL67" i="5" s="1"/>
  <c r="BA61" i="83"/>
  <c r="AK63" i="5" s="1"/>
  <c r="AL63" i="5" s="1"/>
  <c r="BA57" i="83"/>
  <c r="AK59" i="5" s="1"/>
  <c r="AL59" i="5" s="1"/>
  <c r="BA53" i="83"/>
  <c r="BB53" i="83" s="1"/>
  <c r="BA49" i="83"/>
  <c r="AK51" i="5" s="1"/>
  <c r="AL51" i="5" s="1"/>
  <c r="BA45" i="83"/>
  <c r="BB45" i="83" s="1"/>
  <c r="BA41" i="83"/>
  <c r="BB41" i="83" s="1"/>
  <c r="BA96" i="83"/>
  <c r="B103" i="84" s="1"/>
  <c r="E103" i="84" s="1"/>
  <c r="BA92" i="83"/>
  <c r="AK94" i="5" s="1"/>
  <c r="AL94" i="5" s="1"/>
  <c r="BA88" i="83"/>
  <c r="AK90" i="5" s="1"/>
  <c r="AL90" i="5" s="1"/>
  <c r="BA84" i="83"/>
  <c r="B87" i="84" s="1"/>
  <c r="E87" i="84" s="1"/>
  <c r="BA76" i="83"/>
  <c r="BA68" i="83"/>
  <c r="AK70" i="5" s="1"/>
  <c r="AL70" i="5" s="1"/>
  <c r="BA64" i="83"/>
  <c r="BA60" i="83"/>
  <c r="AK62" i="5" s="1"/>
  <c r="AL62" i="5" s="1"/>
  <c r="BA56" i="83"/>
  <c r="AK58" i="5" s="1"/>
  <c r="AL58" i="5" s="1"/>
  <c r="BA48" i="83"/>
  <c r="AK50" i="5" s="1"/>
  <c r="AL50" i="5" s="1"/>
  <c r="BA44" i="83"/>
  <c r="AK46" i="5" s="1"/>
  <c r="AL46" i="5" s="1"/>
  <c r="BA36" i="83"/>
  <c r="AK38" i="5" s="1"/>
  <c r="AL38" i="5" s="1"/>
  <c r="BA28" i="83"/>
  <c r="B12" i="84" s="1"/>
  <c r="E12" i="84" s="1"/>
  <c r="BA24" i="83"/>
  <c r="BB24" i="83" s="1"/>
  <c r="BA20" i="83"/>
  <c r="AK22" i="5" s="1"/>
  <c r="AL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K161" i="5" s="1"/>
  <c r="AL161" i="5" s="1"/>
  <c r="BA151" i="83"/>
  <c r="AK153" i="5" s="1"/>
  <c r="AL153" i="5" s="1"/>
  <c r="BA143" i="83"/>
  <c r="AK145" i="5" s="1"/>
  <c r="AL145" i="5" s="1"/>
  <c r="BA139" i="83"/>
  <c r="BB139" i="83" s="1"/>
  <c r="BA131" i="83"/>
  <c r="AK133" i="5" s="1"/>
  <c r="AL133" i="5" s="1"/>
  <c r="BA123" i="83"/>
  <c r="AK125" i="5" s="1"/>
  <c r="AL125" i="5" s="1"/>
  <c r="BA111" i="83"/>
  <c r="AK113" i="5" s="1"/>
  <c r="AL113" i="5" s="1"/>
  <c r="BA107" i="83"/>
  <c r="B115" i="84" s="1"/>
  <c r="E115" i="84" s="1"/>
  <c r="BA99" i="83"/>
  <c r="BA91" i="83"/>
  <c r="BA87" i="83"/>
  <c r="BA83" i="83"/>
  <c r="BA37" i="83"/>
  <c r="AK39" i="5" s="1"/>
  <c r="AL39" i="5" s="1"/>
  <c r="BA33" i="83"/>
  <c r="AK35" i="5" s="1"/>
  <c r="AL35" i="5" s="1"/>
  <c r="BA29" i="83"/>
  <c r="AK31" i="5" s="1"/>
  <c r="AL31" i="5" s="1"/>
  <c r="BA25" i="83"/>
  <c r="B26" i="84" s="1"/>
  <c r="E26" i="84" s="1"/>
  <c r="BA21" i="83"/>
  <c r="AK23" i="5" s="1"/>
  <c r="AL23" i="5" s="1"/>
  <c r="BA17" i="83"/>
  <c r="BB17" i="83" s="1"/>
  <c r="BA13" i="83"/>
  <c r="AK15" i="5" s="1"/>
  <c r="AL15" i="5" s="1"/>
  <c r="BA9" i="83"/>
  <c r="AK11" i="5" s="1"/>
  <c r="AL11" i="5" s="1"/>
  <c r="BA5" i="83"/>
  <c r="AK7" i="5" s="1"/>
  <c r="AL7" i="5" s="1"/>
  <c r="BB170" i="75"/>
  <c r="J171" i="5" s="1"/>
  <c r="AM171" i="5" s="1"/>
  <c r="BB141" i="75"/>
  <c r="BC141" i="75" s="1"/>
  <c r="K142" i="5" s="1"/>
  <c r="BB135" i="75"/>
  <c r="C143" i="84" s="1"/>
  <c r="F143" i="84" s="1"/>
  <c r="BB134" i="75"/>
  <c r="C139" i="84" s="1"/>
  <c r="F139" i="84" s="1"/>
  <c r="BA127" i="83"/>
  <c r="AK129" i="5" s="1"/>
  <c r="AL129" i="5" s="1"/>
  <c r="BA119" i="83"/>
  <c r="AK121" i="5" s="1"/>
  <c r="AL121" i="5" s="1"/>
  <c r="BB193" i="75"/>
  <c r="C192" i="84" s="1"/>
  <c r="F192" i="84" s="1"/>
  <c r="BB180" i="75"/>
  <c r="BC180" i="75" s="1"/>
  <c r="K181" i="5" s="1"/>
  <c r="BB178" i="75"/>
  <c r="C176" i="84" s="1"/>
  <c r="F176" i="84" s="1"/>
  <c r="BB149" i="75"/>
  <c r="J150" i="5" s="1"/>
  <c r="AM150" i="5" s="1"/>
  <c r="BB148" i="75"/>
  <c r="C159" i="84" s="1"/>
  <c r="F159" i="84" s="1"/>
  <c r="BB115" i="75"/>
  <c r="C118" i="84" s="1"/>
  <c r="F118" i="84" s="1"/>
  <c r="BB90" i="75"/>
  <c r="C141" i="84" s="1"/>
  <c r="F141" i="84" s="1"/>
  <c r="BB84" i="75"/>
  <c r="C85" i="84" s="1"/>
  <c r="F85" i="84" s="1"/>
  <c r="BB12" i="75"/>
  <c r="J13" i="5" s="1"/>
  <c r="AM13" i="5" s="1"/>
  <c r="BB9" i="75"/>
  <c r="BC9" i="75" s="1"/>
  <c r="K10" i="5" s="1"/>
  <c r="C82" i="84"/>
  <c r="F82" i="84" s="1"/>
  <c r="J77" i="5"/>
  <c r="AM77" i="5" s="1"/>
  <c r="BC76" i="75"/>
  <c r="K77" i="5" s="1"/>
  <c r="C49" i="84"/>
  <c r="F49" i="84" s="1"/>
  <c r="BC51" i="75"/>
  <c r="K52" i="5" s="1"/>
  <c r="J52" i="5"/>
  <c r="AM52" i="5" s="1"/>
  <c r="C4" i="84"/>
  <c r="F4" i="84" s="1"/>
  <c r="J5" i="5"/>
  <c r="AM5" i="5" s="1"/>
  <c r="BC4" i="75"/>
  <c r="K5" i="5" s="1"/>
  <c r="C74" i="84"/>
  <c r="F74" i="84" s="1"/>
  <c r="J45" i="5"/>
  <c r="AM45" i="5" s="1"/>
  <c r="BC44" i="75"/>
  <c r="K45" i="5" s="1"/>
  <c r="C144" i="84"/>
  <c r="F144" i="84" s="1"/>
  <c r="J133" i="5"/>
  <c r="AM133" i="5" s="1"/>
  <c r="BC132" i="75"/>
  <c r="K133" i="5" s="1"/>
  <c r="C136" i="84"/>
  <c r="F136" i="84" s="1"/>
  <c r="BC136" i="75"/>
  <c r="K137" i="5" s="1"/>
  <c r="J137" i="5"/>
  <c r="AM137" i="5" s="1"/>
  <c r="C56" i="84"/>
  <c r="F56" i="84" s="1"/>
  <c r="J59" i="5"/>
  <c r="AM59" i="5" s="1"/>
  <c r="BC58" i="75"/>
  <c r="K59" i="5" s="1"/>
  <c r="C54" i="84"/>
  <c r="F54" i="84" s="1"/>
  <c r="J162" i="5"/>
  <c r="AM162" i="5" s="1"/>
  <c r="BC161" i="75"/>
  <c r="K162" i="5" s="1"/>
  <c r="C134" i="84"/>
  <c r="F134" i="84" s="1"/>
  <c r="J131" i="5"/>
  <c r="AM131" i="5" s="1"/>
  <c r="C59" i="84"/>
  <c r="F59" i="84" s="1"/>
  <c r="BC61" i="75"/>
  <c r="K62" i="5" s="1"/>
  <c r="J62" i="5"/>
  <c r="AM62" i="5" s="1"/>
  <c r="C106" i="84"/>
  <c r="F106" i="84" s="1"/>
  <c r="J96" i="5"/>
  <c r="AM96" i="5" s="1"/>
  <c r="C147" i="84"/>
  <c r="F147" i="84" s="1"/>
  <c r="BC142" i="75"/>
  <c r="K143" i="5" s="1"/>
  <c r="J143" i="5"/>
  <c r="AM143" i="5" s="1"/>
  <c r="C14" i="84"/>
  <c r="F14" i="84" s="1"/>
  <c r="BC20" i="75"/>
  <c r="K21" i="5" s="1"/>
  <c r="J21" i="5"/>
  <c r="AM21" i="5" s="1"/>
  <c r="C177" i="84"/>
  <c r="F177" i="84" s="1"/>
  <c r="C149" i="84"/>
  <c r="F149" i="84" s="1"/>
  <c r="C73" i="84"/>
  <c r="F73" i="84" s="1"/>
  <c r="J75" i="5"/>
  <c r="AM75" i="5" s="1"/>
  <c r="BC74" i="75"/>
  <c r="K75" i="5" s="1"/>
  <c r="L75" i="5" s="1"/>
  <c r="C55" i="84"/>
  <c r="F55" i="84" s="1"/>
  <c r="J58" i="5"/>
  <c r="AM58" i="5" s="1"/>
  <c r="BC57" i="75"/>
  <c r="K58" i="5" s="1"/>
  <c r="C155" i="84"/>
  <c r="F155" i="84" s="1"/>
  <c r="BC54" i="75"/>
  <c r="K55" i="5" s="1"/>
  <c r="J56" i="5"/>
  <c r="AM56" i="5" s="1"/>
  <c r="C145" i="84"/>
  <c r="F145" i="84" s="1"/>
  <c r="BC140" i="75"/>
  <c r="K141" i="5" s="1"/>
  <c r="L141" i="5" s="1"/>
  <c r="J141" i="5"/>
  <c r="AM141" i="5" s="1"/>
  <c r="C76" i="84"/>
  <c r="F76" i="84" s="1"/>
  <c r="BC75" i="75"/>
  <c r="K76" i="5" s="1"/>
  <c r="C140" i="84"/>
  <c r="F140" i="84" s="1"/>
  <c r="BC138" i="75"/>
  <c r="K139" i="5" s="1"/>
  <c r="C116" i="84"/>
  <c r="F116" i="84" s="1"/>
  <c r="BC119" i="75"/>
  <c r="K120" i="5" s="1"/>
  <c r="C181" i="84"/>
  <c r="F181" i="84" s="1"/>
  <c r="J187" i="5"/>
  <c r="AM187" i="5" s="1"/>
  <c r="C122" i="84"/>
  <c r="F122" i="84" s="1"/>
  <c r="J105" i="5"/>
  <c r="AM105" i="5" s="1"/>
  <c r="BC104" i="75"/>
  <c r="K105" i="5" s="1"/>
  <c r="L105" i="5" s="1"/>
  <c r="C5" i="84"/>
  <c r="F5" i="84" s="1"/>
  <c r="J184" i="5"/>
  <c r="AM184" i="5" s="1"/>
  <c r="C172" i="84"/>
  <c r="F172" i="84" s="1"/>
  <c r="BC173" i="75"/>
  <c r="K174" i="5" s="1"/>
  <c r="J174" i="5"/>
  <c r="AM174" i="5" s="1"/>
  <c r="C187" i="84"/>
  <c r="F187" i="84" s="1"/>
  <c r="J189" i="5"/>
  <c r="AM189" i="5" s="1"/>
  <c r="BC188" i="75"/>
  <c r="K189" i="5" s="1"/>
  <c r="C183" i="84"/>
  <c r="F183" i="84" s="1"/>
  <c r="J188" i="5"/>
  <c r="AM188" i="5" s="1"/>
  <c r="C171" i="84"/>
  <c r="F171" i="84" s="1"/>
  <c r="J180" i="5"/>
  <c r="AM180" i="5" s="1"/>
  <c r="C113" i="84"/>
  <c r="F113" i="84" s="1"/>
  <c r="J173" i="5"/>
  <c r="AM173" i="5" s="1"/>
  <c r="BC172" i="75"/>
  <c r="K173" i="5" s="1"/>
  <c r="C148" i="84"/>
  <c r="F148" i="84" s="1"/>
  <c r="J144" i="5"/>
  <c r="AM144" i="5" s="1"/>
  <c r="C117" i="84"/>
  <c r="F117" i="84" s="1"/>
  <c r="BC116" i="75"/>
  <c r="K117" i="5" s="1"/>
  <c r="BC25" i="75"/>
  <c r="K26" i="5" s="1"/>
  <c r="J26" i="5"/>
  <c r="AM26" i="5" s="1"/>
  <c r="BC19" i="75"/>
  <c r="K20" i="5" s="1"/>
  <c r="L20" i="5" s="1"/>
  <c r="C157" i="84"/>
  <c r="F157" i="84" s="1"/>
  <c r="C174" i="84"/>
  <c r="F174" i="84" s="1"/>
  <c r="J177" i="5"/>
  <c r="AM177" i="5" s="1"/>
  <c r="BC176" i="75"/>
  <c r="K177" i="5" s="1"/>
  <c r="C89" i="84"/>
  <c r="F89" i="84" s="1"/>
  <c r="BC88" i="75"/>
  <c r="K89" i="5" s="1"/>
  <c r="C130" i="84"/>
  <c r="F130" i="84" s="1"/>
  <c r="BC122" i="75"/>
  <c r="K123" i="5" s="1"/>
  <c r="C13" i="84"/>
  <c r="F13" i="84" s="1"/>
  <c r="BC18" i="75"/>
  <c r="K19" i="5" s="1"/>
  <c r="J19" i="5"/>
  <c r="AM19" i="5" s="1"/>
  <c r="C92" i="84"/>
  <c r="F92" i="84" s="1"/>
  <c r="BC89" i="75"/>
  <c r="K90" i="5" s="1"/>
  <c r="C173" i="84"/>
  <c r="F173" i="84" s="1"/>
  <c r="J176" i="5"/>
  <c r="AM176" i="5" s="1"/>
  <c r="J55" i="5"/>
  <c r="AM55" i="5" s="1"/>
  <c r="C19" i="84"/>
  <c r="F19" i="84" s="1"/>
  <c r="BC13" i="75"/>
  <c r="K14" i="5" s="1"/>
  <c r="C69" i="84"/>
  <c r="F69" i="84" s="1"/>
  <c r="C34" i="84"/>
  <c r="F34" i="84" s="1"/>
  <c r="BC43" i="75"/>
  <c r="K44" i="5" s="1"/>
  <c r="J44" i="5"/>
  <c r="AM44" i="5" s="1"/>
  <c r="C182" i="84"/>
  <c r="F182" i="84" s="1"/>
  <c r="J186" i="5"/>
  <c r="AM186" i="5" s="1"/>
  <c r="BA192" i="83"/>
  <c r="B192" i="84" s="1"/>
  <c r="E192" i="84" s="1"/>
  <c r="BA188" i="83"/>
  <c r="AK190" i="5" s="1"/>
  <c r="AL190" i="5" s="1"/>
  <c r="BA184" i="83"/>
  <c r="B182" i="84" s="1"/>
  <c r="E182" i="84" s="1"/>
  <c r="BA180" i="83"/>
  <c r="AK182" i="5" s="1"/>
  <c r="AL182" i="5" s="1"/>
  <c r="BA176" i="83"/>
  <c r="B175" i="84" s="1"/>
  <c r="E175" i="84" s="1"/>
  <c r="BA172" i="83"/>
  <c r="B172" i="84" s="1"/>
  <c r="E172" i="84" s="1"/>
  <c r="BA168" i="83"/>
  <c r="B170" i="84" s="1"/>
  <c r="E170" i="84" s="1"/>
  <c r="BA164" i="83"/>
  <c r="B164" i="84" s="1"/>
  <c r="E164" i="84" s="1"/>
  <c r="BA160" i="83"/>
  <c r="AK162" i="5" s="1"/>
  <c r="AL162" i="5" s="1"/>
  <c r="BA156" i="83"/>
  <c r="BB156" i="83" s="1"/>
  <c r="BA152" i="83"/>
  <c r="AK154" i="5" s="1"/>
  <c r="AL154" i="5" s="1"/>
  <c r="BA148" i="83"/>
  <c r="B149" i="84" s="1"/>
  <c r="E149" i="84" s="1"/>
  <c r="BA144" i="83"/>
  <c r="AK146" i="5" s="1"/>
  <c r="AL146" i="5" s="1"/>
  <c r="BA140" i="83"/>
  <c r="B146" i="84" s="1"/>
  <c r="E146" i="84" s="1"/>
  <c r="BA136" i="83"/>
  <c r="AK138" i="5" s="1"/>
  <c r="AL138" i="5" s="1"/>
  <c r="BA132" i="83"/>
  <c r="BB132" i="83" s="1"/>
  <c r="BA128" i="83"/>
  <c r="BB128" i="83" s="1"/>
  <c r="BA124" i="83"/>
  <c r="B127" i="84" s="1"/>
  <c r="E127" i="84" s="1"/>
  <c r="BA120" i="83"/>
  <c r="AK122" i="5" s="1"/>
  <c r="AL122" i="5" s="1"/>
  <c r="BA116" i="83"/>
  <c r="B107" i="84" s="1"/>
  <c r="E107" i="84" s="1"/>
  <c r="BA112" i="83"/>
  <c r="BB112" i="83" s="1"/>
  <c r="BA108" i="83"/>
  <c r="AK110" i="5" s="1"/>
  <c r="AL110" i="5" s="1"/>
  <c r="BA104" i="83"/>
  <c r="BB104" i="83" s="1"/>
  <c r="BA100" i="83"/>
  <c r="BB100" i="83" s="1"/>
  <c r="J30" i="5"/>
  <c r="AM30" i="5" s="1"/>
  <c r="C78" i="84"/>
  <c r="F78" i="84" s="1"/>
  <c r="J78" i="5"/>
  <c r="AM78" i="5" s="1"/>
  <c r="C156" i="84"/>
  <c r="F156" i="84" s="1"/>
  <c r="BC158" i="75"/>
  <c r="K159" i="5" s="1"/>
  <c r="J159" i="5"/>
  <c r="AM159" i="5" s="1"/>
  <c r="C61" i="84"/>
  <c r="F61" i="84" s="1"/>
  <c r="J63" i="5"/>
  <c r="AM63" i="5" s="1"/>
  <c r="BC62" i="75"/>
  <c r="K63" i="5" s="1"/>
  <c r="C184" i="84"/>
  <c r="F184" i="84" s="1"/>
  <c r="J147" i="5"/>
  <c r="AM147" i="5" s="1"/>
  <c r="BC146" i="75"/>
  <c r="K147" i="5" s="1"/>
  <c r="BC95" i="75"/>
  <c r="K96" i="5" s="1"/>
  <c r="BC55" i="75"/>
  <c r="K56" i="5" s="1"/>
  <c r="C87" i="84"/>
  <c r="F87" i="84" s="1"/>
  <c r="J86" i="5"/>
  <c r="AM86" i="5" s="1"/>
  <c r="BC85" i="75"/>
  <c r="K86" i="5" s="1"/>
  <c r="C169" i="84"/>
  <c r="F169" i="84" s="1"/>
  <c r="BC171" i="75"/>
  <c r="K172" i="5" s="1"/>
  <c r="C129" i="84"/>
  <c r="F129" i="84" s="1"/>
  <c r="BC128" i="75"/>
  <c r="K129" i="5" s="1"/>
  <c r="J129" i="5"/>
  <c r="AM129" i="5" s="1"/>
  <c r="C96" i="84"/>
  <c r="F96" i="84" s="1"/>
  <c r="BC94" i="75"/>
  <c r="K95" i="5" s="1"/>
  <c r="J95" i="5"/>
  <c r="AM95" i="5" s="1"/>
  <c r="BC70" i="75"/>
  <c r="K71" i="5" s="1"/>
  <c r="L71" i="5" s="1"/>
  <c r="J90" i="5"/>
  <c r="AM90" i="5" s="1"/>
  <c r="BC130" i="75"/>
  <c r="K131" i="5" s="1"/>
  <c r="BB7" i="75"/>
  <c r="J8" i="5" s="1"/>
  <c r="AM8" i="5" s="1"/>
  <c r="J49" i="5"/>
  <c r="AM49" i="5" s="1"/>
  <c r="BB126" i="75"/>
  <c r="BC126" i="75" s="1"/>
  <c r="K127" i="5" s="1"/>
  <c r="BB125" i="75"/>
  <c r="BC125" i="75" s="1"/>
  <c r="K126" i="5" s="1"/>
  <c r="BB121" i="75"/>
  <c r="C131" i="84" s="1"/>
  <c r="F131" i="84" s="1"/>
  <c r="BB113" i="75"/>
  <c r="C60" i="84" s="1"/>
  <c r="F60" i="84" s="1"/>
  <c r="BB112" i="75"/>
  <c r="C111" i="84" s="1"/>
  <c r="F111" i="84" s="1"/>
  <c r="BB50" i="75"/>
  <c r="BB49" i="75"/>
  <c r="BC49" i="75" s="1"/>
  <c r="K50" i="5" s="1"/>
  <c r="BB40" i="75"/>
  <c r="J41" i="5" s="1"/>
  <c r="AM41" i="5" s="1"/>
  <c r="BB38" i="75"/>
  <c r="J39" i="5" s="1"/>
  <c r="AM39" i="5" s="1"/>
  <c r="C39" i="84"/>
  <c r="F39" i="84" s="1"/>
  <c r="BC39" i="75"/>
  <c r="K40" i="5" s="1"/>
  <c r="J40" i="5"/>
  <c r="AM40" i="5" s="1"/>
  <c r="C138" i="84"/>
  <c r="F138" i="84" s="1"/>
  <c r="J132" i="5"/>
  <c r="AM132" i="5" s="1"/>
  <c r="C175" i="84"/>
  <c r="F175" i="84" s="1"/>
  <c r="J178" i="5"/>
  <c r="AM178" i="5" s="1"/>
  <c r="BC177" i="75"/>
  <c r="K178" i="5" s="1"/>
  <c r="C23" i="84"/>
  <c r="F23" i="84" s="1"/>
  <c r="J23" i="5"/>
  <c r="AM23" i="5" s="1"/>
  <c r="C29" i="84"/>
  <c r="F29" i="84" s="1"/>
  <c r="BC34" i="75"/>
  <c r="K35" i="5" s="1"/>
  <c r="J35" i="5"/>
  <c r="AM35" i="5" s="1"/>
  <c r="C30" i="84"/>
  <c r="F30" i="84" s="1"/>
  <c r="BC33" i="75"/>
  <c r="K34" i="5" s="1"/>
  <c r="J34" i="5"/>
  <c r="AM34" i="5" s="1"/>
  <c r="C52" i="84"/>
  <c r="F52" i="84" s="1"/>
  <c r="J54" i="5"/>
  <c r="AM54" i="5" s="1"/>
  <c r="BC53" i="75"/>
  <c r="K54" i="5" s="1"/>
  <c r="C67" i="84"/>
  <c r="F67" i="84" s="1"/>
  <c r="J72" i="5"/>
  <c r="AM72" i="5" s="1"/>
  <c r="J146" i="5"/>
  <c r="AM146" i="5" s="1"/>
  <c r="C99" i="84"/>
  <c r="F99" i="84" s="1"/>
  <c r="J100" i="5"/>
  <c r="AM100" i="5" s="1"/>
  <c r="BC22" i="75"/>
  <c r="K23" i="5" s="1"/>
  <c r="C15" i="84"/>
  <c r="F15" i="84" s="1"/>
  <c r="J29" i="5"/>
  <c r="AM29" i="5" s="1"/>
  <c r="C112" i="84"/>
  <c r="F112" i="84" s="1"/>
  <c r="J110" i="5"/>
  <c r="AM110" i="5" s="1"/>
  <c r="BC109" i="75"/>
  <c r="K110" i="5" s="1"/>
  <c r="C126" i="84"/>
  <c r="F126" i="84" s="1"/>
  <c r="BC127" i="75"/>
  <c r="K128" i="5" s="1"/>
  <c r="J128" i="5"/>
  <c r="AM128" i="5" s="1"/>
  <c r="C161" i="84"/>
  <c r="F161" i="84" s="1"/>
  <c r="BC155" i="75"/>
  <c r="K156" i="5" s="1"/>
  <c r="C66" i="84"/>
  <c r="F66" i="84" s="1"/>
  <c r="J64" i="5"/>
  <c r="AM64" i="5" s="1"/>
  <c r="BC63" i="75"/>
  <c r="K64" i="5" s="1"/>
  <c r="C167" i="84"/>
  <c r="F167" i="84" s="1"/>
  <c r="BC35" i="75"/>
  <c r="K36" i="5" s="1"/>
  <c r="J36" i="5"/>
  <c r="AM36" i="5" s="1"/>
  <c r="C86" i="84"/>
  <c r="F86" i="84" s="1"/>
  <c r="J87" i="5"/>
  <c r="AM87" i="5" s="1"/>
  <c r="BC86" i="75"/>
  <c r="K87" i="5" s="1"/>
  <c r="C50" i="84"/>
  <c r="F50" i="84" s="1"/>
  <c r="BC5" i="75"/>
  <c r="K6" i="5" s="1"/>
  <c r="L6" i="5" s="1"/>
  <c r="C6" i="84"/>
  <c r="F6" i="84" s="1"/>
  <c r="BC8" i="75"/>
  <c r="K9" i="5" s="1"/>
  <c r="J9" i="5"/>
  <c r="AM9" i="5" s="1"/>
  <c r="C142" i="84"/>
  <c r="F142" i="84" s="1"/>
  <c r="J140" i="5"/>
  <c r="AM140" i="5" s="1"/>
  <c r="BC139" i="75"/>
  <c r="K140" i="5" s="1"/>
  <c r="C45" i="84"/>
  <c r="F45" i="84" s="1"/>
  <c r="BC65" i="75"/>
  <c r="K66" i="5" s="1"/>
  <c r="C9" i="84"/>
  <c r="F9" i="84" s="1"/>
  <c r="J11" i="5"/>
  <c r="AM11" i="5" s="1"/>
  <c r="BC10" i="75"/>
  <c r="K11" i="5" s="1"/>
  <c r="C16" i="84"/>
  <c r="F16" i="84" s="1"/>
  <c r="C91" i="84"/>
  <c r="F91" i="84" s="1"/>
  <c r="BC31" i="75"/>
  <c r="K32" i="5" s="1"/>
  <c r="C151" i="84"/>
  <c r="F151" i="84" s="1"/>
  <c r="J151" i="5"/>
  <c r="AM151" i="5" s="1"/>
  <c r="BC150" i="75"/>
  <c r="K151" i="5" s="1"/>
  <c r="C44" i="84"/>
  <c r="F44" i="84" s="1"/>
  <c r="BC47" i="75"/>
  <c r="K48" i="5" s="1"/>
  <c r="L48" i="5" s="1"/>
  <c r="J48" i="5"/>
  <c r="AM48" i="5" s="1"/>
  <c r="C119" i="84"/>
  <c r="F119" i="84" s="1"/>
  <c r="BC118" i="75"/>
  <c r="K119" i="5" s="1"/>
  <c r="C94" i="84"/>
  <c r="F94" i="84" s="1"/>
  <c r="J92" i="5"/>
  <c r="AM92" i="5" s="1"/>
  <c r="J98" i="5"/>
  <c r="AM98" i="5" s="1"/>
  <c r="J120" i="5"/>
  <c r="AM120" i="5" s="1"/>
  <c r="J31" i="5"/>
  <c r="AM31" i="5" s="1"/>
  <c r="C189" i="84"/>
  <c r="F189" i="84" s="1"/>
  <c r="BC191" i="75"/>
  <c r="K192" i="5" s="1"/>
  <c r="J192" i="5"/>
  <c r="AM192" i="5" s="1"/>
  <c r="J107" i="5"/>
  <c r="AM107" i="5" s="1"/>
  <c r="J117" i="5"/>
  <c r="AM117" i="5" s="1"/>
  <c r="J82" i="5"/>
  <c r="AM82" i="5" s="1"/>
  <c r="J181" i="5"/>
  <c r="AM181" i="5" s="1"/>
  <c r="J148" i="5"/>
  <c r="AM148" i="5" s="1"/>
  <c r="J94" i="5"/>
  <c r="AM94" i="5" s="1"/>
  <c r="J158" i="5"/>
  <c r="AM158" i="5" s="1"/>
  <c r="J167" i="5"/>
  <c r="AM167" i="5" s="1"/>
  <c r="J47" i="5"/>
  <c r="AM47" i="5" s="1"/>
  <c r="J160" i="5"/>
  <c r="AM160" i="5" s="1"/>
  <c r="J119" i="5"/>
  <c r="AM119" i="5" s="1"/>
  <c r="BC163" i="75"/>
  <c r="K164" i="5" s="1"/>
  <c r="J68" i="5"/>
  <c r="AM68" i="5" s="1"/>
  <c r="J69" i="5"/>
  <c r="AM69" i="5" s="1"/>
  <c r="J37" i="5"/>
  <c r="AM37" i="5" s="1"/>
  <c r="J22" i="5"/>
  <c r="AM22" i="5" s="1"/>
  <c r="J12" i="5"/>
  <c r="AM12" i="5" s="1"/>
  <c r="J152" i="5"/>
  <c r="AM152" i="5" s="1"/>
  <c r="J172" i="5"/>
  <c r="AM172" i="5" s="1"/>
  <c r="BC168" i="75"/>
  <c r="K169" i="5" s="1"/>
  <c r="J27" i="5"/>
  <c r="AM27" i="5" s="1"/>
  <c r="J157" i="5"/>
  <c r="AM157" i="5" s="1"/>
  <c r="J190" i="5"/>
  <c r="AM190" i="5" s="1"/>
  <c r="J134" i="5"/>
  <c r="AM134" i="5" s="1"/>
  <c r="J161" i="5"/>
  <c r="AM161" i="5" s="1"/>
  <c r="J76" i="5"/>
  <c r="AM76" i="5" s="1"/>
  <c r="BC182" i="75"/>
  <c r="K183" i="5" s="1"/>
  <c r="J25" i="5"/>
  <c r="AM25" i="5" s="1"/>
  <c r="BC99" i="75"/>
  <c r="K100" i="5" s="1"/>
  <c r="L100" i="5" s="1"/>
  <c r="J89" i="5"/>
  <c r="AM89" i="5" s="1"/>
  <c r="J156" i="5"/>
  <c r="AM156" i="5" s="1"/>
  <c r="BC32" i="75"/>
  <c r="K33" i="5" s="1"/>
  <c r="L33" i="5" s="1"/>
  <c r="J32" i="5"/>
  <c r="AM32" i="5" s="1"/>
  <c r="BC3" i="75"/>
  <c r="K4" i="5" s="1"/>
  <c r="C2" i="84"/>
  <c r="AN101" i="5" l="1"/>
  <c r="D117" i="84"/>
  <c r="G117" i="84" s="1"/>
  <c r="D103" i="84"/>
  <c r="G103" i="84" s="1"/>
  <c r="H103" i="84" s="1"/>
  <c r="AJ98" i="5" s="1"/>
  <c r="D17" i="84"/>
  <c r="G17" i="84" s="1"/>
  <c r="D118" i="84"/>
  <c r="G118" i="84" s="1"/>
  <c r="D2" i="84"/>
  <c r="D80" i="84"/>
  <c r="G80" i="84" s="1"/>
  <c r="AN32" i="5"/>
  <c r="AN94" i="5"/>
  <c r="D8" i="84"/>
  <c r="G8" i="84" s="1"/>
  <c r="AN62" i="5"/>
  <c r="D4" i="84"/>
  <c r="G4" i="84" s="1"/>
  <c r="D16" i="84"/>
  <c r="G16" i="84" s="1"/>
  <c r="S160" i="3"/>
  <c r="Q161" i="5" s="1"/>
  <c r="S79" i="3"/>
  <c r="Q80" i="5" s="1"/>
  <c r="S56" i="3"/>
  <c r="Q57" i="5" s="1"/>
  <c r="S80" i="3"/>
  <c r="Q81" i="5" s="1"/>
  <c r="X36" i="4"/>
  <c r="AE37" i="5" s="1"/>
  <c r="AF37" i="5" s="1"/>
  <c r="AD54" i="5"/>
  <c r="X37" i="4"/>
  <c r="AE38" i="5" s="1"/>
  <c r="X87" i="4"/>
  <c r="AE88" i="5" s="1"/>
  <c r="AF88" i="5" s="1"/>
  <c r="AF101" i="5"/>
  <c r="X99" i="4"/>
  <c r="AE100" i="5" s="1"/>
  <c r="X35" i="4"/>
  <c r="AE36" i="5" s="1"/>
  <c r="AF36" i="5" s="1"/>
  <c r="X164" i="4"/>
  <c r="AE165" i="5" s="1"/>
  <c r="AD30" i="5"/>
  <c r="X46" i="4"/>
  <c r="AE47" i="5" s="1"/>
  <c r="O118" i="5"/>
  <c r="S183" i="3"/>
  <c r="Q184" i="5" s="1"/>
  <c r="S115" i="3"/>
  <c r="Q116" i="5" s="1"/>
  <c r="N184" i="3"/>
  <c r="P185" i="5" s="1"/>
  <c r="N98" i="3"/>
  <c r="P99" i="5" s="1"/>
  <c r="N161" i="3"/>
  <c r="P162" i="5" s="1"/>
  <c r="N124" i="3"/>
  <c r="P125" i="5" s="1"/>
  <c r="N73" i="3"/>
  <c r="P74" i="5" s="1"/>
  <c r="X105" i="4"/>
  <c r="AE106" i="5" s="1"/>
  <c r="AF106" i="5" s="1"/>
  <c r="AD164" i="5"/>
  <c r="AD113" i="5"/>
  <c r="X121" i="4"/>
  <c r="AE122" i="5" s="1"/>
  <c r="AF122" i="5" s="1"/>
  <c r="X68" i="4"/>
  <c r="AE69" i="5" s="1"/>
  <c r="AF69" i="5" s="1"/>
  <c r="X186" i="4"/>
  <c r="AE187" i="5" s="1"/>
  <c r="X124" i="4"/>
  <c r="AE125" i="5" s="1"/>
  <c r="X185" i="4"/>
  <c r="AE186" i="5" s="1"/>
  <c r="AF186" i="5" s="1"/>
  <c r="X10" i="4"/>
  <c r="AE11" i="5" s="1"/>
  <c r="X7" i="4"/>
  <c r="AE8" i="5" s="1"/>
  <c r="AF8" i="5" s="1"/>
  <c r="X54" i="4"/>
  <c r="AE55" i="5" s="1"/>
  <c r="X78" i="4"/>
  <c r="AE79" i="5" s="1"/>
  <c r="X17" i="4"/>
  <c r="AE18" i="5" s="1"/>
  <c r="AF18" i="5" s="1"/>
  <c r="X174" i="4"/>
  <c r="AE175" i="5" s="1"/>
  <c r="X43" i="4"/>
  <c r="AE44" i="5" s="1"/>
  <c r="X16" i="4"/>
  <c r="AE17" i="5" s="1"/>
  <c r="X70" i="4"/>
  <c r="AE71" i="5" s="1"/>
  <c r="X33" i="4"/>
  <c r="AE34" i="5" s="1"/>
  <c r="AF34" i="5" s="1"/>
  <c r="X25" i="4"/>
  <c r="AE26" i="5" s="1"/>
  <c r="AF26" i="5" s="1"/>
  <c r="AD27" i="5"/>
  <c r="X123" i="4"/>
  <c r="AE124" i="5" s="1"/>
  <c r="AF124" i="5" s="1"/>
  <c r="X136" i="4"/>
  <c r="AE137" i="5" s="1"/>
  <c r="AF137" i="5" s="1"/>
  <c r="X83" i="4"/>
  <c r="AE84" i="5" s="1"/>
  <c r="AF84" i="5" s="1"/>
  <c r="X64" i="4"/>
  <c r="AE65" i="5" s="1"/>
  <c r="BB40" i="83"/>
  <c r="N147" i="3"/>
  <c r="P148" i="5" s="1"/>
  <c r="N41" i="3"/>
  <c r="P42" i="5" s="1"/>
  <c r="N102" i="3"/>
  <c r="P103" i="5" s="1"/>
  <c r="B36" i="84"/>
  <c r="E36" i="84" s="1"/>
  <c r="N58" i="3"/>
  <c r="P59" i="5" s="1"/>
  <c r="N4" i="3"/>
  <c r="P5" i="5" s="1"/>
  <c r="X107" i="4"/>
  <c r="AE108" i="5" s="1"/>
  <c r="X101" i="4"/>
  <c r="AE102" i="5" s="1"/>
  <c r="X60" i="4"/>
  <c r="AE61" i="5" s="1"/>
  <c r="AF61" i="5" s="1"/>
  <c r="X96" i="4"/>
  <c r="AE97" i="5" s="1"/>
  <c r="AF97" i="5" s="1"/>
  <c r="X166" i="4"/>
  <c r="AE167" i="5" s="1"/>
  <c r="AF167" i="5" s="1"/>
  <c r="X93" i="4"/>
  <c r="AE94" i="5" s="1"/>
  <c r="AF94" i="5" s="1"/>
  <c r="X49" i="4"/>
  <c r="AE50" i="5" s="1"/>
  <c r="X192" i="4"/>
  <c r="AE193" i="5" s="1"/>
  <c r="AK73" i="5"/>
  <c r="AL73" i="5" s="1"/>
  <c r="AF102" i="5"/>
  <c r="B48" i="84"/>
  <c r="E48" i="84" s="1"/>
  <c r="H48" i="84" s="1"/>
  <c r="AJ49" i="5" s="1"/>
  <c r="AJ171" i="3"/>
  <c r="AJ135" i="3"/>
  <c r="V136" i="5" s="1"/>
  <c r="AK81" i="5"/>
  <c r="AL81" i="5" s="1"/>
  <c r="B81" i="84"/>
  <c r="E81" i="84" s="1"/>
  <c r="AJ141" i="3"/>
  <c r="AJ54" i="3"/>
  <c r="V55" i="5" s="1"/>
  <c r="AJ143" i="3"/>
  <c r="V144" i="5" s="1"/>
  <c r="AJ176" i="3"/>
  <c r="V177" i="5" s="1"/>
  <c r="AJ117" i="3"/>
  <c r="V118" i="5" s="1"/>
  <c r="AJ84" i="3"/>
  <c r="AJ156" i="3"/>
  <c r="V157" i="5" s="1"/>
  <c r="AJ137" i="3"/>
  <c r="AK137" i="3" s="1"/>
  <c r="W138" i="5" s="1"/>
  <c r="AJ94" i="3"/>
  <c r="V95" i="5" s="1"/>
  <c r="AJ128" i="3"/>
  <c r="V129" i="5" s="1"/>
  <c r="AJ15" i="3"/>
  <c r="AJ59" i="3"/>
  <c r="V60" i="5" s="1"/>
  <c r="AJ133" i="3"/>
  <c r="AJ75" i="3"/>
  <c r="AJ121" i="3"/>
  <c r="AK121" i="3" s="1"/>
  <c r="W122" i="5" s="1"/>
  <c r="AJ177" i="3"/>
  <c r="V178" i="5" s="1"/>
  <c r="AJ186" i="3"/>
  <c r="V187" i="5" s="1"/>
  <c r="AJ76" i="3"/>
  <c r="V77" i="5" s="1"/>
  <c r="N38" i="3"/>
  <c r="P39" i="5" s="1"/>
  <c r="N101" i="3"/>
  <c r="P102" i="5" s="1"/>
  <c r="N145" i="3"/>
  <c r="P146" i="5" s="1"/>
  <c r="N183" i="3"/>
  <c r="P184" i="5" s="1"/>
  <c r="O37" i="5"/>
  <c r="N92" i="3"/>
  <c r="P93" i="5" s="1"/>
  <c r="O30" i="5"/>
  <c r="N169" i="3"/>
  <c r="P170" i="5" s="1"/>
  <c r="N182" i="3"/>
  <c r="P183" i="5" s="1"/>
  <c r="N111" i="3"/>
  <c r="P112" i="5" s="1"/>
  <c r="N61" i="3"/>
  <c r="P62" i="5" s="1"/>
  <c r="B116" i="84"/>
  <c r="E116" i="84" s="1"/>
  <c r="L81" i="5"/>
  <c r="I12" i="5"/>
  <c r="C173" i="5"/>
  <c r="AV172" i="75"/>
  <c r="H173" i="5" s="1"/>
  <c r="L173" i="5" s="1"/>
  <c r="C68" i="5"/>
  <c r="AV67" i="75"/>
  <c r="H68" i="5" s="1"/>
  <c r="C87" i="5"/>
  <c r="AV86" i="75"/>
  <c r="H87" i="5" s="1"/>
  <c r="AL177" i="75"/>
  <c r="AV113" i="75"/>
  <c r="H114" i="5" s="1"/>
  <c r="AV106" i="75"/>
  <c r="H107" i="5" s="1"/>
  <c r="AL131" i="75"/>
  <c r="F50" i="5"/>
  <c r="AV49" i="75"/>
  <c r="H50" i="5" s="1"/>
  <c r="F160" i="5"/>
  <c r="AV159" i="75"/>
  <c r="H160" i="5" s="1"/>
  <c r="L118" i="5"/>
  <c r="AV91" i="75"/>
  <c r="H92" i="5" s="1"/>
  <c r="AL83" i="75"/>
  <c r="AL144" i="75"/>
  <c r="L50" i="5"/>
  <c r="AR183" i="75"/>
  <c r="F184" i="5" s="1"/>
  <c r="AV152" i="75"/>
  <c r="H153" i="5" s="1"/>
  <c r="F86" i="5"/>
  <c r="AV60" i="75"/>
  <c r="H61" i="5" s="1"/>
  <c r="AR26" i="75"/>
  <c r="F27" i="5" s="1"/>
  <c r="AR126" i="75"/>
  <c r="F127" i="5" s="1"/>
  <c r="AR105" i="75"/>
  <c r="F106" i="5" s="1"/>
  <c r="AR114" i="75"/>
  <c r="F115" i="5" s="1"/>
  <c r="AL49" i="75"/>
  <c r="AR42" i="75"/>
  <c r="F43" i="5" s="1"/>
  <c r="AR136" i="75"/>
  <c r="F137" i="5" s="1"/>
  <c r="AR127" i="75"/>
  <c r="AL147" i="75"/>
  <c r="AV43" i="75"/>
  <c r="H44" i="5" s="1"/>
  <c r="AV4" i="75"/>
  <c r="H5" i="5" s="1"/>
  <c r="C89" i="5"/>
  <c r="AV88" i="75"/>
  <c r="H89" i="5" s="1"/>
  <c r="L89" i="5" s="1"/>
  <c r="AV36" i="75"/>
  <c r="H37" i="5" s="1"/>
  <c r="L37" i="5" s="1"/>
  <c r="AV48" i="75"/>
  <c r="H49" i="5" s="1"/>
  <c r="AV176" i="75"/>
  <c r="H177" i="5" s="1"/>
  <c r="L177" i="5" s="1"/>
  <c r="BB31" i="83"/>
  <c r="AK33" i="5"/>
  <c r="AL33" i="5" s="1"/>
  <c r="C150" i="5"/>
  <c r="AV149" i="75"/>
  <c r="H150" i="5" s="1"/>
  <c r="C19" i="5"/>
  <c r="AV18" i="75"/>
  <c r="H19" i="5" s="1"/>
  <c r="L19" i="5" s="1"/>
  <c r="BC67" i="75"/>
  <c r="K68" i="5" s="1"/>
  <c r="L68" i="5" s="1"/>
  <c r="N123" i="3"/>
  <c r="P124" i="5" s="1"/>
  <c r="X88" i="4"/>
  <c r="AE89" i="5" s="1"/>
  <c r="AF89" i="5" s="1"/>
  <c r="AF193" i="5"/>
  <c r="X91" i="4"/>
  <c r="AE92" i="5" s="1"/>
  <c r="AF92" i="5" s="1"/>
  <c r="AJ10" i="3"/>
  <c r="X19" i="4"/>
  <c r="AE20" i="5" s="1"/>
  <c r="AF20" i="5" s="1"/>
  <c r="N74" i="5"/>
  <c r="AJ119" i="3"/>
  <c r="V120" i="5" s="1"/>
  <c r="H142" i="4"/>
  <c r="AA143" i="5" s="1"/>
  <c r="Z193" i="5"/>
  <c r="X30" i="4"/>
  <c r="AE31" i="5" s="1"/>
  <c r="AF31" i="5" s="1"/>
  <c r="X41" i="4"/>
  <c r="AE42" i="5" s="1"/>
  <c r="AF42" i="5" s="1"/>
  <c r="AJ4" i="3"/>
  <c r="AJ190" i="3"/>
  <c r="V191" i="5" s="1"/>
  <c r="AJ123" i="3"/>
  <c r="V124" i="5" s="1"/>
  <c r="X76" i="4"/>
  <c r="AE77" i="5" s="1"/>
  <c r="X21" i="4"/>
  <c r="AE22" i="5" s="1"/>
  <c r="AF22" i="5" s="1"/>
  <c r="AJ153" i="3"/>
  <c r="V154" i="5" s="1"/>
  <c r="BC131" i="75"/>
  <c r="K132" i="5" s="1"/>
  <c r="X57" i="4"/>
  <c r="AE58" i="5" s="1"/>
  <c r="AF58" i="5" s="1"/>
  <c r="AJ129" i="3"/>
  <c r="V130" i="5" s="1"/>
  <c r="AJ92" i="3"/>
  <c r="V93" i="5" s="1"/>
  <c r="AJ67" i="3"/>
  <c r="AJ127" i="3"/>
  <c r="N22" i="3"/>
  <c r="P23" i="5" s="1"/>
  <c r="AJ38" i="3"/>
  <c r="V39" i="5" s="1"/>
  <c r="AJ79" i="3"/>
  <c r="AK79" i="3" s="1"/>
  <c r="W80" i="5" s="1"/>
  <c r="H126" i="4"/>
  <c r="AA127" i="5" s="1"/>
  <c r="X141" i="4"/>
  <c r="AE142" i="5" s="1"/>
  <c r="AF142" i="5" s="1"/>
  <c r="X34" i="4"/>
  <c r="AE35" i="5" s="1"/>
  <c r="AF131" i="5"/>
  <c r="N113" i="3"/>
  <c r="P114" i="5" s="1"/>
  <c r="AV188" i="75"/>
  <c r="H189" i="5" s="1"/>
  <c r="L189" i="5" s="1"/>
  <c r="AV153" i="75"/>
  <c r="H154" i="5" s="1"/>
  <c r="L154" i="5" s="1"/>
  <c r="AV12" i="75"/>
  <c r="H13" i="5" s="1"/>
  <c r="AV61" i="75"/>
  <c r="H62" i="5" s="1"/>
  <c r="L62" i="5" s="1"/>
  <c r="AV108" i="75"/>
  <c r="H109" i="5" s="1"/>
  <c r="L109" i="5" s="1"/>
  <c r="H31" i="4"/>
  <c r="AA32" i="5" s="1"/>
  <c r="AF32" i="5" s="1"/>
  <c r="AD72" i="5"/>
  <c r="AJ154" i="3"/>
  <c r="V155" i="5" s="1"/>
  <c r="AJ98" i="3"/>
  <c r="AK98" i="3" s="1"/>
  <c r="W99" i="5" s="1"/>
  <c r="X99" i="5" s="1"/>
  <c r="AJ89" i="3"/>
  <c r="AK89" i="3" s="1"/>
  <c r="W90" i="5" s="1"/>
  <c r="R141" i="5"/>
  <c r="AJ51" i="3"/>
  <c r="V52" i="5" s="1"/>
  <c r="H12" i="4"/>
  <c r="AA13" i="5" s="1"/>
  <c r="N116" i="3"/>
  <c r="P117" i="5" s="1"/>
  <c r="AV163" i="75"/>
  <c r="H164" i="5" s="1"/>
  <c r="L164" i="5" s="1"/>
  <c r="AF65" i="5"/>
  <c r="C153" i="5"/>
  <c r="L35" i="5"/>
  <c r="L156" i="5"/>
  <c r="X6" i="4"/>
  <c r="AE7" i="5" s="1"/>
  <c r="AF7" i="5" s="1"/>
  <c r="AJ185" i="3"/>
  <c r="AJ96" i="3"/>
  <c r="V97" i="5" s="1"/>
  <c r="H23" i="4"/>
  <c r="AA24" i="5" s="1"/>
  <c r="H115" i="4"/>
  <c r="AA116" i="5" s="1"/>
  <c r="X144" i="4"/>
  <c r="AE145" i="5" s="1"/>
  <c r="AF145" i="5" s="1"/>
  <c r="AF129" i="5"/>
  <c r="X170" i="4"/>
  <c r="AE171" i="5" s="1"/>
  <c r="AF171" i="5" s="1"/>
  <c r="AV96" i="75"/>
  <c r="H97" i="5" s="1"/>
  <c r="AV135" i="75"/>
  <c r="H136" i="5" s="1"/>
  <c r="AJ118" i="3"/>
  <c r="V119" i="5" s="1"/>
  <c r="X179" i="4"/>
  <c r="AE180" i="5" s="1"/>
  <c r="AF180" i="5" s="1"/>
  <c r="X103" i="4"/>
  <c r="AE104" i="5" s="1"/>
  <c r="H9" i="4"/>
  <c r="AA10" i="5" s="1"/>
  <c r="Z10" i="5"/>
  <c r="N174" i="3"/>
  <c r="P175" i="5" s="1"/>
  <c r="X22" i="4"/>
  <c r="AE23" i="5" s="1"/>
  <c r="X113" i="4"/>
  <c r="AE114" i="5" s="1"/>
  <c r="X190" i="4"/>
  <c r="AE191" i="5" s="1"/>
  <c r="X149" i="4"/>
  <c r="AE150" i="5" s="1"/>
  <c r="AF150" i="5" s="1"/>
  <c r="X173" i="4"/>
  <c r="AE174" i="5" s="1"/>
  <c r="AF174" i="5" s="1"/>
  <c r="R81" i="5"/>
  <c r="AJ191" i="3"/>
  <c r="AK191" i="3" s="1"/>
  <c r="W192" i="5" s="1"/>
  <c r="AJ134" i="3"/>
  <c r="AK134" i="3" s="1"/>
  <c r="W135" i="5" s="1"/>
  <c r="AJ147" i="3"/>
  <c r="V148" i="5" s="1"/>
  <c r="AJ173" i="3"/>
  <c r="V174" i="5" s="1"/>
  <c r="AJ48" i="3"/>
  <c r="V49" i="5" s="1"/>
  <c r="AV57" i="75"/>
  <c r="H58" i="5" s="1"/>
  <c r="L58" i="5" s="1"/>
  <c r="AV31" i="75"/>
  <c r="H32" i="5" s="1"/>
  <c r="L32" i="5" s="1"/>
  <c r="X74" i="4"/>
  <c r="AE75" i="5" s="1"/>
  <c r="AF75" i="5" s="1"/>
  <c r="X44" i="4"/>
  <c r="AE45" i="5" s="1"/>
  <c r="AF45" i="5" s="1"/>
  <c r="N170" i="3"/>
  <c r="P171" i="5" s="1"/>
  <c r="X122" i="4"/>
  <c r="AE123" i="5" s="1"/>
  <c r="AF123" i="5" s="1"/>
  <c r="AJ167" i="3"/>
  <c r="AJ99" i="3"/>
  <c r="V100" i="5" s="1"/>
  <c r="AF19" i="5"/>
  <c r="X152" i="4"/>
  <c r="AE153" i="5" s="1"/>
  <c r="AF153" i="5" s="1"/>
  <c r="AV120" i="75"/>
  <c r="H121" i="5" s="1"/>
  <c r="L121" i="5" s="1"/>
  <c r="AV132" i="75"/>
  <c r="H133" i="5" s="1"/>
  <c r="L133" i="5" s="1"/>
  <c r="Z159" i="5"/>
  <c r="H158" i="4"/>
  <c r="AA159" i="5" s="1"/>
  <c r="M144" i="5"/>
  <c r="M29" i="5"/>
  <c r="N7" i="3"/>
  <c r="P8" i="5" s="1"/>
  <c r="N82" i="3"/>
  <c r="P83" i="5" s="1"/>
  <c r="N99" i="3"/>
  <c r="P100" i="5" s="1"/>
  <c r="N84" i="3"/>
  <c r="P85" i="5" s="1"/>
  <c r="N48" i="3"/>
  <c r="P49" i="5" s="1"/>
  <c r="N76" i="3"/>
  <c r="P77" i="5" s="1"/>
  <c r="N190" i="3"/>
  <c r="P191" i="5" s="1"/>
  <c r="N108" i="3"/>
  <c r="P109" i="5" s="1"/>
  <c r="AN93" i="5"/>
  <c r="D33" i="84"/>
  <c r="G33" i="84" s="1"/>
  <c r="D125" i="84"/>
  <c r="G125" i="84" s="1"/>
  <c r="D161" i="84"/>
  <c r="G161" i="84" s="1"/>
  <c r="AN85" i="5"/>
  <c r="AN70" i="5"/>
  <c r="D142" i="84"/>
  <c r="G142" i="84" s="1"/>
  <c r="AN177" i="5"/>
  <c r="AN124" i="5"/>
  <c r="AN49" i="5"/>
  <c r="AN183" i="5"/>
  <c r="D42" i="84"/>
  <c r="G42" i="84" s="1"/>
  <c r="D68" i="84"/>
  <c r="G68" i="84" s="1"/>
  <c r="H68" i="84" s="1"/>
  <c r="AJ56" i="5" s="1"/>
  <c r="D115" i="84"/>
  <c r="G115" i="84" s="1"/>
  <c r="H115" i="84" s="1"/>
  <c r="AJ109" i="5" s="1"/>
  <c r="D132" i="84"/>
  <c r="G132" i="84" s="1"/>
  <c r="AN142" i="5"/>
  <c r="AN169" i="5"/>
  <c r="AN141" i="5"/>
  <c r="AN180" i="5"/>
  <c r="D167" i="84"/>
  <c r="G167" i="84" s="1"/>
  <c r="AN175" i="5"/>
  <c r="D113" i="84"/>
  <c r="G113" i="84" s="1"/>
  <c r="AN158" i="5"/>
  <c r="AN77" i="5"/>
  <c r="AN14" i="5"/>
  <c r="AN6" i="5"/>
  <c r="AN9" i="5"/>
  <c r="AN96" i="5"/>
  <c r="D39" i="84"/>
  <c r="G39" i="84" s="1"/>
  <c r="H39" i="84" s="1"/>
  <c r="AJ40" i="5" s="1"/>
  <c r="AN45" i="5"/>
  <c r="C194" i="5"/>
  <c r="AV193" i="75"/>
  <c r="H194" i="5" s="1"/>
  <c r="AV84" i="75"/>
  <c r="H85" i="5" s="1"/>
  <c r="C85" i="5"/>
  <c r="G95" i="5"/>
  <c r="AV94" i="75"/>
  <c r="H95" i="5" s="1"/>
  <c r="L95" i="5" s="1"/>
  <c r="C120" i="5"/>
  <c r="AV119" i="75"/>
  <c r="H120" i="5" s="1"/>
  <c r="L120" i="5" s="1"/>
  <c r="C100" i="84"/>
  <c r="F100" i="84" s="1"/>
  <c r="C22" i="84"/>
  <c r="F22" i="84" s="1"/>
  <c r="L5" i="5"/>
  <c r="N70" i="3"/>
  <c r="P71" i="5" s="1"/>
  <c r="N88" i="3"/>
  <c r="P89" i="5" s="1"/>
  <c r="N18" i="3"/>
  <c r="P19" i="5" s="1"/>
  <c r="AF115" i="5"/>
  <c r="AD171" i="5"/>
  <c r="X69" i="4"/>
  <c r="AE70" i="5" s="1"/>
  <c r="AF70" i="5" s="1"/>
  <c r="AJ183" i="3"/>
  <c r="V184" i="5" s="1"/>
  <c r="AJ130" i="3"/>
  <c r="V131" i="5" s="1"/>
  <c r="Z69" i="5"/>
  <c r="Z49" i="5"/>
  <c r="X157" i="4"/>
  <c r="AE158" i="5" s="1"/>
  <c r="AF158" i="5" s="1"/>
  <c r="AO9" i="75"/>
  <c r="BC91" i="75"/>
  <c r="K92" i="5" s="1"/>
  <c r="N176" i="3"/>
  <c r="P177" i="5" s="1"/>
  <c r="X151" i="4"/>
  <c r="AE152" i="5" s="1"/>
  <c r="AF152" i="5" s="1"/>
  <c r="AF27" i="5"/>
  <c r="X193" i="4"/>
  <c r="AE194" i="5" s="1"/>
  <c r="AF194" i="5" s="1"/>
  <c r="AJ113" i="3"/>
  <c r="V114" i="5" s="1"/>
  <c r="AJ87" i="3"/>
  <c r="V88" i="5" s="1"/>
  <c r="AJ172" i="3"/>
  <c r="AK172" i="3" s="1"/>
  <c r="W173" i="5" s="1"/>
  <c r="Z182" i="5"/>
  <c r="H77" i="4"/>
  <c r="AA78" i="5" s="1"/>
  <c r="X135" i="4"/>
  <c r="AE136" i="5" s="1"/>
  <c r="X140" i="4"/>
  <c r="AE141" i="5" s="1"/>
  <c r="AJ21" i="3"/>
  <c r="AK21" i="3" s="1"/>
  <c r="W22" i="5" s="1"/>
  <c r="AF79" i="5"/>
  <c r="AV171" i="75"/>
  <c r="H172" i="5" s="1"/>
  <c r="L172" i="5" s="1"/>
  <c r="X137" i="4"/>
  <c r="AE138" i="5" s="1"/>
  <c r="AF138" i="5" s="1"/>
  <c r="X12" i="4"/>
  <c r="AE13" i="5" s="1"/>
  <c r="AF13" i="5" s="1"/>
  <c r="N130" i="3"/>
  <c r="P131" i="5" s="1"/>
  <c r="N49" i="3"/>
  <c r="P50" i="5" s="1"/>
  <c r="X72" i="4"/>
  <c r="AE73" i="5" s="1"/>
  <c r="AF73" i="5" s="1"/>
  <c r="AJ62" i="3"/>
  <c r="V63" i="5" s="1"/>
  <c r="AJ19" i="3"/>
  <c r="AJ45" i="3"/>
  <c r="V46" i="5" s="1"/>
  <c r="AJ166" i="3"/>
  <c r="V167" i="5" s="1"/>
  <c r="H53" i="4"/>
  <c r="AA54" i="5" s="1"/>
  <c r="H145" i="4"/>
  <c r="AA146" i="5" s="1"/>
  <c r="AB75" i="5"/>
  <c r="X159" i="4"/>
  <c r="AE160" i="5" s="1"/>
  <c r="AF160" i="5" s="1"/>
  <c r="AV136" i="75"/>
  <c r="H137" i="5" s="1"/>
  <c r="L137" i="5" s="1"/>
  <c r="AV138" i="75"/>
  <c r="H139" i="5" s="1"/>
  <c r="L139" i="5" s="1"/>
  <c r="X67" i="4"/>
  <c r="AE68" i="5" s="1"/>
  <c r="AF68" i="5" s="1"/>
  <c r="X129" i="4"/>
  <c r="AE130" i="5" s="1"/>
  <c r="AF130" i="5" s="1"/>
  <c r="AJ184" i="3"/>
  <c r="AK184" i="3" s="1"/>
  <c r="W185" i="5" s="1"/>
  <c r="X185" i="5" s="1"/>
  <c r="AJ91" i="3"/>
  <c r="V92" i="5" s="1"/>
  <c r="AV23" i="75"/>
  <c r="H24" i="5" s="1"/>
  <c r="AO179" i="75"/>
  <c r="AV75" i="75"/>
  <c r="H76" i="5" s="1"/>
  <c r="L76" i="5" s="1"/>
  <c r="X133" i="4"/>
  <c r="AE134" i="5" s="1"/>
  <c r="AF134" i="5" s="1"/>
  <c r="J70" i="5"/>
  <c r="AM70" i="5" s="1"/>
  <c r="N158" i="3"/>
  <c r="P159" i="5" s="1"/>
  <c r="X125" i="4"/>
  <c r="AE126" i="5" s="1"/>
  <c r="AF126" i="5" s="1"/>
  <c r="L192" i="5"/>
  <c r="C125" i="84"/>
  <c r="F125" i="84" s="1"/>
  <c r="BC78" i="75"/>
  <c r="K79" i="5" s="1"/>
  <c r="L44" i="5"/>
  <c r="C7" i="84"/>
  <c r="F7" i="84" s="1"/>
  <c r="N119" i="3"/>
  <c r="P120" i="5" s="1"/>
  <c r="N128" i="3"/>
  <c r="P129" i="5" s="1"/>
  <c r="N168" i="3"/>
  <c r="P169" i="5" s="1"/>
  <c r="N180" i="3"/>
  <c r="P181" i="5" s="1"/>
  <c r="N114" i="3"/>
  <c r="P115" i="5" s="1"/>
  <c r="BC60" i="75"/>
  <c r="K61" i="5" s="1"/>
  <c r="L61" i="5" s="1"/>
  <c r="X160" i="4"/>
  <c r="AE161" i="5" s="1"/>
  <c r="AF161" i="5" s="1"/>
  <c r="AJ5" i="3"/>
  <c r="V6" i="5" s="1"/>
  <c r="N192" i="3"/>
  <c r="P193" i="5" s="1"/>
  <c r="N122" i="3"/>
  <c r="P123" i="5" s="1"/>
  <c r="AJ178" i="3"/>
  <c r="AK178" i="3" s="1"/>
  <c r="W179" i="5" s="1"/>
  <c r="X179" i="5" s="1"/>
  <c r="AJ68" i="3"/>
  <c r="AK68" i="3" s="1"/>
  <c r="W69" i="5" s="1"/>
  <c r="Z26" i="5"/>
  <c r="Z72" i="5"/>
  <c r="AV112" i="75"/>
  <c r="H113" i="5" s="1"/>
  <c r="N39" i="3"/>
  <c r="P40" i="5" s="1"/>
  <c r="C71" i="84"/>
  <c r="F71" i="84" s="1"/>
  <c r="AF72" i="5"/>
  <c r="C146" i="84"/>
  <c r="F146" i="84" s="1"/>
  <c r="L90" i="5"/>
  <c r="C11" i="84"/>
  <c r="F11" i="84" s="1"/>
  <c r="J79" i="5"/>
  <c r="AM79" i="5" s="1"/>
  <c r="N66" i="3"/>
  <c r="P67" i="5" s="1"/>
  <c r="N189" i="3"/>
  <c r="P190" i="5" s="1"/>
  <c r="N97" i="3"/>
  <c r="P98" i="5" s="1"/>
  <c r="C57" i="84"/>
  <c r="F57" i="84" s="1"/>
  <c r="BC164" i="75"/>
  <c r="K165" i="5" s="1"/>
  <c r="L165" i="5" s="1"/>
  <c r="AF108" i="5"/>
  <c r="X9" i="4"/>
  <c r="AE10" i="5" s="1"/>
  <c r="AF10" i="5" s="1"/>
  <c r="X171" i="4"/>
  <c r="AE172" i="5" s="1"/>
  <c r="AJ101" i="3"/>
  <c r="X165" i="4"/>
  <c r="AE166" i="5" s="1"/>
  <c r="AF166" i="5" s="1"/>
  <c r="N90" i="3"/>
  <c r="P91" i="5" s="1"/>
  <c r="AJ27" i="3"/>
  <c r="V28" i="5" s="1"/>
  <c r="AJ161" i="3"/>
  <c r="V162" i="5" s="1"/>
  <c r="H163" i="4"/>
  <c r="AA164" i="5" s="1"/>
  <c r="X178" i="4"/>
  <c r="AE179" i="5" s="1"/>
  <c r="AF179" i="5" s="1"/>
  <c r="L145" i="5"/>
  <c r="AV95" i="75"/>
  <c r="H96" i="5" s="1"/>
  <c r="L96" i="5" s="1"/>
  <c r="AV131" i="75"/>
  <c r="H132" i="5" s="1"/>
  <c r="L132" i="5" s="1"/>
  <c r="AV100" i="75"/>
  <c r="H101" i="5" s="1"/>
  <c r="L101" i="5" s="1"/>
  <c r="AF104" i="5"/>
  <c r="H147" i="4"/>
  <c r="AA148" i="5" s="1"/>
  <c r="N69" i="3"/>
  <c r="P70" i="5" s="1"/>
  <c r="J127" i="5"/>
  <c r="AM127" i="5" s="1"/>
  <c r="J10" i="5"/>
  <c r="AM10" i="5" s="1"/>
  <c r="AF28" i="5"/>
  <c r="L87" i="5"/>
  <c r="BC149" i="75"/>
  <c r="K150" i="5" s="1"/>
  <c r="L150" i="5" s="1"/>
  <c r="J165" i="5"/>
  <c r="AM165" i="5" s="1"/>
  <c r="BC15" i="75"/>
  <c r="K16" i="5" s="1"/>
  <c r="N193" i="3"/>
  <c r="P194" i="5" s="1"/>
  <c r="N79" i="3"/>
  <c r="P80" i="5" s="1"/>
  <c r="N181" i="3"/>
  <c r="P182" i="5" s="1"/>
  <c r="AF165" i="5"/>
  <c r="X75" i="4"/>
  <c r="AE76" i="5" s="1"/>
  <c r="AF76" i="5" s="1"/>
  <c r="AJ7" i="3"/>
  <c r="V8" i="5" s="1"/>
  <c r="AJ30" i="3"/>
  <c r="AK30" i="3" s="1"/>
  <c r="W31" i="5" s="1"/>
  <c r="H3" i="4"/>
  <c r="AA4" i="5" s="1"/>
  <c r="AF4" i="5" s="1"/>
  <c r="AF47" i="5"/>
  <c r="AF162" i="5"/>
  <c r="AJ47" i="3"/>
  <c r="V48" i="5" s="1"/>
  <c r="AV63" i="75"/>
  <c r="H64" i="5" s="1"/>
  <c r="L64" i="5" s="1"/>
  <c r="AV167" i="75"/>
  <c r="H168" i="5" s="1"/>
  <c r="L168" i="5" s="1"/>
  <c r="AV174" i="75"/>
  <c r="H175" i="5" s="1"/>
  <c r="AV51" i="75"/>
  <c r="H52" i="5" s="1"/>
  <c r="L52" i="5" s="1"/>
  <c r="G159" i="5"/>
  <c r="AV158" i="75"/>
  <c r="H159" i="5" s="1"/>
  <c r="L159" i="5" s="1"/>
  <c r="AV78" i="75"/>
  <c r="H79" i="5" s="1"/>
  <c r="C79" i="5"/>
  <c r="C179" i="5"/>
  <c r="AV178" i="75"/>
  <c r="H179" i="5" s="1"/>
  <c r="U27" i="5"/>
  <c r="AJ26" i="3"/>
  <c r="V27" i="5" s="1"/>
  <c r="C129" i="5"/>
  <c r="AV128" i="75"/>
  <c r="H129" i="5" s="1"/>
  <c r="L79" i="5"/>
  <c r="AD24" i="5"/>
  <c r="X23" i="4"/>
  <c r="AE24" i="5" s="1"/>
  <c r="AF24" i="5" s="1"/>
  <c r="I108" i="5"/>
  <c r="C127" i="84"/>
  <c r="F127" i="84" s="1"/>
  <c r="H127" i="84" s="1"/>
  <c r="AJ126" i="5" s="1"/>
  <c r="AO69" i="75"/>
  <c r="C70" i="5" s="1"/>
  <c r="X66" i="4"/>
  <c r="AE67" i="5" s="1"/>
  <c r="AF67" i="5" s="1"/>
  <c r="L129" i="5"/>
  <c r="AV76" i="75"/>
  <c r="H77" i="5" s="1"/>
  <c r="L77" i="5" s="1"/>
  <c r="AR37" i="75"/>
  <c r="F38" i="5" s="1"/>
  <c r="N153" i="3"/>
  <c r="P154" i="5" s="1"/>
  <c r="N120" i="3"/>
  <c r="P121" i="5" s="1"/>
  <c r="N95" i="3"/>
  <c r="P96" i="5" s="1"/>
  <c r="X116" i="4"/>
  <c r="AE117" i="5" s="1"/>
  <c r="AF117" i="5" s="1"/>
  <c r="G11" i="5"/>
  <c r="AV10" i="75"/>
  <c r="H11" i="5" s="1"/>
  <c r="L11" i="5" s="1"/>
  <c r="AD21" i="5"/>
  <c r="AV145" i="75"/>
  <c r="H146" i="5" s="1"/>
  <c r="L146" i="5" s="1"/>
  <c r="AK15" i="3"/>
  <c r="W16" i="5" s="1"/>
  <c r="AV118" i="75"/>
  <c r="H119" i="5" s="1"/>
  <c r="L119" i="5" s="1"/>
  <c r="AF25" i="5"/>
  <c r="AJ151" i="3"/>
  <c r="V152" i="5" s="1"/>
  <c r="AV46" i="75"/>
  <c r="H47" i="5" s="1"/>
  <c r="L47" i="5" s="1"/>
  <c r="AV162" i="75"/>
  <c r="H163" i="5" s="1"/>
  <c r="L163" i="5" s="1"/>
  <c r="AV126" i="75"/>
  <c r="H127" i="5" s="1"/>
  <c r="L127" i="5" s="1"/>
  <c r="X142" i="4"/>
  <c r="AE143" i="5" s="1"/>
  <c r="AF143" i="5" s="1"/>
  <c r="L167" i="5"/>
  <c r="AF141" i="5"/>
  <c r="L24" i="5"/>
  <c r="BC103" i="75"/>
  <c r="K104" i="5" s="1"/>
  <c r="X11" i="4"/>
  <c r="AE12" i="5" s="1"/>
  <c r="AF12" i="5" s="1"/>
  <c r="L153" i="5"/>
  <c r="AV24" i="75"/>
  <c r="H25" i="5" s="1"/>
  <c r="L25" i="5" s="1"/>
  <c r="AJ3" i="3"/>
  <c r="AV186" i="75"/>
  <c r="H187" i="5" s="1"/>
  <c r="L187" i="5" s="1"/>
  <c r="BC71" i="75"/>
  <c r="K72" i="5" s="1"/>
  <c r="AD29" i="5"/>
  <c r="X147" i="4"/>
  <c r="AE148" i="5" s="1"/>
  <c r="AF148" i="5" s="1"/>
  <c r="R4" i="5"/>
  <c r="X61" i="4"/>
  <c r="AE62" i="5" s="1"/>
  <c r="AF62" i="5" s="1"/>
  <c r="BC175" i="75"/>
  <c r="K176" i="5" s="1"/>
  <c r="L176" i="5" s="1"/>
  <c r="AD4" i="5"/>
  <c r="X145" i="4"/>
  <c r="AE146" i="5" s="1"/>
  <c r="AF146" i="5" s="1"/>
  <c r="X143" i="4"/>
  <c r="AE144" i="5" s="1"/>
  <c r="AF144" i="5" s="1"/>
  <c r="AD117" i="5"/>
  <c r="X109" i="4"/>
  <c r="AE110" i="5" s="1"/>
  <c r="AF110" i="5" s="1"/>
  <c r="L111" i="5"/>
  <c r="AD192" i="5"/>
  <c r="AF120" i="5"/>
  <c r="AJ158" i="3"/>
  <c r="V159" i="5" s="1"/>
  <c r="BC143" i="75"/>
  <c r="K144" i="5" s="1"/>
  <c r="L12" i="5"/>
  <c r="I148" i="5"/>
  <c r="X117" i="4"/>
  <c r="AE118" i="5" s="1"/>
  <c r="AF118" i="5" s="1"/>
  <c r="X79" i="4"/>
  <c r="AE80" i="5" s="1"/>
  <c r="AF80" i="5" s="1"/>
  <c r="AJ31" i="3"/>
  <c r="V32" i="5" s="1"/>
  <c r="X59" i="4"/>
  <c r="AE60" i="5" s="1"/>
  <c r="AF60" i="5" s="1"/>
  <c r="X148" i="4"/>
  <c r="AE149" i="5" s="1"/>
  <c r="AF149" i="5" s="1"/>
  <c r="BB32" i="83"/>
  <c r="B30" i="84"/>
  <c r="E30" i="84" s="1"/>
  <c r="X58" i="4"/>
  <c r="AE59" i="5" s="1"/>
  <c r="AF59" i="5" s="1"/>
  <c r="AJ33" i="3"/>
  <c r="AK33" i="3" s="1"/>
  <c r="W34" i="5" s="1"/>
  <c r="X34" i="5" s="1"/>
  <c r="AJ109" i="3"/>
  <c r="V110" i="5" s="1"/>
  <c r="AJ16" i="3"/>
  <c r="V17" i="5" s="1"/>
  <c r="AJ160" i="3"/>
  <c r="V161" i="5" s="1"/>
  <c r="AF38" i="5"/>
  <c r="AF50" i="5"/>
  <c r="X138" i="4"/>
  <c r="AE139" i="5" s="1"/>
  <c r="AF139" i="5" s="1"/>
  <c r="AJ144" i="3"/>
  <c r="V145" i="5" s="1"/>
  <c r="AJ138" i="3"/>
  <c r="AK138" i="3" s="1"/>
  <c r="W139" i="5" s="1"/>
  <c r="X139" i="5" s="1"/>
  <c r="AJ78" i="3"/>
  <c r="AK78" i="3" s="1"/>
  <c r="W79" i="5" s="1"/>
  <c r="X97" i="4"/>
  <c r="AE98" i="5" s="1"/>
  <c r="AF98" i="5" s="1"/>
  <c r="X47" i="4"/>
  <c r="AE48" i="5" s="1"/>
  <c r="AF48" i="5" s="1"/>
  <c r="X184" i="4"/>
  <c r="AE185" i="5" s="1"/>
  <c r="AF185" i="5" s="1"/>
  <c r="N30" i="3"/>
  <c r="P31" i="5" s="1"/>
  <c r="N14" i="3"/>
  <c r="P15" i="5" s="1"/>
  <c r="AJ157" i="3"/>
  <c r="V158" i="5" s="1"/>
  <c r="N31" i="3"/>
  <c r="P32" i="5" s="1"/>
  <c r="N45" i="3"/>
  <c r="P46" i="5" s="1"/>
  <c r="N150" i="3"/>
  <c r="P151" i="5" s="1"/>
  <c r="N107" i="3"/>
  <c r="P108" i="5" s="1"/>
  <c r="N52" i="3"/>
  <c r="P53" i="5" s="1"/>
  <c r="AJ83" i="3"/>
  <c r="V84" i="5" s="1"/>
  <c r="N160" i="3"/>
  <c r="P161" i="5" s="1"/>
  <c r="N25" i="3"/>
  <c r="P26" i="5" s="1"/>
  <c r="N74" i="3"/>
  <c r="P75" i="5" s="1"/>
  <c r="BB71" i="83"/>
  <c r="N89" i="3"/>
  <c r="P90" i="5" s="1"/>
  <c r="G112" i="5"/>
  <c r="AV111" i="75"/>
  <c r="H112" i="5" s="1"/>
  <c r="G69" i="5"/>
  <c r="AV68" i="75"/>
  <c r="H69" i="5" s="1"/>
  <c r="L69" i="5" s="1"/>
  <c r="G151" i="5"/>
  <c r="AV150" i="75"/>
  <c r="H151" i="5" s="1"/>
  <c r="L151" i="5" s="1"/>
  <c r="L97" i="5"/>
  <c r="AV29" i="75"/>
  <c r="H30" i="5" s="1"/>
  <c r="L30" i="5" s="1"/>
  <c r="AV130" i="75"/>
  <c r="H131" i="5" s="1"/>
  <c r="L131" i="5" s="1"/>
  <c r="BC59" i="75"/>
  <c r="K60" i="5" s="1"/>
  <c r="I60" i="5"/>
  <c r="L138" i="5"/>
  <c r="L160" i="5"/>
  <c r="AV165" i="75"/>
  <c r="H166" i="5" s="1"/>
  <c r="L166" i="5" s="1"/>
  <c r="L18" i="5"/>
  <c r="AV103" i="75"/>
  <c r="H104" i="5" s="1"/>
  <c r="AV177" i="75"/>
  <c r="H178" i="5" s="1"/>
  <c r="L178" i="5" s="1"/>
  <c r="L190" i="5"/>
  <c r="L98" i="5"/>
  <c r="L175" i="5"/>
  <c r="AV181" i="75"/>
  <c r="H182" i="5" s="1"/>
  <c r="L182" i="5" s="1"/>
  <c r="AV72" i="75"/>
  <c r="H73" i="5" s="1"/>
  <c r="L73" i="5" s="1"/>
  <c r="BC187" i="75"/>
  <c r="K188" i="5" s="1"/>
  <c r="AV35" i="75"/>
  <c r="H36" i="5" s="1"/>
  <c r="L36" i="5" s="1"/>
  <c r="N187" i="3"/>
  <c r="P188" i="5" s="1"/>
  <c r="N23" i="3"/>
  <c r="P24" i="5" s="1"/>
  <c r="N146" i="3"/>
  <c r="P147" i="5" s="1"/>
  <c r="N96" i="3"/>
  <c r="P97" i="5" s="1"/>
  <c r="N148" i="3"/>
  <c r="P149" i="5" s="1"/>
  <c r="B138" i="84"/>
  <c r="E138" i="84" s="1"/>
  <c r="H138" i="84" s="1"/>
  <c r="AJ132" i="5" s="1"/>
  <c r="AK132" i="5"/>
  <c r="AL132" i="5" s="1"/>
  <c r="N43" i="3"/>
  <c r="P44" i="5" s="1"/>
  <c r="N54" i="3"/>
  <c r="P55" i="5" s="1"/>
  <c r="BC111" i="75"/>
  <c r="K112" i="5" s="1"/>
  <c r="AV83" i="75"/>
  <c r="H84" i="5" s="1"/>
  <c r="L84" i="5" s="1"/>
  <c r="AV71" i="75"/>
  <c r="H72" i="5" s="1"/>
  <c r="L107" i="5"/>
  <c r="AV45" i="75"/>
  <c r="H46" i="5" s="1"/>
  <c r="L46" i="5" s="1"/>
  <c r="G193" i="5"/>
  <c r="AV192" i="75"/>
  <c r="H193" i="5" s="1"/>
  <c r="L193" i="5" s="1"/>
  <c r="C144" i="5"/>
  <c r="AV143" i="75"/>
  <c r="H144" i="5" s="1"/>
  <c r="C9" i="5"/>
  <c r="AV8" i="75"/>
  <c r="H9" i="5" s="1"/>
  <c r="L9" i="5" s="1"/>
  <c r="F34" i="5"/>
  <c r="AV33" i="75"/>
  <c r="H34" i="5" s="1"/>
  <c r="L34" i="5" s="1"/>
  <c r="C8" i="5"/>
  <c r="AV7" i="75"/>
  <c r="H8" i="5" s="1"/>
  <c r="AV21" i="75"/>
  <c r="H22" i="5" s="1"/>
  <c r="C22" i="5"/>
  <c r="F108" i="5"/>
  <c r="AV107" i="75"/>
  <c r="H108" i="5" s="1"/>
  <c r="L108" i="5" s="1"/>
  <c r="H186" i="4"/>
  <c r="AA187" i="5" s="1"/>
  <c r="AF187" i="5" s="1"/>
  <c r="Z187" i="5"/>
  <c r="G140" i="5"/>
  <c r="AV139" i="75"/>
  <c r="H140" i="5" s="1"/>
  <c r="L140" i="5" s="1"/>
  <c r="AV98" i="75"/>
  <c r="H99" i="5" s="1"/>
  <c r="L99" i="5" s="1"/>
  <c r="S101" i="3"/>
  <c r="Q102" i="5" s="1"/>
  <c r="S19" i="3"/>
  <c r="Q20" i="5" s="1"/>
  <c r="AD190" i="5"/>
  <c r="X189" i="4"/>
  <c r="AE190" i="5" s="1"/>
  <c r="AF190" i="5" s="1"/>
  <c r="AV39" i="75"/>
  <c r="H40" i="5" s="1"/>
  <c r="L40" i="5" s="1"/>
  <c r="C40" i="5"/>
  <c r="BC178" i="75"/>
  <c r="K179" i="5" s="1"/>
  <c r="L179" i="5" s="1"/>
  <c r="J149" i="5"/>
  <c r="AM149" i="5" s="1"/>
  <c r="C178" i="84"/>
  <c r="F178" i="84" s="1"/>
  <c r="N16" i="3"/>
  <c r="P17" i="5" s="1"/>
  <c r="M184" i="5"/>
  <c r="AF112" i="5"/>
  <c r="H99" i="4"/>
  <c r="AA100" i="5" s="1"/>
  <c r="AF100" i="5" s="1"/>
  <c r="X169" i="4"/>
  <c r="AE170" i="5" s="1"/>
  <c r="AF170" i="5" s="1"/>
  <c r="AJ95" i="3"/>
  <c r="AK95" i="3" s="1"/>
  <c r="W96" i="5" s="1"/>
  <c r="AJ39" i="3"/>
  <c r="X98" i="4"/>
  <c r="AE99" i="5" s="1"/>
  <c r="AF99" i="5" s="1"/>
  <c r="X134" i="4"/>
  <c r="AE135" i="5" s="1"/>
  <c r="AF135" i="5" s="1"/>
  <c r="AV168" i="75"/>
  <c r="H169" i="5" s="1"/>
  <c r="L169" i="5" s="1"/>
  <c r="AV180" i="75"/>
  <c r="H181" i="5" s="1"/>
  <c r="L181" i="5" s="1"/>
  <c r="AV58" i="75"/>
  <c r="H59" i="5" s="1"/>
  <c r="L59" i="5" s="1"/>
  <c r="AD128" i="5"/>
  <c r="X127" i="4"/>
  <c r="AE128" i="5" s="1"/>
  <c r="BC170" i="75"/>
  <c r="K171" i="5" s="1"/>
  <c r="BC38" i="75"/>
  <c r="K39" i="5" s="1"/>
  <c r="J136" i="5"/>
  <c r="AM136" i="5" s="1"/>
  <c r="BB39" i="83"/>
  <c r="N9" i="3"/>
  <c r="P10" i="5" s="1"/>
  <c r="AF147" i="5"/>
  <c r="AF127" i="5"/>
  <c r="X95" i="4"/>
  <c r="AE96" i="5" s="1"/>
  <c r="AF96" i="5" s="1"/>
  <c r="AK163" i="3"/>
  <c r="W164" i="5" s="1"/>
  <c r="H10" i="4"/>
  <c r="AA11" i="5" s="1"/>
  <c r="AF11" i="5" s="1"/>
  <c r="H191" i="4"/>
  <c r="AA192" i="5" s="1"/>
  <c r="H70" i="4"/>
  <c r="AA71" i="5" s="1"/>
  <c r="AF71" i="5" s="1"/>
  <c r="X32" i="4"/>
  <c r="AE33" i="5" s="1"/>
  <c r="AF33" i="5" s="1"/>
  <c r="AB37" i="5"/>
  <c r="AB118" i="5"/>
  <c r="BC87" i="75"/>
  <c r="K88" i="5" s="1"/>
  <c r="L53" i="5"/>
  <c r="L124" i="5"/>
  <c r="AO15" i="75"/>
  <c r="AV129" i="75"/>
  <c r="H130" i="5" s="1"/>
  <c r="L130" i="5" s="1"/>
  <c r="X110" i="4"/>
  <c r="AE111" i="5" s="1"/>
  <c r="AF111" i="5" s="1"/>
  <c r="AD111" i="5"/>
  <c r="C38" i="84"/>
  <c r="F38" i="84" s="1"/>
  <c r="J142" i="5"/>
  <c r="AM142" i="5" s="1"/>
  <c r="AF54" i="5"/>
  <c r="AF125" i="5"/>
  <c r="N100" i="3"/>
  <c r="P101" i="5" s="1"/>
  <c r="X73" i="4"/>
  <c r="AE74" i="5" s="1"/>
  <c r="AF74" i="5" s="1"/>
  <c r="AV102" i="75"/>
  <c r="H103" i="5" s="1"/>
  <c r="L103" i="5" s="1"/>
  <c r="AR3" i="75"/>
  <c r="F4" i="5" s="1"/>
  <c r="AV147" i="75"/>
  <c r="H148" i="5" s="1"/>
  <c r="L148" i="5" s="1"/>
  <c r="AJ105" i="3"/>
  <c r="S106" i="5"/>
  <c r="N46" i="3"/>
  <c r="P47" i="5" s="1"/>
  <c r="AJ14" i="3"/>
  <c r="V15" i="5" s="1"/>
  <c r="N132" i="3"/>
  <c r="P133" i="5" s="1"/>
  <c r="N13" i="3"/>
  <c r="P14" i="5" s="1"/>
  <c r="N75" i="3"/>
  <c r="P76" i="5" s="1"/>
  <c r="N93" i="3"/>
  <c r="P94" i="5" s="1"/>
  <c r="AK88" i="3"/>
  <c r="W89" i="5" s="1"/>
  <c r="AJ175" i="3"/>
  <c r="V176" i="5" s="1"/>
  <c r="N125" i="3"/>
  <c r="P126" i="5" s="1"/>
  <c r="N5" i="3"/>
  <c r="P6" i="5" s="1"/>
  <c r="AJ192" i="3"/>
  <c r="V193" i="5" s="1"/>
  <c r="R96" i="5"/>
  <c r="AJ165" i="3"/>
  <c r="AK165" i="3" s="1"/>
  <c r="W166" i="5" s="1"/>
  <c r="AK69" i="3"/>
  <c r="W70" i="5" s="1"/>
  <c r="AK104" i="3"/>
  <c r="W105" i="5" s="1"/>
  <c r="X105" i="5" s="1"/>
  <c r="N154" i="3"/>
  <c r="P155" i="5" s="1"/>
  <c r="N149" i="3"/>
  <c r="P150" i="5" s="1"/>
  <c r="N78" i="3"/>
  <c r="P79" i="5" s="1"/>
  <c r="N164" i="3"/>
  <c r="P165" i="5" s="1"/>
  <c r="N35" i="3"/>
  <c r="P36" i="5" s="1"/>
  <c r="N109" i="3"/>
  <c r="P110" i="5" s="1"/>
  <c r="N67" i="3"/>
  <c r="P68" i="5" s="1"/>
  <c r="N15" i="3"/>
  <c r="P16" i="5" s="1"/>
  <c r="N64" i="3"/>
  <c r="P65" i="5" s="1"/>
  <c r="AJ108" i="3"/>
  <c r="V109" i="5" s="1"/>
  <c r="U109" i="5"/>
  <c r="N56" i="3"/>
  <c r="P57" i="5" s="1"/>
  <c r="N72" i="3"/>
  <c r="P73" i="5" s="1"/>
  <c r="N32" i="3"/>
  <c r="P33" i="5" s="1"/>
  <c r="N135" i="3"/>
  <c r="P136" i="5" s="1"/>
  <c r="N171" i="3"/>
  <c r="P172" i="5" s="1"/>
  <c r="N129" i="3"/>
  <c r="P130" i="5" s="1"/>
  <c r="N177" i="3"/>
  <c r="P178" i="5" s="1"/>
  <c r="N136" i="3"/>
  <c r="P137" i="5" s="1"/>
  <c r="N121" i="3"/>
  <c r="P122" i="5" s="1"/>
  <c r="S168" i="3"/>
  <c r="Q169" i="5" s="1"/>
  <c r="AJ77" i="3"/>
  <c r="V78" i="5" s="1"/>
  <c r="M112" i="5"/>
  <c r="N175" i="3"/>
  <c r="P176" i="5" s="1"/>
  <c r="AJ168" i="3"/>
  <c r="V169" i="5" s="1"/>
  <c r="AJ40" i="3"/>
  <c r="V41" i="5" s="1"/>
  <c r="AJ53" i="3"/>
  <c r="V54" i="5" s="1"/>
  <c r="AJ55" i="3"/>
  <c r="V56" i="5" s="1"/>
  <c r="S87" i="3"/>
  <c r="Q88" i="5" s="1"/>
  <c r="C147" i="5"/>
  <c r="AV146" i="75"/>
  <c r="H147" i="5" s="1"/>
  <c r="L147" i="5" s="1"/>
  <c r="AV53" i="75"/>
  <c r="H54" i="5" s="1"/>
  <c r="L54" i="5" s="1"/>
  <c r="C54" i="5"/>
  <c r="C88" i="5"/>
  <c r="AV87" i="75"/>
  <c r="H88" i="5" s="1"/>
  <c r="L88" i="5" s="1"/>
  <c r="AV9" i="75"/>
  <c r="H10" i="5" s="1"/>
  <c r="L10" i="5" s="1"/>
  <c r="C10" i="5"/>
  <c r="C125" i="5"/>
  <c r="AV124" i="75"/>
  <c r="H125" i="5" s="1"/>
  <c r="L125" i="5" s="1"/>
  <c r="C26" i="5"/>
  <c r="AV25" i="75"/>
  <c r="H26" i="5" s="1"/>
  <c r="L26" i="5" s="1"/>
  <c r="C126" i="5"/>
  <c r="AV125" i="75"/>
  <c r="H126" i="5" s="1"/>
  <c r="L126" i="5" s="1"/>
  <c r="AC159" i="5"/>
  <c r="X158" i="4"/>
  <c r="AE159" i="5" s="1"/>
  <c r="AF159" i="5" s="1"/>
  <c r="F78" i="5"/>
  <c r="AV77" i="75"/>
  <c r="H78" i="5" s="1"/>
  <c r="L78" i="5" s="1"/>
  <c r="N59" i="3"/>
  <c r="P60" i="5" s="1"/>
  <c r="AV109" i="75"/>
  <c r="H110" i="5" s="1"/>
  <c r="L110" i="5" s="1"/>
  <c r="E110" i="5"/>
  <c r="AV148" i="75"/>
  <c r="H149" i="5" s="1"/>
  <c r="F149" i="5"/>
  <c r="N20" i="3"/>
  <c r="P21" i="5" s="1"/>
  <c r="N137" i="3"/>
  <c r="P138" i="5" s="1"/>
  <c r="AD39" i="5"/>
  <c r="X38" i="4"/>
  <c r="AE39" i="5" s="1"/>
  <c r="AF39" i="5" s="1"/>
  <c r="AC157" i="5"/>
  <c r="X156" i="4"/>
  <c r="AE157" i="5" s="1"/>
  <c r="AF157" i="5" s="1"/>
  <c r="AK185" i="3"/>
  <c r="W186" i="5" s="1"/>
  <c r="AV161" i="75"/>
  <c r="H162" i="5" s="1"/>
  <c r="L162" i="5" s="1"/>
  <c r="AV116" i="75"/>
  <c r="H117" i="5" s="1"/>
  <c r="L117" i="5" s="1"/>
  <c r="AC178" i="5"/>
  <c r="X177" i="4"/>
  <c r="AE178" i="5" s="1"/>
  <c r="AF178" i="5" s="1"/>
  <c r="C135" i="5"/>
  <c r="AV134" i="75"/>
  <c r="H135" i="5" s="1"/>
  <c r="AO185" i="75"/>
  <c r="G60" i="5"/>
  <c r="AV59" i="75"/>
  <c r="H60" i="5" s="1"/>
  <c r="AV115" i="75"/>
  <c r="H116" i="5" s="1"/>
  <c r="AV38" i="75"/>
  <c r="H39" i="5" s="1"/>
  <c r="AV173" i="75"/>
  <c r="H174" i="5" s="1"/>
  <c r="L174" i="5" s="1"/>
  <c r="N188" i="3"/>
  <c r="P189" i="5" s="1"/>
  <c r="X150" i="4"/>
  <c r="AE151" i="5" s="1"/>
  <c r="AF151" i="5" s="1"/>
  <c r="BC183" i="75"/>
  <c r="K184" i="5" s="1"/>
  <c r="AV122" i="75"/>
  <c r="H123" i="5" s="1"/>
  <c r="L123" i="5" s="1"/>
  <c r="AD103" i="5"/>
  <c r="X102" i="4"/>
  <c r="AE103" i="5" s="1"/>
  <c r="AF103" i="5" s="1"/>
  <c r="C55" i="5"/>
  <c r="AV54" i="75"/>
  <c r="H55" i="5" s="1"/>
  <c r="L55" i="5" s="1"/>
  <c r="C21" i="5"/>
  <c r="AV20" i="75"/>
  <c r="H21" i="5" s="1"/>
  <c r="L21" i="5" s="1"/>
  <c r="AV82" i="75"/>
  <c r="H83" i="5" s="1"/>
  <c r="L83" i="5" s="1"/>
  <c r="AV157" i="75"/>
  <c r="H158" i="5" s="1"/>
  <c r="L158" i="5" s="1"/>
  <c r="X162" i="4"/>
  <c r="AE163" i="5" s="1"/>
  <c r="AF163" i="5" s="1"/>
  <c r="AV66" i="75"/>
  <c r="H67" i="5" s="1"/>
  <c r="L67" i="5" s="1"/>
  <c r="Z46" i="5"/>
  <c r="H127" i="4"/>
  <c r="AA128" i="5" s="1"/>
  <c r="Z166" i="5"/>
  <c r="AV6" i="75"/>
  <c r="H7" i="5" s="1"/>
  <c r="L7" i="5" s="1"/>
  <c r="AV42" i="75"/>
  <c r="H43" i="5" s="1"/>
  <c r="L43" i="5" s="1"/>
  <c r="AV190" i="75"/>
  <c r="H191" i="5" s="1"/>
  <c r="L191" i="5" s="1"/>
  <c r="C179" i="84"/>
  <c r="F179" i="84" s="1"/>
  <c r="J182" i="5"/>
  <c r="AM182" i="5" s="1"/>
  <c r="AD41" i="5"/>
  <c r="X40" i="4"/>
  <c r="AE41" i="5" s="1"/>
  <c r="AF41" i="5" s="1"/>
  <c r="AD181" i="5"/>
  <c r="X180" i="4"/>
  <c r="AE181" i="5" s="1"/>
  <c r="AF181" i="5" s="1"/>
  <c r="AD121" i="5"/>
  <c r="X120" i="4"/>
  <c r="AE121" i="5" s="1"/>
  <c r="AF121" i="5" s="1"/>
  <c r="AC177" i="5"/>
  <c r="X176" i="4"/>
  <c r="AE177" i="5" s="1"/>
  <c r="AF177" i="5" s="1"/>
  <c r="AD105" i="5"/>
  <c r="X104" i="4"/>
  <c r="AE105" i="5" s="1"/>
  <c r="AF105" i="5" s="1"/>
  <c r="N85" i="3"/>
  <c r="P86" i="5" s="1"/>
  <c r="X187" i="4"/>
  <c r="AE188" i="5" s="1"/>
  <c r="AF188" i="5" s="1"/>
  <c r="X155" i="4"/>
  <c r="AE156" i="5" s="1"/>
  <c r="AF156" i="5" s="1"/>
  <c r="AV160" i="75"/>
  <c r="H161" i="5" s="1"/>
  <c r="L161" i="5" s="1"/>
  <c r="AV170" i="75"/>
  <c r="H171" i="5" s="1"/>
  <c r="N26" i="3"/>
  <c r="P27" i="5" s="1"/>
  <c r="AF90" i="5"/>
  <c r="AK46" i="3"/>
  <c r="W47" i="5" s="1"/>
  <c r="AV182" i="75"/>
  <c r="H183" i="5" s="1"/>
  <c r="L183" i="5" s="1"/>
  <c r="AV79" i="75"/>
  <c r="H80" i="5" s="1"/>
  <c r="AV114" i="75"/>
  <c r="H115" i="5" s="1"/>
  <c r="L115" i="5" s="1"/>
  <c r="AD182" i="5"/>
  <c r="X181" i="4"/>
  <c r="AE182" i="5" s="1"/>
  <c r="AF182" i="5" s="1"/>
  <c r="AV62" i="75"/>
  <c r="H63" i="5" s="1"/>
  <c r="L63" i="5" s="1"/>
  <c r="X39" i="4"/>
  <c r="AE40" i="5" s="1"/>
  <c r="AF40" i="5" s="1"/>
  <c r="AV73" i="75"/>
  <c r="H74" i="5" s="1"/>
  <c r="L74" i="5" s="1"/>
  <c r="L86" i="5"/>
  <c r="BC135" i="75"/>
  <c r="K136" i="5" s="1"/>
  <c r="L136" i="5" s="1"/>
  <c r="N141" i="3"/>
  <c r="P142" i="5" s="1"/>
  <c r="AF17" i="5"/>
  <c r="AV13" i="75"/>
  <c r="H14" i="5" s="1"/>
  <c r="L14" i="5" s="1"/>
  <c r="AV183" i="75"/>
  <c r="H184" i="5" s="1"/>
  <c r="X182" i="4"/>
  <c r="AE183" i="5" s="1"/>
  <c r="AF183" i="5" s="1"/>
  <c r="AD183" i="5"/>
  <c r="G142" i="5"/>
  <c r="AV141" i="75"/>
  <c r="H142" i="5" s="1"/>
  <c r="L142" i="5" s="1"/>
  <c r="AV142" i="75"/>
  <c r="H143" i="5" s="1"/>
  <c r="L143" i="5" s="1"/>
  <c r="AV187" i="75"/>
  <c r="H188" i="5" s="1"/>
  <c r="AV16" i="75"/>
  <c r="H17" i="5" s="1"/>
  <c r="L17" i="5" s="1"/>
  <c r="F41" i="5"/>
  <c r="AV40" i="75"/>
  <c r="H41" i="5" s="1"/>
  <c r="C16" i="5"/>
  <c r="AV15" i="75"/>
  <c r="H16" i="5" s="1"/>
  <c r="L16" i="5" s="1"/>
  <c r="M46" i="5"/>
  <c r="H172" i="4"/>
  <c r="AA173" i="5" s="1"/>
  <c r="O128" i="5"/>
  <c r="N127" i="3"/>
  <c r="P128" i="5" s="1"/>
  <c r="F170" i="5"/>
  <c r="AV169" i="75"/>
  <c r="H170" i="5" s="1"/>
  <c r="L170" i="5" s="1"/>
  <c r="F31" i="5"/>
  <c r="AV30" i="75"/>
  <c r="H31" i="5" s="1"/>
  <c r="L31" i="5" s="1"/>
  <c r="C56" i="5"/>
  <c r="AV55" i="75"/>
  <c r="H56" i="5" s="1"/>
  <c r="L56" i="5" s="1"/>
  <c r="N165" i="3"/>
  <c r="P166" i="5" s="1"/>
  <c r="AF114" i="5"/>
  <c r="F29" i="5"/>
  <c r="AV28" i="75"/>
  <c r="H29" i="5" s="1"/>
  <c r="L29" i="5" s="1"/>
  <c r="M93" i="5"/>
  <c r="N173" i="3"/>
  <c r="P174" i="5" s="1"/>
  <c r="AF164" i="5"/>
  <c r="X92" i="4"/>
  <c r="AE93" i="5" s="1"/>
  <c r="AF93" i="5" s="1"/>
  <c r="L49" i="5"/>
  <c r="F15" i="5"/>
  <c r="AV14" i="75"/>
  <c r="H15" i="5" s="1"/>
  <c r="L15" i="5" s="1"/>
  <c r="C23" i="5"/>
  <c r="AV22" i="75"/>
  <c r="H23" i="5" s="1"/>
  <c r="L23" i="5" s="1"/>
  <c r="BC193" i="75"/>
  <c r="K194" i="5" s="1"/>
  <c r="L194" i="5" s="1"/>
  <c r="J93" i="5"/>
  <c r="AM93" i="5" s="1"/>
  <c r="M34" i="5"/>
  <c r="N8" i="3"/>
  <c r="P9" i="5" s="1"/>
  <c r="N40" i="3"/>
  <c r="P41" i="5" s="1"/>
  <c r="AV93" i="75"/>
  <c r="H94" i="5" s="1"/>
  <c r="L94" i="5" s="1"/>
  <c r="J50" i="5"/>
  <c r="AM50" i="5" s="1"/>
  <c r="J194" i="5"/>
  <c r="AM194" i="5" s="1"/>
  <c r="C46" i="84"/>
  <c r="F46" i="84" s="1"/>
  <c r="C95" i="84"/>
  <c r="F95" i="84" s="1"/>
  <c r="N185" i="3"/>
  <c r="P186" i="5" s="1"/>
  <c r="N105" i="3"/>
  <c r="P106" i="5" s="1"/>
  <c r="N103" i="3"/>
  <c r="P104" i="5" s="1"/>
  <c r="N134" i="3"/>
  <c r="P135" i="5" s="1"/>
  <c r="N68" i="3"/>
  <c r="P69" i="5" s="1"/>
  <c r="O92" i="5"/>
  <c r="N91" i="3"/>
  <c r="P92" i="5" s="1"/>
  <c r="N24" i="3"/>
  <c r="P25" i="5" s="1"/>
  <c r="BC21" i="75"/>
  <c r="K22" i="5" s="1"/>
  <c r="BC12" i="75"/>
  <c r="K13" i="5" s="1"/>
  <c r="L13" i="5" s="1"/>
  <c r="J91" i="5"/>
  <c r="AM91" i="5" s="1"/>
  <c r="AF175" i="5"/>
  <c r="Z114" i="5"/>
  <c r="H51" i="4"/>
  <c r="AA52" i="5" s="1"/>
  <c r="AF52" i="5" s="1"/>
  <c r="X56" i="4"/>
  <c r="AE57" i="5" s="1"/>
  <c r="C134" i="5"/>
  <c r="AV133" i="75"/>
  <c r="H134" i="5" s="1"/>
  <c r="L134" i="5" s="1"/>
  <c r="BC113" i="75"/>
  <c r="K114" i="5" s="1"/>
  <c r="L114" i="5" s="1"/>
  <c r="BC115" i="75"/>
  <c r="K116" i="5" s="1"/>
  <c r="AF44" i="5"/>
  <c r="AK58" i="3"/>
  <c r="W59" i="5" s="1"/>
  <c r="X59" i="5" s="1"/>
  <c r="AF189" i="5"/>
  <c r="X172" i="4"/>
  <c r="AE173" i="5" s="1"/>
  <c r="C66" i="5"/>
  <c r="AV65" i="75"/>
  <c r="H66" i="5" s="1"/>
  <c r="L66" i="5" s="1"/>
  <c r="AV105" i="75"/>
  <c r="H106" i="5" s="1"/>
  <c r="L106" i="5" s="1"/>
  <c r="AV44" i="75"/>
  <c r="H45" i="5" s="1"/>
  <c r="L45" i="5" s="1"/>
  <c r="AV64" i="75"/>
  <c r="H65" i="5" s="1"/>
  <c r="L65" i="5" s="1"/>
  <c r="D109" i="84"/>
  <c r="G109" i="84" s="1"/>
  <c r="AN104" i="5"/>
  <c r="AN136" i="5"/>
  <c r="AN170" i="5"/>
  <c r="D162" i="84"/>
  <c r="G162" i="84" s="1"/>
  <c r="H162" i="84" s="1"/>
  <c r="AJ157" i="5" s="1"/>
  <c r="AN167" i="5"/>
  <c r="AN133" i="5"/>
  <c r="AN172" i="5"/>
  <c r="AN92" i="5"/>
  <c r="AN102" i="5"/>
  <c r="AN190" i="5"/>
  <c r="AN165" i="5"/>
  <c r="H170" i="84"/>
  <c r="AJ170" i="5" s="1"/>
  <c r="H180" i="84"/>
  <c r="AJ183" i="5" s="1"/>
  <c r="AN48" i="5"/>
  <c r="AN128" i="5"/>
  <c r="D126" i="84"/>
  <c r="G126" i="84" s="1"/>
  <c r="H126" i="84" s="1"/>
  <c r="AJ128" i="5" s="1"/>
  <c r="D87" i="84"/>
  <c r="G87" i="84" s="1"/>
  <c r="H87" i="84" s="1"/>
  <c r="AJ86" i="5" s="1"/>
  <c r="AN10" i="5"/>
  <c r="AN53" i="5"/>
  <c r="AN37" i="5"/>
  <c r="AN193" i="5"/>
  <c r="D10" i="84"/>
  <c r="G10" i="84" s="1"/>
  <c r="AN88" i="5"/>
  <c r="H84" i="84"/>
  <c r="AJ84" i="5" s="1"/>
  <c r="D111" i="84"/>
  <c r="G111" i="84" s="1"/>
  <c r="AN168" i="5"/>
  <c r="H191" i="84"/>
  <c r="AJ193" i="5" s="1"/>
  <c r="D178" i="84"/>
  <c r="G178" i="84" s="1"/>
  <c r="AN171" i="5"/>
  <c r="H88" i="84"/>
  <c r="AJ88" i="5" s="1"/>
  <c r="D92" i="84"/>
  <c r="G92" i="84" s="1"/>
  <c r="AN134" i="5"/>
  <c r="AN150" i="5"/>
  <c r="AN132" i="5"/>
  <c r="AN58" i="5"/>
  <c r="AN103" i="5"/>
  <c r="D188" i="84"/>
  <c r="G188" i="84" s="1"/>
  <c r="AN188" i="5"/>
  <c r="AN152" i="5"/>
  <c r="AN149" i="5"/>
  <c r="AN126" i="5"/>
  <c r="D99" i="84"/>
  <c r="G99" i="84" s="1"/>
  <c r="H99" i="84" s="1"/>
  <c r="AJ100" i="5" s="1"/>
  <c r="D46" i="84"/>
  <c r="G46" i="84" s="1"/>
  <c r="D15" i="84"/>
  <c r="G15" i="84" s="1"/>
  <c r="AN29" i="5"/>
  <c r="D20" i="84"/>
  <c r="G20" i="84" s="1"/>
  <c r="H20" i="84" s="1"/>
  <c r="AJ24" i="5" s="1"/>
  <c r="D18" i="84"/>
  <c r="G18" i="84" s="1"/>
  <c r="AN15" i="5"/>
  <c r="AN99" i="5"/>
  <c r="D98" i="84"/>
  <c r="G98" i="84" s="1"/>
  <c r="D150" i="84"/>
  <c r="G150" i="84" s="1"/>
  <c r="AN164" i="5"/>
  <c r="D41" i="84"/>
  <c r="G41" i="84" s="1"/>
  <c r="AN43" i="5"/>
  <c r="D53" i="84"/>
  <c r="G53" i="84" s="1"/>
  <c r="AN57" i="5"/>
  <c r="D140" i="84"/>
  <c r="G140" i="84" s="1"/>
  <c r="H140" i="84" s="1"/>
  <c r="AJ139" i="5" s="1"/>
  <c r="AN139" i="5"/>
  <c r="AN42" i="5"/>
  <c r="D36" i="84"/>
  <c r="G36" i="84" s="1"/>
  <c r="D81" i="84"/>
  <c r="G81" i="84" s="1"/>
  <c r="H81" i="84" s="1"/>
  <c r="AJ81" i="5" s="1"/>
  <c r="AN81" i="5"/>
  <c r="D120" i="84"/>
  <c r="G120" i="84" s="1"/>
  <c r="H120" i="84" s="1"/>
  <c r="AJ111" i="5" s="1"/>
  <c r="AN111" i="5"/>
  <c r="D25" i="84"/>
  <c r="G25" i="84" s="1"/>
  <c r="AN17" i="5"/>
  <c r="D75" i="84"/>
  <c r="G75" i="84" s="1"/>
  <c r="AN74" i="5"/>
  <c r="D89" i="84"/>
  <c r="G89" i="84" s="1"/>
  <c r="AN89" i="5"/>
  <c r="D5" i="84"/>
  <c r="G5" i="84" s="1"/>
  <c r="AN184" i="5"/>
  <c r="D79" i="84"/>
  <c r="G79" i="84" s="1"/>
  <c r="AN82" i="5"/>
  <c r="D70" i="84"/>
  <c r="G70" i="84" s="1"/>
  <c r="AN69" i="5"/>
  <c r="D40" i="84"/>
  <c r="G40" i="84" s="1"/>
  <c r="AN31" i="5"/>
  <c r="D65" i="84"/>
  <c r="G65" i="84" s="1"/>
  <c r="H65" i="84" s="1"/>
  <c r="AJ71" i="5" s="1"/>
  <c r="AN71" i="5"/>
  <c r="AN187" i="5"/>
  <c r="D181" i="84"/>
  <c r="G181" i="84" s="1"/>
  <c r="D47" i="84"/>
  <c r="G47" i="84" s="1"/>
  <c r="AN51" i="5"/>
  <c r="D184" i="84"/>
  <c r="G184" i="84" s="1"/>
  <c r="H184" i="84" s="1"/>
  <c r="AJ147" i="5" s="1"/>
  <c r="AN147" i="5"/>
  <c r="AN153" i="5"/>
  <c r="D165" i="84"/>
  <c r="G165" i="84" s="1"/>
  <c r="D83" i="84"/>
  <c r="G83" i="84" s="1"/>
  <c r="AN83" i="5"/>
  <c r="D61" i="84"/>
  <c r="G61" i="84" s="1"/>
  <c r="AN63" i="5"/>
  <c r="D189" i="84"/>
  <c r="G189" i="84" s="1"/>
  <c r="H189" i="84" s="1"/>
  <c r="AJ192" i="5" s="1"/>
  <c r="AN192" i="5"/>
  <c r="D164" i="84"/>
  <c r="G164" i="84" s="1"/>
  <c r="H164" i="84" s="1"/>
  <c r="AJ166" i="5" s="1"/>
  <c r="AN166" i="5"/>
  <c r="AN135" i="5"/>
  <c r="D139" i="84"/>
  <c r="G139" i="84" s="1"/>
  <c r="D116" i="84"/>
  <c r="G116" i="84" s="1"/>
  <c r="AN120" i="5"/>
  <c r="D69" i="84"/>
  <c r="G69" i="84" s="1"/>
  <c r="H69" i="84" s="1"/>
  <c r="AJ68" i="5" s="1"/>
  <c r="AN68" i="5"/>
  <c r="AN121" i="5"/>
  <c r="D124" i="84"/>
  <c r="G124" i="84" s="1"/>
  <c r="D60" i="84"/>
  <c r="G60" i="84" s="1"/>
  <c r="AN114" i="5"/>
  <c r="D122" i="84"/>
  <c r="G122" i="84" s="1"/>
  <c r="H122" i="84" s="1"/>
  <c r="AJ105" i="5" s="1"/>
  <c r="AN105" i="5"/>
  <c r="AN159" i="5"/>
  <c r="D156" i="84"/>
  <c r="G156" i="84" s="1"/>
  <c r="D96" i="84"/>
  <c r="G96" i="84" s="1"/>
  <c r="H96" i="84" s="1"/>
  <c r="AJ95" i="5" s="1"/>
  <c r="AN95" i="5"/>
  <c r="D154" i="84"/>
  <c r="G154" i="84" s="1"/>
  <c r="AN154" i="5"/>
  <c r="D141" i="84"/>
  <c r="G141" i="84" s="1"/>
  <c r="AN91" i="5"/>
  <c r="D147" i="84"/>
  <c r="G147" i="84" s="1"/>
  <c r="AN143" i="5"/>
  <c r="D129" i="84"/>
  <c r="G129" i="84" s="1"/>
  <c r="AN129" i="5"/>
  <c r="D27" i="84"/>
  <c r="G27" i="84" s="1"/>
  <c r="AN22" i="5"/>
  <c r="D21" i="84"/>
  <c r="G21" i="84" s="1"/>
  <c r="AN18" i="5"/>
  <c r="D35" i="84"/>
  <c r="G35" i="84" s="1"/>
  <c r="H35" i="84" s="1"/>
  <c r="AJ33" i="5" s="1"/>
  <c r="AN33" i="5"/>
  <c r="D131" i="84"/>
  <c r="G131" i="84" s="1"/>
  <c r="AN122" i="5"/>
  <c r="D23" i="84"/>
  <c r="G23" i="84" s="1"/>
  <c r="AN23" i="5"/>
  <c r="D123" i="84"/>
  <c r="G123" i="84" s="1"/>
  <c r="AN106" i="5"/>
  <c r="D3" i="84"/>
  <c r="G3" i="84" s="1"/>
  <c r="AN7" i="5"/>
  <c r="D14" i="84"/>
  <c r="G14" i="84" s="1"/>
  <c r="AN21" i="5"/>
  <c r="AN20" i="5"/>
  <c r="D22" i="84"/>
  <c r="G22" i="84" s="1"/>
  <c r="H22" i="84" s="1"/>
  <c r="AJ20" i="5" s="1"/>
  <c r="D64" i="84"/>
  <c r="G64" i="84" s="1"/>
  <c r="AN67" i="5"/>
  <c r="D73" i="84"/>
  <c r="G73" i="84" s="1"/>
  <c r="AN75" i="5"/>
  <c r="D110" i="84"/>
  <c r="G110" i="84" s="1"/>
  <c r="AN107" i="5"/>
  <c r="AN178" i="5"/>
  <c r="D175" i="84"/>
  <c r="G175" i="84" s="1"/>
  <c r="H175" i="84" s="1"/>
  <c r="AJ178" i="5" s="1"/>
  <c r="AN27" i="5"/>
  <c r="D26" i="84"/>
  <c r="G26" i="84" s="1"/>
  <c r="H26" i="84" s="1"/>
  <c r="AJ27" i="5" s="1"/>
  <c r="D30" i="84"/>
  <c r="G30" i="84" s="1"/>
  <c r="AN34" i="5"/>
  <c r="D177" i="84"/>
  <c r="G177" i="84" s="1"/>
  <c r="H177" i="84" s="1"/>
  <c r="AJ181" i="5" s="1"/>
  <c r="AN181" i="5"/>
  <c r="AN11" i="5"/>
  <c r="D9" i="84"/>
  <c r="G9" i="84" s="1"/>
  <c r="D97" i="84"/>
  <c r="G97" i="84" s="1"/>
  <c r="H97" i="84" s="1"/>
  <c r="AJ97" i="5" s="1"/>
  <c r="AN97" i="5"/>
  <c r="AN174" i="5"/>
  <c r="D172" i="84"/>
  <c r="G172" i="84" s="1"/>
  <c r="H172" i="84" s="1"/>
  <c r="AJ174" i="5" s="1"/>
  <c r="D66" i="84"/>
  <c r="G66" i="84" s="1"/>
  <c r="AN64" i="5"/>
  <c r="D62" i="84"/>
  <c r="G62" i="84" s="1"/>
  <c r="AN185" i="5"/>
  <c r="D108" i="84"/>
  <c r="G108" i="84" s="1"/>
  <c r="AN115" i="5"/>
  <c r="D56" i="84"/>
  <c r="G56" i="84" s="1"/>
  <c r="AN59" i="5"/>
  <c r="D130" i="84"/>
  <c r="G130" i="84" s="1"/>
  <c r="AN123" i="5"/>
  <c r="D57" i="84"/>
  <c r="G57" i="84" s="1"/>
  <c r="AN61" i="5"/>
  <c r="AN60" i="5"/>
  <c r="D58" i="84"/>
  <c r="G58" i="84" s="1"/>
  <c r="H58" i="84" s="1"/>
  <c r="AJ60" i="5" s="1"/>
  <c r="D28" i="84"/>
  <c r="G28" i="84" s="1"/>
  <c r="AN25" i="5"/>
  <c r="D152" i="84"/>
  <c r="G152" i="84" s="1"/>
  <c r="AN155" i="5"/>
  <c r="AN161" i="5"/>
  <c r="D158" i="84"/>
  <c r="G158" i="84" s="1"/>
  <c r="D179" i="84"/>
  <c r="G179" i="84" s="1"/>
  <c r="AN182" i="5"/>
  <c r="G2" i="84"/>
  <c r="D155" i="84"/>
  <c r="G155" i="84" s="1"/>
  <c r="AN55" i="5"/>
  <c r="D133" i="84"/>
  <c r="G133" i="84" s="1"/>
  <c r="AN130" i="5"/>
  <c r="D151" i="84"/>
  <c r="G151" i="84" s="1"/>
  <c r="AN151" i="5"/>
  <c r="D67" i="84"/>
  <c r="G67" i="84" s="1"/>
  <c r="AN72" i="5"/>
  <c r="D112" i="84"/>
  <c r="G112" i="84" s="1"/>
  <c r="AN110" i="5"/>
  <c r="AN145" i="5"/>
  <c r="D93" i="84"/>
  <c r="G93" i="84" s="1"/>
  <c r="D182" i="84"/>
  <c r="G182" i="84" s="1"/>
  <c r="H182" i="84" s="1"/>
  <c r="AJ186" i="5" s="1"/>
  <c r="AN186" i="5"/>
  <c r="D173" i="84"/>
  <c r="G173" i="84" s="1"/>
  <c r="AN176" i="5"/>
  <c r="D187" i="84"/>
  <c r="G187" i="84" s="1"/>
  <c r="AN189" i="5"/>
  <c r="D24" i="84"/>
  <c r="G24" i="84" s="1"/>
  <c r="AN26" i="5"/>
  <c r="D176" i="84"/>
  <c r="G176" i="84" s="1"/>
  <c r="AN179" i="5"/>
  <c r="D192" i="84"/>
  <c r="G192" i="84" s="1"/>
  <c r="H192" i="84" s="1"/>
  <c r="AJ194" i="5" s="1"/>
  <c r="AN194" i="5"/>
  <c r="D107" i="84"/>
  <c r="G107" i="84" s="1"/>
  <c r="H107" i="84" s="1"/>
  <c r="AJ118" i="5" s="1"/>
  <c r="AN118" i="5"/>
  <c r="D45" i="84"/>
  <c r="G45" i="84" s="1"/>
  <c r="AN66" i="5"/>
  <c r="D29" i="84"/>
  <c r="G29" i="84" s="1"/>
  <c r="AN35" i="5"/>
  <c r="D137" i="84"/>
  <c r="G137" i="84" s="1"/>
  <c r="AN138" i="5"/>
  <c r="D43" i="84"/>
  <c r="G43" i="84" s="1"/>
  <c r="AN47" i="5"/>
  <c r="D100" i="84"/>
  <c r="G100" i="84" s="1"/>
  <c r="AN146" i="5"/>
  <c r="D102" i="84"/>
  <c r="G102" i="84" s="1"/>
  <c r="AN163" i="5"/>
  <c r="D37" i="84"/>
  <c r="G37" i="84" s="1"/>
  <c r="AN41" i="5"/>
  <c r="AN87" i="5"/>
  <c r="D86" i="84"/>
  <c r="G86" i="84" s="1"/>
  <c r="D72" i="84"/>
  <c r="G72" i="84" s="1"/>
  <c r="H72" i="84" s="1"/>
  <c r="AJ73" i="5" s="1"/>
  <c r="AN73" i="5"/>
  <c r="D12" i="84"/>
  <c r="G12" i="84" s="1"/>
  <c r="H12" i="84" s="1"/>
  <c r="AJ30" i="5" s="1"/>
  <c r="AN30" i="5"/>
  <c r="D13" i="84"/>
  <c r="G13" i="84" s="1"/>
  <c r="AN19" i="5"/>
  <c r="D77" i="84"/>
  <c r="G77" i="84" s="1"/>
  <c r="AN79" i="5"/>
  <c r="AN191" i="5"/>
  <c r="D186" i="84"/>
  <c r="G186" i="84" s="1"/>
  <c r="D121" i="84"/>
  <c r="G121" i="84" s="1"/>
  <c r="AN112" i="5"/>
  <c r="D119" i="84"/>
  <c r="G119" i="84" s="1"/>
  <c r="AN119" i="5"/>
  <c r="D54" i="84"/>
  <c r="G54" i="84" s="1"/>
  <c r="AN162" i="5"/>
  <c r="D63" i="84"/>
  <c r="G63" i="84" s="1"/>
  <c r="H63" i="84" s="1"/>
  <c r="AJ65" i="5" s="1"/>
  <c r="AN65" i="5"/>
  <c r="AK65" i="5"/>
  <c r="AL65" i="5" s="1"/>
  <c r="BB63" i="83"/>
  <c r="AK180" i="5"/>
  <c r="AL180" i="5" s="1"/>
  <c r="BB178" i="83"/>
  <c r="AK5" i="5"/>
  <c r="AL5" i="5" s="1"/>
  <c r="B53" i="84"/>
  <c r="E53" i="84" s="1"/>
  <c r="B4" i="84"/>
  <c r="E4" i="84" s="1"/>
  <c r="AK57" i="5"/>
  <c r="AL57" i="5" s="1"/>
  <c r="AK70" i="3"/>
  <c r="W71" i="5" s="1"/>
  <c r="AK102" i="3"/>
  <c r="W103" i="5" s="1"/>
  <c r="X103" i="5" s="1"/>
  <c r="AK41" i="5"/>
  <c r="AL41" i="5" s="1"/>
  <c r="BB47" i="83"/>
  <c r="B28" i="84"/>
  <c r="E28" i="84" s="1"/>
  <c r="BB23" i="83"/>
  <c r="BB15" i="83"/>
  <c r="B25" i="84"/>
  <c r="E25" i="84" s="1"/>
  <c r="AK44" i="5"/>
  <c r="AL44" i="5" s="1"/>
  <c r="B51" i="84"/>
  <c r="E51" i="84" s="1"/>
  <c r="H51" i="84" s="1"/>
  <c r="AJ53" i="5" s="1"/>
  <c r="BC151" i="75"/>
  <c r="K152" i="5" s="1"/>
  <c r="L152" i="5" s="1"/>
  <c r="BB95" i="83"/>
  <c r="H74" i="84"/>
  <c r="AJ45" i="5" s="1"/>
  <c r="H149" i="84"/>
  <c r="AJ150" i="5" s="1"/>
  <c r="H91" i="84"/>
  <c r="AJ32" i="5" s="1"/>
  <c r="AF155" i="5"/>
  <c r="BB67" i="83"/>
  <c r="BB190" i="83"/>
  <c r="AF35" i="5"/>
  <c r="B70" i="84"/>
  <c r="E70" i="84" s="1"/>
  <c r="AK192" i="5"/>
  <c r="AL192" i="5" s="1"/>
  <c r="B11" i="84"/>
  <c r="E11" i="84" s="1"/>
  <c r="H11" i="84" s="1"/>
  <c r="AJ13" i="5" s="1"/>
  <c r="B15" i="84"/>
  <c r="E15" i="84" s="1"/>
  <c r="BB27" i="83"/>
  <c r="AF136" i="5"/>
  <c r="AK56" i="5"/>
  <c r="AL56" i="5" s="1"/>
  <c r="V186" i="5"/>
  <c r="AF57" i="5"/>
  <c r="B62" i="84"/>
  <c r="E62" i="84" s="1"/>
  <c r="AF78" i="5"/>
  <c r="B6" i="84"/>
  <c r="E6" i="84" s="1"/>
  <c r="H6" i="84" s="1"/>
  <c r="AJ9" i="5" s="1"/>
  <c r="AK52" i="5"/>
  <c r="AL52" i="5" s="1"/>
  <c r="AK9" i="5"/>
  <c r="AL9" i="5" s="1"/>
  <c r="AF29" i="5"/>
  <c r="B57" i="84"/>
  <c r="E57" i="84" s="1"/>
  <c r="AF86" i="5"/>
  <c r="B49" i="84"/>
  <c r="E49" i="84" s="1"/>
  <c r="H49" i="84" s="1"/>
  <c r="AJ52" i="5" s="1"/>
  <c r="AF30" i="5"/>
  <c r="AF77" i="5"/>
  <c r="V16" i="5"/>
  <c r="BB118" i="83"/>
  <c r="AK13" i="5"/>
  <c r="AL13" i="5" s="1"/>
  <c r="AK21" i="5"/>
  <c r="AL21" i="5" s="1"/>
  <c r="AF192" i="5"/>
  <c r="AF172" i="5"/>
  <c r="AF55" i="5"/>
  <c r="AF116" i="5"/>
  <c r="B161" i="84"/>
  <c r="E161" i="84" s="1"/>
  <c r="BB18" i="83"/>
  <c r="B32" i="84"/>
  <c r="E32" i="84" s="1"/>
  <c r="H32" i="84" s="1"/>
  <c r="AJ37" i="5" s="1"/>
  <c r="AF154" i="5"/>
  <c r="AF46" i="5"/>
  <c r="AF176" i="5"/>
  <c r="AK105" i="5"/>
  <c r="AL105" i="5" s="1"/>
  <c r="BB35" i="83"/>
  <c r="BB59" i="83"/>
  <c r="AF23" i="5"/>
  <c r="BB103" i="83"/>
  <c r="AF191" i="5"/>
  <c r="B118" i="84"/>
  <c r="E118" i="84" s="1"/>
  <c r="V59" i="5"/>
  <c r="AK116" i="5"/>
  <c r="AL116" i="5" s="1"/>
  <c r="B14" i="84"/>
  <c r="E14" i="84" s="1"/>
  <c r="Q174" i="5"/>
  <c r="AK173" i="3"/>
  <c r="W174" i="5" s="1"/>
  <c r="AK16" i="3"/>
  <c r="W17" i="5" s="1"/>
  <c r="AK146" i="3"/>
  <c r="W147" i="5" s="1"/>
  <c r="AK132" i="3"/>
  <c r="W133" i="5" s="1"/>
  <c r="AK139" i="3"/>
  <c r="W140" i="5" s="1"/>
  <c r="X140" i="5" s="1"/>
  <c r="AK176" i="3"/>
  <c r="W177" i="5" s="1"/>
  <c r="BB52" i="83"/>
  <c r="AK8" i="3"/>
  <c r="W9" i="5" s="1"/>
  <c r="AK182" i="3"/>
  <c r="W183" i="5" s="1"/>
  <c r="X183" i="5" s="1"/>
  <c r="AK17" i="3"/>
  <c r="W18" i="5" s="1"/>
  <c r="X18" i="5" s="1"/>
  <c r="Q124" i="5"/>
  <c r="Q56" i="5"/>
  <c r="Q78" i="5"/>
  <c r="AK94" i="3"/>
  <c r="W95" i="5" s="1"/>
  <c r="X95" i="5" s="1"/>
  <c r="Q95" i="5"/>
  <c r="Q170" i="5"/>
  <c r="AK169" i="3"/>
  <c r="W170" i="5" s="1"/>
  <c r="Q141" i="5"/>
  <c r="AK140" i="3"/>
  <c r="W141" i="5" s="1"/>
  <c r="X141" i="5" s="1"/>
  <c r="AK130" i="3"/>
  <c r="W131" i="5" s="1"/>
  <c r="X131" i="5" s="1"/>
  <c r="BB51" i="83"/>
  <c r="BB43" i="83"/>
  <c r="AK49" i="3"/>
  <c r="W50" i="5" s="1"/>
  <c r="X50" i="5" s="1"/>
  <c r="AK115" i="3"/>
  <c r="W116" i="5" s="1"/>
  <c r="AK45" i="5"/>
  <c r="AL45" i="5" s="1"/>
  <c r="AK157" i="5"/>
  <c r="AL157" i="5" s="1"/>
  <c r="AK59" i="3"/>
  <c r="W60" i="5" s="1"/>
  <c r="Q109" i="5"/>
  <c r="Q32" i="5"/>
  <c r="AK97" i="3"/>
  <c r="W98" i="5" s="1"/>
  <c r="AK12" i="3"/>
  <c r="W13" i="5" s="1"/>
  <c r="X13" i="5" s="1"/>
  <c r="H82" i="84"/>
  <c r="AJ77" i="5" s="1"/>
  <c r="AK66" i="3"/>
  <c r="W67" i="5" s="1"/>
  <c r="AK23" i="3"/>
  <c r="W24" i="5" s="1"/>
  <c r="BB75" i="83"/>
  <c r="AK28" i="3"/>
  <c r="W29" i="5" s="1"/>
  <c r="X29" i="5" s="1"/>
  <c r="AK22" i="3"/>
  <c r="W23" i="5" s="1"/>
  <c r="AK148" i="3"/>
  <c r="W149" i="5" s="1"/>
  <c r="X149" i="5" s="1"/>
  <c r="AK91" i="3"/>
  <c r="W92" i="5" s="1"/>
  <c r="AK52" i="3"/>
  <c r="W53" i="5" s="1"/>
  <c r="X53" i="5" s="1"/>
  <c r="AK188" i="3"/>
  <c r="W189" i="5" s="1"/>
  <c r="AK124" i="3"/>
  <c r="W125" i="5" s="1"/>
  <c r="X125" i="5" s="1"/>
  <c r="Q97" i="5"/>
  <c r="BB154" i="83"/>
  <c r="B169" i="84"/>
  <c r="E169" i="84" s="1"/>
  <c r="H169" i="84" s="1"/>
  <c r="AJ172" i="5" s="1"/>
  <c r="BB54" i="83"/>
  <c r="B159" i="84"/>
  <c r="E159" i="84" s="1"/>
  <c r="H159" i="84" s="1"/>
  <c r="AJ149" i="5" s="1"/>
  <c r="B10" i="84"/>
  <c r="E10" i="84" s="1"/>
  <c r="BB170" i="83"/>
  <c r="AK14" i="5"/>
  <c r="AL14" i="5" s="1"/>
  <c r="V47" i="5"/>
  <c r="AK155" i="3"/>
  <c r="W156" i="5" s="1"/>
  <c r="Q157" i="5"/>
  <c r="Q152" i="5"/>
  <c r="AK97" i="5"/>
  <c r="AL97" i="5" s="1"/>
  <c r="B31" i="84"/>
  <c r="E31" i="84" s="1"/>
  <c r="H31" i="84" s="1"/>
  <c r="AJ168" i="5" s="1"/>
  <c r="BB117" i="83"/>
  <c r="BB106" i="83"/>
  <c r="AK68" i="5"/>
  <c r="AL68" i="5" s="1"/>
  <c r="Q145" i="5"/>
  <c r="B119" i="84"/>
  <c r="E119" i="84" s="1"/>
  <c r="B114" i="84"/>
  <c r="E114" i="84" s="1"/>
  <c r="H114" i="84" s="1"/>
  <c r="AJ108" i="5" s="1"/>
  <c r="B19" i="84"/>
  <c r="E19" i="84" s="1"/>
  <c r="H19" i="84" s="1"/>
  <c r="AJ14" i="5" s="1"/>
  <c r="BB86" i="83"/>
  <c r="BB66" i="83"/>
  <c r="BB171" i="83"/>
  <c r="H171" i="84"/>
  <c r="AJ180" i="5" s="1"/>
  <c r="AK86" i="3"/>
  <c r="W87" i="5" s="1"/>
  <c r="X87" i="5" s="1"/>
  <c r="Q86" i="5"/>
  <c r="AK85" i="3"/>
  <c r="W86" i="5" s="1"/>
  <c r="X86" i="5" s="1"/>
  <c r="AK77" i="5"/>
  <c r="AL77" i="5" s="1"/>
  <c r="B188" i="84"/>
  <c r="E188" i="84" s="1"/>
  <c r="B148" i="84"/>
  <c r="E148" i="84" s="1"/>
  <c r="H148" i="84" s="1"/>
  <c r="AJ144" i="5" s="1"/>
  <c r="V151" i="5"/>
  <c r="AK150" i="3"/>
  <c r="W151" i="5" s="1"/>
  <c r="AK56" i="3"/>
  <c r="W57" i="5" s="1"/>
  <c r="V57" i="5"/>
  <c r="AK164" i="3"/>
  <c r="W165" i="5" s="1"/>
  <c r="V165" i="5"/>
  <c r="V127" i="5"/>
  <c r="AK126" i="3"/>
  <c r="W127" i="5" s="1"/>
  <c r="V19" i="5"/>
  <c r="AK18" i="3"/>
  <c r="W19" i="5" s="1"/>
  <c r="AK117" i="3"/>
  <c r="W118" i="5" s="1"/>
  <c r="X118" i="5" s="1"/>
  <c r="V173" i="5"/>
  <c r="V117" i="5"/>
  <c r="AK116" i="3"/>
  <c r="W117" i="5" s="1"/>
  <c r="X117" i="5" s="1"/>
  <c r="V175" i="5"/>
  <c r="AK174" i="3"/>
  <c r="W175" i="5" s="1"/>
  <c r="AK169" i="5"/>
  <c r="AL169" i="5" s="1"/>
  <c r="AK84" i="3"/>
  <c r="W85" i="5" s="1"/>
  <c r="V85" i="5"/>
  <c r="V43" i="5"/>
  <c r="AK42" i="3"/>
  <c r="W43" i="5" s="1"/>
  <c r="AK72" i="3"/>
  <c r="W73" i="5" s="1"/>
  <c r="V42" i="5"/>
  <c r="AK41" i="3"/>
  <c r="W42" i="5" s="1"/>
  <c r="X42" i="5" s="1"/>
  <c r="AK44" i="3"/>
  <c r="W45" i="5" s="1"/>
  <c r="V45" i="5"/>
  <c r="AK152" i="3"/>
  <c r="W153" i="5" s="1"/>
  <c r="V153" i="5"/>
  <c r="V182" i="5"/>
  <c r="AK181" i="3"/>
  <c r="W182" i="5" s="1"/>
  <c r="V26" i="5"/>
  <c r="AK25" i="3"/>
  <c r="W26" i="5" s="1"/>
  <c r="V21" i="5"/>
  <c r="AK20" i="3"/>
  <c r="W21" i="5" s="1"/>
  <c r="AK143" i="3"/>
  <c r="W144" i="5" s="1"/>
  <c r="X144" i="5" s="1"/>
  <c r="V112" i="5"/>
  <c r="AK111" i="3"/>
  <c r="W112" i="5" s="1"/>
  <c r="X112" i="5" s="1"/>
  <c r="V115" i="5"/>
  <c r="AK114" i="3"/>
  <c r="W115" i="5" s="1"/>
  <c r="V126" i="5"/>
  <c r="AK125" i="3"/>
  <c r="W126" i="5" s="1"/>
  <c r="X126" i="5" s="1"/>
  <c r="V123" i="5"/>
  <c r="AK122" i="3"/>
  <c r="W123" i="5" s="1"/>
  <c r="X123" i="5" s="1"/>
  <c r="AK11" i="3"/>
  <c r="W12" i="5" s="1"/>
  <c r="AK43" i="3"/>
  <c r="W44" i="5" s="1"/>
  <c r="V44" i="5"/>
  <c r="AK171" i="3"/>
  <c r="W172" i="5" s="1"/>
  <c r="V172" i="5"/>
  <c r="AK36" i="3"/>
  <c r="W37" i="5" s="1"/>
  <c r="X37" i="5" s="1"/>
  <c r="V37" i="5"/>
  <c r="B109" i="84"/>
  <c r="E109" i="84" s="1"/>
  <c r="AK120" i="3"/>
  <c r="W121" i="5" s="1"/>
  <c r="AK170" i="3"/>
  <c r="W171" i="5" s="1"/>
  <c r="X171" i="5" s="1"/>
  <c r="V79" i="5"/>
  <c r="V80" i="5"/>
  <c r="B142" i="84"/>
  <c r="E142" i="84" s="1"/>
  <c r="B173" i="84"/>
  <c r="E173" i="84" s="1"/>
  <c r="V36" i="5"/>
  <c r="AK35" i="3"/>
  <c r="W36" i="5" s="1"/>
  <c r="AK112" i="3"/>
  <c r="W113" i="5" s="1"/>
  <c r="V113" i="5"/>
  <c r="AK145" i="3"/>
  <c r="W146" i="5" s="1"/>
  <c r="X146" i="5" s="1"/>
  <c r="V146" i="5"/>
  <c r="V194" i="5"/>
  <c r="AK193" i="3"/>
  <c r="W194" i="5" s="1"/>
  <c r="V94" i="5"/>
  <c r="AK93" i="3"/>
  <c r="W94" i="5" s="1"/>
  <c r="AK140" i="5"/>
  <c r="AL140" i="5" s="1"/>
  <c r="AK100" i="5"/>
  <c r="AL100" i="5" s="1"/>
  <c r="AK142" i="3"/>
  <c r="W143" i="5" s="1"/>
  <c r="AK106" i="3"/>
  <c r="W107" i="5" s="1"/>
  <c r="V107" i="5"/>
  <c r="V150" i="5"/>
  <c r="AK149" i="3"/>
  <c r="W150" i="5" s="1"/>
  <c r="V190" i="5"/>
  <c r="AK189" i="3"/>
  <c r="W190" i="5" s="1"/>
  <c r="N179" i="3"/>
  <c r="P180" i="5" s="1"/>
  <c r="N3" i="3"/>
  <c r="P4" i="5" s="1"/>
  <c r="N191" i="3"/>
  <c r="P192" i="5" s="1"/>
  <c r="AK32" i="5"/>
  <c r="AL32" i="5" s="1"/>
  <c r="AK148" i="5"/>
  <c r="AL148" i="5" s="1"/>
  <c r="B66" i="84"/>
  <c r="E66" i="84" s="1"/>
  <c r="BB9" i="83"/>
  <c r="AK8" i="5"/>
  <c r="AL8" i="5" s="1"/>
  <c r="AK88" i="5"/>
  <c r="AL88" i="5" s="1"/>
  <c r="AK20" i="5"/>
  <c r="AL20" i="5" s="1"/>
  <c r="BB137" i="83"/>
  <c r="N19" i="3"/>
  <c r="P20" i="5" s="1"/>
  <c r="B147" i="84"/>
  <c r="E147" i="84" s="1"/>
  <c r="BB98" i="83"/>
  <c r="AK60" i="5"/>
  <c r="AL60" i="5" s="1"/>
  <c r="AK139" i="5"/>
  <c r="AL139" i="5" s="1"/>
  <c r="BB61" i="83"/>
  <c r="B76" i="84"/>
  <c r="E76" i="84" s="1"/>
  <c r="H76" i="84" s="1"/>
  <c r="AJ76" i="5" s="1"/>
  <c r="BB155" i="83"/>
  <c r="AK43" i="5"/>
  <c r="AL43" i="5" s="1"/>
  <c r="B21" i="84"/>
  <c r="E21" i="84" s="1"/>
  <c r="AK165" i="5"/>
  <c r="AL165" i="5" s="1"/>
  <c r="BB42" i="83"/>
  <c r="BB62" i="83"/>
  <c r="AK75" i="5"/>
  <c r="AL75" i="5" s="1"/>
  <c r="AK185" i="5"/>
  <c r="AL185" i="5" s="1"/>
  <c r="B16" i="84"/>
  <c r="E16" i="84" s="1"/>
  <c r="BB84" i="83"/>
  <c r="AK149" i="5"/>
  <c r="AL149" i="5" s="1"/>
  <c r="BB58" i="83"/>
  <c r="B44" i="84"/>
  <c r="E44" i="84" s="1"/>
  <c r="H44" i="84" s="1"/>
  <c r="AJ48" i="5" s="1"/>
  <c r="AK76" i="5"/>
  <c r="AL76" i="5" s="1"/>
  <c r="BB14" i="83"/>
  <c r="AK86" i="5"/>
  <c r="AL86" i="5" s="1"/>
  <c r="BB30" i="83"/>
  <c r="BB46" i="83"/>
  <c r="AK82" i="5"/>
  <c r="AL82" i="5" s="1"/>
  <c r="BB142" i="83"/>
  <c r="AK40" i="3"/>
  <c r="W41" i="5" s="1"/>
  <c r="V168" i="5"/>
  <c r="AK167" i="3"/>
  <c r="W168" i="5" s="1"/>
  <c r="V35" i="5"/>
  <c r="AK34" i="3"/>
  <c r="W35" i="5" s="1"/>
  <c r="X35" i="5" s="1"/>
  <c r="V83" i="5"/>
  <c r="AK82" i="3"/>
  <c r="W83" i="5" s="1"/>
  <c r="V101" i="5"/>
  <c r="AK100" i="3"/>
  <c r="W101" i="5" s="1"/>
  <c r="V10" i="5"/>
  <c r="AK9" i="3"/>
  <c r="W10" i="5" s="1"/>
  <c r="AK60" i="3"/>
  <c r="W61" i="5" s="1"/>
  <c r="V61" i="5"/>
  <c r="BB174" i="83"/>
  <c r="V181" i="5"/>
  <c r="AK180" i="3"/>
  <c r="W181" i="5" s="1"/>
  <c r="AK159" i="3"/>
  <c r="W160" i="5" s="1"/>
  <c r="X160" i="5" s="1"/>
  <c r="V160" i="5"/>
  <c r="AK158" i="3"/>
  <c r="W159" i="5" s="1"/>
  <c r="AK32" i="3"/>
  <c r="W33" i="5" s="1"/>
  <c r="V33" i="5"/>
  <c r="B56" i="84"/>
  <c r="E56" i="84" s="1"/>
  <c r="AK54" i="5"/>
  <c r="AL54" i="5" s="1"/>
  <c r="B174" i="84"/>
  <c r="E174" i="84" s="1"/>
  <c r="H174" i="84" s="1"/>
  <c r="AJ177" i="5" s="1"/>
  <c r="BB82" i="83"/>
  <c r="AK40" i="5"/>
  <c r="AL40" i="5" s="1"/>
  <c r="AK7" i="3"/>
  <c r="W8" i="5" s="1"/>
  <c r="X8" i="5" s="1"/>
  <c r="AK179" i="3"/>
  <c r="W180" i="5" s="1"/>
  <c r="V180" i="5"/>
  <c r="BB69" i="83"/>
  <c r="AK71" i="5"/>
  <c r="AL71" i="5" s="1"/>
  <c r="BB57" i="83"/>
  <c r="AK183" i="5"/>
  <c r="AL183" i="5" s="1"/>
  <c r="B79" i="84"/>
  <c r="E79" i="84" s="1"/>
  <c r="B5" i="84"/>
  <c r="E5" i="84" s="1"/>
  <c r="AK187" i="3"/>
  <c r="W188" i="5" s="1"/>
  <c r="V188" i="5"/>
  <c r="AK73" i="3"/>
  <c r="W74" i="5" s="1"/>
  <c r="X74" i="5" s="1"/>
  <c r="V74" i="5"/>
  <c r="AK63" i="3"/>
  <c r="W64" i="5" s="1"/>
  <c r="X64" i="5" s="1"/>
  <c r="V64" i="5"/>
  <c r="AK24" i="3"/>
  <c r="W25" i="5" s="1"/>
  <c r="X25" i="5" s="1"/>
  <c r="V25" i="5"/>
  <c r="V134" i="5"/>
  <c r="AK133" i="3"/>
  <c r="W134" i="5" s="1"/>
  <c r="X134" i="5" s="1"/>
  <c r="V30" i="5"/>
  <c r="AK29" i="3"/>
  <c r="W30" i="5" s="1"/>
  <c r="X30" i="5" s="1"/>
  <c r="V66" i="5"/>
  <c r="AK65" i="3"/>
  <c r="W66" i="5" s="1"/>
  <c r="V68" i="5"/>
  <c r="AK67" i="3"/>
  <c r="W68" i="5" s="1"/>
  <c r="V102" i="5"/>
  <c r="AK101" i="3"/>
  <c r="W102" i="5" s="1"/>
  <c r="X102" i="5" s="1"/>
  <c r="B3" i="84"/>
  <c r="E3" i="84" s="1"/>
  <c r="AK117" i="5"/>
  <c r="AL117" i="5" s="1"/>
  <c r="AK81" i="3"/>
  <c r="W82" i="5" s="1"/>
  <c r="V82" i="5"/>
  <c r="AK74" i="3"/>
  <c r="W75" i="5" s="1"/>
  <c r="V75" i="5"/>
  <c r="V5" i="5"/>
  <c r="AK4" i="3"/>
  <c r="W5" i="5" s="1"/>
  <c r="X5" i="5" s="1"/>
  <c r="AK154" i="3"/>
  <c r="W155" i="5" s="1"/>
  <c r="V38" i="5"/>
  <c r="AK37" i="3"/>
  <c r="W38" i="5" s="1"/>
  <c r="X38" i="5" s="1"/>
  <c r="AK10" i="3"/>
  <c r="W11" i="5" s="1"/>
  <c r="V11" i="5"/>
  <c r="V132" i="5"/>
  <c r="AK131" i="3"/>
  <c r="W132" i="5" s="1"/>
  <c r="X132" i="5" s="1"/>
  <c r="AK162" i="3"/>
  <c r="W163" i="5" s="1"/>
  <c r="V163" i="5"/>
  <c r="V76" i="5"/>
  <c r="AK75" i="3"/>
  <c r="W76" i="5" s="1"/>
  <c r="X76" i="5" s="1"/>
  <c r="AK107" i="3"/>
  <c r="W108" i="5" s="1"/>
  <c r="X108" i="5" s="1"/>
  <c r="V108" i="5"/>
  <c r="BB5" i="83"/>
  <c r="V91" i="5"/>
  <c r="AK90" i="3"/>
  <c r="W91" i="5" s="1"/>
  <c r="V111" i="5"/>
  <c r="AK110" i="3"/>
  <c r="W111" i="5" s="1"/>
  <c r="AK57" i="3"/>
  <c r="W58" i="5" s="1"/>
  <c r="V58" i="5"/>
  <c r="V72" i="5"/>
  <c r="AK71" i="3"/>
  <c r="W72" i="5" s="1"/>
  <c r="X72" i="5" s="1"/>
  <c r="AK13" i="3"/>
  <c r="W14" i="5" s="1"/>
  <c r="V14" i="5"/>
  <c r="AK80" i="3"/>
  <c r="W81" i="5" s="1"/>
  <c r="X81" i="5" s="1"/>
  <c r="V81" i="5"/>
  <c r="BB186" i="83"/>
  <c r="AK6" i="3"/>
  <c r="W7" i="5" s="1"/>
  <c r="X7" i="5" s="1"/>
  <c r="V7" i="5"/>
  <c r="AK141" i="3"/>
  <c r="W142" i="5" s="1"/>
  <c r="V142" i="5"/>
  <c r="V65" i="5"/>
  <c r="AK64" i="3"/>
  <c r="W65" i="5" s="1"/>
  <c r="V104" i="5"/>
  <c r="AK103" i="3"/>
  <c r="W104" i="5" s="1"/>
  <c r="V51" i="5"/>
  <c r="AK50" i="3"/>
  <c r="W51" i="5" s="1"/>
  <c r="X51" i="5" s="1"/>
  <c r="B186" i="84"/>
  <c r="E186" i="84" s="1"/>
  <c r="B108" i="84"/>
  <c r="E108" i="84" s="1"/>
  <c r="AK61" i="3"/>
  <c r="W62" i="5" s="1"/>
  <c r="X62" i="5" s="1"/>
  <c r="V62" i="5"/>
  <c r="AK136" i="3"/>
  <c r="W137" i="5" s="1"/>
  <c r="V137" i="5"/>
  <c r="AK129" i="3"/>
  <c r="W130" i="5" s="1"/>
  <c r="V96" i="5"/>
  <c r="AK127" i="3"/>
  <c r="W128" i="5" s="1"/>
  <c r="V128" i="5"/>
  <c r="V4" i="5"/>
  <c r="AK3" i="3"/>
  <c r="W4" i="5" s="1"/>
  <c r="BB126" i="83"/>
  <c r="B80" i="84"/>
  <c r="E80" i="84" s="1"/>
  <c r="B77" i="84"/>
  <c r="E77" i="84" s="1"/>
  <c r="BB107" i="83"/>
  <c r="BB78" i="83"/>
  <c r="AK92" i="5"/>
  <c r="AL92" i="5" s="1"/>
  <c r="B83" i="84"/>
  <c r="E83" i="84" s="1"/>
  <c r="AK173" i="5"/>
  <c r="AL173" i="5" s="1"/>
  <c r="B181" i="84"/>
  <c r="E181" i="84" s="1"/>
  <c r="BB81" i="83"/>
  <c r="B111" i="84"/>
  <c r="E111" i="84" s="1"/>
  <c r="B183" i="84"/>
  <c r="E183" i="84" s="1"/>
  <c r="H183" i="84" s="1"/>
  <c r="AJ188" i="5" s="1"/>
  <c r="BB185" i="83"/>
  <c r="AK79" i="5"/>
  <c r="AL79" i="5" s="1"/>
  <c r="B73" i="84"/>
  <c r="E73" i="84" s="1"/>
  <c r="AK18" i="5"/>
  <c r="AL18" i="5" s="1"/>
  <c r="B117" i="84"/>
  <c r="E117" i="84" s="1"/>
  <c r="H117" i="84" s="1"/>
  <c r="AJ117" i="5" s="1"/>
  <c r="BB10" i="83"/>
  <c r="B59" i="84"/>
  <c r="E59" i="84" s="1"/>
  <c r="H59" i="84" s="1"/>
  <c r="AJ62" i="5" s="1"/>
  <c r="BB141" i="83"/>
  <c r="B55" i="84"/>
  <c r="E55" i="84" s="1"/>
  <c r="H55" i="84" s="1"/>
  <c r="AJ58" i="5" s="1"/>
  <c r="AK184" i="5"/>
  <c r="AL184" i="5" s="1"/>
  <c r="BB70" i="83"/>
  <c r="BB166" i="83"/>
  <c r="B94" i="84"/>
  <c r="E94" i="84" s="1"/>
  <c r="H94" i="84" s="1"/>
  <c r="AJ92" i="5" s="1"/>
  <c r="AK109" i="5"/>
  <c r="AL109" i="5" s="1"/>
  <c r="BB60" i="83"/>
  <c r="AK84" i="5"/>
  <c r="AL84" i="5" s="1"/>
  <c r="B67" i="84"/>
  <c r="E67" i="84" s="1"/>
  <c r="B131" i="84"/>
  <c r="E131" i="84" s="1"/>
  <c r="BB184" i="83"/>
  <c r="BB111" i="83"/>
  <c r="AK177" i="5"/>
  <c r="AL177" i="5" s="1"/>
  <c r="B190" i="84"/>
  <c r="E190" i="84" s="1"/>
  <c r="H190" i="84" s="1"/>
  <c r="AJ160" i="5" s="1"/>
  <c r="BB129" i="83"/>
  <c r="B156" i="84"/>
  <c r="E156" i="84" s="1"/>
  <c r="B110" i="84"/>
  <c r="E110" i="84" s="1"/>
  <c r="B157" i="84"/>
  <c r="E157" i="84" s="1"/>
  <c r="H157" i="84" s="1"/>
  <c r="AJ152" i="5" s="1"/>
  <c r="B134" i="84"/>
  <c r="E134" i="84" s="1"/>
  <c r="H134" i="84" s="1"/>
  <c r="AJ131" i="5" s="1"/>
  <c r="BB96" i="83"/>
  <c r="BB72" i="83"/>
  <c r="B106" i="84"/>
  <c r="E106" i="84" s="1"/>
  <c r="H106" i="84" s="1"/>
  <c r="AJ96" i="5" s="1"/>
  <c r="AK107" i="5"/>
  <c r="AL107" i="5" s="1"/>
  <c r="AK152" i="5"/>
  <c r="AL152" i="5" s="1"/>
  <c r="B158" i="84"/>
  <c r="E158" i="84" s="1"/>
  <c r="AK98" i="5"/>
  <c r="AL98" i="5" s="1"/>
  <c r="B75" i="84"/>
  <c r="E75" i="84" s="1"/>
  <c r="BB94" i="83"/>
  <c r="BB158" i="83"/>
  <c r="AK159" i="5"/>
  <c r="AL159" i="5" s="1"/>
  <c r="AK136" i="5"/>
  <c r="AL136" i="5" s="1"/>
  <c r="AK186" i="5"/>
  <c r="AL186" i="5" s="1"/>
  <c r="BB121" i="83"/>
  <c r="B102" i="84"/>
  <c r="E102" i="84" s="1"/>
  <c r="B17" i="84"/>
  <c r="E17" i="84" s="1"/>
  <c r="H17" i="84" s="1"/>
  <c r="AJ28" i="5" s="1"/>
  <c r="B167" i="84"/>
  <c r="E167" i="84" s="1"/>
  <c r="BB135" i="83"/>
  <c r="BB56" i="83"/>
  <c r="B130" i="84"/>
  <c r="E130" i="84" s="1"/>
  <c r="B166" i="84"/>
  <c r="E166" i="84" s="1"/>
  <c r="H166" i="84" s="1"/>
  <c r="AJ169" i="5" s="1"/>
  <c r="BB26" i="83"/>
  <c r="BB102" i="83"/>
  <c r="B143" i="84"/>
  <c r="E143" i="84" s="1"/>
  <c r="H143" i="84" s="1"/>
  <c r="AJ136" i="5" s="1"/>
  <c r="BB159" i="83"/>
  <c r="B136" i="84"/>
  <c r="E136" i="84" s="1"/>
  <c r="H136" i="84" s="1"/>
  <c r="AJ137" i="5" s="1"/>
  <c r="B27" i="84"/>
  <c r="E27" i="84" s="1"/>
  <c r="BB161" i="83"/>
  <c r="B46" i="84"/>
  <c r="E46" i="84" s="1"/>
  <c r="AK141" i="5"/>
  <c r="AL141" i="5" s="1"/>
  <c r="AK124" i="5"/>
  <c r="AL124" i="5" s="1"/>
  <c r="AK128" i="5"/>
  <c r="AL128" i="5" s="1"/>
  <c r="B128" i="84"/>
  <c r="E128" i="84" s="1"/>
  <c r="H128" i="84" s="1"/>
  <c r="AJ124" i="5" s="1"/>
  <c r="B100" i="84"/>
  <c r="E100" i="84" s="1"/>
  <c r="BB145" i="83"/>
  <c r="BB110" i="83"/>
  <c r="AK147" i="5"/>
  <c r="AL147" i="5" s="1"/>
  <c r="AK10" i="5"/>
  <c r="AL10" i="5" s="1"/>
  <c r="B90" i="84"/>
  <c r="E90" i="84" s="1"/>
  <c r="H90" i="84" s="1"/>
  <c r="AJ94" i="5" s="1"/>
  <c r="B121" i="84"/>
  <c r="E121" i="84" s="1"/>
  <c r="BB149" i="83"/>
  <c r="BB109" i="83"/>
  <c r="BB6" i="83"/>
  <c r="B151" i="84"/>
  <c r="E151" i="84" s="1"/>
  <c r="BB120" i="83"/>
  <c r="AK111" i="5"/>
  <c r="AL111" i="5" s="1"/>
  <c r="B42" i="84"/>
  <c r="E42" i="84" s="1"/>
  <c r="AK167" i="5"/>
  <c r="AL167" i="5" s="1"/>
  <c r="J85" i="5"/>
  <c r="AM85" i="5" s="1"/>
  <c r="H34" i="84"/>
  <c r="AJ44" i="5" s="1"/>
  <c r="N166" i="3"/>
  <c r="P167" i="5" s="1"/>
  <c r="C80" i="84"/>
  <c r="F80" i="84" s="1"/>
  <c r="BC79" i="75"/>
  <c r="K80" i="5" s="1"/>
  <c r="BC84" i="75"/>
  <c r="K85" i="5" s="1"/>
  <c r="L85" i="5" s="1"/>
  <c r="AK127" i="5"/>
  <c r="AL127" i="5" s="1"/>
  <c r="C83" i="84"/>
  <c r="F83" i="84" s="1"/>
  <c r="N106" i="3"/>
  <c r="P107" i="5" s="1"/>
  <c r="N167" i="3"/>
  <c r="P168" i="5" s="1"/>
  <c r="BB119" i="83"/>
  <c r="AK36" i="5"/>
  <c r="AL36" i="5" s="1"/>
  <c r="H7" i="84"/>
  <c r="AJ10" i="5" s="1"/>
  <c r="N47" i="3"/>
  <c r="P48" i="5" s="1"/>
  <c r="N110" i="3"/>
  <c r="P111" i="5" s="1"/>
  <c r="M152" i="5"/>
  <c r="J126" i="5"/>
  <c r="AM126" i="5" s="1"/>
  <c r="J83" i="5"/>
  <c r="AM83" i="5" s="1"/>
  <c r="J179" i="5"/>
  <c r="AM179" i="5" s="1"/>
  <c r="BC90" i="75"/>
  <c r="K91" i="5" s="1"/>
  <c r="L91" i="5" s="1"/>
  <c r="BB22" i="83"/>
  <c r="N118" i="3"/>
  <c r="P119" i="5" s="1"/>
  <c r="N44" i="3"/>
  <c r="P45" i="5" s="1"/>
  <c r="N126" i="3"/>
  <c r="P127" i="5" s="1"/>
  <c r="N172" i="3"/>
  <c r="P173" i="5" s="1"/>
  <c r="N186" i="3"/>
  <c r="P187" i="5" s="1"/>
  <c r="C53" i="84"/>
  <c r="F53" i="84" s="1"/>
  <c r="BC56" i="75"/>
  <c r="K57" i="5" s="1"/>
  <c r="L57" i="5" s="1"/>
  <c r="BB162" i="83"/>
  <c r="B150" i="84"/>
  <c r="E150" i="84" s="1"/>
  <c r="B179" i="84"/>
  <c r="E179" i="84" s="1"/>
  <c r="AK24" i="5"/>
  <c r="AL24" i="5" s="1"/>
  <c r="BB38" i="83"/>
  <c r="N115" i="3"/>
  <c r="P116" i="5" s="1"/>
  <c r="B93" i="84"/>
  <c r="E93" i="84" s="1"/>
  <c r="B24" i="84"/>
  <c r="E24" i="84" s="1"/>
  <c r="BB125" i="83"/>
  <c r="B13" i="84"/>
  <c r="E13" i="84" s="1"/>
  <c r="BB101" i="83"/>
  <c r="BB191" i="83"/>
  <c r="AK19" i="5"/>
  <c r="AL19" i="5" s="1"/>
  <c r="B129" i="84"/>
  <c r="E129" i="84" s="1"/>
  <c r="AK114" i="5"/>
  <c r="AL114" i="5" s="1"/>
  <c r="B61" i="84"/>
  <c r="E61" i="84" s="1"/>
  <c r="BB131" i="83"/>
  <c r="B105" i="84"/>
  <c r="E105" i="84" s="1"/>
  <c r="H105" i="84" s="1"/>
  <c r="AJ103" i="5" s="1"/>
  <c r="AK189" i="5"/>
  <c r="AL189" i="5" s="1"/>
  <c r="B60" i="84"/>
  <c r="E60" i="84" s="1"/>
  <c r="AK99" i="5"/>
  <c r="AL99" i="5" s="1"/>
  <c r="B144" i="84"/>
  <c r="E144" i="84" s="1"/>
  <c r="H144" i="84" s="1"/>
  <c r="AJ133" i="5" s="1"/>
  <c r="BB181" i="83"/>
  <c r="BB2" i="83"/>
  <c r="B2" i="84"/>
  <c r="E2" i="84" s="1"/>
  <c r="B47" i="84"/>
  <c r="E47" i="84" s="1"/>
  <c r="N60" i="3"/>
  <c r="P61" i="5" s="1"/>
  <c r="N142" i="3"/>
  <c r="P143" i="5" s="1"/>
  <c r="N155" i="3"/>
  <c r="P156" i="5" s="1"/>
  <c r="BB33" i="83"/>
  <c r="BB49" i="83"/>
  <c r="B152" i="84"/>
  <c r="E152" i="84" s="1"/>
  <c r="B29" i="84"/>
  <c r="E29" i="84" s="1"/>
  <c r="B133" i="84"/>
  <c r="E133" i="84" s="1"/>
  <c r="M145" i="5"/>
  <c r="BB153" i="83"/>
  <c r="M158" i="5"/>
  <c r="N156" i="3"/>
  <c r="P157" i="5" s="1"/>
  <c r="BB192" i="83"/>
  <c r="B40" i="84"/>
  <c r="E40" i="84" s="1"/>
  <c r="AK130" i="5"/>
  <c r="AL130" i="5" s="1"/>
  <c r="B64" i="84"/>
  <c r="E64" i="84" s="1"/>
  <c r="AK87" i="5"/>
  <c r="AL87" i="5" s="1"/>
  <c r="BB176" i="83"/>
  <c r="B123" i="84"/>
  <c r="E123" i="84" s="1"/>
  <c r="BB151" i="83"/>
  <c r="BB4" i="83"/>
  <c r="B9" i="84"/>
  <c r="E9" i="84" s="1"/>
  <c r="BB169" i="83"/>
  <c r="N53" i="3"/>
  <c r="P54" i="5" s="1"/>
  <c r="BB133" i="83"/>
  <c r="BB113" i="83"/>
  <c r="AK26" i="5"/>
  <c r="AL26" i="5" s="1"/>
  <c r="BB65" i="83"/>
  <c r="B86" i="84"/>
  <c r="E86" i="84" s="1"/>
  <c r="AK178" i="5"/>
  <c r="AL178" i="5" s="1"/>
  <c r="BB172" i="83"/>
  <c r="B165" i="84"/>
  <c r="E165" i="84" s="1"/>
  <c r="BB68" i="83"/>
  <c r="B178" i="84"/>
  <c r="E178" i="84" s="1"/>
  <c r="B139" i="84"/>
  <c r="E139" i="84" s="1"/>
  <c r="N55" i="3"/>
  <c r="P56" i="5" s="1"/>
  <c r="BB189" i="83"/>
  <c r="N65" i="3"/>
  <c r="P66" i="5" s="1"/>
  <c r="M18" i="5"/>
  <c r="N81" i="3"/>
  <c r="P82" i="5" s="1"/>
  <c r="N163" i="3"/>
  <c r="P164" i="5" s="1"/>
  <c r="N42" i="3"/>
  <c r="P43" i="5" s="1"/>
  <c r="N162" i="3"/>
  <c r="P163" i="5" s="1"/>
  <c r="AK95" i="5"/>
  <c r="AL95" i="5" s="1"/>
  <c r="B98" i="84"/>
  <c r="E98" i="84" s="1"/>
  <c r="B187" i="84"/>
  <c r="E187" i="84" s="1"/>
  <c r="AK174" i="5"/>
  <c r="AL174" i="5" s="1"/>
  <c r="M11" i="5"/>
  <c r="N10" i="3"/>
  <c r="P11" i="5" s="1"/>
  <c r="M12" i="5"/>
  <c r="N11" i="3"/>
  <c r="P12" i="5" s="1"/>
  <c r="M78" i="5"/>
  <c r="N77" i="3"/>
  <c r="P78" i="5" s="1"/>
  <c r="M22" i="5"/>
  <c r="N21" i="3"/>
  <c r="P22" i="5" s="1"/>
  <c r="M84" i="5"/>
  <c r="N83" i="3"/>
  <c r="P84" i="5" s="1"/>
  <c r="M113" i="5"/>
  <c r="N112" i="3"/>
  <c r="P113" i="5" s="1"/>
  <c r="BB92" i="83"/>
  <c r="N57" i="3"/>
  <c r="P58" i="5" s="1"/>
  <c r="M58" i="5"/>
  <c r="M153" i="5"/>
  <c r="N152" i="3"/>
  <c r="P153" i="5" s="1"/>
  <c r="N62" i="3"/>
  <c r="P63" i="5" s="1"/>
  <c r="M63" i="5"/>
  <c r="AK55" i="5"/>
  <c r="AL55" i="5" s="1"/>
  <c r="AK193" i="5"/>
  <c r="AL193" i="5" s="1"/>
  <c r="BB13" i="83"/>
  <c r="B18" i="84"/>
  <c r="E18" i="84" s="1"/>
  <c r="BB173" i="83"/>
  <c r="BB177" i="83"/>
  <c r="B145" i="84"/>
  <c r="E145" i="84" s="1"/>
  <c r="H145" i="84" s="1"/>
  <c r="AJ141" i="5" s="1"/>
  <c r="AK194" i="5"/>
  <c r="AL194" i="5" s="1"/>
  <c r="BB93" i="83"/>
  <c r="BB25" i="83"/>
  <c r="BB89" i="83"/>
  <c r="BB124" i="83"/>
  <c r="BB127" i="83"/>
  <c r="BB108" i="83"/>
  <c r="AK6" i="5"/>
  <c r="AL6" i="5" s="1"/>
  <c r="BB44" i="83"/>
  <c r="BB88" i="83"/>
  <c r="B141" i="84"/>
  <c r="E141" i="84" s="1"/>
  <c r="AK106" i="5"/>
  <c r="AL106" i="5" s="1"/>
  <c r="B155" i="84"/>
  <c r="E155" i="84" s="1"/>
  <c r="AK27" i="5"/>
  <c r="AL27" i="5" s="1"/>
  <c r="AK126" i="5"/>
  <c r="AL126" i="5" s="1"/>
  <c r="B185" i="84"/>
  <c r="E185" i="84" s="1"/>
  <c r="H185" i="84" s="1"/>
  <c r="AJ190" i="5" s="1"/>
  <c r="B176" i="84"/>
  <c r="E176" i="84" s="1"/>
  <c r="B124" i="84"/>
  <c r="E124" i="84" s="1"/>
  <c r="BB140" i="83"/>
  <c r="BB8" i="83"/>
  <c r="B92" i="84"/>
  <c r="E92" i="84" s="1"/>
  <c r="B168" i="84"/>
  <c r="E168" i="84" s="1"/>
  <c r="H168" i="84" s="1"/>
  <c r="AJ175" i="5" s="1"/>
  <c r="B137" i="84"/>
  <c r="E137" i="84" s="1"/>
  <c r="BB188" i="83"/>
  <c r="B160" i="84"/>
  <c r="E160" i="84" s="1"/>
  <c r="H160" i="84" s="1"/>
  <c r="AJ165" i="5" s="1"/>
  <c r="AK142" i="5"/>
  <c r="AL142" i="5" s="1"/>
  <c r="BB48" i="83"/>
  <c r="AK66" i="5"/>
  <c r="AL66" i="5" s="1"/>
  <c r="BB64" i="83"/>
  <c r="B45" i="84"/>
  <c r="E45" i="84" s="1"/>
  <c r="BB148" i="83"/>
  <c r="AK85" i="5"/>
  <c r="AL85" i="5" s="1"/>
  <c r="BB83" i="83"/>
  <c r="B85" i="84"/>
  <c r="E85" i="84" s="1"/>
  <c r="H85" i="84" s="1"/>
  <c r="AJ85" i="5" s="1"/>
  <c r="AK118" i="5"/>
  <c r="AL118" i="5" s="1"/>
  <c r="AK150" i="5"/>
  <c r="AL150" i="5" s="1"/>
  <c r="AK89" i="5"/>
  <c r="AL89" i="5" s="1"/>
  <c r="B89" i="84"/>
  <c r="E89" i="84" s="1"/>
  <c r="BB87" i="83"/>
  <c r="AK30" i="5"/>
  <c r="AL30" i="5" s="1"/>
  <c r="BB28" i="83"/>
  <c r="AK78" i="5"/>
  <c r="AL78" i="5" s="1"/>
  <c r="BB76" i="83"/>
  <c r="B78" i="84"/>
  <c r="E78" i="84" s="1"/>
  <c r="H78" i="84" s="1"/>
  <c r="AJ78" i="5" s="1"/>
  <c r="AK93" i="5"/>
  <c r="AL93" i="5" s="1"/>
  <c r="BB91" i="83"/>
  <c r="B95" i="84"/>
  <c r="E95" i="84" s="1"/>
  <c r="BB36" i="83"/>
  <c r="B33" i="84"/>
  <c r="E33" i="84" s="1"/>
  <c r="BB152" i="83"/>
  <c r="BB180" i="83"/>
  <c r="B154" i="84"/>
  <c r="E154" i="84" s="1"/>
  <c r="B112" i="84"/>
  <c r="E112" i="84" s="1"/>
  <c r="BB123" i="83"/>
  <c r="BB143" i="83"/>
  <c r="BB179" i="83"/>
  <c r="BB20" i="83"/>
  <c r="B71" i="84"/>
  <c r="E71" i="84" s="1"/>
  <c r="BB29" i="83"/>
  <c r="AK101" i="5"/>
  <c r="AL101" i="5" s="1"/>
  <c r="B101" i="84"/>
  <c r="E101" i="84" s="1"/>
  <c r="H101" i="84" s="1"/>
  <c r="AJ101" i="5" s="1"/>
  <c r="BB99" i="83"/>
  <c r="BB116" i="83"/>
  <c r="B43" i="84"/>
  <c r="E43" i="84" s="1"/>
  <c r="B54" i="84"/>
  <c r="E54" i="84" s="1"/>
  <c r="B132" i="84"/>
  <c r="E132" i="84" s="1"/>
  <c r="AK181" i="5"/>
  <c r="AL181" i="5" s="1"/>
  <c r="B163" i="84"/>
  <c r="E163" i="84" s="1"/>
  <c r="H163" i="84" s="1"/>
  <c r="AJ167" i="5" s="1"/>
  <c r="B153" i="84"/>
  <c r="E153" i="84" s="1"/>
  <c r="H153" i="84" s="1"/>
  <c r="AJ158" i="5" s="1"/>
  <c r="AK47" i="5"/>
  <c r="AL47" i="5" s="1"/>
  <c r="H146" i="84"/>
  <c r="AJ142" i="5" s="1"/>
  <c r="B41" i="84"/>
  <c r="E41" i="84" s="1"/>
  <c r="J114" i="5"/>
  <c r="AM114" i="5" s="1"/>
  <c r="BC7" i="75"/>
  <c r="K8" i="5" s="1"/>
  <c r="L8" i="5" s="1"/>
  <c r="J116" i="5"/>
  <c r="AM116" i="5" s="1"/>
  <c r="B135" i="84"/>
  <c r="E135" i="84" s="1"/>
  <c r="H135" i="84" s="1"/>
  <c r="AJ134" i="5" s="1"/>
  <c r="B23" i="84"/>
  <c r="E23" i="84" s="1"/>
  <c r="BB136" i="83"/>
  <c r="C8" i="84"/>
  <c r="F8" i="84" s="1"/>
  <c r="B104" i="84"/>
  <c r="E104" i="84" s="1"/>
  <c r="H104" i="84" s="1"/>
  <c r="AJ102" i="5" s="1"/>
  <c r="AK134" i="5"/>
  <c r="AL134" i="5" s="1"/>
  <c r="BB21" i="83"/>
  <c r="J122" i="5"/>
  <c r="AM122" i="5" s="1"/>
  <c r="J135" i="5"/>
  <c r="AM135" i="5" s="1"/>
  <c r="AK102" i="5"/>
  <c r="AL102" i="5" s="1"/>
  <c r="BC121" i="75"/>
  <c r="K122" i="5" s="1"/>
  <c r="L122" i="5" s="1"/>
  <c r="BC134" i="75"/>
  <c r="K135" i="5" s="1"/>
  <c r="BB168" i="83"/>
  <c r="B38" i="84"/>
  <c r="E38" i="84" s="1"/>
  <c r="H38" i="84" s="1"/>
  <c r="AJ39" i="5" s="1"/>
  <c r="BB37" i="83"/>
  <c r="AK170" i="5"/>
  <c r="AL170" i="5" s="1"/>
  <c r="BC148" i="75"/>
  <c r="K149" i="5" s="1"/>
  <c r="L149" i="5" s="1"/>
  <c r="C47" i="84"/>
  <c r="F47" i="84" s="1"/>
  <c r="BC50" i="75"/>
  <c r="K51" i="5" s="1"/>
  <c r="L51" i="5" s="1"/>
  <c r="J51" i="5"/>
  <c r="AM51" i="5" s="1"/>
  <c r="H113" i="84"/>
  <c r="AJ173" i="5" s="1"/>
  <c r="BB144" i="83"/>
  <c r="BC40" i="75"/>
  <c r="K41" i="5" s="1"/>
  <c r="J113" i="5"/>
  <c r="AM113" i="5" s="1"/>
  <c r="BB160" i="83"/>
  <c r="AK166" i="5"/>
  <c r="AL166" i="5" s="1"/>
  <c r="BB164" i="83"/>
  <c r="C37" i="84"/>
  <c r="F37" i="84" s="1"/>
  <c r="BC112" i="75"/>
  <c r="K113" i="5" s="1"/>
  <c r="AK158" i="5"/>
  <c r="AL158" i="5" s="1"/>
  <c r="H50" i="84"/>
  <c r="AJ6" i="5" s="1"/>
  <c r="H52" i="84"/>
  <c r="AJ54" i="5" s="1"/>
  <c r="F2" i="84"/>
  <c r="X115" i="5" l="1"/>
  <c r="H116" i="84"/>
  <c r="AJ120" i="5" s="1"/>
  <c r="H125" i="84"/>
  <c r="AJ127" i="5" s="1"/>
  <c r="H173" i="84"/>
  <c r="AJ176" i="5" s="1"/>
  <c r="H33" i="84"/>
  <c r="AJ38" i="5" s="1"/>
  <c r="H118" i="84"/>
  <c r="AJ116" i="5" s="1"/>
  <c r="H16" i="84"/>
  <c r="AJ16" i="5" s="1"/>
  <c r="H8" i="84"/>
  <c r="AJ8" i="5" s="1"/>
  <c r="H109" i="84"/>
  <c r="AJ104" i="5" s="1"/>
  <c r="H23" i="84"/>
  <c r="AJ23" i="5" s="1"/>
  <c r="H154" i="84"/>
  <c r="AJ154" i="5" s="1"/>
  <c r="H142" i="84"/>
  <c r="AJ140" i="5" s="1"/>
  <c r="H4" i="84"/>
  <c r="AJ5" i="5" s="1"/>
  <c r="H41" i="84"/>
  <c r="AJ43" i="5" s="1"/>
  <c r="H156" i="84"/>
  <c r="AJ159" i="5" s="1"/>
  <c r="H167" i="84"/>
  <c r="AJ36" i="5" s="1"/>
  <c r="H42" i="84"/>
  <c r="AJ46" i="5" s="1"/>
  <c r="H161" i="84"/>
  <c r="AJ156" i="5" s="1"/>
  <c r="X164" i="5"/>
  <c r="AK19" i="3"/>
  <c r="W20" i="5" s="1"/>
  <c r="AK135" i="3"/>
  <c r="W136" i="5" s="1"/>
  <c r="V99" i="5"/>
  <c r="V90" i="5"/>
  <c r="V138" i="5"/>
  <c r="AK144" i="3"/>
  <c r="W145" i="5" s="1"/>
  <c r="X145" i="5" s="1"/>
  <c r="AK45" i="3"/>
  <c r="W46" i="5" s="1"/>
  <c r="X46" i="5" s="1"/>
  <c r="AK153" i="3"/>
  <c r="W154" i="5" s="1"/>
  <c r="X154" i="5" s="1"/>
  <c r="V192" i="5"/>
  <c r="AK177" i="3"/>
  <c r="W178" i="5" s="1"/>
  <c r="X178" i="5" s="1"/>
  <c r="AK38" i="3"/>
  <c r="W39" i="5" s="1"/>
  <c r="X39" i="5" s="1"/>
  <c r="AK5" i="3"/>
  <c r="W6" i="5" s="1"/>
  <c r="V20" i="5"/>
  <c r="AK156" i="3"/>
  <c r="W157" i="5" s="1"/>
  <c r="AK113" i="3"/>
  <c r="W114" i="5" s="1"/>
  <c r="X114" i="5" s="1"/>
  <c r="V122" i="5"/>
  <c r="H36" i="84"/>
  <c r="AJ42" i="5" s="1"/>
  <c r="X122" i="5"/>
  <c r="X96" i="5"/>
  <c r="AK54" i="3"/>
  <c r="W55" i="5" s="1"/>
  <c r="X55" i="5" s="1"/>
  <c r="AK76" i="3"/>
  <c r="W77" i="5" s="1"/>
  <c r="X77" i="5" s="1"/>
  <c r="AK147" i="3"/>
  <c r="W148" i="5" s="1"/>
  <c r="X148" i="5" s="1"/>
  <c r="AK128" i="3"/>
  <c r="W129" i="5" s="1"/>
  <c r="X129" i="5" s="1"/>
  <c r="V179" i="5"/>
  <c r="AK51" i="3"/>
  <c r="W52" i="5" s="1"/>
  <c r="X52" i="5" s="1"/>
  <c r="V185" i="5"/>
  <c r="AK109" i="3"/>
  <c r="W110" i="5" s="1"/>
  <c r="X110" i="5" s="1"/>
  <c r="AK161" i="3"/>
  <c r="W162" i="5" s="1"/>
  <c r="X162" i="5" s="1"/>
  <c r="AK157" i="3"/>
  <c r="W158" i="5" s="1"/>
  <c r="X158" i="5" s="1"/>
  <c r="AK31" i="3"/>
  <c r="W32" i="5" s="1"/>
  <c r="X32" i="5" s="1"/>
  <c r="AK186" i="3"/>
  <c r="W187" i="5" s="1"/>
  <c r="X187" i="5" s="1"/>
  <c r="V139" i="5"/>
  <c r="V34" i="5"/>
  <c r="AK27" i="3"/>
  <c r="W28" i="5" s="1"/>
  <c r="X28" i="5" s="1"/>
  <c r="AK166" i="3"/>
  <c r="W167" i="5" s="1"/>
  <c r="V135" i="5"/>
  <c r="AK47" i="3"/>
  <c r="W48" i="5" s="1"/>
  <c r="AK183" i="3"/>
  <c r="W184" i="5" s="1"/>
  <c r="X184" i="5" s="1"/>
  <c r="AK99" i="3"/>
  <c r="W100" i="5" s="1"/>
  <c r="X100" i="5" s="1"/>
  <c r="AK48" i="3"/>
  <c r="W49" i="5" s="1"/>
  <c r="X49" i="5" s="1"/>
  <c r="AK190" i="3"/>
  <c r="W191" i="5" s="1"/>
  <c r="X191" i="5" s="1"/>
  <c r="AK160" i="3"/>
  <c r="W161" i="5" s="1"/>
  <c r="X161" i="5" s="1"/>
  <c r="X75" i="5"/>
  <c r="X165" i="5"/>
  <c r="X26" i="5"/>
  <c r="X175" i="5"/>
  <c r="X57" i="5"/>
  <c r="X170" i="5"/>
  <c r="X150" i="5"/>
  <c r="X121" i="5"/>
  <c r="X142" i="5"/>
  <c r="X89" i="5"/>
  <c r="X23" i="5"/>
  <c r="H30" i="84"/>
  <c r="AJ34" i="5" s="1"/>
  <c r="X47" i="5"/>
  <c r="X17" i="5"/>
  <c r="X190" i="5"/>
  <c r="X31" i="5"/>
  <c r="L72" i="5"/>
  <c r="H71" i="84"/>
  <c r="AJ70" i="5" s="1"/>
  <c r="AV26" i="75"/>
  <c r="H27" i="5" s="1"/>
  <c r="L27" i="5" s="1"/>
  <c r="F128" i="5"/>
  <c r="AV127" i="75"/>
  <c r="H128" i="5" s="1"/>
  <c r="L128" i="5" s="1"/>
  <c r="L113" i="5"/>
  <c r="L92" i="5"/>
  <c r="AV37" i="75"/>
  <c r="H38" i="5" s="1"/>
  <c r="L38" i="5" s="1"/>
  <c r="AK118" i="3"/>
  <c r="W119" i="5" s="1"/>
  <c r="AK55" i="3"/>
  <c r="W56" i="5" s="1"/>
  <c r="X56" i="5" s="1"/>
  <c r="AK92" i="3"/>
  <c r="W93" i="5" s="1"/>
  <c r="X93" i="5" s="1"/>
  <c r="AK119" i="3"/>
  <c r="W120" i="5" s="1"/>
  <c r="X120" i="5" s="1"/>
  <c r="AK192" i="3"/>
  <c r="W193" i="5" s="1"/>
  <c r="X193" i="5" s="1"/>
  <c r="AK96" i="3"/>
  <c r="W97" i="5" s="1"/>
  <c r="X97" i="5" s="1"/>
  <c r="X16" i="5"/>
  <c r="AK62" i="3"/>
  <c r="W63" i="5" s="1"/>
  <c r="X63" i="5" s="1"/>
  <c r="V69" i="5"/>
  <c r="AK83" i="3"/>
  <c r="W84" i="5" s="1"/>
  <c r="X137" i="5"/>
  <c r="X6" i="5"/>
  <c r="AK26" i="3"/>
  <c r="W27" i="5" s="1"/>
  <c r="X27" i="5" s="1"/>
  <c r="V31" i="5"/>
  <c r="X101" i="5"/>
  <c r="AK14" i="3"/>
  <c r="W15" i="5" s="1"/>
  <c r="X15" i="5" s="1"/>
  <c r="AK53" i="3"/>
  <c r="W54" i="5" s="1"/>
  <c r="X70" i="5"/>
  <c r="V22" i="5"/>
  <c r="X71" i="5"/>
  <c r="AV69" i="75"/>
  <c r="H70" i="5" s="1"/>
  <c r="L70" i="5" s="1"/>
  <c r="L144" i="5"/>
  <c r="AG144" i="5" s="1"/>
  <c r="X83" i="5"/>
  <c r="AK123" i="3"/>
  <c r="W124" i="5" s="1"/>
  <c r="X124" i="5" s="1"/>
  <c r="L188" i="5"/>
  <c r="H95" i="84"/>
  <c r="AJ93" i="5" s="1"/>
  <c r="X181" i="5"/>
  <c r="AK151" i="3"/>
  <c r="W152" i="5" s="1"/>
  <c r="X152" i="5" s="1"/>
  <c r="X188" i="5"/>
  <c r="X85" i="5"/>
  <c r="X19" i="5"/>
  <c r="X159" i="5"/>
  <c r="X194" i="5"/>
  <c r="X14" i="5"/>
  <c r="X67" i="5"/>
  <c r="X80" i="5"/>
  <c r="X177" i="5"/>
  <c r="X128" i="5"/>
  <c r="X90" i="5"/>
  <c r="X151" i="5"/>
  <c r="X98" i="5"/>
  <c r="X91" i="5"/>
  <c r="X182" i="5"/>
  <c r="X147" i="5"/>
  <c r="X104" i="5"/>
  <c r="X172" i="5"/>
  <c r="X69" i="5"/>
  <c r="H40" i="84"/>
  <c r="AJ31" i="5" s="1"/>
  <c r="H54" i="84"/>
  <c r="AJ162" i="5" s="1"/>
  <c r="H43" i="84"/>
  <c r="AJ47" i="5" s="1"/>
  <c r="H60" i="84"/>
  <c r="AJ114" i="5" s="1"/>
  <c r="H132" i="84"/>
  <c r="AJ125" i="5" s="1"/>
  <c r="H5" i="84"/>
  <c r="AJ184" i="5" s="1"/>
  <c r="H86" i="84"/>
  <c r="AJ87" i="5" s="1"/>
  <c r="H141" i="84"/>
  <c r="AJ91" i="5" s="1"/>
  <c r="H37" i="84"/>
  <c r="AJ41" i="5" s="1"/>
  <c r="H73" i="84"/>
  <c r="AJ75" i="5" s="1"/>
  <c r="H62" i="84"/>
  <c r="AJ185" i="5" s="1"/>
  <c r="C180" i="5"/>
  <c r="AV179" i="75"/>
  <c r="H180" i="5" s="1"/>
  <c r="L180" i="5" s="1"/>
  <c r="AG160" i="5"/>
  <c r="AG150" i="5"/>
  <c r="AG141" i="5"/>
  <c r="AG164" i="5"/>
  <c r="AG37" i="5"/>
  <c r="AG115" i="5"/>
  <c r="AG185" i="5"/>
  <c r="AG35" i="5"/>
  <c r="AG42" i="5"/>
  <c r="AG118" i="5"/>
  <c r="AG50" i="5"/>
  <c r="AG81" i="5"/>
  <c r="AG132" i="5"/>
  <c r="AG18" i="5"/>
  <c r="AG5" i="5"/>
  <c r="AG102" i="5"/>
  <c r="AG53" i="5"/>
  <c r="AG95" i="5"/>
  <c r="AG64" i="5"/>
  <c r="AG76" i="5"/>
  <c r="AG179" i="5"/>
  <c r="X186" i="5"/>
  <c r="X79" i="5"/>
  <c r="AG146" i="5"/>
  <c r="AG139" i="5"/>
  <c r="L41" i="5"/>
  <c r="AK168" i="3"/>
  <c r="W169" i="5" s="1"/>
  <c r="X169" i="5" s="1"/>
  <c r="L104" i="5"/>
  <c r="AG62" i="5"/>
  <c r="AG108" i="5"/>
  <c r="L135" i="5"/>
  <c r="AK175" i="3"/>
  <c r="W176" i="5" s="1"/>
  <c r="X176" i="5" s="1"/>
  <c r="AG25" i="5"/>
  <c r="AG105" i="5"/>
  <c r="AG13" i="5"/>
  <c r="L60" i="5"/>
  <c r="L112" i="5"/>
  <c r="AG140" i="5"/>
  <c r="L39" i="5"/>
  <c r="AG131" i="5"/>
  <c r="AF128" i="5"/>
  <c r="X65" i="5"/>
  <c r="X10" i="5"/>
  <c r="X41" i="5"/>
  <c r="X189" i="5"/>
  <c r="X155" i="5"/>
  <c r="X130" i="5"/>
  <c r="X24" i="5"/>
  <c r="X60" i="5"/>
  <c r="AG99" i="5"/>
  <c r="X4" i="5"/>
  <c r="X33" i="5"/>
  <c r="X21" i="5"/>
  <c r="X92" i="5"/>
  <c r="X44" i="5"/>
  <c r="X180" i="5"/>
  <c r="X133" i="5"/>
  <c r="AG59" i="5"/>
  <c r="AG34" i="5"/>
  <c r="L22" i="5"/>
  <c r="AG38" i="5"/>
  <c r="AG72" i="5"/>
  <c r="X166" i="5"/>
  <c r="X9" i="5"/>
  <c r="X136" i="5"/>
  <c r="V40" i="5"/>
  <c r="AK39" i="3"/>
  <c r="W40" i="5" s="1"/>
  <c r="X40" i="5" s="1"/>
  <c r="L116" i="5"/>
  <c r="X138" i="5"/>
  <c r="X68" i="5"/>
  <c r="X135" i="5"/>
  <c r="AV3" i="75"/>
  <c r="H4" i="5" s="1"/>
  <c r="L4" i="5" s="1"/>
  <c r="L80" i="5"/>
  <c r="AG162" i="5"/>
  <c r="X73" i="5"/>
  <c r="L171" i="5"/>
  <c r="AG125" i="5"/>
  <c r="AG158" i="5"/>
  <c r="L184" i="5"/>
  <c r="AG7" i="5"/>
  <c r="AG183" i="5"/>
  <c r="X116" i="5"/>
  <c r="X94" i="5"/>
  <c r="AK108" i="3"/>
  <c r="W109" i="5" s="1"/>
  <c r="X109" i="5" s="1"/>
  <c r="X174" i="5"/>
  <c r="X36" i="5"/>
  <c r="V166" i="5"/>
  <c r="AK77" i="3"/>
  <c r="W78" i="5" s="1"/>
  <c r="X78" i="5" s="1"/>
  <c r="AK87" i="3"/>
  <c r="W88" i="5" s="1"/>
  <c r="X88" i="5" s="1"/>
  <c r="V106" i="5"/>
  <c r="AK105" i="3"/>
  <c r="W106" i="5" s="1"/>
  <c r="X106" i="5" s="1"/>
  <c r="AG55" i="5"/>
  <c r="AG74" i="5"/>
  <c r="AG103" i="5"/>
  <c r="AG123" i="5"/>
  <c r="AG145" i="5"/>
  <c r="AG117" i="5"/>
  <c r="C186" i="5"/>
  <c r="AV185" i="75"/>
  <c r="H186" i="5" s="1"/>
  <c r="L186" i="5" s="1"/>
  <c r="X143" i="5"/>
  <c r="AG126" i="5"/>
  <c r="AG87" i="5"/>
  <c r="AF173" i="5"/>
  <c r="AG134" i="5"/>
  <c r="H121" i="84"/>
  <c r="AJ112" i="5" s="1"/>
  <c r="H61" i="84"/>
  <c r="AJ63" i="5" s="1"/>
  <c r="H150" i="84"/>
  <c r="AJ164" i="5" s="1"/>
  <c r="H24" i="84"/>
  <c r="AJ26" i="5" s="1"/>
  <c r="H111" i="84"/>
  <c r="AJ113" i="5" s="1"/>
  <c r="H3" i="84"/>
  <c r="AJ7" i="5" s="1"/>
  <c r="H147" i="84"/>
  <c r="AJ143" i="5" s="1"/>
  <c r="H130" i="84"/>
  <c r="AJ123" i="5" s="1"/>
  <c r="H112" i="84"/>
  <c r="AJ110" i="5" s="1"/>
  <c r="H165" i="84"/>
  <c r="AJ153" i="5" s="1"/>
  <c r="H133" i="84"/>
  <c r="AJ130" i="5" s="1"/>
  <c r="H89" i="84"/>
  <c r="AJ89" i="5" s="1"/>
  <c r="H45" i="84"/>
  <c r="AJ66" i="5" s="1"/>
  <c r="H77" i="84"/>
  <c r="AJ79" i="5" s="1"/>
  <c r="H92" i="84"/>
  <c r="AJ90" i="5" s="1"/>
  <c r="H155" i="84"/>
  <c r="AJ55" i="5" s="1"/>
  <c r="H18" i="84"/>
  <c r="AJ15" i="5" s="1"/>
  <c r="H187" i="84"/>
  <c r="AJ189" i="5" s="1"/>
  <c r="H13" i="84"/>
  <c r="AJ19" i="5" s="1"/>
  <c r="H188" i="84"/>
  <c r="AJ148" i="5" s="1"/>
  <c r="H176" i="84"/>
  <c r="AJ179" i="5" s="1"/>
  <c r="H139" i="84"/>
  <c r="AJ135" i="5" s="1"/>
  <c r="H123" i="84"/>
  <c r="AJ106" i="5" s="1"/>
  <c r="H102" i="84"/>
  <c r="AJ163" i="5" s="1"/>
  <c r="H178" i="84"/>
  <c r="AJ171" i="5" s="1"/>
  <c r="H158" i="84"/>
  <c r="AJ161" i="5" s="1"/>
  <c r="H15" i="84"/>
  <c r="AJ29" i="5" s="1"/>
  <c r="H151" i="84"/>
  <c r="AJ151" i="5" s="1"/>
  <c r="H46" i="84"/>
  <c r="AJ50" i="5" s="1"/>
  <c r="H75" i="84"/>
  <c r="AJ74" i="5" s="1"/>
  <c r="H21" i="84"/>
  <c r="AJ18" i="5" s="1"/>
  <c r="H10" i="84"/>
  <c r="AJ12" i="5" s="1"/>
  <c r="H29" i="84"/>
  <c r="AJ35" i="5" s="1"/>
  <c r="H179" i="84"/>
  <c r="AJ182" i="5" s="1"/>
  <c r="H100" i="84"/>
  <c r="AJ146" i="5" s="1"/>
  <c r="H27" i="84"/>
  <c r="AJ22" i="5" s="1"/>
  <c r="H108" i="84"/>
  <c r="AJ115" i="5" s="1"/>
  <c r="H57" i="84"/>
  <c r="AJ61" i="5" s="1"/>
  <c r="H70" i="84"/>
  <c r="AJ69" i="5" s="1"/>
  <c r="H64" i="84"/>
  <c r="AJ67" i="5" s="1"/>
  <c r="H98" i="84"/>
  <c r="AJ99" i="5" s="1"/>
  <c r="H9" i="84"/>
  <c r="AJ11" i="5" s="1"/>
  <c r="H152" i="84"/>
  <c r="AJ155" i="5" s="1"/>
  <c r="H181" i="84"/>
  <c r="AJ187" i="5" s="1"/>
  <c r="H28" i="84"/>
  <c r="AJ25" i="5" s="1"/>
  <c r="H14" i="84"/>
  <c r="AJ21" i="5" s="1"/>
  <c r="H129" i="84"/>
  <c r="AJ129" i="5" s="1"/>
  <c r="H93" i="84"/>
  <c r="AJ145" i="5" s="1"/>
  <c r="H131" i="84"/>
  <c r="AJ122" i="5" s="1"/>
  <c r="H79" i="84"/>
  <c r="AJ82" i="5" s="1"/>
  <c r="H56" i="84"/>
  <c r="AJ59" i="5" s="1"/>
  <c r="H53" i="84"/>
  <c r="AJ57" i="5" s="1"/>
  <c r="H67" i="84"/>
  <c r="AJ72" i="5" s="1"/>
  <c r="H186" i="84"/>
  <c r="AJ191" i="5" s="1"/>
  <c r="H137" i="84"/>
  <c r="AJ138" i="5" s="1"/>
  <c r="H124" i="84"/>
  <c r="AJ121" i="5" s="1"/>
  <c r="H110" i="84"/>
  <c r="AJ107" i="5" s="1"/>
  <c r="H66" i="84"/>
  <c r="AJ64" i="5" s="1"/>
  <c r="D194" i="84"/>
  <c r="D195" i="84"/>
  <c r="H119" i="84"/>
  <c r="AJ119" i="5" s="1"/>
  <c r="H25" i="84"/>
  <c r="AJ17" i="5" s="1"/>
  <c r="X173" i="5"/>
  <c r="X43" i="5"/>
  <c r="X45" i="5"/>
  <c r="X48" i="5"/>
  <c r="X82" i="5"/>
  <c r="X127" i="5"/>
  <c r="X66" i="5"/>
  <c r="X113" i="5"/>
  <c r="X156" i="5"/>
  <c r="H83" i="84"/>
  <c r="AJ83" i="5" s="1"/>
  <c r="AG30" i="5"/>
  <c r="X54" i="5"/>
  <c r="AG86" i="5"/>
  <c r="AG23" i="5"/>
  <c r="AG29" i="5"/>
  <c r="X107" i="5"/>
  <c r="X84" i="5"/>
  <c r="X58" i="5"/>
  <c r="AG51" i="5"/>
  <c r="X61" i="5"/>
  <c r="X12" i="5"/>
  <c r="X157" i="5"/>
  <c r="X11" i="5"/>
  <c r="X167" i="5"/>
  <c r="X119" i="5"/>
  <c r="X168" i="5"/>
  <c r="X111" i="5"/>
  <c r="X22" i="5"/>
  <c r="X163" i="5"/>
  <c r="X153" i="5"/>
  <c r="AG149" i="5"/>
  <c r="X20" i="5"/>
  <c r="X192" i="5"/>
  <c r="AG8" i="5"/>
  <c r="H80" i="84"/>
  <c r="AJ80" i="5" s="1"/>
  <c r="H47" i="84"/>
  <c r="AJ51" i="5" s="1"/>
  <c r="B195" i="84"/>
  <c r="B194" i="84"/>
  <c r="C194" i="84"/>
  <c r="C195" i="84"/>
  <c r="H2" i="84"/>
  <c r="AJ4" i="5" s="1"/>
  <c r="AG177" i="5" l="1"/>
  <c r="AG193" i="5"/>
  <c r="AG47" i="5"/>
  <c r="AG57" i="5"/>
  <c r="AG100" i="5"/>
  <c r="AG129" i="5"/>
  <c r="AG114" i="5"/>
  <c r="AG46" i="5"/>
  <c r="AG147" i="5"/>
  <c r="AG152" i="5"/>
  <c r="AG71" i="5"/>
  <c r="AG6" i="5"/>
  <c r="AG120" i="5"/>
  <c r="AG175" i="5"/>
  <c r="AG32" i="5"/>
  <c r="AG148" i="5"/>
  <c r="AG182" i="5"/>
  <c r="AG67" i="5"/>
  <c r="AG181" i="5"/>
  <c r="AG137" i="5"/>
  <c r="AG93" i="5"/>
  <c r="AG26" i="5"/>
  <c r="AG77" i="5"/>
  <c r="AG91" i="5"/>
  <c r="AH91" i="5" s="1"/>
  <c r="AG14" i="5"/>
  <c r="AG89" i="5"/>
  <c r="AG165" i="5"/>
  <c r="AG98" i="5"/>
  <c r="AG194" i="5"/>
  <c r="AG142" i="5"/>
  <c r="AG75" i="5"/>
  <c r="AG96" i="5"/>
  <c r="AG151" i="5"/>
  <c r="AG159" i="5"/>
  <c r="AG124" i="5"/>
  <c r="AG31" i="5"/>
  <c r="AG121" i="5"/>
  <c r="AG28" i="5"/>
  <c r="AG122" i="5"/>
  <c r="AG178" i="5"/>
  <c r="AG69" i="5"/>
  <c r="AG90" i="5"/>
  <c r="AG19" i="5"/>
  <c r="AG83" i="5"/>
  <c r="AG101" i="5"/>
  <c r="AG16" i="5"/>
  <c r="AG190" i="5"/>
  <c r="AG191" i="5"/>
  <c r="AG52" i="5"/>
  <c r="AG172" i="5"/>
  <c r="AG85" i="5"/>
  <c r="AG97" i="5"/>
  <c r="AG17" i="5"/>
  <c r="AG170" i="5"/>
  <c r="AG49" i="5"/>
  <c r="AG154" i="5"/>
  <c r="AG188" i="5"/>
  <c r="AG70" i="5"/>
  <c r="AG184" i="5"/>
  <c r="AG186" i="5"/>
  <c r="AG128" i="5"/>
  <c r="AG171" i="5"/>
  <c r="AG104" i="5"/>
  <c r="AG39" i="5"/>
  <c r="AG80" i="5"/>
  <c r="AG112" i="5"/>
  <c r="AH154" i="5"/>
  <c r="AH31" i="5"/>
  <c r="AH83" i="5"/>
  <c r="AG106" i="5"/>
  <c r="AG109" i="5"/>
  <c r="AH158" i="5"/>
  <c r="AG135" i="5"/>
  <c r="AH77" i="5"/>
  <c r="AG166" i="5"/>
  <c r="AH194" i="5"/>
  <c r="AG44" i="5"/>
  <c r="AH99" i="5"/>
  <c r="AG65" i="5"/>
  <c r="AH89" i="5"/>
  <c r="AG27" i="5"/>
  <c r="AH149" i="5"/>
  <c r="AG168" i="5"/>
  <c r="AH51" i="5"/>
  <c r="AH191" i="5"/>
  <c r="AG156" i="5"/>
  <c r="AH134" i="5"/>
  <c r="AH103" i="5"/>
  <c r="AG94" i="5"/>
  <c r="AH125" i="5"/>
  <c r="AH52" i="5"/>
  <c r="AH144" i="5"/>
  <c r="AH148" i="5"/>
  <c r="AH193" i="5"/>
  <c r="AG92" i="5"/>
  <c r="AG60" i="5"/>
  <c r="AH108" i="5"/>
  <c r="AH146" i="5"/>
  <c r="AH101" i="5"/>
  <c r="AH100" i="5"/>
  <c r="AH175" i="5"/>
  <c r="AH18" i="5"/>
  <c r="AH81" i="5"/>
  <c r="AH42" i="5"/>
  <c r="AH98" i="5"/>
  <c r="AH164" i="5"/>
  <c r="AH129" i="5"/>
  <c r="AH16" i="5"/>
  <c r="AG88" i="5"/>
  <c r="AH124" i="5"/>
  <c r="AG40" i="5"/>
  <c r="AH147" i="5"/>
  <c r="AH34" i="5"/>
  <c r="AG21" i="5"/>
  <c r="AG24" i="5"/>
  <c r="AH131" i="5"/>
  <c r="AH13" i="5"/>
  <c r="AH62" i="5"/>
  <c r="AG79" i="5"/>
  <c r="AG119" i="5"/>
  <c r="AH23" i="5"/>
  <c r="AG66" i="5"/>
  <c r="AH117" i="5"/>
  <c r="AH74" i="5"/>
  <c r="AG110" i="5"/>
  <c r="AG56" i="5"/>
  <c r="AG73" i="5"/>
  <c r="AH152" i="5"/>
  <c r="AH121" i="5"/>
  <c r="AH59" i="5"/>
  <c r="AG33" i="5"/>
  <c r="AG130" i="5"/>
  <c r="AH69" i="5"/>
  <c r="AH105" i="5"/>
  <c r="AH64" i="5"/>
  <c r="AH102" i="5"/>
  <c r="AH159" i="5"/>
  <c r="AH19" i="5"/>
  <c r="AH50" i="5"/>
  <c r="AH35" i="5"/>
  <c r="AH115" i="5"/>
  <c r="AH141" i="5"/>
  <c r="AH150" i="5"/>
  <c r="AH29" i="5"/>
  <c r="AH14" i="5"/>
  <c r="AG68" i="5"/>
  <c r="AH114" i="5"/>
  <c r="AG155" i="5"/>
  <c r="AH170" i="5"/>
  <c r="AH25" i="5"/>
  <c r="AG111" i="5"/>
  <c r="AG43" i="5"/>
  <c r="AG187" i="5"/>
  <c r="AG113" i="5"/>
  <c r="AH177" i="5"/>
  <c r="AG167" i="5"/>
  <c r="AH122" i="5"/>
  <c r="AH55" i="5"/>
  <c r="AG78" i="5"/>
  <c r="AH162" i="5"/>
  <c r="AH71" i="5"/>
  <c r="AH67" i="5"/>
  <c r="AG163" i="5"/>
  <c r="AG11" i="5"/>
  <c r="AG107" i="5"/>
  <c r="AG54" i="5"/>
  <c r="AG82" i="5"/>
  <c r="AG169" i="5"/>
  <c r="AH17" i="5"/>
  <c r="AH142" i="5"/>
  <c r="AH183" i="5"/>
  <c r="AH190" i="5"/>
  <c r="AG138" i="5"/>
  <c r="AG136" i="5"/>
  <c r="AH72" i="5"/>
  <c r="AG15" i="5"/>
  <c r="AH182" i="5"/>
  <c r="AG189" i="5"/>
  <c r="AG176" i="5"/>
  <c r="AH179" i="5"/>
  <c r="AH95" i="5"/>
  <c r="AH5" i="5"/>
  <c r="AH6" i="5"/>
  <c r="AH93" i="5"/>
  <c r="AH32" i="5"/>
  <c r="AH185" i="5"/>
  <c r="AH37" i="5"/>
  <c r="AH165" i="5"/>
  <c r="AH160" i="5"/>
  <c r="AG58" i="5"/>
  <c r="AH85" i="5"/>
  <c r="AH86" i="5"/>
  <c r="AH8" i="5"/>
  <c r="AG157" i="5"/>
  <c r="AG63" i="5"/>
  <c r="AG48" i="5"/>
  <c r="AH126" i="5"/>
  <c r="AH145" i="5"/>
  <c r="AH151" i="5"/>
  <c r="AG36" i="5"/>
  <c r="AH7" i="5"/>
  <c r="AG9" i="5"/>
  <c r="AH38" i="5"/>
  <c r="AG133" i="5"/>
  <c r="AG161" i="5"/>
  <c r="AH47" i="5"/>
  <c r="AG20" i="5"/>
  <c r="AG61" i="5"/>
  <c r="AG153" i="5"/>
  <c r="AG84" i="5"/>
  <c r="AG127" i="5"/>
  <c r="AH57" i="5"/>
  <c r="AH46" i="5"/>
  <c r="AG192" i="5"/>
  <c r="AG22" i="5"/>
  <c r="AG12" i="5"/>
  <c r="AH172" i="5"/>
  <c r="AH30" i="5"/>
  <c r="AG45" i="5"/>
  <c r="AG143" i="5"/>
  <c r="AH123" i="5"/>
  <c r="AH26" i="5"/>
  <c r="AG174" i="5"/>
  <c r="AH184" i="5"/>
  <c r="AG4" i="5"/>
  <c r="AH49" i="5"/>
  <c r="AH181" i="5"/>
  <c r="AG180" i="5"/>
  <c r="AH178" i="5"/>
  <c r="AG10" i="5"/>
  <c r="AH139" i="5"/>
  <c r="AH76" i="5"/>
  <c r="AH53" i="5"/>
  <c r="AH96" i="5"/>
  <c r="AH137" i="5"/>
  <c r="AH132" i="5"/>
  <c r="AH118" i="5"/>
  <c r="AH120" i="5"/>
  <c r="AH90" i="5"/>
  <c r="AH28" i="5"/>
  <c r="AH75" i="5"/>
  <c r="AH140" i="5"/>
  <c r="AG41" i="5"/>
  <c r="AG173" i="5"/>
  <c r="AG116" i="5"/>
  <c r="AH97" i="5"/>
  <c r="AH87" i="5"/>
  <c r="AH169" i="5" l="1"/>
  <c r="AH39" i="5"/>
  <c r="AH104" i="5"/>
  <c r="AH171" i="5"/>
  <c r="AH133" i="5"/>
  <c r="AH128" i="5"/>
  <c r="AH186" i="5"/>
  <c r="AH112" i="5"/>
  <c r="AH70" i="5"/>
  <c r="AH80" i="5"/>
  <c r="AH188" i="5"/>
  <c r="AI178" i="5"/>
  <c r="AI82" i="5"/>
  <c r="AI48" i="5"/>
  <c r="AI41" i="5"/>
  <c r="AI138" i="5"/>
  <c r="AI125" i="5"/>
  <c r="AI179" i="5"/>
  <c r="AI169" i="5"/>
  <c r="AI46" i="5"/>
  <c r="AI33" i="5"/>
  <c r="AI186" i="5"/>
  <c r="AI103" i="5"/>
  <c r="AI181" i="5"/>
  <c r="AI101" i="5"/>
  <c r="AI95" i="5"/>
  <c r="AI84" i="5"/>
  <c r="AI149" i="5"/>
  <c r="AI192" i="5"/>
  <c r="AI188" i="5"/>
  <c r="AI65" i="5"/>
  <c r="AI110" i="5"/>
  <c r="AI147" i="5"/>
  <c r="AI193" i="5"/>
  <c r="AI39" i="5"/>
  <c r="AI89" i="5"/>
  <c r="AI6" i="5"/>
  <c r="AI100" i="5"/>
  <c r="AI121" i="5"/>
  <c r="AI166" i="5"/>
  <c r="AI129" i="5"/>
  <c r="AI80" i="5"/>
  <c r="AI17" i="5"/>
  <c r="AI174" i="5"/>
  <c r="AI131" i="5"/>
  <c r="AI42" i="5"/>
  <c r="AI30" i="5"/>
  <c r="AI54" i="5"/>
  <c r="AI92" i="5"/>
  <c r="AI184" i="5"/>
  <c r="AI148" i="5"/>
  <c r="AI73" i="5"/>
  <c r="AI86" i="5"/>
  <c r="AI171" i="5"/>
  <c r="AI182" i="5"/>
  <c r="AI66" i="5"/>
  <c r="AI11" i="5"/>
  <c r="AI97" i="5"/>
  <c r="AI75" i="5"/>
  <c r="AH136" i="5"/>
  <c r="AI133" i="5"/>
  <c r="AI117" i="5"/>
  <c r="AI144" i="5"/>
  <c r="AI122" i="5"/>
  <c r="AI107" i="5"/>
  <c r="AI72" i="5"/>
  <c r="AI183" i="5"/>
  <c r="AI8" i="5"/>
  <c r="AI4" i="5"/>
  <c r="AI165" i="5"/>
  <c r="AI78" i="5"/>
  <c r="AI12" i="5"/>
  <c r="AI94" i="5"/>
  <c r="AI70" i="5"/>
  <c r="AI168" i="5"/>
  <c r="AI5" i="5"/>
  <c r="AI91" i="5"/>
  <c r="AI18" i="5"/>
  <c r="AI185" i="5"/>
  <c r="AI140" i="5"/>
  <c r="AI105" i="5"/>
  <c r="AI172" i="5"/>
  <c r="AI81" i="5"/>
  <c r="AI114" i="5"/>
  <c r="AH192" i="5"/>
  <c r="AH84" i="5"/>
  <c r="AH36" i="5"/>
  <c r="AH48" i="5"/>
  <c r="AH189" i="5"/>
  <c r="AH107" i="5"/>
  <c r="AH187" i="5"/>
  <c r="AH33" i="5"/>
  <c r="AH73" i="5"/>
  <c r="AH79" i="5"/>
  <c r="AH24" i="5"/>
  <c r="AH40" i="5"/>
  <c r="AH94" i="5"/>
  <c r="AH27" i="5"/>
  <c r="AH44" i="5"/>
  <c r="AH135" i="5"/>
  <c r="AI189" i="5"/>
  <c r="AI124" i="5"/>
  <c r="AI44" i="5"/>
  <c r="AI177" i="5"/>
  <c r="AI21" i="5"/>
  <c r="AI135" i="5"/>
  <c r="AI63" i="5"/>
  <c r="AI64" i="5"/>
  <c r="AI156" i="5"/>
  <c r="AI160" i="5"/>
  <c r="AI132" i="5"/>
  <c r="AI13" i="5"/>
  <c r="AI36" i="5"/>
  <c r="AI56" i="5"/>
  <c r="AI49" i="5"/>
  <c r="AI69" i="5"/>
  <c r="AI106" i="5"/>
  <c r="AI153" i="5"/>
  <c r="AI87" i="5"/>
  <c r="AI14" i="5"/>
  <c r="AI47" i="5"/>
  <c r="AI191" i="5"/>
  <c r="AI158" i="5"/>
  <c r="AI98" i="5"/>
  <c r="AH4" i="5"/>
  <c r="AH153" i="5"/>
  <c r="AH161" i="5"/>
  <c r="AH9" i="5"/>
  <c r="AH63" i="5"/>
  <c r="AH11" i="5"/>
  <c r="AH167" i="5"/>
  <c r="AH43" i="5"/>
  <c r="AH155" i="5"/>
  <c r="AH56" i="5"/>
  <c r="AH66" i="5"/>
  <c r="AH21" i="5"/>
  <c r="AH60" i="5"/>
  <c r="AI180" i="5"/>
  <c r="AI142" i="5"/>
  <c r="AI130" i="5"/>
  <c r="AI152" i="5"/>
  <c r="AI116" i="5"/>
  <c r="AI38" i="5"/>
  <c r="AI62" i="5"/>
  <c r="AI163" i="5"/>
  <c r="AI151" i="5"/>
  <c r="AI60" i="5"/>
  <c r="AI109" i="5"/>
  <c r="AI55" i="5"/>
  <c r="AI19" i="5"/>
  <c r="AI139" i="5"/>
  <c r="AI157" i="5"/>
  <c r="AI88" i="5"/>
  <c r="AH116" i="5"/>
  <c r="AH15" i="5"/>
  <c r="AI93" i="5"/>
  <c r="AI9" i="5"/>
  <c r="AI126" i="5"/>
  <c r="AI111" i="5"/>
  <c r="AI53" i="5"/>
  <c r="AI146" i="5"/>
  <c r="AI28" i="5"/>
  <c r="AI32" i="5"/>
  <c r="AI16" i="5"/>
  <c r="AI51" i="5"/>
  <c r="AI150" i="5"/>
  <c r="AI104" i="5"/>
  <c r="AI27" i="5"/>
  <c r="AI71" i="5"/>
  <c r="AI74" i="5"/>
  <c r="AI15" i="5"/>
  <c r="AI145" i="5"/>
  <c r="AI37" i="5"/>
  <c r="AI25" i="5"/>
  <c r="AI137" i="5"/>
  <c r="AI119" i="5"/>
  <c r="AI22" i="5"/>
  <c r="AI31" i="5"/>
  <c r="AI83" i="5"/>
  <c r="AH173" i="5"/>
  <c r="AH143" i="5"/>
  <c r="AH12" i="5"/>
  <c r="AH61" i="5"/>
  <c r="AH157" i="5"/>
  <c r="AH58" i="5"/>
  <c r="AH176" i="5"/>
  <c r="AH82" i="5"/>
  <c r="AH163" i="5"/>
  <c r="AH78" i="5"/>
  <c r="AH111" i="5"/>
  <c r="AH110" i="5"/>
  <c r="AH92" i="5"/>
  <c r="AH168" i="5"/>
  <c r="AH65" i="5"/>
  <c r="AH166" i="5"/>
  <c r="AH109" i="5"/>
  <c r="AI194" i="5"/>
  <c r="AI134" i="5"/>
  <c r="AI123" i="5"/>
  <c r="AI7" i="5"/>
  <c r="AI175" i="5"/>
  <c r="AI154" i="5"/>
  <c r="AI113" i="5"/>
  <c r="AI35" i="5"/>
  <c r="AI61" i="5"/>
  <c r="AI96" i="5"/>
  <c r="AI40" i="5"/>
  <c r="AH180" i="5"/>
  <c r="AH10" i="5"/>
  <c r="AH138" i="5"/>
  <c r="AI26" i="5"/>
  <c r="AI108" i="5"/>
  <c r="AI76" i="5"/>
  <c r="AI112" i="5"/>
  <c r="AI50" i="5"/>
  <c r="AI118" i="5"/>
  <c r="AI34" i="5"/>
  <c r="AI43" i="5"/>
  <c r="AI99" i="5"/>
  <c r="AI159" i="5"/>
  <c r="AI136" i="5"/>
  <c r="AI20" i="5"/>
  <c r="AI10" i="5"/>
  <c r="AI120" i="5"/>
  <c r="AI45" i="5"/>
  <c r="AI155" i="5"/>
  <c r="AI190" i="5"/>
  <c r="AI77" i="5"/>
  <c r="AI115" i="5"/>
  <c r="AI127" i="5"/>
  <c r="AI173" i="5"/>
  <c r="AI68" i="5"/>
  <c r="AI59" i="5"/>
  <c r="AI143" i="5"/>
  <c r="AI85" i="5"/>
  <c r="AI167" i="5"/>
  <c r="AI90" i="5"/>
  <c r="AI128" i="5"/>
  <c r="AI57" i="5"/>
  <c r="AI24" i="5"/>
  <c r="AI52" i="5"/>
  <c r="AI67" i="5"/>
  <c r="AI58" i="5"/>
  <c r="AI187" i="5"/>
  <c r="AI141" i="5"/>
  <c r="AI162" i="5"/>
  <c r="AI79" i="5"/>
  <c r="AI161" i="5"/>
  <c r="AI176" i="5"/>
  <c r="AI102" i="5"/>
  <c r="AI23" i="5"/>
  <c r="AI170" i="5"/>
  <c r="AI164" i="5"/>
  <c r="AI29" i="5"/>
  <c r="AH174" i="5"/>
  <c r="AH45" i="5"/>
  <c r="AH22" i="5"/>
  <c r="AH127" i="5"/>
  <c r="AH20" i="5"/>
  <c r="AH54" i="5"/>
  <c r="AH113" i="5"/>
  <c r="AH68" i="5"/>
  <c r="AH130" i="5"/>
  <c r="AH119" i="5"/>
  <c r="AH88" i="5"/>
  <c r="AH156" i="5"/>
  <c r="AH106" i="5"/>
  <c r="AH41"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26/8/2018</t>
        </r>
      </text>
    </comment>
    <comment ref="X163" authorId="0" shapeId="0">
      <text>
        <r>
          <rPr>
            <b/>
            <sz val="9"/>
            <color indexed="81"/>
            <rFont val="Tahoma"/>
            <family val="2"/>
          </rPr>
          <t>Luca Vernaccini:</t>
        </r>
        <r>
          <rPr>
            <sz val="9"/>
            <color indexed="81"/>
            <rFont val="Tahoma"/>
            <family val="2"/>
          </rPr>
          <t xml:space="preserve">
EMRO, WHO (2012)</t>
        </r>
      </text>
    </comment>
    <comment ref="AY188"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<sst xmlns="http://schemas.openxmlformats.org/spreadsheetml/2006/main" count="19461" uniqueCount="1147">
  <si>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</si>
  <si>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</si>
  <si>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</si>
  <si>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</si>
  <si>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</si>
  <si>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</si>
  <si>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</si>
  <si>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</si>
  <si>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</si>
  <si>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</si>
  <si>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</si>
  <si>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</si>
  <si>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</si>
  <si>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</si>
  <si>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</si>
  <si>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</si>
  <si>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</si>
  <si>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</si>
  <si>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</si>
  <si>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</si>
  <si>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</si>
  <si>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</si>
  <si>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</si>
  <si>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</si>
  <si>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</si>
  <si>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</si>
  <si>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</si>
  <si>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</si>
  <si>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</si>
  <si>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</si>
  <si>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</si>
  <si>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</si>
  <si>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</si>
  <si>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</si>
  <si>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</si>
  <si>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</si>
  <si>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</si>
  <si>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</si>
  <si>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</si>
  <si>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</si>
  <si>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</si>
  <si>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</si>
  <si>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</si>
  <si>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</si>
  <si>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</si>
  <si>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</si>
  <si>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</si>
  <si>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</si>
  <si>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</si>
  <si>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</si>
  <si>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</si>
  <si>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</si>
  <si>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</si>
  <si>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</si>
  <si>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</si>
  <si>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</si>
  <si>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</si>
  <si>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</si>
  <si>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</si>
  <si>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</si>
  <si>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</si>
  <si>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</si>
  <si>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</si>
  <si>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</si>
  <si>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</si>
  <si>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</si>
  <si>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</si>
  <si>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</si>
  <si>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</si>
  <si>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</si>
  <si>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</si>
  <si>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</si>
  <si>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</si>
  <si>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</si>
  <si>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</si>
  <si>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</si>
  <si>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</si>
  <si>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</si>
  <si>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</si>
  <si>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</si>
  <si>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</si>
  <si>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</si>
  <si>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</si>
  <si>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</si>
  <si>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</si>
  <si>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</si>
  <si>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</si>
  <si>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</si>
  <si>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</si>
  <si>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</si>
  <si>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</si>
  <si>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</si>
  <si>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</si>
  <si>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</si>
  <si>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</si>
  <si>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</si>
  <si>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</si>
  <si>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</si>
  <si>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</si>
  <si>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</si>
  <si>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</si>
  <si>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</si>
  <si>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</si>
  <si>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</si>
  <si>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</si>
  <si>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</si>
  <si>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</si>
  <si>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</si>
  <si>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</si>
  <si>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</si>
  <si>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</si>
  <si>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</si>
  <si>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</si>
  <si>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</si>
  <si>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</si>
  <si>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</si>
  <si>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</si>
  <si>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</si>
  <si>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</si>
  <si>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</si>
  <si>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</si>
  <si>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</si>
  <si>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</si>
  <si>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</si>
  <si>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</si>
  <si>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</si>
  <si>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</si>
  <si>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</si>
  <si>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</si>
  <si>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</si>
  <si>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</si>
  <si>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</si>
  <si>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</si>
  <si>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</si>
  <si>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</si>
  <si>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</si>
  <si>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</si>
  <si>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</si>
  <si>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</si>
  <si>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</si>
  <si>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</si>
  <si>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</si>
  <si>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</si>
  <si>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</si>
  <si>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</si>
  <si>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</si>
  <si>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</si>
  <si>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</si>
  <si>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</si>
  <si>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</si>
  <si>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</si>
  <si>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</si>
  <si>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</si>
  <si>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</si>
  <si>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</si>
  <si>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</si>
  <si>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</si>
  <si>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</si>
  <si>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</si>
  <si>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</si>
  <si>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</si>
  <si>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</si>
  <si>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</si>
  <si>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</si>
  <si>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</si>
  <si>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</si>
  <si>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</si>
  <si>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</si>
  <si>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</si>
  <si>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</si>
  <si>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</si>
  <si>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</si>
  <si>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</si>
  <si>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</si>
  <si>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</si>
  <si>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</si>
  <si>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</si>
  <si>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</si>
  <si>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</si>
  <si>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</si>
  <si>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</si>
  <si>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</si>
  <si>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</si>
  <si>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</si>
  <si>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</si>
  <si>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</si>
  <si>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</si>
  <si>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</si>
  <si>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</si>
  <si>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</si>
  <si>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</si>
  <si>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</si>
  <si>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</si>
  <si>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</si>
  <si>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</si>
  <si>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</si>
  <si>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</si>
  <si>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</si>
  <si>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</si>
  <si>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</si>
  <si>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</si>
  <si>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</si>
  <si>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</si>
  <si>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</si>
  <si>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</si>
  <si>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</si>
  <si>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</si>
  <si>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</si>
  <si>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</si>
  <si>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</si>
  <si>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</si>
  <si>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</si>
  <si>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</si>
  <si>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</si>
  <si>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</si>
  <si>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</si>
  <si>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</si>
  <si>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</si>
  <si>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</si>
  <si>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</si>
  <si>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</si>
  <si>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</si>
  <si>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</si>
  <si>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</si>
  <si>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</si>
  <si>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</si>
  <si>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</si>
  <si>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</si>
  <si>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</si>
  <si>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</si>
  <si>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</si>
  <si>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</si>
  <si>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</si>
  <si>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</si>
  <si>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</si>
  <si>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</si>
  <si>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</si>
  <si>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</si>
  <si>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</si>
  <si>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</si>
  <si>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</si>
  <si>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</si>
  <si>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</si>
  <si>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</si>
  <si>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</si>
  <si>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</si>
  <si>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</si>
  <si>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</si>
  <si>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</si>
  <si>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</si>
  <si>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</si>
  <si>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</si>
  <si>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</si>
  <si>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</si>
  <si>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</si>
  <si>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</si>
  <si>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</si>
  <si>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</si>
  <si>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</si>
  <si>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</si>
  <si>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</si>
  <si>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</si>
  <si>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</si>
  <si>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</si>
  <si>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</si>
  <si>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</si>
  <si>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</si>
  <si>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</si>
  <si>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</si>
  <si>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</si>
  <si>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</si>
  <si>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</si>
  <si>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</si>
  <si>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</si>
  <si>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</si>
  <si>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</si>
  <si>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</si>
  <si>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</si>
  <si>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</si>
  <si>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</si>
  <si>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</si>
  <si>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</si>
  <si>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</si>
  <si>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</si>
  <si>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</si>
  <si>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</si>
  <si>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</si>
  <si>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</si>
  <si>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</si>
  <si>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</si>
  <si>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</si>
  <si>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</si>
  <si>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</si>
  <si>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</si>
  <si>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</si>
  <si>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</si>
  <si>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</si>
  <si>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</si>
  <si>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</si>
  <si>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</si>
  <si>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</si>
  <si>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</si>
  <si>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</si>
  <si>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</si>
  <si>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</si>
  <si>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</si>
  <si>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</si>
  <si>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</si>
  <si>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</si>
  <si>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</si>
  <si>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</si>
  <si>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</si>
  <si>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</si>
  <si>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</si>
  <si>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</si>
  <si>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</si>
  <si>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</si>
  <si>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</si>
  <si>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</si>
  <si>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</si>
  <si>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</si>
  <si>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</si>
  <si>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</si>
  <si>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</si>
  <si>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</si>
  <si>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</si>
  <si>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</si>
  <si>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</si>
  <si>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</si>
  <si>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</si>
  <si>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</si>
  <si>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</si>
  <si>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</si>
  <si>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</si>
  <si>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</si>
  <si>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</si>
  <si>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</si>
  <si>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</si>
  <si>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</si>
  <si>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</si>
  <si>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</si>
  <si>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</si>
  <si>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</si>
  <si>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</si>
  <si>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</si>
  <si>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</si>
  <si>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</si>
  <si>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</si>
  <si>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</si>
  <si>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</si>
  <si>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</si>
  <si>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</si>
  <si>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</si>
  <si>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</si>
  <si>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</si>
  <si>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</si>
  <si>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</si>
  <si>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</si>
  <si>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</si>
  <si>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</si>
  <si>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</si>
  <si>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</si>
  <si>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</si>
  <si>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</si>
  <si>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</si>
  <si>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</si>
  <si>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</si>
  <si>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</si>
  <si>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</si>
  <si>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</si>
  <si>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</si>
  <si>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</si>
  <si>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</si>
  <si>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</si>
  <si>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</si>
  <si>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</si>
  <si>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</si>
  <si>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</si>
  <si>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</si>
  <si>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</si>
  <si>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</si>
  <si>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</si>
  <si>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</si>
  <si>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</si>
  <si>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</si>
  <si>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</si>
  <si>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</si>
  <si>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</si>
  <si>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</si>
  <si>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</si>
  <si>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</si>
  <si>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</si>
  <si>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</si>
  <si>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</si>
  <si>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</si>
  <si>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</si>
  <si>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</si>
  <si>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</si>
  <si>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</si>
  <si>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</si>
  <si>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</si>
  <si>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</si>
  <si>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</si>
  <si>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</si>
  <si>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</si>
  <si>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</si>
  <si>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</si>
  <si>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</si>
  <si>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</si>
  <si>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</si>
  <si>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</si>
  <si>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</si>
  <si>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</si>
  <si>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</si>
  <si>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</si>
  <si>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</si>
  <si>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</si>
  <si>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</si>
  <si>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</si>
  <si>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</si>
  <si>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</si>
  <si>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</si>
  <si>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</si>
  <si>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</si>
  <si>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</si>
  <si>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</si>
  <si>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</si>
  <si>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</si>
  <si>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</si>
  <si>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</si>
  <si>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</si>
  <si>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</si>
  <si>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</si>
  <si>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</si>
  <si>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</si>
  <si>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</si>
  <si>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</si>
  <si>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</si>
  <si>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</si>
  <si>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</si>
  <si>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</si>
  <si>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</si>
  <si>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</si>
  <si>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</si>
  <si>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</si>
  <si>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</si>
  <si>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</si>
  <si>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</si>
  <si>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</si>
  <si>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</si>
  <si>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</si>
  <si>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</si>
  <si>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</si>
  <si>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</si>
  <si>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</si>
  <si>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</si>
  <si>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</si>
  <si>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</si>
  <si>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</si>
  <si>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</si>
  <si>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</si>
  <si>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</si>
  <si>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</si>
  <si>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</si>
  <si>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</si>
  <si>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</si>
  <si>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</si>
  <si>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</si>
  <si>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</si>
  <si>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</si>
  <si>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</si>
  <si>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</si>
  <si>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</si>
  <si>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</si>
  <si>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</si>
  <si>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</si>
  <si>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</si>
  <si>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</si>
  <si>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</si>
  <si>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</si>
  <si>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</si>
  <si>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</si>
  <si>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</si>
  <si>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</si>
  <si>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</si>
  <si>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</si>
  <si>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</si>
  <si>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</si>
  <si>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</si>
  <si>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</si>
  <si>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</si>
  <si>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</si>
  <si>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</si>
  <si>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</si>
  <si>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</si>
  <si>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</si>
  <si>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</si>
  <si>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</si>
  <si>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</si>
  <si>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</si>
  <si>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</si>
  <si>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</si>
  <si>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</si>
  <si>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</si>
  <si>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</si>
  <si>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</si>
  <si>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</si>
  <si>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</si>
  <si>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</si>
  <si>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</si>
  <si>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</si>
  <si>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</si>
  <si>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</si>
  <si>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</si>
  <si>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</si>
  <si>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</si>
  <si>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</si>
  <si>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</si>
  <si>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</si>
  <si>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</si>
  <si>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</si>
  <si>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</si>
  <si>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</si>
  <si>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</si>
  <si>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</si>
  <si>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</si>
  <si>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</si>
  <si>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</si>
  <si>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</si>
  <si>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</si>
  <si>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</si>
  <si>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</si>
  <si>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</si>
  <si>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</si>
  <si>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</si>
  <si>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</si>
  <si>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</si>
  <si>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</si>
  <si>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</si>
  <si>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</si>
  <si>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</si>
  <si>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</si>
  <si>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</si>
  <si>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</si>
  <si>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</si>
  <si>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</si>
  <si>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</si>
  <si>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</si>
  <si>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</si>
  <si>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</si>
  <si>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</si>
  <si>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</si>
  <si>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</si>
  <si>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</si>
  <si>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</si>
  <si>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</si>
  <si>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</si>
  <si>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</si>
  <si>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</si>
  <si>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</si>
  <si>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</si>
  <si>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</si>
  <si>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</si>
  <si>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</si>
  <si>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</si>
  <si>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</si>
  <si>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</si>
  <si>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</si>
  <si>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</si>
  <si>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</si>
  <si>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</si>
  <si>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</si>
  <si>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</si>
  <si>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</si>
  <si>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</si>
  <si>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</si>
  <si>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</si>
  <si>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</si>
  <si>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</si>
  <si>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</si>
  <si>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</si>
  <si>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</si>
  <si>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</si>
  <si>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</si>
  <si>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</si>
  <si>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</si>
  <si>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</si>
  <si>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</si>
  <si>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</si>
  <si>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</si>
  <si>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</si>
  <si>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</si>
  <si>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</si>
  <si>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</si>
  <si>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</si>
  <si>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</si>
  <si>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</si>
  <si>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</si>
  <si>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</si>
  <si>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</si>
  <si>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</si>
  <si>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</si>
  <si>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</si>
  <si>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</si>
  <si>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</si>
  <si>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</si>
  <si>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</si>
  <si>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</si>
  <si>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</si>
  <si>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</si>
  <si>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</si>
  <si>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</si>
  <si>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</si>
  <si>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</si>
  <si>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</si>
  <si>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</si>
  <si>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</si>
  <si>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</si>
  <si>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</si>
  <si>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</si>
  <si>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</si>
  <si>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</si>
  <si>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</si>
  <si>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</si>
  <si>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</si>
  <si>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</si>
  <si>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</si>
  <si>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</si>
  <si>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</si>
  <si>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</si>
  <si>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</si>
  <si>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</si>
  <si>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</si>
  <si>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</si>
  <si>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</si>
  <si>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</si>
  <si>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</si>
  <si>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</si>
  <si>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</si>
  <si>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</si>
  <si>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</si>
  <si>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</si>
  <si>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</si>
  <si>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</si>
  <si>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</si>
  <si>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</si>
  <si>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</si>
  <si>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</si>
  <si>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</si>
  <si>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</si>
  <si>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</si>
  <si>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</si>
  <si>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</si>
  <si>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</si>
  <si>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</si>
  <si>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</si>
  <si>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</si>
  <si>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</si>
  <si>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</si>
  <si>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</si>
  <si>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</si>
  <si>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</si>
  <si>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</si>
  <si>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</si>
  <si>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</si>
  <si>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</si>
  <si>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</si>
  <si>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</si>
  <si>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</si>
  <si>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</si>
  <si>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</si>
  <si>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</si>
  <si>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</si>
  <si>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</si>
  <si>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</si>
  <si>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</si>
  <si>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</si>
  <si>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</si>
  <si>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</si>
  <si>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</si>
  <si>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</si>
  <si>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</si>
  <si>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</si>
  <si>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</si>
  <si>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</si>
  <si>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</si>
  <si>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</si>
  <si>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</si>
  <si>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</si>
  <si>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</si>
  <si>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</si>
  <si>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</si>
  <si>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</si>
  <si>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</si>
  <si>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</si>
  <si>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</si>
  <si>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</si>
  <si>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</si>
  <si>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</si>
  <si>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</si>
  <si>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</si>
  <si>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</si>
  <si>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</si>
  <si>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</si>
  <si>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</si>
  <si>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</si>
  <si>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</si>
  <si>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</si>
  <si>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</si>
  <si>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</si>
  <si>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</si>
  <si>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</si>
  <si>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</si>
  <si>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</si>
  <si>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</si>
  <si>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</si>
  <si>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</si>
  <si>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</si>
  <si>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</si>
  <si>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</si>
  <si>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</si>
  <si>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</si>
  <si>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</si>
  <si>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</si>
  <si>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</si>
  <si>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</si>
  <si>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</si>
  <si>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</si>
  <si>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</si>
  <si>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</si>
  <si>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</si>
  <si>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</si>
  <si>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</si>
  <si>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</si>
  <si>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</si>
  <si>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</si>
  <si>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</si>
  <si>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</si>
  <si>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</si>
  <si>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</si>
  <si>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</si>
  <si>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</si>
  <si>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</si>
  <si>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</si>
  <si>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</si>
  <si>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</si>
  <si>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</si>
  <si>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</si>
  <si>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</si>
  <si>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</si>
  <si>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</si>
  <si>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</si>
  <si>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</si>
  <si>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</si>
  <si>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</si>
  <si>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</si>
  <si>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</si>
  <si>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</si>
  <si>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</si>
  <si>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</si>
  <si>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</si>
  <si>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</si>
  <si>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</si>
  <si>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</si>
  <si>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</si>
  <si>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</si>
  <si>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</si>
  <si>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</si>
  <si>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</si>
  <si>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</si>
  <si>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</si>
  <si>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</si>
  <si>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</si>
  <si>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</si>
  <si>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</si>
  <si>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</si>
  <si>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</si>
  <si>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</si>
  <si>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</si>
  <si>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</si>
  <si>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</si>
  <si>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</si>
  <si>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</si>
  <si>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</si>
  <si>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</si>
  <si>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</si>
  <si>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</si>
  <si>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</si>
  <si>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</si>
  <si>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</si>
  <si>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</si>
  <si>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</si>
  <si>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</si>
  <si>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</si>
  <si>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</si>
  <si>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</si>
  <si>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</si>
  <si>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</si>
  <si>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</si>
  <si>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</si>
  <si>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</si>
  <si>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</si>
  <si>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</si>
  <si>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</si>
  <si>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</si>
  <si>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</si>
  <si>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</si>
  <si>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</si>
  <si>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</si>
  <si>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</si>
  <si>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</si>
  <si>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</si>
  <si>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</si>
  <si>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</si>
  <si>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</si>
  <si>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</si>
  <si>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</si>
  <si>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</si>
  <si>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</si>
  <si>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</si>
  <si>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</si>
  <si>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</si>
  <si>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</si>
  <si>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</si>
  <si>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</si>
  <si>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</si>
  <si>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</si>
  <si>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</si>
  <si>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</si>
  <si>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</si>
  <si>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</si>
  <si>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</si>
  <si>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</si>
  <si>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</si>
  <si>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</si>
  <si>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</si>
  <si>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</si>
  <si>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</si>
  <si>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</si>
  <si>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</si>
  <si>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</si>
  <si>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</si>
  <si>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</si>
  <si>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</si>
  <si>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</si>
  <si>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</si>
  <si>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</si>
  <si>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</si>
  <si>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</si>
  <si>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</si>
  <si>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</si>
  <si>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</si>
  <si>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</si>
  <si>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</si>
  <si>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</si>
  <si>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</si>
  <si>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</si>
  <si>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</si>
  <si>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</si>
  <si>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</si>
  <si>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</si>
  <si>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</si>
  <si>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</si>
  <si>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</si>
  <si>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</si>
  <si>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</si>
  <si>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</si>
  <si>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</si>
  <si>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</si>
  <si>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</si>
  <si>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</si>
  <si>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</si>
  <si>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</si>
  <si>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</si>
  <si>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</si>
  <si>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</si>
  <si>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</si>
  <si>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</si>
  <si>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</si>
  <si>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</si>
  <si>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</si>
  <si>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</si>
  <si>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</si>
  <si>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</si>
  <si>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</si>
  <si>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</si>
  <si>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</si>
  <si>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</si>
  <si>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</si>
  <si>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</si>
  <si>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</si>
  <si>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</si>
  <si>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</si>
  <si>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</si>
  <si>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</si>
  <si>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</si>
  <si>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</si>
  <si>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</si>
  <si>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</si>
  <si>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</si>
  <si>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</si>
  <si>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</si>
  <si>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</si>
  <si>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</si>
  <si>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</si>
  <si>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</si>
  <si>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</si>
  <si>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</si>
  <si>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</si>
  <si>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</si>
  <si>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</si>
  <si>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</si>
  <si>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</si>
  <si>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</si>
  <si>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</si>
  <si>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</si>
  <si>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</si>
  <si>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</si>
  <si>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</si>
  <si>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</si>
  <si>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</si>
  <si>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</si>
  <si>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</si>
  <si>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</si>
  <si>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</si>
  <si>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</si>
  <si>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</si>
  <si>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</si>
  <si>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</si>
  <si>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</si>
  <si>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</si>
  <si>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</si>
  <si>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</si>
  <si>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</si>
  <si>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</si>
  <si>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</si>
  <si>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</si>
  <si>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</si>
  <si>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</si>
  <si>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</si>
  <si>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</si>
  <si>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</si>
  <si>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2007-15</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</si>
  <si>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</si>
  <si>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</si>
  <si>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</si>
  <si>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</si>
  <si>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</si>
  <si>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http://mdgs.un.org/unsd/mdg/SeriesDetail.aspx?srid=663</t>
  </si>
  <si>
    <t>United Nations site for the MDG Indicators</t>
  </si>
  <si>
    <t/>
  </si>
  <si>
    <t>CIA Factbook</t>
  </si>
  <si>
    <t>OSM</t>
  </si>
  <si>
    <t>IDMC</t>
  </si>
  <si>
    <t>2010/2011 M</t>
  </si>
  <si>
    <t>2008/2009 D</t>
  </si>
  <si>
    <t>2005 N</t>
  </si>
  <si>
    <t>2010 D</t>
  </si>
  <si>
    <t>2006 D</t>
  </si>
  <si>
    <t>2011 D</t>
  </si>
  <si>
    <t>2012 M</t>
  </si>
  <si>
    <t>2005 M</t>
  </si>
  <si>
    <t>2011 M</t>
  </si>
  <si>
    <t>2011/2012 D</t>
  </si>
  <si>
    <t>2010 M</t>
  </si>
  <si>
    <t>2008 D</t>
  </si>
  <si>
    <t>2011/2012 M</t>
  </si>
  <si>
    <t>2012 N</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</si>
  <si>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</si>
  <si>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</si>
  <si>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</si>
  <si>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</si>
  <si>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</si>
  <si>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</si>
  <si>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</si>
  <si>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</si>
  <si>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</si>
  <si>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</si>
  <si>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</si>
  <si>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</si>
  <si>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</si>
  <si>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</si>
  <si>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</si>
  <si>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</si>
  <si>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</si>
  <si>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</si>
  <si>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</si>
  <si>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</si>
  <si>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</si>
  <si>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</si>
  <si>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</si>
  <si>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</si>
  <si>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</si>
  <si>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</si>
  <si>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WHO</t>
  </si>
  <si>
    <t>Maternal Mortality Rate</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</si>
  <si>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</si>
  <si>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</si>
  <si>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</si>
  <si>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</si>
  <si>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</si>
  <si>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</si>
  <si>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</si>
  <si>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</si>
  <si>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</si>
  <si>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</si>
  <si>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</si>
  <si>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</si>
  <si>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</si>
  <si>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</si>
  <si>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</si>
  <si>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</si>
  <si>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</si>
  <si>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</si>
  <si>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</si>
  <si>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</si>
  <si>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</si>
  <si>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</si>
  <si>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</si>
  <si>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</si>
  <si>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</si>
  <si>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</si>
  <si>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</si>
  <si>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</si>
  <si>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</si>
  <si>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</si>
  <si>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</si>
  <si>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</si>
  <si>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</si>
  <si>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</si>
  <si>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</si>
  <si>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</si>
  <si>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</si>
  <si>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</si>
  <si>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</si>
  <si>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</si>
  <si>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</si>
  <si>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</si>
  <si>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</si>
  <si>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</si>
  <si>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</si>
  <si>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</si>
  <si>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</si>
  <si>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</si>
  <si>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</si>
  <si>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</si>
  <si>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</si>
  <si>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</si>
  <si>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</si>
  <si>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</si>
  <si>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</si>
  <si>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</si>
  <si>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</si>
  <si>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</si>
  <si>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</si>
  <si>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</si>
  <si>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</si>
  <si>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</si>
  <si>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</si>
  <si>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</si>
  <si>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</si>
  <si>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</si>
  <si>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</si>
  <si>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</si>
  <si>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</si>
  <si>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</si>
  <si>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</si>
  <si>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</si>
  <si>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</si>
  <si>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</si>
  <si>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</si>
  <si>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</si>
  <si>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</si>
  <si>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</si>
  <si>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</si>
  <si>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</si>
  <si>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</si>
  <si>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</si>
  <si>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</si>
  <si>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</si>
  <si>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</si>
  <si>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</si>
  <si>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</si>
  <si>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</si>
  <si>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</si>
  <si>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2005-2015</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</si>
  <si>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</si>
  <si>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2014 N</t>
  </si>
  <si>
    <t>2014/2015 D</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</si>
  <si>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</si>
  <si>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</si>
  <si>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</si>
  <si>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</si>
  <si>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</si>
  <si>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</si>
  <si>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</si>
  <si>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</si>
  <si>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</si>
  <si>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</si>
  <si>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</si>
  <si>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</si>
  <si>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</si>
  <si>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</si>
  <si>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</si>
  <si>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</si>
  <si>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</si>
  <si>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</si>
  <si>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1984-2016</t>
  </si>
  <si>
    <t>Data access</t>
  </si>
  <si>
    <t>http://www.unhcr.org; https://data2.unhcr.org/en/situations</t>
  </si>
  <si>
    <t>Global Trends Report and Operational Portal, UNHCR</t>
  </si>
  <si>
    <t>IDMC  Global  Report  on  Internal  Displacement  2017 Conflict 
Dataset, 22 May 2017.</t>
  </si>
  <si>
    <t>IndicatorId</t>
  </si>
  <si>
    <t>http://www.fao.org/giews/earthobservation/</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</si>
  <si>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</si>
  <si>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</si>
  <si>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INDEX FOR RISK MANAGEMENT (INFORM 2019)</t>
  </si>
  <si>
    <t>INFORM 2019 (a-z)</t>
  </si>
  <si>
    <t>2016-18</t>
  </si>
  <si>
    <t>2007-16</t>
  </si>
  <si>
    <t>2006-2016</t>
  </si>
  <si>
    <t>2009-16</t>
  </si>
  <si>
    <t>2004-16</t>
  </si>
  <si>
    <t>Current health expenditure per capita</t>
  </si>
  <si>
    <t>Current health expenditure per capita, PPP (current international $)</t>
  </si>
  <si>
    <t>Current expenditures on health per capita expressed in international dollars at purchasing power parity (PPP).</t>
  </si>
  <si>
    <t>GSHAP, JRC</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</si>
  <si>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 European Commission, Joint Research Centre (JRC); Columbia University, Center for International Earth Science Information Network - CIESIN (2018): GHS population grid, derived from GPW4.10 (GHS_POP_GPW41E2015_GLOBE_R2018A_54009_1K_V1_0)</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</si>
  <si>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(GHS_POP_GPW41E2015_GLOBE_R2018A_54009_1K_V1_0)</t>
  </si>
  <si>
    <t>European Commission, Joint Research Centre (JRC); Columbia University, Center for International Earth Science Information Network - CIESIN (2018): GHS population grid, derived from GPW 4.10. Dataset: GHS_POP_GPW41E2015_GLOBE_R2018A_54009_250_V1_0 (Publishing soon)</t>
  </si>
  <si>
    <t>European Commission, Joint Research Centre (JRC)</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</si>
  <si>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(GHS_POP_GPW41E2015_GLOBE_R2018A_54009_250_V1_0)</t>
  </si>
  <si>
    <t>POP_DEN</t>
  </si>
  <si>
    <t>TOT_POP</t>
  </si>
  <si>
    <t>http://www.seismo.ethz.ch/static/GSHAP/; http://ghslsys.jrc.ec.europa.eu/</t>
  </si>
  <si>
    <t>http://risk.preventionweb.net/capraviewer/download.jsp; http://ghslsys.jrc.ec.europa.eu/</t>
  </si>
  <si>
    <t>Total Population (GHS-POP-2018)</t>
  </si>
  <si>
    <t>31/12/2017</t>
  </si>
  <si>
    <t>30/06/2018</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</si>
  <si>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</si>
  <si>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</si>
  <si>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INFORM 2019</t>
  </si>
  <si>
    <t>31 August 2018 v 0.3.5 - new indicator: “Current health expenditure per capita, PPP (current international $)” replaced "Health expenditure per capita, PPP (constant 2011 international $)" not longer avalible.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</si>
  <si>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t>10 October 2018 v 0.3.6 - Update the missing FTS data for Congo DR, Congo, Cote d'Ivoire, Moldova, Korea DPR, Saint Kitts and Nevis, Trinidad and Tobago, Uruguay.</t>
  </si>
  <si>
    <t>North Macedonia</t>
  </si>
  <si>
    <t>(release: 19 February 2019 v 0.3.7)</t>
  </si>
  <si>
    <t>19 February 2019 v 0.3.7 - Update the name of the former "The former Yugoslav Republic of Macedonia" to "North Macedonia".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</si>
</sst>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_-;\-* #,##0_-;_-* &quot;-&quot;_-;_-@_-"/>
    <numFmt numFmtId="165" formatCode="_-* #,##0.00_-;\-* #,##0.00_-;_-* &quot;-&quot;??_-;_-@_-"/>
    <numFmt numFmtId="166" formatCode="0.0"/>
    <numFmt numFmtId="167" formatCode="0.000%"/>
    <numFmt numFmtId="168" formatCode="_-* #,##0.0_-;\-* #,##0.0_-;_-* &quot;-&quot;??_-;_-@_-"/>
    <numFmt numFmtId="169" formatCode="0.0%"/>
    <numFmt numFmtId="170" formatCode="_(* #,##0.00_);_(* \(#,##0.00\);_(* &quot;-&quot;??_);_(@_)"/>
    <numFmt numFmtId="171" formatCode="_-* #,##0.00_-;_-* #,##0.00\-;_-* &quot;-&quot;??_-;_-@_-"/>
    <numFmt numFmtId="172" formatCode="&quot;$&quot;#,##0\ ;\(&quot;$&quot;#,##0\)"/>
    <numFmt numFmtId="173" formatCode="_-* #,##0\ _F_B_-;\-* #,##0\ _F_B_-;_-* &quot;-&quot;\ _F_B_-;_-@_-"/>
    <numFmt numFmtId="174" formatCode="_-* #,##0.00\ _F_B_-;\-* #,##0.00\ _F_B_-;_-* &quot;-&quot;??\ _F_B_-;_-@_-"/>
    <numFmt numFmtId="175" formatCode="_(&quot;€&quot;* #,##0.00_);_(&quot;€&quot;* \(#,##0.00\);_(&quot;€&quot;* &quot;-&quot;??_);_(@_)"/>
    <numFmt numFmtId="176" formatCode="_-&quot;$&quot;* #,##0_-;\-&quot;$&quot;* #,##0_-;_-&quot;$&quot;* &quot;-&quot;_-;_-@_-"/>
    <numFmt numFmtId="177" formatCode="_-&quot;$&quot;* #,##0.00_-;\-&quot;$&quot;* #,##0.00_-;_-&quot;$&quot;* &quot;-&quot;??_-;_-@_-"/>
    <numFmt numFmtId="178" formatCode="##0.0"/>
    <numFmt numFmtId="179" formatCode="##0.0\ \|"/>
    <numFmt numFmtId="180" formatCode="_-* #,##0\ &quot;FB&quot;_-;\-* #,##0\ &quot;FB&quot;_-;_-* &quot;-&quot;\ &quot;FB&quot;_-;_-@_-"/>
    <numFmt numFmtId="181" formatCode="_-* #,##0.00\ &quot;FB&quot;_-;\-* #,##0.00\ &quot;FB&quot;_-;_-* &quot;-&quot;??\ &quot;FB&quot;_-;_-@_-"/>
    <numFmt numFmtId="182"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70"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1" fontId="28" fillId="0" borderId="0" applyFont="0" applyFill="0" applyBorder="0" applyAlignment="0" applyProtection="0"/>
    <xf numFmtId="170" fontId="18" fillId="0" borderId="0" applyFont="0" applyFill="0" applyBorder="0" applyAlignment="0" applyProtection="0"/>
    <xf numFmtId="170"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2"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42" fillId="51" borderId="24">
      <protection locked="0"/>
    </xf>
    <xf numFmtId="0" fontId="18" fillId="51" borderId="22"/>
    <xf numFmtId="0" fontId="18" fillId="50" borderId="0"/>
    <xf numFmtId="175"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71"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8"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8" fontId="18" fillId="0" borderId="0" applyFill="0" applyBorder="0" applyProtection="0">
      <alignment horizontal="right" vertical="center" wrapText="1"/>
    </xf>
    <xf numFmtId="179"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8"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6" fontId="27" fillId="49" borderId="49">
      <alignment horizontal="center" vertical="center"/>
    </xf>
  </cellStyleXfs>
  <cellXfs count="200">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6"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6" fontId="27" fillId="49" borderId="19" xfId="0" applyNumberFormat="1" applyFont="1" applyFill="1" applyBorder="1" applyAlignment="1">
      <alignment horizontal="center" vertical="center"/>
    </xf>
    <xf numFmtId="166"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6"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6" fontId="114" fillId="12" borderId="0" xfId="20" applyNumberFormat="1" applyFont="1" applyBorder="1" applyAlignment="1">
      <alignment horizontal="center" vertical="center"/>
    </xf>
    <xf numFmtId="166"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8"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6" fontId="87" fillId="27" borderId="10" xfId="35" applyNumberFormat="1" applyFont="1" applyBorder="1" applyAlignment="1">
      <alignment horizontal="center" vertical="center"/>
    </xf>
    <xf numFmtId="166"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6"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6" fontId="114" fillId="25" borderId="14" xfId="33" applyNumberFormat="1" applyFont="1" applyBorder="1" applyAlignment="1">
      <alignment horizontal="center" vertical="center"/>
    </xf>
    <xf numFmtId="169" fontId="87" fillId="26" borderId="10" xfId="73" applyNumberFormat="1" applyFont="1" applyFill="1" applyBorder="1" applyAlignment="1">
      <alignment horizontal="right" vertical="center"/>
    </xf>
    <xf numFmtId="166" fontId="87" fillId="26" borderId="10" xfId="34" applyNumberFormat="1" applyFont="1" applyBorder="1" applyAlignment="1">
      <alignment horizontal="center" vertical="center"/>
    </xf>
    <xf numFmtId="166" fontId="114" fillId="25" borderId="0" xfId="33" applyNumberFormat="1" applyFont="1" applyBorder="1" applyAlignment="1">
      <alignment horizontal="center" vertical="center"/>
    </xf>
    <xf numFmtId="166"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7"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2"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6" fontId="87" fillId="23" borderId="10" xfId="31" applyNumberFormat="1" applyFont="1" applyBorder="1" applyAlignment="1">
      <alignment horizontal="center" vertical="center"/>
    </xf>
    <xf numFmtId="166" fontId="115" fillId="24" borderId="10" xfId="32" applyNumberFormat="1" applyFont="1" applyBorder="1" applyAlignment="1">
      <alignment horizontal="center" vertical="center"/>
    </xf>
    <xf numFmtId="166"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6"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6"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6"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0" fontId="87" fillId="0" borderId="0" xfId="0" applyFont="1" applyFill="1" applyAlignment="1">
      <alignment horizontal="left" indent="1"/>
    </xf>
    <xf numFmtId="0" fontId="87" fillId="0" borderId="0" xfId="0" applyFont="1" applyFill="1"/>
    <xf numFmtId="166"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48" borderId="0" xfId="286" applyFill="1" applyAlignment="1" applyProtection="1">
      <alignment horizontal="left" indent="1"/>
    </xf>
    <xf numFmtId="166" fontId="27" fillId="73" borderId="19" xfId="0" applyNumberFormat="1" applyFont="1" applyFill="1" applyBorder="1" applyAlignment="1">
      <alignment horizontal="center" vertical="center"/>
    </xf>
    <xf numFmtId="166" fontId="27" fillId="67" borderId="19" xfId="0" applyNumberFormat="1" applyFont="1" applyFill="1" applyBorder="1" applyAlignment="1">
      <alignment horizontal="center" vertical="center"/>
    </xf>
    <xf numFmtId="166" fontId="27" fillId="74" borderId="19" xfId="0" applyNumberFormat="1" applyFont="1" applyFill="1" applyBorder="1" applyAlignment="1">
      <alignment horizontal="center" vertical="center"/>
    </xf>
    <xf numFmtId="166" fontId="27" fillId="73" borderId="50" xfId="0" applyNumberFormat="1" applyFont="1" applyFill="1" applyBorder="1" applyAlignment="1">
      <alignment horizontal="center" vertical="center"/>
    </xf>
    <xf numFmtId="166" fontId="27" fillId="74" borderId="46" xfId="0" applyNumberFormat="1" applyFont="1" applyFill="1" applyBorder="1" applyAlignment="1">
      <alignment horizontal="center" vertical="center"/>
    </xf>
    <xf numFmtId="166" fontId="27" fillId="75" borderId="50" xfId="0" applyNumberFormat="1" applyFont="1" applyFill="1" applyBorder="1" applyAlignment="1">
      <alignment horizontal="center" vertical="center"/>
    </xf>
    <xf numFmtId="166" fontId="27" fillId="75" borderId="18" xfId="0" applyNumberFormat="1" applyFont="1" applyFill="1" applyBorder="1" applyAlignment="1">
      <alignment horizontal="center" vertical="center"/>
    </xf>
    <xf numFmtId="166" fontId="27" fillId="75" borderId="51" xfId="0" applyNumberFormat="1" applyFont="1" applyFill="1" applyBorder="1" applyAlignment="1">
      <alignment horizontal="center" vertical="center"/>
    </xf>
    <xf numFmtId="0" fontId="123" fillId="48" borderId="0" xfId="3" applyFont="1" applyFill="1" applyBorder="1" applyAlignment="1">
      <alignment horizontal="center" textRotation="90" wrapText="1"/>
    </xf>
    <xf numFmtId="166"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6"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3" fillId="48" borderId="0" xfId="3" applyFont="1" applyFill="1" applyBorder="1" applyAlignment="1">
      <alignment horizontal="center" textRotation="90"/>
    </xf>
    <xf numFmtId="166" fontId="0" fillId="0" borderId="0" xfId="0" applyNumberFormat="1"/>
    <xf numFmtId="166"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6"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6" fontId="120" fillId="48" borderId="0" xfId="0" applyNumberFormat="1" applyFont="1" applyFill="1" applyAlignment="1">
      <alignment horizontal="center"/>
    </xf>
    <xf numFmtId="2" fontId="0" fillId="48" borderId="0" xfId="0" applyNumberFormat="1" applyFill="1"/>
    <xf numFmtId="0" fontId="124"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6" fontId="27" fillId="49" borderId="55" xfId="0" applyNumberFormat="1" applyFont="1" applyFill="1" applyBorder="1" applyAlignment="1">
      <alignment horizontal="center" vertical="center"/>
    </xf>
    <xf numFmtId="0" fontId="44" fillId="0" borderId="56" xfId="0" applyFont="1" applyFill="1" applyBorder="1" applyAlignment="1" applyProtection="1">
      <alignment horizontal="center" vertical="center"/>
      <protection locked="0"/>
    </xf>
    <xf numFmtId="14" fontId="93" fillId="0" borderId="22" xfId="0" applyNumberFormat="1" applyFont="1" applyFill="1" applyBorder="1" applyAlignment="1">
      <alignment horizontal="left" vertical="top" wrapText="1" indent="1"/>
    </xf>
    <xf numFmtId="0" fontId="125" fillId="48" borderId="0" xfId="3" applyFont="1" applyFill="1" applyBorder="1" applyAlignment="1">
      <alignment horizontal="center" textRotation="90" wrapText="1"/>
    </xf>
    <xf numFmtId="0" fontId="88" fillId="0" borderId="0" xfId="0" applyFont="1" applyFill="1" applyAlignment="1">
      <alignment horizontal="left" indent="1"/>
    </xf>
    <xf numFmtId="0" fontId="93" fillId="0" borderId="22" xfId="0" applyNumberFormat="1" applyFont="1" applyFill="1" applyBorder="1" applyAlignment="1">
      <alignment horizontal="left" vertical="top" wrapText="1" indent="1"/>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252776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7"/>
  <sheetViews>
    <sheetView tabSelected="1" workbookViewId="0"/>
  </sheetViews>
  <sheetFormatPr defaultRowHeight="15" x14ac:dyDescent="0.25"/>
  <cols>
    <col min="1" max="1" width="108.28515625" style="4" bestFit="1" customWidth="1"/>
    <col min="2" max="16384" width="9.140625" style="4"/>
  </cols>
  <sheetData>
    <row r="1" spans="1:1" ht="23.25" x14ac:dyDescent="0.35">
      <c r="A1" s="23" t="s">
        <v>1116</v>
      </c>
    </row>
    <row r="2" spans="1:1" ht="20.25" customHeight="1" x14ac:dyDescent="0.25">
      <c r="A2" s="24" t="s">
        <v>1145</v>
      </c>
    </row>
    <row r="3" spans="1:1" ht="7.5" customHeight="1" x14ac:dyDescent="0.25">
      <c r="A3" s="7"/>
    </row>
    <row r="4" spans="1:1" ht="6.75" customHeight="1" x14ac:dyDescent="0.25">
      <c r="A4" s="18"/>
    </row>
    <row r="5" spans="1:1" x14ac:dyDescent="0.25">
      <c r="A5" s="119" t="s">
        <v>430</v>
      </c>
    </row>
    <row r="6" spans="1:1" ht="19.5" customHeight="1" x14ac:dyDescent="0.25">
      <c r="A6" s="118" t="s">
        <v>492</v>
      </c>
    </row>
    <row r="7" spans="1:1" ht="140.25" x14ac:dyDescent="0.25">
      <c r="A7" s="117" t="s">
        <v>864</v>
      </c>
    </row>
    <row r="8" spans="1:1" ht="6.75" customHeight="1" x14ac:dyDescent="0.25">
      <c r="A8" s="6"/>
    </row>
    <row r="9" spans="1:1" ht="300.75" customHeight="1" x14ac:dyDescent="0.25">
      <c r="A9" s="1"/>
    </row>
    <row r="10" spans="1:1" s="19" customFormat="1" ht="42.75" customHeight="1" x14ac:dyDescent="0.2">
      <c r="A10" s="120" t="s">
        <v>774</v>
      </c>
    </row>
    <row r="11" spans="1:1" ht="24" customHeight="1" x14ac:dyDescent="0.25">
      <c r="A11" s="121" t="s">
        <v>431</v>
      </c>
    </row>
    <row r="12" spans="1:1" ht="15.75" customHeight="1" x14ac:dyDescent="0.25">
      <c r="A12" s="150" t="s">
        <v>916</v>
      </c>
    </row>
    <row r="13" spans="1:1" ht="9" customHeight="1" x14ac:dyDescent="0.25">
      <c r="A13" s="122"/>
    </row>
    <row r="14" spans="1:1" x14ac:dyDescent="0.25">
      <c r="A14" s="123" t="s">
        <v>765</v>
      </c>
    </row>
    <row r="15" spans="1:1" x14ac:dyDescent="0.25">
      <c r="A15" s="184" t="s">
        <v>1141</v>
      </c>
    </row>
    <row r="16" spans="1:1" ht="21.75" customHeight="1" x14ac:dyDescent="0.25">
      <c r="A16" s="124" t="s">
        <v>1146</v>
      </c>
    </row>
    <row r="17" spans="1:1" ht="33.75" customHeight="1" x14ac:dyDescent="0.25">
      <c r="A17" s="124" t="s">
        <v>1143</v>
      </c>
    </row>
    <row r="18" spans="1:1" ht="105.75" customHeight="1" x14ac:dyDescent="0.25">
      <c r="A18" s="124" t="s">
        <v>1142</v>
      </c>
    </row>
    <row r="19" spans="1:1" ht="25.5" customHeight="1" x14ac:dyDescent="0.25">
      <c r="A19" s="184" t="s">
        <v>1092</v>
      </c>
    </row>
    <row r="20" spans="1:1" ht="63" customHeight="1" x14ac:dyDescent="0.25">
      <c r="A20" s="124" t="s">
        <v>1140</v>
      </c>
    </row>
    <row r="21" spans="1:1" ht="69.75" customHeight="1" x14ac:dyDescent="0.25">
      <c r="A21" s="124" t="s">
        <v>1115</v>
      </c>
    </row>
    <row r="22" spans="1:1" x14ac:dyDescent="0.25">
      <c r="A22" s="184" t="s">
        <v>1056</v>
      </c>
    </row>
    <row r="23" spans="1:1" ht="63" customHeight="1" x14ac:dyDescent="0.25">
      <c r="A23" s="124" t="s">
        <v>1086</v>
      </c>
    </row>
    <row r="24" spans="1:1" ht="111.75" customHeight="1" x14ac:dyDescent="0.25">
      <c r="A24" s="124" t="s">
        <v>1065</v>
      </c>
    </row>
    <row r="25" spans="1:1" x14ac:dyDescent="0.25">
      <c r="A25" s="184" t="s">
        <v>939</v>
      </c>
    </row>
    <row r="26" spans="1:1" ht="48.75" x14ac:dyDescent="0.25">
      <c r="A26" s="124" t="s">
        <v>945</v>
      </c>
    </row>
    <row r="27" spans="1:1" ht="29.25" customHeight="1" x14ac:dyDescent="0.25">
      <c r="A27" s="124" t="s">
        <v>941</v>
      </c>
    </row>
    <row r="28" spans="1:1" x14ac:dyDescent="0.25">
      <c r="A28" s="124" t="s">
        <v>938</v>
      </c>
    </row>
    <row r="29" spans="1:1" x14ac:dyDescent="0.25">
      <c r="A29" s="124" t="s">
        <v>937</v>
      </c>
    </row>
    <row r="30" spans="1:1" x14ac:dyDescent="0.25">
      <c r="A30" s="184" t="s">
        <v>915</v>
      </c>
    </row>
    <row r="31" spans="1:1" x14ac:dyDescent="0.25">
      <c r="A31" s="124" t="s">
        <v>870</v>
      </c>
    </row>
    <row r="32" spans="1:1" ht="63.75" customHeight="1" x14ac:dyDescent="0.25">
      <c r="A32" s="124" t="s">
        <v>869</v>
      </c>
    </row>
    <row r="33" spans="1:1" x14ac:dyDescent="0.25">
      <c r="A33" s="124" t="s">
        <v>865</v>
      </c>
    </row>
    <row r="34" spans="1:1" x14ac:dyDescent="0.25">
      <c r="A34" s="124" t="s">
        <v>837</v>
      </c>
    </row>
    <row r="35" spans="1:1" x14ac:dyDescent="0.25">
      <c r="A35" s="124" t="s">
        <v>835</v>
      </c>
    </row>
    <row r="36" spans="1:1" x14ac:dyDescent="0.25">
      <c r="A36" s="124" t="s">
        <v>818</v>
      </c>
    </row>
    <row r="37" spans="1:1" ht="72.75" x14ac:dyDescent="0.25">
      <c r="A37" s="124" t="s">
        <v>868</v>
      </c>
    </row>
    <row r="38" spans="1:1" x14ac:dyDescent="0.25">
      <c r="A38" s="124" t="s">
        <v>791</v>
      </c>
    </row>
    <row r="39" spans="1:1" ht="24.75" x14ac:dyDescent="0.25">
      <c r="A39" s="124" t="s">
        <v>786</v>
      </c>
    </row>
    <row r="40" spans="1:1" x14ac:dyDescent="0.25">
      <c r="A40" s="124" t="s">
        <v>768</v>
      </c>
    </row>
    <row r="41" spans="1:1" x14ac:dyDescent="0.25">
      <c r="A41" s="124" t="s">
        <v>767</v>
      </c>
    </row>
    <row r="42" spans="1:1" x14ac:dyDescent="0.25">
      <c r="A42" s="124" t="s">
        <v>759</v>
      </c>
    </row>
    <row r="43" spans="1:1" x14ac:dyDescent="0.25">
      <c r="A43" s="124" t="s">
        <v>760</v>
      </c>
    </row>
    <row r="44" spans="1:1" x14ac:dyDescent="0.25">
      <c r="A44" s="124" t="s">
        <v>761</v>
      </c>
    </row>
    <row r="45" spans="1:1" ht="24.75" x14ac:dyDescent="0.25">
      <c r="A45" s="124" t="s">
        <v>762</v>
      </c>
    </row>
    <row r="46" spans="1:1" x14ac:dyDescent="0.25">
      <c r="A46" s="124" t="s">
        <v>763</v>
      </c>
    </row>
    <row r="47" spans="1:1" x14ac:dyDescent="0.25">
      <c r="A47" s="124" t="s">
        <v>764</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94"/>
  <sheetViews>
    <sheetView zoomScale="80" zoomScaleNormal="80" workbookViewId="0">
      <pane xSplit="1" ySplit="2" topLeftCell="B168" activePane="bottomRight" state="frozen"/>
      <selection pane="topRight" activeCell="B1" sqref="B1"/>
      <selection pane="bottomLeft" activeCell="A3" sqref="A3"/>
      <selection pane="bottomRight" activeCell="B194" sqref="B194:AZ194"/>
    </sheetView>
  </sheetViews>
  <sheetFormatPr defaultRowHeight="15" x14ac:dyDescent="0.25"/>
  <cols>
    <col min="2" max="22" width="5" bestFit="1" customWidth="1"/>
    <col min="23" max="23" width="4.7109375" customWidth="1"/>
    <col min="24" max="36" width="5" bestFit="1" customWidth="1"/>
    <col min="37" max="37" width="5.85546875" bestFit="1" customWidth="1"/>
    <col min="38" max="52" width="5" bestFit="1" customWidth="1"/>
  </cols>
  <sheetData>
    <row r="1" spans="1:57" ht="296.25" x14ac:dyDescent="0.25">
      <c r="A1" t="s">
        <v>358</v>
      </c>
      <c r="B1" s="169" t="s">
        <v>437</v>
      </c>
      <c r="C1" s="169" t="s">
        <v>438</v>
      </c>
      <c r="D1" s="169" t="s">
        <v>871</v>
      </c>
      <c r="E1" s="169" t="s">
        <v>872</v>
      </c>
      <c r="F1" s="169" t="s">
        <v>873</v>
      </c>
      <c r="G1" s="169" t="s">
        <v>874</v>
      </c>
      <c r="H1" s="169" t="s">
        <v>880</v>
      </c>
      <c r="I1" s="169" t="s">
        <v>811</v>
      </c>
      <c r="J1" s="169" t="s">
        <v>812</v>
      </c>
      <c r="K1" s="169" t="s">
        <v>810</v>
      </c>
      <c r="L1" s="169" t="s">
        <v>792</v>
      </c>
      <c r="M1" s="169" t="s">
        <v>836</v>
      </c>
      <c r="N1" s="169" t="s">
        <v>943</v>
      </c>
      <c r="O1" s="169" t="s">
        <v>944</v>
      </c>
      <c r="P1" s="169" t="s">
        <v>386</v>
      </c>
      <c r="Q1" s="169" t="s">
        <v>387</v>
      </c>
      <c r="R1" s="169" t="s">
        <v>489</v>
      </c>
      <c r="S1" s="169" t="s">
        <v>490</v>
      </c>
      <c r="T1" s="169" t="s">
        <v>490</v>
      </c>
      <c r="U1" s="169" t="s">
        <v>395</v>
      </c>
      <c r="V1" s="169" t="s">
        <v>482</v>
      </c>
      <c r="W1" s="169" t="s">
        <v>394</v>
      </c>
      <c r="X1" s="169" t="s">
        <v>904</v>
      </c>
      <c r="Y1" s="169" t="s">
        <v>480</v>
      </c>
      <c r="Z1" s="169" t="s">
        <v>911</v>
      </c>
      <c r="AA1" s="169" t="s">
        <v>405</v>
      </c>
      <c r="AB1" s="169" t="s">
        <v>481</v>
      </c>
      <c r="AC1" s="169" t="s">
        <v>995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877</v>
      </c>
      <c r="AY1" s="169" t="s">
        <v>389</v>
      </c>
      <c r="AZ1" s="169" t="s">
        <v>388</v>
      </c>
    </row>
    <row r="2" spans="1:57" x14ac:dyDescent="0.25">
      <c r="A2" t="s">
        <v>1006</v>
      </c>
      <c r="B2">
        <f>'Indicator Date'!C3</f>
        <v>2015</v>
      </c>
      <c r="C2" s="5">
        <f>'Indicator Date'!D3</f>
        <v>2015</v>
      </c>
      <c r="D2" s="5">
        <f>'Indicator Date'!E3</f>
        <v>2015</v>
      </c>
      <c r="E2" s="5">
        <f>'Indicator Date'!F3</f>
        <v>2015</v>
      </c>
      <c r="F2" s="5">
        <f>'Indicator Date'!G3</f>
        <v>2015</v>
      </c>
      <c r="G2" s="5">
        <f>'Indicator Date'!H3</f>
        <v>2015</v>
      </c>
      <c r="H2" s="5">
        <f>'Indicator Date'!I3</f>
        <v>2015</v>
      </c>
      <c r="I2" s="5">
        <f>'Indicator Date'!J3</f>
        <v>2016</v>
      </c>
      <c r="J2" s="5">
        <f>'Indicator Date'!K3</f>
        <v>2016</v>
      </c>
      <c r="K2" s="5">
        <f>'Indicator Date'!L3</f>
        <v>2016</v>
      </c>
      <c r="L2" s="5">
        <f>'Indicator Date'!M3</f>
        <v>2018</v>
      </c>
      <c r="M2" s="5">
        <f>'Indicator Date'!N3</f>
        <v>2018</v>
      </c>
      <c r="N2" s="5">
        <f>'Indicator Date'!O3</f>
        <v>2017</v>
      </c>
      <c r="O2" s="5">
        <f>'Indicator Date'!P3</f>
        <v>2017</v>
      </c>
      <c r="P2" s="5">
        <f>'Indicator Date'!Q3</f>
        <v>2015</v>
      </c>
      <c r="Q2" s="5">
        <f>'Indicator Date'!R3</f>
        <v>2015</v>
      </c>
      <c r="R2" s="5">
        <f>'Indicator Date'!S3</f>
        <v>2018</v>
      </c>
      <c r="S2" s="5">
        <f>'Indicator Date'!T3</f>
        <v>2015</v>
      </c>
      <c r="T2" s="5">
        <f>'Indicator Date'!U3</f>
        <v>2016</v>
      </c>
      <c r="U2" s="5">
        <f>'Indicator Date'!V3</f>
        <v>2016</v>
      </c>
      <c r="V2" s="5">
        <f>'Indicator Date'!W3</f>
        <v>2016</v>
      </c>
      <c r="W2" s="5">
        <f>'Indicator Date'!X3</f>
        <v>2016</v>
      </c>
      <c r="X2" s="5">
        <f>'Indicator Date'!Y3</f>
        <v>2016</v>
      </c>
      <c r="Y2" s="5">
        <f>'Indicator Date'!Z3</f>
        <v>2016</v>
      </c>
      <c r="Z2" s="5">
        <f>'Indicator Date'!AA3</f>
        <v>2016</v>
      </c>
      <c r="AA2" s="5">
        <f>'Indicator Date'!AB3</f>
        <v>2016</v>
      </c>
      <c r="AB2" s="5">
        <f>'Indicator Date'!AC3</f>
        <v>2015</v>
      </c>
      <c r="AC2" s="5">
        <f>'Indicator Date'!AD3</f>
        <v>2015</v>
      </c>
      <c r="AD2" s="5">
        <f>'Indicator Date'!AE3</f>
        <v>2012</v>
      </c>
      <c r="AE2" s="5">
        <f>'Indicator Date'!AF3</f>
        <v>2015</v>
      </c>
      <c r="AF2" s="5">
        <f>'Indicator Date'!AG3</f>
        <v>2015</v>
      </c>
      <c r="AG2" s="5">
        <f>'Indicator Date'!AH3</f>
        <v>2016</v>
      </c>
      <c r="AH2" s="5">
        <f>'Indicator Date'!AI3</f>
        <v>2017</v>
      </c>
      <c r="AI2" s="5">
        <f>'Indicator Date'!AJ3</f>
        <v>2018</v>
      </c>
      <c r="AJ2" s="5">
        <f>'Indicator Date'!AK3</f>
        <v>2018</v>
      </c>
      <c r="AK2" s="5">
        <f>'Indicator Date'!AL3</f>
        <v>2018</v>
      </c>
      <c r="AL2" s="5">
        <f>'Indicator Date'!AM3</f>
        <v>2017</v>
      </c>
      <c r="AM2" s="5">
        <f>'Indicator Date'!AN3</f>
        <v>2014</v>
      </c>
      <c r="AN2" s="5">
        <f>'Indicator Date'!AO3</f>
        <v>2014</v>
      </c>
      <c r="AO2" s="5">
        <f>'Indicator Date'!AP3</f>
        <v>2014</v>
      </c>
      <c r="AP2" s="5">
        <f>'Indicator Date'!AQ3</f>
        <v>2014</v>
      </c>
      <c r="AQ2" s="5">
        <f>'Indicator Date'!AR3</f>
        <v>2015</v>
      </c>
      <c r="AR2" s="5">
        <f>'Indicator Date'!AS3</f>
        <v>2016</v>
      </c>
      <c r="AS2" s="5">
        <f>'Indicator Date'!AT3</f>
        <v>2017</v>
      </c>
      <c r="AT2" s="5">
        <f>'Indicator Date'!AU3</f>
        <v>2016</v>
      </c>
      <c r="AU2" s="5">
        <f>'Indicator Date'!AV3</f>
        <v>2016</v>
      </c>
      <c r="AV2" s="5">
        <f>'Indicator Date'!AW3</f>
        <v>2015</v>
      </c>
      <c r="AW2" s="5">
        <f>'Indicator Date'!AX3</f>
        <v>2016</v>
      </c>
      <c r="AX2" s="5">
        <f>'Indicator Date'!AY3</f>
        <v>2014</v>
      </c>
      <c r="AY2" s="5">
        <f>'Indicator Date'!AZ3</f>
        <v>2015</v>
      </c>
      <c r="AZ2" s="5">
        <f>'Indicator Date'!BA3</f>
        <v>2015</v>
      </c>
      <c r="BA2" t="s">
        <v>1044</v>
      </c>
      <c r="BB2" t="s">
        <v>1043</v>
      </c>
      <c r="BC2" t="s">
        <v>1046</v>
      </c>
      <c r="BD2" t="s">
        <v>1050</v>
      </c>
      <c r="BE2" t="s">
        <v>1054</v>
      </c>
    </row>
    <row r="3" spans="1:57" x14ac:dyDescent="0.25">
      <c r="A3" t="s">
        <v>0</v>
      </c>
      <c r="B3" s="170">
        <f>IF('Indicator Date hidden'!C4="x","x",$B$2-'Indicator Date hidden'!C4)</f>
        <v>0</v>
      </c>
      <c r="C3" s="170">
        <f>IF('Indicator Date hidden'!D4="x","x",$C$2-'Indicator Date hidden'!D4)</f>
        <v>0</v>
      </c>
      <c r="D3" s="170">
        <f>IF('Indicator Date hidden'!E4="x","x",$D$2-'Indicator Date hidden'!E4)</f>
        <v>0</v>
      </c>
      <c r="E3" s="170">
        <f>IF('Indicator Date hidden'!F4="x","x",$E$2-'Indicator Date hidden'!F4)</f>
        <v>0</v>
      </c>
      <c r="F3" s="170">
        <f>IF('Indicator Date hidden'!G4="x","x",$F$2-'Indicator Date hidden'!G4)</f>
        <v>0</v>
      </c>
      <c r="G3" s="170">
        <f>IF('Indicator Date hidden'!H4="x","x",$G$2-'Indicator Date hidden'!H4)</f>
        <v>0</v>
      </c>
      <c r="H3" s="170">
        <f>IF('Indicator Date hidden'!I4="x","x",$H$2-'Indicator Date hidden'!I4)</f>
        <v>0</v>
      </c>
      <c r="I3" s="170">
        <f>IF('Indicator Date hidden'!J4="x","x",$I$2-'Indicator Date hidden'!J4)</f>
        <v>0</v>
      </c>
      <c r="J3" s="170">
        <f>IF('Indicator Date hidden'!K4="x","x",$J$2-'Indicator Date hidden'!K4)</f>
        <v>0</v>
      </c>
      <c r="K3" s="170">
        <f>IF('Indicator Date hidden'!L4="x","x",$K$2-'Indicator Date hidden'!L4)</f>
        <v>0</v>
      </c>
      <c r="L3" s="170">
        <f>IF('Indicator Date hidden'!M4="x","x",$L$2-'Indicator Date hidden'!M4)</f>
        <v>0</v>
      </c>
      <c r="M3" s="170">
        <f>IF('Indicator Date hidden'!N4="x","x",$M$2-'Indicator Date hidden'!N4)</f>
        <v>0</v>
      </c>
      <c r="N3" s="170">
        <f>IF('Indicator Date hidden'!O4="x","x",$N$2-'Indicator Date hidden'!O4)</f>
        <v>0</v>
      </c>
      <c r="O3" s="170">
        <f>IF('Indicator Date hidden'!P4="x","x",$O$2-'Indicator Date hidden'!P4)</f>
        <v>0</v>
      </c>
      <c r="P3" s="170">
        <f>IF('Indicator Date hidden'!Q4="x","x",$P$2-'Indicator Date hidden'!Q4)</f>
        <v>0</v>
      </c>
      <c r="Q3" s="170">
        <f>IF('Indicator Date hidden'!R4="x","x",$Q$2-'Indicator Date hidden'!R4)</f>
        <v>4</v>
      </c>
      <c r="R3" s="170">
        <f>IF('Indicator Date hidden'!S4="x","x",$R$2-'Indicator Date hidden'!S4)</f>
        <v>0</v>
      </c>
      <c r="S3" s="170">
        <f>IF('Indicator Date hidden'!T4="x","x",$S$2-'Indicator Date hidden'!T4)</f>
        <v>0</v>
      </c>
      <c r="T3" s="170">
        <f>IF('Indicator Date hidden'!U4="x","x",$T$2-'Indicator Date hidden'!U4)</f>
        <v>0</v>
      </c>
      <c r="U3" s="170">
        <f>IF('Indicator Date hidden'!V4="x","x",$U$2-'Indicator Date hidden'!V4)</f>
        <v>0</v>
      </c>
      <c r="V3" s="170">
        <f>IF('Indicator Date hidden'!W4="x","x",$V$2-'Indicator Date hidden'!W4)</f>
        <v>0</v>
      </c>
      <c r="W3" s="170" t="str">
        <f>IF('Indicator Date hidden'!X4="x","x",$W$2-'Indicator Date hidden'!X4)</f>
        <v>x</v>
      </c>
      <c r="X3" s="170">
        <f>IF('Indicator Date hidden'!Y4="x","x",$X$2-'Indicator Date hidden'!Y4)</f>
        <v>0</v>
      </c>
      <c r="Y3" s="170">
        <f>IF('Indicator Date hidden'!Z4="x","x",$Y$2-'Indicator Date hidden'!Z4)</f>
        <v>0</v>
      </c>
      <c r="Z3" s="170">
        <f>IF('Indicator Date hidden'!AA4="x","x",$Z$2-'Indicator Date hidden'!AA4)</f>
        <v>0</v>
      </c>
      <c r="AA3" s="170">
        <f>IF('Indicator Date hidden'!AB4="x","x",$AA$2-'Indicator Date hidden'!AB4)</f>
        <v>0</v>
      </c>
      <c r="AB3" s="170">
        <f>IF('Indicator Date hidden'!AC4="x","x",$AB$2-'Indicator Date hidden'!AC4)</f>
        <v>0</v>
      </c>
      <c r="AC3" s="170">
        <f>IF('Indicator Date hidden'!AD4="x","x",$AC$2-'Indicator Date hidden'!AD4)</f>
        <v>0</v>
      </c>
      <c r="AD3" s="170">
        <f>IF('Indicator Date hidden'!AE4="x","x",$AD$2-'Indicator Date hidden'!AE4)</f>
        <v>0</v>
      </c>
      <c r="AE3" s="170">
        <f>IF('Indicator Date hidden'!AF4="x","x",$AE$2-'Indicator Date hidden'!AF4)</f>
        <v>0</v>
      </c>
      <c r="AF3" s="170">
        <f>IF('Indicator Date hidden'!AG4="x","x",$AF$2-'Indicator Date hidden'!AG4)</f>
        <v>8</v>
      </c>
      <c r="AG3" s="170">
        <f>IF('Indicator Date hidden'!AH4="x","x",$AG$2-'Indicator Date hidden'!AH4)</f>
        <v>0</v>
      </c>
      <c r="AH3" s="170">
        <f>IF('Indicator Date hidden'!AI4="x","x",$AH$2-'Indicator Date hidden'!AI4)</f>
        <v>0</v>
      </c>
      <c r="AI3" s="170">
        <f>IF('Indicator Date hidden'!AJ4="x","x",$AI$2-'Indicator Date hidden'!AJ4)</f>
        <v>0</v>
      </c>
      <c r="AJ3" s="170">
        <f>IF('Indicator Date hidden'!AK4="x","x",$AJ$2-'Indicator Date hidden'!AK4)</f>
        <v>1</v>
      </c>
      <c r="AK3" s="170">
        <f>IF('Indicator Date hidden'!AL4="x","x",$AK$2-'Indicator Date hidden'!AL4)</f>
        <v>1</v>
      </c>
      <c r="AL3" s="170">
        <f>IF('Indicator Date hidden'!AM4="x","x",$AL$2-'Indicator Date hidden'!AM4)</f>
        <v>0</v>
      </c>
      <c r="AM3" s="170">
        <f>IF('Indicator Date hidden'!AN4="x","x",$AM$2-'Indicator Date hidden'!AN4)</f>
        <v>0</v>
      </c>
      <c r="AN3" s="170">
        <f>IF('Indicator Date hidden'!AO4="x","x",$AN$2-'Indicator Date hidden'!AO4)</f>
        <v>0</v>
      </c>
      <c r="AO3" s="170" t="str">
        <f>IF('Indicator Date hidden'!AP4="x","x",$AO$2-'Indicator Date hidden'!AP4)</f>
        <v>x</v>
      </c>
      <c r="AP3" s="170" t="str">
        <f>IF('Indicator Date hidden'!AQ4="x","x",$AP$2-'Indicator Date hidden'!AQ4)</f>
        <v>x</v>
      </c>
      <c r="AQ3" s="170">
        <f>IF('Indicator Date hidden'!AR4="x","x",$AQ$2-'Indicator Date hidden'!AR4)</f>
        <v>0</v>
      </c>
      <c r="AR3" s="170">
        <f>IF('Indicator Date hidden'!AS4="x","x",$AR$2-'Indicator Date hidden'!AS4)</f>
        <v>0</v>
      </c>
      <c r="AS3" s="170">
        <f>IF('Indicator Date hidden'!AT4="x","x",$AS$2-'Indicator Date hidden'!AT4)</f>
        <v>0</v>
      </c>
      <c r="AT3" s="170">
        <f>IF('Indicator Date hidden'!AU4="x","x",$AT$2-'Indicator Date hidden'!AU4)</f>
        <v>0</v>
      </c>
      <c r="AU3" s="170">
        <f>IF('Indicator Date hidden'!AV4="x","x",$AU$2-'Indicator Date hidden'!AV4)</f>
        <v>1</v>
      </c>
      <c r="AV3" s="170">
        <f>IF('Indicator Date hidden'!AW4="x","x",$AV$2-'Indicator Date hidden'!AW4)</f>
        <v>0</v>
      </c>
      <c r="AW3" s="170">
        <f>IF('Indicator Date hidden'!AX4="x","x",$AW$2-'Indicator Date hidden'!AX4)</f>
        <v>0</v>
      </c>
      <c r="AX3" s="170">
        <f>IF('Indicator Date hidden'!AY4="x","x",$AX$2-'Indicator Date hidden'!AY4)</f>
        <v>0</v>
      </c>
      <c r="AY3" s="170">
        <f>IF('Indicator Date hidden'!AZ4="x","x",$AY$2-'Indicator Date hidden'!AZ4)</f>
        <v>0</v>
      </c>
      <c r="AZ3" s="170">
        <f>IF('Indicator Date hidden'!BA4="x","x",$AZ$2-'Indicator Date hidden'!BA4)</f>
        <v>0</v>
      </c>
      <c r="BA3" s="5">
        <f>SUM(B3:AZ3)</f>
        <v>15</v>
      </c>
      <c r="BB3" s="171">
        <f>BA3/COUNT(B3:AZ3)</f>
        <v>0.3125</v>
      </c>
      <c r="BC3" s="5">
        <f>COUNTIF(B3:AZ3,"&gt;0")</f>
        <v>5</v>
      </c>
      <c r="BD3" s="171">
        <f>_xlfn.STDEV.P(B3:AZ3)</f>
        <v>1.2773059213307776</v>
      </c>
      <c r="BE3" s="174">
        <f>MEDIAN(B3:AZ3)</f>
        <v>0</v>
      </c>
    </row>
    <row r="4" spans="1:57" x14ac:dyDescent="0.25">
      <c r="A4" t="s">
        <v>2</v>
      </c>
      <c r="B4" s="170">
        <f>IF('Indicator Date hidden'!C5="x","x",$B$2-'Indicator Date hidden'!C5)</f>
        <v>0</v>
      </c>
      <c r="C4" s="170">
        <f>IF('Indicator Date hidden'!D5="x","x",$C$2-'Indicator Date hidden'!D5)</f>
        <v>0</v>
      </c>
      <c r="D4" s="170">
        <f>IF('Indicator Date hidden'!E5="x","x",$D$2-'Indicator Date hidden'!E5)</f>
        <v>0</v>
      </c>
      <c r="E4" s="170">
        <f>IF('Indicator Date hidden'!F5="x","x",$E$2-'Indicator Date hidden'!F5)</f>
        <v>0</v>
      </c>
      <c r="F4" s="170">
        <f>IF('Indicator Date hidden'!G5="x","x",$F$2-'Indicator Date hidden'!G5)</f>
        <v>0</v>
      </c>
      <c r="G4" s="170">
        <f>IF('Indicator Date hidden'!H5="x","x",$G$2-'Indicator Date hidden'!H5)</f>
        <v>0</v>
      </c>
      <c r="H4" s="170">
        <f>IF('Indicator Date hidden'!I5="x","x",$H$2-'Indicator Date hidden'!I5)</f>
        <v>0</v>
      </c>
      <c r="I4" s="170">
        <f>IF('Indicator Date hidden'!J5="x","x",$I$2-'Indicator Date hidden'!J5)</f>
        <v>0</v>
      </c>
      <c r="J4" s="170">
        <f>IF('Indicator Date hidden'!K5="x","x",$J$2-'Indicator Date hidden'!K5)</f>
        <v>0</v>
      </c>
      <c r="K4" s="170">
        <f>IF('Indicator Date hidden'!L5="x","x",$K$2-'Indicator Date hidden'!L5)</f>
        <v>0</v>
      </c>
      <c r="L4" s="170">
        <f>IF('Indicator Date hidden'!M5="x","x",$L$2-'Indicator Date hidden'!M5)</f>
        <v>0</v>
      </c>
      <c r="M4" s="170">
        <f>IF('Indicator Date hidden'!N5="x","x",$M$2-'Indicator Date hidden'!N5)</f>
        <v>0</v>
      </c>
      <c r="N4" s="170">
        <f>IF('Indicator Date hidden'!O5="x","x",$N$2-'Indicator Date hidden'!O5)</f>
        <v>0</v>
      </c>
      <c r="O4" s="170">
        <f>IF('Indicator Date hidden'!P5="x","x",$O$2-'Indicator Date hidden'!P5)</f>
        <v>0</v>
      </c>
      <c r="P4" s="170">
        <f>IF('Indicator Date hidden'!Q5="x","x",$P$2-'Indicator Date hidden'!Q5)</f>
        <v>0</v>
      </c>
      <c r="Q4" s="170">
        <f>IF('Indicator Date hidden'!R5="x","x",$Q$2-'Indicator Date hidden'!R5)</f>
        <v>6</v>
      </c>
      <c r="R4" s="170">
        <f>IF('Indicator Date hidden'!S5="x","x",$R$2-'Indicator Date hidden'!S5)</f>
        <v>0</v>
      </c>
      <c r="S4" s="170">
        <f>IF('Indicator Date hidden'!T5="x","x",$S$2-'Indicator Date hidden'!T5)</f>
        <v>0</v>
      </c>
      <c r="T4" s="170">
        <f>IF('Indicator Date hidden'!U5="x","x",$T$2-'Indicator Date hidden'!U5)</f>
        <v>0</v>
      </c>
      <c r="U4" s="170">
        <f>IF('Indicator Date hidden'!V5="x","x",$U$2-'Indicator Date hidden'!V5)</f>
        <v>0</v>
      </c>
      <c r="V4" s="170">
        <f>IF('Indicator Date hidden'!W5="x","x",$V$2-'Indicator Date hidden'!W5)</f>
        <v>0</v>
      </c>
      <c r="W4" s="170">
        <f>IF('Indicator Date hidden'!X5="x","x",$W$2-'Indicator Date hidden'!X5)</f>
        <v>7</v>
      </c>
      <c r="X4" s="170">
        <f>IF('Indicator Date hidden'!Y5="x","x",$X$2-'Indicator Date hidden'!Y5)</f>
        <v>3</v>
      </c>
      <c r="Y4" s="170">
        <f>IF('Indicator Date hidden'!Z5="x","x",$Y$2-'Indicator Date hidden'!Z5)</f>
        <v>0</v>
      </c>
      <c r="Z4" s="170">
        <f>IF('Indicator Date hidden'!AA5="x","x",$Z$2-'Indicator Date hidden'!AA5)</f>
        <v>0</v>
      </c>
      <c r="AA4" s="170">
        <f>IF('Indicator Date hidden'!AB5="x","x",$AA$2-'Indicator Date hidden'!AB5)</f>
        <v>0</v>
      </c>
      <c r="AB4" s="170">
        <f>IF('Indicator Date hidden'!AC5="x","x",$AB$2-'Indicator Date hidden'!AC5)</f>
        <v>0</v>
      </c>
      <c r="AC4" s="170">
        <f>IF('Indicator Date hidden'!AD5="x","x",$AC$2-'Indicator Date hidden'!AD5)</f>
        <v>0</v>
      </c>
      <c r="AD4" s="170" t="str">
        <f>IF('Indicator Date hidden'!AE5="x","x",$AD$2-'Indicator Date hidden'!AE5)</f>
        <v>x</v>
      </c>
      <c r="AE4" s="170">
        <f>IF('Indicator Date hidden'!AF5="x","x",$AE$2-'Indicator Date hidden'!AF5)</f>
        <v>0</v>
      </c>
      <c r="AF4" s="170">
        <f>IF('Indicator Date hidden'!AG5="x","x",$AF$2-'Indicator Date hidden'!AG5)</f>
        <v>3</v>
      </c>
      <c r="AG4" s="170">
        <f>IF('Indicator Date hidden'!AH5="x","x",$AG$2-'Indicator Date hidden'!AH5)</f>
        <v>0</v>
      </c>
      <c r="AH4" s="170">
        <f>IF('Indicator Date hidden'!AI5="x","x",$AH$2-'Indicator Date hidden'!AI5)</f>
        <v>0</v>
      </c>
      <c r="AI4" s="170">
        <f>IF('Indicator Date hidden'!AJ5="x","x",$AI$2-'Indicator Date hidden'!AJ5)</f>
        <v>0</v>
      </c>
      <c r="AJ4" s="170" t="str">
        <f>IF('Indicator Date hidden'!AK5="x","x",$AJ$2-'Indicator Date hidden'!AK5)</f>
        <v>x</v>
      </c>
      <c r="AK4" s="170">
        <f>IF('Indicator Date hidden'!AL5="x","x",$AK$2-'Indicator Date hidden'!AL5)</f>
        <v>1</v>
      </c>
      <c r="AL4" s="170">
        <f>IF('Indicator Date hidden'!AM5="x","x",$AL$2-'Indicator Date hidden'!AM5)</f>
        <v>0</v>
      </c>
      <c r="AM4" s="170">
        <f>IF('Indicator Date hidden'!AN5="x","x",$AM$2-'Indicator Date hidden'!AN5)</f>
        <v>0</v>
      </c>
      <c r="AN4" s="170">
        <f>IF('Indicator Date hidden'!AO5="x","x",$AN$2-'Indicator Date hidden'!AO5)</f>
        <v>0</v>
      </c>
      <c r="AO4" s="170">
        <f>IF('Indicator Date hidden'!AP5="x","x",$AO$2-'Indicator Date hidden'!AP5)</f>
        <v>0</v>
      </c>
      <c r="AP4" s="170">
        <f>IF('Indicator Date hidden'!AQ5="x","x",$AP$2-'Indicator Date hidden'!AQ5)</f>
        <v>0</v>
      </c>
      <c r="AQ4" s="170" t="str">
        <f>IF('Indicator Date hidden'!AR5="x","x",$AQ$2-'Indicator Date hidden'!AR5)</f>
        <v>x</v>
      </c>
      <c r="AR4" s="170">
        <f>IF('Indicator Date hidden'!AS5="x","x",$AR$2-'Indicator Date hidden'!AS5)</f>
        <v>0</v>
      </c>
      <c r="AS4" s="170">
        <f>IF('Indicator Date hidden'!AT5="x","x",$AS$2-'Indicator Date hidden'!AT5)</f>
        <v>0</v>
      </c>
      <c r="AT4" s="170">
        <f>IF('Indicator Date hidden'!AU5="x","x",$AT$2-'Indicator Date hidden'!AU5)</f>
        <v>0</v>
      </c>
      <c r="AU4" s="170">
        <f>IF('Indicator Date hidden'!AV5="x","x",$AU$2-'Indicator Date hidden'!AV5)</f>
        <v>1</v>
      </c>
      <c r="AV4" s="170">
        <f>IF('Indicator Date hidden'!AW5="x","x",$AV$2-'Indicator Date hidden'!AW5)</f>
        <v>0</v>
      </c>
      <c r="AW4" s="170">
        <f>IF('Indicator Date hidden'!AX5="x","x",$AW$2-'Indicator Date hidden'!AX5)</f>
        <v>0</v>
      </c>
      <c r="AX4" s="170">
        <f>IF('Indicator Date hidden'!AY5="x","x",$AX$2-'Indicator Date hidden'!AY5)</f>
        <v>0</v>
      </c>
      <c r="AY4" s="170">
        <f>IF('Indicator Date hidden'!AZ5="x","x",$AY$2-'Indicator Date hidden'!AZ5)</f>
        <v>0</v>
      </c>
      <c r="AZ4" s="170">
        <f>IF('Indicator Date hidden'!BA5="x","x",$AZ$2-'Indicator Date hidden'!BA5)</f>
        <v>0</v>
      </c>
      <c r="BA4" s="5">
        <f t="shared" ref="BA4:BA67" si="0">SUM(B4:AZ4)</f>
        <v>21</v>
      </c>
      <c r="BB4" s="171">
        <f t="shared" ref="BB4:BB67" si="1">BA4/COUNT(B4:AZ4)</f>
        <v>0.4375</v>
      </c>
      <c r="BC4" s="5">
        <f t="shared" ref="BC4:BC67" si="2">COUNTIF(B4:AZ4,"&gt;0")</f>
        <v>6</v>
      </c>
      <c r="BD4" s="171">
        <f t="shared" ref="BD4:BD67" si="3">_xlfn.STDEV.P(B4:AZ4)</f>
        <v>1.4128318194321643</v>
      </c>
      <c r="BE4" s="174">
        <f t="shared" ref="BE4:BE67" si="4">MEDIAN(B4:AZ4)</f>
        <v>0</v>
      </c>
    </row>
    <row r="5" spans="1:57" x14ac:dyDescent="0.25">
      <c r="A5" t="s">
        <v>4</v>
      </c>
      <c r="B5" s="170">
        <f>IF('Indicator Date hidden'!C6="x","x",$B$2-'Indicator Date hidden'!C6)</f>
        <v>0</v>
      </c>
      <c r="C5" s="170">
        <f>IF('Indicator Date hidden'!D6="x","x",$C$2-'Indicator Date hidden'!D6)</f>
        <v>0</v>
      </c>
      <c r="D5" s="170">
        <f>IF('Indicator Date hidden'!E6="x","x",$D$2-'Indicator Date hidden'!E6)</f>
        <v>0</v>
      </c>
      <c r="E5" s="170">
        <f>IF('Indicator Date hidden'!F6="x","x",$E$2-'Indicator Date hidden'!F6)</f>
        <v>0</v>
      </c>
      <c r="F5" s="170">
        <f>IF('Indicator Date hidden'!G6="x","x",$F$2-'Indicator Date hidden'!G6)</f>
        <v>0</v>
      </c>
      <c r="G5" s="170">
        <f>IF('Indicator Date hidden'!H6="x","x",$G$2-'Indicator Date hidden'!H6)</f>
        <v>0</v>
      </c>
      <c r="H5" s="170">
        <f>IF('Indicator Date hidden'!I6="x","x",$H$2-'Indicator Date hidden'!I6)</f>
        <v>0</v>
      </c>
      <c r="I5" s="170">
        <f>IF('Indicator Date hidden'!J6="x","x",$I$2-'Indicator Date hidden'!J6)</f>
        <v>0</v>
      </c>
      <c r="J5" s="170">
        <f>IF('Indicator Date hidden'!K6="x","x",$J$2-'Indicator Date hidden'!K6)</f>
        <v>0</v>
      </c>
      <c r="K5" s="170">
        <f>IF('Indicator Date hidden'!L6="x","x",$K$2-'Indicator Date hidden'!L6)</f>
        <v>0</v>
      </c>
      <c r="L5" s="170">
        <f>IF('Indicator Date hidden'!M6="x","x",$L$2-'Indicator Date hidden'!M6)</f>
        <v>0</v>
      </c>
      <c r="M5" s="170">
        <f>IF('Indicator Date hidden'!N6="x","x",$M$2-'Indicator Date hidden'!N6)</f>
        <v>0</v>
      </c>
      <c r="N5" s="170">
        <f>IF('Indicator Date hidden'!O6="x","x",$N$2-'Indicator Date hidden'!O6)</f>
        <v>0</v>
      </c>
      <c r="O5" s="170">
        <f>IF('Indicator Date hidden'!P6="x","x",$O$2-'Indicator Date hidden'!P6)</f>
        <v>0</v>
      </c>
      <c r="P5" s="170">
        <f>IF('Indicator Date hidden'!Q6="x","x",$P$2-'Indicator Date hidden'!Q6)</f>
        <v>0</v>
      </c>
      <c r="Q5" s="170" t="str">
        <f>IF('Indicator Date hidden'!R6="x","x",$Q$2-'Indicator Date hidden'!R6)</f>
        <v>x</v>
      </c>
      <c r="R5" s="170">
        <f>IF('Indicator Date hidden'!S6="x","x",$R$2-'Indicator Date hidden'!S6)</f>
        <v>0</v>
      </c>
      <c r="S5" s="170">
        <f>IF('Indicator Date hidden'!T6="x","x",$S$2-'Indicator Date hidden'!T6)</f>
        <v>0</v>
      </c>
      <c r="T5" s="170">
        <f>IF('Indicator Date hidden'!U6="x","x",$T$2-'Indicator Date hidden'!U6)</f>
        <v>0</v>
      </c>
      <c r="U5" s="170">
        <f>IF('Indicator Date hidden'!V6="x","x",$U$2-'Indicator Date hidden'!V6)</f>
        <v>0</v>
      </c>
      <c r="V5" s="170">
        <f>IF('Indicator Date hidden'!W6="x","x",$V$2-'Indicator Date hidden'!W6)</f>
        <v>0</v>
      </c>
      <c r="W5" s="170">
        <f>IF('Indicator Date hidden'!X6="x","x",$W$2-'Indicator Date hidden'!X6)</f>
        <v>4</v>
      </c>
      <c r="X5" s="170">
        <f>IF('Indicator Date hidden'!Y6="x","x",$X$2-'Indicator Date hidden'!Y6)</f>
        <v>6</v>
      </c>
      <c r="Y5" s="170">
        <f>IF('Indicator Date hidden'!Z6="x","x",$Y$2-'Indicator Date hidden'!Z6)</f>
        <v>0</v>
      </c>
      <c r="Z5" s="170">
        <f>IF('Indicator Date hidden'!AA6="x","x",$Z$2-'Indicator Date hidden'!AA6)</f>
        <v>0</v>
      </c>
      <c r="AA5" s="170">
        <f>IF('Indicator Date hidden'!AB6="x","x",$AA$2-'Indicator Date hidden'!AB6)</f>
        <v>0</v>
      </c>
      <c r="AB5" s="170">
        <f>IF('Indicator Date hidden'!AC6="x","x",$AB$2-'Indicator Date hidden'!AC6)</f>
        <v>0</v>
      </c>
      <c r="AC5" s="170">
        <f>IF('Indicator Date hidden'!AD6="x","x",$AC$2-'Indicator Date hidden'!AD6)</f>
        <v>0</v>
      </c>
      <c r="AD5" s="170">
        <f>IF('Indicator Date hidden'!AE6="x","x",$AD$2-'Indicator Date hidden'!AE6)</f>
        <v>0</v>
      </c>
      <c r="AE5" s="170">
        <f>IF('Indicator Date hidden'!AF6="x","x",$AE$2-'Indicator Date hidden'!AF6)</f>
        <v>0</v>
      </c>
      <c r="AF5" s="170" t="str">
        <f>IF('Indicator Date hidden'!AG6="x","x",$AF$2-'Indicator Date hidden'!AG6)</f>
        <v>x</v>
      </c>
      <c r="AG5" s="170">
        <f>IF('Indicator Date hidden'!AH6="x","x",$AG$2-'Indicator Date hidden'!AH6)</f>
        <v>0</v>
      </c>
      <c r="AH5" s="170">
        <f>IF('Indicator Date hidden'!AI6="x","x",$AH$2-'Indicator Date hidden'!AI6)</f>
        <v>0</v>
      </c>
      <c r="AI5" s="170">
        <f>IF('Indicator Date hidden'!AJ6="x","x",$AI$2-'Indicator Date hidden'!AJ6)</f>
        <v>0</v>
      </c>
      <c r="AJ5" s="170">
        <f>IF('Indicator Date hidden'!AK6="x","x",$AJ$2-'Indicator Date hidden'!AK6)</f>
        <v>1</v>
      </c>
      <c r="AK5" s="170">
        <f>IF('Indicator Date hidden'!AL6="x","x",$AK$2-'Indicator Date hidden'!AL6)</f>
        <v>1</v>
      </c>
      <c r="AL5" s="170">
        <f>IF('Indicator Date hidden'!AM6="x","x",$AL$2-'Indicator Date hidden'!AM6)</f>
        <v>0</v>
      </c>
      <c r="AM5" s="170">
        <f>IF('Indicator Date hidden'!AN6="x","x",$AM$2-'Indicator Date hidden'!AN6)</f>
        <v>0</v>
      </c>
      <c r="AN5" s="170">
        <f>IF('Indicator Date hidden'!AO6="x","x",$AN$2-'Indicator Date hidden'!AO6)</f>
        <v>0</v>
      </c>
      <c r="AO5" s="170">
        <f>IF('Indicator Date hidden'!AP6="x","x",$AO$2-'Indicator Date hidden'!AP6)</f>
        <v>0</v>
      </c>
      <c r="AP5" s="170">
        <f>IF('Indicator Date hidden'!AQ6="x","x",$AP$2-'Indicator Date hidden'!AQ6)</f>
        <v>0</v>
      </c>
      <c r="AQ5" s="170">
        <f>IF('Indicator Date hidden'!AR6="x","x",$AQ$2-'Indicator Date hidden'!AR6)</f>
        <v>4</v>
      </c>
      <c r="AR5" s="170">
        <f>IF('Indicator Date hidden'!AS6="x","x",$AR$2-'Indicator Date hidden'!AS6)</f>
        <v>0</v>
      </c>
      <c r="AS5" s="170">
        <f>IF('Indicator Date hidden'!AT6="x","x",$AS$2-'Indicator Date hidden'!AT6)</f>
        <v>0</v>
      </c>
      <c r="AT5" s="170">
        <f>IF('Indicator Date hidden'!AU6="x","x",$AT$2-'Indicator Date hidden'!AU6)</f>
        <v>0</v>
      </c>
      <c r="AU5" s="170">
        <f>IF('Indicator Date hidden'!AV6="x","x",$AU$2-'Indicator Date hidden'!AV6)</f>
        <v>1</v>
      </c>
      <c r="AV5" s="170">
        <f>IF('Indicator Date hidden'!AW6="x","x",$AV$2-'Indicator Date hidden'!AW6)</f>
        <v>0</v>
      </c>
      <c r="AW5" s="170">
        <f>IF('Indicator Date hidden'!AX6="x","x",$AW$2-'Indicator Date hidden'!AX6)</f>
        <v>0</v>
      </c>
      <c r="AX5" s="170">
        <f>IF('Indicator Date hidden'!AY6="x","x",$AX$2-'Indicator Date hidden'!AY6)</f>
        <v>0</v>
      </c>
      <c r="AY5" s="170">
        <f>IF('Indicator Date hidden'!AZ6="x","x",$AY$2-'Indicator Date hidden'!AZ6)</f>
        <v>0</v>
      </c>
      <c r="AZ5" s="170">
        <f>IF('Indicator Date hidden'!BA6="x","x",$AZ$2-'Indicator Date hidden'!BA6)</f>
        <v>0</v>
      </c>
      <c r="BA5" s="5">
        <f t="shared" si="0"/>
        <v>17</v>
      </c>
      <c r="BB5" s="171">
        <f t="shared" si="1"/>
        <v>0.34693877551020408</v>
      </c>
      <c r="BC5" s="5">
        <f t="shared" si="2"/>
        <v>6</v>
      </c>
      <c r="BD5" s="171">
        <f t="shared" si="3"/>
        <v>1.1526547956279949</v>
      </c>
      <c r="BE5" s="174">
        <f t="shared" si="4"/>
        <v>0</v>
      </c>
    </row>
    <row r="6" spans="1:57" x14ac:dyDescent="0.25">
      <c r="A6" t="s">
        <v>6</v>
      </c>
      <c r="B6" s="170">
        <f>IF('Indicator Date hidden'!C7="x","x",$B$2-'Indicator Date hidden'!C7)</f>
        <v>0</v>
      </c>
      <c r="C6" s="170">
        <f>IF('Indicator Date hidden'!D7="x","x",$C$2-'Indicator Date hidden'!D7)</f>
        <v>0</v>
      </c>
      <c r="D6" s="170">
        <f>IF('Indicator Date hidden'!E7="x","x",$D$2-'Indicator Date hidden'!E7)</f>
        <v>0</v>
      </c>
      <c r="E6" s="170">
        <f>IF('Indicator Date hidden'!F7="x","x",$E$2-'Indicator Date hidden'!F7)</f>
        <v>0</v>
      </c>
      <c r="F6" s="170">
        <f>IF('Indicator Date hidden'!G7="x","x",$F$2-'Indicator Date hidden'!G7)</f>
        <v>0</v>
      </c>
      <c r="G6" s="170">
        <f>IF('Indicator Date hidden'!H7="x","x",$G$2-'Indicator Date hidden'!H7)</f>
        <v>0</v>
      </c>
      <c r="H6" s="170">
        <f>IF('Indicator Date hidden'!I7="x","x",$H$2-'Indicator Date hidden'!I7)</f>
        <v>0</v>
      </c>
      <c r="I6" s="170">
        <f>IF('Indicator Date hidden'!J7="x","x",$I$2-'Indicator Date hidden'!J7)</f>
        <v>0</v>
      </c>
      <c r="J6" s="170">
        <f>IF('Indicator Date hidden'!K7="x","x",$J$2-'Indicator Date hidden'!K7)</f>
        <v>0</v>
      </c>
      <c r="K6" s="170">
        <f>IF('Indicator Date hidden'!L7="x","x",$K$2-'Indicator Date hidden'!L7)</f>
        <v>0</v>
      </c>
      <c r="L6" s="170">
        <f>IF('Indicator Date hidden'!M7="x","x",$L$2-'Indicator Date hidden'!M7)</f>
        <v>0</v>
      </c>
      <c r="M6" s="170">
        <f>IF('Indicator Date hidden'!N7="x","x",$M$2-'Indicator Date hidden'!N7)</f>
        <v>0</v>
      </c>
      <c r="N6" s="170">
        <f>IF('Indicator Date hidden'!O7="x","x",$N$2-'Indicator Date hidden'!O7)</f>
        <v>0</v>
      </c>
      <c r="O6" s="170">
        <f>IF('Indicator Date hidden'!P7="x","x",$O$2-'Indicator Date hidden'!P7)</f>
        <v>0</v>
      </c>
      <c r="P6" s="170">
        <f>IF('Indicator Date hidden'!Q7="x","x",$P$2-'Indicator Date hidden'!Q7)</f>
        <v>0</v>
      </c>
      <c r="Q6" s="170" t="str">
        <f>IF('Indicator Date hidden'!R7="x","x",$Q$2-'Indicator Date hidden'!R7)</f>
        <v>x</v>
      </c>
      <c r="R6" s="170">
        <f>IF('Indicator Date hidden'!S7="x","x",$R$2-'Indicator Date hidden'!S7)</f>
        <v>0</v>
      </c>
      <c r="S6" s="170">
        <f>IF('Indicator Date hidden'!T7="x","x",$S$2-'Indicator Date hidden'!T7)</f>
        <v>0</v>
      </c>
      <c r="T6" s="170">
        <f>IF('Indicator Date hidden'!U7="x","x",$T$2-'Indicator Date hidden'!U7)</f>
        <v>0</v>
      </c>
      <c r="U6" s="170">
        <f>IF('Indicator Date hidden'!V7="x","x",$U$2-'Indicator Date hidden'!V7)</f>
        <v>0</v>
      </c>
      <c r="V6" s="170">
        <f>IF('Indicator Date hidden'!W7="x","x",$V$2-'Indicator Date hidden'!W7)</f>
        <v>0</v>
      </c>
      <c r="W6" s="170">
        <f>IF('Indicator Date hidden'!X7="x","x",$W$2-'Indicator Date hidden'!X7)</f>
        <v>0</v>
      </c>
      <c r="X6" s="170">
        <f>IF('Indicator Date hidden'!Y7="x","x",$X$2-'Indicator Date hidden'!Y7)</f>
        <v>7</v>
      </c>
      <c r="Y6" s="170">
        <f>IF('Indicator Date hidden'!Z7="x","x",$Y$2-'Indicator Date hidden'!Z7)</f>
        <v>0</v>
      </c>
      <c r="Z6" s="170">
        <f>IF('Indicator Date hidden'!AA7="x","x",$Z$2-'Indicator Date hidden'!AA7)</f>
        <v>0</v>
      </c>
      <c r="AA6" s="170">
        <f>IF('Indicator Date hidden'!AB7="x","x",$AA$2-'Indicator Date hidden'!AB7)</f>
        <v>0</v>
      </c>
      <c r="AB6" s="170">
        <f>IF('Indicator Date hidden'!AC7="x","x",$AB$2-'Indicator Date hidden'!AC7)</f>
        <v>0</v>
      </c>
      <c r="AC6" s="170">
        <f>IF('Indicator Date hidden'!AD7="x","x",$AC$2-'Indicator Date hidden'!AD7)</f>
        <v>0</v>
      </c>
      <c r="AD6" s="170">
        <f>IF('Indicator Date hidden'!AE7="x","x",$AD$2-'Indicator Date hidden'!AE7)</f>
        <v>0</v>
      </c>
      <c r="AE6" s="170" t="str">
        <f>IF('Indicator Date hidden'!AF7="x","x",$AE$2-'Indicator Date hidden'!AF7)</f>
        <v>x</v>
      </c>
      <c r="AF6" s="170">
        <f>IF('Indicator Date hidden'!AG7="x","x",$AF$2-'Indicator Date hidden'!AG7)</f>
        <v>7</v>
      </c>
      <c r="AG6" s="170">
        <f>IF('Indicator Date hidden'!AH7="x","x",$AG$2-'Indicator Date hidden'!AH7)</f>
        <v>0</v>
      </c>
      <c r="AH6" s="170">
        <f>IF('Indicator Date hidden'!AI7="x","x",$AH$2-'Indicator Date hidden'!AI7)</f>
        <v>0</v>
      </c>
      <c r="AI6" s="170">
        <f>IF('Indicator Date hidden'!AJ7="x","x",$AI$2-'Indicator Date hidden'!AJ7)</f>
        <v>0</v>
      </c>
      <c r="AJ6" s="170" t="str">
        <f>IF('Indicator Date hidden'!AK7="x","x",$AJ$2-'Indicator Date hidden'!AK7)</f>
        <v>x</v>
      </c>
      <c r="AK6" s="170">
        <f>IF('Indicator Date hidden'!AL7="x","x",$AK$2-'Indicator Date hidden'!AL7)</f>
        <v>0</v>
      </c>
      <c r="AL6" s="170">
        <f>IF('Indicator Date hidden'!AM7="x","x",$AL$2-'Indicator Date hidden'!AM7)</f>
        <v>0</v>
      </c>
      <c r="AM6" s="170">
        <f>IF('Indicator Date hidden'!AN7="x","x",$AM$2-'Indicator Date hidden'!AN7)</f>
        <v>0</v>
      </c>
      <c r="AN6" s="170">
        <f>IF('Indicator Date hidden'!AO7="x","x",$AN$2-'Indicator Date hidden'!AO7)</f>
        <v>0</v>
      </c>
      <c r="AO6" s="170">
        <f>IF('Indicator Date hidden'!AP7="x","x",$AO$2-'Indicator Date hidden'!AP7)</f>
        <v>1</v>
      </c>
      <c r="AP6" s="170">
        <f>IF('Indicator Date hidden'!AQ7="x","x",$AP$2-'Indicator Date hidden'!AQ7)</f>
        <v>1</v>
      </c>
      <c r="AQ6" s="170">
        <f>IF('Indicator Date hidden'!AR7="x","x",$AQ$2-'Indicator Date hidden'!AR7)</f>
        <v>8</v>
      </c>
      <c r="AR6" s="170">
        <f>IF('Indicator Date hidden'!AS7="x","x",$AR$2-'Indicator Date hidden'!AS7)</f>
        <v>0</v>
      </c>
      <c r="AS6" s="170">
        <f>IF('Indicator Date hidden'!AT7="x","x",$AS$2-'Indicator Date hidden'!AT7)</f>
        <v>0</v>
      </c>
      <c r="AT6" s="170">
        <f>IF('Indicator Date hidden'!AU7="x","x",$AT$2-'Indicator Date hidden'!AU7)</f>
        <v>0</v>
      </c>
      <c r="AU6" s="170">
        <f>IF('Indicator Date hidden'!AV7="x","x",$AU$2-'Indicator Date hidden'!AV7)</f>
        <v>1</v>
      </c>
      <c r="AV6" s="170">
        <f>IF('Indicator Date hidden'!AW7="x","x",$AV$2-'Indicator Date hidden'!AW7)</f>
        <v>0</v>
      </c>
      <c r="AW6" s="170">
        <f>IF('Indicator Date hidden'!AX7="x","x",$AW$2-'Indicator Date hidden'!AX7)</f>
        <v>0</v>
      </c>
      <c r="AX6" s="170">
        <f>IF('Indicator Date hidden'!AY7="x","x",$AX$2-'Indicator Date hidden'!AY7)</f>
        <v>0</v>
      </c>
      <c r="AY6" s="170">
        <f>IF('Indicator Date hidden'!AZ7="x","x",$AY$2-'Indicator Date hidden'!AZ7)</f>
        <v>0</v>
      </c>
      <c r="AZ6" s="170">
        <f>IF('Indicator Date hidden'!BA7="x","x",$AZ$2-'Indicator Date hidden'!BA7)</f>
        <v>0</v>
      </c>
      <c r="BA6" s="5">
        <f t="shared" si="0"/>
        <v>25</v>
      </c>
      <c r="BB6" s="171">
        <f t="shared" si="1"/>
        <v>0.52083333333333337</v>
      </c>
      <c r="BC6" s="5">
        <f t="shared" si="2"/>
        <v>6</v>
      </c>
      <c r="BD6" s="171">
        <f t="shared" si="3"/>
        <v>1.7793910865486791</v>
      </c>
      <c r="BE6" s="174">
        <f t="shared" si="4"/>
        <v>0</v>
      </c>
    </row>
    <row r="7" spans="1:57" x14ac:dyDescent="0.25">
      <c r="A7" t="s">
        <v>8</v>
      </c>
      <c r="B7" s="170">
        <f>IF('Indicator Date hidden'!C8="x","x",$B$2-'Indicator Date hidden'!C8)</f>
        <v>0</v>
      </c>
      <c r="C7" s="170">
        <f>IF('Indicator Date hidden'!D8="x","x",$C$2-'Indicator Date hidden'!D8)</f>
        <v>0</v>
      </c>
      <c r="D7" s="170">
        <f>IF('Indicator Date hidden'!E8="x","x",$D$2-'Indicator Date hidden'!E8)</f>
        <v>0</v>
      </c>
      <c r="E7" s="170">
        <f>IF('Indicator Date hidden'!F8="x","x",$E$2-'Indicator Date hidden'!F8)</f>
        <v>0</v>
      </c>
      <c r="F7" s="170">
        <f>IF('Indicator Date hidden'!G8="x","x",$F$2-'Indicator Date hidden'!G8)</f>
        <v>0</v>
      </c>
      <c r="G7" s="170">
        <f>IF('Indicator Date hidden'!H8="x","x",$G$2-'Indicator Date hidden'!H8)</f>
        <v>0</v>
      </c>
      <c r="H7" s="170">
        <f>IF('Indicator Date hidden'!I8="x","x",$H$2-'Indicator Date hidden'!I8)</f>
        <v>0</v>
      </c>
      <c r="I7" s="170">
        <f>IF('Indicator Date hidden'!J8="x","x",$I$2-'Indicator Date hidden'!J8)</f>
        <v>0</v>
      </c>
      <c r="J7" s="170">
        <f>IF('Indicator Date hidden'!K8="x","x",$J$2-'Indicator Date hidden'!K8)</f>
        <v>0</v>
      </c>
      <c r="K7" s="170">
        <f>IF('Indicator Date hidden'!L8="x","x",$K$2-'Indicator Date hidden'!L8)</f>
        <v>0</v>
      </c>
      <c r="L7" s="170">
        <f>IF('Indicator Date hidden'!M8="x","x",$L$2-'Indicator Date hidden'!M8)</f>
        <v>0</v>
      </c>
      <c r="M7" s="170">
        <f>IF('Indicator Date hidden'!N8="x","x",$M$2-'Indicator Date hidden'!N8)</f>
        <v>0</v>
      </c>
      <c r="N7" s="170">
        <f>IF('Indicator Date hidden'!O8="x","x",$N$2-'Indicator Date hidden'!O8)</f>
        <v>0</v>
      </c>
      <c r="O7" s="170">
        <f>IF('Indicator Date hidden'!P8="x","x",$O$2-'Indicator Date hidden'!P8)</f>
        <v>0</v>
      </c>
      <c r="P7" s="170">
        <f>IF('Indicator Date hidden'!Q8="x","x",$P$2-'Indicator Date hidden'!Q8)</f>
        <v>0</v>
      </c>
      <c r="Q7" s="170" t="str">
        <f>IF('Indicator Date hidden'!R8="x","x",$Q$2-'Indicator Date hidden'!R8)</f>
        <v>x</v>
      </c>
      <c r="R7" s="170">
        <f>IF('Indicator Date hidden'!S8="x","x",$R$2-'Indicator Date hidden'!S8)</f>
        <v>0</v>
      </c>
      <c r="S7" s="170">
        <f>IF('Indicator Date hidden'!T8="x","x",$S$2-'Indicator Date hidden'!T8)</f>
        <v>0</v>
      </c>
      <c r="T7" s="170">
        <f>IF('Indicator Date hidden'!U8="x","x",$T$2-'Indicator Date hidden'!U8)</f>
        <v>0</v>
      </c>
      <c r="U7" s="170">
        <f>IF('Indicator Date hidden'!V8="x","x",$U$2-'Indicator Date hidden'!V8)</f>
        <v>0</v>
      </c>
      <c r="V7" s="170">
        <f>IF('Indicator Date hidden'!W8="x","x",$V$2-'Indicator Date hidden'!W8)</f>
        <v>0</v>
      </c>
      <c r="W7" s="170" t="str">
        <f>IF('Indicator Date hidden'!X8="x","x",$W$2-'Indicator Date hidden'!X8)</f>
        <v>x</v>
      </c>
      <c r="X7" s="170" t="str">
        <f>IF('Indicator Date hidden'!Y8="x","x",$X$2-'Indicator Date hidden'!Y8)</f>
        <v>x</v>
      </c>
      <c r="Y7" s="170">
        <f>IF('Indicator Date hidden'!Z8="x","x",$Y$2-'Indicator Date hidden'!Z8)</f>
        <v>0</v>
      </c>
      <c r="Z7" s="170">
        <f>IF('Indicator Date hidden'!AA8="x","x",$Z$2-'Indicator Date hidden'!AA8)</f>
        <v>0</v>
      </c>
      <c r="AA7" s="170" t="str">
        <f>IF('Indicator Date hidden'!AB8="x","x",$AA$2-'Indicator Date hidden'!AB8)</f>
        <v>x</v>
      </c>
      <c r="AB7" s="170">
        <f>IF('Indicator Date hidden'!AC8="x","x",$AB$2-'Indicator Date hidden'!AC8)</f>
        <v>0</v>
      </c>
      <c r="AC7" s="170">
        <f>IF('Indicator Date hidden'!AD8="x","x",$AC$2-'Indicator Date hidden'!AD8)</f>
        <v>0</v>
      </c>
      <c r="AD7" s="170" t="str">
        <f>IF('Indicator Date hidden'!AE8="x","x",$AD$2-'Indicator Date hidden'!AE8)</f>
        <v>x</v>
      </c>
      <c r="AE7" s="170" t="str">
        <f>IF('Indicator Date hidden'!AF8="x","x",$AE$2-'Indicator Date hidden'!AF8)</f>
        <v>x</v>
      </c>
      <c r="AF7" s="170">
        <f>IF('Indicator Date hidden'!AG8="x","x",$AF$2-'Indicator Date hidden'!AG8)</f>
        <v>8</v>
      </c>
      <c r="AG7" s="170">
        <f>IF('Indicator Date hidden'!AH8="x","x",$AG$2-'Indicator Date hidden'!AH8)</f>
        <v>0</v>
      </c>
      <c r="AH7" s="170">
        <f>IF('Indicator Date hidden'!AI8="x","x",$AH$2-'Indicator Date hidden'!AI8)</f>
        <v>0</v>
      </c>
      <c r="AI7" s="170">
        <f>IF('Indicator Date hidden'!AJ8="x","x",$AI$2-'Indicator Date hidden'!AJ8)</f>
        <v>0</v>
      </c>
      <c r="AJ7" s="170" t="str">
        <f>IF('Indicator Date hidden'!AK8="x","x",$AJ$2-'Indicator Date hidden'!AK8)</f>
        <v>x</v>
      </c>
      <c r="AK7" s="170">
        <f>IF('Indicator Date hidden'!AL8="x","x",$AK$2-'Indicator Date hidden'!AL8)</f>
        <v>1</v>
      </c>
      <c r="AL7" s="170">
        <f>IF('Indicator Date hidden'!AM8="x","x",$AL$2-'Indicator Date hidden'!AM8)</f>
        <v>0</v>
      </c>
      <c r="AM7" s="170">
        <f>IF('Indicator Date hidden'!AN8="x","x",$AM$2-'Indicator Date hidden'!AN8)</f>
        <v>0</v>
      </c>
      <c r="AN7" s="170">
        <f>IF('Indicator Date hidden'!AO8="x","x",$AN$2-'Indicator Date hidden'!AO8)</f>
        <v>0</v>
      </c>
      <c r="AO7" s="170">
        <f>IF('Indicator Date hidden'!AP8="x","x",$AO$2-'Indicator Date hidden'!AP8)</f>
        <v>0</v>
      </c>
      <c r="AP7" s="170" t="str">
        <f>IF('Indicator Date hidden'!AQ8="x","x",$AP$2-'Indicator Date hidden'!AQ8)</f>
        <v>x</v>
      </c>
      <c r="AQ7" s="170">
        <f>IF('Indicator Date hidden'!AR8="x","x",$AQ$2-'Indicator Date hidden'!AR8)</f>
        <v>6</v>
      </c>
      <c r="AR7" s="170">
        <f>IF('Indicator Date hidden'!AS8="x","x",$AR$2-'Indicator Date hidden'!AS8)</f>
        <v>0</v>
      </c>
      <c r="AS7" s="170" t="str">
        <f>IF('Indicator Date hidden'!AT8="x","x",$AS$2-'Indicator Date hidden'!AT8)</f>
        <v>x</v>
      </c>
      <c r="AT7" s="170">
        <f>IF('Indicator Date hidden'!AU8="x","x",$AT$2-'Indicator Date hidden'!AU8)</f>
        <v>0</v>
      </c>
      <c r="AU7" s="170">
        <f>IF('Indicator Date hidden'!AV8="x","x",$AU$2-'Indicator Date hidden'!AV8)</f>
        <v>2</v>
      </c>
      <c r="AV7" s="170">
        <f>IF('Indicator Date hidden'!AW8="x","x",$AV$2-'Indicator Date hidden'!AW8)</f>
        <v>0</v>
      </c>
      <c r="AW7" s="170">
        <f>IF('Indicator Date hidden'!AX8="x","x",$AW$2-'Indicator Date hidden'!AX8)</f>
        <v>0</v>
      </c>
      <c r="AX7" s="170">
        <f>IF('Indicator Date hidden'!AY8="x","x",$AX$2-'Indicator Date hidden'!AY8)</f>
        <v>0</v>
      </c>
      <c r="AY7" s="170">
        <f>IF('Indicator Date hidden'!AZ8="x","x",$AY$2-'Indicator Date hidden'!AZ8)</f>
        <v>4</v>
      </c>
      <c r="AZ7" s="170">
        <f>IF('Indicator Date hidden'!BA8="x","x",$AZ$2-'Indicator Date hidden'!BA8)</f>
        <v>0</v>
      </c>
      <c r="BA7" s="5">
        <f t="shared" si="0"/>
        <v>21</v>
      </c>
      <c r="BB7" s="171">
        <f t="shared" si="1"/>
        <v>0.5</v>
      </c>
      <c r="BC7" s="5">
        <f t="shared" si="2"/>
        <v>5</v>
      </c>
      <c r="BD7" s="171">
        <f t="shared" si="3"/>
        <v>1.6220210790715333</v>
      </c>
      <c r="BE7" s="174">
        <f t="shared" si="4"/>
        <v>0</v>
      </c>
    </row>
    <row r="8" spans="1:57" x14ac:dyDescent="0.25">
      <c r="A8" t="s">
        <v>10</v>
      </c>
      <c r="B8" s="170">
        <f>IF('Indicator Date hidden'!C9="x","x",$B$2-'Indicator Date hidden'!C9)</f>
        <v>0</v>
      </c>
      <c r="C8" s="170">
        <f>IF('Indicator Date hidden'!D9="x","x",$C$2-'Indicator Date hidden'!D9)</f>
        <v>0</v>
      </c>
      <c r="D8" s="170">
        <f>IF('Indicator Date hidden'!E9="x","x",$D$2-'Indicator Date hidden'!E9)</f>
        <v>0</v>
      </c>
      <c r="E8" s="170">
        <f>IF('Indicator Date hidden'!F9="x","x",$E$2-'Indicator Date hidden'!F9)</f>
        <v>0</v>
      </c>
      <c r="F8" s="170">
        <f>IF('Indicator Date hidden'!G9="x","x",$F$2-'Indicator Date hidden'!G9)</f>
        <v>0</v>
      </c>
      <c r="G8" s="170">
        <f>IF('Indicator Date hidden'!H9="x","x",$G$2-'Indicator Date hidden'!H9)</f>
        <v>0</v>
      </c>
      <c r="H8" s="170">
        <f>IF('Indicator Date hidden'!I9="x","x",$H$2-'Indicator Date hidden'!I9)</f>
        <v>0</v>
      </c>
      <c r="I8" s="170">
        <f>IF('Indicator Date hidden'!J9="x","x",$I$2-'Indicator Date hidden'!J9)</f>
        <v>0</v>
      </c>
      <c r="J8" s="170">
        <f>IF('Indicator Date hidden'!K9="x","x",$J$2-'Indicator Date hidden'!K9)</f>
        <v>0</v>
      </c>
      <c r="K8" s="170">
        <f>IF('Indicator Date hidden'!L9="x","x",$K$2-'Indicator Date hidden'!L9)</f>
        <v>0</v>
      </c>
      <c r="L8" s="170">
        <f>IF('Indicator Date hidden'!M9="x","x",$L$2-'Indicator Date hidden'!M9)</f>
        <v>0</v>
      </c>
      <c r="M8" s="170">
        <f>IF('Indicator Date hidden'!N9="x","x",$M$2-'Indicator Date hidden'!N9)</f>
        <v>0</v>
      </c>
      <c r="N8" s="170">
        <f>IF('Indicator Date hidden'!O9="x","x",$N$2-'Indicator Date hidden'!O9)</f>
        <v>0</v>
      </c>
      <c r="O8" s="170">
        <f>IF('Indicator Date hidden'!P9="x","x",$O$2-'Indicator Date hidden'!P9)</f>
        <v>0</v>
      </c>
      <c r="P8" s="170">
        <f>IF('Indicator Date hidden'!Q9="x","x",$P$2-'Indicator Date hidden'!Q9)</f>
        <v>0</v>
      </c>
      <c r="Q8" s="170">
        <f>IF('Indicator Date hidden'!R9="x","x",$Q$2-'Indicator Date hidden'!R9)</f>
        <v>10</v>
      </c>
      <c r="R8" s="170">
        <f>IF('Indicator Date hidden'!S9="x","x",$R$2-'Indicator Date hidden'!S9)</f>
        <v>0</v>
      </c>
      <c r="S8" s="170">
        <f>IF('Indicator Date hidden'!T9="x","x",$S$2-'Indicator Date hidden'!T9)</f>
        <v>0</v>
      </c>
      <c r="T8" s="170">
        <f>IF('Indicator Date hidden'!U9="x","x",$T$2-'Indicator Date hidden'!U9)</f>
        <v>0</v>
      </c>
      <c r="U8" s="170">
        <f>IF('Indicator Date hidden'!V9="x","x",$U$2-'Indicator Date hidden'!V9)</f>
        <v>0</v>
      </c>
      <c r="V8" s="170">
        <f>IF('Indicator Date hidden'!W9="x","x",$V$2-'Indicator Date hidden'!W9)</f>
        <v>0</v>
      </c>
      <c r="W8" s="170" t="str">
        <f>IF('Indicator Date hidden'!X9="x","x",$W$2-'Indicator Date hidden'!X9)</f>
        <v>x</v>
      </c>
      <c r="X8" s="170">
        <f>IF('Indicator Date hidden'!Y9="x","x",$X$2-'Indicator Date hidden'!Y9)</f>
        <v>3</v>
      </c>
      <c r="Y8" s="170">
        <f>IF('Indicator Date hidden'!Z9="x","x",$Y$2-'Indicator Date hidden'!Z9)</f>
        <v>0</v>
      </c>
      <c r="Z8" s="170">
        <f>IF('Indicator Date hidden'!AA9="x","x",$Z$2-'Indicator Date hidden'!AA9)</f>
        <v>0</v>
      </c>
      <c r="AA8" s="170">
        <f>IF('Indicator Date hidden'!AB9="x","x",$AA$2-'Indicator Date hidden'!AB9)</f>
        <v>0</v>
      </c>
      <c r="AB8" s="170">
        <f>IF('Indicator Date hidden'!AC9="x","x",$AB$2-'Indicator Date hidden'!AC9)</f>
        <v>0</v>
      </c>
      <c r="AC8" s="170">
        <f>IF('Indicator Date hidden'!AD9="x","x",$AC$2-'Indicator Date hidden'!AD9)</f>
        <v>0</v>
      </c>
      <c r="AD8" s="170" t="str">
        <f>IF('Indicator Date hidden'!AE9="x","x",$AD$2-'Indicator Date hidden'!AE9)</f>
        <v>x</v>
      </c>
      <c r="AE8" s="170">
        <f>IF('Indicator Date hidden'!AF9="x","x",$AE$2-'Indicator Date hidden'!AF9)</f>
        <v>0</v>
      </c>
      <c r="AF8" s="170">
        <f>IF('Indicator Date hidden'!AG9="x","x",$AF$2-'Indicator Date hidden'!AG9)</f>
        <v>-1</v>
      </c>
      <c r="AG8" s="170">
        <f>IF('Indicator Date hidden'!AH9="x","x",$AG$2-'Indicator Date hidden'!AH9)</f>
        <v>0</v>
      </c>
      <c r="AH8" s="170">
        <f>IF('Indicator Date hidden'!AI9="x","x",$AH$2-'Indicator Date hidden'!AI9)</f>
        <v>0</v>
      </c>
      <c r="AI8" s="170">
        <f>IF('Indicator Date hidden'!AJ9="x","x",$AI$2-'Indicator Date hidden'!AJ9)</f>
        <v>0</v>
      </c>
      <c r="AJ8" s="170" t="str">
        <f>IF('Indicator Date hidden'!AK9="x","x",$AJ$2-'Indicator Date hidden'!AK9)</f>
        <v>x</v>
      </c>
      <c r="AK8" s="170">
        <f>IF('Indicator Date hidden'!AL9="x","x",$AK$2-'Indicator Date hidden'!AL9)</f>
        <v>1</v>
      </c>
      <c r="AL8" s="170">
        <f>IF('Indicator Date hidden'!AM9="x","x",$AL$2-'Indicator Date hidden'!AM9)</f>
        <v>0</v>
      </c>
      <c r="AM8" s="170">
        <f>IF('Indicator Date hidden'!AN9="x","x",$AM$2-'Indicator Date hidden'!AN9)</f>
        <v>0</v>
      </c>
      <c r="AN8" s="170">
        <f>IF('Indicator Date hidden'!AO9="x","x",$AN$2-'Indicator Date hidden'!AO9)</f>
        <v>0</v>
      </c>
      <c r="AO8" s="170" t="str">
        <f>IF('Indicator Date hidden'!AP9="x","x",$AO$2-'Indicator Date hidden'!AP9)</f>
        <v>x</v>
      </c>
      <c r="AP8" s="170" t="str">
        <f>IF('Indicator Date hidden'!AQ9="x","x",$AP$2-'Indicator Date hidden'!AQ9)</f>
        <v>x</v>
      </c>
      <c r="AQ8" s="170">
        <f>IF('Indicator Date hidden'!AR9="x","x",$AQ$2-'Indicator Date hidden'!AR9)</f>
        <v>0</v>
      </c>
      <c r="AR8" s="170">
        <f>IF('Indicator Date hidden'!AS9="x","x",$AR$2-'Indicator Date hidden'!AS9)</f>
        <v>0</v>
      </c>
      <c r="AS8" s="170">
        <f>IF('Indicator Date hidden'!AT9="x","x",$AS$2-'Indicator Date hidden'!AT9)</f>
        <v>0</v>
      </c>
      <c r="AT8" s="170">
        <f>IF('Indicator Date hidden'!AU9="x","x",$AT$2-'Indicator Date hidden'!AU9)</f>
        <v>0</v>
      </c>
      <c r="AU8" s="170">
        <f>IF('Indicator Date hidden'!AV9="x","x",$AU$2-'Indicator Date hidden'!AV9)</f>
        <v>1</v>
      </c>
      <c r="AV8" s="170">
        <f>IF('Indicator Date hidden'!AW9="x","x",$AV$2-'Indicator Date hidden'!AW9)</f>
        <v>0</v>
      </c>
      <c r="AW8" s="170">
        <f>IF('Indicator Date hidden'!AX9="x","x",$AW$2-'Indicator Date hidden'!AX9)</f>
        <v>0</v>
      </c>
      <c r="AX8" s="170">
        <f>IF('Indicator Date hidden'!AY9="x","x",$AX$2-'Indicator Date hidden'!AY9)</f>
        <v>0</v>
      </c>
      <c r="AY8" s="170">
        <f>IF('Indicator Date hidden'!AZ9="x","x",$AY$2-'Indicator Date hidden'!AZ9)</f>
        <v>0</v>
      </c>
      <c r="AZ8" s="170">
        <f>IF('Indicator Date hidden'!BA9="x","x",$AZ$2-'Indicator Date hidden'!BA9)</f>
        <v>0</v>
      </c>
      <c r="BA8" s="5">
        <f t="shared" si="0"/>
        <v>14</v>
      </c>
      <c r="BB8" s="171">
        <f t="shared" si="1"/>
        <v>0.30434782608695654</v>
      </c>
      <c r="BC8" s="5">
        <f t="shared" si="2"/>
        <v>4</v>
      </c>
      <c r="BD8" s="171">
        <f t="shared" si="3"/>
        <v>1.5304100788520036</v>
      </c>
      <c r="BE8" s="174">
        <f t="shared" si="4"/>
        <v>0</v>
      </c>
    </row>
    <row r="9" spans="1:57" x14ac:dyDescent="0.25">
      <c r="A9" t="s">
        <v>12</v>
      </c>
      <c r="B9" s="170">
        <f>IF('Indicator Date hidden'!C10="x","x",$B$2-'Indicator Date hidden'!C10)</f>
        <v>0</v>
      </c>
      <c r="C9" s="170">
        <f>IF('Indicator Date hidden'!D10="x","x",$C$2-'Indicator Date hidden'!D10)</f>
        <v>0</v>
      </c>
      <c r="D9" s="170">
        <f>IF('Indicator Date hidden'!E10="x","x",$D$2-'Indicator Date hidden'!E10)</f>
        <v>0</v>
      </c>
      <c r="E9" s="170">
        <f>IF('Indicator Date hidden'!F10="x","x",$E$2-'Indicator Date hidden'!F10)</f>
        <v>0</v>
      </c>
      <c r="F9" s="170">
        <f>IF('Indicator Date hidden'!G10="x","x",$F$2-'Indicator Date hidden'!G10)</f>
        <v>0</v>
      </c>
      <c r="G9" s="170">
        <f>IF('Indicator Date hidden'!H10="x","x",$G$2-'Indicator Date hidden'!H10)</f>
        <v>0</v>
      </c>
      <c r="H9" s="170">
        <f>IF('Indicator Date hidden'!I10="x","x",$H$2-'Indicator Date hidden'!I10)</f>
        <v>0</v>
      </c>
      <c r="I9" s="170">
        <f>IF('Indicator Date hidden'!J10="x","x",$I$2-'Indicator Date hidden'!J10)</f>
        <v>0</v>
      </c>
      <c r="J9" s="170">
        <f>IF('Indicator Date hidden'!K10="x","x",$J$2-'Indicator Date hidden'!K10)</f>
        <v>0</v>
      </c>
      <c r="K9" s="170">
        <f>IF('Indicator Date hidden'!L10="x","x",$K$2-'Indicator Date hidden'!L10)</f>
        <v>0</v>
      </c>
      <c r="L9" s="170">
        <f>IF('Indicator Date hidden'!M10="x","x",$L$2-'Indicator Date hidden'!M10)</f>
        <v>0</v>
      </c>
      <c r="M9" s="170">
        <f>IF('Indicator Date hidden'!N10="x","x",$M$2-'Indicator Date hidden'!N10)</f>
        <v>0</v>
      </c>
      <c r="N9" s="170">
        <f>IF('Indicator Date hidden'!O10="x","x",$N$2-'Indicator Date hidden'!O10)</f>
        <v>0</v>
      </c>
      <c r="O9" s="170">
        <f>IF('Indicator Date hidden'!P10="x","x",$O$2-'Indicator Date hidden'!P10)</f>
        <v>0</v>
      </c>
      <c r="P9" s="170">
        <f>IF('Indicator Date hidden'!Q10="x","x",$P$2-'Indicator Date hidden'!Q10)</f>
        <v>0</v>
      </c>
      <c r="Q9" s="170">
        <f>IF('Indicator Date hidden'!R10="x","x",$Q$2-'Indicator Date hidden'!R10)</f>
        <v>5</v>
      </c>
      <c r="R9" s="170">
        <f>IF('Indicator Date hidden'!S10="x","x",$R$2-'Indicator Date hidden'!S10)</f>
        <v>0</v>
      </c>
      <c r="S9" s="170">
        <f>IF('Indicator Date hidden'!T10="x","x",$S$2-'Indicator Date hidden'!T10)</f>
        <v>0</v>
      </c>
      <c r="T9" s="170">
        <f>IF('Indicator Date hidden'!U10="x","x",$T$2-'Indicator Date hidden'!U10)</f>
        <v>0</v>
      </c>
      <c r="U9" s="170">
        <f>IF('Indicator Date hidden'!V10="x","x",$U$2-'Indicator Date hidden'!V10)</f>
        <v>0</v>
      </c>
      <c r="V9" s="170">
        <f>IF('Indicator Date hidden'!W10="x","x",$V$2-'Indicator Date hidden'!W10)</f>
        <v>0</v>
      </c>
      <c r="W9" s="170">
        <f>IF('Indicator Date hidden'!X10="x","x",$W$2-'Indicator Date hidden'!X10)</f>
        <v>0</v>
      </c>
      <c r="X9" s="170">
        <f>IF('Indicator Date hidden'!Y10="x","x",$X$2-'Indicator Date hidden'!Y10)</f>
        <v>3</v>
      </c>
      <c r="Y9" s="170">
        <f>IF('Indicator Date hidden'!Z10="x","x",$Y$2-'Indicator Date hidden'!Z10)</f>
        <v>0</v>
      </c>
      <c r="Z9" s="170">
        <f>IF('Indicator Date hidden'!AA10="x","x",$Z$2-'Indicator Date hidden'!AA10)</f>
        <v>0</v>
      </c>
      <c r="AA9" s="170">
        <f>IF('Indicator Date hidden'!AB10="x","x",$AA$2-'Indicator Date hidden'!AB10)</f>
        <v>0</v>
      </c>
      <c r="AB9" s="170">
        <f>IF('Indicator Date hidden'!AC10="x","x",$AB$2-'Indicator Date hidden'!AC10)</f>
        <v>0</v>
      </c>
      <c r="AC9" s="170">
        <f>IF('Indicator Date hidden'!AD10="x","x",$AC$2-'Indicator Date hidden'!AD10)</f>
        <v>0</v>
      </c>
      <c r="AD9" s="170" t="str">
        <f>IF('Indicator Date hidden'!AE10="x","x",$AD$2-'Indicator Date hidden'!AE10)</f>
        <v>x</v>
      </c>
      <c r="AE9" s="170">
        <f>IF('Indicator Date hidden'!AF10="x","x",$AE$2-'Indicator Date hidden'!AF10)</f>
        <v>0</v>
      </c>
      <c r="AF9" s="170">
        <f>IF('Indicator Date hidden'!AG10="x","x",$AF$2-'Indicator Date hidden'!AG10)</f>
        <v>-1</v>
      </c>
      <c r="AG9" s="170">
        <f>IF('Indicator Date hidden'!AH10="x","x",$AG$2-'Indicator Date hidden'!AH10)</f>
        <v>0</v>
      </c>
      <c r="AH9" s="170">
        <f>IF('Indicator Date hidden'!AI10="x","x",$AH$2-'Indicator Date hidden'!AI10)</f>
        <v>0</v>
      </c>
      <c r="AI9" s="170">
        <f>IF('Indicator Date hidden'!AJ10="x","x",$AI$2-'Indicator Date hidden'!AJ10)</f>
        <v>0</v>
      </c>
      <c r="AJ9" s="170">
        <f>IF('Indicator Date hidden'!AK10="x","x",$AJ$2-'Indicator Date hidden'!AK10)</f>
        <v>0</v>
      </c>
      <c r="AK9" s="170">
        <f>IF('Indicator Date hidden'!AL10="x","x",$AK$2-'Indicator Date hidden'!AL10)</f>
        <v>1</v>
      </c>
      <c r="AL9" s="170">
        <f>IF('Indicator Date hidden'!AM10="x","x",$AL$2-'Indicator Date hidden'!AM10)</f>
        <v>0</v>
      </c>
      <c r="AM9" s="170">
        <f>IF('Indicator Date hidden'!AN10="x","x",$AM$2-'Indicator Date hidden'!AN10)</f>
        <v>0</v>
      </c>
      <c r="AN9" s="170">
        <f>IF('Indicator Date hidden'!AO10="x","x",$AN$2-'Indicator Date hidden'!AO10)</f>
        <v>0</v>
      </c>
      <c r="AO9" s="170">
        <f>IF('Indicator Date hidden'!AP10="x","x",$AO$2-'Indicator Date hidden'!AP10)</f>
        <v>0</v>
      </c>
      <c r="AP9" s="170">
        <f>IF('Indicator Date hidden'!AQ10="x","x",$AP$2-'Indicator Date hidden'!AQ10)</f>
        <v>0</v>
      </c>
      <c r="AQ9" s="170">
        <f>IF('Indicator Date hidden'!AR10="x","x",$AQ$2-'Indicator Date hidden'!AR10)</f>
        <v>4</v>
      </c>
      <c r="AR9" s="170">
        <f>IF('Indicator Date hidden'!AS10="x","x",$AR$2-'Indicator Date hidden'!AS10)</f>
        <v>0</v>
      </c>
      <c r="AS9" s="170">
        <f>IF('Indicator Date hidden'!AT10="x","x",$AS$2-'Indicator Date hidden'!AT10)</f>
        <v>0</v>
      </c>
      <c r="AT9" s="170">
        <f>IF('Indicator Date hidden'!AU10="x","x",$AT$2-'Indicator Date hidden'!AU10)</f>
        <v>0</v>
      </c>
      <c r="AU9" s="170">
        <f>IF('Indicator Date hidden'!AV10="x","x",$AU$2-'Indicator Date hidden'!AV10)</f>
        <v>1</v>
      </c>
      <c r="AV9" s="170">
        <f>IF('Indicator Date hidden'!AW10="x","x",$AV$2-'Indicator Date hidden'!AW10)</f>
        <v>0</v>
      </c>
      <c r="AW9" s="170">
        <f>IF('Indicator Date hidden'!AX10="x","x",$AW$2-'Indicator Date hidden'!AX10)</f>
        <v>0</v>
      </c>
      <c r="AX9" s="170">
        <f>IF('Indicator Date hidden'!AY10="x","x",$AX$2-'Indicator Date hidden'!AY10)</f>
        <v>0</v>
      </c>
      <c r="AY9" s="170">
        <f>IF('Indicator Date hidden'!AZ10="x","x",$AY$2-'Indicator Date hidden'!AZ10)</f>
        <v>0</v>
      </c>
      <c r="AZ9" s="170">
        <f>IF('Indicator Date hidden'!BA10="x","x",$AZ$2-'Indicator Date hidden'!BA10)</f>
        <v>0</v>
      </c>
      <c r="BA9" s="5">
        <f t="shared" si="0"/>
        <v>13</v>
      </c>
      <c r="BB9" s="171">
        <f t="shared" si="1"/>
        <v>0.26</v>
      </c>
      <c r="BC9" s="5">
        <f t="shared" si="2"/>
        <v>5</v>
      </c>
      <c r="BD9" s="171">
        <f t="shared" si="3"/>
        <v>0.99619275243298167</v>
      </c>
      <c r="BE9" s="174">
        <f t="shared" si="4"/>
        <v>0</v>
      </c>
    </row>
    <row r="10" spans="1:57" x14ac:dyDescent="0.25">
      <c r="A10" t="s">
        <v>14</v>
      </c>
      <c r="B10" s="170">
        <f>IF('Indicator Date hidden'!C11="x","x",$B$2-'Indicator Date hidden'!C11)</f>
        <v>0</v>
      </c>
      <c r="C10" s="170">
        <f>IF('Indicator Date hidden'!D11="x","x",$C$2-'Indicator Date hidden'!D11)</f>
        <v>0</v>
      </c>
      <c r="D10" s="170">
        <f>IF('Indicator Date hidden'!E11="x","x",$D$2-'Indicator Date hidden'!E11)</f>
        <v>0</v>
      </c>
      <c r="E10" s="170">
        <f>IF('Indicator Date hidden'!F11="x","x",$E$2-'Indicator Date hidden'!F11)</f>
        <v>0</v>
      </c>
      <c r="F10" s="170">
        <f>IF('Indicator Date hidden'!G11="x","x",$F$2-'Indicator Date hidden'!G11)</f>
        <v>0</v>
      </c>
      <c r="G10" s="170">
        <f>IF('Indicator Date hidden'!H11="x","x",$G$2-'Indicator Date hidden'!H11)</f>
        <v>0</v>
      </c>
      <c r="H10" s="170">
        <f>IF('Indicator Date hidden'!I11="x","x",$H$2-'Indicator Date hidden'!I11)</f>
        <v>0</v>
      </c>
      <c r="I10" s="170">
        <f>IF('Indicator Date hidden'!J11="x","x",$I$2-'Indicator Date hidden'!J11)</f>
        <v>0</v>
      </c>
      <c r="J10" s="170">
        <f>IF('Indicator Date hidden'!K11="x","x",$J$2-'Indicator Date hidden'!K11)</f>
        <v>0</v>
      </c>
      <c r="K10" s="170">
        <f>IF('Indicator Date hidden'!L11="x","x",$K$2-'Indicator Date hidden'!L11)</f>
        <v>0</v>
      </c>
      <c r="L10" s="170">
        <f>IF('Indicator Date hidden'!M11="x","x",$L$2-'Indicator Date hidden'!M11)</f>
        <v>0</v>
      </c>
      <c r="M10" s="170">
        <f>IF('Indicator Date hidden'!N11="x","x",$M$2-'Indicator Date hidden'!N11)</f>
        <v>0</v>
      </c>
      <c r="N10" s="170">
        <f>IF('Indicator Date hidden'!O11="x","x",$N$2-'Indicator Date hidden'!O11)</f>
        <v>0</v>
      </c>
      <c r="O10" s="170">
        <f>IF('Indicator Date hidden'!P11="x","x",$O$2-'Indicator Date hidden'!P11)</f>
        <v>0</v>
      </c>
      <c r="P10" s="170">
        <f>IF('Indicator Date hidden'!Q11="x","x",$P$2-'Indicator Date hidden'!Q11)</f>
        <v>0</v>
      </c>
      <c r="Q10" s="170" t="str">
        <f>IF('Indicator Date hidden'!R11="x","x",$Q$2-'Indicator Date hidden'!R11)</f>
        <v>x</v>
      </c>
      <c r="R10" s="170">
        <f>IF('Indicator Date hidden'!S11="x","x",$R$2-'Indicator Date hidden'!S11)</f>
        <v>0</v>
      </c>
      <c r="S10" s="170">
        <f>IF('Indicator Date hidden'!T11="x","x",$S$2-'Indicator Date hidden'!T11)</f>
        <v>0</v>
      </c>
      <c r="T10" s="170">
        <f>IF('Indicator Date hidden'!U11="x","x",$T$2-'Indicator Date hidden'!U11)</f>
        <v>0</v>
      </c>
      <c r="U10" s="170" t="str">
        <f>IF('Indicator Date hidden'!V11="x","x",$U$2-'Indicator Date hidden'!V11)</f>
        <v>x</v>
      </c>
      <c r="V10" s="170">
        <f>IF('Indicator Date hidden'!W11="x","x",$V$2-'Indicator Date hidden'!W11)</f>
        <v>0</v>
      </c>
      <c r="W10" s="170">
        <f>IF('Indicator Date hidden'!X11="x","x",$W$2-'Indicator Date hidden'!X11)</f>
        <v>9</v>
      </c>
      <c r="X10" s="170">
        <f>IF('Indicator Date hidden'!Y11="x","x",$X$2-'Indicator Date hidden'!Y11)</f>
        <v>5</v>
      </c>
      <c r="Y10" s="170">
        <f>IF('Indicator Date hidden'!Z11="x","x",$Y$2-'Indicator Date hidden'!Z11)</f>
        <v>0</v>
      </c>
      <c r="Z10" s="170">
        <f>IF('Indicator Date hidden'!AA11="x","x",$Z$2-'Indicator Date hidden'!AA11)</f>
        <v>0</v>
      </c>
      <c r="AA10" s="170">
        <f>IF('Indicator Date hidden'!AB11="x","x",$AA$2-'Indicator Date hidden'!AB11)</f>
        <v>0</v>
      </c>
      <c r="AB10" s="170">
        <f>IF('Indicator Date hidden'!AC11="x","x",$AB$2-'Indicator Date hidden'!AC11)</f>
        <v>0</v>
      </c>
      <c r="AC10" s="170">
        <f>IF('Indicator Date hidden'!AD11="x","x",$AC$2-'Indicator Date hidden'!AD11)</f>
        <v>0</v>
      </c>
      <c r="AD10" s="170" t="str">
        <f>IF('Indicator Date hidden'!AE11="x","x",$AD$2-'Indicator Date hidden'!AE11)</f>
        <v>x</v>
      </c>
      <c r="AE10" s="170">
        <f>IF('Indicator Date hidden'!AF11="x","x",$AE$2-'Indicator Date hidden'!AF11)</f>
        <v>0</v>
      </c>
      <c r="AF10" s="170">
        <f>IF('Indicator Date hidden'!AG11="x","x",$AF$2-'Indicator Date hidden'!AG11)</f>
        <v>5</v>
      </c>
      <c r="AG10" s="170">
        <f>IF('Indicator Date hidden'!AH11="x","x",$AG$2-'Indicator Date hidden'!AH11)</f>
        <v>0</v>
      </c>
      <c r="AH10" s="170">
        <f>IF('Indicator Date hidden'!AI11="x","x",$AH$2-'Indicator Date hidden'!AI11)</f>
        <v>0</v>
      </c>
      <c r="AI10" s="170">
        <f>IF('Indicator Date hidden'!AJ11="x","x",$AI$2-'Indicator Date hidden'!AJ11)</f>
        <v>0</v>
      </c>
      <c r="AJ10" s="170" t="str">
        <f>IF('Indicator Date hidden'!AK11="x","x",$AJ$2-'Indicator Date hidden'!AK11)</f>
        <v>x</v>
      </c>
      <c r="AK10" s="170">
        <f>IF('Indicator Date hidden'!AL11="x","x",$AK$2-'Indicator Date hidden'!AL11)</f>
        <v>1</v>
      </c>
      <c r="AL10" s="170">
        <f>IF('Indicator Date hidden'!AM11="x","x",$AL$2-'Indicator Date hidden'!AM11)</f>
        <v>0</v>
      </c>
      <c r="AM10" s="170">
        <f>IF('Indicator Date hidden'!AN11="x","x",$AM$2-'Indicator Date hidden'!AN11)</f>
        <v>0</v>
      </c>
      <c r="AN10" s="170">
        <f>IF('Indicator Date hidden'!AO11="x","x",$AN$2-'Indicator Date hidden'!AO11)</f>
        <v>0</v>
      </c>
      <c r="AO10" s="170">
        <f>IF('Indicator Date hidden'!AP11="x","x",$AO$2-'Indicator Date hidden'!AP11)</f>
        <v>0</v>
      </c>
      <c r="AP10" s="170" t="str">
        <f>IF('Indicator Date hidden'!AQ11="x","x",$AP$2-'Indicator Date hidden'!AQ11)</f>
        <v>x</v>
      </c>
      <c r="AQ10" s="170">
        <f>IF('Indicator Date hidden'!AR11="x","x",$AQ$2-'Indicator Date hidden'!AR11)</f>
        <v>0</v>
      </c>
      <c r="AR10" s="170">
        <f>IF('Indicator Date hidden'!AS11="x","x",$AR$2-'Indicator Date hidden'!AS11)</f>
        <v>0</v>
      </c>
      <c r="AS10" s="170">
        <f>IF('Indicator Date hidden'!AT11="x","x",$AS$2-'Indicator Date hidden'!AT11)</f>
        <v>0</v>
      </c>
      <c r="AT10" s="170">
        <f>IF('Indicator Date hidden'!AU11="x","x",$AT$2-'Indicator Date hidden'!AU11)</f>
        <v>0</v>
      </c>
      <c r="AU10" s="170" t="str">
        <f>IF('Indicator Date hidden'!AV11="x","x",$AU$2-'Indicator Date hidden'!AV11)</f>
        <v>x</v>
      </c>
      <c r="AV10" s="170">
        <f>IF('Indicator Date hidden'!AW11="x","x",$AV$2-'Indicator Date hidden'!AW11)</f>
        <v>0</v>
      </c>
      <c r="AW10" s="170">
        <f>IF('Indicator Date hidden'!AX11="x","x",$AW$2-'Indicator Date hidden'!AX11)</f>
        <v>0</v>
      </c>
      <c r="AX10" s="170">
        <f>IF('Indicator Date hidden'!AY11="x","x",$AX$2-'Indicator Date hidden'!AY11)</f>
        <v>0</v>
      </c>
      <c r="AY10" s="170">
        <f>IF('Indicator Date hidden'!AZ11="x","x",$AY$2-'Indicator Date hidden'!AZ11)</f>
        <v>0</v>
      </c>
      <c r="AZ10" s="170">
        <f>IF('Indicator Date hidden'!BA11="x","x",$AZ$2-'Indicator Date hidden'!BA11)</f>
        <v>0</v>
      </c>
      <c r="BA10" s="5">
        <f t="shared" si="0"/>
        <v>20</v>
      </c>
      <c r="BB10" s="171">
        <f t="shared" si="1"/>
        <v>0.44444444444444442</v>
      </c>
      <c r="BC10" s="5">
        <f t="shared" si="2"/>
        <v>4</v>
      </c>
      <c r="BD10" s="171">
        <f t="shared" si="3"/>
        <v>1.6540261391936351</v>
      </c>
      <c r="BE10" s="174">
        <f t="shared" si="4"/>
        <v>0</v>
      </c>
    </row>
    <row r="11" spans="1:57" x14ac:dyDescent="0.25">
      <c r="A11" t="s">
        <v>16</v>
      </c>
      <c r="B11" s="170">
        <f>IF('Indicator Date hidden'!C12="x","x",$B$2-'Indicator Date hidden'!C12)</f>
        <v>0</v>
      </c>
      <c r="C11" s="170">
        <f>IF('Indicator Date hidden'!D12="x","x",$C$2-'Indicator Date hidden'!D12)</f>
        <v>0</v>
      </c>
      <c r="D11" s="170">
        <f>IF('Indicator Date hidden'!E12="x","x",$D$2-'Indicator Date hidden'!E12)</f>
        <v>0</v>
      </c>
      <c r="E11" s="170">
        <f>IF('Indicator Date hidden'!F12="x","x",$E$2-'Indicator Date hidden'!F12)</f>
        <v>0</v>
      </c>
      <c r="F11" s="170">
        <f>IF('Indicator Date hidden'!G12="x","x",$F$2-'Indicator Date hidden'!G12)</f>
        <v>0</v>
      </c>
      <c r="G11" s="170">
        <f>IF('Indicator Date hidden'!H12="x","x",$G$2-'Indicator Date hidden'!H12)</f>
        <v>0</v>
      </c>
      <c r="H11" s="170">
        <f>IF('Indicator Date hidden'!I12="x","x",$H$2-'Indicator Date hidden'!I12)</f>
        <v>0</v>
      </c>
      <c r="I11" s="170">
        <f>IF('Indicator Date hidden'!J12="x","x",$I$2-'Indicator Date hidden'!J12)</f>
        <v>0</v>
      </c>
      <c r="J11" s="170">
        <f>IF('Indicator Date hidden'!K12="x","x",$J$2-'Indicator Date hidden'!K12)</f>
        <v>0</v>
      </c>
      <c r="K11" s="170">
        <f>IF('Indicator Date hidden'!L12="x","x",$K$2-'Indicator Date hidden'!L12)</f>
        <v>0</v>
      </c>
      <c r="L11" s="170">
        <f>IF('Indicator Date hidden'!M12="x","x",$L$2-'Indicator Date hidden'!M12)</f>
        <v>0</v>
      </c>
      <c r="M11" s="170">
        <f>IF('Indicator Date hidden'!N12="x","x",$M$2-'Indicator Date hidden'!N12)</f>
        <v>0</v>
      </c>
      <c r="N11" s="170">
        <f>IF('Indicator Date hidden'!O12="x","x",$N$2-'Indicator Date hidden'!O12)</f>
        <v>0</v>
      </c>
      <c r="O11" s="170">
        <f>IF('Indicator Date hidden'!P12="x","x",$O$2-'Indicator Date hidden'!P12)</f>
        <v>0</v>
      </c>
      <c r="P11" s="170">
        <f>IF('Indicator Date hidden'!Q12="x","x",$P$2-'Indicator Date hidden'!Q12)</f>
        <v>0</v>
      </c>
      <c r="Q11" s="170" t="str">
        <f>IF('Indicator Date hidden'!R12="x","x",$Q$2-'Indicator Date hidden'!R12)</f>
        <v>x</v>
      </c>
      <c r="R11" s="170">
        <f>IF('Indicator Date hidden'!S12="x","x",$R$2-'Indicator Date hidden'!S12)</f>
        <v>0</v>
      </c>
      <c r="S11" s="170">
        <f>IF('Indicator Date hidden'!T12="x","x",$S$2-'Indicator Date hidden'!T12)</f>
        <v>0</v>
      </c>
      <c r="T11" s="170">
        <f>IF('Indicator Date hidden'!U12="x","x",$T$2-'Indicator Date hidden'!U12)</f>
        <v>0</v>
      </c>
      <c r="U11" s="170" t="str">
        <f>IF('Indicator Date hidden'!V12="x","x",$U$2-'Indicator Date hidden'!V12)</f>
        <v>x</v>
      </c>
      <c r="V11" s="170">
        <f>IF('Indicator Date hidden'!W12="x","x",$V$2-'Indicator Date hidden'!W12)</f>
        <v>0</v>
      </c>
      <c r="W11" s="170" t="str">
        <f>IF('Indicator Date hidden'!X12="x","x",$W$2-'Indicator Date hidden'!X12)</f>
        <v>x</v>
      </c>
      <c r="X11" s="170">
        <f>IF('Indicator Date hidden'!Y12="x","x",$X$2-'Indicator Date hidden'!Y12)</f>
        <v>0</v>
      </c>
      <c r="Y11" s="170">
        <f>IF('Indicator Date hidden'!Z12="x","x",$Y$2-'Indicator Date hidden'!Z12)</f>
        <v>0</v>
      </c>
      <c r="Z11" s="170">
        <f>IF('Indicator Date hidden'!AA12="x","x",$Z$2-'Indicator Date hidden'!AA12)</f>
        <v>0</v>
      </c>
      <c r="AA11" s="170" t="str">
        <f>IF('Indicator Date hidden'!AB12="x","x",$AA$2-'Indicator Date hidden'!AB12)</f>
        <v>x</v>
      </c>
      <c r="AB11" s="170">
        <f>IF('Indicator Date hidden'!AC12="x","x",$AB$2-'Indicator Date hidden'!AC12)</f>
        <v>0</v>
      </c>
      <c r="AC11" s="170">
        <f>IF('Indicator Date hidden'!AD12="x","x",$AC$2-'Indicator Date hidden'!AD12)</f>
        <v>0</v>
      </c>
      <c r="AD11" s="170" t="str">
        <f>IF('Indicator Date hidden'!AE12="x","x",$AD$2-'Indicator Date hidden'!AE12)</f>
        <v>x</v>
      </c>
      <c r="AE11" s="170">
        <f>IF('Indicator Date hidden'!AF12="x","x",$AE$2-'Indicator Date hidden'!AF12)</f>
        <v>0</v>
      </c>
      <c r="AF11" s="170">
        <f>IF('Indicator Date hidden'!AG12="x","x",$AF$2-'Indicator Date hidden'!AG12)</f>
        <v>3</v>
      </c>
      <c r="AG11" s="170">
        <f>IF('Indicator Date hidden'!AH12="x","x",$AG$2-'Indicator Date hidden'!AH12)</f>
        <v>0</v>
      </c>
      <c r="AH11" s="170">
        <f>IF('Indicator Date hidden'!AI12="x","x",$AH$2-'Indicator Date hidden'!AI12)</f>
        <v>0</v>
      </c>
      <c r="AI11" s="170">
        <f>IF('Indicator Date hidden'!AJ12="x","x",$AI$2-'Indicator Date hidden'!AJ12)</f>
        <v>0</v>
      </c>
      <c r="AJ11" s="170" t="str">
        <f>IF('Indicator Date hidden'!AK12="x","x",$AJ$2-'Indicator Date hidden'!AK12)</f>
        <v>x</v>
      </c>
      <c r="AK11" s="170">
        <f>IF('Indicator Date hidden'!AL12="x","x",$AK$2-'Indicator Date hidden'!AL12)</f>
        <v>1</v>
      </c>
      <c r="AL11" s="170">
        <f>IF('Indicator Date hidden'!AM12="x","x",$AL$2-'Indicator Date hidden'!AM12)</f>
        <v>0</v>
      </c>
      <c r="AM11" s="170">
        <f>IF('Indicator Date hidden'!AN12="x","x",$AM$2-'Indicator Date hidden'!AN12)</f>
        <v>0</v>
      </c>
      <c r="AN11" s="170">
        <f>IF('Indicator Date hidden'!AO12="x","x",$AN$2-'Indicator Date hidden'!AO12)</f>
        <v>0</v>
      </c>
      <c r="AO11" s="170">
        <f>IF('Indicator Date hidden'!AP12="x","x",$AO$2-'Indicator Date hidden'!AP12)</f>
        <v>0</v>
      </c>
      <c r="AP11" s="170">
        <f>IF('Indicator Date hidden'!AQ12="x","x",$AP$2-'Indicator Date hidden'!AQ12)</f>
        <v>0</v>
      </c>
      <c r="AQ11" s="170">
        <f>IF('Indicator Date hidden'!AR12="x","x",$AQ$2-'Indicator Date hidden'!AR12)</f>
        <v>0</v>
      </c>
      <c r="AR11" s="170">
        <f>IF('Indicator Date hidden'!AS12="x","x",$AR$2-'Indicator Date hidden'!AS12)</f>
        <v>0</v>
      </c>
      <c r="AS11" s="170">
        <f>IF('Indicator Date hidden'!AT12="x","x",$AS$2-'Indicator Date hidden'!AT12)</f>
        <v>0</v>
      </c>
      <c r="AT11" s="170">
        <f>IF('Indicator Date hidden'!AU12="x","x",$AT$2-'Indicator Date hidden'!AU12)</f>
        <v>0</v>
      </c>
      <c r="AU11" s="170" t="str">
        <f>IF('Indicator Date hidden'!AV12="x","x",$AU$2-'Indicator Date hidden'!AV12)</f>
        <v>x</v>
      </c>
      <c r="AV11" s="170">
        <f>IF('Indicator Date hidden'!AW12="x","x",$AV$2-'Indicator Date hidden'!AW12)</f>
        <v>0</v>
      </c>
      <c r="AW11" s="170">
        <f>IF('Indicator Date hidden'!AX12="x","x",$AW$2-'Indicator Date hidden'!AX12)</f>
        <v>0</v>
      </c>
      <c r="AX11" s="170">
        <f>IF('Indicator Date hidden'!AY12="x","x",$AX$2-'Indicator Date hidden'!AY12)</f>
        <v>0</v>
      </c>
      <c r="AY11" s="170">
        <f>IF('Indicator Date hidden'!AZ12="x","x",$AY$2-'Indicator Date hidden'!AZ12)</f>
        <v>0</v>
      </c>
      <c r="AZ11" s="170">
        <f>IF('Indicator Date hidden'!BA12="x","x",$AZ$2-'Indicator Date hidden'!BA12)</f>
        <v>0</v>
      </c>
      <c r="BA11" s="5">
        <f t="shared" si="0"/>
        <v>4</v>
      </c>
      <c r="BB11" s="171">
        <f t="shared" si="1"/>
        <v>9.0909090909090912E-2</v>
      </c>
      <c r="BC11" s="5">
        <f t="shared" si="2"/>
        <v>2</v>
      </c>
      <c r="BD11" s="171">
        <f t="shared" si="3"/>
        <v>0.46798318822668183</v>
      </c>
      <c r="BE11" s="174">
        <f t="shared" si="4"/>
        <v>0</v>
      </c>
    </row>
    <row r="12" spans="1:57" x14ac:dyDescent="0.25">
      <c r="A12" t="s">
        <v>18</v>
      </c>
      <c r="B12" s="170">
        <f>IF('Indicator Date hidden'!C13="x","x",$B$2-'Indicator Date hidden'!C13)</f>
        <v>0</v>
      </c>
      <c r="C12" s="170">
        <f>IF('Indicator Date hidden'!D13="x","x",$C$2-'Indicator Date hidden'!D13)</f>
        <v>0</v>
      </c>
      <c r="D12" s="170">
        <f>IF('Indicator Date hidden'!E13="x","x",$D$2-'Indicator Date hidden'!E13)</f>
        <v>0</v>
      </c>
      <c r="E12" s="170">
        <f>IF('Indicator Date hidden'!F13="x","x",$E$2-'Indicator Date hidden'!F13)</f>
        <v>0</v>
      </c>
      <c r="F12" s="170">
        <f>IF('Indicator Date hidden'!G13="x","x",$F$2-'Indicator Date hidden'!G13)</f>
        <v>0</v>
      </c>
      <c r="G12" s="170">
        <f>IF('Indicator Date hidden'!H13="x","x",$G$2-'Indicator Date hidden'!H13)</f>
        <v>0</v>
      </c>
      <c r="H12" s="170">
        <f>IF('Indicator Date hidden'!I13="x","x",$H$2-'Indicator Date hidden'!I13)</f>
        <v>0</v>
      </c>
      <c r="I12" s="170">
        <f>IF('Indicator Date hidden'!J13="x","x",$I$2-'Indicator Date hidden'!J13)</f>
        <v>0</v>
      </c>
      <c r="J12" s="170">
        <f>IF('Indicator Date hidden'!K13="x","x",$J$2-'Indicator Date hidden'!K13)</f>
        <v>0</v>
      </c>
      <c r="K12" s="170">
        <f>IF('Indicator Date hidden'!L13="x","x",$K$2-'Indicator Date hidden'!L13)</f>
        <v>0</v>
      </c>
      <c r="L12" s="170">
        <f>IF('Indicator Date hidden'!M13="x","x",$L$2-'Indicator Date hidden'!M13)</f>
        <v>0</v>
      </c>
      <c r="M12" s="170">
        <f>IF('Indicator Date hidden'!N13="x","x",$M$2-'Indicator Date hidden'!N13)</f>
        <v>0</v>
      </c>
      <c r="N12" s="170">
        <f>IF('Indicator Date hidden'!O13="x","x",$N$2-'Indicator Date hidden'!O13)</f>
        <v>0</v>
      </c>
      <c r="O12" s="170">
        <f>IF('Indicator Date hidden'!P13="x","x",$O$2-'Indicator Date hidden'!P13)</f>
        <v>0</v>
      </c>
      <c r="P12" s="170">
        <f>IF('Indicator Date hidden'!Q13="x","x",$P$2-'Indicator Date hidden'!Q13)</f>
        <v>0</v>
      </c>
      <c r="Q12" s="170">
        <f>IF('Indicator Date hidden'!R13="x","x",$Q$2-'Indicator Date hidden'!R13)</f>
        <v>9</v>
      </c>
      <c r="R12" s="170">
        <f>IF('Indicator Date hidden'!S13="x","x",$R$2-'Indicator Date hidden'!S13)</f>
        <v>0</v>
      </c>
      <c r="S12" s="170">
        <f>IF('Indicator Date hidden'!T13="x","x",$S$2-'Indicator Date hidden'!T13)</f>
        <v>0</v>
      </c>
      <c r="T12" s="170">
        <f>IF('Indicator Date hidden'!U13="x","x",$T$2-'Indicator Date hidden'!U13)</f>
        <v>0</v>
      </c>
      <c r="U12" s="170">
        <f>IF('Indicator Date hidden'!V13="x","x",$U$2-'Indicator Date hidden'!V13)</f>
        <v>0</v>
      </c>
      <c r="V12" s="170">
        <f>IF('Indicator Date hidden'!W13="x","x",$V$2-'Indicator Date hidden'!W13)</f>
        <v>0</v>
      </c>
      <c r="W12" s="170">
        <f>IF('Indicator Date hidden'!X13="x","x",$W$2-'Indicator Date hidden'!X13)</f>
        <v>3</v>
      </c>
      <c r="X12" s="170">
        <f>IF('Indicator Date hidden'!Y13="x","x",$X$2-'Indicator Date hidden'!Y13)</f>
        <v>3</v>
      </c>
      <c r="Y12" s="170">
        <f>IF('Indicator Date hidden'!Z13="x","x",$Y$2-'Indicator Date hidden'!Z13)</f>
        <v>0</v>
      </c>
      <c r="Z12" s="170">
        <f>IF('Indicator Date hidden'!AA13="x","x",$Z$2-'Indicator Date hidden'!AA13)</f>
        <v>0</v>
      </c>
      <c r="AA12" s="170">
        <f>IF('Indicator Date hidden'!AB13="x","x",$AA$2-'Indicator Date hidden'!AB13)</f>
        <v>0</v>
      </c>
      <c r="AB12" s="170">
        <f>IF('Indicator Date hidden'!AC13="x","x",$AB$2-'Indicator Date hidden'!AC13)</f>
        <v>0</v>
      </c>
      <c r="AC12" s="170">
        <f>IF('Indicator Date hidden'!AD13="x","x",$AC$2-'Indicator Date hidden'!AD13)</f>
        <v>0</v>
      </c>
      <c r="AD12" s="170">
        <f>IF('Indicator Date hidden'!AE13="x","x",$AD$2-'Indicator Date hidden'!AE13)</f>
        <v>0</v>
      </c>
      <c r="AE12" s="170">
        <f>IF('Indicator Date hidden'!AF13="x","x",$AE$2-'Indicator Date hidden'!AF13)</f>
        <v>0</v>
      </c>
      <c r="AF12" s="170">
        <f>IF('Indicator Date hidden'!AG13="x","x",$AF$2-'Indicator Date hidden'!AG13)</f>
        <v>7</v>
      </c>
      <c r="AG12" s="170">
        <f>IF('Indicator Date hidden'!AH13="x","x",$AG$2-'Indicator Date hidden'!AH13)</f>
        <v>0</v>
      </c>
      <c r="AH12" s="170">
        <f>IF('Indicator Date hidden'!AI13="x","x",$AH$2-'Indicator Date hidden'!AI13)</f>
        <v>0</v>
      </c>
      <c r="AI12" s="170">
        <f>IF('Indicator Date hidden'!AJ13="x","x",$AI$2-'Indicator Date hidden'!AJ13)</f>
        <v>0</v>
      </c>
      <c r="AJ12" s="170">
        <f>IF('Indicator Date hidden'!AK13="x","x",$AJ$2-'Indicator Date hidden'!AK13)</f>
        <v>0</v>
      </c>
      <c r="AK12" s="170">
        <f>IF('Indicator Date hidden'!AL13="x","x",$AK$2-'Indicator Date hidden'!AL13)</f>
        <v>1</v>
      </c>
      <c r="AL12" s="170">
        <f>IF('Indicator Date hidden'!AM13="x","x",$AL$2-'Indicator Date hidden'!AM13)</f>
        <v>0</v>
      </c>
      <c r="AM12" s="170">
        <f>IF('Indicator Date hidden'!AN13="x","x",$AM$2-'Indicator Date hidden'!AN13)</f>
        <v>0</v>
      </c>
      <c r="AN12" s="170">
        <f>IF('Indicator Date hidden'!AO13="x","x",$AN$2-'Indicator Date hidden'!AO13)</f>
        <v>0</v>
      </c>
      <c r="AO12" s="170" t="str">
        <f>IF('Indicator Date hidden'!AP13="x","x",$AO$2-'Indicator Date hidden'!AP13)</f>
        <v>x</v>
      </c>
      <c r="AP12" s="170" t="str">
        <f>IF('Indicator Date hidden'!AQ13="x","x",$AP$2-'Indicator Date hidden'!AQ13)</f>
        <v>x</v>
      </c>
      <c r="AQ12" s="170" t="str">
        <f>IF('Indicator Date hidden'!AR13="x","x",$AQ$2-'Indicator Date hidden'!AR13)</f>
        <v>x</v>
      </c>
      <c r="AR12" s="170">
        <f>IF('Indicator Date hidden'!AS13="x","x",$AR$2-'Indicator Date hidden'!AS13)</f>
        <v>0</v>
      </c>
      <c r="AS12" s="170">
        <f>IF('Indicator Date hidden'!AT13="x","x",$AS$2-'Indicator Date hidden'!AT13)</f>
        <v>0</v>
      </c>
      <c r="AT12" s="170">
        <f>IF('Indicator Date hidden'!AU13="x","x",$AT$2-'Indicator Date hidden'!AU13)</f>
        <v>0</v>
      </c>
      <c r="AU12" s="170">
        <f>IF('Indicator Date hidden'!AV13="x","x",$AU$2-'Indicator Date hidden'!AV13)</f>
        <v>0</v>
      </c>
      <c r="AV12" s="170">
        <f>IF('Indicator Date hidden'!AW13="x","x",$AV$2-'Indicator Date hidden'!AW13)</f>
        <v>0</v>
      </c>
      <c r="AW12" s="170">
        <f>IF('Indicator Date hidden'!AX13="x","x",$AW$2-'Indicator Date hidden'!AX13)</f>
        <v>0</v>
      </c>
      <c r="AX12" s="170">
        <f>IF('Indicator Date hidden'!AY13="x","x",$AX$2-'Indicator Date hidden'!AY13)</f>
        <v>0</v>
      </c>
      <c r="AY12" s="170">
        <f>IF('Indicator Date hidden'!AZ13="x","x",$AY$2-'Indicator Date hidden'!AZ13)</f>
        <v>0</v>
      </c>
      <c r="AZ12" s="170">
        <f>IF('Indicator Date hidden'!BA13="x","x",$AZ$2-'Indicator Date hidden'!BA13)</f>
        <v>0</v>
      </c>
      <c r="BA12" s="5">
        <f t="shared" si="0"/>
        <v>23</v>
      </c>
      <c r="BB12" s="171">
        <f t="shared" si="1"/>
        <v>0.47916666666666669</v>
      </c>
      <c r="BC12" s="5">
        <f t="shared" si="2"/>
        <v>5</v>
      </c>
      <c r="BD12" s="171">
        <f t="shared" si="3"/>
        <v>1.6954545031413324</v>
      </c>
      <c r="BE12" s="174">
        <f t="shared" si="4"/>
        <v>0</v>
      </c>
    </row>
    <row r="13" spans="1:57" x14ac:dyDescent="0.25">
      <c r="A13" t="s">
        <v>20</v>
      </c>
      <c r="B13" s="170">
        <f>IF('Indicator Date hidden'!C14="x","x",$B$2-'Indicator Date hidden'!C14)</f>
        <v>0</v>
      </c>
      <c r="C13" s="170">
        <f>IF('Indicator Date hidden'!D14="x","x",$C$2-'Indicator Date hidden'!D14)</f>
        <v>0</v>
      </c>
      <c r="D13" s="170">
        <f>IF('Indicator Date hidden'!E14="x","x",$D$2-'Indicator Date hidden'!E14)</f>
        <v>0</v>
      </c>
      <c r="E13" s="170">
        <f>IF('Indicator Date hidden'!F14="x","x",$E$2-'Indicator Date hidden'!F14)</f>
        <v>0</v>
      </c>
      <c r="F13" s="170">
        <f>IF('Indicator Date hidden'!G14="x","x",$F$2-'Indicator Date hidden'!G14)</f>
        <v>0</v>
      </c>
      <c r="G13" s="170">
        <f>IF('Indicator Date hidden'!H14="x","x",$G$2-'Indicator Date hidden'!H14)</f>
        <v>0</v>
      </c>
      <c r="H13" s="170">
        <f>IF('Indicator Date hidden'!I14="x","x",$H$2-'Indicator Date hidden'!I14)</f>
        <v>0</v>
      </c>
      <c r="I13" s="170">
        <f>IF('Indicator Date hidden'!J14="x","x",$I$2-'Indicator Date hidden'!J14)</f>
        <v>0</v>
      </c>
      <c r="J13" s="170">
        <f>IF('Indicator Date hidden'!K14="x","x",$J$2-'Indicator Date hidden'!K14)</f>
        <v>0</v>
      </c>
      <c r="K13" s="170">
        <f>IF('Indicator Date hidden'!L14="x","x",$K$2-'Indicator Date hidden'!L14)</f>
        <v>0</v>
      </c>
      <c r="L13" s="170">
        <f>IF('Indicator Date hidden'!M14="x","x",$L$2-'Indicator Date hidden'!M14)</f>
        <v>0</v>
      </c>
      <c r="M13" s="170">
        <f>IF('Indicator Date hidden'!N14="x","x",$M$2-'Indicator Date hidden'!N14)</f>
        <v>0</v>
      </c>
      <c r="N13" s="170">
        <f>IF('Indicator Date hidden'!O14="x","x",$N$2-'Indicator Date hidden'!O14)</f>
        <v>0</v>
      </c>
      <c r="O13" s="170">
        <f>IF('Indicator Date hidden'!P14="x","x",$O$2-'Indicator Date hidden'!P14)</f>
        <v>0</v>
      </c>
      <c r="P13" s="170">
        <f>IF('Indicator Date hidden'!Q14="x","x",$P$2-'Indicator Date hidden'!Q14)</f>
        <v>0</v>
      </c>
      <c r="Q13" s="170" t="str">
        <f>IF('Indicator Date hidden'!R14="x","x",$Q$2-'Indicator Date hidden'!R14)</f>
        <v>x</v>
      </c>
      <c r="R13" s="170">
        <f>IF('Indicator Date hidden'!S14="x","x",$R$2-'Indicator Date hidden'!S14)</f>
        <v>0</v>
      </c>
      <c r="S13" s="170">
        <f>IF('Indicator Date hidden'!T14="x","x",$S$2-'Indicator Date hidden'!T14)</f>
        <v>0</v>
      </c>
      <c r="T13" s="170">
        <f>IF('Indicator Date hidden'!U14="x","x",$T$2-'Indicator Date hidden'!U14)</f>
        <v>0</v>
      </c>
      <c r="U13" s="170" t="str">
        <f>IF('Indicator Date hidden'!V14="x","x",$U$2-'Indicator Date hidden'!V14)</f>
        <v>x</v>
      </c>
      <c r="V13" s="170">
        <f>IF('Indicator Date hidden'!W14="x","x",$V$2-'Indicator Date hidden'!W14)</f>
        <v>0</v>
      </c>
      <c r="W13" s="170" t="str">
        <f>IF('Indicator Date hidden'!X14="x","x",$W$2-'Indicator Date hidden'!X14)</f>
        <v>x</v>
      </c>
      <c r="X13" s="170" t="str">
        <f>IF('Indicator Date hidden'!Y14="x","x",$X$2-'Indicator Date hidden'!Y14)</f>
        <v>x</v>
      </c>
      <c r="Y13" s="170">
        <f>IF('Indicator Date hidden'!Z14="x","x",$Y$2-'Indicator Date hidden'!Z14)</f>
        <v>0</v>
      </c>
      <c r="Z13" s="170">
        <f>IF('Indicator Date hidden'!AA14="x","x",$Z$2-'Indicator Date hidden'!AA14)</f>
        <v>0</v>
      </c>
      <c r="AA13" s="170">
        <f>IF('Indicator Date hidden'!AB14="x","x",$AA$2-'Indicator Date hidden'!AB14)</f>
        <v>0</v>
      </c>
      <c r="AB13" s="170">
        <f>IF('Indicator Date hidden'!AC14="x","x",$AB$2-'Indicator Date hidden'!AC14)</f>
        <v>0</v>
      </c>
      <c r="AC13" s="170">
        <f>IF('Indicator Date hidden'!AD14="x","x",$AC$2-'Indicator Date hidden'!AD14)</f>
        <v>0</v>
      </c>
      <c r="AD13" s="170" t="str">
        <f>IF('Indicator Date hidden'!AE14="x","x",$AD$2-'Indicator Date hidden'!AE14)</f>
        <v>x</v>
      </c>
      <c r="AE13" s="170">
        <f>IF('Indicator Date hidden'!AF14="x","x",$AE$2-'Indicator Date hidden'!AF14)</f>
        <v>0</v>
      </c>
      <c r="AF13" s="170" t="str">
        <f>IF('Indicator Date hidden'!AG14="x","x",$AF$2-'Indicator Date hidden'!AG14)</f>
        <v>x</v>
      </c>
      <c r="AG13" s="170">
        <f>IF('Indicator Date hidden'!AH14="x","x",$AG$2-'Indicator Date hidden'!AH14)</f>
        <v>0</v>
      </c>
      <c r="AH13" s="170">
        <f>IF('Indicator Date hidden'!AI14="x","x",$AH$2-'Indicator Date hidden'!AI14)</f>
        <v>0</v>
      </c>
      <c r="AI13" s="170">
        <f>IF('Indicator Date hidden'!AJ14="x","x",$AI$2-'Indicator Date hidden'!AJ14)</f>
        <v>0</v>
      </c>
      <c r="AJ13" s="170" t="str">
        <f>IF('Indicator Date hidden'!AK14="x","x",$AJ$2-'Indicator Date hidden'!AK14)</f>
        <v>x</v>
      </c>
      <c r="AK13" s="170">
        <f>IF('Indicator Date hidden'!AL14="x","x",$AK$2-'Indicator Date hidden'!AL14)</f>
        <v>1</v>
      </c>
      <c r="AL13" s="170">
        <f>IF('Indicator Date hidden'!AM14="x","x",$AL$2-'Indicator Date hidden'!AM14)</f>
        <v>0</v>
      </c>
      <c r="AM13" s="170">
        <f>IF('Indicator Date hidden'!AN14="x","x",$AM$2-'Indicator Date hidden'!AN14)</f>
        <v>0</v>
      </c>
      <c r="AN13" s="170">
        <f>IF('Indicator Date hidden'!AO14="x","x",$AN$2-'Indicator Date hidden'!AO14)</f>
        <v>0</v>
      </c>
      <c r="AO13" s="170">
        <f>IF('Indicator Date hidden'!AP14="x","x",$AO$2-'Indicator Date hidden'!AP14)</f>
        <v>0</v>
      </c>
      <c r="AP13" s="170">
        <f>IF('Indicator Date hidden'!AQ14="x","x",$AP$2-'Indicator Date hidden'!AQ14)</f>
        <v>0</v>
      </c>
      <c r="AQ13" s="170" t="str">
        <f>IF('Indicator Date hidden'!AR14="x","x",$AQ$2-'Indicator Date hidden'!AR14)</f>
        <v>x</v>
      </c>
      <c r="AR13" s="170">
        <f>IF('Indicator Date hidden'!AS14="x","x",$AR$2-'Indicator Date hidden'!AS14)</f>
        <v>0</v>
      </c>
      <c r="AS13" s="170">
        <f>IF('Indicator Date hidden'!AT14="x","x",$AS$2-'Indicator Date hidden'!AT14)</f>
        <v>0</v>
      </c>
      <c r="AT13" s="170">
        <f>IF('Indicator Date hidden'!AU14="x","x",$AT$2-'Indicator Date hidden'!AU14)</f>
        <v>0</v>
      </c>
      <c r="AU13" s="170" t="str">
        <f>IF('Indicator Date hidden'!AV14="x","x",$AU$2-'Indicator Date hidden'!AV14)</f>
        <v>x</v>
      </c>
      <c r="AV13" s="170">
        <f>IF('Indicator Date hidden'!AW14="x","x",$AV$2-'Indicator Date hidden'!AW14)</f>
        <v>0</v>
      </c>
      <c r="AW13" s="170">
        <f>IF('Indicator Date hidden'!AX14="x","x",$AW$2-'Indicator Date hidden'!AX14)</f>
        <v>0</v>
      </c>
      <c r="AX13" s="170">
        <f>IF('Indicator Date hidden'!AY14="x","x",$AX$2-'Indicator Date hidden'!AY14)</f>
        <v>0</v>
      </c>
      <c r="AY13" s="170">
        <f>IF('Indicator Date hidden'!AZ14="x","x",$AY$2-'Indicator Date hidden'!AZ14)</f>
        <v>0</v>
      </c>
      <c r="AZ13" s="170">
        <f>IF('Indicator Date hidden'!BA14="x","x",$AZ$2-'Indicator Date hidden'!BA14)</f>
        <v>0</v>
      </c>
      <c r="BA13" s="5">
        <f t="shared" si="0"/>
        <v>1</v>
      </c>
      <c r="BB13" s="171">
        <f t="shared" si="1"/>
        <v>2.3809523809523808E-2</v>
      </c>
      <c r="BC13" s="5">
        <f t="shared" si="2"/>
        <v>1</v>
      </c>
      <c r="BD13" s="171">
        <f t="shared" si="3"/>
        <v>0.15245533898649641</v>
      </c>
      <c r="BE13" s="174">
        <f t="shared" si="4"/>
        <v>0</v>
      </c>
    </row>
    <row r="14" spans="1:57" x14ac:dyDescent="0.25">
      <c r="A14" t="s">
        <v>22</v>
      </c>
      <c r="B14" s="170">
        <f>IF('Indicator Date hidden'!C15="x","x",$B$2-'Indicator Date hidden'!C15)</f>
        <v>0</v>
      </c>
      <c r="C14" s="170">
        <f>IF('Indicator Date hidden'!D15="x","x",$C$2-'Indicator Date hidden'!D15)</f>
        <v>0</v>
      </c>
      <c r="D14" s="170">
        <f>IF('Indicator Date hidden'!E15="x","x",$D$2-'Indicator Date hidden'!E15)</f>
        <v>0</v>
      </c>
      <c r="E14" s="170">
        <f>IF('Indicator Date hidden'!F15="x","x",$E$2-'Indicator Date hidden'!F15)</f>
        <v>0</v>
      </c>
      <c r="F14" s="170">
        <f>IF('Indicator Date hidden'!G15="x","x",$F$2-'Indicator Date hidden'!G15)</f>
        <v>0</v>
      </c>
      <c r="G14" s="170">
        <f>IF('Indicator Date hidden'!H15="x","x",$G$2-'Indicator Date hidden'!H15)</f>
        <v>0</v>
      </c>
      <c r="H14" s="170">
        <f>IF('Indicator Date hidden'!I15="x","x",$H$2-'Indicator Date hidden'!I15)</f>
        <v>0</v>
      </c>
      <c r="I14" s="170">
        <f>IF('Indicator Date hidden'!J15="x","x",$I$2-'Indicator Date hidden'!J15)</f>
        <v>0</v>
      </c>
      <c r="J14" s="170">
        <f>IF('Indicator Date hidden'!K15="x","x",$J$2-'Indicator Date hidden'!K15)</f>
        <v>0</v>
      </c>
      <c r="K14" s="170">
        <f>IF('Indicator Date hidden'!L15="x","x",$K$2-'Indicator Date hidden'!L15)</f>
        <v>0</v>
      </c>
      <c r="L14" s="170">
        <f>IF('Indicator Date hidden'!M15="x","x",$L$2-'Indicator Date hidden'!M15)</f>
        <v>0</v>
      </c>
      <c r="M14" s="170">
        <f>IF('Indicator Date hidden'!N15="x","x",$M$2-'Indicator Date hidden'!N15)</f>
        <v>0</v>
      </c>
      <c r="N14" s="170">
        <f>IF('Indicator Date hidden'!O15="x","x",$N$2-'Indicator Date hidden'!O15)</f>
        <v>0</v>
      </c>
      <c r="O14" s="170">
        <f>IF('Indicator Date hidden'!P15="x","x",$O$2-'Indicator Date hidden'!P15)</f>
        <v>0</v>
      </c>
      <c r="P14" s="170">
        <f>IF('Indicator Date hidden'!Q15="x","x",$P$2-'Indicator Date hidden'!Q15)</f>
        <v>0</v>
      </c>
      <c r="Q14" s="170" t="str">
        <f>IF('Indicator Date hidden'!R15="x","x",$Q$2-'Indicator Date hidden'!R15)</f>
        <v>x</v>
      </c>
      <c r="R14" s="170">
        <f>IF('Indicator Date hidden'!S15="x","x",$R$2-'Indicator Date hidden'!S15)</f>
        <v>0</v>
      </c>
      <c r="S14" s="170">
        <f>IF('Indicator Date hidden'!T15="x","x",$S$2-'Indicator Date hidden'!T15)</f>
        <v>0</v>
      </c>
      <c r="T14" s="170">
        <f>IF('Indicator Date hidden'!U15="x","x",$T$2-'Indicator Date hidden'!U15)</f>
        <v>0</v>
      </c>
      <c r="U14" s="170" t="str">
        <f>IF('Indicator Date hidden'!V15="x","x",$U$2-'Indicator Date hidden'!V15)</f>
        <v>x</v>
      </c>
      <c r="V14" s="170">
        <f>IF('Indicator Date hidden'!W15="x","x",$V$2-'Indicator Date hidden'!W15)</f>
        <v>0</v>
      </c>
      <c r="W14" s="170" t="str">
        <f>IF('Indicator Date hidden'!X15="x","x",$W$2-'Indicator Date hidden'!X15)</f>
        <v>x</v>
      </c>
      <c r="X14" s="170">
        <f>IF('Indicator Date hidden'!Y15="x","x",$X$2-'Indicator Date hidden'!Y15)</f>
        <v>4</v>
      </c>
      <c r="Y14" s="170">
        <f>IF('Indicator Date hidden'!Z15="x","x",$Y$2-'Indicator Date hidden'!Z15)</f>
        <v>0</v>
      </c>
      <c r="Z14" s="170">
        <f>IF('Indicator Date hidden'!AA15="x","x",$Z$2-'Indicator Date hidden'!AA15)</f>
        <v>0</v>
      </c>
      <c r="AA14" s="170">
        <f>IF('Indicator Date hidden'!AB15="x","x",$AA$2-'Indicator Date hidden'!AB15)</f>
        <v>0</v>
      </c>
      <c r="AB14" s="170">
        <f>IF('Indicator Date hidden'!AC15="x","x",$AB$2-'Indicator Date hidden'!AC15)</f>
        <v>0</v>
      </c>
      <c r="AC14" s="170">
        <f>IF('Indicator Date hidden'!AD15="x","x",$AC$2-'Indicator Date hidden'!AD15)</f>
        <v>0</v>
      </c>
      <c r="AD14" s="170" t="str">
        <f>IF('Indicator Date hidden'!AE15="x","x",$AD$2-'Indicator Date hidden'!AE15)</f>
        <v>x</v>
      </c>
      <c r="AE14" s="170">
        <f>IF('Indicator Date hidden'!AF15="x","x",$AE$2-'Indicator Date hidden'!AF15)</f>
        <v>0</v>
      </c>
      <c r="AF14" s="170" t="str">
        <f>IF('Indicator Date hidden'!AG15="x","x",$AF$2-'Indicator Date hidden'!AG15)</f>
        <v>x</v>
      </c>
      <c r="AG14" s="170">
        <f>IF('Indicator Date hidden'!AH15="x","x",$AG$2-'Indicator Date hidden'!AH15)</f>
        <v>0</v>
      </c>
      <c r="AH14" s="170">
        <f>IF('Indicator Date hidden'!AI15="x","x",$AH$2-'Indicator Date hidden'!AI15)</f>
        <v>0</v>
      </c>
      <c r="AI14" s="170">
        <f>IF('Indicator Date hidden'!AJ15="x","x",$AI$2-'Indicator Date hidden'!AJ15)</f>
        <v>0</v>
      </c>
      <c r="AJ14" s="170" t="str">
        <f>IF('Indicator Date hidden'!AK15="x","x",$AJ$2-'Indicator Date hidden'!AK15)</f>
        <v>x</v>
      </c>
      <c r="AK14" s="170">
        <f>IF('Indicator Date hidden'!AL15="x","x",$AK$2-'Indicator Date hidden'!AL15)</f>
        <v>1</v>
      </c>
      <c r="AL14" s="170">
        <f>IF('Indicator Date hidden'!AM15="x","x",$AL$2-'Indicator Date hidden'!AM15)</f>
        <v>0</v>
      </c>
      <c r="AM14" s="170">
        <f>IF('Indicator Date hidden'!AN15="x","x",$AM$2-'Indicator Date hidden'!AN15)</f>
        <v>0</v>
      </c>
      <c r="AN14" s="170">
        <f>IF('Indicator Date hidden'!AO15="x","x",$AN$2-'Indicator Date hidden'!AO15)</f>
        <v>0</v>
      </c>
      <c r="AO14" s="170">
        <f>IF('Indicator Date hidden'!AP15="x","x",$AO$2-'Indicator Date hidden'!AP15)</f>
        <v>0</v>
      </c>
      <c r="AP14" s="170">
        <f>IF('Indicator Date hidden'!AQ15="x","x",$AP$2-'Indicator Date hidden'!AQ15)</f>
        <v>0</v>
      </c>
      <c r="AQ14" s="170">
        <f>IF('Indicator Date hidden'!AR15="x","x",$AQ$2-'Indicator Date hidden'!AR15)</f>
        <v>4</v>
      </c>
      <c r="AR14" s="170">
        <f>IF('Indicator Date hidden'!AS15="x","x",$AR$2-'Indicator Date hidden'!AS15)</f>
        <v>0</v>
      </c>
      <c r="AS14" s="170">
        <f>IF('Indicator Date hidden'!AT15="x","x",$AS$2-'Indicator Date hidden'!AT15)</f>
        <v>0</v>
      </c>
      <c r="AT14" s="170">
        <f>IF('Indicator Date hidden'!AU15="x","x",$AT$2-'Indicator Date hidden'!AU15)</f>
        <v>0</v>
      </c>
      <c r="AU14" s="170">
        <f>IF('Indicator Date hidden'!AV15="x","x",$AU$2-'Indicator Date hidden'!AV15)</f>
        <v>1</v>
      </c>
      <c r="AV14" s="170">
        <f>IF('Indicator Date hidden'!AW15="x","x",$AV$2-'Indicator Date hidden'!AW15)</f>
        <v>0</v>
      </c>
      <c r="AW14" s="170">
        <f>IF('Indicator Date hidden'!AX15="x","x",$AW$2-'Indicator Date hidden'!AX15)</f>
        <v>0</v>
      </c>
      <c r="AX14" s="170">
        <f>IF('Indicator Date hidden'!AY15="x","x",$AX$2-'Indicator Date hidden'!AY15)</f>
        <v>0</v>
      </c>
      <c r="AY14" s="170">
        <f>IF('Indicator Date hidden'!AZ15="x","x",$AY$2-'Indicator Date hidden'!AZ15)</f>
        <v>0</v>
      </c>
      <c r="AZ14" s="170">
        <f>IF('Indicator Date hidden'!BA15="x","x",$AZ$2-'Indicator Date hidden'!BA15)</f>
        <v>0</v>
      </c>
      <c r="BA14" s="5">
        <f t="shared" si="0"/>
        <v>10</v>
      </c>
      <c r="BB14" s="171">
        <f t="shared" si="1"/>
        <v>0.22222222222222221</v>
      </c>
      <c r="BC14" s="5">
        <f t="shared" si="2"/>
        <v>4</v>
      </c>
      <c r="BD14" s="171">
        <f t="shared" si="3"/>
        <v>0.84034090671951278</v>
      </c>
      <c r="BE14" s="174">
        <f t="shared" si="4"/>
        <v>0</v>
      </c>
    </row>
    <row r="15" spans="1:57" x14ac:dyDescent="0.25">
      <c r="A15" t="s">
        <v>24</v>
      </c>
      <c r="B15" s="170">
        <f>IF('Indicator Date hidden'!C16="x","x",$B$2-'Indicator Date hidden'!C16)</f>
        <v>0</v>
      </c>
      <c r="C15" s="170">
        <f>IF('Indicator Date hidden'!D16="x","x",$C$2-'Indicator Date hidden'!D16)</f>
        <v>0</v>
      </c>
      <c r="D15" s="170">
        <f>IF('Indicator Date hidden'!E16="x","x",$D$2-'Indicator Date hidden'!E16)</f>
        <v>0</v>
      </c>
      <c r="E15" s="170">
        <f>IF('Indicator Date hidden'!F16="x","x",$E$2-'Indicator Date hidden'!F16)</f>
        <v>0</v>
      </c>
      <c r="F15" s="170">
        <f>IF('Indicator Date hidden'!G16="x","x",$F$2-'Indicator Date hidden'!G16)</f>
        <v>0</v>
      </c>
      <c r="G15" s="170">
        <f>IF('Indicator Date hidden'!H16="x","x",$G$2-'Indicator Date hidden'!H16)</f>
        <v>0</v>
      </c>
      <c r="H15" s="170">
        <f>IF('Indicator Date hidden'!I16="x","x",$H$2-'Indicator Date hidden'!I16)</f>
        <v>0</v>
      </c>
      <c r="I15" s="170">
        <f>IF('Indicator Date hidden'!J16="x","x",$I$2-'Indicator Date hidden'!J16)</f>
        <v>0</v>
      </c>
      <c r="J15" s="170">
        <f>IF('Indicator Date hidden'!K16="x","x",$J$2-'Indicator Date hidden'!K16)</f>
        <v>0</v>
      </c>
      <c r="K15" s="170">
        <f>IF('Indicator Date hidden'!L16="x","x",$K$2-'Indicator Date hidden'!L16)</f>
        <v>0</v>
      </c>
      <c r="L15" s="170">
        <f>IF('Indicator Date hidden'!M16="x","x",$L$2-'Indicator Date hidden'!M16)</f>
        <v>0</v>
      </c>
      <c r="M15" s="170">
        <f>IF('Indicator Date hidden'!N16="x","x",$M$2-'Indicator Date hidden'!N16)</f>
        <v>0</v>
      </c>
      <c r="N15" s="170">
        <f>IF('Indicator Date hidden'!O16="x","x",$N$2-'Indicator Date hidden'!O16)</f>
        <v>0</v>
      </c>
      <c r="O15" s="170">
        <f>IF('Indicator Date hidden'!P16="x","x",$O$2-'Indicator Date hidden'!P16)</f>
        <v>0</v>
      </c>
      <c r="P15" s="170">
        <f>IF('Indicator Date hidden'!Q16="x","x",$P$2-'Indicator Date hidden'!Q16)</f>
        <v>0</v>
      </c>
      <c r="Q15" s="170">
        <f>IF('Indicator Date hidden'!R16="x","x",$Q$2-'Indicator Date hidden'!R16)</f>
        <v>1</v>
      </c>
      <c r="R15" s="170">
        <f>IF('Indicator Date hidden'!S16="x","x",$R$2-'Indicator Date hidden'!S16)</f>
        <v>0</v>
      </c>
      <c r="S15" s="170">
        <f>IF('Indicator Date hidden'!T16="x","x",$S$2-'Indicator Date hidden'!T16)</f>
        <v>0</v>
      </c>
      <c r="T15" s="170">
        <f>IF('Indicator Date hidden'!U16="x","x",$T$2-'Indicator Date hidden'!U16)</f>
        <v>0</v>
      </c>
      <c r="U15" s="170">
        <f>IF('Indicator Date hidden'!V16="x","x",$U$2-'Indicator Date hidden'!V16)</f>
        <v>0</v>
      </c>
      <c r="V15" s="170">
        <f>IF('Indicator Date hidden'!W16="x","x",$V$2-'Indicator Date hidden'!W16)</f>
        <v>0</v>
      </c>
      <c r="W15" s="170">
        <f>IF('Indicator Date hidden'!X16="x","x",$W$2-'Indicator Date hidden'!X16)</f>
        <v>2</v>
      </c>
      <c r="X15" s="170">
        <f>IF('Indicator Date hidden'!Y16="x","x",$X$2-'Indicator Date hidden'!Y16)</f>
        <v>5</v>
      </c>
      <c r="Y15" s="170">
        <f>IF('Indicator Date hidden'!Z16="x","x",$Y$2-'Indicator Date hidden'!Z16)</f>
        <v>0</v>
      </c>
      <c r="Z15" s="170">
        <f>IF('Indicator Date hidden'!AA16="x","x",$Z$2-'Indicator Date hidden'!AA16)</f>
        <v>0</v>
      </c>
      <c r="AA15" s="170">
        <f>IF('Indicator Date hidden'!AB16="x","x",$AA$2-'Indicator Date hidden'!AB16)</f>
        <v>0</v>
      </c>
      <c r="AB15" s="170">
        <f>IF('Indicator Date hidden'!AC16="x","x",$AB$2-'Indicator Date hidden'!AC16)</f>
        <v>0</v>
      </c>
      <c r="AC15" s="170">
        <f>IF('Indicator Date hidden'!AD16="x","x",$AC$2-'Indicator Date hidden'!AD16)</f>
        <v>0</v>
      </c>
      <c r="AD15" s="170">
        <f>IF('Indicator Date hidden'!AE16="x","x",$AD$2-'Indicator Date hidden'!AE16)</f>
        <v>0</v>
      </c>
      <c r="AE15" s="170">
        <f>IF('Indicator Date hidden'!AF16="x","x",$AE$2-'Indicator Date hidden'!AF16)</f>
        <v>0</v>
      </c>
      <c r="AF15" s="170">
        <f>IF('Indicator Date hidden'!AG16="x","x",$AF$2-'Indicator Date hidden'!AG16)</f>
        <v>-1</v>
      </c>
      <c r="AG15" s="170">
        <f>IF('Indicator Date hidden'!AH16="x","x",$AG$2-'Indicator Date hidden'!AH16)</f>
        <v>0</v>
      </c>
      <c r="AH15" s="170">
        <f>IF('Indicator Date hidden'!AI16="x","x",$AH$2-'Indicator Date hidden'!AI16)</f>
        <v>0</v>
      </c>
      <c r="AI15" s="170">
        <f>IF('Indicator Date hidden'!AJ16="x","x",$AI$2-'Indicator Date hidden'!AJ16)</f>
        <v>0</v>
      </c>
      <c r="AJ15" s="170">
        <f>IF('Indicator Date hidden'!AK16="x","x",$AJ$2-'Indicator Date hidden'!AK16)</f>
        <v>1</v>
      </c>
      <c r="AK15" s="170">
        <f>IF('Indicator Date hidden'!AL16="x","x",$AK$2-'Indicator Date hidden'!AL16)</f>
        <v>0</v>
      </c>
      <c r="AL15" s="170">
        <f>IF('Indicator Date hidden'!AM16="x","x",$AL$2-'Indicator Date hidden'!AM16)</f>
        <v>0</v>
      </c>
      <c r="AM15" s="170">
        <f>IF('Indicator Date hidden'!AN16="x","x",$AM$2-'Indicator Date hidden'!AN16)</f>
        <v>0</v>
      </c>
      <c r="AN15" s="170">
        <f>IF('Indicator Date hidden'!AO16="x","x",$AN$2-'Indicator Date hidden'!AO16)</f>
        <v>0</v>
      </c>
      <c r="AO15" s="170">
        <f>IF('Indicator Date hidden'!AP16="x","x",$AO$2-'Indicator Date hidden'!AP16)</f>
        <v>0</v>
      </c>
      <c r="AP15" s="170">
        <f>IF('Indicator Date hidden'!AQ16="x","x",$AP$2-'Indicator Date hidden'!AQ16)</f>
        <v>0</v>
      </c>
      <c r="AQ15" s="170">
        <f>IF('Indicator Date hidden'!AR16="x","x",$AQ$2-'Indicator Date hidden'!AR16)</f>
        <v>0</v>
      </c>
      <c r="AR15" s="170">
        <f>IF('Indicator Date hidden'!AS16="x","x",$AR$2-'Indicator Date hidden'!AS16)</f>
        <v>0</v>
      </c>
      <c r="AS15" s="170">
        <f>IF('Indicator Date hidden'!AT16="x","x",$AS$2-'Indicator Date hidden'!AT16)</f>
        <v>0</v>
      </c>
      <c r="AT15" s="170">
        <f>IF('Indicator Date hidden'!AU16="x","x",$AT$2-'Indicator Date hidden'!AU16)</f>
        <v>0</v>
      </c>
      <c r="AU15" s="170">
        <f>IF('Indicator Date hidden'!AV16="x","x",$AU$2-'Indicator Date hidden'!AV16)</f>
        <v>0</v>
      </c>
      <c r="AV15" s="170">
        <f>IF('Indicator Date hidden'!AW16="x","x",$AV$2-'Indicator Date hidden'!AW16)</f>
        <v>0</v>
      </c>
      <c r="AW15" s="170">
        <f>IF('Indicator Date hidden'!AX16="x","x",$AW$2-'Indicator Date hidden'!AX16)</f>
        <v>0</v>
      </c>
      <c r="AX15" s="170">
        <f>IF('Indicator Date hidden'!AY16="x","x",$AX$2-'Indicator Date hidden'!AY16)</f>
        <v>0</v>
      </c>
      <c r="AY15" s="170">
        <f>IF('Indicator Date hidden'!AZ16="x","x",$AY$2-'Indicator Date hidden'!AZ16)</f>
        <v>0</v>
      </c>
      <c r="AZ15" s="170">
        <f>IF('Indicator Date hidden'!BA16="x","x",$AZ$2-'Indicator Date hidden'!BA16)</f>
        <v>0</v>
      </c>
      <c r="BA15" s="5">
        <f t="shared" si="0"/>
        <v>8</v>
      </c>
      <c r="BB15" s="171">
        <f t="shared" si="1"/>
        <v>0.15686274509803921</v>
      </c>
      <c r="BC15" s="5">
        <f t="shared" si="2"/>
        <v>4</v>
      </c>
      <c r="BD15" s="171">
        <f t="shared" si="3"/>
        <v>0.77643097542052275</v>
      </c>
      <c r="BE15" s="174">
        <f t="shared" si="4"/>
        <v>0</v>
      </c>
    </row>
    <row r="16" spans="1:57" x14ac:dyDescent="0.25">
      <c r="A16" t="s">
        <v>26</v>
      </c>
      <c r="B16" s="170">
        <f>IF('Indicator Date hidden'!C17="x","x",$B$2-'Indicator Date hidden'!C17)</f>
        <v>0</v>
      </c>
      <c r="C16" s="170">
        <f>IF('Indicator Date hidden'!D17="x","x",$C$2-'Indicator Date hidden'!D17)</f>
        <v>0</v>
      </c>
      <c r="D16" s="170">
        <f>IF('Indicator Date hidden'!E17="x","x",$D$2-'Indicator Date hidden'!E17)</f>
        <v>0</v>
      </c>
      <c r="E16" s="170">
        <f>IF('Indicator Date hidden'!F17="x","x",$E$2-'Indicator Date hidden'!F17)</f>
        <v>0</v>
      </c>
      <c r="F16" s="170">
        <f>IF('Indicator Date hidden'!G17="x","x",$F$2-'Indicator Date hidden'!G17)</f>
        <v>0</v>
      </c>
      <c r="G16" s="170">
        <f>IF('Indicator Date hidden'!H17="x","x",$G$2-'Indicator Date hidden'!H17)</f>
        <v>0</v>
      </c>
      <c r="H16" s="170">
        <f>IF('Indicator Date hidden'!I17="x","x",$H$2-'Indicator Date hidden'!I17)</f>
        <v>0</v>
      </c>
      <c r="I16" s="170">
        <f>IF('Indicator Date hidden'!J17="x","x",$I$2-'Indicator Date hidden'!J17)</f>
        <v>0</v>
      </c>
      <c r="J16" s="170">
        <f>IF('Indicator Date hidden'!K17="x","x",$J$2-'Indicator Date hidden'!K17)</f>
        <v>0</v>
      </c>
      <c r="K16" s="170">
        <f>IF('Indicator Date hidden'!L17="x","x",$K$2-'Indicator Date hidden'!L17)</f>
        <v>0</v>
      </c>
      <c r="L16" s="170">
        <f>IF('Indicator Date hidden'!M17="x","x",$L$2-'Indicator Date hidden'!M17)</f>
        <v>0</v>
      </c>
      <c r="M16" s="170">
        <f>IF('Indicator Date hidden'!N17="x","x",$M$2-'Indicator Date hidden'!N17)</f>
        <v>0</v>
      </c>
      <c r="N16" s="170">
        <f>IF('Indicator Date hidden'!O17="x","x",$N$2-'Indicator Date hidden'!O17)</f>
        <v>0</v>
      </c>
      <c r="O16" s="170">
        <f>IF('Indicator Date hidden'!P17="x","x",$O$2-'Indicator Date hidden'!P17)</f>
        <v>0</v>
      </c>
      <c r="P16" s="170">
        <f>IF('Indicator Date hidden'!Q17="x","x",$P$2-'Indicator Date hidden'!Q17)</f>
        <v>0</v>
      </c>
      <c r="Q16" s="170">
        <f>IF('Indicator Date hidden'!R17="x","x",$Q$2-'Indicator Date hidden'!R17)</f>
        <v>3</v>
      </c>
      <c r="R16" s="170">
        <f>IF('Indicator Date hidden'!S17="x","x",$R$2-'Indicator Date hidden'!S17)</f>
        <v>0</v>
      </c>
      <c r="S16" s="170">
        <f>IF('Indicator Date hidden'!T17="x","x",$S$2-'Indicator Date hidden'!T17)</f>
        <v>0</v>
      </c>
      <c r="T16" s="170">
        <f>IF('Indicator Date hidden'!U17="x","x",$T$2-'Indicator Date hidden'!U17)</f>
        <v>0</v>
      </c>
      <c r="U16" s="170" t="str">
        <f>IF('Indicator Date hidden'!V17="x","x",$U$2-'Indicator Date hidden'!V17)</f>
        <v>x</v>
      </c>
      <c r="V16" s="170">
        <f>IF('Indicator Date hidden'!W17="x","x",$V$2-'Indicator Date hidden'!W17)</f>
        <v>0</v>
      </c>
      <c r="W16" s="170">
        <f>IF('Indicator Date hidden'!X17="x","x",$W$2-'Indicator Date hidden'!X17)</f>
        <v>3</v>
      </c>
      <c r="X16" s="170">
        <f>IF('Indicator Date hidden'!Y17="x","x",$X$2-'Indicator Date hidden'!Y17)</f>
        <v>6</v>
      </c>
      <c r="Y16" s="170">
        <f>IF('Indicator Date hidden'!Z17="x","x",$Y$2-'Indicator Date hidden'!Z17)</f>
        <v>0</v>
      </c>
      <c r="Z16" s="170">
        <f>IF('Indicator Date hidden'!AA17="x","x",$Z$2-'Indicator Date hidden'!AA17)</f>
        <v>0</v>
      </c>
      <c r="AA16" s="170">
        <f>IF('Indicator Date hidden'!AB17="x","x",$AA$2-'Indicator Date hidden'!AB17)</f>
        <v>0</v>
      </c>
      <c r="AB16" s="170">
        <f>IF('Indicator Date hidden'!AC17="x","x",$AB$2-'Indicator Date hidden'!AC17)</f>
        <v>0</v>
      </c>
      <c r="AC16" s="170">
        <f>IF('Indicator Date hidden'!AD17="x","x",$AC$2-'Indicator Date hidden'!AD17)</f>
        <v>0</v>
      </c>
      <c r="AD16" s="170" t="str">
        <f>IF('Indicator Date hidden'!AE17="x","x",$AD$2-'Indicator Date hidden'!AE17)</f>
        <v>x</v>
      </c>
      <c r="AE16" s="170">
        <f>IF('Indicator Date hidden'!AF17="x","x",$AE$2-'Indicator Date hidden'!AF17)</f>
        <v>0</v>
      </c>
      <c r="AF16" s="170">
        <f>IF('Indicator Date hidden'!AG17="x","x",$AF$2-'Indicator Date hidden'!AG17)</f>
        <v>5</v>
      </c>
      <c r="AG16" s="170">
        <f>IF('Indicator Date hidden'!AH17="x","x",$AG$2-'Indicator Date hidden'!AH17)</f>
        <v>0</v>
      </c>
      <c r="AH16" s="170">
        <f>IF('Indicator Date hidden'!AI17="x","x",$AH$2-'Indicator Date hidden'!AI17)</f>
        <v>0</v>
      </c>
      <c r="AI16" s="170">
        <f>IF('Indicator Date hidden'!AJ17="x","x",$AI$2-'Indicator Date hidden'!AJ17)</f>
        <v>0</v>
      </c>
      <c r="AJ16" s="170" t="str">
        <f>IF('Indicator Date hidden'!AK17="x","x",$AJ$2-'Indicator Date hidden'!AK17)</f>
        <v>x</v>
      </c>
      <c r="AK16" s="170">
        <f>IF('Indicator Date hidden'!AL17="x","x",$AK$2-'Indicator Date hidden'!AL17)</f>
        <v>1</v>
      </c>
      <c r="AL16" s="170">
        <f>IF('Indicator Date hidden'!AM17="x","x",$AL$2-'Indicator Date hidden'!AM17)</f>
        <v>0</v>
      </c>
      <c r="AM16" s="170">
        <f>IF('Indicator Date hidden'!AN17="x","x",$AM$2-'Indicator Date hidden'!AN17)</f>
        <v>0</v>
      </c>
      <c r="AN16" s="170">
        <f>IF('Indicator Date hidden'!AO17="x","x",$AN$2-'Indicator Date hidden'!AO17)</f>
        <v>0</v>
      </c>
      <c r="AO16" s="170">
        <f>IF('Indicator Date hidden'!AP17="x","x",$AO$2-'Indicator Date hidden'!AP17)</f>
        <v>0</v>
      </c>
      <c r="AP16" s="170">
        <f>IF('Indicator Date hidden'!AQ17="x","x",$AP$2-'Indicator Date hidden'!AQ17)</f>
        <v>0</v>
      </c>
      <c r="AQ16" s="170">
        <f>IF('Indicator Date hidden'!AR17="x","x",$AQ$2-'Indicator Date hidden'!AR17)</f>
        <v>4</v>
      </c>
      <c r="AR16" s="170">
        <f>IF('Indicator Date hidden'!AS17="x","x",$AR$2-'Indicator Date hidden'!AS17)</f>
        <v>0</v>
      </c>
      <c r="AS16" s="170">
        <f>IF('Indicator Date hidden'!AT17="x","x",$AS$2-'Indicator Date hidden'!AT17)</f>
        <v>0</v>
      </c>
      <c r="AT16" s="170">
        <f>IF('Indicator Date hidden'!AU17="x","x",$AT$2-'Indicator Date hidden'!AU17)</f>
        <v>0</v>
      </c>
      <c r="AU16" s="170" t="str">
        <f>IF('Indicator Date hidden'!AV17="x","x",$AU$2-'Indicator Date hidden'!AV17)</f>
        <v>x</v>
      </c>
      <c r="AV16" s="170">
        <f>IF('Indicator Date hidden'!AW17="x","x",$AV$2-'Indicator Date hidden'!AW17)</f>
        <v>0</v>
      </c>
      <c r="AW16" s="170">
        <f>IF('Indicator Date hidden'!AX17="x","x",$AW$2-'Indicator Date hidden'!AX17)</f>
        <v>0</v>
      </c>
      <c r="AX16" s="170">
        <f>IF('Indicator Date hidden'!AY17="x","x",$AX$2-'Indicator Date hidden'!AY17)</f>
        <v>0</v>
      </c>
      <c r="AY16" s="170">
        <f>IF('Indicator Date hidden'!AZ17="x","x",$AY$2-'Indicator Date hidden'!AZ17)</f>
        <v>0</v>
      </c>
      <c r="AZ16" s="170">
        <f>IF('Indicator Date hidden'!BA17="x","x",$AZ$2-'Indicator Date hidden'!BA17)</f>
        <v>0</v>
      </c>
      <c r="BA16" s="5">
        <f t="shared" si="0"/>
        <v>22</v>
      </c>
      <c r="BB16" s="171">
        <f t="shared" si="1"/>
        <v>0.46808510638297873</v>
      </c>
      <c r="BC16" s="5">
        <f t="shared" si="2"/>
        <v>6</v>
      </c>
      <c r="BD16" s="171">
        <f t="shared" si="3"/>
        <v>1.3503516300104197</v>
      </c>
      <c r="BE16" s="174">
        <f t="shared" si="4"/>
        <v>0</v>
      </c>
    </row>
    <row r="17" spans="1:57" x14ac:dyDescent="0.25">
      <c r="A17" t="s">
        <v>28</v>
      </c>
      <c r="B17" s="170">
        <f>IF('Indicator Date hidden'!C18="x","x",$B$2-'Indicator Date hidden'!C18)</f>
        <v>0</v>
      </c>
      <c r="C17" s="170">
        <f>IF('Indicator Date hidden'!D18="x","x",$C$2-'Indicator Date hidden'!D18)</f>
        <v>0</v>
      </c>
      <c r="D17" s="170">
        <f>IF('Indicator Date hidden'!E18="x","x",$D$2-'Indicator Date hidden'!E18)</f>
        <v>0</v>
      </c>
      <c r="E17" s="170">
        <f>IF('Indicator Date hidden'!F18="x","x",$E$2-'Indicator Date hidden'!F18)</f>
        <v>0</v>
      </c>
      <c r="F17" s="170">
        <f>IF('Indicator Date hidden'!G18="x","x",$F$2-'Indicator Date hidden'!G18)</f>
        <v>0</v>
      </c>
      <c r="G17" s="170">
        <f>IF('Indicator Date hidden'!H18="x","x",$G$2-'Indicator Date hidden'!H18)</f>
        <v>0</v>
      </c>
      <c r="H17" s="170">
        <f>IF('Indicator Date hidden'!I18="x","x",$H$2-'Indicator Date hidden'!I18)</f>
        <v>0</v>
      </c>
      <c r="I17" s="170">
        <f>IF('Indicator Date hidden'!J18="x","x",$I$2-'Indicator Date hidden'!J18)</f>
        <v>0</v>
      </c>
      <c r="J17" s="170">
        <f>IF('Indicator Date hidden'!K18="x","x",$J$2-'Indicator Date hidden'!K18)</f>
        <v>0</v>
      </c>
      <c r="K17" s="170">
        <f>IF('Indicator Date hidden'!L18="x","x",$K$2-'Indicator Date hidden'!L18)</f>
        <v>0</v>
      </c>
      <c r="L17" s="170">
        <f>IF('Indicator Date hidden'!M18="x","x",$L$2-'Indicator Date hidden'!M18)</f>
        <v>0</v>
      </c>
      <c r="M17" s="170">
        <f>IF('Indicator Date hidden'!N18="x","x",$M$2-'Indicator Date hidden'!N18)</f>
        <v>0</v>
      </c>
      <c r="N17" s="170">
        <f>IF('Indicator Date hidden'!O18="x","x",$N$2-'Indicator Date hidden'!O18)</f>
        <v>0</v>
      </c>
      <c r="O17" s="170">
        <f>IF('Indicator Date hidden'!P18="x","x",$O$2-'Indicator Date hidden'!P18)</f>
        <v>0</v>
      </c>
      <c r="P17" s="170">
        <f>IF('Indicator Date hidden'!Q18="x","x",$P$2-'Indicator Date hidden'!Q18)</f>
        <v>0</v>
      </c>
      <c r="Q17" s="170">
        <f>IF('Indicator Date hidden'!R18="x","x",$Q$2-'Indicator Date hidden'!R18)</f>
        <v>10</v>
      </c>
      <c r="R17" s="170">
        <f>IF('Indicator Date hidden'!S18="x","x",$R$2-'Indicator Date hidden'!S18)</f>
        <v>0</v>
      </c>
      <c r="S17" s="170">
        <f>IF('Indicator Date hidden'!T18="x","x",$S$2-'Indicator Date hidden'!T18)</f>
        <v>0</v>
      </c>
      <c r="T17" s="170">
        <f>IF('Indicator Date hidden'!U18="x","x",$T$2-'Indicator Date hidden'!U18)</f>
        <v>0</v>
      </c>
      <c r="U17" s="170">
        <f>IF('Indicator Date hidden'!V18="x","x",$U$2-'Indicator Date hidden'!V18)</f>
        <v>0</v>
      </c>
      <c r="V17" s="170">
        <f>IF('Indicator Date hidden'!W18="x","x",$V$2-'Indicator Date hidden'!W18)</f>
        <v>0</v>
      </c>
      <c r="W17" s="170" t="str">
        <f>IF('Indicator Date hidden'!X18="x","x",$W$2-'Indicator Date hidden'!X18)</f>
        <v>x</v>
      </c>
      <c r="X17" s="170">
        <f>IF('Indicator Date hidden'!Y18="x","x",$X$2-'Indicator Date hidden'!Y18)</f>
        <v>3</v>
      </c>
      <c r="Y17" s="170">
        <f>IF('Indicator Date hidden'!Z18="x","x",$Y$2-'Indicator Date hidden'!Z18)</f>
        <v>0</v>
      </c>
      <c r="Z17" s="170">
        <f>IF('Indicator Date hidden'!AA18="x","x",$Z$2-'Indicator Date hidden'!AA18)</f>
        <v>0</v>
      </c>
      <c r="AA17" s="170">
        <f>IF('Indicator Date hidden'!AB18="x","x",$AA$2-'Indicator Date hidden'!AB18)</f>
        <v>0</v>
      </c>
      <c r="AB17" s="170">
        <f>IF('Indicator Date hidden'!AC18="x","x",$AB$2-'Indicator Date hidden'!AC18)</f>
        <v>0</v>
      </c>
      <c r="AC17" s="170">
        <f>IF('Indicator Date hidden'!AD18="x","x",$AC$2-'Indicator Date hidden'!AD18)</f>
        <v>0</v>
      </c>
      <c r="AD17" s="170" t="str">
        <f>IF('Indicator Date hidden'!AE18="x","x",$AD$2-'Indicator Date hidden'!AE18)</f>
        <v>x</v>
      </c>
      <c r="AE17" s="170">
        <f>IF('Indicator Date hidden'!AF18="x","x",$AE$2-'Indicator Date hidden'!AF18)</f>
        <v>0</v>
      </c>
      <c r="AF17" s="170">
        <f>IF('Indicator Date hidden'!AG18="x","x",$AF$2-'Indicator Date hidden'!AG18)</f>
        <v>-1</v>
      </c>
      <c r="AG17" s="170">
        <f>IF('Indicator Date hidden'!AH18="x","x",$AG$2-'Indicator Date hidden'!AH18)</f>
        <v>0</v>
      </c>
      <c r="AH17" s="170">
        <f>IF('Indicator Date hidden'!AI18="x","x",$AH$2-'Indicator Date hidden'!AI18)</f>
        <v>0</v>
      </c>
      <c r="AI17" s="170">
        <f>IF('Indicator Date hidden'!AJ18="x","x",$AI$2-'Indicator Date hidden'!AJ18)</f>
        <v>0</v>
      </c>
      <c r="AJ17" s="170" t="str">
        <f>IF('Indicator Date hidden'!AK18="x","x",$AJ$2-'Indicator Date hidden'!AK18)</f>
        <v>x</v>
      </c>
      <c r="AK17" s="170">
        <f>IF('Indicator Date hidden'!AL18="x","x",$AK$2-'Indicator Date hidden'!AL18)</f>
        <v>1</v>
      </c>
      <c r="AL17" s="170">
        <f>IF('Indicator Date hidden'!AM18="x","x",$AL$2-'Indicator Date hidden'!AM18)</f>
        <v>0</v>
      </c>
      <c r="AM17" s="170">
        <f>IF('Indicator Date hidden'!AN18="x","x",$AM$2-'Indicator Date hidden'!AN18)</f>
        <v>0</v>
      </c>
      <c r="AN17" s="170">
        <f>IF('Indicator Date hidden'!AO18="x","x",$AN$2-'Indicator Date hidden'!AO18)</f>
        <v>0</v>
      </c>
      <c r="AO17" s="170">
        <f>IF('Indicator Date hidden'!AP18="x","x",$AO$2-'Indicator Date hidden'!AP18)</f>
        <v>3</v>
      </c>
      <c r="AP17" s="170" t="str">
        <f>IF('Indicator Date hidden'!AQ18="x","x",$AP$2-'Indicator Date hidden'!AQ18)</f>
        <v>x</v>
      </c>
      <c r="AQ17" s="170">
        <f>IF('Indicator Date hidden'!AR18="x","x",$AQ$2-'Indicator Date hidden'!AR18)</f>
        <v>0</v>
      </c>
      <c r="AR17" s="170">
        <f>IF('Indicator Date hidden'!AS18="x","x",$AR$2-'Indicator Date hidden'!AS18)</f>
        <v>0</v>
      </c>
      <c r="AS17" s="170">
        <f>IF('Indicator Date hidden'!AT18="x","x",$AS$2-'Indicator Date hidden'!AT18)</f>
        <v>0</v>
      </c>
      <c r="AT17" s="170">
        <f>IF('Indicator Date hidden'!AU18="x","x",$AT$2-'Indicator Date hidden'!AU18)</f>
        <v>0</v>
      </c>
      <c r="AU17" s="170">
        <f>IF('Indicator Date hidden'!AV18="x","x",$AU$2-'Indicator Date hidden'!AV18)</f>
        <v>1</v>
      </c>
      <c r="AV17" s="170">
        <f>IF('Indicator Date hidden'!AW18="x","x",$AV$2-'Indicator Date hidden'!AW18)</f>
        <v>0</v>
      </c>
      <c r="AW17" s="170">
        <f>IF('Indicator Date hidden'!AX18="x","x",$AW$2-'Indicator Date hidden'!AX18)</f>
        <v>0</v>
      </c>
      <c r="AX17" s="170">
        <f>IF('Indicator Date hidden'!AY18="x","x",$AX$2-'Indicator Date hidden'!AY18)</f>
        <v>0</v>
      </c>
      <c r="AY17" s="170">
        <f>IF('Indicator Date hidden'!AZ18="x","x",$AY$2-'Indicator Date hidden'!AZ18)</f>
        <v>0</v>
      </c>
      <c r="AZ17" s="170">
        <f>IF('Indicator Date hidden'!BA18="x","x",$AZ$2-'Indicator Date hidden'!BA18)</f>
        <v>0</v>
      </c>
      <c r="BA17" s="5">
        <f t="shared" si="0"/>
        <v>17</v>
      </c>
      <c r="BB17" s="171">
        <f t="shared" si="1"/>
        <v>0.36170212765957449</v>
      </c>
      <c r="BC17" s="5">
        <f t="shared" si="2"/>
        <v>5</v>
      </c>
      <c r="BD17" s="171">
        <f t="shared" si="3"/>
        <v>1.5632145265295228</v>
      </c>
      <c r="BE17" s="174">
        <f t="shared" si="4"/>
        <v>0</v>
      </c>
    </row>
    <row r="18" spans="1:57" x14ac:dyDescent="0.25">
      <c r="A18" t="s">
        <v>30</v>
      </c>
      <c r="B18" s="170">
        <f>IF('Indicator Date hidden'!C19="x","x",$B$2-'Indicator Date hidden'!C19)</f>
        <v>0</v>
      </c>
      <c r="C18" s="170">
        <f>IF('Indicator Date hidden'!D19="x","x",$C$2-'Indicator Date hidden'!D19)</f>
        <v>0</v>
      </c>
      <c r="D18" s="170">
        <f>IF('Indicator Date hidden'!E19="x","x",$D$2-'Indicator Date hidden'!E19)</f>
        <v>0</v>
      </c>
      <c r="E18" s="170">
        <f>IF('Indicator Date hidden'!F19="x","x",$E$2-'Indicator Date hidden'!F19)</f>
        <v>0</v>
      </c>
      <c r="F18" s="170">
        <f>IF('Indicator Date hidden'!G19="x","x",$F$2-'Indicator Date hidden'!G19)</f>
        <v>0</v>
      </c>
      <c r="G18" s="170">
        <f>IF('Indicator Date hidden'!H19="x","x",$G$2-'Indicator Date hidden'!H19)</f>
        <v>0</v>
      </c>
      <c r="H18" s="170">
        <f>IF('Indicator Date hidden'!I19="x","x",$H$2-'Indicator Date hidden'!I19)</f>
        <v>0</v>
      </c>
      <c r="I18" s="170">
        <f>IF('Indicator Date hidden'!J19="x","x",$I$2-'Indicator Date hidden'!J19)</f>
        <v>0</v>
      </c>
      <c r="J18" s="170">
        <f>IF('Indicator Date hidden'!K19="x","x",$J$2-'Indicator Date hidden'!K19)</f>
        <v>0</v>
      </c>
      <c r="K18" s="170">
        <f>IF('Indicator Date hidden'!L19="x","x",$K$2-'Indicator Date hidden'!L19)</f>
        <v>0</v>
      </c>
      <c r="L18" s="170">
        <f>IF('Indicator Date hidden'!M19="x","x",$L$2-'Indicator Date hidden'!M19)</f>
        <v>0</v>
      </c>
      <c r="M18" s="170">
        <f>IF('Indicator Date hidden'!N19="x","x",$M$2-'Indicator Date hidden'!N19)</f>
        <v>0</v>
      </c>
      <c r="N18" s="170">
        <f>IF('Indicator Date hidden'!O19="x","x",$N$2-'Indicator Date hidden'!O19)</f>
        <v>0</v>
      </c>
      <c r="O18" s="170">
        <f>IF('Indicator Date hidden'!P19="x","x",$O$2-'Indicator Date hidden'!P19)</f>
        <v>0</v>
      </c>
      <c r="P18" s="170">
        <f>IF('Indicator Date hidden'!Q19="x","x",$P$2-'Indicator Date hidden'!Q19)</f>
        <v>0</v>
      </c>
      <c r="Q18" s="170" t="str">
        <f>IF('Indicator Date hidden'!R19="x","x",$Q$2-'Indicator Date hidden'!R19)</f>
        <v>x</v>
      </c>
      <c r="R18" s="170">
        <f>IF('Indicator Date hidden'!S19="x","x",$R$2-'Indicator Date hidden'!S19)</f>
        <v>0</v>
      </c>
      <c r="S18" s="170">
        <f>IF('Indicator Date hidden'!T19="x","x",$S$2-'Indicator Date hidden'!T19)</f>
        <v>0</v>
      </c>
      <c r="T18" s="170">
        <f>IF('Indicator Date hidden'!U19="x","x",$T$2-'Indicator Date hidden'!U19)</f>
        <v>0</v>
      </c>
      <c r="U18" s="170" t="str">
        <f>IF('Indicator Date hidden'!V19="x","x",$U$2-'Indicator Date hidden'!V19)</f>
        <v>x</v>
      </c>
      <c r="V18" s="170">
        <f>IF('Indicator Date hidden'!W19="x","x",$V$2-'Indicator Date hidden'!W19)</f>
        <v>0</v>
      </c>
      <c r="W18" s="170" t="str">
        <f>IF('Indicator Date hidden'!X19="x","x",$W$2-'Indicator Date hidden'!X19)</f>
        <v>x</v>
      </c>
      <c r="X18" s="170">
        <f>IF('Indicator Date hidden'!Y19="x","x",$X$2-'Indicator Date hidden'!Y19)</f>
        <v>3</v>
      </c>
      <c r="Y18" s="170">
        <f>IF('Indicator Date hidden'!Z19="x","x",$Y$2-'Indicator Date hidden'!Z19)</f>
        <v>0</v>
      </c>
      <c r="Z18" s="170">
        <f>IF('Indicator Date hidden'!AA19="x","x",$Z$2-'Indicator Date hidden'!AA19)</f>
        <v>0</v>
      </c>
      <c r="AA18" s="170" t="str">
        <f>IF('Indicator Date hidden'!AB19="x","x",$AA$2-'Indicator Date hidden'!AB19)</f>
        <v>x</v>
      </c>
      <c r="AB18" s="170">
        <f>IF('Indicator Date hidden'!AC19="x","x",$AB$2-'Indicator Date hidden'!AC19)</f>
        <v>0</v>
      </c>
      <c r="AC18" s="170">
        <f>IF('Indicator Date hidden'!AD19="x","x",$AC$2-'Indicator Date hidden'!AD19)</f>
        <v>0</v>
      </c>
      <c r="AD18" s="170" t="str">
        <f>IF('Indicator Date hidden'!AE19="x","x",$AD$2-'Indicator Date hidden'!AE19)</f>
        <v>x</v>
      </c>
      <c r="AE18" s="170">
        <f>IF('Indicator Date hidden'!AF19="x","x",$AE$2-'Indicator Date hidden'!AF19)</f>
        <v>0</v>
      </c>
      <c r="AF18" s="170">
        <f>IF('Indicator Date hidden'!AG19="x","x",$AF$2-'Indicator Date hidden'!AG19)</f>
        <v>3</v>
      </c>
      <c r="AG18" s="170">
        <f>IF('Indicator Date hidden'!AH19="x","x",$AG$2-'Indicator Date hidden'!AH19)</f>
        <v>0</v>
      </c>
      <c r="AH18" s="170">
        <f>IF('Indicator Date hidden'!AI19="x","x",$AH$2-'Indicator Date hidden'!AI19)</f>
        <v>0</v>
      </c>
      <c r="AI18" s="170">
        <f>IF('Indicator Date hidden'!AJ19="x","x",$AI$2-'Indicator Date hidden'!AJ19)</f>
        <v>0</v>
      </c>
      <c r="AJ18" s="170" t="str">
        <f>IF('Indicator Date hidden'!AK19="x","x",$AJ$2-'Indicator Date hidden'!AK19)</f>
        <v>x</v>
      </c>
      <c r="AK18" s="170">
        <f>IF('Indicator Date hidden'!AL19="x","x",$AK$2-'Indicator Date hidden'!AL19)</f>
        <v>1</v>
      </c>
      <c r="AL18" s="170">
        <f>IF('Indicator Date hidden'!AM19="x","x",$AL$2-'Indicator Date hidden'!AM19)</f>
        <v>0</v>
      </c>
      <c r="AM18" s="170">
        <f>IF('Indicator Date hidden'!AN19="x","x",$AM$2-'Indicator Date hidden'!AN19)</f>
        <v>0</v>
      </c>
      <c r="AN18" s="170">
        <f>IF('Indicator Date hidden'!AO19="x","x",$AN$2-'Indicator Date hidden'!AO19)</f>
        <v>0</v>
      </c>
      <c r="AO18" s="170">
        <f>IF('Indicator Date hidden'!AP19="x","x",$AO$2-'Indicator Date hidden'!AP19)</f>
        <v>0</v>
      </c>
      <c r="AP18" s="170">
        <f>IF('Indicator Date hidden'!AQ19="x","x",$AP$2-'Indicator Date hidden'!AQ19)</f>
        <v>0</v>
      </c>
      <c r="AQ18" s="170" t="str">
        <f>IF('Indicator Date hidden'!AR19="x","x",$AQ$2-'Indicator Date hidden'!AR19)</f>
        <v>x</v>
      </c>
      <c r="AR18" s="170">
        <f>IF('Indicator Date hidden'!AS19="x","x",$AR$2-'Indicator Date hidden'!AS19)</f>
        <v>0</v>
      </c>
      <c r="AS18" s="170">
        <f>IF('Indicator Date hidden'!AT19="x","x",$AS$2-'Indicator Date hidden'!AT19)</f>
        <v>0</v>
      </c>
      <c r="AT18" s="170">
        <f>IF('Indicator Date hidden'!AU19="x","x",$AT$2-'Indicator Date hidden'!AU19)</f>
        <v>0</v>
      </c>
      <c r="AU18" s="170" t="str">
        <f>IF('Indicator Date hidden'!AV19="x","x",$AU$2-'Indicator Date hidden'!AV19)</f>
        <v>x</v>
      </c>
      <c r="AV18" s="170">
        <f>IF('Indicator Date hidden'!AW19="x","x",$AV$2-'Indicator Date hidden'!AW19)</f>
        <v>0</v>
      </c>
      <c r="AW18" s="170">
        <f>IF('Indicator Date hidden'!AX19="x","x",$AW$2-'Indicator Date hidden'!AX19)</f>
        <v>0</v>
      </c>
      <c r="AX18" s="170">
        <f>IF('Indicator Date hidden'!AY19="x","x",$AX$2-'Indicator Date hidden'!AY19)</f>
        <v>0</v>
      </c>
      <c r="AY18" s="170">
        <f>IF('Indicator Date hidden'!AZ19="x","x",$AY$2-'Indicator Date hidden'!AZ19)</f>
        <v>0</v>
      </c>
      <c r="AZ18" s="170">
        <f>IF('Indicator Date hidden'!BA19="x","x",$AZ$2-'Indicator Date hidden'!BA19)</f>
        <v>0</v>
      </c>
      <c r="BA18" s="5">
        <f t="shared" si="0"/>
        <v>7</v>
      </c>
      <c r="BB18" s="171">
        <f t="shared" si="1"/>
        <v>0.16279069767441862</v>
      </c>
      <c r="BC18" s="5">
        <f t="shared" si="2"/>
        <v>3</v>
      </c>
      <c r="BD18" s="171">
        <f t="shared" si="3"/>
        <v>0.6444840214209776</v>
      </c>
      <c r="BE18" s="174">
        <f t="shared" si="4"/>
        <v>0</v>
      </c>
    </row>
    <row r="19" spans="1:57" x14ac:dyDescent="0.25">
      <c r="A19" t="s">
        <v>32</v>
      </c>
      <c r="B19" s="170">
        <f>IF('Indicator Date hidden'!C20="x","x",$B$2-'Indicator Date hidden'!C20)</f>
        <v>0</v>
      </c>
      <c r="C19" s="170">
        <f>IF('Indicator Date hidden'!D20="x","x",$C$2-'Indicator Date hidden'!D20)</f>
        <v>0</v>
      </c>
      <c r="D19" s="170">
        <f>IF('Indicator Date hidden'!E20="x","x",$D$2-'Indicator Date hidden'!E20)</f>
        <v>0</v>
      </c>
      <c r="E19" s="170">
        <f>IF('Indicator Date hidden'!F20="x","x",$E$2-'Indicator Date hidden'!F20)</f>
        <v>0</v>
      </c>
      <c r="F19" s="170">
        <f>IF('Indicator Date hidden'!G20="x","x",$F$2-'Indicator Date hidden'!G20)</f>
        <v>0</v>
      </c>
      <c r="G19" s="170">
        <f>IF('Indicator Date hidden'!H20="x","x",$G$2-'Indicator Date hidden'!H20)</f>
        <v>0</v>
      </c>
      <c r="H19" s="170">
        <f>IF('Indicator Date hidden'!I20="x","x",$H$2-'Indicator Date hidden'!I20)</f>
        <v>0</v>
      </c>
      <c r="I19" s="170">
        <f>IF('Indicator Date hidden'!J20="x","x",$I$2-'Indicator Date hidden'!J20)</f>
        <v>0</v>
      </c>
      <c r="J19" s="170">
        <f>IF('Indicator Date hidden'!K20="x","x",$J$2-'Indicator Date hidden'!K20)</f>
        <v>0</v>
      </c>
      <c r="K19" s="170">
        <f>IF('Indicator Date hidden'!L20="x","x",$K$2-'Indicator Date hidden'!L20)</f>
        <v>0</v>
      </c>
      <c r="L19" s="170">
        <f>IF('Indicator Date hidden'!M20="x","x",$L$2-'Indicator Date hidden'!M20)</f>
        <v>0</v>
      </c>
      <c r="M19" s="170">
        <f>IF('Indicator Date hidden'!N20="x","x",$M$2-'Indicator Date hidden'!N20)</f>
        <v>0</v>
      </c>
      <c r="N19" s="170">
        <f>IF('Indicator Date hidden'!O20="x","x",$N$2-'Indicator Date hidden'!O20)</f>
        <v>0</v>
      </c>
      <c r="O19" s="170">
        <f>IF('Indicator Date hidden'!P20="x","x",$O$2-'Indicator Date hidden'!P20)</f>
        <v>0</v>
      </c>
      <c r="P19" s="170">
        <f>IF('Indicator Date hidden'!Q20="x","x",$P$2-'Indicator Date hidden'!Q20)</f>
        <v>0</v>
      </c>
      <c r="Q19" s="170">
        <f>IF('Indicator Date hidden'!R20="x","x",$Q$2-'Indicator Date hidden'!R20)</f>
        <v>4</v>
      </c>
      <c r="R19" s="170">
        <f>IF('Indicator Date hidden'!S20="x","x",$R$2-'Indicator Date hidden'!S20)</f>
        <v>0</v>
      </c>
      <c r="S19" s="170">
        <f>IF('Indicator Date hidden'!T20="x","x",$S$2-'Indicator Date hidden'!T20)</f>
        <v>0</v>
      </c>
      <c r="T19" s="170">
        <f>IF('Indicator Date hidden'!U20="x","x",$T$2-'Indicator Date hidden'!U20)</f>
        <v>0</v>
      </c>
      <c r="U19" s="170">
        <f>IF('Indicator Date hidden'!V20="x","x",$U$2-'Indicator Date hidden'!V20)</f>
        <v>0</v>
      </c>
      <c r="V19" s="170">
        <f>IF('Indicator Date hidden'!W20="x","x",$V$2-'Indicator Date hidden'!W20)</f>
        <v>0</v>
      </c>
      <c r="W19" s="170">
        <f>IF('Indicator Date hidden'!X20="x","x",$W$2-'Indicator Date hidden'!X20)</f>
        <v>5</v>
      </c>
      <c r="X19" s="170">
        <f>IF('Indicator Date hidden'!Y20="x","x",$X$2-'Indicator Date hidden'!Y20)</f>
        <v>6</v>
      </c>
      <c r="Y19" s="170">
        <f>IF('Indicator Date hidden'!Z20="x","x",$Y$2-'Indicator Date hidden'!Z20)</f>
        <v>0</v>
      </c>
      <c r="Z19" s="170">
        <f>IF('Indicator Date hidden'!AA20="x","x",$Z$2-'Indicator Date hidden'!AA20)</f>
        <v>0</v>
      </c>
      <c r="AA19" s="170">
        <f>IF('Indicator Date hidden'!AB20="x","x",$AA$2-'Indicator Date hidden'!AB20)</f>
        <v>0</v>
      </c>
      <c r="AB19" s="170">
        <f>IF('Indicator Date hidden'!AC20="x","x",$AB$2-'Indicator Date hidden'!AC20)</f>
        <v>0</v>
      </c>
      <c r="AC19" s="170">
        <f>IF('Indicator Date hidden'!AD20="x","x",$AC$2-'Indicator Date hidden'!AD20)</f>
        <v>0</v>
      </c>
      <c r="AD19" s="170">
        <f>IF('Indicator Date hidden'!AE20="x","x",$AD$2-'Indicator Date hidden'!AE20)</f>
        <v>0</v>
      </c>
      <c r="AE19" s="170">
        <f>IF('Indicator Date hidden'!AF20="x","x",$AE$2-'Indicator Date hidden'!AF20)</f>
        <v>0</v>
      </c>
      <c r="AF19" s="170">
        <f>IF('Indicator Date hidden'!AG20="x","x",$AF$2-'Indicator Date hidden'!AG20)</f>
        <v>6</v>
      </c>
      <c r="AG19" s="170">
        <f>IF('Indicator Date hidden'!AH20="x","x",$AG$2-'Indicator Date hidden'!AH20)</f>
        <v>0</v>
      </c>
      <c r="AH19" s="170">
        <f>IF('Indicator Date hidden'!AI20="x","x",$AH$2-'Indicator Date hidden'!AI20)</f>
        <v>0</v>
      </c>
      <c r="AI19" s="170">
        <f>IF('Indicator Date hidden'!AJ20="x","x",$AI$2-'Indicator Date hidden'!AJ20)</f>
        <v>0</v>
      </c>
      <c r="AJ19" s="170" t="str">
        <f>IF('Indicator Date hidden'!AK20="x","x",$AJ$2-'Indicator Date hidden'!AK20)</f>
        <v>x</v>
      </c>
      <c r="AK19" s="170">
        <f>IF('Indicator Date hidden'!AL20="x","x",$AK$2-'Indicator Date hidden'!AL20)</f>
        <v>1</v>
      </c>
      <c r="AL19" s="170">
        <f>IF('Indicator Date hidden'!AM20="x","x",$AL$2-'Indicator Date hidden'!AM20)</f>
        <v>0</v>
      </c>
      <c r="AM19" s="170">
        <f>IF('Indicator Date hidden'!AN20="x","x",$AM$2-'Indicator Date hidden'!AN20)</f>
        <v>0</v>
      </c>
      <c r="AN19" s="170">
        <f>IF('Indicator Date hidden'!AO20="x","x",$AN$2-'Indicator Date hidden'!AO20)</f>
        <v>0</v>
      </c>
      <c r="AO19" s="170">
        <f>IF('Indicator Date hidden'!AP20="x","x",$AO$2-'Indicator Date hidden'!AP20)</f>
        <v>3</v>
      </c>
      <c r="AP19" s="170">
        <f>IF('Indicator Date hidden'!AQ20="x","x",$AP$2-'Indicator Date hidden'!AQ20)</f>
        <v>2</v>
      </c>
      <c r="AQ19" s="170" t="str">
        <f>IF('Indicator Date hidden'!AR20="x","x",$AQ$2-'Indicator Date hidden'!AR20)</f>
        <v>x</v>
      </c>
      <c r="AR19" s="170">
        <f>IF('Indicator Date hidden'!AS20="x","x",$AR$2-'Indicator Date hidden'!AS20)</f>
        <v>0</v>
      </c>
      <c r="AS19" s="170" t="str">
        <f>IF('Indicator Date hidden'!AT20="x","x",$AS$2-'Indicator Date hidden'!AT20)</f>
        <v>x</v>
      </c>
      <c r="AT19" s="170">
        <f>IF('Indicator Date hidden'!AU20="x","x",$AT$2-'Indicator Date hidden'!AU20)</f>
        <v>0</v>
      </c>
      <c r="AU19" s="170">
        <f>IF('Indicator Date hidden'!AV20="x","x",$AU$2-'Indicator Date hidden'!AV20)</f>
        <v>1</v>
      </c>
      <c r="AV19" s="170">
        <f>IF('Indicator Date hidden'!AW20="x","x",$AV$2-'Indicator Date hidden'!AW20)</f>
        <v>0</v>
      </c>
      <c r="AW19" s="170">
        <f>IF('Indicator Date hidden'!AX20="x","x",$AW$2-'Indicator Date hidden'!AX20)</f>
        <v>0</v>
      </c>
      <c r="AX19" s="170">
        <f>IF('Indicator Date hidden'!AY20="x","x",$AX$2-'Indicator Date hidden'!AY20)</f>
        <v>0</v>
      </c>
      <c r="AY19" s="170">
        <f>IF('Indicator Date hidden'!AZ20="x","x",$AY$2-'Indicator Date hidden'!AZ20)</f>
        <v>0</v>
      </c>
      <c r="AZ19" s="170">
        <f>IF('Indicator Date hidden'!BA20="x","x",$AZ$2-'Indicator Date hidden'!BA20)</f>
        <v>0</v>
      </c>
      <c r="BA19" s="5">
        <f t="shared" si="0"/>
        <v>28</v>
      </c>
      <c r="BB19" s="171">
        <f t="shared" si="1"/>
        <v>0.58333333333333337</v>
      </c>
      <c r="BC19" s="5">
        <f t="shared" si="2"/>
        <v>8</v>
      </c>
      <c r="BD19" s="171">
        <f t="shared" si="3"/>
        <v>1.5252504348102605</v>
      </c>
      <c r="BE19" s="174">
        <f t="shared" si="4"/>
        <v>0</v>
      </c>
    </row>
    <row r="20" spans="1:57" x14ac:dyDescent="0.25">
      <c r="A20" t="s">
        <v>34</v>
      </c>
      <c r="B20" s="170">
        <f>IF('Indicator Date hidden'!C21="x","x",$B$2-'Indicator Date hidden'!C21)</f>
        <v>0</v>
      </c>
      <c r="C20" s="170">
        <f>IF('Indicator Date hidden'!D21="x","x",$C$2-'Indicator Date hidden'!D21)</f>
        <v>0</v>
      </c>
      <c r="D20" s="170">
        <f>IF('Indicator Date hidden'!E21="x","x",$D$2-'Indicator Date hidden'!E21)</f>
        <v>0</v>
      </c>
      <c r="E20" s="170">
        <f>IF('Indicator Date hidden'!F21="x","x",$E$2-'Indicator Date hidden'!F21)</f>
        <v>0</v>
      </c>
      <c r="F20" s="170">
        <f>IF('Indicator Date hidden'!G21="x","x",$F$2-'Indicator Date hidden'!G21)</f>
        <v>0</v>
      </c>
      <c r="G20" s="170">
        <f>IF('Indicator Date hidden'!H21="x","x",$G$2-'Indicator Date hidden'!H21)</f>
        <v>0</v>
      </c>
      <c r="H20" s="170">
        <f>IF('Indicator Date hidden'!I21="x","x",$H$2-'Indicator Date hidden'!I21)</f>
        <v>0</v>
      </c>
      <c r="I20" s="170">
        <f>IF('Indicator Date hidden'!J21="x","x",$I$2-'Indicator Date hidden'!J21)</f>
        <v>0</v>
      </c>
      <c r="J20" s="170">
        <f>IF('Indicator Date hidden'!K21="x","x",$J$2-'Indicator Date hidden'!K21)</f>
        <v>0</v>
      </c>
      <c r="K20" s="170">
        <f>IF('Indicator Date hidden'!L21="x","x",$K$2-'Indicator Date hidden'!L21)</f>
        <v>0</v>
      </c>
      <c r="L20" s="170">
        <f>IF('Indicator Date hidden'!M21="x","x",$L$2-'Indicator Date hidden'!M21)</f>
        <v>0</v>
      </c>
      <c r="M20" s="170">
        <f>IF('Indicator Date hidden'!N21="x","x",$M$2-'Indicator Date hidden'!N21)</f>
        <v>0</v>
      </c>
      <c r="N20" s="170">
        <f>IF('Indicator Date hidden'!O21="x","x",$N$2-'Indicator Date hidden'!O21)</f>
        <v>0</v>
      </c>
      <c r="O20" s="170">
        <f>IF('Indicator Date hidden'!P21="x","x",$O$2-'Indicator Date hidden'!P21)</f>
        <v>0</v>
      </c>
      <c r="P20" s="170">
        <f>IF('Indicator Date hidden'!Q21="x","x",$P$2-'Indicator Date hidden'!Q21)</f>
        <v>0</v>
      </c>
      <c r="Q20" s="170">
        <f>IF('Indicator Date hidden'!R21="x","x",$Q$2-'Indicator Date hidden'!R21)</f>
        <v>3</v>
      </c>
      <c r="R20" s="170">
        <f>IF('Indicator Date hidden'!S21="x","x",$R$2-'Indicator Date hidden'!S21)</f>
        <v>0</v>
      </c>
      <c r="S20" s="170">
        <f>IF('Indicator Date hidden'!T21="x","x",$S$2-'Indicator Date hidden'!T21)</f>
        <v>0</v>
      </c>
      <c r="T20" s="170">
        <f>IF('Indicator Date hidden'!U21="x","x",$T$2-'Indicator Date hidden'!U21)</f>
        <v>0</v>
      </c>
      <c r="U20" s="170">
        <f>IF('Indicator Date hidden'!V21="x","x",$U$2-'Indicator Date hidden'!V21)</f>
        <v>0</v>
      </c>
      <c r="V20" s="170">
        <f>IF('Indicator Date hidden'!W21="x","x",$V$2-'Indicator Date hidden'!W21)</f>
        <v>0</v>
      </c>
      <c r="W20" s="170">
        <f>IF('Indicator Date hidden'!X21="x","x",$W$2-'Indicator Date hidden'!X21)</f>
        <v>2</v>
      </c>
      <c r="X20" s="170">
        <f>IF('Indicator Date hidden'!Y21="x","x",$X$2-'Indicator Date hidden'!Y21)</f>
        <v>0</v>
      </c>
      <c r="Y20" s="170">
        <f>IF('Indicator Date hidden'!Z21="x","x",$Y$2-'Indicator Date hidden'!Z21)</f>
        <v>0</v>
      </c>
      <c r="Z20" s="170">
        <f>IF('Indicator Date hidden'!AA21="x","x",$Z$2-'Indicator Date hidden'!AA21)</f>
        <v>0</v>
      </c>
      <c r="AA20" s="170">
        <f>IF('Indicator Date hidden'!AB21="x","x",$AA$2-'Indicator Date hidden'!AB21)</f>
        <v>0</v>
      </c>
      <c r="AB20" s="170">
        <f>IF('Indicator Date hidden'!AC21="x","x",$AB$2-'Indicator Date hidden'!AC21)</f>
        <v>0</v>
      </c>
      <c r="AC20" s="170">
        <f>IF('Indicator Date hidden'!AD21="x","x",$AC$2-'Indicator Date hidden'!AD21)</f>
        <v>0</v>
      </c>
      <c r="AD20" s="170">
        <f>IF('Indicator Date hidden'!AE21="x","x",$AD$2-'Indicator Date hidden'!AE21)</f>
        <v>0</v>
      </c>
      <c r="AE20" s="170">
        <f>IF('Indicator Date hidden'!AF21="x","x",$AE$2-'Indicator Date hidden'!AF21)</f>
        <v>0</v>
      </c>
      <c r="AF20" s="170">
        <f>IF('Indicator Date hidden'!AG21="x","x",$AF$2-'Indicator Date hidden'!AG21)</f>
        <v>4</v>
      </c>
      <c r="AG20" s="170">
        <f>IF('Indicator Date hidden'!AH21="x","x",$AG$2-'Indicator Date hidden'!AH21)</f>
        <v>0</v>
      </c>
      <c r="AH20" s="170">
        <f>IF('Indicator Date hidden'!AI21="x","x",$AH$2-'Indicator Date hidden'!AI21)</f>
        <v>0</v>
      </c>
      <c r="AI20" s="170">
        <f>IF('Indicator Date hidden'!AJ21="x","x",$AI$2-'Indicator Date hidden'!AJ21)</f>
        <v>0</v>
      </c>
      <c r="AJ20" s="170" t="str">
        <f>IF('Indicator Date hidden'!AK21="x","x",$AJ$2-'Indicator Date hidden'!AK21)</f>
        <v>x</v>
      </c>
      <c r="AK20" s="170">
        <f>IF('Indicator Date hidden'!AL21="x","x",$AK$2-'Indicator Date hidden'!AL21)</f>
        <v>1</v>
      </c>
      <c r="AL20" s="170">
        <f>IF('Indicator Date hidden'!AM21="x","x",$AL$2-'Indicator Date hidden'!AM21)</f>
        <v>0</v>
      </c>
      <c r="AM20" s="170">
        <f>IF('Indicator Date hidden'!AN21="x","x",$AM$2-'Indicator Date hidden'!AN21)</f>
        <v>0</v>
      </c>
      <c r="AN20" s="170">
        <f>IF('Indicator Date hidden'!AO21="x","x",$AN$2-'Indicator Date hidden'!AO21)</f>
        <v>0</v>
      </c>
      <c r="AO20" s="170">
        <f>IF('Indicator Date hidden'!AP21="x","x",$AO$2-'Indicator Date hidden'!AP21)</f>
        <v>0</v>
      </c>
      <c r="AP20" s="170">
        <f>IF('Indicator Date hidden'!AQ21="x","x",$AP$2-'Indicator Date hidden'!AQ21)</f>
        <v>0</v>
      </c>
      <c r="AQ20" s="170">
        <f>IF('Indicator Date hidden'!AR21="x","x",$AQ$2-'Indicator Date hidden'!AR21)</f>
        <v>0</v>
      </c>
      <c r="AR20" s="170">
        <f>IF('Indicator Date hidden'!AS21="x","x",$AR$2-'Indicator Date hidden'!AS21)</f>
        <v>0</v>
      </c>
      <c r="AS20" s="170">
        <f>IF('Indicator Date hidden'!AT21="x","x",$AS$2-'Indicator Date hidden'!AT21)</f>
        <v>0</v>
      </c>
      <c r="AT20" s="170">
        <f>IF('Indicator Date hidden'!AU21="x","x",$AT$2-'Indicator Date hidden'!AU21)</f>
        <v>0</v>
      </c>
      <c r="AU20" s="170">
        <f>IF('Indicator Date hidden'!AV21="x","x",$AU$2-'Indicator Date hidden'!AV21)</f>
        <v>1</v>
      </c>
      <c r="AV20" s="170">
        <f>IF('Indicator Date hidden'!AW21="x","x",$AV$2-'Indicator Date hidden'!AW21)</f>
        <v>0</v>
      </c>
      <c r="AW20" s="170">
        <f>IF('Indicator Date hidden'!AX21="x","x",$AW$2-'Indicator Date hidden'!AX21)</f>
        <v>0</v>
      </c>
      <c r="AX20" s="170">
        <f>IF('Indicator Date hidden'!AY21="x","x",$AX$2-'Indicator Date hidden'!AY21)</f>
        <v>0</v>
      </c>
      <c r="AY20" s="170">
        <f>IF('Indicator Date hidden'!AZ21="x","x",$AY$2-'Indicator Date hidden'!AZ21)</f>
        <v>0</v>
      </c>
      <c r="AZ20" s="170">
        <f>IF('Indicator Date hidden'!BA21="x","x",$AZ$2-'Indicator Date hidden'!BA21)</f>
        <v>0</v>
      </c>
      <c r="BA20" s="5">
        <f t="shared" si="0"/>
        <v>11</v>
      </c>
      <c r="BB20" s="171">
        <f t="shared" si="1"/>
        <v>0.22</v>
      </c>
      <c r="BC20" s="5">
        <f t="shared" si="2"/>
        <v>5</v>
      </c>
      <c r="BD20" s="171">
        <f t="shared" si="3"/>
        <v>0.756042326857432</v>
      </c>
      <c r="BE20" s="174">
        <f t="shared" si="4"/>
        <v>0</v>
      </c>
    </row>
    <row r="21" spans="1:57" x14ac:dyDescent="0.25">
      <c r="A21" t="s">
        <v>36</v>
      </c>
      <c r="B21" s="170">
        <f>IF('Indicator Date hidden'!C22="x","x",$B$2-'Indicator Date hidden'!C22)</f>
        <v>0</v>
      </c>
      <c r="C21" s="170">
        <f>IF('Indicator Date hidden'!D22="x","x",$C$2-'Indicator Date hidden'!D22)</f>
        <v>0</v>
      </c>
      <c r="D21" s="170">
        <f>IF('Indicator Date hidden'!E22="x","x",$D$2-'Indicator Date hidden'!E22)</f>
        <v>0</v>
      </c>
      <c r="E21" s="170">
        <f>IF('Indicator Date hidden'!F22="x","x",$E$2-'Indicator Date hidden'!F22)</f>
        <v>0</v>
      </c>
      <c r="F21" s="170">
        <f>IF('Indicator Date hidden'!G22="x","x",$F$2-'Indicator Date hidden'!G22)</f>
        <v>0</v>
      </c>
      <c r="G21" s="170">
        <f>IF('Indicator Date hidden'!H22="x","x",$G$2-'Indicator Date hidden'!H22)</f>
        <v>0</v>
      </c>
      <c r="H21" s="170">
        <f>IF('Indicator Date hidden'!I22="x","x",$H$2-'Indicator Date hidden'!I22)</f>
        <v>0</v>
      </c>
      <c r="I21" s="170">
        <f>IF('Indicator Date hidden'!J22="x","x",$I$2-'Indicator Date hidden'!J22)</f>
        <v>0</v>
      </c>
      <c r="J21" s="170">
        <f>IF('Indicator Date hidden'!K22="x","x",$J$2-'Indicator Date hidden'!K22)</f>
        <v>0</v>
      </c>
      <c r="K21" s="170">
        <f>IF('Indicator Date hidden'!L22="x","x",$K$2-'Indicator Date hidden'!L22)</f>
        <v>0</v>
      </c>
      <c r="L21" s="170">
        <f>IF('Indicator Date hidden'!M22="x","x",$L$2-'Indicator Date hidden'!M22)</f>
        <v>0</v>
      </c>
      <c r="M21" s="170">
        <f>IF('Indicator Date hidden'!N22="x","x",$M$2-'Indicator Date hidden'!N22)</f>
        <v>0</v>
      </c>
      <c r="N21" s="170">
        <f>IF('Indicator Date hidden'!O22="x","x",$N$2-'Indicator Date hidden'!O22)</f>
        <v>0</v>
      </c>
      <c r="O21" s="170">
        <f>IF('Indicator Date hidden'!P22="x","x",$O$2-'Indicator Date hidden'!P22)</f>
        <v>0</v>
      </c>
      <c r="P21" s="170">
        <f>IF('Indicator Date hidden'!Q22="x","x",$P$2-'Indicator Date hidden'!Q22)</f>
        <v>0</v>
      </c>
      <c r="Q21" s="170">
        <f>IF('Indicator Date hidden'!R22="x","x",$Q$2-'Indicator Date hidden'!R22)</f>
        <v>5</v>
      </c>
      <c r="R21" s="170">
        <f>IF('Indicator Date hidden'!S22="x","x",$R$2-'Indicator Date hidden'!S22)</f>
        <v>0</v>
      </c>
      <c r="S21" s="170">
        <f>IF('Indicator Date hidden'!T22="x","x",$S$2-'Indicator Date hidden'!T22)</f>
        <v>0</v>
      </c>
      <c r="T21" s="170">
        <f>IF('Indicator Date hidden'!U22="x","x",$T$2-'Indicator Date hidden'!U22)</f>
        <v>0</v>
      </c>
      <c r="U21" s="170">
        <f>IF('Indicator Date hidden'!V22="x","x",$U$2-'Indicator Date hidden'!V22)</f>
        <v>0</v>
      </c>
      <c r="V21" s="170">
        <f>IF('Indicator Date hidden'!W22="x","x",$V$2-'Indicator Date hidden'!W22)</f>
        <v>0</v>
      </c>
      <c r="W21" s="170">
        <f>IF('Indicator Date hidden'!X22="x","x",$W$2-'Indicator Date hidden'!X22)</f>
        <v>6</v>
      </c>
      <c r="X21" s="170">
        <f>IF('Indicator Date hidden'!Y22="x","x",$X$2-'Indicator Date hidden'!Y22)</f>
        <v>0</v>
      </c>
      <c r="Y21" s="170">
        <f>IF('Indicator Date hidden'!Z22="x","x",$Y$2-'Indicator Date hidden'!Z22)</f>
        <v>0</v>
      </c>
      <c r="Z21" s="170">
        <f>IF('Indicator Date hidden'!AA22="x","x",$Z$2-'Indicator Date hidden'!AA22)</f>
        <v>0</v>
      </c>
      <c r="AA21" s="170">
        <f>IF('Indicator Date hidden'!AB22="x","x",$AA$2-'Indicator Date hidden'!AB22)</f>
        <v>3</v>
      </c>
      <c r="AB21" s="170">
        <f>IF('Indicator Date hidden'!AC22="x","x",$AB$2-'Indicator Date hidden'!AC22)</f>
        <v>0</v>
      </c>
      <c r="AC21" s="170">
        <f>IF('Indicator Date hidden'!AD22="x","x",$AC$2-'Indicator Date hidden'!AD22)</f>
        <v>0</v>
      </c>
      <c r="AD21" s="170">
        <f>IF('Indicator Date hidden'!AE22="x","x",$AD$2-'Indicator Date hidden'!AE22)</f>
        <v>0</v>
      </c>
      <c r="AE21" s="170">
        <f>IF('Indicator Date hidden'!AF22="x","x",$AE$2-'Indicator Date hidden'!AF22)</f>
        <v>0</v>
      </c>
      <c r="AF21" s="170">
        <f>IF('Indicator Date hidden'!AG22="x","x",$AF$2-'Indicator Date hidden'!AG22)</f>
        <v>3</v>
      </c>
      <c r="AG21" s="170">
        <f>IF('Indicator Date hidden'!AH22="x","x",$AG$2-'Indicator Date hidden'!AH22)</f>
        <v>0</v>
      </c>
      <c r="AH21" s="170">
        <f>IF('Indicator Date hidden'!AI22="x","x",$AH$2-'Indicator Date hidden'!AI22)</f>
        <v>0</v>
      </c>
      <c r="AI21" s="170">
        <f>IF('Indicator Date hidden'!AJ22="x","x",$AI$2-'Indicator Date hidden'!AJ22)</f>
        <v>0</v>
      </c>
      <c r="AJ21" s="170" t="str">
        <f>IF('Indicator Date hidden'!AK22="x","x",$AJ$2-'Indicator Date hidden'!AK22)</f>
        <v>x</v>
      </c>
      <c r="AK21" s="170">
        <f>IF('Indicator Date hidden'!AL22="x","x",$AK$2-'Indicator Date hidden'!AL22)</f>
        <v>1</v>
      </c>
      <c r="AL21" s="170">
        <f>IF('Indicator Date hidden'!AM22="x","x",$AL$2-'Indicator Date hidden'!AM22)</f>
        <v>0</v>
      </c>
      <c r="AM21" s="170">
        <f>IF('Indicator Date hidden'!AN22="x","x",$AM$2-'Indicator Date hidden'!AN22)</f>
        <v>0</v>
      </c>
      <c r="AN21" s="170">
        <f>IF('Indicator Date hidden'!AO22="x","x",$AN$2-'Indicator Date hidden'!AO22)</f>
        <v>0</v>
      </c>
      <c r="AO21" s="170">
        <f>IF('Indicator Date hidden'!AP22="x","x",$AO$2-'Indicator Date hidden'!AP22)</f>
        <v>0</v>
      </c>
      <c r="AP21" s="170">
        <f>IF('Indicator Date hidden'!AQ22="x","x",$AP$2-'Indicator Date hidden'!AQ22)</f>
        <v>0</v>
      </c>
      <c r="AQ21" s="170">
        <f>IF('Indicator Date hidden'!AR22="x","x",$AQ$2-'Indicator Date hidden'!AR22)</f>
        <v>0</v>
      </c>
      <c r="AR21" s="170">
        <f>IF('Indicator Date hidden'!AS22="x","x",$AR$2-'Indicator Date hidden'!AS22)</f>
        <v>0</v>
      </c>
      <c r="AS21" s="170">
        <f>IF('Indicator Date hidden'!AT22="x","x",$AS$2-'Indicator Date hidden'!AT22)</f>
        <v>0</v>
      </c>
      <c r="AT21" s="170">
        <f>IF('Indicator Date hidden'!AU22="x","x",$AT$2-'Indicator Date hidden'!AU22)</f>
        <v>0</v>
      </c>
      <c r="AU21" s="170">
        <f>IF('Indicator Date hidden'!AV22="x","x",$AU$2-'Indicator Date hidden'!AV22)</f>
        <v>1</v>
      </c>
      <c r="AV21" s="170">
        <f>IF('Indicator Date hidden'!AW22="x","x",$AV$2-'Indicator Date hidden'!AW22)</f>
        <v>0</v>
      </c>
      <c r="AW21" s="170">
        <f>IF('Indicator Date hidden'!AX22="x","x",$AW$2-'Indicator Date hidden'!AX22)</f>
        <v>0</v>
      </c>
      <c r="AX21" s="170">
        <f>IF('Indicator Date hidden'!AY22="x","x",$AX$2-'Indicator Date hidden'!AY22)</f>
        <v>0</v>
      </c>
      <c r="AY21" s="170">
        <f>IF('Indicator Date hidden'!AZ22="x","x",$AY$2-'Indicator Date hidden'!AZ22)</f>
        <v>0</v>
      </c>
      <c r="AZ21" s="170">
        <f>IF('Indicator Date hidden'!BA22="x","x",$AZ$2-'Indicator Date hidden'!BA22)</f>
        <v>0</v>
      </c>
      <c r="BA21" s="5">
        <f t="shared" si="0"/>
        <v>19</v>
      </c>
      <c r="BB21" s="171">
        <f t="shared" si="1"/>
        <v>0.38</v>
      </c>
      <c r="BC21" s="5">
        <f t="shared" si="2"/>
        <v>6</v>
      </c>
      <c r="BD21" s="171">
        <f t="shared" si="3"/>
        <v>1.2147427711248171</v>
      </c>
      <c r="BE21" s="174">
        <f t="shared" si="4"/>
        <v>0</v>
      </c>
    </row>
    <row r="22" spans="1:57" x14ac:dyDescent="0.25">
      <c r="A22" t="s">
        <v>38</v>
      </c>
      <c r="B22" s="170">
        <f>IF('Indicator Date hidden'!C23="x","x",$B$2-'Indicator Date hidden'!C23)</f>
        <v>0</v>
      </c>
      <c r="C22" s="170">
        <f>IF('Indicator Date hidden'!D23="x","x",$C$2-'Indicator Date hidden'!D23)</f>
        <v>0</v>
      </c>
      <c r="D22" s="170">
        <f>IF('Indicator Date hidden'!E23="x","x",$D$2-'Indicator Date hidden'!E23)</f>
        <v>0</v>
      </c>
      <c r="E22" s="170">
        <f>IF('Indicator Date hidden'!F23="x","x",$E$2-'Indicator Date hidden'!F23)</f>
        <v>0</v>
      </c>
      <c r="F22" s="170">
        <f>IF('Indicator Date hidden'!G23="x","x",$F$2-'Indicator Date hidden'!G23)</f>
        <v>0</v>
      </c>
      <c r="G22" s="170">
        <f>IF('Indicator Date hidden'!H23="x","x",$G$2-'Indicator Date hidden'!H23)</f>
        <v>0</v>
      </c>
      <c r="H22" s="170">
        <f>IF('Indicator Date hidden'!I23="x","x",$H$2-'Indicator Date hidden'!I23)</f>
        <v>0</v>
      </c>
      <c r="I22" s="170">
        <f>IF('Indicator Date hidden'!J23="x","x",$I$2-'Indicator Date hidden'!J23)</f>
        <v>0</v>
      </c>
      <c r="J22" s="170">
        <f>IF('Indicator Date hidden'!K23="x","x",$J$2-'Indicator Date hidden'!K23)</f>
        <v>0</v>
      </c>
      <c r="K22" s="170">
        <f>IF('Indicator Date hidden'!L23="x","x",$K$2-'Indicator Date hidden'!L23)</f>
        <v>0</v>
      </c>
      <c r="L22" s="170">
        <f>IF('Indicator Date hidden'!M23="x","x",$L$2-'Indicator Date hidden'!M23)</f>
        <v>0</v>
      </c>
      <c r="M22" s="170">
        <f>IF('Indicator Date hidden'!N23="x","x",$M$2-'Indicator Date hidden'!N23)</f>
        <v>0</v>
      </c>
      <c r="N22" s="170">
        <f>IF('Indicator Date hidden'!O23="x","x",$N$2-'Indicator Date hidden'!O23)</f>
        <v>0</v>
      </c>
      <c r="O22" s="170">
        <f>IF('Indicator Date hidden'!P23="x","x",$O$2-'Indicator Date hidden'!P23)</f>
        <v>0</v>
      </c>
      <c r="P22" s="170">
        <f>IF('Indicator Date hidden'!Q23="x","x",$P$2-'Indicator Date hidden'!Q23)</f>
        <v>0</v>
      </c>
      <c r="Q22" s="170">
        <f>IF('Indicator Date hidden'!R23="x","x",$Q$2-'Indicator Date hidden'!R23)</f>
        <v>7</v>
      </c>
      <c r="R22" s="170">
        <f>IF('Indicator Date hidden'!S23="x","x",$R$2-'Indicator Date hidden'!S23)</f>
        <v>0</v>
      </c>
      <c r="S22" s="170">
        <f>IF('Indicator Date hidden'!T23="x","x",$S$2-'Indicator Date hidden'!T23)</f>
        <v>0</v>
      </c>
      <c r="T22" s="170">
        <f>IF('Indicator Date hidden'!U23="x","x",$T$2-'Indicator Date hidden'!U23)</f>
        <v>0</v>
      </c>
      <c r="U22" s="170">
        <f>IF('Indicator Date hidden'!V23="x","x",$U$2-'Indicator Date hidden'!V23)</f>
        <v>0</v>
      </c>
      <c r="V22" s="170">
        <f>IF('Indicator Date hidden'!W23="x","x",$V$2-'Indicator Date hidden'!W23)</f>
        <v>0</v>
      </c>
      <c r="W22" s="170">
        <f>IF('Indicator Date hidden'!X23="x","x",$W$2-'Indicator Date hidden'!X23)</f>
        <v>0</v>
      </c>
      <c r="X22" s="170">
        <f>IF('Indicator Date hidden'!Y23="x","x",$X$2-'Indicator Date hidden'!Y23)</f>
        <v>4</v>
      </c>
      <c r="Y22" s="170">
        <f>IF('Indicator Date hidden'!Z23="x","x",$Y$2-'Indicator Date hidden'!Z23)</f>
        <v>0</v>
      </c>
      <c r="Z22" s="170">
        <f>IF('Indicator Date hidden'!AA23="x","x",$Z$2-'Indicator Date hidden'!AA23)</f>
        <v>0</v>
      </c>
      <c r="AA22" s="170">
        <f>IF('Indicator Date hidden'!AB23="x","x",$AA$2-'Indicator Date hidden'!AB23)</f>
        <v>0</v>
      </c>
      <c r="AB22" s="170">
        <f>IF('Indicator Date hidden'!AC23="x","x",$AB$2-'Indicator Date hidden'!AC23)</f>
        <v>0</v>
      </c>
      <c r="AC22" s="170">
        <f>IF('Indicator Date hidden'!AD23="x","x",$AC$2-'Indicator Date hidden'!AD23)</f>
        <v>0</v>
      </c>
      <c r="AD22" s="170">
        <f>IF('Indicator Date hidden'!AE23="x","x",$AD$2-'Indicator Date hidden'!AE23)</f>
        <v>0</v>
      </c>
      <c r="AE22" s="170">
        <f>IF('Indicator Date hidden'!AF23="x","x",$AE$2-'Indicator Date hidden'!AF23)</f>
        <v>0</v>
      </c>
      <c r="AF22" s="170">
        <f>IF('Indicator Date hidden'!AG23="x","x",$AF$2-'Indicator Date hidden'!AG23)</f>
        <v>-1</v>
      </c>
      <c r="AG22" s="170">
        <f>IF('Indicator Date hidden'!AH23="x","x",$AG$2-'Indicator Date hidden'!AH23)</f>
        <v>0</v>
      </c>
      <c r="AH22" s="170">
        <f>IF('Indicator Date hidden'!AI23="x","x",$AH$2-'Indicator Date hidden'!AI23)</f>
        <v>0</v>
      </c>
      <c r="AI22" s="170">
        <f>IF('Indicator Date hidden'!AJ23="x","x",$AI$2-'Indicator Date hidden'!AJ23)</f>
        <v>0</v>
      </c>
      <c r="AJ22" s="170" t="str">
        <f>IF('Indicator Date hidden'!AK23="x","x",$AJ$2-'Indicator Date hidden'!AK23)</f>
        <v>x</v>
      </c>
      <c r="AK22" s="170">
        <f>IF('Indicator Date hidden'!AL23="x","x",$AK$2-'Indicator Date hidden'!AL23)</f>
        <v>1</v>
      </c>
      <c r="AL22" s="170">
        <f>IF('Indicator Date hidden'!AM23="x","x",$AL$2-'Indicator Date hidden'!AM23)</f>
        <v>0</v>
      </c>
      <c r="AM22" s="170">
        <f>IF('Indicator Date hidden'!AN23="x","x",$AM$2-'Indicator Date hidden'!AN23)</f>
        <v>0</v>
      </c>
      <c r="AN22" s="170">
        <f>IF('Indicator Date hidden'!AO23="x","x",$AN$2-'Indicator Date hidden'!AO23)</f>
        <v>0</v>
      </c>
      <c r="AO22" s="170">
        <f>IF('Indicator Date hidden'!AP23="x","x",$AO$2-'Indicator Date hidden'!AP23)</f>
        <v>0</v>
      </c>
      <c r="AP22" s="170">
        <f>IF('Indicator Date hidden'!AQ23="x","x",$AP$2-'Indicator Date hidden'!AQ23)</f>
        <v>0</v>
      </c>
      <c r="AQ22" s="170">
        <f>IF('Indicator Date hidden'!AR23="x","x",$AQ$2-'Indicator Date hidden'!AR23)</f>
        <v>4</v>
      </c>
      <c r="AR22" s="170">
        <f>IF('Indicator Date hidden'!AS23="x","x",$AR$2-'Indicator Date hidden'!AS23)</f>
        <v>0</v>
      </c>
      <c r="AS22" s="170">
        <f>IF('Indicator Date hidden'!AT23="x","x",$AS$2-'Indicator Date hidden'!AT23)</f>
        <v>0</v>
      </c>
      <c r="AT22" s="170">
        <f>IF('Indicator Date hidden'!AU23="x","x",$AT$2-'Indicator Date hidden'!AU23)</f>
        <v>0</v>
      </c>
      <c r="AU22" s="170">
        <f>IF('Indicator Date hidden'!AV23="x","x",$AU$2-'Indicator Date hidden'!AV23)</f>
        <v>1</v>
      </c>
      <c r="AV22" s="170">
        <f>IF('Indicator Date hidden'!AW23="x","x",$AV$2-'Indicator Date hidden'!AW23)</f>
        <v>0</v>
      </c>
      <c r="AW22" s="170">
        <f>IF('Indicator Date hidden'!AX23="x","x",$AW$2-'Indicator Date hidden'!AX23)</f>
        <v>0</v>
      </c>
      <c r="AX22" s="170">
        <f>IF('Indicator Date hidden'!AY23="x","x",$AX$2-'Indicator Date hidden'!AY23)</f>
        <v>0</v>
      </c>
      <c r="AY22" s="170">
        <f>IF('Indicator Date hidden'!AZ23="x","x",$AY$2-'Indicator Date hidden'!AZ23)</f>
        <v>0</v>
      </c>
      <c r="AZ22" s="170">
        <f>IF('Indicator Date hidden'!BA23="x","x",$AZ$2-'Indicator Date hidden'!BA23)</f>
        <v>0</v>
      </c>
      <c r="BA22" s="5">
        <f t="shared" si="0"/>
        <v>16</v>
      </c>
      <c r="BB22" s="171">
        <f t="shared" si="1"/>
        <v>0.32</v>
      </c>
      <c r="BC22" s="5">
        <f t="shared" si="2"/>
        <v>5</v>
      </c>
      <c r="BD22" s="171">
        <f t="shared" si="3"/>
        <v>1.2560254774486066</v>
      </c>
      <c r="BE22" s="174">
        <f t="shared" si="4"/>
        <v>0</v>
      </c>
    </row>
    <row r="23" spans="1:57" x14ac:dyDescent="0.25">
      <c r="A23" t="s">
        <v>39</v>
      </c>
      <c r="B23" s="170">
        <f>IF('Indicator Date hidden'!C24="x","x",$B$2-'Indicator Date hidden'!C24)</f>
        <v>0</v>
      </c>
      <c r="C23" s="170">
        <f>IF('Indicator Date hidden'!D24="x","x",$C$2-'Indicator Date hidden'!D24)</f>
        <v>0</v>
      </c>
      <c r="D23" s="170">
        <f>IF('Indicator Date hidden'!E24="x","x",$D$2-'Indicator Date hidden'!E24)</f>
        <v>0</v>
      </c>
      <c r="E23" s="170">
        <f>IF('Indicator Date hidden'!F24="x","x",$E$2-'Indicator Date hidden'!F24)</f>
        <v>0</v>
      </c>
      <c r="F23" s="170">
        <f>IF('Indicator Date hidden'!G24="x","x",$F$2-'Indicator Date hidden'!G24)</f>
        <v>0</v>
      </c>
      <c r="G23" s="170">
        <f>IF('Indicator Date hidden'!H24="x","x",$G$2-'Indicator Date hidden'!H24)</f>
        <v>0</v>
      </c>
      <c r="H23" s="170">
        <f>IF('Indicator Date hidden'!I24="x","x",$H$2-'Indicator Date hidden'!I24)</f>
        <v>0</v>
      </c>
      <c r="I23" s="170">
        <f>IF('Indicator Date hidden'!J24="x","x",$I$2-'Indicator Date hidden'!J24)</f>
        <v>0</v>
      </c>
      <c r="J23" s="170">
        <f>IF('Indicator Date hidden'!K24="x","x",$J$2-'Indicator Date hidden'!K24)</f>
        <v>0</v>
      </c>
      <c r="K23" s="170">
        <f>IF('Indicator Date hidden'!L24="x","x",$K$2-'Indicator Date hidden'!L24)</f>
        <v>0</v>
      </c>
      <c r="L23" s="170">
        <f>IF('Indicator Date hidden'!M24="x","x",$L$2-'Indicator Date hidden'!M24)</f>
        <v>0</v>
      </c>
      <c r="M23" s="170">
        <f>IF('Indicator Date hidden'!N24="x","x",$M$2-'Indicator Date hidden'!N24)</f>
        <v>0</v>
      </c>
      <c r="N23" s="170">
        <f>IF('Indicator Date hidden'!O24="x","x",$N$2-'Indicator Date hidden'!O24)</f>
        <v>0</v>
      </c>
      <c r="O23" s="170">
        <f>IF('Indicator Date hidden'!P24="x","x",$O$2-'Indicator Date hidden'!P24)</f>
        <v>0</v>
      </c>
      <c r="P23" s="170">
        <f>IF('Indicator Date hidden'!Q24="x","x",$P$2-'Indicator Date hidden'!Q24)</f>
        <v>0</v>
      </c>
      <c r="Q23" s="170">
        <f>IF('Indicator Date hidden'!R24="x","x",$Q$2-'Indicator Date hidden'!R24)</f>
        <v>3</v>
      </c>
      <c r="R23" s="170">
        <f>IF('Indicator Date hidden'!S24="x","x",$R$2-'Indicator Date hidden'!S24)</f>
        <v>0</v>
      </c>
      <c r="S23" s="170">
        <f>IF('Indicator Date hidden'!T24="x","x",$S$2-'Indicator Date hidden'!T24)</f>
        <v>0</v>
      </c>
      <c r="T23" s="170">
        <f>IF('Indicator Date hidden'!U24="x","x",$T$2-'Indicator Date hidden'!U24)</f>
        <v>0</v>
      </c>
      <c r="U23" s="170">
        <f>IF('Indicator Date hidden'!V24="x","x",$U$2-'Indicator Date hidden'!V24)</f>
        <v>0</v>
      </c>
      <c r="V23" s="170">
        <f>IF('Indicator Date hidden'!W24="x","x",$V$2-'Indicator Date hidden'!W24)</f>
        <v>0</v>
      </c>
      <c r="W23" s="170">
        <f>IF('Indicator Date hidden'!X24="x","x",$W$2-'Indicator Date hidden'!X24)</f>
        <v>4</v>
      </c>
      <c r="X23" s="170">
        <f>IF('Indicator Date hidden'!Y24="x","x",$X$2-'Indicator Date hidden'!Y24)</f>
        <v>3</v>
      </c>
      <c r="Y23" s="170">
        <f>IF('Indicator Date hidden'!Z24="x","x",$Y$2-'Indicator Date hidden'!Z24)</f>
        <v>0</v>
      </c>
      <c r="Z23" s="170">
        <f>IF('Indicator Date hidden'!AA24="x","x",$Z$2-'Indicator Date hidden'!AA24)</f>
        <v>0</v>
      </c>
      <c r="AA23" s="170" t="str">
        <f>IF('Indicator Date hidden'!AB24="x","x",$AA$2-'Indicator Date hidden'!AB24)</f>
        <v>x</v>
      </c>
      <c r="AB23" s="170">
        <f>IF('Indicator Date hidden'!AC24="x","x",$AB$2-'Indicator Date hidden'!AC24)</f>
        <v>0</v>
      </c>
      <c r="AC23" s="170">
        <f>IF('Indicator Date hidden'!AD24="x","x",$AC$2-'Indicator Date hidden'!AD24)</f>
        <v>0</v>
      </c>
      <c r="AD23" s="170" t="str">
        <f>IF('Indicator Date hidden'!AE24="x","x",$AD$2-'Indicator Date hidden'!AE24)</f>
        <v>x</v>
      </c>
      <c r="AE23" s="170">
        <f>IF('Indicator Date hidden'!AF24="x","x",$AE$2-'Indicator Date hidden'!AF24)</f>
        <v>0</v>
      </c>
      <c r="AF23" s="170">
        <f>IF('Indicator Date hidden'!AG24="x","x",$AF$2-'Indicator Date hidden'!AG24)</f>
        <v>4</v>
      </c>
      <c r="AG23" s="170">
        <f>IF('Indicator Date hidden'!AH24="x","x",$AG$2-'Indicator Date hidden'!AH24)</f>
        <v>0</v>
      </c>
      <c r="AH23" s="170">
        <f>IF('Indicator Date hidden'!AI24="x","x",$AH$2-'Indicator Date hidden'!AI24)</f>
        <v>0</v>
      </c>
      <c r="AI23" s="170">
        <f>IF('Indicator Date hidden'!AJ24="x","x",$AI$2-'Indicator Date hidden'!AJ24)</f>
        <v>0</v>
      </c>
      <c r="AJ23" s="170">
        <f>IF('Indicator Date hidden'!AK24="x","x",$AJ$2-'Indicator Date hidden'!AK24)</f>
        <v>1</v>
      </c>
      <c r="AK23" s="170">
        <f>IF('Indicator Date hidden'!AL24="x","x",$AK$2-'Indicator Date hidden'!AL24)</f>
        <v>1</v>
      </c>
      <c r="AL23" s="170">
        <f>IF('Indicator Date hidden'!AM24="x","x",$AL$2-'Indicator Date hidden'!AM24)</f>
        <v>0</v>
      </c>
      <c r="AM23" s="170">
        <f>IF('Indicator Date hidden'!AN24="x","x",$AM$2-'Indicator Date hidden'!AN24)</f>
        <v>0</v>
      </c>
      <c r="AN23" s="170">
        <f>IF('Indicator Date hidden'!AO24="x","x",$AN$2-'Indicator Date hidden'!AO24)</f>
        <v>0</v>
      </c>
      <c r="AO23" s="170">
        <f>IF('Indicator Date hidden'!AP24="x","x",$AO$2-'Indicator Date hidden'!AP24)</f>
        <v>3</v>
      </c>
      <c r="AP23" s="170">
        <f>IF('Indicator Date hidden'!AQ24="x","x",$AP$2-'Indicator Date hidden'!AQ24)</f>
        <v>2</v>
      </c>
      <c r="AQ23" s="170" t="str">
        <f>IF('Indicator Date hidden'!AR24="x","x",$AQ$2-'Indicator Date hidden'!AR24)</f>
        <v>x</v>
      </c>
      <c r="AR23" s="170">
        <f>IF('Indicator Date hidden'!AS24="x","x",$AR$2-'Indicator Date hidden'!AS24)</f>
        <v>0</v>
      </c>
      <c r="AS23" s="170">
        <f>IF('Indicator Date hidden'!AT24="x","x",$AS$2-'Indicator Date hidden'!AT24)</f>
        <v>0</v>
      </c>
      <c r="AT23" s="170">
        <f>IF('Indicator Date hidden'!AU24="x","x",$AT$2-'Indicator Date hidden'!AU24)</f>
        <v>0</v>
      </c>
      <c r="AU23" s="170">
        <f>IF('Indicator Date hidden'!AV24="x","x",$AU$2-'Indicator Date hidden'!AV24)</f>
        <v>1</v>
      </c>
      <c r="AV23" s="170">
        <f>IF('Indicator Date hidden'!AW24="x","x",$AV$2-'Indicator Date hidden'!AW24)</f>
        <v>0</v>
      </c>
      <c r="AW23" s="170">
        <f>IF('Indicator Date hidden'!AX24="x","x",$AW$2-'Indicator Date hidden'!AX24)</f>
        <v>0</v>
      </c>
      <c r="AX23" s="170">
        <f>IF('Indicator Date hidden'!AY24="x","x",$AX$2-'Indicator Date hidden'!AY24)</f>
        <v>0</v>
      </c>
      <c r="AY23" s="170">
        <f>IF('Indicator Date hidden'!AZ24="x","x",$AY$2-'Indicator Date hidden'!AZ24)</f>
        <v>0</v>
      </c>
      <c r="AZ23" s="170">
        <f>IF('Indicator Date hidden'!BA24="x","x",$AZ$2-'Indicator Date hidden'!BA24)</f>
        <v>0</v>
      </c>
      <c r="BA23" s="5">
        <f t="shared" si="0"/>
        <v>22</v>
      </c>
      <c r="BB23" s="171">
        <f t="shared" si="1"/>
        <v>0.45833333333333331</v>
      </c>
      <c r="BC23" s="5">
        <f t="shared" si="2"/>
        <v>9</v>
      </c>
      <c r="BD23" s="171">
        <f t="shared" si="3"/>
        <v>1.0793194872490515</v>
      </c>
      <c r="BE23" s="174">
        <f t="shared" si="4"/>
        <v>0</v>
      </c>
    </row>
    <row r="24" spans="1:57" x14ac:dyDescent="0.25">
      <c r="A24" t="s">
        <v>41</v>
      </c>
      <c r="B24" s="170">
        <f>IF('Indicator Date hidden'!C25="x","x",$B$2-'Indicator Date hidden'!C25)</f>
        <v>0</v>
      </c>
      <c r="C24" s="170">
        <f>IF('Indicator Date hidden'!D25="x","x",$C$2-'Indicator Date hidden'!D25)</f>
        <v>0</v>
      </c>
      <c r="D24" s="170">
        <f>IF('Indicator Date hidden'!E25="x","x",$D$2-'Indicator Date hidden'!E25)</f>
        <v>0</v>
      </c>
      <c r="E24" s="170">
        <f>IF('Indicator Date hidden'!F25="x","x",$E$2-'Indicator Date hidden'!F25)</f>
        <v>0</v>
      </c>
      <c r="F24" s="170">
        <f>IF('Indicator Date hidden'!G25="x","x",$F$2-'Indicator Date hidden'!G25)</f>
        <v>0</v>
      </c>
      <c r="G24" s="170">
        <f>IF('Indicator Date hidden'!H25="x","x",$G$2-'Indicator Date hidden'!H25)</f>
        <v>0</v>
      </c>
      <c r="H24" s="170">
        <f>IF('Indicator Date hidden'!I25="x","x",$H$2-'Indicator Date hidden'!I25)</f>
        <v>0</v>
      </c>
      <c r="I24" s="170">
        <f>IF('Indicator Date hidden'!J25="x","x",$I$2-'Indicator Date hidden'!J25)</f>
        <v>0</v>
      </c>
      <c r="J24" s="170">
        <f>IF('Indicator Date hidden'!K25="x","x",$J$2-'Indicator Date hidden'!K25)</f>
        <v>0</v>
      </c>
      <c r="K24" s="170">
        <f>IF('Indicator Date hidden'!L25="x","x",$K$2-'Indicator Date hidden'!L25)</f>
        <v>0</v>
      </c>
      <c r="L24" s="170">
        <f>IF('Indicator Date hidden'!M25="x","x",$L$2-'Indicator Date hidden'!M25)</f>
        <v>0</v>
      </c>
      <c r="M24" s="170">
        <f>IF('Indicator Date hidden'!N25="x","x",$M$2-'Indicator Date hidden'!N25)</f>
        <v>0</v>
      </c>
      <c r="N24" s="170">
        <f>IF('Indicator Date hidden'!O25="x","x",$N$2-'Indicator Date hidden'!O25)</f>
        <v>0</v>
      </c>
      <c r="O24" s="170">
        <f>IF('Indicator Date hidden'!P25="x","x",$O$2-'Indicator Date hidden'!P25)</f>
        <v>0</v>
      </c>
      <c r="P24" s="170">
        <f>IF('Indicator Date hidden'!Q25="x","x",$P$2-'Indicator Date hidden'!Q25)</f>
        <v>0</v>
      </c>
      <c r="Q24" s="170" t="str">
        <f>IF('Indicator Date hidden'!R25="x","x",$Q$2-'Indicator Date hidden'!R25)</f>
        <v>x</v>
      </c>
      <c r="R24" s="170">
        <f>IF('Indicator Date hidden'!S25="x","x",$R$2-'Indicator Date hidden'!S25)</f>
        <v>0</v>
      </c>
      <c r="S24" s="170">
        <f>IF('Indicator Date hidden'!T25="x","x",$S$2-'Indicator Date hidden'!T25)</f>
        <v>0</v>
      </c>
      <c r="T24" s="170">
        <f>IF('Indicator Date hidden'!U25="x","x",$T$2-'Indicator Date hidden'!U25)</f>
        <v>0</v>
      </c>
      <c r="U24" s="170">
        <f>IF('Indicator Date hidden'!V25="x","x",$U$2-'Indicator Date hidden'!V25)</f>
        <v>0</v>
      </c>
      <c r="V24" s="170">
        <f>IF('Indicator Date hidden'!W25="x","x",$V$2-'Indicator Date hidden'!W25)</f>
        <v>0</v>
      </c>
      <c r="W24" s="170">
        <f>IF('Indicator Date hidden'!X25="x","x",$W$2-'Indicator Date hidden'!X25)</f>
        <v>9</v>
      </c>
      <c r="X24" s="170">
        <f>IF('Indicator Date hidden'!Y25="x","x",$X$2-'Indicator Date hidden'!Y25)</f>
        <v>6</v>
      </c>
      <c r="Y24" s="170">
        <f>IF('Indicator Date hidden'!Z25="x","x",$Y$2-'Indicator Date hidden'!Z25)</f>
        <v>0</v>
      </c>
      <c r="Z24" s="170">
        <f>IF('Indicator Date hidden'!AA25="x","x",$Z$2-'Indicator Date hidden'!AA25)</f>
        <v>0</v>
      </c>
      <c r="AA24" s="170">
        <f>IF('Indicator Date hidden'!AB25="x","x",$AA$2-'Indicator Date hidden'!AB25)</f>
        <v>0</v>
      </c>
      <c r="AB24" s="170">
        <f>IF('Indicator Date hidden'!AC25="x","x",$AB$2-'Indicator Date hidden'!AC25)</f>
        <v>0</v>
      </c>
      <c r="AC24" s="170">
        <f>IF('Indicator Date hidden'!AD25="x","x",$AC$2-'Indicator Date hidden'!AD25)</f>
        <v>0</v>
      </c>
      <c r="AD24" s="170">
        <f>IF('Indicator Date hidden'!AE25="x","x",$AD$2-'Indicator Date hidden'!AE25)</f>
        <v>0</v>
      </c>
      <c r="AE24" s="170">
        <f>IF('Indicator Date hidden'!AF25="x","x",$AE$2-'Indicator Date hidden'!AF25)</f>
        <v>0</v>
      </c>
      <c r="AF24" s="170">
        <f>IF('Indicator Date hidden'!AG25="x","x",$AF$2-'Indicator Date hidden'!AG25)</f>
        <v>6</v>
      </c>
      <c r="AG24" s="170">
        <f>IF('Indicator Date hidden'!AH25="x","x",$AG$2-'Indicator Date hidden'!AH25)</f>
        <v>0</v>
      </c>
      <c r="AH24" s="170">
        <f>IF('Indicator Date hidden'!AI25="x","x",$AH$2-'Indicator Date hidden'!AI25)</f>
        <v>0</v>
      </c>
      <c r="AI24" s="170">
        <f>IF('Indicator Date hidden'!AJ25="x","x",$AI$2-'Indicator Date hidden'!AJ25)</f>
        <v>0</v>
      </c>
      <c r="AJ24" s="170" t="str">
        <f>IF('Indicator Date hidden'!AK25="x","x",$AJ$2-'Indicator Date hidden'!AK25)</f>
        <v>x</v>
      </c>
      <c r="AK24" s="170">
        <f>IF('Indicator Date hidden'!AL25="x","x",$AK$2-'Indicator Date hidden'!AL25)</f>
        <v>1</v>
      </c>
      <c r="AL24" s="170">
        <f>IF('Indicator Date hidden'!AM25="x","x",$AL$2-'Indicator Date hidden'!AM25)</f>
        <v>0</v>
      </c>
      <c r="AM24" s="170">
        <f>IF('Indicator Date hidden'!AN25="x","x",$AM$2-'Indicator Date hidden'!AN25)</f>
        <v>0</v>
      </c>
      <c r="AN24" s="170">
        <f>IF('Indicator Date hidden'!AO25="x","x",$AN$2-'Indicator Date hidden'!AO25)</f>
        <v>0</v>
      </c>
      <c r="AO24" s="170">
        <f>IF('Indicator Date hidden'!AP25="x","x",$AO$2-'Indicator Date hidden'!AP25)</f>
        <v>0</v>
      </c>
      <c r="AP24" s="170">
        <f>IF('Indicator Date hidden'!AQ25="x","x",$AP$2-'Indicator Date hidden'!AQ25)</f>
        <v>0</v>
      </c>
      <c r="AQ24" s="170">
        <f>IF('Indicator Date hidden'!AR25="x","x",$AQ$2-'Indicator Date hidden'!AR25)</f>
        <v>0</v>
      </c>
      <c r="AR24" s="170">
        <f>IF('Indicator Date hidden'!AS25="x","x",$AR$2-'Indicator Date hidden'!AS25)</f>
        <v>0</v>
      </c>
      <c r="AS24" s="170">
        <f>IF('Indicator Date hidden'!AT25="x","x",$AS$2-'Indicator Date hidden'!AT25)</f>
        <v>0</v>
      </c>
      <c r="AT24" s="170">
        <f>IF('Indicator Date hidden'!AU25="x","x",$AT$2-'Indicator Date hidden'!AU25)</f>
        <v>0</v>
      </c>
      <c r="AU24" s="170">
        <f>IF('Indicator Date hidden'!AV25="x","x",$AU$2-'Indicator Date hidden'!AV25)</f>
        <v>1</v>
      </c>
      <c r="AV24" s="170">
        <f>IF('Indicator Date hidden'!AW25="x","x",$AV$2-'Indicator Date hidden'!AW25)</f>
        <v>0</v>
      </c>
      <c r="AW24" s="170">
        <f>IF('Indicator Date hidden'!AX25="x","x",$AW$2-'Indicator Date hidden'!AX25)</f>
        <v>0</v>
      </c>
      <c r="AX24" s="170">
        <f>IF('Indicator Date hidden'!AY25="x","x",$AX$2-'Indicator Date hidden'!AY25)</f>
        <v>0</v>
      </c>
      <c r="AY24" s="170">
        <f>IF('Indicator Date hidden'!AZ25="x","x",$AY$2-'Indicator Date hidden'!AZ25)</f>
        <v>0</v>
      </c>
      <c r="AZ24" s="170">
        <f>IF('Indicator Date hidden'!BA25="x","x",$AZ$2-'Indicator Date hidden'!BA25)</f>
        <v>0</v>
      </c>
      <c r="BA24" s="5">
        <f t="shared" si="0"/>
        <v>23</v>
      </c>
      <c r="BB24" s="171">
        <f t="shared" si="1"/>
        <v>0.46938775510204084</v>
      </c>
      <c r="BC24" s="5">
        <f t="shared" si="2"/>
        <v>5</v>
      </c>
      <c r="BD24" s="171">
        <f t="shared" si="3"/>
        <v>1.7155000558095925</v>
      </c>
      <c r="BE24" s="174">
        <f t="shared" si="4"/>
        <v>0</v>
      </c>
    </row>
    <row r="25" spans="1:57" x14ac:dyDescent="0.25">
      <c r="A25" t="s">
        <v>43</v>
      </c>
      <c r="B25" s="170">
        <f>IF('Indicator Date hidden'!C26="x","x",$B$2-'Indicator Date hidden'!C26)</f>
        <v>0</v>
      </c>
      <c r="C25" s="170">
        <f>IF('Indicator Date hidden'!D26="x","x",$C$2-'Indicator Date hidden'!D26)</f>
        <v>0</v>
      </c>
      <c r="D25" s="170">
        <f>IF('Indicator Date hidden'!E26="x","x",$D$2-'Indicator Date hidden'!E26)</f>
        <v>0</v>
      </c>
      <c r="E25" s="170">
        <f>IF('Indicator Date hidden'!F26="x","x",$E$2-'Indicator Date hidden'!F26)</f>
        <v>0</v>
      </c>
      <c r="F25" s="170">
        <f>IF('Indicator Date hidden'!G26="x","x",$F$2-'Indicator Date hidden'!G26)</f>
        <v>0</v>
      </c>
      <c r="G25" s="170">
        <f>IF('Indicator Date hidden'!H26="x","x",$G$2-'Indicator Date hidden'!H26)</f>
        <v>0</v>
      </c>
      <c r="H25" s="170">
        <f>IF('Indicator Date hidden'!I26="x","x",$H$2-'Indicator Date hidden'!I26)</f>
        <v>0</v>
      </c>
      <c r="I25" s="170">
        <f>IF('Indicator Date hidden'!J26="x","x",$I$2-'Indicator Date hidden'!J26)</f>
        <v>0</v>
      </c>
      <c r="J25" s="170">
        <f>IF('Indicator Date hidden'!K26="x","x",$J$2-'Indicator Date hidden'!K26)</f>
        <v>0</v>
      </c>
      <c r="K25" s="170">
        <f>IF('Indicator Date hidden'!L26="x","x",$K$2-'Indicator Date hidden'!L26)</f>
        <v>0</v>
      </c>
      <c r="L25" s="170">
        <f>IF('Indicator Date hidden'!M26="x","x",$L$2-'Indicator Date hidden'!M26)</f>
        <v>0</v>
      </c>
      <c r="M25" s="170">
        <f>IF('Indicator Date hidden'!N26="x","x",$M$2-'Indicator Date hidden'!N26)</f>
        <v>0</v>
      </c>
      <c r="N25" s="170">
        <f>IF('Indicator Date hidden'!O26="x","x",$N$2-'Indicator Date hidden'!O26)</f>
        <v>0</v>
      </c>
      <c r="O25" s="170">
        <f>IF('Indicator Date hidden'!P26="x","x",$O$2-'Indicator Date hidden'!P26)</f>
        <v>0</v>
      </c>
      <c r="P25" s="170">
        <f>IF('Indicator Date hidden'!Q26="x","x",$P$2-'Indicator Date hidden'!Q26)</f>
        <v>0</v>
      </c>
      <c r="Q25" s="170">
        <f>IF('Indicator Date hidden'!R26="x","x",$Q$2-'Indicator Date hidden'!R26)</f>
        <v>1</v>
      </c>
      <c r="R25" s="170">
        <f>IF('Indicator Date hidden'!S26="x","x",$R$2-'Indicator Date hidden'!S26)</f>
        <v>0</v>
      </c>
      <c r="S25" s="170">
        <f>IF('Indicator Date hidden'!T26="x","x",$S$2-'Indicator Date hidden'!T26)</f>
        <v>0</v>
      </c>
      <c r="T25" s="170">
        <f>IF('Indicator Date hidden'!U26="x","x",$T$2-'Indicator Date hidden'!U26)</f>
        <v>0</v>
      </c>
      <c r="U25" s="170">
        <f>IF('Indicator Date hidden'!V26="x","x",$U$2-'Indicator Date hidden'!V26)</f>
        <v>0</v>
      </c>
      <c r="V25" s="170">
        <f>IF('Indicator Date hidden'!W26="x","x",$V$2-'Indicator Date hidden'!W26)</f>
        <v>0</v>
      </c>
      <c r="W25" s="170">
        <f>IF('Indicator Date hidden'!X26="x","x",$W$2-'Indicator Date hidden'!X26)</f>
        <v>9</v>
      </c>
      <c r="X25" s="170">
        <f>IF('Indicator Date hidden'!Y26="x","x",$X$2-'Indicator Date hidden'!Y26)</f>
        <v>3</v>
      </c>
      <c r="Y25" s="170">
        <f>IF('Indicator Date hidden'!Z26="x","x",$Y$2-'Indicator Date hidden'!Z26)</f>
        <v>0</v>
      </c>
      <c r="Z25" s="170">
        <f>IF('Indicator Date hidden'!AA26="x","x",$Z$2-'Indicator Date hidden'!AA26)</f>
        <v>0</v>
      </c>
      <c r="AA25" s="170">
        <f>IF('Indicator Date hidden'!AB26="x","x",$AA$2-'Indicator Date hidden'!AB26)</f>
        <v>0</v>
      </c>
      <c r="AB25" s="170">
        <f>IF('Indicator Date hidden'!AC26="x","x",$AB$2-'Indicator Date hidden'!AC26)</f>
        <v>0</v>
      </c>
      <c r="AC25" s="170">
        <f>IF('Indicator Date hidden'!AD26="x","x",$AC$2-'Indicator Date hidden'!AD26)</f>
        <v>0</v>
      </c>
      <c r="AD25" s="170">
        <f>IF('Indicator Date hidden'!AE26="x","x",$AD$2-'Indicator Date hidden'!AE26)</f>
        <v>0</v>
      </c>
      <c r="AE25" s="170">
        <f>IF('Indicator Date hidden'!AF26="x","x",$AE$2-'Indicator Date hidden'!AF26)</f>
        <v>0</v>
      </c>
      <c r="AF25" s="170">
        <f>IF('Indicator Date hidden'!AG26="x","x",$AF$2-'Indicator Date hidden'!AG26)</f>
        <v>1</v>
      </c>
      <c r="AG25" s="170">
        <f>IF('Indicator Date hidden'!AH26="x","x",$AG$2-'Indicator Date hidden'!AH26)</f>
        <v>0</v>
      </c>
      <c r="AH25" s="170">
        <f>IF('Indicator Date hidden'!AI26="x","x",$AH$2-'Indicator Date hidden'!AI26)</f>
        <v>0</v>
      </c>
      <c r="AI25" s="170">
        <f>IF('Indicator Date hidden'!AJ26="x","x",$AI$2-'Indicator Date hidden'!AJ26)</f>
        <v>0</v>
      </c>
      <c r="AJ25" s="170" t="str">
        <f>IF('Indicator Date hidden'!AK26="x","x",$AJ$2-'Indicator Date hidden'!AK26)</f>
        <v>x</v>
      </c>
      <c r="AK25" s="170">
        <f>IF('Indicator Date hidden'!AL26="x","x",$AK$2-'Indicator Date hidden'!AL26)</f>
        <v>1</v>
      </c>
      <c r="AL25" s="170">
        <f>IF('Indicator Date hidden'!AM26="x","x",$AL$2-'Indicator Date hidden'!AM26)</f>
        <v>0</v>
      </c>
      <c r="AM25" s="170">
        <f>IF('Indicator Date hidden'!AN26="x","x",$AM$2-'Indicator Date hidden'!AN26)</f>
        <v>0</v>
      </c>
      <c r="AN25" s="170">
        <f>IF('Indicator Date hidden'!AO26="x","x",$AN$2-'Indicator Date hidden'!AO26)</f>
        <v>0</v>
      </c>
      <c r="AO25" s="170">
        <f>IF('Indicator Date hidden'!AP26="x","x",$AO$2-'Indicator Date hidden'!AP26)</f>
        <v>0</v>
      </c>
      <c r="AP25" s="170">
        <f>IF('Indicator Date hidden'!AQ26="x","x",$AP$2-'Indicator Date hidden'!AQ26)</f>
        <v>0</v>
      </c>
      <c r="AQ25" s="170">
        <f>IF('Indicator Date hidden'!AR26="x","x",$AQ$2-'Indicator Date hidden'!AR26)</f>
        <v>4</v>
      </c>
      <c r="AR25" s="170">
        <f>IF('Indicator Date hidden'!AS26="x","x",$AR$2-'Indicator Date hidden'!AS26)</f>
        <v>0</v>
      </c>
      <c r="AS25" s="170">
        <f>IF('Indicator Date hidden'!AT26="x","x",$AS$2-'Indicator Date hidden'!AT26)</f>
        <v>0</v>
      </c>
      <c r="AT25" s="170">
        <f>IF('Indicator Date hidden'!AU26="x","x",$AT$2-'Indicator Date hidden'!AU26)</f>
        <v>0</v>
      </c>
      <c r="AU25" s="170">
        <f>IF('Indicator Date hidden'!AV26="x","x",$AU$2-'Indicator Date hidden'!AV26)</f>
        <v>1</v>
      </c>
      <c r="AV25" s="170">
        <f>IF('Indicator Date hidden'!AW26="x","x",$AV$2-'Indicator Date hidden'!AW26)</f>
        <v>0</v>
      </c>
      <c r="AW25" s="170">
        <f>IF('Indicator Date hidden'!AX26="x","x",$AW$2-'Indicator Date hidden'!AX26)</f>
        <v>0</v>
      </c>
      <c r="AX25" s="170">
        <f>IF('Indicator Date hidden'!AY26="x","x",$AX$2-'Indicator Date hidden'!AY26)</f>
        <v>0</v>
      </c>
      <c r="AY25" s="170">
        <f>IF('Indicator Date hidden'!AZ26="x","x",$AY$2-'Indicator Date hidden'!AZ26)</f>
        <v>0</v>
      </c>
      <c r="AZ25" s="170">
        <f>IF('Indicator Date hidden'!BA26="x","x",$AZ$2-'Indicator Date hidden'!BA26)</f>
        <v>0</v>
      </c>
      <c r="BA25" s="5">
        <f t="shared" si="0"/>
        <v>20</v>
      </c>
      <c r="BB25" s="171">
        <f t="shared" si="1"/>
        <v>0.4</v>
      </c>
      <c r="BC25" s="5">
        <f t="shared" si="2"/>
        <v>7</v>
      </c>
      <c r="BD25" s="171">
        <f t="shared" si="3"/>
        <v>1.42828568570857</v>
      </c>
      <c r="BE25" s="174">
        <f t="shared" si="4"/>
        <v>0</v>
      </c>
    </row>
    <row r="26" spans="1:57" x14ac:dyDescent="0.25">
      <c r="A26" t="s">
        <v>45</v>
      </c>
      <c r="B26" s="170">
        <f>IF('Indicator Date hidden'!C27="x","x",$B$2-'Indicator Date hidden'!C27)</f>
        <v>0</v>
      </c>
      <c r="C26" s="170">
        <f>IF('Indicator Date hidden'!D27="x","x",$C$2-'Indicator Date hidden'!D27)</f>
        <v>0</v>
      </c>
      <c r="D26" s="170">
        <f>IF('Indicator Date hidden'!E27="x","x",$D$2-'Indicator Date hidden'!E27)</f>
        <v>0</v>
      </c>
      <c r="E26" s="170">
        <f>IF('Indicator Date hidden'!F27="x","x",$E$2-'Indicator Date hidden'!F27)</f>
        <v>0</v>
      </c>
      <c r="F26" s="170">
        <f>IF('Indicator Date hidden'!G27="x","x",$F$2-'Indicator Date hidden'!G27)</f>
        <v>0</v>
      </c>
      <c r="G26" s="170">
        <f>IF('Indicator Date hidden'!H27="x","x",$G$2-'Indicator Date hidden'!H27)</f>
        <v>0</v>
      </c>
      <c r="H26" s="170">
        <f>IF('Indicator Date hidden'!I27="x","x",$H$2-'Indicator Date hidden'!I27)</f>
        <v>0</v>
      </c>
      <c r="I26" s="170">
        <f>IF('Indicator Date hidden'!J27="x","x",$I$2-'Indicator Date hidden'!J27)</f>
        <v>0</v>
      </c>
      <c r="J26" s="170">
        <f>IF('Indicator Date hidden'!K27="x","x",$J$2-'Indicator Date hidden'!K27)</f>
        <v>0</v>
      </c>
      <c r="K26" s="170">
        <f>IF('Indicator Date hidden'!L27="x","x",$K$2-'Indicator Date hidden'!L27)</f>
        <v>0</v>
      </c>
      <c r="L26" s="170">
        <f>IF('Indicator Date hidden'!M27="x","x",$L$2-'Indicator Date hidden'!M27)</f>
        <v>0</v>
      </c>
      <c r="M26" s="170">
        <f>IF('Indicator Date hidden'!N27="x","x",$M$2-'Indicator Date hidden'!N27)</f>
        <v>0</v>
      </c>
      <c r="N26" s="170">
        <f>IF('Indicator Date hidden'!O27="x","x",$N$2-'Indicator Date hidden'!O27)</f>
        <v>0</v>
      </c>
      <c r="O26" s="170">
        <f>IF('Indicator Date hidden'!P27="x","x",$O$2-'Indicator Date hidden'!P27)</f>
        <v>0</v>
      </c>
      <c r="P26" s="170">
        <f>IF('Indicator Date hidden'!Q27="x","x",$P$2-'Indicator Date hidden'!Q27)</f>
        <v>0</v>
      </c>
      <c r="Q26" s="170" t="str">
        <f>IF('Indicator Date hidden'!R27="x","x",$Q$2-'Indicator Date hidden'!R27)</f>
        <v>x</v>
      </c>
      <c r="R26" s="170">
        <f>IF('Indicator Date hidden'!S27="x","x",$R$2-'Indicator Date hidden'!S27)</f>
        <v>0</v>
      </c>
      <c r="S26" s="170">
        <f>IF('Indicator Date hidden'!T27="x","x",$S$2-'Indicator Date hidden'!T27)</f>
        <v>0</v>
      </c>
      <c r="T26" s="170">
        <f>IF('Indicator Date hidden'!U27="x","x",$T$2-'Indicator Date hidden'!U27)</f>
        <v>0</v>
      </c>
      <c r="U26" s="170" t="str">
        <f>IF('Indicator Date hidden'!V27="x","x",$U$2-'Indicator Date hidden'!V27)</f>
        <v>x</v>
      </c>
      <c r="V26" s="170">
        <f>IF('Indicator Date hidden'!W27="x","x",$V$2-'Indicator Date hidden'!W27)</f>
        <v>0</v>
      </c>
      <c r="W26" s="170">
        <f>IF('Indicator Date hidden'!X27="x","x",$W$2-'Indicator Date hidden'!X27)</f>
        <v>7</v>
      </c>
      <c r="X26" s="170">
        <f>IF('Indicator Date hidden'!Y27="x","x",$X$2-'Indicator Date hidden'!Y27)</f>
        <v>4</v>
      </c>
      <c r="Y26" s="170">
        <f>IF('Indicator Date hidden'!Z27="x","x",$Y$2-'Indicator Date hidden'!Z27)</f>
        <v>0</v>
      </c>
      <c r="Z26" s="170">
        <f>IF('Indicator Date hidden'!AA27="x","x",$Z$2-'Indicator Date hidden'!AA27)</f>
        <v>0</v>
      </c>
      <c r="AA26" s="170">
        <f>IF('Indicator Date hidden'!AB27="x","x",$AA$2-'Indicator Date hidden'!AB27)</f>
        <v>0</v>
      </c>
      <c r="AB26" s="170">
        <f>IF('Indicator Date hidden'!AC27="x","x",$AB$2-'Indicator Date hidden'!AC27)</f>
        <v>0</v>
      </c>
      <c r="AC26" s="170">
        <f>IF('Indicator Date hidden'!AD27="x","x",$AC$2-'Indicator Date hidden'!AD27)</f>
        <v>0</v>
      </c>
      <c r="AD26" s="170" t="str">
        <f>IF('Indicator Date hidden'!AE27="x","x",$AD$2-'Indicator Date hidden'!AE27)</f>
        <v>x</v>
      </c>
      <c r="AE26" s="170" t="str">
        <f>IF('Indicator Date hidden'!AF27="x","x",$AE$2-'Indicator Date hidden'!AF27)</f>
        <v>x</v>
      </c>
      <c r="AF26" s="170" t="str">
        <f>IF('Indicator Date hidden'!AG27="x","x",$AF$2-'Indicator Date hidden'!AG27)</f>
        <v>x</v>
      </c>
      <c r="AG26" s="170">
        <f>IF('Indicator Date hidden'!AH27="x","x",$AG$2-'Indicator Date hidden'!AH27)</f>
        <v>0</v>
      </c>
      <c r="AH26" s="170">
        <f>IF('Indicator Date hidden'!AI27="x","x",$AH$2-'Indicator Date hidden'!AI27)</f>
        <v>0</v>
      </c>
      <c r="AI26" s="170">
        <f>IF('Indicator Date hidden'!AJ27="x","x",$AI$2-'Indicator Date hidden'!AJ27)</f>
        <v>0</v>
      </c>
      <c r="AJ26" s="170" t="str">
        <f>IF('Indicator Date hidden'!AK27="x","x",$AJ$2-'Indicator Date hidden'!AK27)</f>
        <v>x</v>
      </c>
      <c r="AK26" s="170">
        <f>IF('Indicator Date hidden'!AL27="x","x",$AK$2-'Indicator Date hidden'!AL27)</f>
        <v>1</v>
      </c>
      <c r="AL26" s="170">
        <f>IF('Indicator Date hidden'!AM27="x","x",$AL$2-'Indicator Date hidden'!AM27)</f>
        <v>0</v>
      </c>
      <c r="AM26" s="170">
        <f>IF('Indicator Date hidden'!AN27="x","x",$AM$2-'Indicator Date hidden'!AN27)</f>
        <v>0</v>
      </c>
      <c r="AN26" s="170">
        <f>IF('Indicator Date hidden'!AO27="x","x",$AN$2-'Indicator Date hidden'!AO27)</f>
        <v>0</v>
      </c>
      <c r="AO26" s="170">
        <f>IF('Indicator Date hidden'!AP27="x","x",$AO$2-'Indicator Date hidden'!AP27)</f>
        <v>0</v>
      </c>
      <c r="AP26" s="170">
        <f>IF('Indicator Date hidden'!AQ27="x","x",$AP$2-'Indicator Date hidden'!AQ27)</f>
        <v>0</v>
      </c>
      <c r="AQ26" s="170">
        <f>IF('Indicator Date hidden'!AR27="x","x",$AQ$2-'Indicator Date hidden'!AR27)</f>
        <v>6</v>
      </c>
      <c r="AR26" s="170">
        <f>IF('Indicator Date hidden'!AS27="x","x",$AR$2-'Indicator Date hidden'!AS27)</f>
        <v>0</v>
      </c>
      <c r="AS26" s="170">
        <f>IF('Indicator Date hidden'!AT27="x","x",$AS$2-'Indicator Date hidden'!AT27)</f>
        <v>0</v>
      </c>
      <c r="AT26" s="170">
        <f>IF('Indicator Date hidden'!AU27="x","x",$AT$2-'Indicator Date hidden'!AU27)</f>
        <v>0</v>
      </c>
      <c r="AU26" s="170">
        <f>IF('Indicator Date hidden'!AV27="x","x",$AU$2-'Indicator Date hidden'!AV27)</f>
        <v>1</v>
      </c>
      <c r="AV26" s="170">
        <f>IF('Indicator Date hidden'!AW27="x","x",$AV$2-'Indicator Date hidden'!AW27)</f>
        <v>0</v>
      </c>
      <c r="AW26" s="170">
        <f>IF('Indicator Date hidden'!AX27="x","x",$AW$2-'Indicator Date hidden'!AX27)</f>
        <v>0</v>
      </c>
      <c r="AX26" s="170">
        <f>IF('Indicator Date hidden'!AY27="x","x",$AX$2-'Indicator Date hidden'!AY27)</f>
        <v>0</v>
      </c>
      <c r="AY26" s="170" t="str">
        <f>IF('Indicator Date hidden'!AZ27="x","x",$AY$2-'Indicator Date hidden'!AZ27)</f>
        <v>x</v>
      </c>
      <c r="AZ26" s="170" t="str">
        <f>IF('Indicator Date hidden'!BA27="x","x",$AZ$2-'Indicator Date hidden'!BA27)</f>
        <v>x</v>
      </c>
      <c r="BA26" s="5">
        <f t="shared" si="0"/>
        <v>19</v>
      </c>
      <c r="BB26" s="171">
        <f t="shared" si="1"/>
        <v>0.44186046511627908</v>
      </c>
      <c r="BC26" s="5">
        <f t="shared" si="2"/>
        <v>5</v>
      </c>
      <c r="BD26" s="171">
        <f t="shared" si="3"/>
        <v>1.4832761599164628</v>
      </c>
      <c r="BE26" s="174">
        <f t="shared" si="4"/>
        <v>0</v>
      </c>
    </row>
    <row r="27" spans="1:57" x14ac:dyDescent="0.25">
      <c r="A27" t="s">
        <v>46</v>
      </c>
      <c r="B27" s="170">
        <f>IF('Indicator Date hidden'!C28="x","x",$B$2-'Indicator Date hidden'!C28)</f>
        <v>0</v>
      </c>
      <c r="C27" s="170">
        <f>IF('Indicator Date hidden'!D28="x","x",$C$2-'Indicator Date hidden'!D28)</f>
        <v>0</v>
      </c>
      <c r="D27" s="170">
        <f>IF('Indicator Date hidden'!E28="x","x",$D$2-'Indicator Date hidden'!E28)</f>
        <v>0</v>
      </c>
      <c r="E27" s="170">
        <f>IF('Indicator Date hidden'!F28="x","x",$E$2-'Indicator Date hidden'!F28)</f>
        <v>0</v>
      </c>
      <c r="F27" s="170">
        <f>IF('Indicator Date hidden'!G28="x","x",$F$2-'Indicator Date hidden'!G28)</f>
        <v>0</v>
      </c>
      <c r="G27" s="170">
        <f>IF('Indicator Date hidden'!H28="x","x",$G$2-'Indicator Date hidden'!H28)</f>
        <v>0</v>
      </c>
      <c r="H27" s="170">
        <f>IF('Indicator Date hidden'!I28="x","x",$H$2-'Indicator Date hidden'!I28)</f>
        <v>0</v>
      </c>
      <c r="I27" s="170">
        <f>IF('Indicator Date hidden'!J28="x","x",$I$2-'Indicator Date hidden'!J28)</f>
        <v>0</v>
      </c>
      <c r="J27" s="170">
        <f>IF('Indicator Date hidden'!K28="x","x",$J$2-'Indicator Date hidden'!K28)</f>
        <v>0</v>
      </c>
      <c r="K27" s="170">
        <f>IF('Indicator Date hidden'!L28="x","x",$K$2-'Indicator Date hidden'!L28)</f>
        <v>0</v>
      </c>
      <c r="L27" s="170">
        <f>IF('Indicator Date hidden'!M28="x","x",$L$2-'Indicator Date hidden'!M28)</f>
        <v>0</v>
      </c>
      <c r="M27" s="170">
        <f>IF('Indicator Date hidden'!N28="x","x",$M$2-'Indicator Date hidden'!N28)</f>
        <v>0</v>
      </c>
      <c r="N27" s="170">
        <f>IF('Indicator Date hidden'!O28="x","x",$N$2-'Indicator Date hidden'!O28)</f>
        <v>0</v>
      </c>
      <c r="O27" s="170">
        <f>IF('Indicator Date hidden'!P28="x","x",$O$2-'Indicator Date hidden'!P28)</f>
        <v>0</v>
      </c>
      <c r="P27" s="170">
        <f>IF('Indicator Date hidden'!Q28="x","x",$P$2-'Indicator Date hidden'!Q28)</f>
        <v>0</v>
      </c>
      <c r="Q27" s="170" t="str">
        <f>IF('Indicator Date hidden'!R28="x","x",$Q$2-'Indicator Date hidden'!R28)</f>
        <v>x</v>
      </c>
      <c r="R27" s="170">
        <f>IF('Indicator Date hidden'!S28="x","x",$R$2-'Indicator Date hidden'!S28)</f>
        <v>0</v>
      </c>
      <c r="S27" s="170">
        <f>IF('Indicator Date hidden'!T28="x","x",$S$2-'Indicator Date hidden'!T28)</f>
        <v>0</v>
      </c>
      <c r="T27" s="170">
        <f>IF('Indicator Date hidden'!U28="x","x",$T$2-'Indicator Date hidden'!U28)</f>
        <v>0</v>
      </c>
      <c r="U27" s="170" t="str">
        <f>IF('Indicator Date hidden'!V28="x","x",$U$2-'Indicator Date hidden'!V28)</f>
        <v>x</v>
      </c>
      <c r="V27" s="170">
        <f>IF('Indicator Date hidden'!W28="x","x",$V$2-'Indicator Date hidden'!W28)</f>
        <v>0</v>
      </c>
      <c r="W27" s="170" t="str">
        <f>IF('Indicator Date hidden'!X28="x","x",$W$2-'Indicator Date hidden'!X28)</f>
        <v>x</v>
      </c>
      <c r="X27" s="170">
        <f>IF('Indicator Date hidden'!Y28="x","x",$X$2-'Indicator Date hidden'!Y28)</f>
        <v>4</v>
      </c>
      <c r="Y27" s="170">
        <f>IF('Indicator Date hidden'!Z28="x","x",$Y$2-'Indicator Date hidden'!Z28)</f>
        <v>0</v>
      </c>
      <c r="Z27" s="170">
        <f>IF('Indicator Date hidden'!AA28="x","x",$Z$2-'Indicator Date hidden'!AA28)</f>
        <v>0</v>
      </c>
      <c r="AA27" s="170">
        <f>IF('Indicator Date hidden'!AB28="x","x",$AA$2-'Indicator Date hidden'!AB28)</f>
        <v>0</v>
      </c>
      <c r="AB27" s="170">
        <f>IF('Indicator Date hidden'!AC28="x","x",$AB$2-'Indicator Date hidden'!AC28)</f>
        <v>0</v>
      </c>
      <c r="AC27" s="170">
        <f>IF('Indicator Date hidden'!AD28="x","x",$AC$2-'Indicator Date hidden'!AD28)</f>
        <v>0</v>
      </c>
      <c r="AD27" s="170" t="str">
        <f>IF('Indicator Date hidden'!AE28="x","x",$AD$2-'Indicator Date hidden'!AE28)</f>
        <v>x</v>
      </c>
      <c r="AE27" s="170">
        <f>IF('Indicator Date hidden'!AF28="x","x",$AE$2-'Indicator Date hidden'!AF28)</f>
        <v>0</v>
      </c>
      <c r="AF27" s="170">
        <f>IF('Indicator Date hidden'!AG28="x","x",$AF$2-'Indicator Date hidden'!AG28)</f>
        <v>3</v>
      </c>
      <c r="AG27" s="170">
        <f>IF('Indicator Date hidden'!AH28="x","x",$AG$2-'Indicator Date hidden'!AH28)</f>
        <v>0</v>
      </c>
      <c r="AH27" s="170">
        <f>IF('Indicator Date hidden'!AI28="x","x",$AH$2-'Indicator Date hidden'!AI28)</f>
        <v>0</v>
      </c>
      <c r="AI27" s="170">
        <f>IF('Indicator Date hidden'!AJ28="x","x",$AI$2-'Indicator Date hidden'!AJ28)</f>
        <v>0</v>
      </c>
      <c r="AJ27" s="170" t="str">
        <f>IF('Indicator Date hidden'!AK28="x","x",$AJ$2-'Indicator Date hidden'!AK28)</f>
        <v>x</v>
      </c>
      <c r="AK27" s="170">
        <f>IF('Indicator Date hidden'!AL28="x","x",$AK$2-'Indicator Date hidden'!AL28)</f>
        <v>1</v>
      </c>
      <c r="AL27" s="170">
        <f>IF('Indicator Date hidden'!AM28="x","x",$AL$2-'Indicator Date hidden'!AM28)</f>
        <v>0</v>
      </c>
      <c r="AM27" s="170">
        <f>IF('Indicator Date hidden'!AN28="x","x",$AM$2-'Indicator Date hidden'!AN28)</f>
        <v>0</v>
      </c>
      <c r="AN27" s="170">
        <f>IF('Indicator Date hidden'!AO28="x","x",$AN$2-'Indicator Date hidden'!AO28)</f>
        <v>0</v>
      </c>
      <c r="AO27" s="170">
        <f>IF('Indicator Date hidden'!AP28="x","x",$AO$2-'Indicator Date hidden'!AP28)</f>
        <v>0</v>
      </c>
      <c r="AP27" s="170">
        <f>IF('Indicator Date hidden'!AQ28="x","x",$AP$2-'Indicator Date hidden'!AQ28)</f>
        <v>0</v>
      </c>
      <c r="AQ27" s="170">
        <f>IF('Indicator Date hidden'!AR28="x","x",$AQ$2-'Indicator Date hidden'!AR28)</f>
        <v>0</v>
      </c>
      <c r="AR27" s="170">
        <f>IF('Indicator Date hidden'!AS28="x","x",$AR$2-'Indicator Date hidden'!AS28)</f>
        <v>0</v>
      </c>
      <c r="AS27" s="170">
        <f>IF('Indicator Date hidden'!AT28="x","x",$AS$2-'Indicator Date hidden'!AT28)</f>
        <v>0</v>
      </c>
      <c r="AT27" s="170">
        <f>IF('Indicator Date hidden'!AU28="x","x",$AT$2-'Indicator Date hidden'!AU28)</f>
        <v>0</v>
      </c>
      <c r="AU27" s="170">
        <f>IF('Indicator Date hidden'!AV28="x","x",$AU$2-'Indicator Date hidden'!AV28)</f>
        <v>1</v>
      </c>
      <c r="AV27" s="170">
        <f>IF('Indicator Date hidden'!AW28="x","x",$AV$2-'Indicator Date hidden'!AW28)</f>
        <v>0</v>
      </c>
      <c r="AW27" s="170">
        <f>IF('Indicator Date hidden'!AX28="x","x",$AW$2-'Indicator Date hidden'!AX28)</f>
        <v>0</v>
      </c>
      <c r="AX27" s="170">
        <f>IF('Indicator Date hidden'!AY28="x","x",$AX$2-'Indicator Date hidden'!AY28)</f>
        <v>0</v>
      </c>
      <c r="AY27" s="170">
        <f>IF('Indicator Date hidden'!AZ28="x","x",$AY$2-'Indicator Date hidden'!AZ28)</f>
        <v>0</v>
      </c>
      <c r="AZ27" s="170">
        <f>IF('Indicator Date hidden'!BA28="x","x",$AZ$2-'Indicator Date hidden'!BA28)</f>
        <v>0</v>
      </c>
      <c r="BA27" s="5">
        <f t="shared" si="0"/>
        <v>9</v>
      </c>
      <c r="BB27" s="171">
        <f t="shared" si="1"/>
        <v>0.19565217391304349</v>
      </c>
      <c r="BC27" s="5">
        <f t="shared" si="2"/>
        <v>4</v>
      </c>
      <c r="BD27" s="171">
        <f t="shared" si="3"/>
        <v>0.74072717553916612</v>
      </c>
      <c r="BE27" s="174">
        <f t="shared" si="4"/>
        <v>0</v>
      </c>
    </row>
    <row r="28" spans="1:57" x14ac:dyDescent="0.25">
      <c r="A28" t="s">
        <v>48</v>
      </c>
      <c r="B28" s="170">
        <f>IF('Indicator Date hidden'!C29="x","x",$B$2-'Indicator Date hidden'!C29)</f>
        <v>0</v>
      </c>
      <c r="C28" s="170">
        <f>IF('Indicator Date hidden'!D29="x","x",$C$2-'Indicator Date hidden'!D29)</f>
        <v>0</v>
      </c>
      <c r="D28" s="170">
        <f>IF('Indicator Date hidden'!E29="x","x",$D$2-'Indicator Date hidden'!E29)</f>
        <v>0</v>
      </c>
      <c r="E28" s="170">
        <f>IF('Indicator Date hidden'!F29="x","x",$E$2-'Indicator Date hidden'!F29)</f>
        <v>0</v>
      </c>
      <c r="F28" s="170">
        <f>IF('Indicator Date hidden'!G29="x","x",$F$2-'Indicator Date hidden'!G29)</f>
        <v>0</v>
      </c>
      <c r="G28" s="170">
        <f>IF('Indicator Date hidden'!H29="x","x",$G$2-'Indicator Date hidden'!H29)</f>
        <v>0</v>
      </c>
      <c r="H28" s="170">
        <f>IF('Indicator Date hidden'!I29="x","x",$H$2-'Indicator Date hidden'!I29)</f>
        <v>0</v>
      </c>
      <c r="I28" s="170">
        <f>IF('Indicator Date hidden'!J29="x","x",$I$2-'Indicator Date hidden'!J29)</f>
        <v>0</v>
      </c>
      <c r="J28" s="170">
        <f>IF('Indicator Date hidden'!K29="x","x",$J$2-'Indicator Date hidden'!K29)</f>
        <v>0</v>
      </c>
      <c r="K28" s="170">
        <f>IF('Indicator Date hidden'!L29="x","x",$K$2-'Indicator Date hidden'!L29)</f>
        <v>0</v>
      </c>
      <c r="L28" s="170">
        <f>IF('Indicator Date hidden'!M29="x","x",$L$2-'Indicator Date hidden'!M29)</f>
        <v>0</v>
      </c>
      <c r="M28" s="170">
        <f>IF('Indicator Date hidden'!N29="x","x",$M$2-'Indicator Date hidden'!N29)</f>
        <v>0</v>
      </c>
      <c r="N28" s="170">
        <f>IF('Indicator Date hidden'!O29="x","x",$N$2-'Indicator Date hidden'!O29)</f>
        <v>0</v>
      </c>
      <c r="O28" s="170">
        <f>IF('Indicator Date hidden'!P29="x","x",$O$2-'Indicator Date hidden'!P29)</f>
        <v>0</v>
      </c>
      <c r="P28" s="170">
        <f>IF('Indicator Date hidden'!Q29="x","x",$P$2-'Indicator Date hidden'!Q29)</f>
        <v>0</v>
      </c>
      <c r="Q28" s="170">
        <f>IF('Indicator Date hidden'!R29="x","x",$Q$2-'Indicator Date hidden'!R29)</f>
        <v>5</v>
      </c>
      <c r="R28" s="170">
        <f>IF('Indicator Date hidden'!S29="x","x",$R$2-'Indicator Date hidden'!S29)</f>
        <v>0</v>
      </c>
      <c r="S28" s="170">
        <f>IF('Indicator Date hidden'!T29="x","x",$S$2-'Indicator Date hidden'!T29)</f>
        <v>0</v>
      </c>
      <c r="T28" s="170">
        <f>IF('Indicator Date hidden'!U29="x","x",$T$2-'Indicator Date hidden'!U29)</f>
        <v>0</v>
      </c>
      <c r="U28" s="170">
        <f>IF('Indicator Date hidden'!V29="x","x",$U$2-'Indicator Date hidden'!V29)</f>
        <v>0</v>
      </c>
      <c r="V28" s="170">
        <f>IF('Indicator Date hidden'!W29="x","x",$V$2-'Indicator Date hidden'!W29)</f>
        <v>0</v>
      </c>
      <c r="W28" s="170">
        <f>IF('Indicator Date hidden'!X29="x","x",$W$2-'Indicator Date hidden'!X29)</f>
        <v>0</v>
      </c>
      <c r="X28" s="170">
        <f>IF('Indicator Date hidden'!Y29="x","x",$X$2-'Indicator Date hidden'!Y29)</f>
        <v>6</v>
      </c>
      <c r="Y28" s="170">
        <f>IF('Indicator Date hidden'!Z29="x","x",$Y$2-'Indicator Date hidden'!Z29)</f>
        <v>0</v>
      </c>
      <c r="Z28" s="170">
        <f>IF('Indicator Date hidden'!AA29="x","x",$Z$2-'Indicator Date hidden'!AA29)</f>
        <v>0</v>
      </c>
      <c r="AA28" s="170">
        <f>IF('Indicator Date hidden'!AB29="x","x",$AA$2-'Indicator Date hidden'!AB29)</f>
        <v>0</v>
      </c>
      <c r="AB28" s="170">
        <f>IF('Indicator Date hidden'!AC29="x","x",$AB$2-'Indicator Date hidden'!AC29)</f>
        <v>0</v>
      </c>
      <c r="AC28" s="170">
        <f>IF('Indicator Date hidden'!AD29="x","x",$AC$2-'Indicator Date hidden'!AD29)</f>
        <v>0</v>
      </c>
      <c r="AD28" s="170">
        <f>IF('Indicator Date hidden'!AE29="x","x",$AD$2-'Indicator Date hidden'!AE29)</f>
        <v>0</v>
      </c>
      <c r="AE28" s="170">
        <f>IF('Indicator Date hidden'!AF29="x","x",$AE$2-'Indicator Date hidden'!AF29)</f>
        <v>0</v>
      </c>
      <c r="AF28" s="170">
        <f>IF('Indicator Date hidden'!AG29="x","x",$AF$2-'Indicator Date hidden'!AG29)</f>
        <v>1</v>
      </c>
      <c r="AG28" s="170">
        <f>IF('Indicator Date hidden'!AH29="x","x",$AG$2-'Indicator Date hidden'!AH29)</f>
        <v>0</v>
      </c>
      <c r="AH28" s="170">
        <f>IF('Indicator Date hidden'!AI29="x","x",$AH$2-'Indicator Date hidden'!AI29)</f>
        <v>0</v>
      </c>
      <c r="AI28" s="170">
        <f>IF('Indicator Date hidden'!AJ29="x","x",$AI$2-'Indicator Date hidden'!AJ29)</f>
        <v>0</v>
      </c>
      <c r="AJ28" s="170">
        <f>IF('Indicator Date hidden'!AK29="x","x",$AJ$2-'Indicator Date hidden'!AK29)</f>
        <v>0</v>
      </c>
      <c r="AK28" s="170">
        <f>IF('Indicator Date hidden'!AL29="x","x",$AK$2-'Indicator Date hidden'!AL29)</f>
        <v>0</v>
      </c>
      <c r="AL28" s="170">
        <f>IF('Indicator Date hidden'!AM29="x","x",$AL$2-'Indicator Date hidden'!AM29)</f>
        <v>0</v>
      </c>
      <c r="AM28" s="170">
        <f>IF('Indicator Date hidden'!AN29="x","x",$AM$2-'Indicator Date hidden'!AN29)</f>
        <v>0</v>
      </c>
      <c r="AN28" s="170">
        <f>IF('Indicator Date hidden'!AO29="x","x",$AN$2-'Indicator Date hidden'!AO29)</f>
        <v>0</v>
      </c>
      <c r="AO28" s="170">
        <f>IF('Indicator Date hidden'!AP29="x","x",$AO$2-'Indicator Date hidden'!AP29)</f>
        <v>0</v>
      </c>
      <c r="AP28" s="170">
        <f>IF('Indicator Date hidden'!AQ29="x","x",$AP$2-'Indicator Date hidden'!AQ29)</f>
        <v>0</v>
      </c>
      <c r="AQ28" s="170">
        <f>IF('Indicator Date hidden'!AR29="x","x",$AQ$2-'Indicator Date hidden'!AR29)</f>
        <v>0</v>
      </c>
      <c r="AR28" s="170">
        <f>IF('Indicator Date hidden'!AS29="x","x",$AR$2-'Indicator Date hidden'!AS29)</f>
        <v>0</v>
      </c>
      <c r="AS28" s="170">
        <f>IF('Indicator Date hidden'!AT29="x","x",$AS$2-'Indicator Date hidden'!AT29)</f>
        <v>0</v>
      </c>
      <c r="AT28" s="170">
        <f>IF('Indicator Date hidden'!AU29="x","x",$AT$2-'Indicator Date hidden'!AU29)</f>
        <v>0</v>
      </c>
      <c r="AU28" s="170">
        <f>IF('Indicator Date hidden'!AV29="x","x",$AU$2-'Indicator Date hidden'!AV29)</f>
        <v>1</v>
      </c>
      <c r="AV28" s="170">
        <f>IF('Indicator Date hidden'!AW29="x","x",$AV$2-'Indicator Date hidden'!AW29)</f>
        <v>0</v>
      </c>
      <c r="AW28" s="170">
        <f>IF('Indicator Date hidden'!AX29="x","x",$AW$2-'Indicator Date hidden'!AX29)</f>
        <v>0</v>
      </c>
      <c r="AX28" s="170">
        <f>IF('Indicator Date hidden'!AY29="x","x",$AX$2-'Indicator Date hidden'!AY29)</f>
        <v>0</v>
      </c>
      <c r="AY28" s="170">
        <f>IF('Indicator Date hidden'!AZ29="x","x",$AY$2-'Indicator Date hidden'!AZ29)</f>
        <v>0</v>
      </c>
      <c r="AZ28" s="170">
        <f>IF('Indicator Date hidden'!BA29="x","x",$AZ$2-'Indicator Date hidden'!BA29)</f>
        <v>0</v>
      </c>
      <c r="BA28" s="5">
        <f t="shared" si="0"/>
        <v>13</v>
      </c>
      <c r="BB28" s="171">
        <f t="shared" si="1"/>
        <v>0.25490196078431371</v>
      </c>
      <c r="BC28" s="5">
        <f t="shared" si="2"/>
        <v>4</v>
      </c>
      <c r="BD28" s="171">
        <f t="shared" si="3"/>
        <v>1.0818128803242135</v>
      </c>
      <c r="BE28" s="174">
        <f t="shared" si="4"/>
        <v>0</v>
      </c>
    </row>
    <row r="29" spans="1:57" x14ac:dyDescent="0.25">
      <c r="A29" t="s">
        <v>50</v>
      </c>
      <c r="B29" s="170">
        <f>IF('Indicator Date hidden'!C30="x","x",$B$2-'Indicator Date hidden'!C30)</f>
        <v>0</v>
      </c>
      <c r="C29" s="170">
        <f>IF('Indicator Date hidden'!D30="x","x",$C$2-'Indicator Date hidden'!D30)</f>
        <v>0</v>
      </c>
      <c r="D29" s="170">
        <f>IF('Indicator Date hidden'!E30="x","x",$D$2-'Indicator Date hidden'!E30)</f>
        <v>0</v>
      </c>
      <c r="E29" s="170">
        <f>IF('Indicator Date hidden'!F30="x","x",$E$2-'Indicator Date hidden'!F30)</f>
        <v>0</v>
      </c>
      <c r="F29" s="170">
        <f>IF('Indicator Date hidden'!G30="x","x",$F$2-'Indicator Date hidden'!G30)</f>
        <v>0</v>
      </c>
      <c r="G29" s="170">
        <f>IF('Indicator Date hidden'!H30="x","x",$G$2-'Indicator Date hidden'!H30)</f>
        <v>0</v>
      </c>
      <c r="H29" s="170">
        <f>IF('Indicator Date hidden'!I30="x","x",$H$2-'Indicator Date hidden'!I30)</f>
        <v>0</v>
      </c>
      <c r="I29" s="170">
        <f>IF('Indicator Date hidden'!J30="x","x",$I$2-'Indicator Date hidden'!J30)</f>
        <v>0</v>
      </c>
      <c r="J29" s="170">
        <f>IF('Indicator Date hidden'!K30="x","x",$J$2-'Indicator Date hidden'!K30)</f>
        <v>0</v>
      </c>
      <c r="K29" s="170">
        <f>IF('Indicator Date hidden'!L30="x","x",$K$2-'Indicator Date hidden'!L30)</f>
        <v>0</v>
      </c>
      <c r="L29" s="170">
        <f>IF('Indicator Date hidden'!M30="x","x",$L$2-'Indicator Date hidden'!M30)</f>
        <v>0</v>
      </c>
      <c r="M29" s="170">
        <f>IF('Indicator Date hidden'!N30="x","x",$M$2-'Indicator Date hidden'!N30)</f>
        <v>0</v>
      </c>
      <c r="N29" s="170">
        <f>IF('Indicator Date hidden'!O30="x","x",$N$2-'Indicator Date hidden'!O30)</f>
        <v>0</v>
      </c>
      <c r="O29" s="170">
        <f>IF('Indicator Date hidden'!P30="x","x",$O$2-'Indicator Date hidden'!P30)</f>
        <v>0</v>
      </c>
      <c r="P29" s="170">
        <f>IF('Indicator Date hidden'!Q30="x","x",$P$2-'Indicator Date hidden'!Q30)</f>
        <v>0</v>
      </c>
      <c r="Q29" s="170">
        <f>IF('Indicator Date hidden'!R30="x","x",$Q$2-'Indicator Date hidden'!R30)</f>
        <v>5</v>
      </c>
      <c r="R29" s="170">
        <f>IF('Indicator Date hidden'!S30="x","x",$R$2-'Indicator Date hidden'!S30)</f>
        <v>0</v>
      </c>
      <c r="S29" s="170">
        <f>IF('Indicator Date hidden'!T30="x","x",$S$2-'Indicator Date hidden'!T30)</f>
        <v>0</v>
      </c>
      <c r="T29" s="170">
        <f>IF('Indicator Date hidden'!U30="x","x",$T$2-'Indicator Date hidden'!U30)</f>
        <v>0</v>
      </c>
      <c r="U29" s="170">
        <f>IF('Indicator Date hidden'!V30="x","x",$U$2-'Indicator Date hidden'!V30)</f>
        <v>0</v>
      </c>
      <c r="V29" s="170">
        <f>IF('Indicator Date hidden'!W30="x","x",$V$2-'Indicator Date hidden'!W30)</f>
        <v>0</v>
      </c>
      <c r="W29" s="170">
        <f>IF('Indicator Date hidden'!X30="x","x",$W$2-'Indicator Date hidden'!X30)</f>
        <v>0</v>
      </c>
      <c r="X29" s="170" t="str">
        <f>IF('Indicator Date hidden'!Y30="x","x",$X$2-'Indicator Date hidden'!Y30)</f>
        <v>x</v>
      </c>
      <c r="Y29" s="170">
        <f>IF('Indicator Date hidden'!Z30="x","x",$Y$2-'Indicator Date hidden'!Z30)</f>
        <v>0</v>
      </c>
      <c r="Z29" s="170">
        <f>IF('Indicator Date hidden'!AA30="x","x",$Z$2-'Indicator Date hidden'!AA30)</f>
        <v>0</v>
      </c>
      <c r="AA29" s="170">
        <f>IF('Indicator Date hidden'!AB30="x","x",$AA$2-'Indicator Date hidden'!AB30)</f>
        <v>0</v>
      </c>
      <c r="AB29" s="170">
        <f>IF('Indicator Date hidden'!AC30="x","x",$AB$2-'Indicator Date hidden'!AC30)</f>
        <v>0</v>
      </c>
      <c r="AC29" s="170">
        <f>IF('Indicator Date hidden'!AD30="x","x",$AC$2-'Indicator Date hidden'!AD30)</f>
        <v>0</v>
      </c>
      <c r="AD29" s="170">
        <f>IF('Indicator Date hidden'!AE30="x","x",$AD$2-'Indicator Date hidden'!AE30)</f>
        <v>0</v>
      </c>
      <c r="AE29" s="170">
        <f>IF('Indicator Date hidden'!AF30="x","x",$AE$2-'Indicator Date hidden'!AF30)</f>
        <v>0</v>
      </c>
      <c r="AF29" s="170">
        <f>IF('Indicator Date hidden'!AG30="x","x",$AF$2-'Indicator Date hidden'!AG30)</f>
        <v>9</v>
      </c>
      <c r="AG29" s="170">
        <f>IF('Indicator Date hidden'!AH30="x","x",$AG$2-'Indicator Date hidden'!AH30)</f>
        <v>0</v>
      </c>
      <c r="AH29" s="170">
        <f>IF('Indicator Date hidden'!AI30="x","x",$AH$2-'Indicator Date hidden'!AI30)</f>
        <v>0</v>
      </c>
      <c r="AI29" s="170">
        <f>IF('Indicator Date hidden'!AJ30="x","x",$AI$2-'Indicator Date hidden'!AJ30)</f>
        <v>0</v>
      </c>
      <c r="AJ29" s="170">
        <f>IF('Indicator Date hidden'!AK30="x","x",$AJ$2-'Indicator Date hidden'!AK30)</f>
        <v>0</v>
      </c>
      <c r="AK29" s="170">
        <f>IF('Indicator Date hidden'!AL30="x","x",$AK$2-'Indicator Date hidden'!AL30)</f>
        <v>0</v>
      </c>
      <c r="AL29" s="170">
        <f>IF('Indicator Date hidden'!AM30="x","x",$AL$2-'Indicator Date hidden'!AM30)</f>
        <v>0</v>
      </c>
      <c r="AM29" s="170">
        <f>IF('Indicator Date hidden'!AN30="x","x",$AM$2-'Indicator Date hidden'!AN30)</f>
        <v>0</v>
      </c>
      <c r="AN29" s="170">
        <f>IF('Indicator Date hidden'!AO30="x","x",$AN$2-'Indicator Date hidden'!AO30)</f>
        <v>0</v>
      </c>
      <c r="AO29" s="170">
        <f>IF('Indicator Date hidden'!AP30="x","x",$AO$2-'Indicator Date hidden'!AP30)</f>
        <v>0</v>
      </c>
      <c r="AP29" s="170">
        <f>IF('Indicator Date hidden'!AQ30="x","x",$AP$2-'Indicator Date hidden'!AQ30)</f>
        <v>0</v>
      </c>
      <c r="AQ29" s="170">
        <f>IF('Indicator Date hidden'!AR30="x","x",$AQ$2-'Indicator Date hidden'!AR30)</f>
        <v>0</v>
      </c>
      <c r="AR29" s="170">
        <f>IF('Indicator Date hidden'!AS30="x","x",$AR$2-'Indicator Date hidden'!AS30)</f>
        <v>0</v>
      </c>
      <c r="AS29" s="170">
        <f>IF('Indicator Date hidden'!AT30="x","x",$AS$2-'Indicator Date hidden'!AT30)</f>
        <v>0</v>
      </c>
      <c r="AT29" s="170">
        <f>IF('Indicator Date hidden'!AU30="x","x",$AT$2-'Indicator Date hidden'!AU30)</f>
        <v>0</v>
      </c>
      <c r="AU29" s="170">
        <f>IF('Indicator Date hidden'!AV30="x","x",$AU$2-'Indicator Date hidden'!AV30)</f>
        <v>1</v>
      </c>
      <c r="AV29" s="170">
        <f>IF('Indicator Date hidden'!AW30="x","x",$AV$2-'Indicator Date hidden'!AW30)</f>
        <v>0</v>
      </c>
      <c r="AW29" s="170">
        <f>IF('Indicator Date hidden'!AX30="x","x",$AW$2-'Indicator Date hidden'!AX30)</f>
        <v>0</v>
      </c>
      <c r="AX29" s="170">
        <f>IF('Indicator Date hidden'!AY30="x","x",$AX$2-'Indicator Date hidden'!AY30)</f>
        <v>0</v>
      </c>
      <c r="AY29" s="170">
        <f>IF('Indicator Date hidden'!AZ30="x","x",$AY$2-'Indicator Date hidden'!AZ30)</f>
        <v>0</v>
      </c>
      <c r="AZ29" s="170">
        <f>IF('Indicator Date hidden'!BA30="x","x",$AZ$2-'Indicator Date hidden'!BA30)</f>
        <v>0</v>
      </c>
      <c r="BA29" s="5">
        <f t="shared" si="0"/>
        <v>15</v>
      </c>
      <c r="BB29" s="171">
        <f t="shared" si="1"/>
        <v>0.3</v>
      </c>
      <c r="BC29" s="5">
        <f t="shared" si="2"/>
        <v>3</v>
      </c>
      <c r="BD29" s="171">
        <f t="shared" si="3"/>
        <v>1.4317821063276353</v>
      </c>
      <c r="BE29" s="174">
        <f t="shared" si="4"/>
        <v>0</v>
      </c>
    </row>
    <row r="30" spans="1:57" x14ac:dyDescent="0.25">
      <c r="A30" t="s">
        <v>58</v>
      </c>
      <c r="B30" s="170">
        <f>IF('Indicator Date hidden'!C31="x","x",$B$2-'Indicator Date hidden'!C31)</f>
        <v>0</v>
      </c>
      <c r="C30" s="170">
        <f>IF('Indicator Date hidden'!D31="x","x",$C$2-'Indicator Date hidden'!D31)</f>
        <v>0</v>
      </c>
      <c r="D30" s="170">
        <f>IF('Indicator Date hidden'!E31="x","x",$D$2-'Indicator Date hidden'!E31)</f>
        <v>0</v>
      </c>
      <c r="E30" s="170">
        <f>IF('Indicator Date hidden'!F31="x","x",$E$2-'Indicator Date hidden'!F31)</f>
        <v>0</v>
      </c>
      <c r="F30" s="170">
        <f>IF('Indicator Date hidden'!G31="x","x",$F$2-'Indicator Date hidden'!G31)</f>
        <v>0</v>
      </c>
      <c r="G30" s="170">
        <f>IF('Indicator Date hidden'!H31="x","x",$G$2-'Indicator Date hidden'!H31)</f>
        <v>0</v>
      </c>
      <c r="H30" s="170">
        <f>IF('Indicator Date hidden'!I31="x","x",$H$2-'Indicator Date hidden'!I31)</f>
        <v>0</v>
      </c>
      <c r="I30" s="170">
        <f>IF('Indicator Date hidden'!J31="x","x",$I$2-'Indicator Date hidden'!J31)</f>
        <v>0</v>
      </c>
      <c r="J30" s="170">
        <f>IF('Indicator Date hidden'!K31="x","x",$J$2-'Indicator Date hidden'!K31)</f>
        <v>0</v>
      </c>
      <c r="K30" s="170">
        <f>IF('Indicator Date hidden'!L31="x","x",$K$2-'Indicator Date hidden'!L31)</f>
        <v>0</v>
      </c>
      <c r="L30" s="170">
        <f>IF('Indicator Date hidden'!M31="x","x",$L$2-'Indicator Date hidden'!M31)</f>
        <v>0</v>
      </c>
      <c r="M30" s="170">
        <f>IF('Indicator Date hidden'!N31="x","x",$M$2-'Indicator Date hidden'!N31)</f>
        <v>0</v>
      </c>
      <c r="N30" s="170">
        <f>IF('Indicator Date hidden'!O31="x","x",$N$2-'Indicator Date hidden'!O31)</f>
        <v>0</v>
      </c>
      <c r="O30" s="170">
        <f>IF('Indicator Date hidden'!P31="x","x",$O$2-'Indicator Date hidden'!P31)</f>
        <v>0</v>
      </c>
      <c r="P30" s="170">
        <f>IF('Indicator Date hidden'!Q31="x","x",$P$2-'Indicator Date hidden'!Q31)</f>
        <v>0</v>
      </c>
      <c r="Q30" s="170" t="str">
        <f>IF('Indicator Date hidden'!R31="x","x",$Q$2-'Indicator Date hidden'!R31)</f>
        <v>x</v>
      </c>
      <c r="R30" s="170">
        <f>IF('Indicator Date hidden'!S31="x","x",$R$2-'Indicator Date hidden'!S31)</f>
        <v>0</v>
      </c>
      <c r="S30" s="170">
        <f>IF('Indicator Date hidden'!T31="x","x",$S$2-'Indicator Date hidden'!T31)</f>
        <v>0</v>
      </c>
      <c r="T30" s="170">
        <f>IF('Indicator Date hidden'!U31="x","x",$T$2-'Indicator Date hidden'!U31)</f>
        <v>0</v>
      </c>
      <c r="U30" s="170">
        <f>IF('Indicator Date hidden'!V31="x","x",$U$2-'Indicator Date hidden'!V31)</f>
        <v>0</v>
      </c>
      <c r="V30" s="170">
        <f>IF('Indicator Date hidden'!W31="x","x",$V$2-'Indicator Date hidden'!W31)</f>
        <v>0</v>
      </c>
      <c r="W30" s="170" t="str">
        <f>IF('Indicator Date hidden'!X31="x","x",$W$2-'Indicator Date hidden'!X31)</f>
        <v>x</v>
      </c>
      <c r="X30" s="170">
        <f>IF('Indicator Date hidden'!Y31="x","x",$X$2-'Indicator Date hidden'!Y31)</f>
        <v>5</v>
      </c>
      <c r="Y30" s="170">
        <f>IF('Indicator Date hidden'!Z31="x","x",$Y$2-'Indicator Date hidden'!Z31)</f>
        <v>0</v>
      </c>
      <c r="Z30" s="170">
        <f>IF('Indicator Date hidden'!AA31="x","x",$Z$2-'Indicator Date hidden'!AA31)</f>
        <v>0</v>
      </c>
      <c r="AA30" s="170">
        <f>IF('Indicator Date hidden'!AB31="x","x",$AA$2-'Indicator Date hidden'!AB31)</f>
        <v>0</v>
      </c>
      <c r="AB30" s="170">
        <f>IF('Indicator Date hidden'!AC31="x","x",$AB$2-'Indicator Date hidden'!AC31)</f>
        <v>0</v>
      </c>
      <c r="AC30" s="170">
        <f>IF('Indicator Date hidden'!AD31="x","x",$AC$2-'Indicator Date hidden'!AD31)</f>
        <v>0</v>
      </c>
      <c r="AD30" s="170">
        <f>IF('Indicator Date hidden'!AE31="x","x",$AD$2-'Indicator Date hidden'!AE31)</f>
        <v>0</v>
      </c>
      <c r="AE30" s="170" t="str">
        <f>IF('Indicator Date hidden'!AF31="x","x",$AE$2-'Indicator Date hidden'!AF31)</f>
        <v>x</v>
      </c>
      <c r="AF30" s="170">
        <f>IF('Indicator Date hidden'!AG31="x","x",$AF$2-'Indicator Date hidden'!AG31)</f>
        <v>8</v>
      </c>
      <c r="AG30" s="170">
        <f>IF('Indicator Date hidden'!AH31="x","x",$AG$2-'Indicator Date hidden'!AH31)</f>
        <v>0</v>
      </c>
      <c r="AH30" s="170">
        <f>IF('Indicator Date hidden'!AI31="x","x",$AH$2-'Indicator Date hidden'!AI31)</f>
        <v>0</v>
      </c>
      <c r="AI30" s="170">
        <f>IF('Indicator Date hidden'!AJ31="x","x",$AI$2-'Indicator Date hidden'!AJ31)</f>
        <v>0</v>
      </c>
      <c r="AJ30" s="170" t="str">
        <f>IF('Indicator Date hidden'!AK31="x","x",$AJ$2-'Indicator Date hidden'!AK31)</f>
        <v>x</v>
      </c>
      <c r="AK30" s="170">
        <f>IF('Indicator Date hidden'!AL31="x","x",$AK$2-'Indicator Date hidden'!AL31)</f>
        <v>1</v>
      </c>
      <c r="AL30" s="170">
        <f>IF('Indicator Date hidden'!AM31="x","x",$AL$2-'Indicator Date hidden'!AM31)</f>
        <v>0</v>
      </c>
      <c r="AM30" s="170">
        <f>IF('Indicator Date hidden'!AN31="x","x",$AM$2-'Indicator Date hidden'!AN31)</f>
        <v>0</v>
      </c>
      <c r="AN30" s="170">
        <f>IF('Indicator Date hidden'!AO31="x","x",$AN$2-'Indicator Date hidden'!AO31)</f>
        <v>0</v>
      </c>
      <c r="AO30" s="170">
        <f>IF('Indicator Date hidden'!AP31="x","x",$AO$2-'Indicator Date hidden'!AP31)</f>
        <v>0</v>
      </c>
      <c r="AP30" s="170">
        <f>IF('Indicator Date hidden'!AQ31="x","x",$AP$2-'Indicator Date hidden'!AQ31)</f>
        <v>0</v>
      </c>
      <c r="AQ30" s="170">
        <f>IF('Indicator Date hidden'!AR31="x","x",$AQ$2-'Indicator Date hidden'!AR31)</f>
        <v>0</v>
      </c>
      <c r="AR30" s="170">
        <f>IF('Indicator Date hidden'!AS31="x","x",$AR$2-'Indicator Date hidden'!AS31)</f>
        <v>0</v>
      </c>
      <c r="AS30" s="170">
        <f>IF('Indicator Date hidden'!AT31="x","x",$AS$2-'Indicator Date hidden'!AT31)</f>
        <v>0</v>
      </c>
      <c r="AT30" s="170">
        <f>IF('Indicator Date hidden'!AU31="x","x",$AT$2-'Indicator Date hidden'!AU31)</f>
        <v>0</v>
      </c>
      <c r="AU30" s="170">
        <f>IF('Indicator Date hidden'!AV31="x","x",$AU$2-'Indicator Date hidden'!AV31)</f>
        <v>1</v>
      </c>
      <c r="AV30" s="170">
        <f>IF('Indicator Date hidden'!AW31="x","x",$AV$2-'Indicator Date hidden'!AW31)</f>
        <v>0</v>
      </c>
      <c r="AW30" s="170">
        <f>IF('Indicator Date hidden'!AX31="x","x",$AW$2-'Indicator Date hidden'!AX31)</f>
        <v>0</v>
      </c>
      <c r="AX30" s="170">
        <f>IF('Indicator Date hidden'!AY31="x","x",$AX$2-'Indicator Date hidden'!AY31)</f>
        <v>0</v>
      </c>
      <c r="AY30" s="170">
        <f>IF('Indicator Date hidden'!AZ31="x","x",$AY$2-'Indicator Date hidden'!AZ31)</f>
        <v>0</v>
      </c>
      <c r="AZ30" s="170">
        <f>IF('Indicator Date hidden'!BA31="x","x",$AZ$2-'Indicator Date hidden'!BA31)</f>
        <v>0</v>
      </c>
      <c r="BA30" s="5">
        <f t="shared" si="0"/>
        <v>15</v>
      </c>
      <c r="BB30" s="171">
        <f t="shared" si="1"/>
        <v>0.31914893617021278</v>
      </c>
      <c r="BC30" s="5">
        <f t="shared" si="2"/>
        <v>4</v>
      </c>
      <c r="BD30" s="171">
        <f t="shared" si="3"/>
        <v>1.3543685500288978</v>
      </c>
      <c r="BE30" s="174">
        <f t="shared" si="4"/>
        <v>0</v>
      </c>
    </row>
    <row r="31" spans="1:57" x14ac:dyDescent="0.25">
      <c r="A31" t="s">
        <v>52</v>
      </c>
      <c r="B31" s="170">
        <f>IF('Indicator Date hidden'!C32="x","x",$B$2-'Indicator Date hidden'!C32)</f>
        <v>0</v>
      </c>
      <c r="C31" s="170">
        <f>IF('Indicator Date hidden'!D32="x","x",$C$2-'Indicator Date hidden'!D32)</f>
        <v>0</v>
      </c>
      <c r="D31" s="170">
        <f>IF('Indicator Date hidden'!E32="x","x",$D$2-'Indicator Date hidden'!E32)</f>
        <v>0</v>
      </c>
      <c r="E31" s="170">
        <f>IF('Indicator Date hidden'!F32="x","x",$E$2-'Indicator Date hidden'!F32)</f>
        <v>0</v>
      </c>
      <c r="F31" s="170">
        <f>IF('Indicator Date hidden'!G32="x","x",$F$2-'Indicator Date hidden'!G32)</f>
        <v>0</v>
      </c>
      <c r="G31" s="170">
        <f>IF('Indicator Date hidden'!H32="x","x",$G$2-'Indicator Date hidden'!H32)</f>
        <v>0</v>
      </c>
      <c r="H31" s="170">
        <f>IF('Indicator Date hidden'!I32="x","x",$H$2-'Indicator Date hidden'!I32)</f>
        <v>0</v>
      </c>
      <c r="I31" s="170">
        <f>IF('Indicator Date hidden'!J32="x","x",$I$2-'Indicator Date hidden'!J32)</f>
        <v>0</v>
      </c>
      <c r="J31" s="170">
        <f>IF('Indicator Date hidden'!K32="x","x",$J$2-'Indicator Date hidden'!K32)</f>
        <v>0</v>
      </c>
      <c r="K31" s="170">
        <f>IF('Indicator Date hidden'!L32="x","x",$K$2-'Indicator Date hidden'!L32)</f>
        <v>0</v>
      </c>
      <c r="L31" s="170">
        <f>IF('Indicator Date hidden'!M32="x","x",$L$2-'Indicator Date hidden'!M32)</f>
        <v>0</v>
      </c>
      <c r="M31" s="170">
        <f>IF('Indicator Date hidden'!N32="x","x",$M$2-'Indicator Date hidden'!N32)</f>
        <v>0</v>
      </c>
      <c r="N31" s="170">
        <f>IF('Indicator Date hidden'!O32="x","x",$N$2-'Indicator Date hidden'!O32)</f>
        <v>0</v>
      </c>
      <c r="O31" s="170">
        <f>IF('Indicator Date hidden'!P32="x","x",$O$2-'Indicator Date hidden'!P32)</f>
        <v>0</v>
      </c>
      <c r="P31" s="170">
        <f>IF('Indicator Date hidden'!Q32="x","x",$P$2-'Indicator Date hidden'!Q32)</f>
        <v>0</v>
      </c>
      <c r="Q31" s="170">
        <f>IF('Indicator Date hidden'!R32="x","x",$Q$2-'Indicator Date hidden'!R32)</f>
        <v>1</v>
      </c>
      <c r="R31" s="170">
        <f>IF('Indicator Date hidden'!S32="x","x",$R$2-'Indicator Date hidden'!S32)</f>
        <v>0</v>
      </c>
      <c r="S31" s="170">
        <f>IF('Indicator Date hidden'!T32="x","x",$S$2-'Indicator Date hidden'!T32)</f>
        <v>0</v>
      </c>
      <c r="T31" s="170">
        <f>IF('Indicator Date hidden'!U32="x","x",$T$2-'Indicator Date hidden'!U32)</f>
        <v>0</v>
      </c>
      <c r="U31" s="170">
        <f>IF('Indicator Date hidden'!V32="x","x",$U$2-'Indicator Date hidden'!V32)</f>
        <v>0</v>
      </c>
      <c r="V31" s="170">
        <f>IF('Indicator Date hidden'!W32="x","x",$V$2-'Indicator Date hidden'!W32)</f>
        <v>0</v>
      </c>
      <c r="W31" s="170">
        <f>IF('Indicator Date hidden'!X32="x","x",$W$2-'Indicator Date hidden'!X32)</f>
        <v>2</v>
      </c>
      <c r="X31" s="170">
        <f>IF('Indicator Date hidden'!Y32="x","x",$X$2-'Indicator Date hidden'!Y32)</f>
        <v>4</v>
      </c>
      <c r="Y31" s="170">
        <f>IF('Indicator Date hidden'!Z32="x","x",$Y$2-'Indicator Date hidden'!Z32)</f>
        <v>0</v>
      </c>
      <c r="Z31" s="170">
        <f>IF('Indicator Date hidden'!AA32="x","x",$Z$2-'Indicator Date hidden'!AA32)</f>
        <v>0</v>
      </c>
      <c r="AA31" s="170">
        <f>IF('Indicator Date hidden'!AB32="x","x",$AA$2-'Indicator Date hidden'!AB32)</f>
        <v>0</v>
      </c>
      <c r="AB31" s="170">
        <f>IF('Indicator Date hidden'!AC32="x","x",$AB$2-'Indicator Date hidden'!AC32)</f>
        <v>0</v>
      </c>
      <c r="AC31" s="170">
        <f>IF('Indicator Date hidden'!AD32="x","x",$AC$2-'Indicator Date hidden'!AD32)</f>
        <v>0</v>
      </c>
      <c r="AD31" s="170">
        <f>IF('Indicator Date hidden'!AE32="x","x",$AD$2-'Indicator Date hidden'!AE32)</f>
        <v>0</v>
      </c>
      <c r="AE31" s="170">
        <f>IF('Indicator Date hidden'!AF32="x","x",$AE$2-'Indicator Date hidden'!AF32)</f>
        <v>0</v>
      </c>
      <c r="AF31" s="170">
        <f>IF('Indicator Date hidden'!AG32="x","x",$AF$2-'Indicator Date hidden'!AG32)</f>
        <v>3</v>
      </c>
      <c r="AG31" s="170">
        <f>IF('Indicator Date hidden'!AH32="x","x",$AG$2-'Indicator Date hidden'!AH32)</f>
        <v>0</v>
      </c>
      <c r="AH31" s="170">
        <f>IF('Indicator Date hidden'!AI32="x","x",$AH$2-'Indicator Date hidden'!AI32)</f>
        <v>0</v>
      </c>
      <c r="AI31" s="170">
        <f>IF('Indicator Date hidden'!AJ32="x","x",$AI$2-'Indicator Date hidden'!AJ32)</f>
        <v>0</v>
      </c>
      <c r="AJ31" s="170" t="str">
        <f>IF('Indicator Date hidden'!AK32="x","x",$AJ$2-'Indicator Date hidden'!AK32)</f>
        <v>x</v>
      </c>
      <c r="AK31" s="170">
        <f>IF('Indicator Date hidden'!AL32="x","x",$AK$2-'Indicator Date hidden'!AL32)</f>
        <v>1</v>
      </c>
      <c r="AL31" s="170">
        <f>IF('Indicator Date hidden'!AM32="x","x",$AL$2-'Indicator Date hidden'!AM32)</f>
        <v>0</v>
      </c>
      <c r="AM31" s="170">
        <f>IF('Indicator Date hidden'!AN32="x","x",$AM$2-'Indicator Date hidden'!AN32)</f>
        <v>0</v>
      </c>
      <c r="AN31" s="170">
        <f>IF('Indicator Date hidden'!AO32="x","x",$AN$2-'Indicator Date hidden'!AO32)</f>
        <v>0</v>
      </c>
      <c r="AO31" s="170">
        <f>IF('Indicator Date hidden'!AP32="x","x",$AO$2-'Indicator Date hidden'!AP32)</f>
        <v>0</v>
      </c>
      <c r="AP31" s="170">
        <f>IF('Indicator Date hidden'!AQ32="x","x",$AP$2-'Indicator Date hidden'!AQ32)</f>
        <v>0</v>
      </c>
      <c r="AQ31" s="170">
        <f>IF('Indicator Date hidden'!AR32="x","x",$AQ$2-'Indicator Date hidden'!AR32)</f>
        <v>8</v>
      </c>
      <c r="AR31" s="170">
        <f>IF('Indicator Date hidden'!AS32="x","x",$AR$2-'Indicator Date hidden'!AS32)</f>
        <v>0</v>
      </c>
      <c r="AS31" s="170">
        <f>IF('Indicator Date hidden'!AT32="x","x",$AS$2-'Indicator Date hidden'!AT32)</f>
        <v>0</v>
      </c>
      <c r="AT31" s="170">
        <f>IF('Indicator Date hidden'!AU32="x","x",$AT$2-'Indicator Date hidden'!AU32)</f>
        <v>0</v>
      </c>
      <c r="AU31" s="170">
        <f>IF('Indicator Date hidden'!AV32="x","x",$AU$2-'Indicator Date hidden'!AV32)</f>
        <v>1</v>
      </c>
      <c r="AV31" s="170">
        <f>IF('Indicator Date hidden'!AW32="x","x",$AV$2-'Indicator Date hidden'!AW32)</f>
        <v>0</v>
      </c>
      <c r="AW31" s="170">
        <f>IF('Indicator Date hidden'!AX32="x","x",$AW$2-'Indicator Date hidden'!AX32)</f>
        <v>0</v>
      </c>
      <c r="AX31" s="170">
        <f>IF('Indicator Date hidden'!AY32="x","x",$AX$2-'Indicator Date hidden'!AY32)</f>
        <v>0</v>
      </c>
      <c r="AY31" s="170">
        <f>IF('Indicator Date hidden'!AZ32="x","x",$AY$2-'Indicator Date hidden'!AZ32)</f>
        <v>0</v>
      </c>
      <c r="AZ31" s="170">
        <f>IF('Indicator Date hidden'!BA32="x","x",$AZ$2-'Indicator Date hidden'!BA32)</f>
        <v>0</v>
      </c>
      <c r="BA31" s="5">
        <f t="shared" si="0"/>
        <v>20</v>
      </c>
      <c r="BB31" s="171">
        <f t="shared" si="1"/>
        <v>0.4</v>
      </c>
      <c r="BC31" s="5">
        <f t="shared" si="2"/>
        <v>7</v>
      </c>
      <c r="BD31" s="171">
        <f t="shared" si="3"/>
        <v>1.3266499161421599</v>
      </c>
      <c r="BE31" s="174">
        <f t="shared" si="4"/>
        <v>0</v>
      </c>
    </row>
    <row r="32" spans="1:57" x14ac:dyDescent="0.25">
      <c r="A32" t="s">
        <v>54</v>
      </c>
      <c r="B32" s="170">
        <f>IF('Indicator Date hidden'!C33="x","x",$B$2-'Indicator Date hidden'!C33)</f>
        <v>0</v>
      </c>
      <c r="C32" s="170">
        <f>IF('Indicator Date hidden'!D33="x","x",$C$2-'Indicator Date hidden'!D33)</f>
        <v>0</v>
      </c>
      <c r="D32" s="170">
        <f>IF('Indicator Date hidden'!E33="x","x",$D$2-'Indicator Date hidden'!E33)</f>
        <v>0</v>
      </c>
      <c r="E32" s="170">
        <f>IF('Indicator Date hidden'!F33="x","x",$E$2-'Indicator Date hidden'!F33)</f>
        <v>0</v>
      </c>
      <c r="F32" s="170">
        <f>IF('Indicator Date hidden'!G33="x","x",$F$2-'Indicator Date hidden'!G33)</f>
        <v>0</v>
      </c>
      <c r="G32" s="170">
        <f>IF('Indicator Date hidden'!H33="x","x",$G$2-'Indicator Date hidden'!H33)</f>
        <v>0</v>
      </c>
      <c r="H32" s="170">
        <f>IF('Indicator Date hidden'!I33="x","x",$H$2-'Indicator Date hidden'!I33)</f>
        <v>0</v>
      </c>
      <c r="I32" s="170">
        <f>IF('Indicator Date hidden'!J33="x","x",$I$2-'Indicator Date hidden'!J33)</f>
        <v>0</v>
      </c>
      <c r="J32" s="170">
        <f>IF('Indicator Date hidden'!K33="x","x",$J$2-'Indicator Date hidden'!K33)</f>
        <v>0</v>
      </c>
      <c r="K32" s="170">
        <f>IF('Indicator Date hidden'!L33="x","x",$K$2-'Indicator Date hidden'!L33)</f>
        <v>0</v>
      </c>
      <c r="L32" s="170">
        <f>IF('Indicator Date hidden'!M33="x","x",$L$2-'Indicator Date hidden'!M33)</f>
        <v>0</v>
      </c>
      <c r="M32" s="170">
        <f>IF('Indicator Date hidden'!N33="x","x",$M$2-'Indicator Date hidden'!N33)</f>
        <v>0</v>
      </c>
      <c r="N32" s="170">
        <f>IF('Indicator Date hidden'!O33="x","x",$N$2-'Indicator Date hidden'!O33)</f>
        <v>0</v>
      </c>
      <c r="O32" s="170">
        <f>IF('Indicator Date hidden'!P33="x","x",$O$2-'Indicator Date hidden'!P33)</f>
        <v>0</v>
      </c>
      <c r="P32" s="170">
        <f>IF('Indicator Date hidden'!Q33="x","x",$P$2-'Indicator Date hidden'!Q33)</f>
        <v>0</v>
      </c>
      <c r="Q32" s="170">
        <f>IF('Indicator Date hidden'!R33="x","x",$Q$2-'Indicator Date hidden'!R33)</f>
        <v>4</v>
      </c>
      <c r="R32" s="170">
        <f>IF('Indicator Date hidden'!S33="x","x",$R$2-'Indicator Date hidden'!S33)</f>
        <v>0</v>
      </c>
      <c r="S32" s="170">
        <f>IF('Indicator Date hidden'!T33="x","x",$S$2-'Indicator Date hidden'!T33)</f>
        <v>0</v>
      </c>
      <c r="T32" s="170">
        <f>IF('Indicator Date hidden'!U33="x","x",$T$2-'Indicator Date hidden'!U33)</f>
        <v>0</v>
      </c>
      <c r="U32" s="170">
        <f>IF('Indicator Date hidden'!V33="x","x",$U$2-'Indicator Date hidden'!V33)</f>
        <v>0</v>
      </c>
      <c r="V32" s="170">
        <f>IF('Indicator Date hidden'!W33="x","x",$V$2-'Indicator Date hidden'!W33)</f>
        <v>0</v>
      </c>
      <c r="W32" s="170">
        <f>IF('Indicator Date hidden'!X33="x","x",$W$2-'Indicator Date hidden'!X33)</f>
        <v>5</v>
      </c>
      <c r="X32" s="170">
        <f>IF('Indicator Date hidden'!Y33="x","x",$X$2-'Indicator Date hidden'!Y33)</f>
        <v>7</v>
      </c>
      <c r="Y32" s="170">
        <f>IF('Indicator Date hidden'!Z33="x","x",$Y$2-'Indicator Date hidden'!Z33)</f>
        <v>0</v>
      </c>
      <c r="Z32" s="170">
        <f>IF('Indicator Date hidden'!AA33="x","x",$Z$2-'Indicator Date hidden'!AA33)</f>
        <v>0</v>
      </c>
      <c r="AA32" s="170">
        <f>IF('Indicator Date hidden'!AB33="x","x",$AA$2-'Indicator Date hidden'!AB33)</f>
        <v>0</v>
      </c>
      <c r="AB32" s="170">
        <f>IF('Indicator Date hidden'!AC33="x","x",$AB$2-'Indicator Date hidden'!AC33)</f>
        <v>0</v>
      </c>
      <c r="AC32" s="170">
        <f>IF('Indicator Date hidden'!AD33="x","x",$AC$2-'Indicator Date hidden'!AD33)</f>
        <v>0</v>
      </c>
      <c r="AD32" s="170">
        <f>IF('Indicator Date hidden'!AE33="x","x",$AD$2-'Indicator Date hidden'!AE33)</f>
        <v>0</v>
      </c>
      <c r="AE32" s="170">
        <f>IF('Indicator Date hidden'!AF33="x","x",$AE$2-'Indicator Date hidden'!AF33)</f>
        <v>0</v>
      </c>
      <c r="AF32" s="170">
        <f>IF('Indicator Date hidden'!AG33="x","x",$AF$2-'Indicator Date hidden'!AG33)</f>
        <v>1</v>
      </c>
      <c r="AG32" s="170">
        <f>IF('Indicator Date hidden'!AH33="x","x",$AG$2-'Indicator Date hidden'!AH33)</f>
        <v>0</v>
      </c>
      <c r="AH32" s="170">
        <f>IF('Indicator Date hidden'!AI33="x","x",$AH$2-'Indicator Date hidden'!AI33)</f>
        <v>0</v>
      </c>
      <c r="AI32" s="170">
        <f>IF('Indicator Date hidden'!AJ33="x","x",$AI$2-'Indicator Date hidden'!AJ33)</f>
        <v>0</v>
      </c>
      <c r="AJ32" s="170">
        <f>IF('Indicator Date hidden'!AK33="x","x",$AJ$2-'Indicator Date hidden'!AK33)</f>
        <v>1</v>
      </c>
      <c r="AK32" s="170">
        <f>IF('Indicator Date hidden'!AL33="x","x",$AK$2-'Indicator Date hidden'!AL33)</f>
        <v>0</v>
      </c>
      <c r="AL32" s="170">
        <f>IF('Indicator Date hidden'!AM33="x","x",$AL$2-'Indicator Date hidden'!AM33)</f>
        <v>0</v>
      </c>
      <c r="AM32" s="170">
        <f>IF('Indicator Date hidden'!AN33="x","x",$AM$2-'Indicator Date hidden'!AN33)</f>
        <v>0</v>
      </c>
      <c r="AN32" s="170">
        <f>IF('Indicator Date hidden'!AO33="x","x",$AN$2-'Indicator Date hidden'!AO33)</f>
        <v>0</v>
      </c>
      <c r="AO32" s="170">
        <f>IF('Indicator Date hidden'!AP33="x","x",$AO$2-'Indicator Date hidden'!AP33)</f>
        <v>0</v>
      </c>
      <c r="AP32" s="170">
        <f>IF('Indicator Date hidden'!AQ33="x","x",$AP$2-'Indicator Date hidden'!AQ33)</f>
        <v>0</v>
      </c>
      <c r="AQ32" s="170">
        <f>IF('Indicator Date hidden'!AR33="x","x",$AQ$2-'Indicator Date hidden'!AR33)</f>
        <v>0</v>
      </c>
      <c r="AR32" s="170">
        <f>IF('Indicator Date hidden'!AS33="x","x",$AR$2-'Indicator Date hidden'!AS33)</f>
        <v>0</v>
      </c>
      <c r="AS32" s="170">
        <f>IF('Indicator Date hidden'!AT33="x","x",$AS$2-'Indicator Date hidden'!AT33)</f>
        <v>0</v>
      </c>
      <c r="AT32" s="170">
        <f>IF('Indicator Date hidden'!AU33="x","x",$AT$2-'Indicator Date hidden'!AU33)</f>
        <v>0</v>
      </c>
      <c r="AU32" s="170">
        <f>IF('Indicator Date hidden'!AV33="x","x",$AU$2-'Indicator Date hidden'!AV33)</f>
        <v>1</v>
      </c>
      <c r="AV32" s="170">
        <f>IF('Indicator Date hidden'!AW33="x","x",$AV$2-'Indicator Date hidden'!AW33)</f>
        <v>0</v>
      </c>
      <c r="AW32" s="170">
        <f>IF('Indicator Date hidden'!AX33="x","x",$AW$2-'Indicator Date hidden'!AX33)</f>
        <v>0</v>
      </c>
      <c r="AX32" s="170">
        <f>IF('Indicator Date hidden'!AY33="x","x",$AX$2-'Indicator Date hidden'!AY33)</f>
        <v>0</v>
      </c>
      <c r="AY32" s="170">
        <f>IF('Indicator Date hidden'!AZ33="x","x",$AY$2-'Indicator Date hidden'!AZ33)</f>
        <v>0</v>
      </c>
      <c r="AZ32" s="170">
        <f>IF('Indicator Date hidden'!BA33="x","x",$AZ$2-'Indicator Date hidden'!BA33)</f>
        <v>0</v>
      </c>
      <c r="BA32" s="5">
        <f t="shared" si="0"/>
        <v>19</v>
      </c>
      <c r="BB32" s="171">
        <f t="shared" si="1"/>
        <v>0.37254901960784315</v>
      </c>
      <c r="BC32" s="5">
        <f t="shared" si="2"/>
        <v>6</v>
      </c>
      <c r="BD32" s="171">
        <f t="shared" si="3"/>
        <v>1.2979740520341463</v>
      </c>
      <c r="BE32" s="174">
        <f t="shared" si="4"/>
        <v>0</v>
      </c>
    </row>
    <row r="33" spans="1:57" x14ac:dyDescent="0.25">
      <c r="A33" t="s">
        <v>56</v>
      </c>
      <c r="B33" s="170">
        <f>IF('Indicator Date hidden'!C34="x","x",$B$2-'Indicator Date hidden'!C34)</f>
        <v>0</v>
      </c>
      <c r="C33" s="170">
        <f>IF('Indicator Date hidden'!D34="x","x",$C$2-'Indicator Date hidden'!D34)</f>
        <v>0</v>
      </c>
      <c r="D33" s="170">
        <f>IF('Indicator Date hidden'!E34="x","x",$D$2-'Indicator Date hidden'!E34)</f>
        <v>0</v>
      </c>
      <c r="E33" s="170">
        <f>IF('Indicator Date hidden'!F34="x","x",$E$2-'Indicator Date hidden'!F34)</f>
        <v>0</v>
      </c>
      <c r="F33" s="170">
        <f>IF('Indicator Date hidden'!G34="x","x",$F$2-'Indicator Date hidden'!G34)</f>
        <v>0</v>
      </c>
      <c r="G33" s="170">
        <f>IF('Indicator Date hidden'!H34="x","x",$G$2-'Indicator Date hidden'!H34)</f>
        <v>0</v>
      </c>
      <c r="H33" s="170">
        <f>IF('Indicator Date hidden'!I34="x","x",$H$2-'Indicator Date hidden'!I34)</f>
        <v>0</v>
      </c>
      <c r="I33" s="170">
        <f>IF('Indicator Date hidden'!J34="x","x",$I$2-'Indicator Date hidden'!J34)</f>
        <v>0</v>
      </c>
      <c r="J33" s="170">
        <f>IF('Indicator Date hidden'!K34="x","x",$J$2-'Indicator Date hidden'!K34)</f>
        <v>0</v>
      </c>
      <c r="K33" s="170">
        <f>IF('Indicator Date hidden'!L34="x","x",$K$2-'Indicator Date hidden'!L34)</f>
        <v>0</v>
      </c>
      <c r="L33" s="170">
        <f>IF('Indicator Date hidden'!M34="x","x",$L$2-'Indicator Date hidden'!M34)</f>
        <v>0</v>
      </c>
      <c r="M33" s="170">
        <f>IF('Indicator Date hidden'!N34="x","x",$M$2-'Indicator Date hidden'!N34)</f>
        <v>0</v>
      </c>
      <c r="N33" s="170">
        <f>IF('Indicator Date hidden'!O34="x","x",$N$2-'Indicator Date hidden'!O34)</f>
        <v>0</v>
      </c>
      <c r="O33" s="170">
        <f>IF('Indicator Date hidden'!P34="x","x",$O$2-'Indicator Date hidden'!P34)</f>
        <v>0</v>
      </c>
      <c r="P33" s="170">
        <f>IF('Indicator Date hidden'!Q34="x","x",$P$2-'Indicator Date hidden'!Q34)</f>
        <v>0</v>
      </c>
      <c r="Q33" s="170" t="str">
        <f>IF('Indicator Date hidden'!R34="x","x",$Q$2-'Indicator Date hidden'!R34)</f>
        <v>x</v>
      </c>
      <c r="R33" s="170">
        <f>IF('Indicator Date hidden'!S34="x","x",$R$2-'Indicator Date hidden'!S34)</f>
        <v>0</v>
      </c>
      <c r="S33" s="170">
        <f>IF('Indicator Date hidden'!T34="x","x",$S$2-'Indicator Date hidden'!T34)</f>
        <v>0</v>
      </c>
      <c r="T33" s="170">
        <f>IF('Indicator Date hidden'!U34="x","x",$T$2-'Indicator Date hidden'!U34)</f>
        <v>0</v>
      </c>
      <c r="U33" s="170" t="str">
        <f>IF('Indicator Date hidden'!V34="x","x",$U$2-'Indicator Date hidden'!V34)</f>
        <v>x</v>
      </c>
      <c r="V33" s="170">
        <f>IF('Indicator Date hidden'!W34="x","x",$V$2-'Indicator Date hidden'!W34)</f>
        <v>0</v>
      </c>
      <c r="W33" s="170" t="str">
        <f>IF('Indicator Date hidden'!X34="x","x",$W$2-'Indicator Date hidden'!X34)</f>
        <v>x</v>
      </c>
      <c r="X33" s="170">
        <f>IF('Indicator Date hidden'!Y34="x","x",$X$2-'Indicator Date hidden'!Y34)</f>
        <v>6</v>
      </c>
      <c r="Y33" s="170">
        <f>IF('Indicator Date hidden'!Z34="x","x",$Y$2-'Indicator Date hidden'!Z34)</f>
        <v>0</v>
      </c>
      <c r="Z33" s="170">
        <f>IF('Indicator Date hidden'!AA34="x","x",$Z$2-'Indicator Date hidden'!AA34)</f>
        <v>0</v>
      </c>
      <c r="AA33" s="170" t="str">
        <f>IF('Indicator Date hidden'!AB34="x","x",$AA$2-'Indicator Date hidden'!AB34)</f>
        <v>x</v>
      </c>
      <c r="AB33" s="170">
        <f>IF('Indicator Date hidden'!AC34="x","x",$AB$2-'Indicator Date hidden'!AC34)</f>
        <v>0</v>
      </c>
      <c r="AC33" s="170">
        <f>IF('Indicator Date hidden'!AD34="x","x",$AC$2-'Indicator Date hidden'!AD34)</f>
        <v>0</v>
      </c>
      <c r="AD33" s="170" t="str">
        <f>IF('Indicator Date hidden'!AE34="x","x",$AD$2-'Indicator Date hidden'!AE34)</f>
        <v>x</v>
      </c>
      <c r="AE33" s="170">
        <f>IF('Indicator Date hidden'!AF34="x","x",$AE$2-'Indicator Date hidden'!AF34)</f>
        <v>0</v>
      </c>
      <c r="AF33" s="170">
        <f>IF('Indicator Date hidden'!AG34="x","x",$AF$2-'Indicator Date hidden'!AG34)</f>
        <v>5</v>
      </c>
      <c r="AG33" s="170">
        <f>IF('Indicator Date hidden'!AH34="x","x",$AG$2-'Indicator Date hidden'!AH34)</f>
        <v>0</v>
      </c>
      <c r="AH33" s="170">
        <f>IF('Indicator Date hidden'!AI34="x","x",$AH$2-'Indicator Date hidden'!AI34)</f>
        <v>0</v>
      </c>
      <c r="AI33" s="170">
        <f>IF('Indicator Date hidden'!AJ34="x","x",$AI$2-'Indicator Date hidden'!AJ34)</f>
        <v>0</v>
      </c>
      <c r="AJ33" s="170" t="str">
        <f>IF('Indicator Date hidden'!AK34="x","x",$AJ$2-'Indicator Date hidden'!AK34)</f>
        <v>x</v>
      </c>
      <c r="AK33" s="170">
        <f>IF('Indicator Date hidden'!AL34="x","x",$AK$2-'Indicator Date hidden'!AL34)</f>
        <v>1</v>
      </c>
      <c r="AL33" s="170">
        <f>IF('Indicator Date hidden'!AM34="x","x",$AL$2-'Indicator Date hidden'!AM34)</f>
        <v>0</v>
      </c>
      <c r="AM33" s="170">
        <f>IF('Indicator Date hidden'!AN34="x","x",$AM$2-'Indicator Date hidden'!AN34)</f>
        <v>0</v>
      </c>
      <c r="AN33" s="170">
        <f>IF('Indicator Date hidden'!AO34="x","x",$AN$2-'Indicator Date hidden'!AO34)</f>
        <v>0</v>
      </c>
      <c r="AO33" s="170">
        <f>IF('Indicator Date hidden'!AP34="x","x",$AO$2-'Indicator Date hidden'!AP34)</f>
        <v>0</v>
      </c>
      <c r="AP33" s="170">
        <f>IF('Indicator Date hidden'!AQ34="x","x",$AP$2-'Indicator Date hidden'!AQ34)</f>
        <v>0</v>
      </c>
      <c r="AQ33" s="170">
        <f>IF('Indicator Date hidden'!AR34="x","x",$AQ$2-'Indicator Date hidden'!AR34)</f>
        <v>4</v>
      </c>
      <c r="AR33" s="170">
        <f>IF('Indicator Date hidden'!AS34="x","x",$AR$2-'Indicator Date hidden'!AS34)</f>
        <v>0</v>
      </c>
      <c r="AS33" s="170">
        <f>IF('Indicator Date hidden'!AT34="x","x",$AS$2-'Indicator Date hidden'!AT34)</f>
        <v>0</v>
      </c>
      <c r="AT33" s="170">
        <f>IF('Indicator Date hidden'!AU34="x","x",$AT$2-'Indicator Date hidden'!AU34)</f>
        <v>0</v>
      </c>
      <c r="AU33" s="170" t="str">
        <f>IF('Indicator Date hidden'!AV34="x","x",$AU$2-'Indicator Date hidden'!AV34)</f>
        <v>x</v>
      </c>
      <c r="AV33" s="170">
        <f>IF('Indicator Date hidden'!AW34="x","x",$AV$2-'Indicator Date hidden'!AW34)</f>
        <v>0</v>
      </c>
      <c r="AW33" s="170">
        <f>IF('Indicator Date hidden'!AX34="x","x",$AW$2-'Indicator Date hidden'!AX34)</f>
        <v>0</v>
      </c>
      <c r="AX33" s="170">
        <f>IF('Indicator Date hidden'!AY34="x","x",$AX$2-'Indicator Date hidden'!AY34)</f>
        <v>0</v>
      </c>
      <c r="AY33" s="170">
        <f>IF('Indicator Date hidden'!AZ34="x","x",$AY$2-'Indicator Date hidden'!AZ34)</f>
        <v>0</v>
      </c>
      <c r="AZ33" s="170">
        <f>IF('Indicator Date hidden'!BA34="x","x",$AZ$2-'Indicator Date hidden'!BA34)</f>
        <v>0</v>
      </c>
      <c r="BA33" s="5">
        <f t="shared" si="0"/>
        <v>16</v>
      </c>
      <c r="BB33" s="171">
        <f t="shared" si="1"/>
        <v>0.36363636363636365</v>
      </c>
      <c r="BC33" s="5">
        <f t="shared" si="2"/>
        <v>4</v>
      </c>
      <c r="BD33" s="171">
        <f t="shared" si="3"/>
        <v>1.2808184366913973</v>
      </c>
      <c r="BE33" s="174">
        <f t="shared" si="4"/>
        <v>0</v>
      </c>
    </row>
    <row r="34" spans="1:57" x14ac:dyDescent="0.25">
      <c r="A34" t="s">
        <v>59</v>
      </c>
      <c r="B34" s="170">
        <f>IF('Indicator Date hidden'!C35="x","x",$B$2-'Indicator Date hidden'!C35)</f>
        <v>0</v>
      </c>
      <c r="C34" s="170">
        <f>IF('Indicator Date hidden'!D35="x","x",$C$2-'Indicator Date hidden'!D35)</f>
        <v>0</v>
      </c>
      <c r="D34" s="170">
        <f>IF('Indicator Date hidden'!E35="x","x",$D$2-'Indicator Date hidden'!E35)</f>
        <v>0</v>
      </c>
      <c r="E34" s="170">
        <f>IF('Indicator Date hidden'!F35="x","x",$E$2-'Indicator Date hidden'!F35)</f>
        <v>0</v>
      </c>
      <c r="F34" s="170">
        <f>IF('Indicator Date hidden'!G35="x","x",$F$2-'Indicator Date hidden'!G35)</f>
        <v>0</v>
      </c>
      <c r="G34" s="170">
        <f>IF('Indicator Date hidden'!H35="x","x",$G$2-'Indicator Date hidden'!H35)</f>
        <v>0</v>
      </c>
      <c r="H34" s="170">
        <f>IF('Indicator Date hidden'!I35="x","x",$H$2-'Indicator Date hidden'!I35)</f>
        <v>0</v>
      </c>
      <c r="I34" s="170">
        <f>IF('Indicator Date hidden'!J35="x","x",$I$2-'Indicator Date hidden'!J35)</f>
        <v>0</v>
      </c>
      <c r="J34" s="170">
        <f>IF('Indicator Date hidden'!K35="x","x",$J$2-'Indicator Date hidden'!K35)</f>
        <v>0</v>
      </c>
      <c r="K34" s="170">
        <f>IF('Indicator Date hidden'!L35="x","x",$K$2-'Indicator Date hidden'!L35)</f>
        <v>0</v>
      </c>
      <c r="L34" s="170">
        <f>IF('Indicator Date hidden'!M35="x","x",$L$2-'Indicator Date hidden'!M35)</f>
        <v>0</v>
      </c>
      <c r="M34" s="170">
        <f>IF('Indicator Date hidden'!N35="x","x",$M$2-'Indicator Date hidden'!N35)</f>
        <v>0</v>
      </c>
      <c r="N34" s="170">
        <f>IF('Indicator Date hidden'!O35="x","x",$N$2-'Indicator Date hidden'!O35)</f>
        <v>0</v>
      </c>
      <c r="O34" s="170">
        <f>IF('Indicator Date hidden'!P35="x","x",$O$2-'Indicator Date hidden'!P35)</f>
        <v>0</v>
      </c>
      <c r="P34" s="170">
        <f>IF('Indicator Date hidden'!Q35="x","x",$P$2-'Indicator Date hidden'!Q35)</f>
        <v>0</v>
      </c>
      <c r="Q34" s="170">
        <f>IF('Indicator Date hidden'!R35="x","x",$Q$2-'Indicator Date hidden'!R35)</f>
        <v>5</v>
      </c>
      <c r="R34" s="170">
        <f>IF('Indicator Date hidden'!S35="x","x",$R$2-'Indicator Date hidden'!S35)</f>
        <v>0</v>
      </c>
      <c r="S34" s="170">
        <f>IF('Indicator Date hidden'!T35="x","x",$S$2-'Indicator Date hidden'!T35)</f>
        <v>0</v>
      </c>
      <c r="T34" s="170">
        <f>IF('Indicator Date hidden'!U35="x","x",$T$2-'Indicator Date hidden'!U35)</f>
        <v>0</v>
      </c>
      <c r="U34" s="170">
        <f>IF('Indicator Date hidden'!V35="x","x",$U$2-'Indicator Date hidden'!V35)</f>
        <v>0</v>
      </c>
      <c r="V34" s="170">
        <f>IF('Indicator Date hidden'!W35="x","x",$V$2-'Indicator Date hidden'!W35)</f>
        <v>0</v>
      </c>
      <c r="W34" s="170">
        <f>IF('Indicator Date hidden'!X35="x","x",$W$2-'Indicator Date hidden'!X35)</f>
        <v>6</v>
      </c>
      <c r="X34" s="170">
        <f>IF('Indicator Date hidden'!Y35="x","x",$X$2-'Indicator Date hidden'!Y35)</f>
        <v>7</v>
      </c>
      <c r="Y34" s="170">
        <f>IF('Indicator Date hidden'!Z35="x","x",$Y$2-'Indicator Date hidden'!Z35)</f>
        <v>0</v>
      </c>
      <c r="Z34" s="170">
        <f>IF('Indicator Date hidden'!AA35="x","x",$Z$2-'Indicator Date hidden'!AA35)</f>
        <v>0</v>
      </c>
      <c r="AA34" s="170">
        <f>IF('Indicator Date hidden'!AB35="x","x",$AA$2-'Indicator Date hidden'!AB35)</f>
        <v>0</v>
      </c>
      <c r="AB34" s="170">
        <f>IF('Indicator Date hidden'!AC35="x","x",$AB$2-'Indicator Date hidden'!AC35)</f>
        <v>0</v>
      </c>
      <c r="AC34" s="170">
        <f>IF('Indicator Date hidden'!AD35="x","x",$AC$2-'Indicator Date hidden'!AD35)</f>
        <v>0</v>
      </c>
      <c r="AD34" s="170">
        <f>IF('Indicator Date hidden'!AE35="x","x",$AD$2-'Indicator Date hidden'!AE35)</f>
        <v>0</v>
      </c>
      <c r="AE34" s="170">
        <f>IF('Indicator Date hidden'!AF35="x","x",$AE$2-'Indicator Date hidden'!AF35)</f>
        <v>0</v>
      </c>
      <c r="AF34" s="170">
        <f>IF('Indicator Date hidden'!AG35="x","x",$AF$2-'Indicator Date hidden'!AG35)</f>
        <v>7</v>
      </c>
      <c r="AG34" s="170">
        <f>IF('Indicator Date hidden'!AH35="x","x",$AG$2-'Indicator Date hidden'!AH35)</f>
        <v>0</v>
      </c>
      <c r="AH34" s="170">
        <f>IF('Indicator Date hidden'!AI35="x","x",$AH$2-'Indicator Date hidden'!AI35)</f>
        <v>0</v>
      </c>
      <c r="AI34" s="170">
        <f>IF('Indicator Date hidden'!AJ35="x","x",$AI$2-'Indicator Date hidden'!AJ35)</f>
        <v>0</v>
      </c>
      <c r="AJ34" s="170" t="str">
        <f>IF('Indicator Date hidden'!AK35="x","x",$AJ$2-'Indicator Date hidden'!AK35)</f>
        <v>x</v>
      </c>
      <c r="AK34" s="170">
        <f>IF('Indicator Date hidden'!AL35="x","x",$AK$2-'Indicator Date hidden'!AL35)</f>
        <v>0</v>
      </c>
      <c r="AL34" s="170">
        <f>IF('Indicator Date hidden'!AM35="x","x",$AL$2-'Indicator Date hidden'!AM35)</f>
        <v>0</v>
      </c>
      <c r="AM34" s="170">
        <f>IF('Indicator Date hidden'!AN35="x","x",$AM$2-'Indicator Date hidden'!AN35)</f>
        <v>0</v>
      </c>
      <c r="AN34" s="170">
        <f>IF('Indicator Date hidden'!AO35="x","x",$AN$2-'Indicator Date hidden'!AO35)</f>
        <v>0</v>
      </c>
      <c r="AO34" s="170" t="str">
        <f>IF('Indicator Date hidden'!AP35="x","x",$AO$2-'Indicator Date hidden'!AP35)</f>
        <v>x</v>
      </c>
      <c r="AP34" s="170" t="str">
        <f>IF('Indicator Date hidden'!AQ35="x","x",$AP$2-'Indicator Date hidden'!AQ35)</f>
        <v>x</v>
      </c>
      <c r="AQ34" s="170" t="str">
        <f>IF('Indicator Date hidden'!AR35="x","x",$AQ$2-'Indicator Date hidden'!AR35)</f>
        <v>x</v>
      </c>
      <c r="AR34" s="170">
        <f>IF('Indicator Date hidden'!AS35="x","x",$AR$2-'Indicator Date hidden'!AS35)</f>
        <v>0</v>
      </c>
      <c r="AS34" s="170">
        <f>IF('Indicator Date hidden'!AT35="x","x",$AS$2-'Indicator Date hidden'!AT35)</f>
        <v>0</v>
      </c>
      <c r="AT34" s="170">
        <f>IF('Indicator Date hidden'!AU35="x","x",$AT$2-'Indicator Date hidden'!AU35)</f>
        <v>0</v>
      </c>
      <c r="AU34" s="170">
        <f>IF('Indicator Date hidden'!AV35="x","x",$AU$2-'Indicator Date hidden'!AV35)</f>
        <v>1</v>
      </c>
      <c r="AV34" s="170">
        <f>IF('Indicator Date hidden'!AW35="x","x",$AV$2-'Indicator Date hidden'!AW35)</f>
        <v>0</v>
      </c>
      <c r="AW34" s="170">
        <f>IF('Indicator Date hidden'!AX35="x","x",$AW$2-'Indicator Date hidden'!AX35)</f>
        <v>0</v>
      </c>
      <c r="AX34" s="170">
        <f>IF('Indicator Date hidden'!AY35="x","x",$AX$2-'Indicator Date hidden'!AY35)</f>
        <v>0</v>
      </c>
      <c r="AY34" s="170">
        <f>IF('Indicator Date hidden'!AZ35="x","x",$AY$2-'Indicator Date hidden'!AZ35)</f>
        <v>0</v>
      </c>
      <c r="AZ34" s="170">
        <f>IF('Indicator Date hidden'!BA35="x","x",$AZ$2-'Indicator Date hidden'!BA35)</f>
        <v>0</v>
      </c>
      <c r="BA34" s="5">
        <f t="shared" si="0"/>
        <v>26</v>
      </c>
      <c r="BB34" s="171">
        <f t="shared" si="1"/>
        <v>0.55319148936170215</v>
      </c>
      <c r="BC34" s="5">
        <f t="shared" si="2"/>
        <v>5</v>
      </c>
      <c r="BD34" s="171">
        <f t="shared" si="3"/>
        <v>1.7601802451018242</v>
      </c>
      <c r="BE34" s="174">
        <f t="shared" si="4"/>
        <v>0</v>
      </c>
    </row>
    <row r="35" spans="1:57" x14ac:dyDescent="0.25">
      <c r="A35" t="s">
        <v>61</v>
      </c>
      <c r="B35" s="170">
        <f>IF('Indicator Date hidden'!C36="x","x",$B$2-'Indicator Date hidden'!C36)</f>
        <v>0</v>
      </c>
      <c r="C35" s="170">
        <f>IF('Indicator Date hidden'!D36="x","x",$C$2-'Indicator Date hidden'!D36)</f>
        <v>0</v>
      </c>
      <c r="D35" s="170">
        <f>IF('Indicator Date hidden'!E36="x","x",$D$2-'Indicator Date hidden'!E36)</f>
        <v>0</v>
      </c>
      <c r="E35" s="170">
        <f>IF('Indicator Date hidden'!F36="x","x",$E$2-'Indicator Date hidden'!F36)</f>
        <v>0</v>
      </c>
      <c r="F35" s="170">
        <f>IF('Indicator Date hidden'!G36="x","x",$F$2-'Indicator Date hidden'!G36)</f>
        <v>0</v>
      </c>
      <c r="G35" s="170">
        <f>IF('Indicator Date hidden'!H36="x","x",$G$2-'Indicator Date hidden'!H36)</f>
        <v>0</v>
      </c>
      <c r="H35" s="170">
        <f>IF('Indicator Date hidden'!I36="x","x",$H$2-'Indicator Date hidden'!I36)</f>
        <v>0</v>
      </c>
      <c r="I35" s="170">
        <f>IF('Indicator Date hidden'!J36="x","x",$I$2-'Indicator Date hidden'!J36)</f>
        <v>0</v>
      </c>
      <c r="J35" s="170">
        <f>IF('Indicator Date hidden'!K36="x","x",$J$2-'Indicator Date hidden'!K36)</f>
        <v>0</v>
      </c>
      <c r="K35" s="170">
        <f>IF('Indicator Date hidden'!L36="x","x",$K$2-'Indicator Date hidden'!L36)</f>
        <v>0</v>
      </c>
      <c r="L35" s="170">
        <f>IF('Indicator Date hidden'!M36="x","x",$L$2-'Indicator Date hidden'!M36)</f>
        <v>0</v>
      </c>
      <c r="M35" s="170">
        <f>IF('Indicator Date hidden'!N36="x","x",$M$2-'Indicator Date hidden'!N36)</f>
        <v>0</v>
      </c>
      <c r="N35" s="170">
        <f>IF('Indicator Date hidden'!O36="x","x",$N$2-'Indicator Date hidden'!O36)</f>
        <v>0</v>
      </c>
      <c r="O35" s="170">
        <f>IF('Indicator Date hidden'!P36="x","x",$O$2-'Indicator Date hidden'!P36)</f>
        <v>0</v>
      </c>
      <c r="P35" s="170">
        <f>IF('Indicator Date hidden'!Q36="x","x",$P$2-'Indicator Date hidden'!Q36)</f>
        <v>0</v>
      </c>
      <c r="Q35" s="170">
        <f>IF('Indicator Date hidden'!R36="x","x",$Q$2-'Indicator Date hidden'!R36)</f>
        <v>5</v>
      </c>
      <c r="R35" s="170">
        <f>IF('Indicator Date hidden'!S36="x","x",$R$2-'Indicator Date hidden'!S36)</f>
        <v>0</v>
      </c>
      <c r="S35" s="170">
        <f>IF('Indicator Date hidden'!T36="x","x",$S$2-'Indicator Date hidden'!T36)</f>
        <v>0</v>
      </c>
      <c r="T35" s="170">
        <f>IF('Indicator Date hidden'!U36="x","x",$T$2-'Indicator Date hidden'!U36)</f>
        <v>0</v>
      </c>
      <c r="U35" s="170">
        <f>IF('Indicator Date hidden'!V36="x","x",$U$2-'Indicator Date hidden'!V36)</f>
        <v>0</v>
      </c>
      <c r="V35" s="170">
        <f>IF('Indicator Date hidden'!W36="x","x",$V$2-'Indicator Date hidden'!W36)</f>
        <v>0</v>
      </c>
      <c r="W35" s="170">
        <f>IF('Indicator Date hidden'!X36="x","x",$W$2-'Indicator Date hidden'!X36)</f>
        <v>1</v>
      </c>
      <c r="X35" s="170" t="str">
        <f>IF('Indicator Date hidden'!Y36="x","x",$X$2-'Indicator Date hidden'!Y36)</f>
        <v>x</v>
      </c>
      <c r="Y35" s="170">
        <f>IF('Indicator Date hidden'!Z36="x","x",$Y$2-'Indicator Date hidden'!Z36)</f>
        <v>0</v>
      </c>
      <c r="Z35" s="170">
        <f>IF('Indicator Date hidden'!AA36="x","x",$Z$2-'Indicator Date hidden'!AA36)</f>
        <v>0</v>
      </c>
      <c r="AA35" s="170">
        <f>IF('Indicator Date hidden'!AB36="x","x",$AA$2-'Indicator Date hidden'!AB36)</f>
        <v>0</v>
      </c>
      <c r="AB35" s="170">
        <f>IF('Indicator Date hidden'!AC36="x","x",$AB$2-'Indicator Date hidden'!AC36)</f>
        <v>0</v>
      </c>
      <c r="AC35" s="170">
        <f>IF('Indicator Date hidden'!AD36="x","x",$AC$2-'Indicator Date hidden'!AD36)</f>
        <v>0</v>
      </c>
      <c r="AD35" s="170">
        <f>IF('Indicator Date hidden'!AE36="x","x",$AD$2-'Indicator Date hidden'!AE36)</f>
        <v>0</v>
      </c>
      <c r="AE35" s="170">
        <f>IF('Indicator Date hidden'!AF36="x","x",$AE$2-'Indicator Date hidden'!AF36)</f>
        <v>0</v>
      </c>
      <c r="AF35" s="170">
        <f>IF('Indicator Date hidden'!AG36="x","x",$AF$2-'Indicator Date hidden'!AG36)</f>
        <v>4</v>
      </c>
      <c r="AG35" s="170">
        <f>IF('Indicator Date hidden'!AH36="x","x",$AG$2-'Indicator Date hidden'!AH36)</f>
        <v>0</v>
      </c>
      <c r="AH35" s="170">
        <f>IF('Indicator Date hidden'!AI36="x","x",$AH$2-'Indicator Date hidden'!AI36)</f>
        <v>0</v>
      </c>
      <c r="AI35" s="170">
        <f>IF('Indicator Date hidden'!AJ36="x","x",$AI$2-'Indicator Date hidden'!AJ36)</f>
        <v>0</v>
      </c>
      <c r="AJ35" s="170">
        <f>IF('Indicator Date hidden'!AK36="x","x",$AJ$2-'Indicator Date hidden'!AK36)</f>
        <v>1</v>
      </c>
      <c r="AK35" s="170">
        <f>IF('Indicator Date hidden'!AL36="x","x",$AK$2-'Indicator Date hidden'!AL36)</f>
        <v>0</v>
      </c>
      <c r="AL35" s="170">
        <f>IF('Indicator Date hidden'!AM36="x","x",$AL$2-'Indicator Date hidden'!AM36)</f>
        <v>0</v>
      </c>
      <c r="AM35" s="170">
        <f>IF('Indicator Date hidden'!AN36="x","x",$AM$2-'Indicator Date hidden'!AN36)</f>
        <v>0</v>
      </c>
      <c r="AN35" s="170">
        <f>IF('Indicator Date hidden'!AO36="x","x",$AN$2-'Indicator Date hidden'!AO36)</f>
        <v>0</v>
      </c>
      <c r="AO35" s="170" t="str">
        <f>IF('Indicator Date hidden'!AP36="x","x",$AO$2-'Indicator Date hidden'!AP36)</f>
        <v>x</v>
      </c>
      <c r="AP35" s="170" t="str">
        <f>IF('Indicator Date hidden'!AQ36="x","x",$AP$2-'Indicator Date hidden'!AQ36)</f>
        <v>x</v>
      </c>
      <c r="AQ35" s="170" t="str">
        <f>IF('Indicator Date hidden'!AR36="x","x",$AQ$2-'Indicator Date hidden'!AR36)</f>
        <v>x</v>
      </c>
      <c r="AR35" s="170">
        <f>IF('Indicator Date hidden'!AS36="x","x",$AR$2-'Indicator Date hidden'!AS36)</f>
        <v>0</v>
      </c>
      <c r="AS35" s="170">
        <f>IF('Indicator Date hidden'!AT36="x","x",$AS$2-'Indicator Date hidden'!AT36)</f>
        <v>0</v>
      </c>
      <c r="AT35" s="170">
        <f>IF('Indicator Date hidden'!AU36="x","x",$AT$2-'Indicator Date hidden'!AU36)</f>
        <v>0</v>
      </c>
      <c r="AU35" s="170">
        <f>IF('Indicator Date hidden'!AV36="x","x",$AU$2-'Indicator Date hidden'!AV36)</f>
        <v>0</v>
      </c>
      <c r="AV35" s="170">
        <f>IF('Indicator Date hidden'!AW36="x","x",$AV$2-'Indicator Date hidden'!AW36)</f>
        <v>0</v>
      </c>
      <c r="AW35" s="170">
        <f>IF('Indicator Date hidden'!AX36="x","x",$AW$2-'Indicator Date hidden'!AX36)</f>
        <v>0</v>
      </c>
      <c r="AX35" s="170">
        <f>IF('Indicator Date hidden'!AY36="x","x",$AX$2-'Indicator Date hidden'!AY36)</f>
        <v>0</v>
      </c>
      <c r="AY35" s="170">
        <f>IF('Indicator Date hidden'!AZ36="x","x",$AY$2-'Indicator Date hidden'!AZ36)</f>
        <v>0</v>
      </c>
      <c r="AZ35" s="170">
        <f>IF('Indicator Date hidden'!BA36="x","x",$AZ$2-'Indicator Date hidden'!BA36)</f>
        <v>0</v>
      </c>
      <c r="BA35" s="5">
        <f t="shared" si="0"/>
        <v>11</v>
      </c>
      <c r="BB35" s="171">
        <f t="shared" si="1"/>
        <v>0.23404255319148937</v>
      </c>
      <c r="BC35" s="5">
        <f t="shared" si="2"/>
        <v>4</v>
      </c>
      <c r="BD35" s="171">
        <f t="shared" si="3"/>
        <v>0.92742530713631355</v>
      </c>
      <c r="BE35" s="174">
        <f t="shared" si="4"/>
        <v>0</v>
      </c>
    </row>
    <row r="36" spans="1:57" x14ac:dyDescent="0.25">
      <c r="A36" t="s">
        <v>63</v>
      </c>
      <c r="B36" s="170">
        <f>IF('Indicator Date hidden'!C37="x","x",$B$2-'Indicator Date hidden'!C37)</f>
        <v>0</v>
      </c>
      <c r="C36" s="170">
        <f>IF('Indicator Date hidden'!D37="x","x",$C$2-'Indicator Date hidden'!D37)</f>
        <v>0</v>
      </c>
      <c r="D36" s="170">
        <f>IF('Indicator Date hidden'!E37="x","x",$D$2-'Indicator Date hidden'!E37)</f>
        <v>0</v>
      </c>
      <c r="E36" s="170">
        <f>IF('Indicator Date hidden'!F37="x","x",$E$2-'Indicator Date hidden'!F37)</f>
        <v>0</v>
      </c>
      <c r="F36" s="170">
        <f>IF('Indicator Date hidden'!G37="x","x",$F$2-'Indicator Date hidden'!G37)</f>
        <v>0</v>
      </c>
      <c r="G36" s="170">
        <f>IF('Indicator Date hidden'!H37="x","x",$G$2-'Indicator Date hidden'!H37)</f>
        <v>0</v>
      </c>
      <c r="H36" s="170">
        <f>IF('Indicator Date hidden'!I37="x","x",$H$2-'Indicator Date hidden'!I37)</f>
        <v>0</v>
      </c>
      <c r="I36" s="170">
        <f>IF('Indicator Date hidden'!J37="x","x",$I$2-'Indicator Date hidden'!J37)</f>
        <v>0</v>
      </c>
      <c r="J36" s="170">
        <f>IF('Indicator Date hidden'!K37="x","x",$J$2-'Indicator Date hidden'!K37)</f>
        <v>0</v>
      </c>
      <c r="K36" s="170">
        <f>IF('Indicator Date hidden'!L37="x","x",$K$2-'Indicator Date hidden'!L37)</f>
        <v>0</v>
      </c>
      <c r="L36" s="170">
        <f>IF('Indicator Date hidden'!M37="x","x",$L$2-'Indicator Date hidden'!M37)</f>
        <v>0</v>
      </c>
      <c r="M36" s="170">
        <f>IF('Indicator Date hidden'!N37="x","x",$M$2-'Indicator Date hidden'!N37)</f>
        <v>0</v>
      </c>
      <c r="N36" s="170">
        <f>IF('Indicator Date hidden'!O37="x","x",$N$2-'Indicator Date hidden'!O37)</f>
        <v>0</v>
      </c>
      <c r="O36" s="170">
        <f>IF('Indicator Date hidden'!P37="x","x",$O$2-'Indicator Date hidden'!P37)</f>
        <v>0</v>
      </c>
      <c r="P36" s="170">
        <f>IF('Indicator Date hidden'!Q37="x","x",$P$2-'Indicator Date hidden'!Q37)</f>
        <v>0</v>
      </c>
      <c r="Q36" s="170" t="str">
        <f>IF('Indicator Date hidden'!R37="x","x",$Q$2-'Indicator Date hidden'!R37)</f>
        <v>x</v>
      </c>
      <c r="R36" s="170">
        <f>IF('Indicator Date hidden'!S37="x","x",$R$2-'Indicator Date hidden'!S37)</f>
        <v>0</v>
      </c>
      <c r="S36" s="170">
        <f>IF('Indicator Date hidden'!T37="x","x",$S$2-'Indicator Date hidden'!T37)</f>
        <v>0</v>
      </c>
      <c r="T36" s="170">
        <f>IF('Indicator Date hidden'!U37="x","x",$T$2-'Indicator Date hidden'!U37)</f>
        <v>0</v>
      </c>
      <c r="U36" s="170">
        <f>IF('Indicator Date hidden'!V37="x","x",$U$2-'Indicator Date hidden'!V37)</f>
        <v>0</v>
      </c>
      <c r="V36" s="170">
        <f>IF('Indicator Date hidden'!W37="x","x",$V$2-'Indicator Date hidden'!W37)</f>
        <v>0</v>
      </c>
      <c r="W36" s="170">
        <f>IF('Indicator Date hidden'!X37="x","x",$W$2-'Indicator Date hidden'!X37)</f>
        <v>2</v>
      </c>
      <c r="X36" s="170">
        <f>IF('Indicator Date hidden'!Y37="x","x",$X$2-'Indicator Date hidden'!Y37)</f>
        <v>6</v>
      </c>
      <c r="Y36" s="170">
        <f>IF('Indicator Date hidden'!Z37="x","x",$Y$2-'Indicator Date hidden'!Z37)</f>
        <v>0</v>
      </c>
      <c r="Z36" s="170">
        <f>IF('Indicator Date hidden'!AA37="x","x",$Z$2-'Indicator Date hidden'!AA37)</f>
        <v>0</v>
      </c>
      <c r="AA36" s="170">
        <f>IF('Indicator Date hidden'!AB37="x","x",$AA$2-'Indicator Date hidden'!AB37)</f>
        <v>0</v>
      </c>
      <c r="AB36" s="170">
        <f>IF('Indicator Date hidden'!AC37="x","x",$AB$2-'Indicator Date hidden'!AC37)</f>
        <v>0</v>
      </c>
      <c r="AC36" s="170">
        <f>IF('Indicator Date hidden'!AD37="x","x",$AC$2-'Indicator Date hidden'!AD37)</f>
        <v>0</v>
      </c>
      <c r="AD36" s="170" t="str">
        <f>IF('Indicator Date hidden'!AE37="x","x",$AD$2-'Indicator Date hidden'!AE37)</f>
        <v>x</v>
      </c>
      <c r="AE36" s="170">
        <f>IF('Indicator Date hidden'!AF37="x","x",$AE$2-'Indicator Date hidden'!AF37)</f>
        <v>0</v>
      </c>
      <c r="AF36" s="170">
        <f>IF('Indicator Date hidden'!AG37="x","x",$AF$2-'Indicator Date hidden'!AG37)</f>
        <v>2</v>
      </c>
      <c r="AG36" s="170">
        <f>IF('Indicator Date hidden'!AH37="x","x",$AG$2-'Indicator Date hidden'!AH37)</f>
        <v>0</v>
      </c>
      <c r="AH36" s="170">
        <f>IF('Indicator Date hidden'!AI37="x","x",$AH$2-'Indicator Date hidden'!AI37)</f>
        <v>0</v>
      </c>
      <c r="AI36" s="170">
        <f>IF('Indicator Date hidden'!AJ37="x","x",$AI$2-'Indicator Date hidden'!AJ37)</f>
        <v>0</v>
      </c>
      <c r="AJ36" s="170" t="str">
        <f>IF('Indicator Date hidden'!AK37="x","x",$AJ$2-'Indicator Date hidden'!AK37)</f>
        <v>x</v>
      </c>
      <c r="AK36" s="170">
        <f>IF('Indicator Date hidden'!AL37="x","x",$AK$2-'Indicator Date hidden'!AL37)</f>
        <v>1</v>
      </c>
      <c r="AL36" s="170">
        <f>IF('Indicator Date hidden'!AM37="x","x",$AL$2-'Indicator Date hidden'!AM37)</f>
        <v>0</v>
      </c>
      <c r="AM36" s="170">
        <f>IF('Indicator Date hidden'!AN37="x","x",$AM$2-'Indicator Date hidden'!AN37)</f>
        <v>0</v>
      </c>
      <c r="AN36" s="170">
        <f>IF('Indicator Date hidden'!AO37="x","x",$AN$2-'Indicator Date hidden'!AO37)</f>
        <v>0</v>
      </c>
      <c r="AO36" s="170">
        <f>IF('Indicator Date hidden'!AP37="x","x",$AO$2-'Indicator Date hidden'!AP37)</f>
        <v>0</v>
      </c>
      <c r="AP36" s="170">
        <f>IF('Indicator Date hidden'!AQ37="x","x",$AP$2-'Indicator Date hidden'!AQ37)</f>
        <v>0</v>
      </c>
      <c r="AQ36" s="170">
        <f>IF('Indicator Date hidden'!AR37="x","x",$AQ$2-'Indicator Date hidden'!AR37)</f>
        <v>4</v>
      </c>
      <c r="AR36" s="170">
        <f>IF('Indicator Date hidden'!AS37="x","x",$AR$2-'Indicator Date hidden'!AS37)</f>
        <v>0</v>
      </c>
      <c r="AS36" s="170">
        <f>IF('Indicator Date hidden'!AT37="x","x",$AS$2-'Indicator Date hidden'!AT37)</f>
        <v>0</v>
      </c>
      <c r="AT36" s="170">
        <f>IF('Indicator Date hidden'!AU37="x","x",$AT$2-'Indicator Date hidden'!AU37)</f>
        <v>0</v>
      </c>
      <c r="AU36" s="170">
        <f>IF('Indicator Date hidden'!AV37="x","x",$AU$2-'Indicator Date hidden'!AV37)</f>
        <v>1</v>
      </c>
      <c r="AV36" s="170">
        <f>IF('Indicator Date hidden'!AW37="x","x",$AV$2-'Indicator Date hidden'!AW37)</f>
        <v>0</v>
      </c>
      <c r="AW36" s="170">
        <f>IF('Indicator Date hidden'!AX37="x","x",$AW$2-'Indicator Date hidden'!AX37)</f>
        <v>0</v>
      </c>
      <c r="AX36" s="170">
        <f>IF('Indicator Date hidden'!AY37="x","x",$AX$2-'Indicator Date hidden'!AY37)</f>
        <v>0</v>
      </c>
      <c r="AY36" s="170">
        <f>IF('Indicator Date hidden'!AZ37="x","x",$AY$2-'Indicator Date hidden'!AZ37)</f>
        <v>0</v>
      </c>
      <c r="AZ36" s="170">
        <f>IF('Indicator Date hidden'!BA37="x","x",$AZ$2-'Indicator Date hidden'!BA37)</f>
        <v>0</v>
      </c>
      <c r="BA36" s="5">
        <f t="shared" si="0"/>
        <v>16</v>
      </c>
      <c r="BB36" s="171">
        <f t="shared" si="1"/>
        <v>0.33333333333333331</v>
      </c>
      <c r="BC36" s="5">
        <f t="shared" si="2"/>
        <v>6</v>
      </c>
      <c r="BD36" s="171">
        <f t="shared" si="3"/>
        <v>1.0865337342004415</v>
      </c>
      <c r="BE36" s="174">
        <f t="shared" si="4"/>
        <v>0</v>
      </c>
    </row>
    <row r="37" spans="1:57" x14ac:dyDescent="0.25">
      <c r="A37" t="s">
        <v>65</v>
      </c>
      <c r="B37" s="170">
        <f>IF('Indicator Date hidden'!C38="x","x",$B$2-'Indicator Date hidden'!C38)</f>
        <v>0</v>
      </c>
      <c r="C37" s="170">
        <f>IF('Indicator Date hidden'!D38="x","x",$C$2-'Indicator Date hidden'!D38)</f>
        <v>0</v>
      </c>
      <c r="D37" s="170">
        <f>IF('Indicator Date hidden'!E38="x","x",$D$2-'Indicator Date hidden'!E38)</f>
        <v>0</v>
      </c>
      <c r="E37" s="170">
        <f>IF('Indicator Date hidden'!F38="x","x",$E$2-'Indicator Date hidden'!F38)</f>
        <v>0</v>
      </c>
      <c r="F37" s="170">
        <f>IF('Indicator Date hidden'!G38="x","x",$F$2-'Indicator Date hidden'!G38)</f>
        <v>0</v>
      </c>
      <c r="G37" s="170">
        <f>IF('Indicator Date hidden'!H38="x","x",$G$2-'Indicator Date hidden'!H38)</f>
        <v>0</v>
      </c>
      <c r="H37" s="170">
        <f>IF('Indicator Date hidden'!I38="x","x",$H$2-'Indicator Date hidden'!I38)</f>
        <v>0</v>
      </c>
      <c r="I37" s="170">
        <f>IF('Indicator Date hidden'!J38="x","x",$I$2-'Indicator Date hidden'!J38)</f>
        <v>0</v>
      </c>
      <c r="J37" s="170">
        <f>IF('Indicator Date hidden'!K38="x","x",$J$2-'Indicator Date hidden'!K38)</f>
        <v>0</v>
      </c>
      <c r="K37" s="170">
        <f>IF('Indicator Date hidden'!L38="x","x",$K$2-'Indicator Date hidden'!L38)</f>
        <v>0</v>
      </c>
      <c r="L37" s="170">
        <f>IF('Indicator Date hidden'!M38="x","x",$L$2-'Indicator Date hidden'!M38)</f>
        <v>0</v>
      </c>
      <c r="M37" s="170">
        <f>IF('Indicator Date hidden'!N38="x","x",$M$2-'Indicator Date hidden'!N38)</f>
        <v>0</v>
      </c>
      <c r="N37" s="170">
        <f>IF('Indicator Date hidden'!O38="x","x",$N$2-'Indicator Date hidden'!O38)</f>
        <v>0</v>
      </c>
      <c r="O37" s="170">
        <f>IF('Indicator Date hidden'!P38="x","x",$O$2-'Indicator Date hidden'!P38)</f>
        <v>0</v>
      </c>
      <c r="P37" s="170">
        <f>IF('Indicator Date hidden'!Q38="x","x",$P$2-'Indicator Date hidden'!Q38)</f>
        <v>0</v>
      </c>
      <c r="Q37" s="170">
        <f>IF('Indicator Date hidden'!R38="x","x",$Q$2-'Indicator Date hidden'!R38)</f>
        <v>3</v>
      </c>
      <c r="R37" s="170">
        <f>IF('Indicator Date hidden'!S38="x","x",$R$2-'Indicator Date hidden'!S38)</f>
        <v>0</v>
      </c>
      <c r="S37" s="170">
        <f>IF('Indicator Date hidden'!T38="x","x",$S$2-'Indicator Date hidden'!T38)</f>
        <v>0</v>
      </c>
      <c r="T37" s="170">
        <f>IF('Indicator Date hidden'!U38="x","x",$T$2-'Indicator Date hidden'!U38)</f>
        <v>0</v>
      </c>
      <c r="U37" s="170">
        <f>IF('Indicator Date hidden'!V38="x","x",$U$2-'Indicator Date hidden'!V38)</f>
        <v>0</v>
      </c>
      <c r="V37" s="170">
        <f>IF('Indicator Date hidden'!W38="x","x",$V$2-'Indicator Date hidden'!W38)</f>
        <v>0</v>
      </c>
      <c r="W37" s="170">
        <f>IF('Indicator Date hidden'!X38="x","x",$W$2-'Indicator Date hidden'!X38)</f>
        <v>6</v>
      </c>
      <c r="X37" s="170">
        <f>IF('Indicator Date hidden'!Y38="x","x",$X$2-'Indicator Date hidden'!Y38)</f>
        <v>4</v>
      </c>
      <c r="Y37" s="170">
        <f>IF('Indicator Date hidden'!Z38="x","x",$Y$2-'Indicator Date hidden'!Z38)</f>
        <v>0</v>
      </c>
      <c r="Z37" s="170">
        <f>IF('Indicator Date hidden'!AA38="x","x",$Z$2-'Indicator Date hidden'!AA38)</f>
        <v>0</v>
      </c>
      <c r="AA37" s="170">
        <f>IF('Indicator Date hidden'!AB38="x","x",$AA$2-'Indicator Date hidden'!AB38)</f>
        <v>5</v>
      </c>
      <c r="AB37" s="170">
        <f>IF('Indicator Date hidden'!AC38="x","x",$AB$2-'Indicator Date hidden'!AC38)</f>
        <v>0</v>
      </c>
      <c r="AC37" s="170">
        <f>IF('Indicator Date hidden'!AD38="x","x",$AC$2-'Indicator Date hidden'!AD38)</f>
        <v>0</v>
      </c>
      <c r="AD37" s="170">
        <f>IF('Indicator Date hidden'!AE38="x","x",$AD$2-'Indicator Date hidden'!AE38)</f>
        <v>0</v>
      </c>
      <c r="AE37" s="170">
        <f>IF('Indicator Date hidden'!AF38="x","x",$AE$2-'Indicator Date hidden'!AF38)</f>
        <v>0</v>
      </c>
      <c r="AF37" s="170">
        <f>IF('Indicator Date hidden'!AG38="x","x",$AF$2-'Indicator Date hidden'!AG38)</f>
        <v>3</v>
      </c>
      <c r="AG37" s="170">
        <f>IF('Indicator Date hidden'!AH38="x","x",$AG$2-'Indicator Date hidden'!AH38)</f>
        <v>0</v>
      </c>
      <c r="AH37" s="170">
        <f>IF('Indicator Date hidden'!AI38="x","x",$AH$2-'Indicator Date hidden'!AI38)</f>
        <v>0</v>
      </c>
      <c r="AI37" s="170">
        <f>IF('Indicator Date hidden'!AJ38="x","x",$AI$2-'Indicator Date hidden'!AJ38)</f>
        <v>0</v>
      </c>
      <c r="AJ37" s="170" t="str">
        <f>IF('Indicator Date hidden'!AK38="x","x",$AJ$2-'Indicator Date hidden'!AK38)</f>
        <v>x</v>
      </c>
      <c r="AK37" s="170">
        <f>IF('Indicator Date hidden'!AL38="x","x",$AK$2-'Indicator Date hidden'!AL38)</f>
        <v>1</v>
      </c>
      <c r="AL37" s="170">
        <f>IF('Indicator Date hidden'!AM38="x","x",$AL$2-'Indicator Date hidden'!AM38)</f>
        <v>0</v>
      </c>
      <c r="AM37" s="170">
        <f>IF('Indicator Date hidden'!AN38="x","x",$AM$2-'Indicator Date hidden'!AN38)</f>
        <v>0</v>
      </c>
      <c r="AN37" s="170">
        <f>IF('Indicator Date hidden'!AO38="x","x",$AN$2-'Indicator Date hidden'!AO38)</f>
        <v>0</v>
      </c>
      <c r="AO37" s="170">
        <f>IF('Indicator Date hidden'!AP38="x","x",$AO$2-'Indicator Date hidden'!AP38)</f>
        <v>0</v>
      </c>
      <c r="AP37" s="170">
        <f>IF('Indicator Date hidden'!AQ38="x","x",$AP$2-'Indicator Date hidden'!AQ38)</f>
        <v>0</v>
      </c>
      <c r="AQ37" s="170">
        <f>IF('Indicator Date hidden'!AR38="x","x",$AQ$2-'Indicator Date hidden'!AR38)</f>
        <v>4</v>
      </c>
      <c r="AR37" s="170">
        <f>IF('Indicator Date hidden'!AS38="x","x",$AR$2-'Indicator Date hidden'!AS38)</f>
        <v>0</v>
      </c>
      <c r="AS37" s="170">
        <f>IF('Indicator Date hidden'!AT38="x","x",$AS$2-'Indicator Date hidden'!AT38)</f>
        <v>0</v>
      </c>
      <c r="AT37" s="170">
        <f>IF('Indicator Date hidden'!AU38="x","x",$AT$2-'Indicator Date hidden'!AU38)</f>
        <v>0</v>
      </c>
      <c r="AU37" s="170">
        <f>IF('Indicator Date hidden'!AV38="x","x",$AU$2-'Indicator Date hidden'!AV38)</f>
        <v>1</v>
      </c>
      <c r="AV37" s="170">
        <f>IF('Indicator Date hidden'!AW38="x","x",$AV$2-'Indicator Date hidden'!AW38)</f>
        <v>0</v>
      </c>
      <c r="AW37" s="170">
        <f>IF('Indicator Date hidden'!AX38="x","x",$AW$2-'Indicator Date hidden'!AX38)</f>
        <v>0</v>
      </c>
      <c r="AX37" s="170">
        <f>IF('Indicator Date hidden'!AY38="x","x",$AX$2-'Indicator Date hidden'!AY38)</f>
        <v>0</v>
      </c>
      <c r="AY37" s="170">
        <f>IF('Indicator Date hidden'!AZ38="x","x",$AY$2-'Indicator Date hidden'!AZ38)</f>
        <v>0</v>
      </c>
      <c r="AZ37" s="170">
        <f>IF('Indicator Date hidden'!BA38="x","x",$AZ$2-'Indicator Date hidden'!BA38)</f>
        <v>0</v>
      </c>
      <c r="BA37" s="5">
        <f t="shared" si="0"/>
        <v>27</v>
      </c>
      <c r="BB37" s="171">
        <f t="shared" si="1"/>
        <v>0.54</v>
      </c>
      <c r="BC37" s="5">
        <f t="shared" si="2"/>
        <v>8</v>
      </c>
      <c r="BD37" s="171">
        <f t="shared" si="3"/>
        <v>1.4029967925836466</v>
      </c>
      <c r="BE37" s="174">
        <f t="shared" si="4"/>
        <v>0</v>
      </c>
    </row>
    <row r="38" spans="1:57" x14ac:dyDescent="0.25">
      <c r="A38" t="s">
        <v>66</v>
      </c>
      <c r="B38" s="170">
        <f>IF('Indicator Date hidden'!C39="x","x",$B$2-'Indicator Date hidden'!C39)</f>
        <v>0</v>
      </c>
      <c r="C38" s="170">
        <f>IF('Indicator Date hidden'!D39="x","x",$C$2-'Indicator Date hidden'!D39)</f>
        <v>0</v>
      </c>
      <c r="D38" s="170">
        <f>IF('Indicator Date hidden'!E39="x","x",$D$2-'Indicator Date hidden'!E39)</f>
        <v>0</v>
      </c>
      <c r="E38" s="170">
        <f>IF('Indicator Date hidden'!F39="x","x",$E$2-'Indicator Date hidden'!F39)</f>
        <v>0</v>
      </c>
      <c r="F38" s="170">
        <f>IF('Indicator Date hidden'!G39="x","x",$F$2-'Indicator Date hidden'!G39)</f>
        <v>0</v>
      </c>
      <c r="G38" s="170">
        <f>IF('Indicator Date hidden'!H39="x","x",$G$2-'Indicator Date hidden'!H39)</f>
        <v>0</v>
      </c>
      <c r="H38" s="170">
        <f>IF('Indicator Date hidden'!I39="x","x",$H$2-'Indicator Date hidden'!I39)</f>
        <v>0</v>
      </c>
      <c r="I38" s="170">
        <f>IF('Indicator Date hidden'!J39="x","x",$I$2-'Indicator Date hidden'!J39)</f>
        <v>0</v>
      </c>
      <c r="J38" s="170">
        <f>IF('Indicator Date hidden'!K39="x","x",$J$2-'Indicator Date hidden'!K39)</f>
        <v>0</v>
      </c>
      <c r="K38" s="170">
        <f>IF('Indicator Date hidden'!L39="x","x",$K$2-'Indicator Date hidden'!L39)</f>
        <v>0</v>
      </c>
      <c r="L38" s="170">
        <f>IF('Indicator Date hidden'!M39="x","x",$L$2-'Indicator Date hidden'!M39)</f>
        <v>0</v>
      </c>
      <c r="M38" s="170">
        <f>IF('Indicator Date hidden'!N39="x","x",$M$2-'Indicator Date hidden'!N39)</f>
        <v>0</v>
      </c>
      <c r="N38" s="170">
        <f>IF('Indicator Date hidden'!O39="x","x",$N$2-'Indicator Date hidden'!O39)</f>
        <v>0</v>
      </c>
      <c r="O38" s="170">
        <f>IF('Indicator Date hidden'!P39="x","x",$O$2-'Indicator Date hidden'!P39)</f>
        <v>0</v>
      </c>
      <c r="P38" s="170">
        <f>IF('Indicator Date hidden'!Q39="x","x",$P$2-'Indicator Date hidden'!Q39)</f>
        <v>0</v>
      </c>
      <c r="Q38" s="170">
        <f>IF('Indicator Date hidden'!R39="x","x",$Q$2-'Indicator Date hidden'!R39)</f>
        <v>5</v>
      </c>
      <c r="R38" s="170">
        <f>IF('Indicator Date hidden'!S39="x","x",$R$2-'Indicator Date hidden'!S39)</f>
        <v>0</v>
      </c>
      <c r="S38" s="170">
        <f>IF('Indicator Date hidden'!T39="x","x",$S$2-'Indicator Date hidden'!T39)</f>
        <v>0</v>
      </c>
      <c r="T38" s="170">
        <f>IF('Indicator Date hidden'!U39="x","x",$T$2-'Indicator Date hidden'!U39)</f>
        <v>0</v>
      </c>
      <c r="U38" s="170">
        <f>IF('Indicator Date hidden'!V39="x","x",$U$2-'Indicator Date hidden'!V39)</f>
        <v>0</v>
      </c>
      <c r="V38" s="170">
        <f>IF('Indicator Date hidden'!W39="x","x",$V$2-'Indicator Date hidden'!W39)</f>
        <v>0</v>
      </c>
      <c r="W38" s="170">
        <f>IF('Indicator Date hidden'!X39="x","x",$W$2-'Indicator Date hidden'!X39)</f>
        <v>6</v>
      </c>
      <c r="X38" s="170">
        <f>IF('Indicator Date hidden'!Y39="x","x",$X$2-'Indicator Date hidden'!Y39)</f>
        <v>6</v>
      </c>
      <c r="Y38" s="170">
        <f>IF('Indicator Date hidden'!Z39="x","x",$Y$2-'Indicator Date hidden'!Z39)</f>
        <v>0</v>
      </c>
      <c r="Z38" s="170">
        <f>IF('Indicator Date hidden'!AA39="x","x",$Z$2-'Indicator Date hidden'!AA39)</f>
        <v>0</v>
      </c>
      <c r="AA38" s="170">
        <f>IF('Indicator Date hidden'!AB39="x","x",$AA$2-'Indicator Date hidden'!AB39)</f>
        <v>0</v>
      </c>
      <c r="AB38" s="170">
        <f>IF('Indicator Date hidden'!AC39="x","x",$AB$2-'Indicator Date hidden'!AC39)</f>
        <v>0</v>
      </c>
      <c r="AC38" s="170">
        <f>IF('Indicator Date hidden'!AD39="x","x",$AC$2-'Indicator Date hidden'!AD39)</f>
        <v>0</v>
      </c>
      <c r="AD38" s="170">
        <f>IF('Indicator Date hidden'!AE39="x","x",$AD$2-'Indicator Date hidden'!AE39)</f>
        <v>0</v>
      </c>
      <c r="AE38" s="170">
        <f>IF('Indicator Date hidden'!AF39="x","x",$AE$2-'Indicator Date hidden'!AF39)</f>
        <v>0</v>
      </c>
      <c r="AF38" s="170">
        <f>IF('Indicator Date hidden'!AG39="x","x",$AF$2-'Indicator Date hidden'!AG39)</f>
        <v>-1</v>
      </c>
      <c r="AG38" s="170">
        <f>IF('Indicator Date hidden'!AH39="x","x",$AG$2-'Indicator Date hidden'!AH39)</f>
        <v>0</v>
      </c>
      <c r="AH38" s="170">
        <f>IF('Indicator Date hidden'!AI39="x","x",$AH$2-'Indicator Date hidden'!AI39)</f>
        <v>0</v>
      </c>
      <c r="AI38" s="170">
        <f>IF('Indicator Date hidden'!AJ39="x","x",$AI$2-'Indicator Date hidden'!AJ39)</f>
        <v>0</v>
      </c>
      <c r="AJ38" s="170">
        <f>IF('Indicator Date hidden'!AK39="x","x",$AJ$2-'Indicator Date hidden'!AK39)</f>
        <v>1</v>
      </c>
      <c r="AK38" s="170">
        <f>IF('Indicator Date hidden'!AL39="x","x",$AK$2-'Indicator Date hidden'!AL39)</f>
        <v>1</v>
      </c>
      <c r="AL38" s="170">
        <f>IF('Indicator Date hidden'!AM39="x","x",$AL$2-'Indicator Date hidden'!AM39)</f>
        <v>0</v>
      </c>
      <c r="AM38" s="170">
        <f>IF('Indicator Date hidden'!AN39="x","x",$AM$2-'Indicator Date hidden'!AN39)</f>
        <v>0</v>
      </c>
      <c r="AN38" s="170">
        <f>IF('Indicator Date hidden'!AO39="x","x",$AN$2-'Indicator Date hidden'!AO39)</f>
        <v>0</v>
      </c>
      <c r="AO38" s="170">
        <f>IF('Indicator Date hidden'!AP39="x","x",$AO$2-'Indicator Date hidden'!AP39)</f>
        <v>0</v>
      </c>
      <c r="AP38" s="170">
        <f>IF('Indicator Date hidden'!AQ39="x","x",$AP$2-'Indicator Date hidden'!AQ39)</f>
        <v>0</v>
      </c>
      <c r="AQ38" s="170">
        <f>IF('Indicator Date hidden'!AR39="x","x",$AQ$2-'Indicator Date hidden'!AR39)</f>
        <v>0</v>
      </c>
      <c r="AR38" s="170">
        <f>IF('Indicator Date hidden'!AS39="x","x",$AR$2-'Indicator Date hidden'!AS39)</f>
        <v>0</v>
      </c>
      <c r="AS38" s="170">
        <f>IF('Indicator Date hidden'!AT39="x","x",$AS$2-'Indicator Date hidden'!AT39)</f>
        <v>0</v>
      </c>
      <c r="AT38" s="170">
        <f>IF('Indicator Date hidden'!AU39="x","x",$AT$2-'Indicator Date hidden'!AU39)</f>
        <v>0</v>
      </c>
      <c r="AU38" s="170">
        <f>IF('Indicator Date hidden'!AV39="x","x",$AU$2-'Indicator Date hidden'!AV39)</f>
        <v>1</v>
      </c>
      <c r="AV38" s="170">
        <f>IF('Indicator Date hidden'!AW39="x","x",$AV$2-'Indicator Date hidden'!AW39)</f>
        <v>0</v>
      </c>
      <c r="AW38" s="170">
        <f>IF('Indicator Date hidden'!AX39="x","x",$AW$2-'Indicator Date hidden'!AX39)</f>
        <v>0</v>
      </c>
      <c r="AX38" s="170">
        <f>IF('Indicator Date hidden'!AY39="x","x",$AX$2-'Indicator Date hidden'!AY39)</f>
        <v>0</v>
      </c>
      <c r="AY38" s="170">
        <f>IF('Indicator Date hidden'!AZ39="x","x",$AY$2-'Indicator Date hidden'!AZ39)</f>
        <v>0</v>
      </c>
      <c r="AZ38" s="170">
        <f>IF('Indicator Date hidden'!BA39="x","x",$AZ$2-'Indicator Date hidden'!BA39)</f>
        <v>0</v>
      </c>
      <c r="BA38" s="5">
        <f t="shared" si="0"/>
        <v>19</v>
      </c>
      <c r="BB38" s="171">
        <f t="shared" si="1"/>
        <v>0.37254901960784315</v>
      </c>
      <c r="BC38" s="5">
        <f t="shared" si="2"/>
        <v>6</v>
      </c>
      <c r="BD38" s="171">
        <f t="shared" si="3"/>
        <v>1.3570554096469238</v>
      </c>
      <c r="BE38" s="174">
        <f t="shared" si="4"/>
        <v>0</v>
      </c>
    </row>
    <row r="39" spans="1:57" x14ac:dyDescent="0.25">
      <c r="A39" t="s">
        <v>68</v>
      </c>
      <c r="B39" s="170">
        <f>IF('Indicator Date hidden'!C40="x","x",$B$2-'Indicator Date hidden'!C40)</f>
        <v>0</v>
      </c>
      <c r="C39" s="170">
        <f>IF('Indicator Date hidden'!D40="x","x",$C$2-'Indicator Date hidden'!D40)</f>
        <v>0</v>
      </c>
      <c r="D39" s="170">
        <f>IF('Indicator Date hidden'!E40="x","x",$D$2-'Indicator Date hidden'!E40)</f>
        <v>0</v>
      </c>
      <c r="E39" s="170">
        <f>IF('Indicator Date hidden'!F40="x","x",$E$2-'Indicator Date hidden'!F40)</f>
        <v>0</v>
      </c>
      <c r="F39" s="170">
        <f>IF('Indicator Date hidden'!G40="x","x",$F$2-'Indicator Date hidden'!G40)</f>
        <v>0</v>
      </c>
      <c r="G39" s="170">
        <f>IF('Indicator Date hidden'!H40="x","x",$G$2-'Indicator Date hidden'!H40)</f>
        <v>0</v>
      </c>
      <c r="H39" s="170">
        <f>IF('Indicator Date hidden'!I40="x","x",$H$2-'Indicator Date hidden'!I40)</f>
        <v>0</v>
      </c>
      <c r="I39" s="170">
        <f>IF('Indicator Date hidden'!J40="x","x",$I$2-'Indicator Date hidden'!J40)</f>
        <v>0</v>
      </c>
      <c r="J39" s="170">
        <f>IF('Indicator Date hidden'!K40="x","x",$J$2-'Indicator Date hidden'!K40)</f>
        <v>0</v>
      </c>
      <c r="K39" s="170">
        <f>IF('Indicator Date hidden'!L40="x","x",$K$2-'Indicator Date hidden'!L40)</f>
        <v>0</v>
      </c>
      <c r="L39" s="170">
        <f>IF('Indicator Date hidden'!M40="x","x",$L$2-'Indicator Date hidden'!M40)</f>
        <v>0</v>
      </c>
      <c r="M39" s="170">
        <f>IF('Indicator Date hidden'!N40="x","x",$M$2-'Indicator Date hidden'!N40)</f>
        <v>0</v>
      </c>
      <c r="N39" s="170">
        <f>IF('Indicator Date hidden'!O40="x","x",$N$2-'Indicator Date hidden'!O40)</f>
        <v>0</v>
      </c>
      <c r="O39" s="170">
        <f>IF('Indicator Date hidden'!P40="x","x",$O$2-'Indicator Date hidden'!P40)</f>
        <v>0</v>
      </c>
      <c r="P39" s="170">
        <f>IF('Indicator Date hidden'!Q40="x","x",$P$2-'Indicator Date hidden'!Q40)</f>
        <v>0</v>
      </c>
      <c r="Q39" s="170">
        <f>IF('Indicator Date hidden'!R40="x","x",$Q$2-'Indicator Date hidden'!R40)</f>
        <v>3</v>
      </c>
      <c r="R39" s="170">
        <f>IF('Indicator Date hidden'!S40="x","x",$R$2-'Indicator Date hidden'!S40)</f>
        <v>0</v>
      </c>
      <c r="S39" s="170">
        <f>IF('Indicator Date hidden'!T40="x","x",$S$2-'Indicator Date hidden'!T40)</f>
        <v>0</v>
      </c>
      <c r="T39" s="170">
        <f>IF('Indicator Date hidden'!U40="x","x",$T$2-'Indicator Date hidden'!U40)</f>
        <v>0</v>
      </c>
      <c r="U39" s="170">
        <f>IF('Indicator Date hidden'!V40="x","x",$U$2-'Indicator Date hidden'!V40)</f>
        <v>0</v>
      </c>
      <c r="V39" s="170">
        <f>IF('Indicator Date hidden'!W40="x","x",$V$2-'Indicator Date hidden'!W40)</f>
        <v>0</v>
      </c>
      <c r="W39" s="170">
        <f>IF('Indicator Date hidden'!X40="x","x",$W$2-'Indicator Date hidden'!X40)</f>
        <v>4</v>
      </c>
      <c r="X39" s="170" t="str">
        <f>IF('Indicator Date hidden'!Y40="x","x",$X$2-'Indicator Date hidden'!Y40)</f>
        <v>x</v>
      </c>
      <c r="Y39" s="170">
        <f>IF('Indicator Date hidden'!Z40="x","x",$Y$2-'Indicator Date hidden'!Z40)</f>
        <v>0</v>
      </c>
      <c r="Z39" s="170">
        <f>IF('Indicator Date hidden'!AA40="x","x",$Z$2-'Indicator Date hidden'!AA40)</f>
        <v>0</v>
      </c>
      <c r="AA39" s="170">
        <f>IF('Indicator Date hidden'!AB40="x","x",$AA$2-'Indicator Date hidden'!AB40)</f>
        <v>0</v>
      </c>
      <c r="AB39" s="170">
        <f>IF('Indicator Date hidden'!AC40="x","x",$AB$2-'Indicator Date hidden'!AC40)</f>
        <v>0</v>
      </c>
      <c r="AC39" s="170">
        <f>IF('Indicator Date hidden'!AD40="x","x",$AC$2-'Indicator Date hidden'!AD40)</f>
        <v>0</v>
      </c>
      <c r="AD39" s="170">
        <f>IF('Indicator Date hidden'!AE40="x","x",$AD$2-'Indicator Date hidden'!AE40)</f>
        <v>0</v>
      </c>
      <c r="AE39" s="170" t="str">
        <f>IF('Indicator Date hidden'!AF40="x","x",$AE$2-'Indicator Date hidden'!AF40)</f>
        <v>x</v>
      </c>
      <c r="AF39" s="170">
        <f>IF('Indicator Date hidden'!AG40="x","x",$AF$2-'Indicator Date hidden'!AG40)</f>
        <v>11</v>
      </c>
      <c r="AG39" s="170">
        <f>IF('Indicator Date hidden'!AH40="x","x",$AG$2-'Indicator Date hidden'!AH40)</f>
        <v>0</v>
      </c>
      <c r="AH39" s="170">
        <f>IF('Indicator Date hidden'!AI40="x","x",$AH$2-'Indicator Date hidden'!AI40)</f>
        <v>0</v>
      </c>
      <c r="AI39" s="170">
        <f>IF('Indicator Date hidden'!AJ40="x","x",$AI$2-'Indicator Date hidden'!AJ40)</f>
        <v>0</v>
      </c>
      <c r="AJ39" s="170" t="str">
        <f>IF('Indicator Date hidden'!AK40="x","x",$AJ$2-'Indicator Date hidden'!AK40)</f>
        <v>x</v>
      </c>
      <c r="AK39" s="170">
        <f>IF('Indicator Date hidden'!AL40="x","x",$AK$2-'Indicator Date hidden'!AL40)</f>
        <v>1</v>
      </c>
      <c r="AL39" s="170">
        <f>IF('Indicator Date hidden'!AM40="x","x",$AL$2-'Indicator Date hidden'!AM40)</f>
        <v>0</v>
      </c>
      <c r="AM39" s="170">
        <f>IF('Indicator Date hidden'!AN40="x","x",$AM$2-'Indicator Date hidden'!AN40)</f>
        <v>0</v>
      </c>
      <c r="AN39" s="170">
        <f>IF('Indicator Date hidden'!AO40="x","x",$AN$2-'Indicator Date hidden'!AO40)</f>
        <v>0</v>
      </c>
      <c r="AO39" s="170" t="str">
        <f>IF('Indicator Date hidden'!AP40="x","x",$AO$2-'Indicator Date hidden'!AP40)</f>
        <v>x</v>
      </c>
      <c r="AP39" s="170" t="str">
        <f>IF('Indicator Date hidden'!AQ40="x","x",$AP$2-'Indicator Date hidden'!AQ40)</f>
        <v>x</v>
      </c>
      <c r="AQ39" s="170">
        <f>IF('Indicator Date hidden'!AR40="x","x",$AQ$2-'Indicator Date hidden'!AR40)</f>
        <v>6</v>
      </c>
      <c r="AR39" s="170">
        <f>IF('Indicator Date hidden'!AS40="x","x",$AR$2-'Indicator Date hidden'!AS40)</f>
        <v>0</v>
      </c>
      <c r="AS39" s="170">
        <f>IF('Indicator Date hidden'!AT40="x","x",$AS$2-'Indicator Date hidden'!AT40)</f>
        <v>0</v>
      </c>
      <c r="AT39" s="170">
        <f>IF('Indicator Date hidden'!AU40="x","x",$AT$2-'Indicator Date hidden'!AU40)</f>
        <v>0</v>
      </c>
      <c r="AU39" s="170">
        <f>IF('Indicator Date hidden'!AV40="x","x",$AU$2-'Indicator Date hidden'!AV40)</f>
        <v>1</v>
      </c>
      <c r="AV39" s="170">
        <f>IF('Indicator Date hidden'!AW40="x","x",$AV$2-'Indicator Date hidden'!AW40)</f>
        <v>0</v>
      </c>
      <c r="AW39" s="170">
        <f>IF('Indicator Date hidden'!AX40="x","x",$AW$2-'Indicator Date hidden'!AX40)</f>
        <v>0</v>
      </c>
      <c r="AX39" s="170">
        <f>IF('Indicator Date hidden'!AY40="x","x",$AX$2-'Indicator Date hidden'!AY40)</f>
        <v>0</v>
      </c>
      <c r="AY39" s="170">
        <f>IF('Indicator Date hidden'!AZ40="x","x",$AY$2-'Indicator Date hidden'!AZ40)</f>
        <v>0</v>
      </c>
      <c r="AZ39" s="170">
        <f>IF('Indicator Date hidden'!BA40="x","x",$AZ$2-'Indicator Date hidden'!BA40)</f>
        <v>0</v>
      </c>
      <c r="BA39" s="5">
        <f t="shared" si="0"/>
        <v>26</v>
      </c>
      <c r="BB39" s="171">
        <f t="shared" si="1"/>
        <v>0.56521739130434778</v>
      </c>
      <c r="BC39" s="5">
        <f t="shared" si="2"/>
        <v>6</v>
      </c>
      <c r="BD39" s="171">
        <f t="shared" si="3"/>
        <v>1.9184705628617573</v>
      </c>
      <c r="BE39" s="174">
        <f t="shared" si="4"/>
        <v>0</v>
      </c>
    </row>
    <row r="40" spans="1:57" x14ac:dyDescent="0.25">
      <c r="A40" t="s">
        <v>71</v>
      </c>
      <c r="B40" s="170">
        <f>IF('Indicator Date hidden'!C41="x","x",$B$2-'Indicator Date hidden'!C41)</f>
        <v>0</v>
      </c>
      <c r="C40" s="170">
        <f>IF('Indicator Date hidden'!D41="x","x",$C$2-'Indicator Date hidden'!D41)</f>
        <v>0</v>
      </c>
      <c r="D40" s="170">
        <f>IF('Indicator Date hidden'!E41="x","x",$D$2-'Indicator Date hidden'!E41)</f>
        <v>0</v>
      </c>
      <c r="E40" s="170">
        <f>IF('Indicator Date hidden'!F41="x","x",$E$2-'Indicator Date hidden'!F41)</f>
        <v>0</v>
      </c>
      <c r="F40" s="170">
        <f>IF('Indicator Date hidden'!G41="x","x",$F$2-'Indicator Date hidden'!G41)</f>
        <v>0</v>
      </c>
      <c r="G40" s="170">
        <f>IF('Indicator Date hidden'!H41="x","x",$G$2-'Indicator Date hidden'!H41)</f>
        <v>0</v>
      </c>
      <c r="H40" s="170">
        <f>IF('Indicator Date hidden'!I41="x","x",$H$2-'Indicator Date hidden'!I41)</f>
        <v>0</v>
      </c>
      <c r="I40" s="170">
        <f>IF('Indicator Date hidden'!J41="x","x",$I$2-'Indicator Date hidden'!J41)</f>
        <v>0</v>
      </c>
      <c r="J40" s="170">
        <f>IF('Indicator Date hidden'!K41="x","x",$J$2-'Indicator Date hidden'!K41)</f>
        <v>0</v>
      </c>
      <c r="K40" s="170">
        <f>IF('Indicator Date hidden'!L41="x","x",$K$2-'Indicator Date hidden'!L41)</f>
        <v>0</v>
      </c>
      <c r="L40" s="170">
        <f>IF('Indicator Date hidden'!M41="x","x",$L$2-'Indicator Date hidden'!M41)</f>
        <v>0</v>
      </c>
      <c r="M40" s="170">
        <f>IF('Indicator Date hidden'!N41="x","x",$M$2-'Indicator Date hidden'!N41)</f>
        <v>0</v>
      </c>
      <c r="N40" s="170">
        <f>IF('Indicator Date hidden'!O41="x","x",$N$2-'Indicator Date hidden'!O41)</f>
        <v>0</v>
      </c>
      <c r="O40" s="170">
        <f>IF('Indicator Date hidden'!P41="x","x",$O$2-'Indicator Date hidden'!P41)</f>
        <v>0</v>
      </c>
      <c r="P40" s="170">
        <f>IF('Indicator Date hidden'!Q41="x","x",$P$2-'Indicator Date hidden'!Q41)</f>
        <v>0</v>
      </c>
      <c r="Q40" s="170">
        <f>IF('Indicator Date hidden'!R41="x","x",$Q$2-'Indicator Date hidden'!R41)</f>
        <v>3</v>
      </c>
      <c r="R40" s="170">
        <f>IF('Indicator Date hidden'!S41="x","x",$R$2-'Indicator Date hidden'!S41)</f>
        <v>0</v>
      </c>
      <c r="S40" s="170">
        <f>IF('Indicator Date hidden'!T41="x","x",$S$2-'Indicator Date hidden'!T41)</f>
        <v>0</v>
      </c>
      <c r="T40" s="170">
        <f>IF('Indicator Date hidden'!U41="x","x",$T$2-'Indicator Date hidden'!U41)</f>
        <v>0</v>
      </c>
      <c r="U40" s="170">
        <f>IF('Indicator Date hidden'!V41="x","x",$U$2-'Indicator Date hidden'!V41)</f>
        <v>0</v>
      </c>
      <c r="V40" s="170">
        <f>IF('Indicator Date hidden'!W41="x","x",$V$2-'Indicator Date hidden'!W41)</f>
        <v>0</v>
      </c>
      <c r="W40" s="170">
        <f>IF('Indicator Date hidden'!X41="x","x",$W$2-'Indicator Date hidden'!X41)</f>
        <v>1</v>
      </c>
      <c r="X40" s="170">
        <f>IF('Indicator Date hidden'!Y41="x","x",$X$2-'Indicator Date hidden'!Y41)</f>
        <v>6</v>
      </c>
      <c r="Y40" s="170">
        <f>IF('Indicator Date hidden'!Z41="x","x",$Y$2-'Indicator Date hidden'!Z41)</f>
        <v>0</v>
      </c>
      <c r="Z40" s="170">
        <f>IF('Indicator Date hidden'!AA41="x","x",$Z$2-'Indicator Date hidden'!AA41)</f>
        <v>0</v>
      </c>
      <c r="AA40" s="170">
        <f>IF('Indicator Date hidden'!AB41="x","x",$AA$2-'Indicator Date hidden'!AB41)</f>
        <v>0</v>
      </c>
      <c r="AB40" s="170">
        <f>IF('Indicator Date hidden'!AC41="x","x",$AB$2-'Indicator Date hidden'!AC41)</f>
        <v>0</v>
      </c>
      <c r="AC40" s="170">
        <f>IF('Indicator Date hidden'!AD41="x","x",$AC$2-'Indicator Date hidden'!AD41)</f>
        <v>0</v>
      </c>
      <c r="AD40" s="170">
        <f>IF('Indicator Date hidden'!AE41="x","x",$AD$2-'Indicator Date hidden'!AE41)</f>
        <v>0</v>
      </c>
      <c r="AE40" s="170">
        <f>IF('Indicator Date hidden'!AF41="x","x",$AE$2-'Indicator Date hidden'!AF41)</f>
        <v>0</v>
      </c>
      <c r="AF40" s="170">
        <f>IF('Indicator Date hidden'!AG41="x","x",$AF$2-'Indicator Date hidden'!AG41)</f>
        <v>4</v>
      </c>
      <c r="AG40" s="170">
        <f>IF('Indicator Date hidden'!AH41="x","x",$AG$2-'Indicator Date hidden'!AH41)</f>
        <v>0</v>
      </c>
      <c r="AH40" s="170">
        <f>IF('Indicator Date hidden'!AI41="x","x",$AH$2-'Indicator Date hidden'!AI41)</f>
        <v>0</v>
      </c>
      <c r="AI40" s="170">
        <f>IF('Indicator Date hidden'!AJ41="x","x",$AI$2-'Indicator Date hidden'!AJ41)</f>
        <v>0</v>
      </c>
      <c r="AJ40" s="170">
        <f>IF('Indicator Date hidden'!AK41="x","x",$AJ$2-'Indicator Date hidden'!AK41)</f>
        <v>1</v>
      </c>
      <c r="AK40" s="170">
        <f>IF('Indicator Date hidden'!AL41="x","x",$AK$2-'Indicator Date hidden'!AL41)</f>
        <v>0</v>
      </c>
      <c r="AL40" s="170">
        <f>IF('Indicator Date hidden'!AM41="x","x",$AL$2-'Indicator Date hidden'!AM41)</f>
        <v>0</v>
      </c>
      <c r="AM40" s="170">
        <f>IF('Indicator Date hidden'!AN41="x","x",$AM$2-'Indicator Date hidden'!AN41)</f>
        <v>0</v>
      </c>
      <c r="AN40" s="170">
        <f>IF('Indicator Date hidden'!AO41="x","x",$AN$2-'Indicator Date hidden'!AO41)</f>
        <v>0</v>
      </c>
      <c r="AO40" s="170">
        <f>IF('Indicator Date hidden'!AP41="x","x",$AO$2-'Indicator Date hidden'!AP41)</f>
        <v>0</v>
      </c>
      <c r="AP40" s="170">
        <f>IF('Indicator Date hidden'!AQ41="x","x",$AP$2-'Indicator Date hidden'!AQ41)</f>
        <v>0</v>
      </c>
      <c r="AQ40" s="170" t="str">
        <f>IF('Indicator Date hidden'!AR41="x","x",$AQ$2-'Indicator Date hidden'!AR41)</f>
        <v>x</v>
      </c>
      <c r="AR40" s="170">
        <f>IF('Indicator Date hidden'!AS41="x","x",$AR$2-'Indicator Date hidden'!AS41)</f>
        <v>0</v>
      </c>
      <c r="AS40" s="170">
        <f>IF('Indicator Date hidden'!AT41="x","x",$AS$2-'Indicator Date hidden'!AT41)</f>
        <v>0</v>
      </c>
      <c r="AT40" s="170">
        <f>IF('Indicator Date hidden'!AU41="x","x",$AT$2-'Indicator Date hidden'!AU41)</f>
        <v>0</v>
      </c>
      <c r="AU40" s="170">
        <f>IF('Indicator Date hidden'!AV41="x","x",$AU$2-'Indicator Date hidden'!AV41)</f>
        <v>1</v>
      </c>
      <c r="AV40" s="170">
        <f>IF('Indicator Date hidden'!AW41="x","x",$AV$2-'Indicator Date hidden'!AW41)</f>
        <v>0</v>
      </c>
      <c r="AW40" s="170">
        <f>IF('Indicator Date hidden'!AX41="x","x",$AW$2-'Indicator Date hidden'!AX41)</f>
        <v>0</v>
      </c>
      <c r="AX40" s="170">
        <f>IF('Indicator Date hidden'!AY41="x","x",$AX$2-'Indicator Date hidden'!AY41)</f>
        <v>0</v>
      </c>
      <c r="AY40" s="170">
        <f>IF('Indicator Date hidden'!AZ41="x","x",$AY$2-'Indicator Date hidden'!AZ41)</f>
        <v>0</v>
      </c>
      <c r="AZ40" s="170">
        <f>IF('Indicator Date hidden'!BA41="x","x",$AZ$2-'Indicator Date hidden'!BA41)</f>
        <v>0</v>
      </c>
      <c r="BA40" s="5">
        <f t="shared" si="0"/>
        <v>16</v>
      </c>
      <c r="BB40" s="171">
        <f t="shared" si="1"/>
        <v>0.32</v>
      </c>
      <c r="BC40" s="5">
        <f t="shared" si="2"/>
        <v>6</v>
      </c>
      <c r="BD40" s="171">
        <f t="shared" si="3"/>
        <v>1.0851727973000429</v>
      </c>
      <c r="BE40" s="174">
        <f t="shared" si="4"/>
        <v>0</v>
      </c>
    </row>
    <row r="41" spans="1:57" x14ac:dyDescent="0.25">
      <c r="A41" t="s">
        <v>70</v>
      </c>
      <c r="B41" s="170">
        <f>IF('Indicator Date hidden'!C42="x","x",$B$2-'Indicator Date hidden'!C42)</f>
        <v>0</v>
      </c>
      <c r="C41" s="170">
        <f>IF('Indicator Date hidden'!D42="x","x",$C$2-'Indicator Date hidden'!D42)</f>
        <v>0</v>
      </c>
      <c r="D41" s="170">
        <f>IF('Indicator Date hidden'!E42="x","x",$D$2-'Indicator Date hidden'!E42)</f>
        <v>0</v>
      </c>
      <c r="E41" s="170">
        <f>IF('Indicator Date hidden'!F42="x","x",$E$2-'Indicator Date hidden'!F42)</f>
        <v>0</v>
      </c>
      <c r="F41" s="170">
        <f>IF('Indicator Date hidden'!G42="x","x",$F$2-'Indicator Date hidden'!G42)</f>
        <v>0</v>
      </c>
      <c r="G41" s="170">
        <f>IF('Indicator Date hidden'!H42="x","x",$G$2-'Indicator Date hidden'!H42)</f>
        <v>0</v>
      </c>
      <c r="H41" s="170">
        <f>IF('Indicator Date hidden'!I42="x","x",$H$2-'Indicator Date hidden'!I42)</f>
        <v>0</v>
      </c>
      <c r="I41" s="170">
        <f>IF('Indicator Date hidden'!J42="x","x",$I$2-'Indicator Date hidden'!J42)</f>
        <v>0</v>
      </c>
      <c r="J41" s="170">
        <f>IF('Indicator Date hidden'!K42="x","x",$J$2-'Indicator Date hidden'!K42)</f>
        <v>0</v>
      </c>
      <c r="K41" s="170">
        <f>IF('Indicator Date hidden'!L42="x","x",$K$2-'Indicator Date hidden'!L42)</f>
        <v>0</v>
      </c>
      <c r="L41" s="170">
        <f>IF('Indicator Date hidden'!M42="x","x",$L$2-'Indicator Date hidden'!M42)</f>
        <v>0</v>
      </c>
      <c r="M41" s="170">
        <f>IF('Indicator Date hidden'!N42="x","x",$M$2-'Indicator Date hidden'!N42)</f>
        <v>0</v>
      </c>
      <c r="N41" s="170">
        <f>IF('Indicator Date hidden'!O42="x","x",$N$2-'Indicator Date hidden'!O42)</f>
        <v>0</v>
      </c>
      <c r="O41" s="170">
        <f>IF('Indicator Date hidden'!P42="x","x",$O$2-'Indicator Date hidden'!P42)</f>
        <v>0</v>
      </c>
      <c r="P41" s="170">
        <f>IF('Indicator Date hidden'!Q42="x","x",$P$2-'Indicator Date hidden'!Q42)</f>
        <v>0</v>
      </c>
      <c r="Q41" s="170">
        <f>IF('Indicator Date hidden'!R42="x","x",$Q$2-'Indicator Date hidden'!R42)</f>
        <v>1</v>
      </c>
      <c r="R41" s="170">
        <f>IF('Indicator Date hidden'!S42="x","x",$R$2-'Indicator Date hidden'!S42)</f>
        <v>0</v>
      </c>
      <c r="S41" s="170">
        <f>IF('Indicator Date hidden'!T42="x","x",$S$2-'Indicator Date hidden'!T42)</f>
        <v>0</v>
      </c>
      <c r="T41" s="170">
        <f>IF('Indicator Date hidden'!U42="x","x",$T$2-'Indicator Date hidden'!U42)</f>
        <v>0</v>
      </c>
      <c r="U41" s="170">
        <f>IF('Indicator Date hidden'!V42="x","x",$U$2-'Indicator Date hidden'!V42)</f>
        <v>0</v>
      </c>
      <c r="V41" s="170">
        <f>IF('Indicator Date hidden'!W42="x","x",$V$2-'Indicator Date hidden'!W42)</f>
        <v>0</v>
      </c>
      <c r="W41" s="170">
        <f>IF('Indicator Date hidden'!X42="x","x",$W$2-'Indicator Date hidden'!X42)</f>
        <v>3</v>
      </c>
      <c r="X41" s="170" t="str">
        <f>IF('Indicator Date hidden'!Y42="x","x",$X$2-'Indicator Date hidden'!Y42)</f>
        <v>x</v>
      </c>
      <c r="Y41" s="170">
        <f>IF('Indicator Date hidden'!Z42="x","x",$Y$2-'Indicator Date hidden'!Z42)</f>
        <v>0</v>
      </c>
      <c r="Z41" s="170">
        <f>IF('Indicator Date hidden'!AA42="x","x",$Z$2-'Indicator Date hidden'!AA42)</f>
        <v>0</v>
      </c>
      <c r="AA41" s="170">
        <f>IF('Indicator Date hidden'!AB42="x","x",$AA$2-'Indicator Date hidden'!AB42)</f>
        <v>0</v>
      </c>
      <c r="AB41" s="170">
        <f>IF('Indicator Date hidden'!AC42="x","x",$AB$2-'Indicator Date hidden'!AC42)</f>
        <v>0</v>
      </c>
      <c r="AC41" s="170">
        <f>IF('Indicator Date hidden'!AD42="x","x",$AC$2-'Indicator Date hidden'!AD42)</f>
        <v>0</v>
      </c>
      <c r="AD41" s="170">
        <f>IF('Indicator Date hidden'!AE42="x","x",$AD$2-'Indicator Date hidden'!AE42)</f>
        <v>0</v>
      </c>
      <c r="AE41" s="170">
        <f>IF('Indicator Date hidden'!AF42="x","x",$AE$2-'Indicator Date hidden'!AF42)</f>
        <v>0</v>
      </c>
      <c r="AF41" s="170">
        <f>IF('Indicator Date hidden'!AG42="x","x",$AF$2-'Indicator Date hidden'!AG42)</f>
        <v>3</v>
      </c>
      <c r="AG41" s="170">
        <f>IF('Indicator Date hidden'!AH42="x","x",$AG$2-'Indicator Date hidden'!AH42)</f>
        <v>0</v>
      </c>
      <c r="AH41" s="170">
        <f>IF('Indicator Date hidden'!AI42="x","x",$AH$2-'Indicator Date hidden'!AI42)</f>
        <v>0</v>
      </c>
      <c r="AI41" s="170">
        <f>IF('Indicator Date hidden'!AJ42="x","x",$AI$2-'Indicator Date hidden'!AJ42)</f>
        <v>0</v>
      </c>
      <c r="AJ41" s="170">
        <f>IF('Indicator Date hidden'!AK42="x","x",$AJ$2-'Indicator Date hidden'!AK42)</f>
        <v>1</v>
      </c>
      <c r="AK41" s="170">
        <f>IF('Indicator Date hidden'!AL42="x","x",$AK$2-'Indicator Date hidden'!AL42)</f>
        <v>0</v>
      </c>
      <c r="AL41" s="170">
        <f>IF('Indicator Date hidden'!AM42="x","x",$AL$2-'Indicator Date hidden'!AM42)</f>
        <v>0</v>
      </c>
      <c r="AM41" s="170">
        <f>IF('Indicator Date hidden'!AN42="x","x",$AM$2-'Indicator Date hidden'!AN42)</f>
        <v>0</v>
      </c>
      <c r="AN41" s="170">
        <f>IF('Indicator Date hidden'!AO42="x","x",$AN$2-'Indicator Date hidden'!AO42)</f>
        <v>0</v>
      </c>
      <c r="AO41" s="170" t="str">
        <f>IF('Indicator Date hidden'!AP42="x","x",$AO$2-'Indicator Date hidden'!AP42)</f>
        <v>x</v>
      </c>
      <c r="AP41" s="170" t="str">
        <f>IF('Indicator Date hidden'!AQ42="x","x",$AP$2-'Indicator Date hidden'!AQ42)</f>
        <v>x</v>
      </c>
      <c r="AQ41" s="170">
        <f>IF('Indicator Date hidden'!AR42="x","x",$AQ$2-'Indicator Date hidden'!AR42)</f>
        <v>0</v>
      </c>
      <c r="AR41" s="170">
        <f>IF('Indicator Date hidden'!AS42="x","x",$AR$2-'Indicator Date hidden'!AS42)</f>
        <v>0</v>
      </c>
      <c r="AS41" s="170">
        <f>IF('Indicator Date hidden'!AT42="x","x",$AS$2-'Indicator Date hidden'!AT42)</f>
        <v>0</v>
      </c>
      <c r="AT41" s="170">
        <f>IF('Indicator Date hidden'!AU42="x","x",$AT$2-'Indicator Date hidden'!AU42)</f>
        <v>0</v>
      </c>
      <c r="AU41" s="170">
        <f>IF('Indicator Date hidden'!AV42="x","x",$AU$2-'Indicator Date hidden'!AV42)</f>
        <v>0</v>
      </c>
      <c r="AV41" s="170">
        <f>IF('Indicator Date hidden'!AW42="x","x",$AV$2-'Indicator Date hidden'!AW42)</f>
        <v>0</v>
      </c>
      <c r="AW41" s="170">
        <f>IF('Indicator Date hidden'!AX42="x","x",$AW$2-'Indicator Date hidden'!AX42)</f>
        <v>0</v>
      </c>
      <c r="AX41" s="170">
        <f>IF('Indicator Date hidden'!AY42="x","x",$AX$2-'Indicator Date hidden'!AY42)</f>
        <v>0</v>
      </c>
      <c r="AY41" s="170">
        <f>IF('Indicator Date hidden'!AZ42="x","x",$AY$2-'Indicator Date hidden'!AZ42)</f>
        <v>0</v>
      </c>
      <c r="AZ41" s="170">
        <f>IF('Indicator Date hidden'!BA42="x","x",$AZ$2-'Indicator Date hidden'!BA42)</f>
        <v>0</v>
      </c>
      <c r="BA41" s="5">
        <f t="shared" si="0"/>
        <v>8</v>
      </c>
      <c r="BB41" s="171">
        <f t="shared" si="1"/>
        <v>0.16666666666666666</v>
      </c>
      <c r="BC41" s="5">
        <f t="shared" si="2"/>
        <v>4</v>
      </c>
      <c r="BD41" s="171">
        <f t="shared" si="3"/>
        <v>0.62360956446232352</v>
      </c>
      <c r="BE41" s="174">
        <f t="shared" si="4"/>
        <v>0</v>
      </c>
    </row>
    <row r="42" spans="1:57" x14ac:dyDescent="0.25">
      <c r="A42" t="s">
        <v>72</v>
      </c>
      <c r="B42" s="170">
        <f>IF('Indicator Date hidden'!C43="x","x",$B$2-'Indicator Date hidden'!C43)</f>
        <v>0</v>
      </c>
      <c r="C42" s="170">
        <f>IF('Indicator Date hidden'!D43="x","x",$C$2-'Indicator Date hidden'!D43)</f>
        <v>0</v>
      </c>
      <c r="D42" s="170">
        <f>IF('Indicator Date hidden'!E43="x","x",$D$2-'Indicator Date hidden'!E43)</f>
        <v>0</v>
      </c>
      <c r="E42" s="170">
        <f>IF('Indicator Date hidden'!F43="x","x",$E$2-'Indicator Date hidden'!F43)</f>
        <v>0</v>
      </c>
      <c r="F42" s="170">
        <f>IF('Indicator Date hidden'!G43="x","x",$F$2-'Indicator Date hidden'!G43)</f>
        <v>0</v>
      </c>
      <c r="G42" s="170">
        <f>IF('Indicator Date hidden'!H43="x","x",$G$2-'Indicator Date hidden'!H43)</f>
        <v>0</v>
      </c>
      <c r="H42" s="170">
        <f>IF('Indicator Date hidden'!I43="x","x",$H$2-'Indicator Date hidden'!I43)</f>
        <v>0</v>
      </c>
      <c r="I42" s="170">
        <f>IF('Indicator Date hidden'!J43="x","x",$I$2-'Indicator Date hidden'!J43)</f>
        <v>0</v>
      </c>
      <c r="J42" s="170">
        <f>IF('Indicator Date hidden'!K43="x","x",$J$2-'Indicator Date hidden'!K43)</f>
        <v>0</v>
      </c>
      <c r="K42" s="170">
        <f>IF('Indicator Date hidden'!L43="x","x",$K$2-'Indicator Date hidden'!L43)</f>
        <v>0</v>
      </c>
      <c r="L42" s="170">
        <f>IF('Indicator Date hidden'!M43="x","x",$L$2-'Indicator Date hidden'!M43)</f>
        <v>0</v>
      </c>
      <c r="M42" s="170">
        <f>IF('Indicator Date hidden'!N43="x","x",$M$2-'Indicator Date hidden'!N43)</f>
        <v>0</v>
      </c>
      <c r="N42" s="170">
        <f>IF('Indicator Date hidden'!O43="x","x",$N$2-'Indicator Date hidden'!O43)</f>
        <v>0</v>
      </c>
      <c r="O42" s="170">
        <f>IF('Indicator Date hidden'!P43="x","x",$O$2-'Indicator Date hidden'!P43)</f>
        <v>0</v>
      </c>
      <c r="P42" s="170">
        <f>IF('Indicator Date hidden'!Q43="x","x",$P$2-'Indicator Date hidden'!Q43)</f>
        <v>0</v>
      </c>
      <c r="Q42" s="170" t="str">
        <f>IF('Indicator Date hidden'!R43="x","x",$Q$2-'Indicator Date hidden'!R43)</f>
        <v>x</v>
      </c>
      <c r="R42" s="170">
        <f>IF('Indicator Date hidden'!S43="x","x",$R$2-'Indicator Date hidden'!S43)</f>
        <v>0</v>
      </c>
      <c r="S42" s="170">
        <f>IF('Indicator Date hidden'!T43="x","x",$S$2-'Indicator Date hidden'!T43)</f>
        <v>0</v>
      </c>
      <c r="T42" s="170">
        <f>IF('Indicator Date hidden'!U43="x","x",$T$2-'Indicator Date hidden'!U43)</f>
        <v>0</v>
      </c>
      <c r="U42" s="170">
        <f>IF('Indicator Date hidden'!V43="x","x",$U$2-'Indicator Date hidden'!V43)</f>
        <v>0</v>
      </c>
      <c r="V42" s="170">
        <f>IF('Indicator Date hidden'!W43="x","x",$V$2-'Indicator Date hidden'!W43)</f>
        <v>0</v>
      </c>
      <c r="W42" s="170">
        <f>IF('Indicator Date hidden'!X43="x","x",$W$2-'Indicator Date hidden'!X43)</f>
        <v>8</v>
      </c>
      <c r="X42" s="170">
        <f>IF('Indicator Date hidden'!Y43="x","x",$X$2-'Indicator Date hidden'!Y43)</f>
        <v>3</v>
      </c>
      <c r="Y42" s="170">
        <f>IF('Indicator Date hidden'!Z43="x","x",$Y$2-'Indicator Date hidden'!Z43)</f>
        <v>0</v>
      </c>
      <c r="Z42" s="170">
        <f>IF('Indicator Date hidden'!AA43="x","x",$Z$2-'Indicator Date hidden'!AA43)</f>
        <v>0</v>
      </c>
      <c r="AA42" s="170">
        <f>IF('Indicator Date hidden'!AB43="x","x",$AA$2-'Indicator Date hidden'!AB43)</f>
        <v>0</v>
      </c>
      <c r="AB42" s="170">
        <f>IF('Indicator Date hidden'!AC43="x","x",$AB$2-'Indicator Date hidden'!AC43)</f>
        <v>0</v>
      </c>
      <c r="AC42" s="170">
        <f>IF('Indicator Date hidden'!AD43="x","x",$AC$2-'Indicator Date hidden'!AD43)</f>
        <v>0</v>
      </c>
      <c r="AD42" s="170">
        <f>IF('Indicator Date hidden'!AE43="x","x",$AD$2-'Indicator Date hidden'!AE43)</f>
        <v>0</v>
      </c>
      <c r="AE42" s="170">
        <f>IF('Indicator Date hidden'!AF43="x","x",$AE$2-'Indicator Date hidden'!AF43)</f>
        <v>0</v>
      </c>
      <c r="AF42" s="170">
        <f>IF('Indicator Date hidden'!AG43="x","x",$AF$2-'Indicator Date hidden'!AG43)</f>
        <v>-1</v>
      </c>
      <c r="AG42" s="170">
        <f>IF('Indicator Date hidden'!AH43="x","x",$AG$2-'Indicator Date hidden'!AH43)</f>
        <v>0</v>
      </c>
      <c r="AH42" s="170">
        <f>IF('Indicator Date hidden'!AI43="x","x",$AH$2-'Indicator Date hidden'!AI43)</f>
        <v>0</v>
      </c>
      <c r="AI42" s="170">
        <f>IF('Indicator Date hidden'!AJ43="x","x",$AI$2-'Indicator Date hidden'!AJ43)</f>
        <v>0</v>
      </c>
      <c r="AJ42" s="170" t="str">
        <f>IF('Indicator Date hidden'!AK43="x","x",$AJ$2-'Indicator Date hidden'!AK43)</f>
        <v>x</v>
      </c>
      <c r="AK42" s="170">
        <f>IF('Indicator Date hidden'!AL43="x","x",$AK$2-'Indicator Date hidden'!AL43)</f>
        <v>1</v>
      </c>
      <c r="AL42" s="170">
        <f>IF('Indicator Date hidden'!AM43="x","x",$AL$2-'Indicator Date hidden'!AM43)</f>
        <v>0</v>
      </c>
      <c r="AM42" s="170">
        <f>IF('Indicator Date hidden'!AN43="x","x",$AM$2-'Indicator Date hidden'!AN43)</f>
        <v>0</v>
      </c>
      <c r="AN42" s="170">
        <f>IF('Indicator Date hidden'!AO43="x","x",$AN$2-'Indicator Date hidden'!AO43)</f>
        <v>0</v>
      </c>
      <c r="AO42" s="170">
        <f>IF('Indicator Date hidden'!AP43="x","x",$AO$2-'Indicator Date hidden'!AP43)</f>
        <v>0</v>
      </c>
      <c r="AP42" s="170">
        <f>IF('Indicator Date hidden'!AQ43="x","x",$AP$2-'Indicator Date hidden'!AQ43)</f>
        <v>0</v>
      </c>
      <c r="AQ42" s="170">
        <f>IF('Indicator Date hidden'!AR43="x","x",$AQ$2-'Indicator Date hidden'!AR43)</f>
        <v>4</v>
      </c>
      <c r="AR42" s="170">
        <f>IF('Indicator Date hidden'!AS43="x","x",$AR$2-'Indicator Date hidden'!AS43)</f>
        <v>0</v>
      </c>
      <c r="AS42" s="170">
        <f>IF('Indicator Date hidden'!AT43="x","x",$AS$2-'Indicator Date hidden'!AT43)</f>
        <v>0</v>
      </c>
      <c r="AT42" s="170">
        <f>IF('Indicator Date hidden'!AU43="x","x",$AT$2-'Indicator Date hidden'!AU43)</f>
        <v>0</v>
      </c>
      <c r="AU42" s="170">
        <f>IF('Indicator Date hidden'!AV43="x","x",$AU$2-'Indicator Date hidden'!AV43)</f>
        <v>1</v>
      </c>
      <c r="AV42" s="170">
        <f>IF('Indicator Date hidden'!AW43="x","x",$AV$2-'Indicator Date hidden'!AW43)</f>
        <v>0</v>
      </c>
      <c r="AW42" s="170">
        <f>IF('Indicator Date hidden'!AX43="x","x",$AW$2-'Indicator Date hidden'!AX43)</f>
        <v>0</v>
      </c>
      <c r="AX42" s="170">
        <f>IF('Indicator Date hidden'!AY43="x","x",$AX$2-'Indicator Date hidden'!AY43)</f>
        <v>0</v>
      </c>
      <c r="AY42" s="170">
        <f>IF('Indicator Date hidden'!AZ43="x","x",$AY$2-'Indicator Date hidden'!AZ43)</f>
        <v>0</v>
      </c>
      <c r="AZ42" s="170">
        <f>IF('Indicator Date hidden'!BA43="x","x",$AZ$2-'Indicator Date hidden'!BA43)</f>
        <v>0</v>
      </c>
      <c r="BA42" s="5">
        <f t="shared" si="0"/>
        <v>16</v>
      </c>
      <c r="BB42" s="171">
        <f t="shared" si="1"/>
        <v>0.32653061224489793</v>
      </c>
      <c r="BC42" s="5">
        <f t="shared" si="2"/>
        <v>5</v>
      </c>
      <c r="BD42" s="171">
        <f t="shared" si="3"/>
        <v>1.3307624805633556</v>
      </c>
      <c r="BE42" s="174">
        <f t="shared" si="4"/>
        <v>0</v>
      </c>
    </row>
    <row r="43" spans="1:57" x14ac:dyDescent="0.25">
      <c r="A43" t="s">
        <v>74</v>
      </c>
      <c r="B43" s="170">
        <f>IF('Indicator Date hidden'!C44="x","x",$B$2-'Indicator Date hidden'!C44)</f>
        <v>0</v>
      </c>
      <c r="C43" s="170">
        <f>IF('Indicator Date hidden'!D44="x","x",$C$2-'Indicator Date hidden'!D44)</f>
        <v>0</v>
      </c>
      <c r="D43" s="170">
        <f>IF('Indicator Date hidden'!E44="x","x",$D$2-'Indicator Date hidden'!E44)</f>
        <v>0</v>
      </c>
      <c r="E43" s="170">
        <f>IF('Indicator Date hidden'!F44="x","x",$E$2-'Indicator Date hidden'!F44)</f>
        <v>0</v>
      </c>
      <c r="F43" s="170">
        <f>IF('Indicator Date hidden'!G44="x","x",$F$2-'Indicator Date hidden'!G44)</f>
        <v>0</v>
      </c>
      <c r="G43" s="170">
        <f>IF('Indicator Date hidden'!H44="x","x",$G$2-'Indicator Date hidden'!H44)</f>
        <v>0</v>
      </c>
      <c r="H43" s="170">
        <f>IF('Indicator Date hidden'!I44="x","x",$H$2-'Indicator Date hidden'!I44)</f>
        <v>0</v>
      </c>
      <c r="I43" s="170">
        <f>IF('Indicator Date hidden'!J44="x","x",$I$2-'Indicator Date hidden'!J44)</f>
        <v>0</v>
      </c>
      <c r="J43" s="170">
        <f>IF('Indicator Date hidden'!K44="x","x",$J$2-'Indicator Date hidden'!K44)</f>
        <v>0</v>
      </c>
      <c r="K43" s="170">
        <f>IF('Indicator Date hidden'!L44="x","x",$K$2-'Indicator Date hidden'!L44)</f>
        <v>0</v>
      </c>
      <c r="L43" s="170">
        <f>IF('Indicator Date hidden'!M44="x","x",$L$2-'Indicator Date hidden'!M44)</f>
        <v>0</v>
      </c>
      <c r="M43" s="170">
        <f>IF('Indicator Date hidden'!N44="x","x",$M$2-'Indicator Date hidden'!N44)</f>
        <v>0</v>
      </c>
      <c r="N43" s="170">
        <f>IF('Indicator Date hidden'!O44="x","x",$N$2-'Indicator Date hidden'!O44)</f>
        <v>0</v>
      </c>
      <c r="O43" s="170">
        <f>IF('Indicator Date hidden'!P44="x","x",$O$2-'Indicator Date hidden'!P44)</f>
        <v>0</v>
      </c>
      <c r="P43" s="170">
        <f>IF('Indicator Date hidden'!Q44="x","x",$P$2-'Indicator Date hidden'!Q44)</f>
        <v>0</v>
      </c>
      <c r="Q43" s="170">
        <f>IF('Indicator Date hidden'!R44="x","x",$Q$2-'Indicator Date hidden'!R44)</f>
        <v>3</v>
      </c>
      <c r="R43" s="170">
        <f>IF('Indicator Date hidden'!S44="x","x",$R$2-'Indicator Date hidden'!S44)</f>
        <v>0</v>
      </c>
      <c r="S43" s="170">
        <f>IF('Indicator Date hidden'!T44="x","x",$S$2-'Indicator Date hidden'!T44)</f>
        <v>0</v>
      </c>
      <c r="T43" s="170">
        <f>IF('Indicator Date hidden'!U44="x","x",$T$2-'Indicator Date hidden'!U44)</f>
        <v>0</v>
      </c>
      <c r="U43" s="170">
        <f>IF('Indicator Date hidden'!V44="x","x",$U$2-'Indicator Date hidden'!V44)</f>
        <v>0</v>
      </c>
      <c r="V43" s="170">
        <f>IF('Indicator Date hidden'!W44="x","x",$V$2-'Indicator Date hidden'!W44)</f>
        <v>0</v>
      </c>
      <c r="W43" s="170">
        <f>IF('Indicator Date hidden'!X44="x","x",$W$2-'Indicator Date hidden'!X44)</f>
        <v>0</v>
      </c>
      <c r="X43" s="170">
        <f>IF('Indicator Date hidden'!Y44="x","x",$X$2-'Indicator Date hidden'!Y44)</f>
        <v>6</v>
      </c>
      <c r="Y43" s="170">
        <f>IF('Indicator Date hidden'!Z44="x","x",$Y$2-'Indicator Date hidden'!Z44)</f>
        <v>0</v>
      </c>
      <c r="Z43" s="170">
        <f>IF('Indicator Date hidden'!AA44="x","x",$Z$2-'Indicator Date hidden'!AA44)</f>
        <v>0</v>
      </c>
      <c r="AA43" s="170">
        <f>IF('Indicator Date hidden'!AB44="x","x",$AA$2-'Indicator Date hidden'!AB44)</f>
        <v>0</v>
      </c>
      <c r="AB43" s="170">
        <f>IF('Indicator Date hidden'!AC44="x","x",$AB$2-'Indicator Date hidden'!AC44)</f>
        <v>0</v>
      </c>
      <c r="AC43" s="170">
        <f>IF('Indicator Date hidden'!AD44="x","x",$AC$2-'Indicator Date hidden'!AD44)</f>
        <v>0</v>
      </c>
      <c r="AD43" s="170">
        <f>IF('Indicator Date hidden'!AE44="x","x",$AD$2-'Indicator Date hidden'!AE44)</f>
        <v>0</v>
      </c>
      <c r="AE43" s="170">
        <f>IF('Indicator Date hidden'!AF44="x","x",$AE$2-'Indicator Date hidden'!AF44)</f>
        <v>0</v>
      </c>
      <c r="AF43" s="170">
        <f>IF('Indicator Date hidden'!AG44="x","x",$AF$2-'Indicator Date hidden'!AG44)</f>
        <v>7</v>
      </c>
      <c r="AG43" s="170">
        <f>IF('Indicator Date hidden'!AH44="x","x",$AG$2-'Indicator Date hidden'!AH44)</f>
        <v>0</v>
      </c>
      <c r="AH43" s="170">
        <f>IF('Indicator Date hidden'!AI44="x","x",$AH$2-'Indicator Date hidden'!AI44)</f>
        <v>0</v>
      </c>
      <c r="AI43" s="170">
        <f>IF('Indicator Date hidden'!AJ44="x","x",$AI$2-'Indicator Date hidden'!AJ44)</f>
        <v>0</v>
      </c>
      <c r="AJ43" s="170">
        <f>IF('Indicator Date hidden'!AK44="x","x",$AJ$2-'Indicator Date hidden'!AK44)</f>
        <v>1</v>
      </c>
      <c r="AK43" s="170">
        <f>IF('Indicator Date hidden'!AL44="x","x",$AK$2-'Indicator Date hidden'!AL44)</f>
        <v>1</v>
      </c>
      <c r="AL43" s="170">
        <f>IF('Indicator Date hidden'!AM44="x","x",$AL$2-'Indicator Date hidden'!AM44)</f>
        <v>0</v>
      </c>
      <c r="AM43" s="170">
        <f>IF('Indicator Date hidden'!AN44="x","x",$AM$2-'Indicator Date hidden'!AN44)</f>
        <v>0</v>
      </c>
      <c r="AN43" s="170">
        <f>IF('Indicator Date hidden'!AO44="x","x",$AN$2-'Indicator Date hidden'!AO44)</f>
        <v>0</v>
      </c>
      <c r="AO43" s="170">
        <f>IF('Indicator Date hidden'!AP44="x","x",$AO$2-'Indicator Date hidden'!AP44)</f>
        <v>0</v>
      </c>
      <c r="AP43" s="170">
        <f>IF('Indicator Date hidden'!AQ44="x","x",$AP$2-'Indicator Date hidden'!AQ44)</f>
        <v>0</v>
      </c>
      <c r="AQ43" s="170">
        <f>IF('Indicator Date hidden'!AR44="x","x",$AQ$2-'Indicator Date hidden'!AR44)</f>
        <v>0</v>
      </c>
      <c r="AR43" s="170">
        <f>IF('Indicator Date hidden'!AS44="x","x",$AR$2-'Indicator Date hidden'!AS44)</f>
        <v>0</v>
      </c>
      <c r="AS43" s="170">
        <f>IF('Indicator Date hidden'!AT44="x","x",$AS$2-'Indicator Date hidden'!AT44)</f>
        <v>0</v>
      </c>
      <c r="AT43" s="170">
        <f>IF('Indicator Date hidden'!AU44="x","x",$AT$2-'Indicator Date hidden'!AU44)</f>
        <v>0</v>
      </c>
      <c r="AU43" s="170">
        <f>IF('Indicator Date hidden'!AV44="x","x",$AU$2-'Indicator Date hidden'!AV44)</f>
        <v>1</v>
      </c>
      <c r="AV43" s="170">
        <f>IF('Indicator Date hidden'!AW44="x","x",$AV$2-'Indicator Date hidden'!AW44)</f>
        <v>0</v>
      </c>
      <c r="AW43" s="170">
        <f>IF('Indicator Date hidden'!AX44="x","x",$AW$2-'Indicator Date hidden'!AX44)</f>
        <v>0</v>
      </c>
      <c r="AX43" s="170">
        <f>IF('Indicator Date hidden'!AY44="x","x",$AX$2-'Indicator Date hidden'!AY44)</f>
        <v>0</v>
      </c>
      <c r="AY43" s="170">
        <f>IF('Indicator Date hidden'!AZ44="x","x",$AY$2-'Indicator Date hidden'!AZ44)</f>
        <v>0</v>
      </c>
      <c r="AZ43" s="170">
        <f>IF('Indicator Date hidden'!BA44="x","x",$AZ$2-'Indicator Date hidden'!BA44)</f>
        <v>0</v>
      </c>
      <c r="BA43" s="5">
        <f t="shared" si="0"/>
        <v>19</v>
      </c>
      <c r="BB43" s="171">
        <f t="shared" si="1"/>
        <v>0.37254901960784315</v>
      </c>
      <c r="BC43" s="5">
        <f t="shared" si="2"/>
        <v>6</v>
      </c>
      <c r="BD43" s="171">
        <f t="shared" si="3"/>
        <v>1.3278433688891775</v>
      </c>
      <c r="BE43" s="174">
        <f t="shared" si="4"/>
        <v>0</v>
      </c>
    </row>
    <row r="44" spans="1:57" x14ac:dyDescent="0.25">
      <c r="A44" t="s">
        <v>75</v>
      </c>
      <c r="B44" s="170">
        <f>IF('Indicator Date hidden'!C45="x","x",$B$2-'Indicator Date hidden'!C45)</f>
        <v>0</v>
      </c>
      <c r="C44" s="170">
        <f>IF('Indicator Date hidden'!D45="x","x",$C$2-'Indicator Date hidden'!D45)</f>
        <v>0</v>
      </c>
      <c r="D44" s="170">
        <f>IF('Indicator Date hidden'!E45="x","x",$D$2-'Indicator Date hidden'!E45)</f>
        <v>0</v>
      </c>
      <c r="E44" s="170">
        <f>IF('Indicator Date hidden'!F45="x","x",$E$2-'Indicator Date hidden'!F45)</f>
        <v>0</v>
      </c>
      <c r="F44" s="170">
        <f>IF('Indicator Date hidden'!G45="x","x",$F$2-'Indicator Date hidden'!G45)</f>
        <v>0</v>
      </c>
      <c r="G44" s="170">
        <f>IF('Indicator Date hidden'!H45="x","x",$G$2-'Indicator Date hidden'!H45)</f>
        <v>0</v>
      </c>
      <c r="H44" s="170">
        <f>IF('Indicator Date hidden'!I45="x","x",$H$2-'Indicator Date hidden'!I45)</f>
        <v>0</v>
      </c>
      <c r="I44" s="170">
        <f>IF('Indicator Date hidden'!J45="x","x",$I$2-'Indicator Date hidden'!J45)</f>
        <v>0</v>
      </c>
      <c r="J44" s="170">
        <f>IF('Indicator Date hidden'!K45="x","x",$J$2-'Indicator Date hidden'!K45)</f>
        <v>0</v>
      </c>
      <c r="K44" s="170">
        <f>IF('Indicator Date hidden'!L45="x","x",$K$2-'Indicator Date hidden'!L45)</f>
        <v>0</v>
      </c>
      <c r="L44" s="170">
        <f>IF('Indicator Date hidden'!M45="x","x",$L$2-'Indicator Date hidden'!M45)</f>
        <v>0</v>
      </c>
      <c r="M44" s="170">
        <f>IF('Indicator Date hidden'!N45="x","x",$M$2-'Indicator Date hidden'!N45)</f>
        <v>0</v>
      </c>
      <c r="N44" s="170">
        <f>IF('Indicator Date hidden'!O45="x","x",$N$2-'Indicator Date hidden'!O45)</f>
        <v>0</v>
      </c>
      <c r="O44" s="170">
        <f>IF('Indicator Date hidden'!P45="x","x",$O$2-'Indicator Date hidden'!P45)</f>
        <v>0</v>
      </c>
      <c r="P44" s="170">
        <f>IF('Indicator Date hidden'!Q45="x","x",$P$2-'Indicator Date hidden'!Q45)</f>
        <v>0</v>
      </c>
      <c r="Q44" s="170" t="str">
        <f>IF('Indicator Date hidden'!R45="x","x",$Q$2-'Indicator Date hidden'!R45)</f>
        <v>x</v>
      </c>
      <c r="R44" s="170">
        <f>IF('Indicator Date hidden'!S45="x","x",$R$2-'Indicator Date hidden'!S45)</f>
        <v>0</v>
      </c>
      <c r="S44" s="170">
        <f>IF('Indicator Date hidden'!T45="x","x",$S$2-'Indicator Date hidden'!T45)</f>
        <v>0</v>
      </c>
      <c r="T44" s="170">
        <f>IF('Indicator Date hidden'!U45="x","x",$T$2-'Indicator Date hidden'!U45)</f>
        <v>0</v>
      </c>
      <c r="U44" s="170" t="str">
        <f>IF('Indicator Date hidden'!V45="x","x",$U$2-'Indicator Date hidden'!V45)</f>
        <v>x</v>
      </c>
      <c r="V44" s="170">
        <f>IF('Indicator Date hidden'!W45="x","x",$V$2-'Indicator Date hidden'!W45)</f>
        <v>0</v>
      </c>
      <c r="W44" s="170" t="str">
        <f>IF('Indicator Date hidden'!X45="x","x",$W$2-'Indicator Date hidden'!X45)</f>
        <v>x</v>
      </c>
      <c r="X44" s="170">
        <f>IF('Indicator Date hidden'!Y45="x","x",$X$2-'Indicator Date hidden'!Y45)</f>
        <v>4</v>
      </c>
      <c r="Y44" s="170">
        <f>IF('Indicator Date hidden'!Z45="x","x",$Y$2-'Indicator Date hidden'!Z45)</f>
        <v>0</v>
      </c>
      <c r="Z44" s="170">
        <f>IF('Indicator Date hidden'!AA45="x","x",$Z$2-'Indicator Date hidden'!AA45)</f>
        <v>0</v>
      </c>
      <c r="AA44" s="170">
        <f>IF('Indicator Date hidden'!AB45="x","x",$AA$2-'Indicator Date hidden'!AB45)</f>
        <v>0</v>
      </c>
      <c r="AB44" s="170">
        <f>IF('Indicator Date hidden'!AC45="x","x",$AB$2-'Indicator Date hidden'!AC45)</f>
        <v>0</v>
      </c>
      <c r="AC44" s="170">
        <f>IF('Indicator Date hidden'!AD45="x","x",$AC$2-'Indicator Date hidden'!AD45)</f>
        <v>0</v>
      </c>
      <c r="AD44" s="170" t="str">
        <f>IF('Indicator Date hidden'!AE45="x","x",$AD$2-'Indicator Date hidden'!AE45)</f>
        <v>x</v>
      </c>
      <c r="AE44" s="170">
        <f>IF('Indicator Date hidden'!AF45="x","x",$AE$2-'Indicator Date hidden'!AF45)</f>
        <v>0</v>
      </c>
      <c r="AF44" s="170">
        <f>IF('Indicator Date hidden'!AG45="x","x",$AF$2-'Indicator Date hidden'!AG45)</f>
        <v>3</v>
      </c>
      <c r="AG44" s="170">
        <f>IF('Indicator Date hidden'!AH45="x","x",$AG$2-'Indicator Date hidden'!AH45)</f>
        <v>0</v>
      </c>
      <c r="AH44" s="170">
        <f>IF('Indicator Date hidden'!AI45="x","x",$AH$2-'Indicator Date hidden'!AI45)</f>
        <v>0</v>
      </c>
      <c r="AI44" s="170">
        <f>IF('Indicator Date hidden'!AJ45="x","x",$AI$2-'Indicator Date hidden'!AJ45)</f>
        <v>0</v>
      </c>
      <c r="AJ44" s="170" t="str">
        <f>IF('Indicator Date hidden'!AK45="x","x",$AJ$2-'Indicator Date hidden'!AK45)</f>
        <v>x</v>
      </c>
      <c r="AK44" s="170">
        <f>IF('Indicator Date hidden'!AL45="x","x",$AK$2-'Indicator Date hidden'!AL45)</f>
        <v>1</v>
      </c>
      <c r="AL44" s="170">
        <f>IF('Indicator Date hidden'!AM45="x","x",$AL$2-'Indicator Date hidden'!AM45)</f>
        <v>0</v>
      </c>
      <c r="AM44" s="170">
        <f>IF('Indicator Date hidden'!AN45="x","x",$AM$2-'Indicator Date hidden'!AN45)</f>
        <v>0</v>
      </c>
      <c r="AN44" s="170">
        <f>IF('Indicator Date hidden'!AO45="x","x",$AN$2-'Indicator Date hidden'!AO45)</f>
        <v>0</v>
      </c>
      <c r="AO44" s="170">
        <f>IF('Indicator Date hidden'!AP45="x","x",$AO$2-'Indicator Date hidden'!AP45)</f>
        <v>0</v>
      </c>
      <c r="AP44" s="170">
        <f>IF('Indicator Date hidden'!AQ45="x","x",$AP$2-'Indicator Date hidden'!AQ45)</f>
        <v>0</v>
      </c>
      <c r="AQ44" s="170">
        <f>IF('Indicator Date hidden'!AR45="x","x",$AQ$2-'Indicator Date hidden'!AR45)</f>
        <v>0</v>
      </c>
      <c r="AR44" s="170">
        <f>IF('Indicator Date hidden'!AS45="x","x",$AR$2-'Indicator Date hidden'!AS45)</f>
        <v>0</v>
      </c>
      <c r="AS44" s="170">
        <f>IF('Indicator Date hidden'!AT45="x","x",$AS$2-'Indicator Date hidden'!AT45)</f>
        <v>0</v>
      </c>
      <c r="AT44" s="170">
        <f>IF('Indicator Date hidden'!AU45="x","x",$AT$2-'Indicator Date hidden'!AU45)</f>
        <v>0</v>
      </c>
      <c r="AU44" s="170">
        <f>IF('Indicator Date hidden'!AV45="x","x",$AU$2-'Indicator Date hidden'!AV45)</f>
        <v>1</v>
      </c>
      <c r="AV44" s="170">
        <f>IF('Indicator Date hidden'!AW45="x","x",$AV$2-'Indicator Date hidden'!AW45)</f>
        <v>0</v>
      </c>
      <c r="AW44" s="170">
        <f>IF('Indicator Date hidden'!AX45="x","x",$AW$2-'Indicator Date hidden'!AX45)</f>
        <v>0</v>
      </c>
      <c r="AX44" s="170">
        <f>IF('Indicator Date hidden'!AY45="x","x",$AX$2-'Indicator Date hidden'!AY45)</f>
        <v>0</v>
      </c>
      <c r="AY44" s="170">
        <f>IF('Indicator Date hidden'!AZ45="x","x",$AY$2-'Indicator Date hidden'!AZ45)</f>
        <v>0</v>
      </c>
      <c r="AZ44" s="170">
        <f>IF('Indicator Date hidden'!BA45="x","x",$AZ$2-'Indicator Date hidden'!BA45)</f>
        <v>0</v>
      </c>
      <c r="BA44" s="5">
        <f t="shared" si="0"/>
        <v>9</v>
      </c>
      <c r="BB44" s="171">
        <f t="shared" si="1"/>
        <v>0.19565217391304349</v>
      </c>
      <c r="BC44" s="5">
        <f t="shared" si="2"/>
        <v>4</v>
      </c>
      <c r="BD44" s="171">
        <f t="shared" si="3"/>
        <v>0.74072717553916612</v>
      </c>
      <c r="BE44" s="174">
        <f t="shared" si="4"/>
        <v>0</v>
      </c>
    </row>
    <row r="45" spans="1:57" x14ac:dyDescent="0.25">
      <c r="A45" t="s">
        <v>77</v>
      </c>
      <c r="B45" s="170">
        <f>IF('Indicator Date hidden'!C46="x","x",$B$2-'Indicator Date hidden'!C46)</f>
        <v>0</v>
      </c>
      <c r="C45" s="170">
        <f>IF('Indicator Date hidden'!D46="x","x",$C$2-'Indicator Date hidden'!D46)</f>
        <v>0</v>
      </c>
      <c r="D45" s="170">
        <f>IF('Indicator Date hidden'!E46="x","x",$D$2-'Indicator Date hidden'!E46)</f>
        <v>0</v>
      </c>
      <c r="E45" s="170">
        <f>IF('Indicator Date hidden'!F46="x","x",$E$2-'Indicator Date hidden'!F46)</f>
        <v>0</v>
      </c>
      <c r="F45" s="170">
        <f>IF('Indicator Date hidden'!G46="x","x",$F$2-'Indicator Date hidden'!G46)</f>
        <v>0</v>
      </c>
      <c r="G45" s="170">
        <f>IF('Indicator Date hidden'!H46="x","x",$G$2-'Indicator Date hidden'!H46)</f>
        <v>0</v>
      </c>
      <c r="H45" s="170">
        <f>IF('Indicator Date hidden'!I46="x","x",$H$2-'Indicator Date hidden'!I46)</f>
        <v>0</v>
      </c>
      <c r="I45" s="170">
        <f>IF('Indicator Date hidden'!J46="x","x",$I$2-'Indicator Date hidden'!J46)</f>
        <v>0</v>
      </c>
      <c r="J45" s="170">
        <f>IF('Indicator Date hidden'!K46="x","x",$J$2-'Indicator Date hidden'!K46)</f>
        <v>0</v>
      </c>
      <c r="K45" s="170">
        <f>IF('Indicator Date hidden'!L46="x","x",$K$2-'Indicator Date hidden'!L46)</f>
        <v>0</v>
      </c>
      <c r="L45" s="170">
        <f>IF('Indicator Date hidden'!M46="x","x",$L$2-'Indicator Date hidden'!M46)</f>
        <v>0</v>
      </c>
      <c r="M45" s="170">
        <f>IF('Indicator Date hidden'!N46="x","x",$M$2-'Indicator Date hidden'!N46)</f>
        <v>0</v>
      </c>
      <c r="N45" s="170">
        <f>IF('Indicator Date hidden'!O46="x","x",$N$2-'Indicator Date hidden'!O46)</f>
        <v>0</v>
      </c>
      <c r="O45" s="170">
        <f>IF('Indicator Date hidden'!P46="x","x",$O$2-'Indicator Date hidden'!P46)</f>
        <v>0</v>
      </c>
      <c r="P45" s="170">
        <f>IF('Indicator Date hidden'!Q46="x","x",$P$2-'Indicator Date hidden'!Q46)</f>
        <v>0</v>
      </c>
      <c r="Q45" s="170" t="str">
        <f>IF('Indicator Date hidden'!R46="x","x",$Q$2-'Indicator Date hidden'!R46)</f>
        <v>x</v>
      </c>
      <c r="R45" s="170">
        <f>IF('Indicator Date hidden'!S46="x","x",$R$2-'Indicator Date hidden'!S46)</f>
        <v>0</v>
      </c>
      <c r="S45" s="170">
        <f>IF('Indicator Date hidden'!T46="x","x",$S$2-'Indicator Date hidden'!T46)</f>
        <v>0</v>
      </c>
      <c r="T45" s="170">
        <f>IF('Indicator Date hidden'!U46="x","x",$T$2-'Indicator Date hidden'!U46)</f>
        <v>0</v>
      </c>
      <c r="U45" s="170" t="str">
        <f>IF('Indicator Date hidden'!V46="x","x",$U$2-'Indicator Date hidden'!V46)</f>
        <v>x</v>
      </c>
      <c r="V45" s="170">
        <f>IF('Indicator Date hidden'!W46="x","x",$V$2-'Indicator Date hidden'!W46)</f>
        <v>0</v>
      </c>
      <c r="W45" s="170" t="str">
        <f>IF('Indicator Date hidden'!X46="x","x",$W$2-'Indicator Date hidden'!X46)</f>
        <v>x</v>
      </c>
      <c r="X45" s="170">
        <f>IF('Indicator Date hidden'!Y46="x","x",$X$2-'Indicator Date hidden'!Y46)</f>
        <v>6</v>
      </c>
      <c r="Y45" s="170">
        <f>IF('Indicator Date hidden'!Z46="x","x",$Y$2-'Indicator Date hidden'!Z46)</f>
        <v>0</v>
      </c>
      <c r="Z45" s="170">
        <f>IF('Indicator Date hidden'!AA46="x","x",$Z$2-'Indicator Date hidden'!AA46)</f>
        <v>0</v>
      </c>
      <c r="AA45" s="170">
        <f>IF('Indicator Date hidden'!AB46="x","x",$AA$2-'Indicator Date hidden'!AB46)</f>
        <v>0</v>
      </c>
      <c r="AB45" s="170" t="str">
        <f>IF('Indicator Date hidden'!AC46="x","x",$AB$2-'Indicator Date hidden'!AC46)</f>
        <v>x</v>
      </c>
      <c r="AC45" s="170">
        <f>IF('Indicator Date hidden'!AD46="x","x",$AC$2-'Indicator Date hidden'!AD46)</f>
        <v>0</v>
      </c>
      <c r="AD45" s="170" t="str">
        <f>IF('Indicator Date hidden'!AE46="x","x",$AD$2-'Indicator Date hidden'!AE46)</f>
        <v>x</v>
      </c>
      <c r="AE45" s="170">
        <f>IF('Indicator Date hidden'!AF46="x","x",$AE$2-'Indicator Date hidden'!AF46)</f>
        <v>0</v>
      </c>
      <c r="AF45" s="170" t="str">
        <f>IF('Indicator Date hidden'!AG46="x","x",$AF$2-'Indicator Date hidden'!AG46)</f>
        <v>x</v>
      </c>
      <c r="AG45" s="170">
        <f>IF('Indicator Date hidden'!AH46="x","x",$AG$2-'Indicator Date hidden'!AH46)</f>
        <v>0</v>
      </c>
      <c r="AH45" s="170">
        <f>IF('Indicator Date hidden'!AI46="x","x",$AH$2-'Indicator Date hidden'!AI46)</f>
        <v>0</v>
      </c>
      <c r="AI45" s="170">
        <f>IF('Indicator Date hidden'!AJ46="x","x",$AI$2-'Indicator Date hidden'!AJ46)</f>
        <v>0</v>
      </c>
      <c r="AJ45" s="170" t="str">
        <f>IF('Indicator Date hidden'!AK46="x","x",$AJ$2-'Indicator Date hidden'!AK46)</f>
        <v>x</v>
      </c>
      <c r="AK45" s="170">
        <f>IF('Indicator Date hidden'!AL46="x","x",$AK$2-'Indicator Date hidden'!AL46)</f>
        <v>1</v>
      </c>
      <c r="AL45" s="170">
        <f>IF('Indicator Date hidden'!AM46="x","x",$AL$2-'Indicator Date hidden'!AM46)</f>
        <v>0</v>
      </c>
      <c r="AM45" s="170">
        <f>IF('Indicator Date hidden'!AN46="x","x",$AM$2-'Indicator Date hidden'!AN46)</f>
        <v>0</v>
      </c>
      <c r="AN45" s="170">
        <f>IF('Indicator Date hidden'!AO46="x","x",$AN$2-'Indicator Date hidden'!AO46)</f>
        <v>0</v>
      </c>
      <c r="AO45" s="170" t="str">
        <f>IF('Indicator Date hidden'!AP46="x","x",$AO$2-'Indicator Date hidden'!AP46)</f>
        <v>x</v>
      </c>
      <c r="AP45" s="170" t="str">
        <f>IF('Indicator Date hidden'!AQ46="x","x",$AP$2-'Indicator Date hidden'!AQ46)</f>
        <v>x</v>
      </c>
      <c r="AQ45" s="170">
        <f>IF('Indicator Date hidden'!AR46="x","x",$AQ$2-'Indicator Date hidden'!AR46)</f>
        <v>4</v>
      </c>
      <c r="AR45" s="170">
        <f>IF('Indicator Date hidden'!AS46="x","x",$AR$2-'Indicator Date hidden'!AS46)</f>
        <v>0</v>
      </c>
      <c r="AS45" s="170">
        <f>IF('Indicator Date hidden'!AT46="x","x",$AS$2-'Indicator Date hidden'!AT46)</f>
        <v>0</v>
      </c>
      <c r="AT45" s="170">
        <f>IF('Indicator Date hidden'!AU46="x","x",$AT$2-'Indicator Date hidden'!AU46)</f>
        <v>0</v>
      </c>
      <c r="AU45" s="170">
        <f>IF('Indicator Date hidden'!AV46="x","x",$AU$2-'Indicator Date hidden'!AV46)</f>
        <v>1</v>
      </c>
      <c r="AV45" s="170">
        <f>IF('Indicator Date hidden'!AW46="x","x",$AV$2-'Indicator Date hidden'!AW46)</f>
        <v>0</v>
      </c>
      <c r="AW45" s="170">
        <f>IF('Indicator Date hidden'!AX46="x","x",$AW$2-'Indicator Date hidden'!AX46)</f>
        <v>0</v>
      </c>
      <c r="AX45" s="170">
        <f>IF('Indicator Date hidden'!AY46="x","x",$AX$2-'Indicator Date hidden'!AY46)</f>
        <v>0</v>
      </c>
      <c r="AY45" s="170">
        <f>IF('Indicator Date hidden'!AZ46="x","x",$AY$2-'Indicator Date hidden'!AZ46)</f>
        <v>0</v>
      </c>
      <c r="AZ45" s="170">
        <f>IF('Indicator Date hidden'!BA46="x","x",$AZ$2-'Indicator Date hidden'!BA46)</f>
        <v>0</v>
      </c>
      <c r="BA45" s="5">
        <f t="shared" si="0"/>
        <v>12</v>
      </c>
      <c r="BB45" s="171">
        <f t="shared" si="1"/>
        <v>0.2857142857142857</v>
      </c>
      <c r="BC45" s="5">
        <f t="shared" si="2"/>
        <v>4</v>
      </c>
      <c r="BD45" s="171">
        <f t="shared" si="3"/>
        <v>1.0973065354098013</v>
      </c>
      <c r="BE45" s="174">
        <f t="shared" si="4"/>
        <v>0</v>
      </c>
    </row>
    <row r="46" spans="1:57" x14ac:dyDescent="0.25">
      <c r="A46" t="s">
        <v>79</v>
      </c>
      <c r="B46" s="170">
        <f>IF('Indicator Date hidden'!C47="x","x",$B$2-'Indicator Date hidden'!C47)</f>
        <v>0</v>
      </c>
      <c r="C46" s="170">
        <f>IF('Indicator Date hidden'!D47="x","x",$C$2-'Indicator Date hidden'!D47)</f>
        <v>0</v>
      </c>
      <c r="D46" s="170">
        <f>IF('Indicator Date hidden'!E47="x","x",$D$2-'Indicator Date hidden'!E47)</f>
        <v>0</v>
      </c>
      <c r="E46" s="170">
        <f>IF('Indicator Date hidden'!F47="x","x",$E$2-'Indicator Date hidden'!F47)</f>
        <v>0</v>
      </c>
      <c r="F46" s="170">
        <f>IF('Indicator Date hidden'!G47="x","x",$F$2-'Indicator Date hidden'!G47)</f>
        <v>0</v>
      </c>
      <c r="G46" s="170">
        <f>IF('Indicator Date hidden'!H47="x","x",$G$2-'Indicator Date hidden'!H47)</f>
        <v>0</v>
      </c>
      <c r="H46" s="170">
        <f>IF('Indicator Date hidden'!I47="x","x",$H$2-'Indicator Date hidden'!I47)</f>
        <v>0</v>
      </c>
      <c r="I46" s="170">
        <f>IF('Indicator Date hidden'!J47="x","x",$I$2-'Indicator Date hidden'!J47)</f>
        <v>0</v>
      </c>
      <c r="J46" s="170">
        <f>IF('Indicator Date hidden'!K47="x","x",$J$2-'Indicator Date hidden'!K47)</f>
        <v>0</v>
      </c>
      <c r="K46" s="170">
        <f>IF('Indicator Date hidden'!L47="x","x",$K$2-'Indicator Date hidden'!L47)</f>
        <v>0</v>
      </c>
      <c r="L46" s="170">
        <f>IF('Indicator Date hidden'!M47="x","x",$L$2-'Indicator Date hidden'!M47)</f>
        <v>0</v>
      </c>
      <c r="M46" s="170">
        <f>IF('Indicator Date hidden'!N47="x","x",$M$2-'Indicator Date hidden'!N47)</f>
        <v>0</v>
      </c>
      <c r="N46" s="170">
        <f>IF('Indicator Date hidden'!O47="x","x",$N$2-'Indicator Date hidden'!O47)</f>
        <v>0</v>
      </c>
      <c r="O46" s="170">
        <f>IF('Indicator Date hidden'!P47="x","x",$O$2-'Indicator Date hidden'!P47)</f>
        <v>0</v>
      </c>
      <c r="P46" s="170">
        <f>IF('Indicator Date hidden'!Q47="x","x",$P$2-'Indicator Date hidden'!Q47)</f>
        <v>0</v>
      </c>
      <c r="Q46" s="170" t="str">
        <f>IF('Indicator Date hidden'!R47="x","x",$Q$2-'Indicator Date hidden'!R47)</f>
        <v>x</v>
      </c>
      <c r="R46" s="170">
        <f>IF('Indicator Date hidden'!S47="x","x",$R$2-'Indicator Date hidden'!S47)</f>
        <v>0</v>
      </c>
      <c r="S46" s="170">
        <f>IF('Indicator Date hidden'!T47="x","x",$S$2-'Indicator Date hidden'!T47)</f>
        <v>0</v>
      </c>
      <c r="T46" s="170">
        <f>IF('Indicator Date hidden'!U47="x","x",$T$2-'Indicator Date hidden'!U47)</f>
        <v>0</v>
      </c>
      <c r="U46" s="170" t="str">
        <f>IF('Indicator Date hidden'!V47="x","x",$U$2-'Indicator Date hidden'!V47)</f>
        <v>x</v>
      </c>
      <c r="V46" s="170">
        <f>IF('Indicator Date hidden'!W47="x","x",$V$2-'Indicator Date hidden'!W47)</f>
        <v>0</v>
      </c>
      <c r="W46" s="170" t="str">
        <f>IF('Indicator Date hidden'!X47="x","x",$W$2-'Indicator Date hidden'!X47)</f>
        <v>x</v>
      </c>
      <c r="X46" s="170">
        <f>IF('Indicator Date hidden'!Y47="x","x",$X$2-'Indicator Date hidden'!Y47)</f>
        <v>4</v>
      </c>
      <c r="Y46" s="170">
        <f>IF('Indicator Date hidden'!Z47="x","x",$Y$2-'Indicator Date hidden'!Z47)</f>
        <v>0</v>
      </c>
      <c r="Z46" s="170">
        <f>IF('Indicator Date hidden'!AA47="x","x",$Z$2-'Indicator Date hidden'!AA47)</f>
        <v>0</v>
      </c>
      <c r="AA46" s="170">
        <f>IF('Indicator Date hidden'!AB47="x","x",$AA$2-'Indicator Date hidden'!AB47)</f>
        <v>3</v>
      </c>
      <c r="AB46" s="170">
        <f>IF('Indicator Date hidden'!AC47="x","x",$AB$2-'Indicator Date hidden'!AC47)</f>
        <v>0</v>
      </c>
      <c r="AC46" s="170">
        <f>IF('Indicator Date hidden'!AD47="x","x",$AC$2-'Indicator Date hidden'!AD47)</f>
        <v>0</v>
      </c>
      <c r="AD46" s="170" t="str">
        <f>IF('Indicator Date hidden'!AE47="x","x",$AD$2-'Indicator Date hidden'!AE47)</f>
        <v>x</v>
      </c>
      <c r="AE46" s="170">
        <f>IF('Indicator Date hidden'!AF47="x","x",$AE$2-'Indicator Date hidden'!AF47)</f>
        <v>0</v>
      </c>
      <c r="AF46" s="170">
        <f>IF('Indicator Date hidden'!AG47="x","x",$AF$2-'Indicator Date hidden'!AG47)</f>
        <v>3</v>
      </c>
      <c r="AG46" s="170">
        <f>IF('Indicator Date hidden'!AH47="x","x",$AG$2-'Indicator Date hidden'!AH47)</f>
        <v>0</v>
      </c>
      <c r="AH46" s="170">
        <f>IF('Indicator Date hidden'!AI47="x","x",$AH$2-'Indicator Date hidden'!AI47)</f>
        <v>0</v>
      </c>
      <c r="AI46" s="170">
        <f>IF('Indicator Date hidden'!AJ47="x","x",$AI$2-'Indicator Date hidden'!AJ47)</f>
        <v>0</v>
      </c>
      <c r="AJ46" s="170">
        <f>IF('Indicator Date hidden'!AK47="x","x",$AJ$2-'Indicator Date hidden'!AK47)</f>
        <v>0</v>
      </c>
      <c r="AK46" s="170">
        <f>IF('Indicator Date hidden'!AL47="x","x",$AK$2-'Indicator Date hidden'!AL47)</f>
        <v>1</v>
      </c>
      <c r="AL46" s="170">
        <f>IF('Indicator Date hidden'!AM47="x","x",$AL$2-'Indicator Date hidden'!AM47)</f>
        <v>0</v>
      </c>
      <c r="AM46" s="170">
        <f>IF('Indicator Date hidden'!AN47="x","x",$AM$2-'Indicator Date hidden'!AN47)</f>
        <v>0</v>
      </c>
      <c r="AN46" s="170">
        <f>IF('Indicator Date hidden'!AO47="x","x",$AN$2-'Indicator Date hidden'!AO47)</f>
        <v>0</v>
      </c>
      <c r="AO46" s="170">
        <f>IF('Indicator Date hidden'!AP47="x","x",$AO$2-'Indicator Date hidden'!AP47)</f>
        <v>0</v>
      </c>
      <c r="AP46" s="170">
        <f>IF('Indicator Date hidden'!AQ47="x","x",$AP$2-'Indicator Date hidden'!AQ47)</f>
        <v>0</v>
      </c>
      <c r="AQ46" s="170" t="str">
        <f>IF('Indicator Date hidden'!AR47="x","x",$AQ$2-'Indicator Date hidden'!AR47)</f>
        <v>x</v>
      </c>
      <c r="AR46" s="170">
        <f>IF('Indicator Date hidden'!AS47="x","x",$AR$2-'Indicator Date hidden'!AS47)</f>
        <v>0</v>
      </c>
      <c r="AS46" s="170">
        <f>IF('Indicator Date hidden'!AT47="x","x",$AS$2-'Indicator Date hidden'!AT47)</f>
        <v>0</v>
      </c>
      <c r="AT46" s="170">
        <f>IF('Indicator Date hidden'!AU47="x","x",$AT$2-'Indicator Date hidden'!AU47)</f>
        <v>0</v>
      </c>
      <c r="AU46" s="170">
        <f>IF('Indicator Date hidden'!AV47="x","x",$AU$2-'Indicator Date hidden'!AV47)</f>
        <v>1</v>
      </c>
      <c r="AV46" s="170">
        <f>IF('Indicator Date hidden'!AW47="x","x",$AV$2-'Indicator Date hidden'!AW47)</f>
        <v>0</v>
      </c>
      <c r="AW46" s="170">
        <f>IF('Indicator Date hidden'!AX47="x","x",$AW$2-'Indicator Date hidden'!AX47)</f>
        <v>0</v>
      </c>
      <c r="AX46" s="170">
        <f>IF('Indicator Date hidden'!AY47="x","x",$AX$2-'Indicator Date hidden'!AY47)</f>
        <v>0</v>
      </c>
      <c r="AY46" s="170">
        <f>IF('Indicator Date hidden'!AZ47="x","x",$AY$2-'Indicator Date hidden'!AZ47)</f>
        <v>0</v>
      </c>
      <c r="AZ46" s="170">
        <f>IF('Indicator Date hidden'!BA47="x","x",$AZ$2-'Indicator Date hidden'!BA47)</f>
        <v>0</v>
      </c>
      <c r="BA46" s="5">
        <f t="shared" si="0"/>
        <v>12</v>
      </c>
      <c r="BB46" s="171">
        <f t="shared" si="1"/>
        <v>0.2608695652173913</v>
      </c>
      <c r="BC46" s="5">
        <f t="shared" si="2"/>
        <v>5</v>
      </c>
      <c r="BD46" s="171">
        <f t="shared" si="3"/>
        <v>0.84531400414015567</v>
      </c>
      <c r="BE46" s="174">
        <f t="shared" si="4"/>
        <v>0</v>
      </c>
    </row>
    <row r="47" spans="1:57" x14ac:dyDescent="0.25">
      <c r="A47" t="s">
        <v>81</v>
      </c>
      <c r="B47" s="170">
        <f>IF('Indicator Date hidden'!C48="x","x",$B$2-'Indicator Date hidden'!C48)</f>
        <v>0</v>
      </c>
      <c r="C47" s="170">
        <f>IF('Indicator Date hidden'!D48="x","x",$C$2-'Indicator Date hidden'!D48)</f>
        <v>0</v>
      </c>
      <c r="D47" s="170">
        <f>IF('Indicator Date hidden'!E48="x","x",$D$2-'Indicator Date hidden'!E48)</f>
        <v>0</v>
      </c>
      <c r="E47" s="170">
        <f>IF('Indicator Date hidden'!F48="x","x",$E$2-'Indicator Date hidden'!F48)</f>
        <v>0</v>
      </c>
      <c r="F47" s="170">
        <f>IF('Indicator Date hidden'!G48="x","x",$F$2-'Indicator Date hidden'!G48)</f>
        <v>0</v>
      </c>
      <c r="G47" s="170">
        <f>IF('Indicator Date hidden'!H48="x","x",$G$2-'Indicator Date hidden'!H48)</f>
        <v>0</v>
      </c>
      <c r="H47" s="170">
        <f>IF('Indicator Date hidden'!I48="x","x",$H$2-'Indicator Date hidden'!I48)</f>
        <v>0</v>
      </c>
      <c r="I47" s="170">
        <f>IF('Indicator Date hidden'!J48="x","x",$I$2-'Indicator Date hidden'!J48)</f>
        <v>0</v>
      </c>
      <c r="J47" s="170">
        <f>IF('Indicator Date hidden'!K48="x","x",$J$2-'Indicator Date hidden'!K48)</f>
        <v>0</v>
      </c>
      <c r="K47" s="170">
        <f>IF('Indicator Date hidden'!L48="x","x",$K$2-'Indicator Date hidden'!L48)</f>
        <v>0</v>
      </c>
      <c r="L47" s="170">
        <f>IF('Indicator Date hidden'!M48="x","x",$L$2-'Indicator Date hidden'!M48)</f>
        <v>0</v>
      </c>
      <c r="M47" s="170">
        <f>IF('Indicator Date hidden'!N48="x","x",$M$2-'Indicator Date hidden'!N48)</f>
        <v>0</v>
      </c>
      <c r="N47" s="170">
        <f>IF('Indicator Date hidden'!O48="x","x",$N$2-'Indicator Date hidden'!O48)</f>
        <v>0</v>
      </c>
      <c r="O47" s="170">
        <f>IF('Indicator Date hidden'!P48="x","x",$O$2-'Indicator Date hidden'!P48)</f>
        <v>0</v>
      </c>
      <c r="P47" s="170">
        <f>IF('Indicator Date hidden'!Q48="x","x",$P$2-'Indicator Date hidden'!Q48)</f>
        <v>0</v>
      </c>
      <c r="Q47" s="170" t="str">
        <f>IF('Indicator Date hidden'!R48="x","x",$Q$2-'Indicator Date hidden'!R48)</f>
        <v>x</v>
      </c>
      <c r="R47" s="170">
        <f>IF('Indicator Date hidden'!S48="x","x",$R$2-'Indicator Date hidden'!S48)</f>
        <v>0</v>
      </c>
      <c r="S47" s="170">
        <f>IF('Indicator Date hidden'!T48="x","x",$S$2-'Indicator Date hidden'!T48)</f>
        <v>0</v>
      </c>
      <c r="T47" s="170">
        <f>IF('Indicator Date hidden'!U48="x","x",$T$2-'Indicator Date hidden'!U48)</f>
        <v>0</v>
      </c>
      <c r="U47" s="170" t="str">
        <f>IF('Indicator Date hidden'!V48="x","x",$U$2-'Indicator Date hidden'!V48)</f>
        <v>x</v>
      </c>
      <c r="V47" s="170">
        <f>IF('Indicator Date hidden'!W48="x","x",$V$2-'Indicator Date hidden'!W48)</f>
        <v>0</v>
      </c>
      <c r="W47" s="170" t="str">
        <f>IF('Indicator Date hidden'!X48="x","x",$W$2-'Indicator Date hidden'!X48)</f>
        <v>x</v>
      </c>
      <c r="X47" s="170">
        <f>IF('Indicator Date hidden'!Y48="x","x",$X$2-'Indicator Date hidden'!Y48)</f>
        <v>5</v>
      </c>
      <c r="Y47" s="170">
        <f>IF('Indicator Date hidden'!Z48="x","x",$Y$2-'Indicator Date hidden'!Z48)</f>
        <v>0</v>
      </c>
      <c r="Z47" s="170">
        <f>IF('Indicator Date hidden'!AA48="x","x",$Z$2-'Indicator Date hidden'!AA48)</f>
        <v>0</v>
      </c>
      <c r="AA47" s="170">
        <f>IF('Indicator Date hidden'!AB48="x","x",$AA$2-'Indicator Date hidden'!AB48)</f>
        <v>0</v>
      </c>
      <c r="AB47" s="170">
        <f>IF('Indicator Date hidden'!AC48="x","x",$AB$2-'Indicator Date hidden'!AC48)</f>
        <v>0</v>
      </c>
      <c r="AC47" s="170">
        <f>IF('Indicator Date hidden'!AD48="x","x",$AC$2-'Indicator Date hidden'!AD48)</f>
        <v>0</v>
      </c>
      <c r="AD47" s="170" t="str">
        <f>IF('Indicator Date hidden'!AE48="x","x",$AD$2-'Indicator Date hidden'!AE48)</f>
        <v>x</v>
      </c>
      <c r="AE47" s="170">
        <f>IF('Indicator Date hidden'!AF48="x","x",$AE$2-'Indicator Date hidden'!AF48)</f>
        <v>0</v>
      </c>
      <c r="AF47" s="170">
        <f>IF('Indicator Date hidden'!AG48="x","x",$AF$2-'Indicator Date hidden'!AG48)</f>
        <v>3</v>
      </c>
      <c r="AG47" s="170">
        <f>IF('Indicator Date hidden'!AH48="x","x",$AG$2-'Indicator Date hidden'!AH48)</f>
        <v>0</v>
      </c>
      <c r="AH47" s="170">
        <f>IF('Indicator Date hidden'!AI48="x","x",$AH$2-'Indicator Date hidden'!AI48)</f>
        <v>0</v>
      </c>
      <c r="AI47" s="170">
        <f>IF('Indicator Date hidden'!AJ48="x","x",$AI$2-'Indicator Date hidden'!AJ48)</f>
        <v>0</v>
      </c>
      <c r="AJ47" s="170" t="str">
        <f>IF('Indicator Date hidden'!AK48="x","x",$AJ$2-'Indicator Date hidden'!AK48)</f>
        <v>x</v>
      </c>
      <c r="AK47" s="170">
        <f>IF('Indicator Date hidden'!AL48="x","x",$AK$2-'Indicator Date hidden'!AL48)</f>
        <v>1</v>
      </c>
      <c r="AL47" s="170">
        <f>IF('Indicator Date hidden'!AM48="x","x",$AL$2-'Indicator Date hidden'!AM48)</f>
        <v>0</v>
      </c>
      <c r="AM47" s="170">
        <f>IF('Indicator Date hidden'!AN48="x","x",$AM$2-'Indicator Date hidden'!AN48)</f>
        <v>0</v>
      </c>
      <c r="AN47" s="170">
        <f>IF('Indicator Date hidden'!AO48="x","x",$AN$2-'Indicator Date hidden'!AO48)</f>
        <v>0</v>
      </c>
      <c r="AO47" s="170">
        <f>IF('Indicator Date hidden'!AP48="x","x",$AO$2-'Indicator Date hidden'!AP48)</f>
        <v>0</v>
      </c>
      <c r="AP47" s="170">
        <f>IF('Indicator Date hidden'!AQ48="x","x",$AP$2-'Indicator Date hidden'!AQ48)</f>
        <v>0</v>
      </c>
      <c r="AQ47" s="170">
        <f>IF('Indicator Date hidden'!AR48="x","x",$AQ$2-'Indicator Date hidden'!AR48)</f>
        <v>0</v>
      </c>
      <c r="AR47" s="170">
        <f>IF('Indicator Date hidden'!AS48="x","x",$AR$2-'Indicator Date hidden'!AS48)</f>
        <v>0</v>
      </c>
      <c r="AS47" s="170">
        <f>IF('Indicator Date hidden'!AT48="x","x",$AS$2-'Indicator Date hidden'!AT48)</f>
        <v>0</v>
      </c>
      <c r="AT47" s="170">
        <f>IF('Indicator Date hidden'!AU48="x","x",$AT$2-'Indicator Date hidden'!AU48)</f>
        <v>0</v>
      </c>
      <c r="AU47" s="170" t="str">
        <f>IF('Indicator Date hidden'!AV48="x","x",$AU$2-'Indicator Date hidden'!AV48)</f>
        <v>x</v>
      </c>
      <c r="AV47" s="170">
        <f>IF('Indicator Date hidden'!AW48="x","x",$AV$2-'Indicator Date hidden'!AW48)</f>
        <v>0</v>
      </c>
      <c r="AW47" s="170">
        <f>IF('Indicator Date hidden'!AX48="x","x",$AW$2-'Indicator Date hidden'!AX48)</f>
        <v>0</v>
      </c>
      <c r="AX47" s="170">
        <f>IF('Indicator Date hidden'!AY48="x","x",$AX$2-'Indicator Date hidden'!AY48)</f>
        <v>0</v>
      </c>
      <c r="AY47" s="170">
        <f>IF('Indicator Date hidden'!AZ48="x","x",$AY$2-'Indicator Date hidden'!AZ48)</f>
        <v>0</v>
      </c>
      <c r="AZ47" s="170">
        <f>IF('Indicator Date hidden'!BA48="x","x",$AZ$2-'Indicator Date hidden'!BA48)</f>
        <v>0</v>
      </c>
      <c r="BA47" s="5">
        <f t="shared" si="0"/>
        <v>9</v>
      </c>
      <c r="BB47" s="171">
        <f t="shared" si="1"/>
        <v>0.2</v>
      </c>
      <c r="BC47" s="5">
        <f t="shared" si="2"/>
        <v>3</v>
      </c>
      <c r="BD47" s="171">
        <f t="shared" si="3"/>
        <v>0.85893991511500833</v>
      </c>
      <c r="BE47" s="174">
        <f t="shared" si="4"/>
        <v>0</v>
      </c>
    </row>
    <row r="48" spans="1:57" x14ac:dyDescent="0.25">
      <c r="A48" t="s">
        <v>83</v>
      </c>
      <c r="B48" s="170">
        <f>IF('Indicator Date hidden'!C49="x","x",$B$2-'Indicator Date hidden'!C49)</f>
        <v>0</v>
      </c>
      <c r="C48" s="170">
        <f>IF('Indicator Date hidden'!D49="x","x",$C$2-'Indicator Date hidden'!D49)</f>
        <v>0</v>
      </c>
      <c r="D48" s="170">
        <f>IF('Indicator Date hidden'!E49="x","x",$D$2-'Indicator Date hidden'!E49)</f>
        <v>0</v>
      </c>
      <c r="E48" s="170">
        <f>IF('Indicator Date hidden'!F49="x","x",$E$2-'Indicator Date hidden'!F49)</f>
        <v>0</v>
      </c>
      <c r="F48" s="170">
        <f>IF('Indicator Date hidden'!G49="x","x",$F$2-'Indicator Date hidden'!G49)</f>
        <v>0</v>
      </c>
      <c r="G48" s="170">
        <f>IF('Indicator Date hidden'!H49="x","x",$G$2-'Indicator Date hidden'!H49)</f>
        <v>0</v>
      </c>
      <c r="H48" s="170">
        <f>IF('Indicator Date hidden'!I49="x","x",$H$2-'Indicator Date hidden'!I49)</f>
        <v>0</v>
      </c>
      <c r="I48" s="170">
        <f>IF('Indicator Date hidden'!J49="x","x",$I$2-'Indicator Date hidden'!J49)</f>
        <v>0</v>
      </c>
      <c r="J48" s="170">
        <f>IF('Indicator Date hidden'!K49="x","x",$J$2-'Indicator Date hidden'!K49)</f>
        <v>0</v>
      </c>
      <c r="K48" s="170">
        <f>IF('Indicator Date hidden'!L49="x","x",$K$2-'Indicator Date hidden'!L49)</f>
        <v>0</v>
      </c>
      <c r="L48" s="170">
        <f>IF('Indicator Date hidden'!M49="x","x",$L$2-'Indicator Date hidden'!M49)</f>
        <v>0</v>
      </c>
      <c r="M48" s="170">
        <f>IF('Indicator Date hidden'!N49="x","x",$M$2-'Indicator Date hidden'!N49)</f>
        <v>0</v>
      </c>
      <c r="N48" s="170">
        <f>IF('Indicator Date hidden'!O49="x","x",$N$2-'Indicator Date hidden'!O49)</f>
        <v>0</v>
      </c>
      <c r="O48" s="170">
        <f>IF('Indicator Date hidden'!P49="x","x",$O$2-'Indicator Date hidden'!P49)</f>
        <v>0</v>
      </c>
      <c r="P48" s="170">
        <f>IF('Indicator Date hidden'!Q49="x","x",$P$2-'Indicator Date hidden'!Q49)</f>
        <v>0</v>
      </c>
      <c r="Q48" s="170" t="str">
        <f>IF('Indicator Date hidden'!R49="x","x",$Q$2-'Indicator Date hidden'!R49)</f>
        <v>x</v>
      </c>
      <c r="R48" s="170">
        <f>IF('Indicator Date hidden'!S49="x","x",$R$2-'Indicator Date hidden'!S49)</f>
        <v>0</v>
      </c>
      <c r="S48" s="170">
        <f>IF('Indicator Date hidden'!T49="x","x",$S$2-'Indicator Date hidden'!T49)</f>
        <v>0</v>
      </c>
      <c r="T48" s="170">
        <f>IF('Indicator Date hidden'!U49="x","x",$T$2-'Indicator Date hidden'!U49)</f>
        <v>0</v>
      </c>
      <c r="U48" s="170" t="str">
        <f>IF('Indicator Date hidden'!V49="x","x",$U$2-'Indicator Date hidden'!V49)</f>
        <v>x</v>
      </c>
      <c r="V48" s="170">
        <f>IF('Indicator Date hidden'!W49="x","x",$V$2-'Indicator Date hidden'!W49)</f>
        <v>0</v>
      </c>
      <c r="W48" s="170" t="str">
        <f>IF('Indicator Date hidden'!X49="x","x",$W$2-'Indicator Date hidden'!X49)</f>
        <v>x</v>
      </c>
      <c r="X48" s="170">
        <f>IF('Indicator Date hidden'!Y49="x","x",$X$2-'Indicator Date hidden'!Y49)</f>
        <v>6</v>
      </c>
      <c r="Y48" s="170">
        <f>IF('Indicator Date hidden'!Z49="x","x",$Y$2-'Indicator Date hidden'!Z49)</f>
        <v>0</v>
      </c>
      <c r="Z48" s="170">
        <f>IF('Indicator Date hidden'!AA49="x","x",$Z$2-'Indicator Date hidden'!AA49)</f>
        <v>0</v>
      </c>
      <c r="AA48" s="170">
        <f>IF('Indicator Date hidden'!AB49="x","x",$AA$2-'Indicator Date hidden'!AB49)</f>
        <v>2</v>
      </c>
      <c r="AB48" s="170">
        <f>IF('Indicator Date hidden'!AC49="x","x",$AB$2-'Indicator Date hidden'!AC49)</f>
        <v>0</v>
      </c>
      <c r="AC48" s="170">
        <f>IF('Indicator Date hidden'!AD49="x","x",$AC$2-'Indicator Date hidden'!AD49)</f>
        <v>0</v>
      </c>
      <c r="AD48" s="170" t="str">
        <f>IF('Indicator Date hidden'!AE49="x","x",$AD$2-'Indicator Date hidden'!AE49)</f>
        <v>x</v>
      </c>
      <c r="AE48" s="170">
        <f>IF('Indicator Date hidden'!AF49="x","x",$AE$2-'Indicator Date hidden'!AF49)</f>
        <v>0</v>
      </c>
      <c r="AF48" s="170">
        <f>IF('Indicator Date hidden'!AG49="x","x",$AF$2-'Indicator Date hidden'!AG49)</f>
        <v>3</v>
      </c>
      <c r="AG48" s="170">
        <f>IF('Indicator Date hidden'!AH49="x","x",$AG$2-'Indicator Date hidden'!AH49)</f>
        <v>0</v>
      </c>
      <c r="AH48" s="170">
        <f>IF('Indicator Date hidden'!AI49="x","x",$AH$2-'Indicator Date hidden'!AI49)</f>
        <v>0</v>
      </c>
      <c r="AI48" s="170">
        <f>IF('Indicator Date hidden'!AJ49="x","x",$AI$2-'Indicator Date hidden'!AJ49)</f>
        <v>0</v>
      </c>
      <c r="AJ48" s="170" t="str">
        <f>IF('Indicator Date hidden'!AK49="x","x",$AJ$2-'Indicator Date hidden'!AK49)</f>
        <v>x</v>
      </c>
      <c r="AK48" s="170">
        <f>IF('Indicator Date hidden'!AL49="x","x",$AK$2-'Indicator Date hidden'!AL49)</f>
        <v>1</v>
      </c>
      <c r="AL48" s="170">
        <f>IF('Indicator Date hidden'!AM49="x","x",$AL$2-'Indicator Date hidden'!AM49)</f>
        <v>0</v>
      </c>
      <c r="AM48" s="170">
        <f>IF('Indicator Date hidden'!AN49="x","x",$AM$2-'Indicator Date hidden'!AN49)</f>
        <v>0</v>
      </c>
      <c r="AN48" s="170">
        <f>IF('Indicator Date hidden'!AO49="x","x",$AN$2-'Indicator Date hidden'!AO49)</f>
        <v>0</v>
      </c>
      <c r="AO48" s="170">
        <f>IF('Indicator Date hidden'!AP49="x","x",$AO$2-'Indicator Date hidden'!AP49)</f>
        <v>0</v>
      </c>
      <c r="AP48" s="170">
        <f>IF('Indicator Date hidden'!AQ49="x","x",$AP$2-'Indicator Date hidden'!AQ49)</f>
        <v>0</v>
      </c>
      <c r="AQ48" s="170">
        <f>IF('Indicator Date hidden'!AR49="x","x",$AQ$2-'Indicator Date hidden'!AR49)</f>
        <v>0</v>
      </c>
      <c r="AR48" s="170">
        <f>IF('Indicator Date hidden'!AS49="x","x",$AR$2-'Indicator Date hidden'!AS49)</f>
        <v>0</v>
      </c>
      <c r="AS48" s="170">
        <f>IF('Indicator Date hidden'!AT49="x","x",$AS$2-'Indicator Date hidden'!AT49)</f>
        <v>0</v>
      </c>
      <c r="AT48" s="170">
        <f>IF('Indicator Date hidden'!AU49="x","x",$AT$2-'Indicator Date hidden'!AU49)</f>
        <v>0</v>
      </c>
      <c r="AU48" s="170" t="str">
        <f>IF('Indicator Date hidden'!AV49="x","x",$AU$2-'Indicator Date hidden'!AV49)</f>
        <v>x</v>
      </c>
      <c r="AV48" s="170">
        <f>IF('Indicator Date hidden'!AW49="x","x",$AV$2-'Indicator Date hidden'!AW49)</f>
        <v>0</v>
      </c>
      <c r="AW48" s="170">
        <f>IF('Indicator Date hidden'!AX49="x","x",$AW$2-'Indicator Date hidden'!AX49)</f>
        <v>0</v>
      </c>
      <c r="AX48" s="170">
        <f>IF('Indicator Date hidden'!AY49="x","x",$AX$2-'Indicator Date hidden'!AY49)</f>
        <v>0</v>
      </c>
      <c r="AY48" s="170">
        <f>IF('Indicator Date hidden'!AZ49="x","x",$AY$2-'Indicator Date hidden'!AZ49)</f>
        <v>0</v>
      </c>
      <c r="AZ48" s="170">
        <f>IF('Indicator Date hidden'!BA49="x","x",$AZ$2-'Indicator Date hidden'!BA49)</f>
        <v>0</v>
      </c>
      <c r="BA48" s="5">
        <f t="shared" si="0"/>
        <v>12</v>
      </c>
      <c r="BB48" s="171">
        <f t="shared" si="1"/>
        <v>0.26666666666666666</v>
      </c>
      <c r="BC48" s="5">
        <f t="shared" si="2"/>
        <v>4</v>
      </c>
      <c r="BD48" s="171">
        <f t="shared" si="3"/>
        <v>1.019803902718557</v>
      </c>
      <c r="BE48" s="174">
        <f t="shared" si="4"/>
        <v>0</v>
      </c>
    </row>
    <row r="49" spans="1:57" x14ac:dyDescent="0.25">
      <c r="A49" t="s">
        <v>85</v>
      </c>
      <c r="B49" s="170">
        <f>IF('Indicator Date hidden'!C50="x","x",$B$2-'Indicator Date hidden'!C50)</f>
        <v>0</v>
      </c>
      <c r="C49" s="170">
        <f>IF('Indicator Date hidden'!D50="x","x",$C$2-'Indicator Date hidden'!D50)</f>
        <v>0</v>
      </c>
      <c r="D49" s="170">
        <f>IF('Indicator Date hidden'!E50="x","x",$D$2-'Indicator Date hidden'!E50)</f>
        <v>0</v>
      </c>
      <c r="E49" s="170">
        <f>IF('Indicator Date hidden'!F50="x","x",$E$2-'Indicator Date hidden'!F50)</f>
        <v>0</v>
      </c>
      <c r="F49" s="170">
        <f>IF('Indicator Date hidden'!G50="x","x",$F$2-'Indicator Date hidden'!G50)</f>
        <v>0</v>
      </c>
      <c r="G49" s="170">
        <f>IF('Indicator Date hidden'!H50="x","x",$G$2-'Indicator Date hidden'!H50)</f>
        <v>0</v>
      </c>
      <c r="H49" s="170">
        <f>IF('Indicator Date hidden'!I50="x","x",$H$2-'Indicator Date hidden'!I50)</f>
        <v>0</v>
      </c>
      <c r="I49" s="170">
        <f>IF('Indicator Date hidden'!J50="x","x",$I$2-'Indicator Date hidden'!J50)</f>
        <v>0</v>
      </c>
      <c r="J49" s="170">
        <f>IF('Indicator Date hidden'!K50="x","x",$J$2-'Indicator Date hidden'!K50)</f>
        <v>0</v>
      </c>
      <c r="K49" s="170">
        <f>IF('Indicator Date hidden'!L50="x","x",$K$2-'Indicator Date hidden'!L50)</f>
        <v>0</v>
      </c>
      <c r="L49" s="170">
        <f>IF('Indicator Date hidden'!M50="x","x",$L$2-'Indicator Date hidden'!M50)</f>
        <v>0</v>
      </c>
      <c r="M49" s="170">
        <f>IF('Indicator Date hidden'!N50="x","x",$M$2-'Indicator Date hidden'!N50)</f>
        <v>0</v>
      </c>
      <c r="N49" s="170">
        <f>IF('Indicator Date hidden'!O50="x","x",$N$2-'Indicator Date hidden'!O50)</f>
        <v>0</v>
      </c>
      <c r="O49" s="170">
        <f>IF('Indicator Date hidden'!P50="x","x",$O$2-'Indicator Date hidden'!P50)</f>
        <v>0</v>
      </c>
      <c r="P49" s="170">
        <f>IF('Indicator Date hidden'!Q50="x","x",$P$2-'Indicator Date hidden'!Q50)</f>
        <v>0</v>
      </c>
      <c r="Q49" s="170">
        <f>IF('Indicator Date hidden'!R50="x","x",$Q$2-'Indicator Date hidden'!R50)</f>
        <v>9</v>
      </c>
      <c r="R49" s="170">
        <f>IF('Indicator Date hidden'!S50="x","x",$R$2-'Indicator Date hidden'!S50)</f>
        <v>0</v>
      </c>
      <c r="S49" s="170">
        <f>IF('Indicator Date hidden'!T50="x","x",$S$2-'Indicator Date hidden'!T50)</f>
        <v>0</v>
      </c>
      <c r="T49" s="170">
        <f>IF('Indicator Date hidden'!U50="x","x",$T$2-'Indicator Date hidden'!U50)</f>
        <v>0</v>
      </c>
      <c r="U49" s="170" t="str">
        <f>IF('Indicator Date hidden'!V50="x","x",$U$2-'Indicator Date hidden'!V50)</f>
        <v>x</v>
      </c>
      <c r="V49" s="170">
        <f>IF('Indicator Date hidden'!W50="x","x",$V$2-'Indicator Date hidden'!W50)</f>
        <v>0</v>
      </c>
      <c r="W49" s="170">
        <f>IF('Indicator Date hidden'!X50="x","x",$W$2-'Indicator Date hidden'!X50)</f>
        <v>4</v>
      </c>
      <c r="X49" s="170">
        <f>IF('Indicator Date hidden'!Y50="x","x",$X$2-'Indicator Date hidden'!Y50)</f>
        <v>6</v>
      </c>
      <c r="Y49" s="170">
        <f>IF('Indicator Date hidden'!Z50="x","x",$Y$2-'Indicator Date hidden'!Z50)</f>
        <v>0</v>
      </c>
      <c r="Z49" s="170">
        <f>IF('Indicator Date hidden'!AA50="x","x",$Z$2-'Indicator Date hidden'!AA50)</f>
        <v>0</v>
      </c>
      <c r="AA49" s="170">
        <f>IF('Indicator Date hidden'!AB50="x","x",$AA$2-'Indicator Date hidden'!AB50)</f>
        <v>0</v>
      </c>
      <c r="AB49" s="170">
        <f>IF('Indicator Date hidden'!AC50="x","x",$AB$2-'Indicator Date hidden'!AC50)</f>
        <v>0</v>
      </c>
      <c r="AC49" s="170">
        <f>IF('Indicator Date hidden'!AD50="x","x",$AC$2-'Indicator Date hidden'!AD50)</f>
        <v>0</v>
      </c>
      <c r="AD49" s="170">
        <f>IF('Indicator Date hidden'!AE50="x","x",$AD$2-'Indicator Date hidden'!AE50)</f>
        <v>0</v>
      </c>
      <c r="AE49" s="170" t="str">
        <f>IF('Indicator Date hidden'!AF50="x","x",$AE$2-'Indicator Date hidden'!AF50)</f>
        <v>x</v>
      </c>
      <c r="AF49" s="170">
        <f>IF('Indicator Date hidden'!AG50="x","x",$AF$2-'Indicator Date hidden'!AG50)</f>
        <v>2</v>
      </c>
      <c r="AG49" s="170">
        <f>IF('Indicator Date hidden'!AH50="x","x",$AG$2-'Indicator Date hidden'!AH50)</f>
        <v>0</v>
      </c>
      <c r="AH49" s="170">
        <f>IF('Indicator Date hidden'!AI50="x","x",$AH$2-'Indicator Date hidden'!AI50)</f>
        <v>0</v>
      </c>
      <c r="AI49" s="170">
        <f>IF('Indicator Date hidden'!AJ50="x","x",$AI$2-'Indicator Date hidden'!AJ50)</f>
        <v>0</v>
      </c>
      <c r="AJ49" s="170" t="str">
        <f>IF('Indicator Date hidden'!AK50="x","x",$AJ$2-'Indicator Date hidden'!AK50)</f>
        <v>x</v>
      </c>
      <c r="AK49" s="170">
        <f>IF('Indicator Date hidden'!AL50="x","x",$AK$2-'Indicator Date hidden'!AL50)</f>
        <v>0</v>
      </c>
      <c r="AL49" s="170">
        <f>IF('Indicator Date hidden'!AM50="x","x",$AL$2-'Indicator Date hidden'!AM50)</f>
        <v>0</v>
      </c>
      <c r="AM49" s="170">
        <f>IF('Indicator Date hidden'!AN50="x","x",$AM$2-'Indicator Date hidden'!AN50)</f>
        <v>0</v>
      </c>
      <c r="AN49" s="170">
        <f>IF('Indicator Date hidden'!AO50="x","x",$AN$2-'Indicator Date hidden'!AO50)</f>
        <v>0</v>
      </c>
      <c r="AO49" s="170" t="str">
        <f>IF('Indicator Date hidden'!AP50="x","x",$AO$2-'Indicator Date hidden'!AP50)</f>
        <v>x</v>
      </c>
      <c r="AP49" s="170" t="str">
        <f>IF('Indicator Date hidden'!AQ50="x","x",$AP$2-'Indicator Date hidden'!AQ50)</f>
        <v>x</v>
      </c>
      <c r="AQ49" s="170">
        <f>IF('Indicator Date hidden'!AR50="x","x",$AQ$2-'Indicator Date hidden'!AR50)</f>
        <v>4</v>
      </c>
      <c r="AR49" s="170">
        <f>IF('Indicator Date hidden'!AS50="x","x",$AR$2-'Indicator Date hidden'!AS50)</f>
        <v>0</v>
      </c>
      <c r="AS49" s="170">
        <f>IF('Indicator Date hidden'!AT50="x","x",$AS$2-'Indicator Date hidden'!AT50)</f>
        <v>0</v>
      </c>
      <c r="AT49" s="170">
        <f>IF('Indicator Date hidden'!AU50="x","x",$AT$2-'Indicator Date hidden'!AU50)</f>
        <v>0</v>
      </c>
      <c r="AU49" s="170" t="str">
        <f>IF('Indicator Date hidden'!AV50="x","x",$AU$2-'Indicator Date hidden'!AV50)</f>
        <v>x</v>
      </c>
      <c r="AV49" s="170">
        <f>IF('Indicator Date hidden'!AW50="x","x",$AV$2-'Indicator Date hidden'!AW50)</f>
        <v>0</v>
      </c>
      <c r="AW49" s="170">
        <f>IF('Indicator Date hidden'!AX50="x","x",$AW$2-'Indicator Date hidden'!AX50)</f>
        <v>0</v>
      </c>
      <c r="AX49" s="170">
        <f>IF('Indicator Date hidden'!AY50="x","x",$AX$2-'Indicator Date hidden'!AY50)</f>
        <v>0</v>
      </c>
      <c r="AY49" s="170">
        <f>IF('Indicator Date hidden'!AZ50="x","x",$AY$2-'Indicator Date hidden'!AZ50)</f>
        <v>0</v>
      </c>
      <c r="AZ49" s="170">
        <f>IF('Indicator Date hidden'!BA50="x","x",$AZ$2-'Indicator Date hidden'!BA50)</f>
        <v>0</v>
      </c>
      <c r="BA49" s="5">
        <f t="shared" si="0"/>
        <v>25</v>
      </c>
      <c r="BB49" s="171">
        <f t="shared" si="1"/>
        <v>0.55555555555555558</v>
      </c>
      <c r="BC49" s="5">
        <f t="shared" si="2"/>
        <v>5</v>
      </c>
      <c r="BD49" s="171">
        <f t="shared" si="3"/>
        <v>1.7582258173202205</v>
      </c>
      <c r="BE49" s="174">
        <f t="shared" si="4"/>
        <v>0</v>
      </c>
    </row>
    <row r="50" spans="1:57" x14ac:dyDescent="0.25">
      <c r="A50" t="s">
        <v>87</v>
      </c>
      <c r="B50" s="170">
        <f>IF('Indicator Date hidden'!C51="x","x",$B$2-'Indicator Date hidden'!C51)</f>
        <v>0</v>
      </c>
      <c r="C50" s="170">
        <f>IF('Indicator Date hidden'!D51="x","x",$C$2-'Indicator Date hidden'!D51)</f>
        <v>0</v>
      </c>
      <c r="D50" s="170">
        <f>IF('Indicator Date hidden'!E51="x","x",$D$2-'Indicator Date hidden'!E51)</f>
        <v>0</v>
      </c>
      <c r="E50" s="170">
        <f>IF('Indicator Date hidden'!F51="x","x",$E$2-'Indicator Date hidden'!F51)</f>
        <v>0</v>
      </c>
      <c r="F50" s="170">
        <f>IF('Indicator Date hidden'!G51="x","x",$F$2-'Indicator Date hidden'!G51)</f>
        <v>0</v>
      </c>
      <c r="G50" s="170">
        <f>IF('Indicator Date hidden'!H51="x","x",$G$2-'Indicator Date hidden'!H51)</f>
        <v>0</v>
      </c>
      <c r="H50" s="170">
        <f>IF('Indicator Date hidden'!I51="x","x",$H$2-'Indicator Date hidden'!I51)</f>
        <v>0</v>
      </c>
      <c r="I50" s="170">
        <f>IF('Indicator Date hidden'!J51="x","x",$I$2-'Indicator Date hidden'!J51)</f>
        <v>0</v>
      </c>
      <c r="J50" s="170">
        <f>IF('Indicator Date hidden'!K51="x","x",$J$2-'Indicator Date hidden'!K51)</f>
        <v>0</v>
      </c>
      <c r="K50" s="170">
        <f>IF('Indicator Date hidden'!L51="x","x",$K$2-'Indicator Date hidden'!L51)</f>
        <v>0</v>
      </c>
      <c r="L50" s="170">
        <f>IF('Indicator Date hidden'!M51="x","x",$L$2-'Indicator Date hidden'!M51)</f>
        <v>0</v>
      </c>
      <c r="M50" s="170">
        <f>IF('Indicator Date hidden'!N51="x","x",$M$2-'Indicator Date hidden'!N51)</f>
        <v>0</v>
      </c>
      <c r="N50" s="170">
        <f>IF('Indicator Date hidden'!O51="x","x",$N$2-'Indicator Date hidden'!O51)</f>
        <v>0</v>
      </c>
      <c r="O50" s="170">
        <f>IF('Indicator Date hidden'!P51="x","x",$O$2-'Indicator Date hidden'!P51)</f>
        <v>0</v>
      </c>
      <c r="P50" s="170">
        <f>IF('Indicator Date hidden'!Q51="x","x",$P$2-'Indicator Date hidden'!Q51)</f>
        <v>0</v>
      </c>
      <c r="Q50" s="170" t="str">
        <f>IF('Indicator Date hidden'!R51="x","x",$Q$2-'Indicator Date hidden'!R51)</f>
        <v>x</v>
      </c>
      <c r="R50" s="170">
        <f>IF('Indicator Date hidden'!S51="x","x",$R$2-'Indicator Date hidden'!S51)</f>
        <v>0</v>
      </c>
      <c r="S50" s="170">
        <f>IF('Indicator Date hidden'!T51="x","x",$S$2-'Indicator Date hidden'!T51)</f>
        <v>0</v>
      </c>
      <c r="T50" s="170">
        <f>IF('Indicator Date hidden'!U51="x","x",$T$2-'Indicator Date hidden'!U51)</f>
        <v>0</v>
      </c>
      <c r="U50" s="170">
        <f>IF('Indicator Date hidden'!V51="x","x",$U$2-'Indicator Date hidden'!V51)</f>
        <v>0</v>
      </c>
      <c r="V50" s="170">
        <f>IF('Indicator Date hidden'!W51="x","x",$V$2-'Indicator Date hidden'!W51)</f>
        <v>0</v>
      </c>
      <c r="W50" s="170" t="str">
        <f>IF('Indicator Date hidden'!X51="x","x",$W$2-'Indicator Date hidden'!X51)</f>
        <v>x</v>
      </c>
      <c r="X50" s="170">
        <f>IF('Indicator Date hidden'!Y51="x","x",$X$2-'Indicator Date hidden'!Y51)</f>
        <v>5</v>
      </c>
      <c r="Y50" s="170">
        <f>IF('Indicator Date hidden'!Z51="x","x",$Y$2-'Indicator Date hidden'!Z51)</f>
        <v>0</v>
      </c>
      <c r="Z50" s="170">
        <f>IF('Indicator Date hidden'!AA51="x","x",$Z$2-'Indicator Date hidden'!AA51)</f>
        <v>0</v>
      </c>
      <c r="AA50" s="170" t="str">
        <f>IF('Indicator Date hidden'!AB51="x","x",$AA$2-'Indicator Date hidden'!AB51)</f>
        <v>x</v>
      </c>
      <c r="AB50" s="170">
        <f>IF('Indicator Date hidden'!AC51="x","x",$AB$2-'Indicator Date hidden'!AC51)</f>
        <v>0</v>
      </c>
      <c r="AC50" s="170">
        <f>IF('Indicator Date hidden'!AD51="x","x",$AC$2-'Indicator Date hidden'!AD51)</f>
        <v>0</v>
      </c>
      <c r="AD50" s="170" t="str">
        <f>IF('Indicator Date hidden'!AE51="x","x",$AD$2-'Indicator Date hidden'!AE51)</f>
        <v>x</v>
      </c>
      <c r="AE50" s="170" t="str">
        <f>IF('Indicator Date hidden'!AF51="x","x",$AE$2-'Indicator Date hidden'!AF51)</f>
        <v>x</v>
      </c>
      <c r="AF50" s="170">
        <f>IF('Indicator Date hidden'!AG51="x","x",$AF$2-'Indicator Date hidden'!AG51)</f>
        <v>6</v>
      </c>
      <c r="AG50" s="170">
        <f>IF('Indicator Date hidden'!AH51="x","x",$AG$2-'Indicator Date hidden'!AH51)</f>
        <v>0</v>
      </c>
      <c r="AH50" s="170">
        <f>IF('Indicator Date hidden'!AI51="x","x",$AH$2-'Indicator Date hidden'!AI51)</f>
        <v>0</v>
      </c>
      <c r="AI50" s="170">
        <f>IF('Indicator Date hidden'!AJ51="x","x",$AI$2-'Indicator Date hidden'!AJ51)</f>
        <v>0</v>
      </c>
      <c r="AJ50" s="170" t="str">
        <f>IF('Indicator Date hidden'!AK51="x","x",$AJ$2-'Indicator Date hidden'!AK51)</f>
        <v>x</v>
      </c>
      <c r="AK50" s="170">
        <f>IF('Indicator Date hidden'!AL51="x","x",$AK$2-'Indicator Date hidden'!AL51)</f>
        <v>1</v>
      </c>
      <c r="AL50" s="170">
        <f>IF('Indicator Date hidden'!AM51="x","x",$AL$2-'Indicator Date hidden'!AM51)</f>
        <v>0</v>
      </c>
      <c r="AM50" s="170">
        <f>IF('Indicator Date hidden'!AN51="x","x",$AM$2-'Indicator Date hidden'!AN51)</f>
        <v>0</v>
      </c>
      <c r="AN50" s="170">
        <f>IF('Indicator Date hidden'!AO51="x","x",$AN$2-'Indicator Date hidden'!AO51)</f>
        <v>0</v>
      </c>
      <c r="AO50" s="170" t="str">
        <f>IF('Indicator Date hidden'!AP51="x","x",$AO$2-'Indicator Date hidden'!AP51)</f>
        <v>x</v>
      </c>
      <c r="AP50" s="170" t="str">
        <f>IF('Indicator Date hidden'!AQ51="x","x",$AP$2-'Indicator Date hidden'!AQ51)</f>
        <v>x</v>
      </c>
      <c r="AQ50" s="170" t="str">
        <f>IF('Indicator Date hidden'!AR51="x","x",$AQ$2-'Indicator Date hidden'!AR51)</f>
        <v>x</v>
      </c>
      <c r="AR50" s="170">
        <f>IF('Indicator Date hidden'!AS51="x","x",$AR$2-'Indicator Date hidden'!AS51)</f>
        <v>0</v>
      </c>
      <c r="AS50" s="170">
        <f>IF('Indicator Date hidden'!AT51="x","x",$AS$2-'Indicator Date hidden'!AT51)</f>
        <v>0</v>
      </c>
      <c r="AT50" s="170">
        <f>IF('Indicator Date hidden'!AU51="x","x",$AT$2-'Indicator Date hidden'!AU51)</f>
        <v>0</v>
      </c>
      <c r="AU50" s="170" t="str">
        <f>IF('Indicator Date hidden'!AV51="x","x",$AU$2-'Indicator Date hidden'!AV51)</f>
        <v>x</v>
      </c>
      <c r="AV50" s="170">
        <f>IF('Indicator Date hidden'!AW51="x","x",$AV$2-'Indicator Date hidden'!AW51)</f>
        <v>0</v>
      </c>
      <c r="AW50" s="170">
        <f>IF('Indicator Date hidden'!AX51="x","x",$AW$2-'Indicator Date hidden'!AX51)</f>
        <v>0</v>
      </c>
      <c r="AX50" s="170">
        <f>IF('Indicator Date hidden'!AY51="x","x",$AX$2-'Indicator Date hidden'!AY51)</f>
        <v>0</v>
      </c>
      <c r="AY50" s="170">
        <f>IF('Indicator Date hidden'!AZ51="x","x",$AY$2-'Indicator Date hidden'!AZ51)</f>
        <v>8</v>
      </c>
      <c r="AZ50" s="170">
        <f>IF('Indicator Date hidden'!BA51="x","x",$AZ$2-'Indicator Date hidden'!BA51)</f>
        <v>8</v>
      </c>
      <c r="BA50" s="5">
        <f t="shared" si="0"/>
        <v>28</v>
      </c>
      <c r="BB50" s="171">
        <f t="shared" si="1"/>
        <v>0.68292682926829273</v>
      </c>
      <c r="BC50" s="5">
        <f t="shared" si="2"/>
        <v>5</v>
      </c>
      <c r="BD50" s="171">
        <f t="shared" si="3"/>
        <v>2.0415085812528369</v>
      </c>
      <c r="BE50" s="174">
        <f t="shared" si="4"/>
        <v>0</v>
      </c>
    </row>
    <row r="51" spans="1:57" x14ac:dyDescent="0.25">
      <c r="A51" t="s">
        <v>89</v>
      </c>
      <c r="B51" s="170">
        <f>IF('Indicator Date hidden'!C52="x","x",$B$2-'Indicator Date hidden'!C52)</f>
        <v>0</v>
      </c>
      <c r="C51" s="170">
        <f>IF('Indicator Date hidden'!D52="x","x",$C$2-'Indicator Date hidden'!D52)</f>
        <v>0</v>
      </c>
      <c r="D51" s="170">
        <f>IF('Indicator Date hidden'!E52="x","x",$D$2-'Indicator Date hidden'!E52)</f>
        <v>0</v>
      </c>
      <c r="E51" s="170">
        <f>IF('Indicator Date hidden'!F52="x","x",$E$2-'Indicator Date hidden'!F52)</f>
        <v>0</v>
      </c>
      <c r="F51" s="170">
        <f>IF('Indicator Date hidden'!G52="x","x",$F$2-'Indicator Date hidden'!G52)</f>
        <v>0</v>
      </c>
      <c r="G51" s="170">
        <f>IF('Indicator Date hidden'!H52="x","x",$G$2-'Indicator Date hidden'!H52)</f>
        <v>0</v>
      </c>
      <c r="H51" s="170">
        <f>IF('Indicator Date hidden'!I52="x","x",$H$2-'Indicator Date hidden'!I52)</f>
        <v>0</v>
      </c>
      <c r="I51" s="170">
        <f>IF('Indicator Date hidden'!J52="x","x",$I$2-'Indicator Date hidden'!J52)</f>
        <v>0</v>
      </c>
      <c r="J51" s="170">
        <f>IF('Indicator Date hidden'!K52="x","x",$J$2-'Indicator Date hidden'!K52)</f>
        <v>0</v>
      </c>
      <c r="K51" s="170">
        <f>IF('Indicator Date hidden'!L52="x","x",$K$2-'Indicator Date hidden'!L52)</f>
        <v>0</v>
      </c>
      <c r="L51" s="170">
        <f>IF('Indicator Date hidden'!M52="x","x",$L$2-'Indicator Date hidden'!M52)</f>
        <v>0</v>
      </c>
      <c r="M51" s="170">
        <f>IF('Indicator Date hidden'!N52="x","x",$M$2-'Indicator Date hidden'!N52)</f>
        <v>0</v>
      </c>
      <c r="N51" s="170">
        <f>IF('Indicator Date hidden'!O52="x","x",$N$2-'Indicator Date hidden'!O52)</f>
        <v>0</v>
      </c>
      <c r="O51" s="170">
        <f>IF('Indicator Date hidden'!P52="x","x",$O$2-'Indicator Date hidden'!P52)</f>
        <v>0</v>
      </c>
      <c r="P51" s="170">
        <f>IF('Indicator Date hidden'!Q52="x","x",$P$2-'Indicator Date hidden'!Q52)</f>
        <v>0</v>
      </c>
      <c r="Q51" s="170">
        <f>IF('Indicator Date hidden'!R52="x","x",$Q$2-'Indicator Date hidden'!R52)</f>
        <v>2</v>
      </c>
      <c r="R51" s="170">
        <f>IF('Indicator Date hidden'!S52="x","x",$R$2-'Indicator Date hidden'!S52)</f>
        <v>0</v>
      </c>
      <c r="S51" s="170">
        <f>IF('Indicator Date hidden'!T52="x","x",$S$2-'Indicator Date hidden'!T52)</f>
        <v>0</v>
      </c>
      <c r="T51" s="170">
        <f>IF('Indicator Date hidden'!U52="x","x",$T$2-'Indicator Date hidden'!U52)</f>
        <v>0</v>
      </c>
      <c r="U51" s="170">
        <f>IF('Indicator Date hidden'!V52="x","x",$U$2-'Indicator Date hidden'!V52)</f>
        <v>0</v>
      </c>
      <c r="V51" s="170">
        <f>IF('Indicator Date hidden'!W52="x","x",$V$2-'Indicator Date hidden'!W52)</f>
        <v>0</v>
      </c>
      <c r="W51" s="170">
        <f>IF('Indicator Date hidden'!X52="x","x",$W$2-'Indicator Date hidden'!X52)</f>
        <v>3</v>
      </c>
      <c r="X51" s="170">
        <f>IF('Indicator Date hidden'!Y52="x","x",$X$2-'Indicator Date hidden'!Y52)</f>
        <v>4</v>
      </c>
      <c r="Y51" s="170">
        <f>IF('Indicator Date hidden'!Z52="x","x",$Y$2-'Indicator Date hidden'!Z52)</f>
        <v>0</v>
      </c>
      <c r="Z51" s="170">
        <f>IF('Indicator Date hidden'!AA52="x","x",$Z$2-'Indicator Date hidden'!AA52)</f>
        <v>0</v>
      </c>
      <c r="AA51" s="170">
        <f>IF('Indicator Date hidden'!AB52="x","x",$AA$2-'Indicator Date hidden'!AB52)</f>
        <v>0</v>
      </c>
      <c r="AB51" s="170">
        <f>IF('Indicator Date hidden'!AC52="x","x",$AB$2-'Indicator Date hidden'!AC52)</f>
        <v>0</v>
      </c>
      <c r="AC51" s="170">
        <f>IF('Indicator Date hidden'!AD52="x","x",$AC$2-'Indicator Date hidden'!AD52)</f>
        <v>0</v>
      </c>
      <c r="AD51" s="170">
        <f>IF('Indicator Date hidden'!AE52="x","x",$AD$2-'Indicator Date hidden'!AE52)</f>
        <v>0</v>
      </c>
      <c r="AE51" s="170">
        <f>IF('Indicator Date hidden'!AF52="x","x",$AE$2-'Indicator Date hidden'!AF52)</f>
        <v>0</v>
      </c>
      <c r="AF51" s="170">
        <f>IF('Indicator Date hidden'!AG52="x","x",$AF$2-'Indicator Date hidden'!AG52)</f>
        <v>-1</v>
      </c>
      <c r="AG51" s="170">
        <f>IF('Indicator Date hidden'!AH52="x","x",$AG$2-'Indicator Date hidden'!AH52)</f>
        <v>0</v>
      </c>
      <c r="AH51" s="170">
        <f>IF('Indicator Date hidden'!AI52="x","x",$AH$2-'Indicator Date hidden'!AI52)</f>
        <v>0</v>
      </c>
      <c r="AI51" s="170">
        <f>IF('Indicator Date hidden'!AJ52="x","x",$AI$2-'Indicator Date hidden'!AJ52)</f>
        <v>0</v>
      </c>
      <c r="AJ51" s="170" t="str">
        <f>IF('Indicator Date hidden'!AK52="x","x",$AJ$2-'Indicator Date hidden'!AK52)</f>
        <v>x</v>
      </c>
      <c r="AK51" s="170">
        <f>IF('Indicator Date hidden'!AL52="x","x",$AK$2-'Indicator Date hidden'!AL52)</f>
        <v>1</v>
      </c>
      <c r="AL51" s="170">
        <f>IF('Indicator Date hidden'!AM52="x","x",$AL$2-'Indicator Date hidden'!AM52)</f>
        <v>0</v>
      </c>
      <c r="AM51" s="170">
        <f>IF('Indicator Date hidden'!AN52="x","x",$AM$2-'Indicator Date hidden'!AN52)</f>
        <v>0</v>
      </c>
      <c r="AN51" s="170">
        <f>IF('Indicator Date hidden'!AO52="x","x",$AN$2-'Indicator Date hidden'!AO52)</f>
        <v>0</v>
      </c>
      <c r="AO51" s="170">
        <f>IF('Indicator Date hidden'!AP52="x","x",$AO$2-'Indicator Date hidden'!AP52)</f>
        <v>0</v>
      </c>
      <c r="AP51" s="170">
        <f>IF('Indicator Date hidden'!AQ52="x","x",$AP$2-'Indicator Date hidden'!AQ52)</f>
        <v>0</v>
      </c>
      <c r="AQ51" s="170">
        <f>IF('Indicator Date hidden'!AR52="x","x",$AQ$2-'Indicator Date hidden'!AR52)</f>
        <v>0</v>
      </c>
      <c r="AR51" s="170">
        <f>IF('Indicator Date hidden'!AS52="x","x",$AR$2-'Indicator Date hidden'!AS52)</f>
        <v>0</v>
      </c>
      <c r="AS51" s="170">
        <f>IF('Indicator Date hidden'!AT52="x","x",$AS$2-'Indicator Date hidden'!AT52)</f>
        <v>0</v>
      </c>
      <c r="AT51" s="170">
        <f>IF('Indicator Date hidden'!AU52="x","x",$AT$2-'Indicator Date hidden'!AU52)</f>
        <v>0</v>
      </c>
      <c r="AU51" s="170">
        <f>IF('Indicator Date hidden'!AV52="x","x",$AU$2-'Indicator Date hidden'!AV52)</f>
        <v>1</v>
      </c>
      <c r="AV51" s="170">
        <f>IF('Indicator Date hidden'!AW52="x","x",$AV$2-'Indicator Date hidden'!AW52)</f>
        <v>0</v>
      </c>
      <c r="AW51" s="170">
        <f>IF('Indicator Date hidden'!AX52="x","x",$AW$2-'Indicator Date hidden'!AX52)</f>
        <v>0</v>
      </c>
      <c r="AX51" s="170">
        <f>IF('Indicator Date hidden'!AY52="x","x",$AX$2-'Indicator Date hidden'!AY52)</f>
        <v>0</v>
      </c>
      <c r="AY51" s="170">
        <f>IF('Indicator Date hidden'!AZ52="x","x",$AY$2-'Indicator Date hidden'!AZ52)</f>
        <v>0</v>
      </c>
      <c r="AZ51" s="170">
        <f>IF('Indicator Date hidden'!BA52="x","x",$AZ$2-'Indicator Date hidden'!BA52)</f>
        <v>0</v>
      </c>
      <c r="BA51" s="5">
        <f t="shared" si="0"/>
        <v>10</v>
      </c>
      <c r="BB51" s="171">
        <f t="shared" si="1"/>
        <v>0.2</v>
      </c>
      <c r="BC51" s="5">
        <f t="shared" si="2"/>
        <v>5</v>
      </c>
      <c r="BD51" s="171">
        <f t="shared" si="3"/>
        <v>0.7745966692414834</v>
      </c>
      <c r="BE51" s="174">
        <f t="shared" si="4"/>
        <v>0</v>
      </c>
    </row>
    <row r="52" spans="1:57" x14ac:dyDescent="0.25">
      <c r="A52" t="s">
        <v>92</v>
      </c>
      <c r="B52" s="170">
        <f>IF('Indicator Date hidden'!C53="x","x",$B$2-'Indicator Date hidden'!C53)</f>
        <v>0</v>
      </c>
      <c r="C52" s="170">
        <f>IF('Indicator Date hidden'!D53="x","x",$C$2-'Indicator Date hidden'!D53)</f>
        <v>0</v>
      </c>
      <c r="D52" s="170">
        <f>IF('Indicator Date hidden'!E53="x","x",$D$2-'Indicator Date hidden'!E53)</f>
        <v>0</v>
      </c>
      <c r="E52" s="170">
        <f>IF('Indicator Date hidden'!F53="x","x",$E$2-'Indicator Date hidden'!F53)</f>
        <v>0</v>
      </c>
      <c r="F52" s="170">
        <f>IF('Indicator Date hidden'!G53="x","x",$F$2-'Indicator Date hidden'!G53)</f>
        <v>0</v>
      </c>
      <c r="G52" s="170">
        <f>IF('Indicator Date hidden'!H53="x","x",$G$2-'Indicator Date hidden'!H53)</f>
        <v>0</v>
      </c>
      <c r="H52" s="170">
        <f>IF('Indicator Date hidden'!I53="x","x",$H$2-'Indicator Date hidden'!I53)</f>
        <v>0</v>
      </c>
      <c r="I52" s="170">
        <f>IF('Indicator Date hidden'!J53="x","x",$I$2-'Indicator Date hidden'!J53)</f>
        <v>0</v>
      </c>
      <c r="J52" s="170">
        <f>IF('Indicator Date hidden'!K53="x","x",$J$2-'Indicator Date hidden'!K53)</f>
        <v>0</v>
      </c>
      <c r="K52" s="170">
        <f>IF('Indicator Date hidden'!L53="x","x",$K$2-'Indicator Date hidden'!L53)</f>
        <v>0</v>
      </c>
      <c r="L52" s="170">
        <f>IF('Indicator Date hidden'!M53="x","x",$L$2-'Indicator Date hidden'!M53)</f>
        <v>0</v>
      </c>
      <c r="M52" s="170">
        <f>IF('Indicator Date hidden'!N53="x","x",$M$2-'Indicator Date hidden'!N53)</f>
        <v>0</v>
      </c>
      <c r="N52" s="170">
        <f>IF('Indicator Date hidden'!O53="x","x",$N$2-'Indicator Date hidden'!O53)</f>
        <v>0</v>
      </c>
      <c r="O52" s="170">
        <f>IF('Indicator Date hidden'!P53="x","x",$O$2-'Indicator Date hidden'!P53)</f>
        <v>0</v>
      </c>
      <c r="P52" s="170">
        <f>IF('Indicator Date hidden'!Q53="x","x",$P$2-'Indicator Date hidden'!Q53)</f>
        <v>0</v>
      </c>
      <c r="Q52" s="170">
        <f>IF('Indicator Date hidden'!R53="x","x",$Q$2-'Indicator Date hidden'!R53)</f>
        <v>1</v>
      </c>
      <c r="R52" s="170">
        <f>IF('Indicator Date hidden'!S53="x","x",$R$2-'Indicator Date hidden'!S53)</f>
        <v>0</v>
      </c>
      <c r="S52" s="170">
        <f>IF('Indicator Date hidden'!T53="x","x",$S$2-'Indicator Date hidden'!T53)</f>
        <v>0</v>
      </c>
      <c r="T52" s="170">
        <f>IF('Indicator Date hidden'!U53="x","x",$T$2-'Indicator Date hidden'!U53)</f>
        <v>0</v>
      </c>
      <c r="U52" s="170">
        <f>IF('Indicator Date hidden'!V53="x","x",$U$2-'Indicator Date hidden'!V53)</f>
        <v>0</v>
      </c>
      <c r="V52" s="170">
        <f>IF('Indicator Date hidden'!W53="x","x",$V$2-'Indicator Date hidden'!W53)</f>
        <v>0</v>
      </c>
      <c r="W52" s="170">
        <f>IF('Indicator Date hidden'!X53="x","x",$W$2-'Indicator Date hidden'!X53)</f>
        <v>4</v>
      </c>
      <c r="X52" s="170">
        <f>IF('Indicator Date hidden'!Y53="x","x",$X$2-'Indicator Date hidden'!Y53)</f>
        <v>5</v>
      </c>
      <c r="Y52" s="170">
        <f>IF('Indicator Date hidden'!Z53="x","x",$Y$2-'Indicator Date hidden'!Z53)</f>
        <v>0</v>
      </c>
      <c r="Z52" s="170">
        <f>IF('Indicator Date hidden'!AA53="x","x",$Z$2-'Indicator Date hidden'!AA53)</f>
        <v>0</v>
      </c>
      <c r="AA52" s="170">
        <f>IF('Indicator Date hidden'!AB53="x","x",$AA$2-'Indicator Date hidden'!AB53)</f>
        <v>0</v>
      </c>
      <c r="AB52" s="170">
        <f>IF('Indicator Date hidden'!AC53="x","x",$AB$2-'Indicator Date hidden'!AC53)</f>
        <v>0</v>
      </c>
      <c r="AC52" s="170">
        <f>IF('Indicator Date hidden'!AD53="x","x",$AC$2-'Indicator Date hidden'!AD53)</f>
        <v>0</v>
      </c>
      <c r="AD52" s="170">
        <f>IF('Indicator Date hidden'!AE53="x","x",$AD$2-'Indicator Date hidden'!AE53)</f>
        <v>0</v>
      </c>
      <c r="AE52" s="170">
        <f>IF('Indicator Date hidden'!AF53="x","x",$AE$2-'Indicator Date hidden'!AF53)</f>
        <v>0</v>
      </c>
      <c r="AF52" s="170">
        <f>IF('Indicator Date hidden'!AG53="x","x",$AF$2-'Indicator Date hidden'!AG53)</f>
        <v>-1</v>
      </c>
      <c r="AG52" s="170">
        <f>IF('Indicator Date hidden'!AH53="x","x",$AG$2-'Indicator Date hidden'!AH53)</f>
        <v>0</v>
      </c>
      <c r="AH52" s="170">
        <f>IF('Indicator Date hidden'!AI53="x","x",$AH$2-'Indicator Date hidden'!AI53)</f>
        <v>0</v>
      </c>
      <c r="AI52" s="170">
        <f>IF('Indicator Date hidden'!AJ53="x","x",$AI$2-'Indicator Date hidden'!AJ53)</f>
        <v>0</v>
      </c>
      <c r="AJ52" s="170" t="str">
        <f>IF('Indicator Date hidden'!AK53="x","x",$AJ$2-'Indicator Date hidden'!AK53)</f>
        <v>x</v>
      </c>
      <c r="AK52" s="170">
        <f>IF('Indicator Date hidden'!AL53="x","x",$AK$2-'Indicator Date hidden'!AL53)</f>
        <v>1</v>
      </c>
      <c r="AL52" s="170">
        <f>IF('Indicator Date hidden'!AM53="x","x",$AL$2-'Indicator Date hidden'!AM53)</f>
        <v>0</v>
      </c>
      <c r="AM52" s="170">
        <f>IF('Indicator Date hidden'!AN53="x","x",$AM$2-'Indicator Date hidden'!AN53)</f>
        <v>0</v>
      </c>
      <c r="AN52" s="170">
        <f>IF('Indicator Date hidden'!AO53="x","x",$AN$2-'Indicator Date hidden'!AO53)</f>
        <v>0</v>
      </c>
      <c r="AO52" s="170">
        <f>IF('Indicator Date hidden'!AP53="x","x",$AO$2-'Indicator Date hidden'!AP53)</f>
        <v>0</v>
      </c>
      <c r="AP52" s="170">
        <f>IF('Indicator Date hidden'!AQ53="x","x",$AP$2-'Indicator Date hidden'!AQ53)</f>
        <v>0</v>
      </c>
      <c r="AQ52" s="170">
        <f>IF('Indicator Date hidden'!AR53="x","x",$AQ$2-'Indicator Date hidden'!AR53)</f>
        <v>0</v>
      </c>
      <c r="AR52" s="170">
        <f>IF('Indicator Date hidden'!AS53="x","x",$AR$2-'Indicator Date hidden'!AS53)</f>
        <v>0</v>
      </c>
      <c r="AS52" s="170">
        <f>IF('Indicator Date hidden'!AT53="x","x",$AS$2-'Indicator Date hidden'!AT53)</f>
        <v>0</v>
      </c>
      <c r="AT52" s="170">
        <f>IF('Indicator Date hidden'!AU53="x","x",$AT$2-'Indicator Date hidden'!AU53)</f>
        <v>0</v>
      </c>
      <c r="AU52" s="170">
        <f>IF('Indicator Date hidden'!AV53="x","x",$AU$2-'Indicator Date hidden'!AV53)</f>
        <v>0</v>
      </c>
      <c r="AV52" s="170">
        <f>IF('Indicator Date hidden'!AW53="x","x",$AV$2-'Indicator Date hidden'!AW53)</f>
        <v>0</v>
      </c>
      <c r="AW52" s="170">
        <f>IF('Indicator Date hidden'!AX53="x","x",$AW$2-'Indicator Date hidden'!AX53)</f>
        <v>0</v>
      </c>
      <c r="AX52" s="170">
        <f>IF('Indicator Date hidden'!AY53="x","x",$AX$2-'Indicator Date hidden'!AY53)</f>
        <v>0</v>
      </c>
      <c r="AY52" s="170">
        <f>IF('Indicator Date hidden'!AZ53="x","x",$AY$2-'Indicator Date hidden'!AZ53)</f>
        <v>0</v>
      </c>
      <c r="AZ52" s="170">
        <f>IF('Indicator Date hidden'!BA53="x","x",$AZ$2-'Indicator Date hidden'!BA53)</f>
        <v>0</v>
      </c>
      <c r="BA52" s="5">
        <f t="shared" si="0"/>
        <v>10</v>
      </c>
      <c r="BB52" s="171">
        <f t="shared" si="1"/>
        <v>0.2</v>
      </c>
      <c r="BC52" s="5">
        <f t="shared" si="2"/>
        <v>4</v>
      </c>
      <c r="BD52" s="171">
        <f t="shared" si="3"/>
        <v>0.91651513899116799</v>
      </c>
      <c r="BE52" s="174">
        <f t="shared" si="4"/>
        <v>0</v>
      </c>
    </row>
    <row r="53" spans="1:57" x14ac:dyDescent="0.25">
      <c r="A53" t="s">
        <v>94</v>
      </c>
      <c r="B53" s="170">
        <f>IF('Indicator Date hidden'!C54="x","x",$B$2-'Indicator Date hidden'!C54)</f>
        <v>0</v>
      </c>
      <c r="C53" s="170">
        <f>IF('Indicator Date hidden'!D54="x","x",$C$2-'Indicator Date hidden'!D54)</f>
        <v>0</v>
      </c>
      <c r="D53" s="170">
        <f>IF('Indicator Date hidden'!E54="x","x",$D$2-'Indicator Date hidden'!E54)</f>
        <v>0</v>
      </c>
      <c r="E53" s="170">
        <f>IF('Indicator Date hidden'!F54="x","x",$E$2-'Indicator Date hidden'!F54)</f>
        <v>0</v>
      </c>
      <c r="F53" s="170">
        <f>IF('Indicator Date hidden'!G54="x","x",$F$2-'Indicator Date hidden'!G54)</f>
        <v>0</v>
      </c>
      <c r="G53" s="170">
        <f>IF('Indicator Date hidden'!H54="x","x",$G$2-'Indicator Date hidden'!H54)</f>
        <v>0</v>
      </c>
      <c r="H53" s="170">
        <f>IF('Indicator Date hidden'!I54="x","x",$H$2-'Indicator Date hidden'!I54)</f>
        <v>0</v>
      </c>
      <c r="I53" s="170">
        <f>IF('Indicator Date hidden'!J54="x","x",$I$2-'Indicator Date hidden'!J54)</f>
        <v>0</v>
      </c>
      <c r="J53" s="170">
        <f>IF('Indicator Date hidden'!K54="x","x",$J$2-'Indicator Date hidden'!K54)</f>
        <v>0</v>
      </c>
      <c r="K53" s="170">
        <f>IF('Indicator Date hidden'!L54="x","x",$K$2-'Indicator Date hidden'!L54)</f>
        <v>0</v>
      </c>
      <c r="L53" s="170">
        <f>IF('Indicator Date hidden'!M54="x","x",$L$2-'Indicator Date hidden'!M54)</f>
        <v>0</v>
      </c>
      <c r="M53" s="170">
        <f>IF('Indicator Date hidden'!N54="x","x",$M$2-'Indicator Date hidden'!N54)</f>
        <v>0</v>
      </c>
      <c r="N53" s="170">
        <f>IF('Indicator Date hidden'!O54="x","x",$N$2-'Indicator Date hidden'!O54)</f>
        <v>0</v>
      </c>
      <c r="O53" s="170">
        <f>IF('Indicator Date hidden'!P54="x","x",$O$2-'Indicator Date hidden'!P54)</f>
        <v>0</v>
      </c>
      <c r="P53" s="170">
        <f>IF('Indicator Date hidden'!Q54="x","x",$P$2-'Indicator Date hidden'!Q54)</f>
        <v>0</v>
      </c>
      <c r="Q53" s="170">
        <f>IF('Indicator Date hidden'!R54="x","x",$Q$2-'Indicator Date hidden'!R54)</f>
        <v>1</v>
      </c>
      <c r="R53" s="170">
        <f>IF('Indicator Date hidden'!S54="x","x",$R$2-'Indicator Date hidden'!S54)</f>
        <v>0</v>
      </c>
      <c r="S53" s="170">
        <f>IF('Indicator Date hidden'!T54="x","x",$S$2-'Indicator Date hidden'!T54)</f>
        <v>0</v>
      </c>
      <c r="T53" s="170">
        <f>IF('Indicator Date hidden'!U54="x","x",$T$2-'Indicator Date hidden'!U54)</f>
        <v>0</v>
      </c>
      <c r="U53" s="170">
        <f>IF('Indicator Date hidden'!V54="x","x",$U$2-'Indicator Date hidden'!V54)</f>
        <v>0</v>
      </c>
      <c r="V53" s="170">
        <f>IF('Indicator Date hidden'!W54="x","x",$V$2-'Indicator Date hidden'!W54)</f>
        <v>0</v>
      </c>
      <c r="W53" s="170">
        <f>IF('Indicator Date hidden'!X54="x","x",$W$2-'Indicator Date hidden'!X54)</f>
        <v>2</v>
      </c>
      <c r="X53" s="170">
        <f>IF('Indicator Date hidden'!Y54="x","x",$X$2-'Indicator Date hidden'!Y54)</f>
        <v>6</v>
      </c>
      <c r="Y53" s="170">
        <f>IF('Indicator Date hidden'!Z54="x","x",$Y$2-'Indicator Date hidden'!Z54)</f>
        <v>0</v>
      </c>
      <c r="Z53" s="170">
        <f>IF('Indicator Date hidden'!AA54="x","x",$Z$2-'Indicator Date hidden'!AA54)</f>
        <v>0</v>
      </c>
      <c r="AA53" s="170">
        <f>IF('Indicator Date hidden'!AB54="x","x",$AA$2-'Indicator Date hidden'!AB54)</f>
        <v>0</v>
      </c>
      <c r="AB53" s="170">
        <f>IF('Indicator Date hidden'!AC54="x","x",$AB$2-'Indicator Date hidden'!AC54)</f>
        <v>0</v>
      </c>
      <c r="AC53" s="170">
        <f>IF('Indicator Date hidden'!AD54="x","x",$AC$2-'Indicator Date hidden'!AD54)</f>
        <v>0</v>
      </c>
      <c r="AD53" s="170" t="str">
        <f>IF('Indicator Date hidden'!AE54="x","x",$AD$2-'Indicator Date hidden'!AE54)</f>
        <v>x</v>
      </c>
      <c r="AE53" s="170">
        <f>IF('Indicator Date hidden'!AF54="x","x",$AE$2-'Indicator Date hidden'!AF54)</f>
        <v>0</v>
      </c>
      <c r="AF53" s="170">
        <f>IF('Indicator Date hidden'!AG54="x","x",$AF$2-'Indicator Date hidden'!AG54)</f>
        <v>7</v>
      </c>
      <c r="AG53" s="170">
        <f>IF('Indicator Date hidden'!AH54="x","x",$AG$2-'Indicator Date hidden'!AH54)</f>
        <v>0</v>
      </c>
      <c r="AH53" s="170">
        <f>IF('Indicator Date hidden'!AI54="x","x",$AH$2-'Indicator Date hidden'!AI54)</f>
        <v>0</v>
      </c>
      <c r="AI53" s="170">
        <f>IF('Indicator Date hidden'!AJ54="x","x",$AI$2-'Indicator Date hidden'!AJ54)</f>
        <v>0</v>
      </c>
      <c r="AJ53" s="170">
        <f>IF('Indicator Date hidden'!AK54="x","x",$AJ$2-'Indicator Date hidden'!AK54)</f>
        <v>1</v>
      </c>
      <c r="AK53" s="170">
        <f>IF('Indicator Date hidden'!AL54="x","x",$AK$2-'Indicator Date hidden'!AL54)</f>
        <v>0</v>
      </c>
      <c r="AL53" s="170">
        <f>IF('Indicator Date hidden'!AM54="x","x",$AL$2-'Indicator Date hidden'!AM54)</f>
        <v>0</v>
      </c>
      <c r="AM53" s="170">
        <f>IF('Indicator Date hidden'!AN54="x","x",$AM$2-'Indicator Date hidden'!AN54)</f>
        <v>0</v>
      </c>
      <c r="AN53" s="170">
        <f>IF('Indicator Date hidden'!AO54="x","x",$AN$2-'Indicator Date hidden'!AO54)</f>
        <v>0</v>
      </c>
      <c r="AO53" s="170">
        <f>IF('Indicator Date hidden'!AP54="x","x",$AO$2-'Indicator Date hidden'!AP54)</f>
        <v>0</v>
      </c>
      <c r="AP53" s="170">
        <f>IF('Indicator Date hidden'!AQ54="x","x",$AP$2-'Indicator Date hidden'!AQ54)</f>
        <v>0</v>
      </c>
      <c r="AQ53" s="170">
        <f>IF('Indicator Date hidden'!AR54="x","x",$AQ$2-'Indicator Date hidden'!AR54)</f>
        <v>0</v>
      </c>
      <c r="AR53" s="170">
        <f>IF('Indicator Date hidden'!AS54="x","x",$AR$2-'Indicator Date hidden'!AS54)</f>
        <v>0</v>
      </c>
      <c r="AS53" s="170">
        <f>IF('Indicator Date hidden'!AT54="x","x",$AS$2-'Indicator Date hidden'!AT54)</f>
        <v>0</v>
      </c>
      <c r="AT53" s="170">
        <f>IF('Indicator Date hidden'!AU54="x","x",$AT$2-'Indicator Date hidden'!AU54)</f>
        <v>0</v>
      </c>
      <c r="AU53" s="170">
        <f>IF('Indicator Date hidden'!AV54="x","x",$AU$2-'Indicator Date hidden'!AV54)</f>
        <v>1</v>
      </c>
      <c r="AV53" s="170">
        <f>IF('Indicator Date hidden'!AW54="x","x",$AV$2-'Indicator Date hidden'!AW54)</f>
        <v>0</v>
      </c>
      <c r="AW53" s="170">
        <f>IF('Indicator Date hidden'!AX54="x","x",$AW$2-'Indicator Date hidden'!AX54)</f>
        <v>0</v>
      </c>
      <c r="AX53" s="170">
        <f>IF('Indicator Date hidden'!AY54="x","x",$AX$2-'Indicator Date hidden'!AY54)</f>
        <v>0</v>
      </c>
      <c r="AY53" s="170">
        <f>IF('Indicator Date hidden'!AZ54="x","x",$AY$2-'Indicator Date hidden'!AZ54)</f>
        <v>0</v>
      </c>
      <c r="AZ53" s="170">
        <f>IF('Indicator Date hidden'!BA54="x","x",$AZ$2-'Indicator Date hidden'!BA54)</f>
        <v>0</v>
      </c>
      <c r="BA53" s="5">
        <f t="shared" si="0"/>
        <v>18</v>
      </c>
      <c r="BB53" s="171">
        <f t="shared" si="1"/>
        <v>0.36</v>
      </c>
      <c r="BC53" s="5">
        <f t="shared" si="2"/>
        <v>6</v>
      </c>
      <c r="BD53" s="171">
        <f t="shared" si="3"/>
        <v>1.3078226179417451</v>
      </c>
      <c r="BE53" s="174">
        <f t="shared" si="4"/>
        <v>0</v>
      </c>
    </row>
    <row r="54" spans="1:57" x14ac:dyDescent="0.25">
      <c r="A54" t="s">
        <v>96</v>
      </c>
      <c r="B54" s="170">
        <f>IF('Indicator Date hidden'!C55="x","x",$B$2-'Indicator Date hidden'!C55)</f>
        <v>0</v>
      </c>
      <c r="C54" s="170">
        <f>IF('Indicator Date hidden'!D55="x","x",$C$2-'Indicator Date hidden'!D55)</f>
        <v>0</v>
      </c>
      <c r="D54" s="170">
        <f>IF('Indicator Date hidden'!E55="x","x",$D$2-'Indicator Date hidden'!E55)</f>
        <v>0</v>
      </c>
      <c r="E54" s="170">
        <f>IF('Indicator Date hidden'!F55="x","x",$E$2-'Indicator Date hidden'!F55)</f>
        <v>0</v>
      </c>
      <c r="F54" s="170">
        <f>IF('Indicator Date hidden'!G55="x","x",$F$2-'Indicator Date hidden'!G55)</f>
        <v>0</v>
      </c>
      <c r="G54" s="170">
        <f>IF('Indicator Date hidden'!H55="x","x",$G$2-'Indicator Date hidden'!H55)</f>
        <v>0</v>
      </c>
      <c r="H54" s="170">
        <f>IF('Indicator Date hidden'!I55="x","x",$H$2-'Indicator Date hidden'!I55)</f>
        <v>0</v>
      </c>
      <c r="I54" s="170">
        <f>IF('Indicator Date hidden'!J55="x","x",$I$2-'Indicator Date hidden'!J55)</f>
        <v>0</v>
      </c>
      <c r="J54" s="170">
        <f>IF('Indicator Date hidden'!K55="x","x",$J$2-'Indicator Date hidden'!K55)</f>
        <v>0</v>
      </c>
      <c r="K54" s="170">
        <f>IF('Indicator Date hidden'!L55="x","x",$K$2-'Indicator Date hidden'!L55)</f>
        <v>0</v>
      </c>
      <c r="L54" s="170">
        <f>IF('Indicator Date hidden'!M55="x","x",$L$2-'Indicator Date hidden'!M55)</f>
        <v>0</v>
      </c>
      <c r="M54" s="170">
        <f>IF('Indicator Date hidden'!N55="x","x",$M$2-'Indicator Date hidden'!N55)</f>
        <v>0</v>
      </c>
      <c r="N54" s="170">
        <f>IF('Indicator Date hidden'!O55="x","x",$N$2-'Indicator Date hidden'!O55)</f>
        <v>0</v>
      </c>
      <c r="O54" s="170">
        <f>IF('Indicator Date hidden'!P55="x","x",$O$2-'Indicator Date hidden'!P55)</f>
        <v>0</v>
      </c>
      <c r="P54" s="170">
        <f>IF('Indicator Date hidden'!Q55="x","x",$P$2-'Indicator Date hidden'!Q55)</f>
        <v>0</v>
      </c>
      <c r="Q54" s="170" t="str">
        <f>IF('Indicator Date hidden'!R55="x","x",$Q$2-'Indicator Date hidden'!R55)</f>
        <v>x</v>
      </c>
      <c r="R54" s="170">
        <f>IF('Indicator Date hidden'!S55="x","x",$R$2-'Indicator Date hidden'!S55)</f>
        <v>0</v>
      </c>
      <c r="S54" s="170">
        <f>IF('Indicator Date hidden'!T55="x","x",$S$2-'Indicator Date hidden'!T55)</f>
        <v>0</v>
      </c>
      <c r="T54" s="170">
        <f>IF('Indicator Date hidden'!U55="x","x",$T$2-'Indicator Date hidden'!U55)</f>
        <v>0</v>
      </c>
      <c r="U54" s="170">
        <f>IF('Indicator Date hidden'!V55="x","x",$U$2-'Indicator Date hidden'!V55)</f>
        <v>0</v>
      </c>
      <c r="V54" s="170">
        <f>IF('Indicator Date hidden'!W55="x","x",$V$2-'Indicator Date hidden'!W55)</f>
        <v>0</v>
      </c>
      <c r="W54" s="170">
        <f>IF('Indicator Date hidden'!X55="x","x",$W$2-'Indicator Date hidden'!X55)</f>
        <v>8</v>
      </c>
      <c r="X54" s="170">
        <f>IF('Indicator Date hidden'!Y55="x","x",$X$2-'Indicator Date hidden'!Y55)</f>
        <v>6</v>
      </c>
      <c r="Y54" s="170">
        <f>IF('Indicator Date hidden'!Z55="x","x",$Y$2-'Indicator Date hidden'!Z55)</f>
        <v>0</v>
      </c>
      <c r="Z54" s="170">
        <f>IF('Indicator Date hidden'!AA55="x","x",$Z$2-'Indicator Date hidden'!AA55)</f>
        <v>0</v>
      </c>
      <c r="AA54" s="170">
        <f>IF('Indicator Date hidden'!AB55="x","x",$AA$2-'Indicator Date hidden'!AB55)</f>
        <v>0</v>
      </c>
      <c r="AB54" s="170">
        <f>IF('Indicator Date hidden'!AC55="x","x",$AB$2-'Indicator Date hidden'!AC55)</f>
        <v>0</v>
      </c>
      <c r="AC54" s="170">
        <f>IF('Indicator Date hidden'!AD55="x","x",$AC$2-'Indicator Date hidden'!AD55)</f>
        <v>0</v>
      </c>
      <c r="AD54" s="170">
        <f>IF('Indicator Date hidden'!AE55="x","x",$AD$2-'Indicator Date hidden'!AE55)</f>
        <v>0</v>
      </c>
      <c r="AE54" s="170">
        <f>IF('Indicator Date hidden'!AF55="x","x",$AE$2-'Indicator Date hidden'!AF55)</f>
        <v>0</v>
      </c>
      <c r="AF54" s="170">
        <f>IF('Indicator Date hidden'!AG55="x","x",$AF$2-'Indicator Date hidden'!AG55)</f>
        <v>-1</v>
      </c>
      <c r="AG54" s="170">
        <f>IF('Indicator Date hidden'!AH55="x","x",$AG$2-'Indicator Date hidden'!AH55)</f>
        <v>0</v>
      </c>
      <c r="AH54" s="170">
        <f>IF('Indicator Date hidden'!AI55="x","x",$AH$2-'Indicator Date hidden'!AI55)</f>
        <v>0</v>
      </c>
      <c r="AI54" s="170">
        <f>IF('Indicator Date hidden'!AJ55="x","x",$AI$2-'Indicator Date hidden'!AJ55)</f>
        <v>0</v>
      </c>
      <c r="AJ54" s="170">
        <f>IF('Indicator Date hidden'!AK55="x","x",$AJ$2-'Indicator Date hidden'!AK55)</f>
        <v>1</v>
      </c>
      <c r="AK54" s="170">
        <f>IF('Indicator Date hidden'!AL55="x","x",$AK$2-'Indicator Date hidden'!AL55)</f>
        <v>1</v>
      </c>
      <c r="AL54" s="170">
        <f>IF('Indicator Date hidden'!AM55="x","x",$AL$2-'Indicator Date hidden'!AM55)</f>
        <v>0</v>
      </c>
      <c r="AM54" s="170">
        <f>IF('Indicator Date hidden'!AN55="x","x",$AM$2-'Indicator Date hidden'!AN55)</f>
        <v>0</v>
      </c>
      <c r="AN54" s="170">
        <f>IF('Indicator Date hidden'!AO55="x","x",$AN$2-'Indicator Date hidden'!AO55)</f>
        <v>0</v>
      </c>
      <c r="AO54" s="170">
        <f>IF('Indicator Date hidden'!AP55="x","x",$AO$2-'Indicator Date hidden'!AP55)</f>
        <v>0</v>
      </c>
      <c r="AP54" s="170">
        <f>IF('Indicator Date hidden'!AQ55="x","x",$AP$2-'Indicator Date hidden'!AQ55)</f>
        <v>0</v>
      </c>
      <c r="AQ54" s="170">
        <f>IF('Indicator Date hidden'!AR55="x","x",$AQ$2-'Indicator Date hidden'!AR55)</f>
        <v>6</v>
      </c>
      <c r="AR54" s="170">
        <f>IF('Indicator Date hidden'!AS55="x","x",$AR$2-'Indicator Date hidden'!AS55)</f>
        <v>0</v>
      </c>
      <c r="AS54" s="170">
        <f>IF('Indicator Date hidden'!AT55="x","x",$AS$2-'Indicator Date hidden'!AT55)</f>
        <v>0</v>
      </c>
      <c r="AT54" s="170">
        <f>IF('Indicator Date hidden'!AU55="x","x",$AT$2-'Indicator Date hidden'!AU55)</f>
        <v>0</v>
      </c>
      <c r="AU54" s="170">
        <f>IF('Indicator Date hidden'!AV55="x","x",$AU$2-'Indicator Date hidden'!AV55)</f>
        <v>1</v>
      </c>
      <c r="AV54" s="170">
        <f>IF('Indicator Date hidden'!AW55="x","x",$AV$2-'Indicator Date hidden'!AW55)</f>
        <v>0</v>
      </c>
      <c r="AW54" s="170">
        <f>IF('Indicator Date hidden'!AX55="x","x",$AW$2-'Indicator Date hidden'!AX55)</f>
        <v>0</v>
      </c>
      <c r="AX54" s="170">
        <f>IF('Indicator Date hidden'!AY55="x","x",$AX$2-'Indicator Date hidden'!AY55)</f>
        <v>0</v>
      </c>
      <c r="AY54" s="170">
        <f>IF('Indicator Date hidden'!AZ55="x","x",$AY$2-'Indicator Date hidden'!AZ55)</f>
        <v>0</v>
      </c>
      <c r="AZ54" s="170">
        <f>IF('Indicator Date hidden'!BA55="x","x",$AZ$2-'Indicator Date hidden'!BA55)</f>
        <v>0</v>
      </c>
      <c r="BA54" s="5">
        <f t="shared" si="0"/>
        <v>22</v>
      </c>
      <c r="BB54" s="171">
        <f t="shared" si="1"/>
        <v>0.44</v>
      </c>
      <c r="BC54" s="5">
        <f t="shared" si="2"/>
        <v>6</v>
      </c>
      <c r="BD54" s="171">
        <f t="shared" si="3"/>
        <v>1.6144348856488451</v>
      </c>
      <c r="BE54" s="174">
        <f t="shared" si="4"/>
        <v>0</v>
      </c>
    </row>
    <row r="55" spans="1:57" x14ac:dyDescent="0.25">
      <c r="A55" t="s">
        <v>98</v>
      </c>
      <c r="B55" s="170">
        <f>IF('Indicator Date hidden'!C56="x","x",$B$2-'Indicator Date hidden'!C56)</f>
        <v>0</v>
      </c>
      <c r="C55" s="170">
        <f>IF('Indicator Date hidden'!D56="x","x",$C$2-'Indicator Date hidden'!D56)</f>
        <v>0</v>
      </c>
      <c r="D55" s="170">
        <f>IF('Indicator Date hidden'!E56="x","x",$D$2-'Indicator Date hidden'!E56)</f>
        <v>0</v>
      </c>
      <c r="E55" s="170">
        <f>IF('Indicator Date hidden'!F56="x","x",$E$2-'Indicator Date hidden'!F56)</f>
        <v>0</v>
      </c>
      <c r="F55" s="170">
        <f>IF('Indicator Date hidden'!G56="x","x",$F$2-'Indicator Date hidden'!G56)</f>
        <v>0</v>
      </c>
      <c r="G55" s="170">
        <f>IF('Indicator Date hidden'!H56="x","x",$G$2-'Indicator Date hidden'!H56)</f>
        <v>0</v>
      </c>
      <c r="H55" s="170">
        <f>IF('Indicator Date hidden'!I56="x","x",$H$2-'Indicator Date hidden'!I56)</f>
        <v>0</v>
      </c>
      <c r="I55" s="170">
        <f>IF('Indicator Date hidden'!J56="x","x",$I$2-'Indicator Date hidden'!J56)</f>
        <v>0</v>
      </c>
      <c r="J55" s="170">
        <f>IF('Indicator Date hidden'!K56="x","x",$J$2-'Indicator Date hidden'!K56)</f>
        <v>0</v>
      </c>
      <c r="K55" s="170">
        <f>IF('Indicator Date hidden'!L56="x","x",$K$2-'Indicator Date hidden'!L56)</f>
        <v>0</v>
      </c>
      <c r="L55" s="170">
        <f>IF('Indicator Date hidden'!M56="x","x",$L$2-'Indicator Date hidden'!M56)</f>
        <v>0</v>
      </c>
      <c r="M55" s="170">
        <f>IF('Indicator Date hidden'!N56="x","x",$M$2-'Indicator Date hidden'!N56)</f>
        <v>0</v>
      </c>
      <c r="N55" s="170">
        <f>IF('Indicator Date hidden'!O56="x","x",$N$2-'Indicator Date hidden'!O56)</f>
        <v>0</v>
      </c>
      <c r="O55" s="170">
        <f>IF('Indicator Date hidden'!P56="x","x",$O$2-'Indicator Date hidden'!P56)</f>
        <v>0</v>
      </c>
      <c r="P55" s="170">
        <f>IF('Indicator Date hidden'!Q56="x","x",$P$2-'Indicator Date hidden'!Q56)</f>
        <v>0</v>
      </c>
      <c r="Q55" s="170" t="str">
        <f>IF('Indicator Date hidden'!R56="x","x",$Q$2-'Indicator Date hidden'!R56)</f>
        <v>x</v>
      </c>
      <c r="R55" s="170">
        <f>IF('Indicator Date hidden'!S56="x","x",$R$2-'Indicator Date hidden'!S56)</f>
        <v>0</v>
      </c>
      <c r="S55" s="170">
        <f>IF('Indicator Date hidden'!T56="x","x",$S$2-'Indicator Date hidden'!T56)</f>
        <v>0</v>
      </c>
      <c r="T55" s="170">
        <f>IF('Indicator Date hidden'!U56="x","x",$T$2-'Indicator Date hidden'!U56)</f>
        <v>0</v>
      </c>
      <c r="U55" s="170">
        <f>IF('Indicator Date hidden'!V56="x","x",$U$2-'Indicator Date hidden'!V56)</f>
        <v>0</v>
      </c>
      <c r="V55" s="170">
        <f>IF('Indicator Date hidden'!W56="x","x",$V$2-'Indicator Date hidden'!W56)</f>
        <v>0</v>
      </c>
      <c r="W55" s="170">
        <f>IF('Indicator Date hidden'!X56="x","x",$W$2-'Indicator Date hidden'!X56)</f>
        <v>6</v>
      </c>
      <c r="X55" s="170" t="str">
        <f>IF('Indicator Date hidden'!Y56="x","x",$X$2-'Indicator Date hidden'!Y56)</f>
        <v>x</v>
      </c>
      <c r="Y55" s="170">
        <f>IF('Indicator Date hidden'!Z56="x","x",$Y$2-'Indicator Date hidden'!Z56)</f>
        <v>0</v>
      </c>
      <c r="Z55" s="170">
        <f>IF('Indicator Date hidden'!AA56="x","x",$Z$2-'Indicator Date hidden'!AA56)</f>
        <v>0</v>
      </c>
      <c r="AA55" s="170">
        <f>IF('Indicator Date hidden'!AB56="x","x",$AA$2-'Indicator Date hidden'!AB56)</f>
        <v>0</v>
      </c>
      <c r="AB55" s="170">
        <f>IF('Indicator Date hidden'!AC56="x","x",$AB$2-'Indicator Date hidden'!AC56)</f>
        <v>0</v>
      </c>
      <c r="AC55" s="170">
        <f>IF('Indicator Date hidden'!AD56="x","x",$AC$2-'Indicator Date hidden'!AD56)</f>
        <v>0</v>
      </c>
      <c r="AD55" s="170">
        <f>IF('Indicator Date hidden'!AE56="x","x",$AD$2-'Indicator Date hidden'!AE56)</f>
        <v>0</v>
      </c>
      <c r="AE55" s="170" t="str">
        <f>IF('Indicator Date hidden'!AF56="x","x",$AE$2-'Indicator Date hidden'!AF56)</f>
        <v>x</v>
      </c>
      <c r="AF55" s="170" t="str">
        <f>IF('Indicator Date hidden'!AG56="x","x",$AF$2-'Indicator Date hidden'!AG56)</f>
        <v>x</v>
      </c>
      <c r="AG55" s="170">
        <f>IF('Indicator Date hidden'!AH56="x","x",$AG$2-'Indicator Date hidden'!AH56)</f>
        <v>0</v>
      </c>
      <c r="AH55" s="170">
        <f>IF('Indicator Date hidden'!AI56="x","x",$AH$2-'Indicator Date hidden'!AI56)</f>
        <v>0</v>
      </c>
      <c r="AI55" s="170">
        <f>IF('Indicator Date hidden'!AJ56="x","x",$AI$2-'Indicator Date hidden'!AJ56)</f>
        <v>0</v>
      </c>
      <c r="AJ55" s="170" t="str">
        <f>IF('Indicator Date hidden'!AK56="x","x",$AJ$2-'Indicator Date hidden'!AK56)</f>
        <v>x</v>
      </c>
      <c r="AK55" s="170">
        <f>IF('Indicator Date hidden'!AL56="x","x",$AK$2-'Indicator Date hidden'!AL56)</f>
        <v>1</v>
      </c>
      <c r="AL55" s="170">
        <f>IF('Indicator Date hidden'!AM56="x","x",$AL$2-'Indicator Date hidden'!AM56)</f>
        <v>0</v>
      </c>
      <c r="AM55" s="170">
        <f>IF('Indicator Date hidden'!AN56="x","x",$AM$2-'Indicator Date hidden'!AN56)</f>
        <v>0</v>
      </c>
      <c r="AN55" s="170">
        <f>IF('Indicator Date hidden'!AO56="x","x",$AN$2-'Indicator Date hidden'!AO56)</f>
        <v>0</v>
      </c>
      <c r="AO55" s="170" t="str">
        <f>IF('Indicator Date hidden'!AP56="x","x",$AO$2-'Indicator Date hidden'!AP56)</f>
        <v>x</v>
      </c>
      <c r="AP55" s="170" t="str">
        <f>IF('Indicator Date hidden'!AQ56="x","x",$AP$2-'Indicator Date hidden'!AQ56)</f>
        <v>x</v>
      </c>
      <c r="AQ55" s="170" t="str">
        <f>IF('Indicator Date hidden'!AR56="x","x",$AQ$2-'Indicator Date hidden'!AR56)</f>
        <v>x</v>
      </c>
      <c r="AR55" s="170">
        <f>IF('Indicator Date hidden'!AS56="x","x",$AR$2-'Indicator Date hidden'!AS56)</f>
        <v>0</v>
      </c>
      <c r="AS55" s="170">
        <f>IF('Indicator Date hidden'!AT56="x","x",$AS$2-'Indicator Date hidden'!AT56)</f>
        <v>0</v>
      </c>
      <c r="AT55" s="170">
        <f>IF('Indicator Date hidden'!AU56="x","x",$AT$2-'Indicator Date hidden'!AU56)</f>
        <v>0</v>
      </c>
      <c r="AU55" s="170">
        <f>IF('Indicator Date hidden'!AV56="x","x",$AU$2-'Indicator Date hidden'!AV56)</f>
        <v>1</v>
      </c>
      <c r="AV55" s="170">
        <f>IF('Indicator Date hidden'!AW56="x","x",$AV$2-'Indicator Date hidden'!AW56)</f>
        <v>0</v>
      </c>
      <c r="AW55" s="170">
        <f>IF('Indicator Date hidden'!AX56="x","x",$AW$2-'Indicator Date hidden'!AX56)</f>
        <v>0</v>
      </c>
      <c r="AX55" s="170">
        <f>IF('Indicator Date hidden'!AY56="x","x",$AX$2-'Indicator Date hidden'!AY56)</f>
        <v>0</v>
      </c>
      <c r="AY55" s="170">
        <f>IF('Indicator Date hidden'!AZ56="x","x",$AY$2-'Indicator Date hidden'!AZ56)</f>
        <v>0</v>
      </c>
      <c r="AZ55" s="170">
        <f>IF('Indicator Date hidden'!BA56="x","x",$AZ$2-'Indicator Date hidden'!BA56)</f>
        <v>0</v>
      </c>
      <c r="BA55" s="5">
        <f t="shared" si="0"/>
        <v>8</v>
      </c>
      <c r="BB55" s="171">
        <f t="shared" si="1"/>
        <v>0.18604651162790697</v>
      </c>
      <c r="BC55" s="5">
        <f t="shared" si="2"/>
        <v>3</v>
      </c>
      <c r="BD55" s="171">
        <f t="shared" si="3"/>
        <v>0.92147036075157907</v>
      </c>
      <c r="BE55" s="174">
        <f t="shared" si="4"/>
        <v>0</v>
      </c>
    </row>
    <row r="56" spans="1:57" x14ac:dyDescent="0.25">
      <c r="A56" t="s">
        <v>100</v>
      </c>
      <c r="B56" s="170">
        <f>IF('Indicator Date hidden'!C57="x","x",$B$2-'Indicator Date hidden'!C57)</f>
        <v>0</v>
      </c>
      <c r="C56" s="170">
        <f>IF('Indicator Date hidden'!D57="x","x",$C$2-'Indicator Date hidden'!D57)</f>
        <v>0</v>
      </c>
      <c r="D56" s="170">
        <f>IF('Indicator Date hidden'!E57="x","x",$D$2-'Indicator Date hidden'!E57)</f>
        <v>0</v>
      </c>
      <c r="E56" s="170">
        <f>IF('Indicator Date hidden'!F57="x","x",$E$2-'Indicator Date hidden'!F57)</f>
        <v>0</v>
      </c>
      <c r="F56" s="170">
        <f>IF('Indicator Date hidden'!G57="x","x",$F$2-'Indicator Date hidden'!G57)</f>
        <v>0</v>
      </c>
      <c r="G56" s="170">
        <f>IF('Indicator Date hidden'!H57="x","x",$G$2-'Indicator Date hidden'!H57)</f>
        <v>0</v>
      </c>
      <c r="H56" s="170">
        <f>IF('Indicator Date hidden'!I57="x","x",$H$2-'Indicator Date hidden'!I57)</f>
        <v>0</v>
      </c>
      <c r="I56" s="170">
        <f>IF('Indicator Date hidden'!J57="x","x",$I$2-'Indicator Date hidden'!J57)</f>
        <v>0</v>
      </c>
      <c r="J56" s="170">
        <f>IF('Indicator Date hidden'!K57="x","x",$J$2-'Indicator Date hidden'!K57)</f>
        <v>0</v>
      </c>
      <c r="K56" s="170">
        <f>IF('Indicator Date hidden'!L57="x","x",$K$2-'Indicator Date hidden'!L57)</f>
        <v>0</v>
      </c>
      <c r="L56" s="170">
        <f>IF('Indicator Date hidden'!M57="x","x",$L$2-'Indicator Date hidden'!M57)</f>
        <v>0</v>
      </c>
      <c r="M56" s="170">
        <f>IF('Indicator Date hidden'!N57="x","x",$M$2-'Indicator Date hidden'!N57)</f>
        <v>0</v>
      </c>
      <c r="N56" s="170">
        <f>IF('Indicator Date hidden'!O57="x","x",$N$2-'Indicator Date hidden'!O57)</f>
        <v>0</v>
      </c>
      <c r="O56" s="170">
        <f>IF('Indicator Date hidden'!P57="x","x",$O$2-'Indicator Date hidden'!P57)</f>
        <v>0</v>
      </c>
      <c r="P56" s="170">
        <f>IF('Indicator Date hidden'!Q57="x","x",$P$2-'Indicator Date hidden'!Q57)</f>
        <v>0</v>
      </c>
      <c r="Q56" s="170" t="str">
        <f>IF('Indicator Date hidden'!R57="x","x",$Q$2-'Indicator Date hidden'!R57)</f>
        <v>x</v>
      </c>
      <c r="R56" s="170">
        <f>IF('Indicator Date hidden'!S57="x","x",$R$2-'Indicator Date hidden'!S57)</f>
        <v>0</v>
      </c>
      <c r="S56" s="170">
        <f>IF('Indicator Date hidden'!T57="x","x",$S$2-'Indicator Date hidden'!T57)</f>
        <v>0</v>
      </c>
      <c r="T56" s="170">
        <f>IF('Indicator Date hidden'!U57="x","x",$T$2-'Indicator Date hidden'!U57)</f>
        <v>0</v>
      </c>
      <c r="U56" s="170" t="str">
        <f>IF('Indicator Date hidden'!V57="x","x",$U$2-'Indicator Date hidden'!V57)</f>
        <v>x</v>
      </c>
      <c r="V56" s="170">
        <f>IF('Indicator Date hidden'!W57="x","x",$V$2-'Indicator Date hidden'!W57)</f>
        <v>0</v>
      </c>
      <c r="W56" s="170">
        <f>IF('Indicator Date hidden'!X57="x","x",$W$2-'Indicator Date hidden'!X57)</f>
        <v>6</v>
      </c>
      <c r="X56" s="170" t="str">
        <f>IF('Indicator Date hidden'!Y57="x","x",$X$2-'Indicator Date hidden'!Y57)</f>
        <v>x</v>
      </c>
      <c r="Y56" s="170">
        <f>IF('Indicator Date hidden'!Z57="x","x",$Y$2-'Indicator Date hidden'!Z57)</f>
        <v>0</v>
      </c>
      <c r="Z56" s="170">
        <f>IF('Indicator Date hidden'!AA57="x","x",$Z$2-'Indicator Date hidden'!AA57)</f>
        <v>0</v>
      </c>
      <c r="AA56" s="170">
        <f>IF('Indicator Date hidden'!AB57="x","x",$AA$2-'Indicator Date hidden'!AB57)</f>
        <v>0</v>
      </c>
      <c r="AB56" s="170">
        <f>IF('Indicator Date hidden'!AC57="x","x",$AB$2-'Indicator Date hidden'!AC57)</f>
        <v>0</v>
      </c>
      <c r="AC56" s="170">
        <f>IF('Indicator Date hidden'!AD57="x","x",$AC$2-'Indicator Date hidden'!AD57)</f>
        <v>0</v>
      </c>
      <c r="AD56" s="170">
        <f>IF('Indicator Date hidden'!AE57="x","x",$AD$2-'Indicator Date hidden'!AE57)</f>
        <v>0</v>
      </c>
      <c r="AE56" s="170" t="str">
        <f>IF('Indicator Date hidden'!AF57="x","x",$AE$2-'Indicator Date hidden'!AF57)</f>
        <v>x</v>
      </c>
      <c r="AF56" s="170" t="str">
        <f>IF('Indicator Date hidden'!AG57="x","x",$AF$2-'Indicator Date hidden'!AG57)</f>
        <v>x</v>
      </c>
      <c r="AG56" s="170">
        <f>IF('Indicator Date hidden'!AH57="x","x",$AG$2-'Indicator Date hidden'!AH57)</f>
        <v>0</v>
      </c>
      <c r="AH56" s="170">
        <f>IF('Indicator Date hidden'!AI57="x","x",$AH$2-'Indicator Date hidden'!AI57)</f>
        <v>0</v>
      </c>
      <c r="AI56" s="170">
        <f>IF('Indicator Date hidden'!AJ57="x","x",$AI$2-'Indicator Date hidden'!AJ57)</f>
        <v>0</v>
      </c>
      <c r="AJ56" s="170" t="str">
        <f>IF('Indicator Date hidden'!AK57="x","x",$AJ$2-'Indicator Date hidden'!AK57)</f>
        <v>x</v>
      </c>
      <c r="AK56" s="170">
        <f>IF('Indicator Date hidden'!AL57="x","x",$AK$2-'Indicator Date hidden'!AL57)</f>
        <v>1</v>
      </c>
      <c r="AL56" s="170">
        <f>IF('Indicator Date hidden'!AM57="x","x",$AL$2-'Indicator Date hidden'!AM57)</f>
        <v>0</v>
      </c>
      <c r="AM56" s="170">
        <f>IF('Indicator Date hidden'!AN57="x","x",$AM$2-'Indicator Date hidden'!AN57)</f>
        <v>0</v>
      </c>
      <c r="AN56" s="170">
        <f>IF('Indicator Date hidden'!AO57="x","x",$AN$2-'Indicator Date hidden'!AO57)</f>
        <v>0</v>
      </c>
      <c r="AO56" s="170" t="str">
        <f>IF('Indicator Date hidden'!AP57="x","x",$AO$2-'Indicator Date hidden'!AP57)</f>
        <v>x</v>
      </c>
      <c r="AP56" s="170" t="str">
        <f>IF('Indicator Date hidden'!AQ57="x","x",$AP$2-'Indicator Date hidden'!AQ57)</f>
        <v>x</v>
      </c>
      <c r="AQ56" s="170" t="str">
        <f>IF('Indicator Date hidden'!AR57="x","x",$AQ$2-'Indicator Date hidden'!AR57)</f>
        <v>x</v>
      </c>
      <c r="AR56" s="170">
        <f>IF('Indicator Date hidden'!AS57="x","x",$AR$2-'Indicator Date hidden'!AS57)</f>
        <v>0</v>
      </c>
      <c r="AS56" s="170">
        <f>IF('Indicator Date hidden'!AT57="x","x",$AS$2-'Indicator Date hidden'!AT57)</f>
        <v>0</v>
      </c>
      <c r="AT56" s="170">
        <f>IF('Indicator Date hidden'!AU57="x","x",$AT$2-'Indicator Date hidden'!AU57)</f>
        <v>0</v>
      </c>
      <c r="AU56" s="170">
        <f>IF('Indicator Date hidden'!AV57="x","x",$AU$2-'Indicator Date hidden'!AV57)</f>
        <v>1</v>
      </c>
      <c r="AV56" s="170">
        <f>IF('Indicator Date hidden'!AW57="x","x",$AV$2-'Indicator Date hidden'!AW57)</f>
        <v>0</v>
      </c>
      <c r="AW56" s="170">
        <f>IF('Indicator Date hidden'!AX57="x","x",$AW$2-'Indicator Date hidden'!AX57)</f>
        <v>0</v>
      </c>
      <c r="AX56" s="170">
        <f>IF('Indicator Date hidden'!AY57="x","x",$AX$2-'Indicator Date hidden'!AY57)</f>
        <v>0</v>
      </c>
      <c r="AY56" s="170">
        <f>IF('Indicator Date hidden'!AZ57="x","x",$AY$2-'Indicator Date hidden'!AZ57)</f>
        <v>0</v>
      </c>
      <c r="AZ56" s="170">
        <f>IF('Indicator Date hidden'!BA57="x","x",$AZ$2-'Indicator Date hidden'!BA57)</f>
        <v>0</v>
      </c>
      <c r="BA56" s="5">
        <f t="shared" si="0"/>
        <v>8</v>
      </c>
      <c r="BB56" s="171">
        <f t="shared" si="1"/>
        <v>0.19047619047619047</v>
      </c>
      <c r="BC56" s="5">
        <f t="shared" si="2"/>
        <v>3</v>
      </c>
      <c r="BD56" s="171">
        <f t="shared" si="3"/>
        <v>0.93192313289432982</v>
      </c>
      <c r="BE56" s="174">
        <f t="shared" si="4"/>
        <v>0</v>
      </c>
    </row>
    <row r="57" spans="1:57" x14ac:dyDescent="0.25">
      <c r="A57" t="s">
        <v>102</v>
      </c>
      <c r="B57" s="170">
        <f>IF('Indicator Date hidden'!C58="x","x",$B$2-'Indicator Date hidden'!C58)</f>
        <v>0</v>
      </c>
      <c r="C57" s="170">
        <f>IF('Indicator Date hidden'!D58="x","x",$C$2-'Indicator Date hidden'!D58)</f>
        <v>0</v>
      </c>
      <c r="D57" s="170">
        <f>IF('Indicator Date hidden'!E58="x","x",$D$2-'Indicator Date hidden'!E58)</f>
        <v>0</v>
      </c>
      <c r="E57" s="170">
        <f>IF('Indicator Date hidden'!F58="x","x",$E$2-'Indicator Date hidden'!F58)</f>
        <v>0</v>
      </c>
      <c r="F57" s="170">
        <f>IF('Indicator Date hidden'!G58="x","x",$F$2-'Indicator Date hidden'!G58)</f>
        <v>0</v>
      </c>
      <c r="G57" s="170">
        <f>IF('Indicator Date hidden'!H58="x","x",$G$2-'Indicator Date hidden'!H58)</f>
        <v>0</v>
      </c>
      <c r="H57" s="170">
        <f>IF('Indicator Date hidden'!I58="x","x",$H$2-'Indicator Date hidden'!I58)</f>
        <v>0</v>
      </c>
      <c r="I57" s="170">
        <f>IF('Indicator Date hidden'!J58="x","x",$I$2-'Indicator Date hidden'!J58)</f>
        <v>0</v>
      </c>
      <c r="J57" s="170">
        <f>IF('Indicator Date hidden'!K58="x","x",$J$2-'Indicator Date hidden'!K58)</f>
        <v>0</v>
      </c>
      <c r="K57" s="170">
        <f>IF('Indicator Date hidden'!L58="x","x",$K$2-'Indicator Date hidden'!L58)</f>
        <v>0</v>
      </c>
      <c r="L57" s="170">
        <f>IF('Indicator Date hidden'!M58="x","x",$L$2-'Indicator Date hidden'!M58)</f>
        <v>0</v>
      </c>
      <c r="M57" s="170">
        <f>IF('Indicator Date hidden'!N58="x","x",$M$2-'Indicator Date hidden'!N58)</f>
        <v>0</v>
      </c>
      <c r="N57" s="170">
        <f>IF('Indicator Date hidden'!O58="x","x",$N$2-'Indicator Date hidden'!O58)</f>
        <v>0</v>
      </c>
      <c r="O57" s="170">
        <f>IF('Indicator Date hidden'!P58="x","x",$O$2-'Indicator Date hidden'!P58)</f>
        <v>0</v>
      </c>
      <c r="P57" s="170">
        <f>IF('Indicator Date hidden'!Q58="x","x",$P$2-'Indicator Date hidden'!Q58)</f>
        <v>0</v>
      </c>
      <c r="Q57" s="170" t="str">
        <f>IF('Indicator Date hidden'!R58="x","x",$Q$2-'Indicator Date hidden'!R58)</f>
        <v>x</v>
      </c>
      <c r="R57" s="170">
        <f>IF('Indicator Date hidden'!S58="x","x",$R$2-'Indicator Date hidden'!S58)</f>
        <v>0</v>
      </c>
      <c r="S57" s="170">
        <f>IF('Indicator Date hidden'!T58="x","x",$S$2-'Indicator Date hidden'!T58)</f>
        <v>0</v>
      </c>
      <c r="T57" s="170">
        <f>IF('Indicator Date hidden'!U58="x","x",$T$2-'Indicator Date hidden'!U58)</f>
        <v>0</v>
      </c>
      <c r="U57" s="170" t="str">
        <f>IF('Indicator Date hidden'!V58="x","x",$U$2-'Indicator Date hidden'!V58)</f>
        <v>x</v>
      </c>
      <c r="V57" s="170">
        <f>IF('Indicator Date hidden'!W58="x","x",$V$2-'Indicator Date hidden'!W58)</f>
        <v>0</v>
      </c>
      <c r="W57" s="170" t="str">
        <f>IF('Indicator Date hidden'!X58="x","x",$W$2-'Indicator Date hidden'!X58)</f>
        <v>x</v>
      </c>
      <c r="X57" s="170">
        <f>IF('Indicator Date hidden'!Y58="x","x",$X$2-'Indicator Date hidden'!Y58)</f>
        <v>4</v>
      </c>
      <c r="Y57" s="170">
        <f>IF('Indicator Date hidden'!Z58="x","x",$Y$2-'Indicator Date hidden'!Z58)</f>
        <v>0</v>
      </c>
      <c r="Z57" s="170">
        <f>IF('Indicator Date hidden'!AA58="x","x",$Z$2-'Indicator Date hidden'!AA58)</f>
        <v>0</v>
      </c>
      <c r="AA57" s="170">
        <f>IF('Indicator Date hidden'!AB58="x","x",$AA$2-'Indicator Date hidden'!AB58)</f>
        <v>3</v>
      </c>
      <c r="AB57" s="170">
        <f>IF('Indicator Date hidden'!AC58="x","x",$AB$2-'Indicator Date hidden'!AC58)</f>
        <v>0</v>
      </c>
      <c r="AC57" s="170">
        <f>IF('Indicator Date hidden'!AD58="x","x",$AC$2-'Indicator Date hidden'!AD58)</f>
        <v>0</v>
      </c>
      <c r="AD57" s="170" t="str">
        <f>IF('Indicator Date hidden'!AE58="x","x",$AD$2-'Indicator Date hidden'!AE58)</f>
        <v>x</v>
      </c>
      <c r="AE57" s="170">
        <f>IF('Indicator Date hidden'!AF58="x","x",$AE$2-'Indicator Date hidden'!AF58)</f>
        <v>0</v>
      </c>
      <c r="AF57" s="170">
        <f>IF('Indicator Date hidden'!AG58="x","x",$AF$2-'Indicator Date hidden'!AG58)</f>
        <v>3</v>
      </c>
      <c r="AG57" s="170">
        <f>IF('Indicator Date hidden'!AH58="x","x",$AG$2-'Indicator Date hidden'!AH58)</f>
        <v>0</v>
      </c>
      <c r="AH57" s="170">
        <f>IF('Indicator Date hidden'!AI58="x","x",$AH$2-'Indicator Date hidden'!AI58)</f>
        <v>0</v>
      </c>
      <c r="AI57" s="170">
        <f>IF('Indicator Date hidden'!AJ58="x","x",$AI$2-'Indicator Date hidden'!AJ58)</f>
        <v>0</v>
      </c>
      <c r="AJ57" s="170" t="str">
        <f>IF('Indicator Date hidden'!AK58="x","x",$AJ$2-'Indicator Date hidden'!AK58)</f>
        <v>x</v>
      </c>
      <c r="AK57" s="170">
        <f>IF('Indicator Date hidden'!AL58="x","x",$AK$2-'Indicator Date hidden'!AL58)</f>
        <v>1</v>
      </c>
      <c r="AL57" s="170">
        <f>IF('Indicator Date hidden'!AM58="x","x",$AL$2-'Indicator Date hidden'!AM58)</f>
        <v>0</v>
      </c>
      <c r="AM57" s="170">
        <f>IF('Indicator Date hidden'!AN58="x","x",$AM$2-'Indicator Date hidden'!AN58)</f>
        <v>0</v>
      </c>
      <c r="AN57" s="170">
        <f>IF('Indicator Date hidden'!AO58="x","x",$AN$2-'Indicator Date hidden'!AO58)</f>
        <v>0</v>
      </c>
      <c r="AO57" s="170">
        <f>IF('Indicator Date hidden'!AP58="x","x",$AO$2-'Indicator Date hidden'!AP58)</f>
        <v>0</v>
      </c>
      <c r="AP57" s="170">
        <f>IF('Indicator Date hidden'!AQ58="x","x",$AP$2-'Indicator Date hidden'!AQ58)</f>
        <v>0</v>
      </c>
      <c r="AQ57" s="170" t="str">
        <f>IF('Indicator Date hidden'!AR58="x","x",$AQ$2-'Indicator Date hidden'!AR58)</f>
        <v>x</v>
      </c>
      <c r="AR57" s="170">
        <f>IF('Indicator Date hidden'!AS58="x","x",$AR$2-'Indicator Date hidden'!AS58)</f>
        <v>0</v>
      </c>
      <c r="AS57" s="170">
        <f>IF('Indicator Date hidden'!AT58="x","x",$AS$2-'Indicator Date hidden'!AT58)</f>
        <v>0</v>
      </c>
      <c r="AT57" s="170">
        <f>IF('Indicator Date hidden'!AU58="x","x",$AT$2-'Indicator Date hidden'!AU58)</f>
        <v>0</v>
      </c>
      <c r="AU57" s="170">
        <f>IF('Indicator Date hidden'!AV58="x","x",$AU$2-'Indicator Date hidden'!AV58)</f>
        <v>1</v>
      </c>
      <c r="AV57" s="170">
        <f>IF('Indicator Date hidden'!AW58="x","x",$AV$2-'Indicator Date hidden'!AW58)</f>
        <v>0</v>
      </c>
      <c r="AW57" s="170">
        <f>IF('Indicator Date hidden'!AX58="x","x",$AW$2-'Indicator Date hidden'!AX58)</f>
        <v>0</v>
      </c>
      <c r="AX57" s="170">
        <f>IF('Indicator Date hidden'!AY58="x","x",$AX$2-'Indicator Date hidden'!AY58)</f>
        <v>0</v>
      </c>
      <c r="AY57" s="170">
        <f>IF('Indicator Date hidden'!AZ58="x","x",$AY$2-'Indicator Date hidden'!AZ58)</f>
        <v>0</v>
      </c>
      <c r="AZ57" s="170">
        <f>IF('Indicator Date hidden'!BA58="x","x",$AZ$2-'Indicator Date hidden'!BA58)</f>
        <v>0</v>
      </c>
      <c r="BA57" s="5">
        <f t="shared" si="0"/>
        <v>12</v>
      </c>
      <c r="BB57" s="171">
        <f t="shared" si="1"/>
        <v>0.26666666666666666</v>
      </c>
      <c r="BC57" s="5">
        <f t="shared" si="2"/>
        <v>5</v>
      </c>
      <c r="BD57" s="171">
        <f t="shared" si="3"/>
        <v>0.85374989832437986</v>
      </c>
      <c r="BE57" s="174">
        <f t="shared" si="4"/>
        <v>0</v>
      </c>
    </row>
    <row r="58" spans="1:57" x14ac:dyDescent="0.25">
      <c r="A58" t="s">
        <v>104</v>
      </c>
      <c r="B58" s="170">
        <f>IF('Indicator Date hidden'!C59="x","x",$B$2-'Indicator Date hidden'!C59)</f>
        <v>0</v>
      </c>
      <c r="C58" s="170">
        <f>IF('Indicator Date hidden'!D59="x","x",$C$2-'Indicator Date hidden'!D59)</f>
        <v>0</v>
      </c>
      <c r="D58" s="170">
        <f>IF('Indicator Date hidden'!E59="x","x",$D$2-'Indicator Date hidden'!E59)</f>
        <v>0</v>
      </c>
      <c r="E58" s="170">
        <f>IF('Indicator Date hidden'!F59="x","x",$E$2-'Indicator Date hidden'!F59)</f>
        <v>0</v>
      </c>
      <c r="F58" s="170">
        <f>IF('Indicator Date hidden'!G59="x","x",$F$2-'Indicator Date hidden'!G59)</f>
        <v>0</v>
      </c>
      <c r="G58" s="170">
        <f>IF('Indicator Date hidden'!H59="x","x",$G$2-'Indicator Date hidden'!H59)</f>
        <v>0</v>
      </c>
      <c r="H58" s="170">
        <f>IF('Indicator Date hidden'!I59="x","x",$H$2-'Indicator Date hidden'!I59)</f>
        <v>0</v>
      </c>
      <c r="I58" s="170">
        <f>IF('Indicator Date hidden'!J59="x","x",$I$2-'Indicator Date hidden'!J59)</f>
        <v>0</v>
      </c>
      <c r="J58" s="170">
        <f>IF('Indicator Date hidden'!K59="x","x",$J$2-'Indicator Date hidden'!K59)</f>
        <v>0</v>
      </c>
      <c r="K58" s="170">
        <f>IF('Indicator Date hidden'!L59="x","x",$K$2-'Indicator Date hidden'!L59)</f>
        <v>0</v>
      </c>
      <c r="L58" s="170">
        <f>IF('Indicator Date hidden'!M59="x","x",$L$2-'Indicator Date hidden'!M59)</f>
        <v>0</v>
      </c>
      <c r="M58" s="170">
        <f>IF('Indicator Date hidden'!N59="x","x",$M$2-'Indicator Date hidden'!N59)</f>
        <v>0</v>
      </c>
      <c r="N58" s="170">
        <f>IF('Indicator Date hidden'!O59="x","x",$N$2-'Indicator Date hidden'!O59)</f>
        <v>0</v>
      </c>
      <c r="O58" s="170">
        <f>IF('Indicator Date hidden'!P59="x","x",$O$2-'Indicator Date hidden'!P59)</f>
        <v>0</v>
      </c>
      <c r="P58" s="170">
        <f>IF('Indicator Date hidden'!Q59="x","x",$P$2-'Indicator Date hidden'!Q59)</f>
        <v>0</v>
      </c>
      <c r="Q58" s="170">
        <f>IF('Indicator Date hidden'!R59="x","x",$Q$2-'Indicator Date hidden'!R59)</f>
        <v>4</v>
      </c>
      <c r="R58" s="170">
        <f>IF('Indicator Date hidden'!S59="x","x",$R$2-'Indicator Date hidden'!S59)</f>
        <v>0</v>
      </c>
      <c r="S58" s="170">
        <f>IF('Indicator Date hidden'!T59="x","x",$S$2-'Indicator Date hidden'!T59)</f>
        <v>0</v>
      </c>
      <c r="T58" s="170">
        <f>IF('Indicator Date hidden'!U59="x","x",$T$2-'Indicator Date hidden'!U59)</f>
        <v>0</v>
      </c>
      <c r="U58" s="170">
        <f>IF('Indicator Date hidden'!V59="x","x",$U$2-'Indicator Date hidden'!V59)</f>
        <v>0</v>
      </c>
      <c r="V58" s="170">
        <f>IF('Indicator Date hidden'!W59="x","x",$V$2-'Indicator Date hidden'!W59)</f>
        <v>0</v>
      </c>
      <c r="W58" s="170">
        <f>IF('Indicator Date hidden'!X59="x","x",$W$2-'Indicator Date hidden'!X59)</f>
        <v>0</v>
      </c>
      <c r="X58" s="170">
        <f>IF('Indicator Date hidden'!Y59="x","x",$X$2-'Indicator Date hidden'!Y59)</f>
        <v>6</v>
      </c>
      <c r="Y58" s="170">
        <f>IF('Indicator Date hidden'!Z59="x","x",$Y$2-'Indicator Date hidden'!Z59)</f>
        <v>0</v>
      </c>
      <c r="Z58" s="170">
        <f>IF('Indicator Date hidden'!AA59="x","x",$Z$2-'Indicator Date hidden'!AA59)</f>
        <v>0</v>
      </c>
      <c r="AA58" s="170">
        <f>IF('Indicator Date hidden'!AB59="x","x",$AA$2-'Indicator Date hidden'!AB59)</f>
        <v>0</v>
      </c>
      <c r="AB58" s="170">
        <f>IF('Indicator Date hidden'!AC59="x","x",$AB$2-'Indicator Date hidden'!AC59)</f>
        <v>0</v>
      </c>
      <c r="AC58" s="170">
        <f>IF('Indicator Date hidden'!AD59="x","x",$AC$2-'Indicator Date hidden'!AD59)</f>
        <v>0</v>
      </c>
      <c r="AD58" s="170">
        <f>IF('Indicator Date hidden'!AE59="x","x",$AD$2-'Indicator Date hidden'!AE59)</f>
        <v>0</v>
      </c>
      <c r="AE58" s="170">
        <f>IF('Indicator Date hidden'!AF59="x","x",$AE$2-'Indicator Date hidden'!AF59)</f>
        <v>0</v>
      </c>
      <c r="AF58" s="170">
        <f>IF('Indicator Date hidden'!AG59="x","x",$AF$2-'Indicator Date hidden'!AG59)</f>
        <v>5</v>
      </c>
      <c r="AG58" s="170">
        <f>IF('Indicator Date hidden'!AH59="x","x",$AG$2-'Indicator Date hidden'!AH59)</f>
        <v>0</v>
      </c>
      <c r="AH58" s="170">
        <f>IF('Indicator Date hidden'!AI59="x","x",$AH$2-'Indicator Date hidden'!AI59)</f>
        <v>0</v>
      </c>
      <c r="AI58" s="170">
        <f>IF('Indicator Date hidden'!AJ59="x","x",$AI$2-'Indicator Date hidden'!AJ59)</f>
        <v>0</v>
      </c>
      <c r="AJ58" s="170">
        <f>IF('Indicator Date hidden'!AK59="x","x",$AJ$2-'Indicator Date hidden'!AK59)</f>
        <v>0</v>
      </c>
      <c r="AK58" s="170">
        <f>IF('Indicator Date hidden'!AL59="x","x",$AK$2-'Indicator Date hidden'!AL59)</f>
        <v>0</v>
      </c>
      <c r="AL58" s="170">
        <f>IF('Indicator Date hidden'!AM59="x","x",$AL$2-'Indicator Date hidden'!AM59)</f>
        <v>0</v>
      </c>
      <c r="AM58" s="170">
        <f>IF('Indicator Date hidden'!AN59="x","x",$AM$2-'Indicator Date hidden'!AN59)</f>
        <v>0</v>
      </c>
      <c r="AN58" s="170">
        <f>IF('Indicator Date hidden'!AO59="x","x",$AN$2-'Indicator Date hidden'!AO59)</f>
        <v>0</v>
      </c>
      <c r="AO58" s="170">
        <f>IF('Indicator Date hidden'!AP59="x","x",$AO$2-'Indicator Date hidden'!AP59)</f>
        <v>0</v>
      </c>
      <c r="AP58" s="170">
        <f>IF('Indicator Date hidden'!AQ59="x","x",$AP$2-'Indicator Date hidden'!AQ59)</f>
        <v>0</v>
      </c>
      <c r="AQ58" s="170">
        <f>IF('Indicator Date hidden'!AR59="x","x",$AQ$2-'Indicator Date hidden'!AR59)</f>
        <v>0</v>
      </c>
      <c r="AR58" s="170">
        <f>IF('Indicator Date hidden'!AS59="x","x",$AR$2-'Indicator Date hidden'!AS59)</f>
        <v>0</v>
      </c>
      <c r="AS58" s="170">
        <f>IF('Indicator Date hidden'!AT59="x","x",$AS$2-'Indicator Date hidden'!AT59)</f>
        <v>0</v>
      </c>
      <c r="AT58" s="170">
        <f>IF('Indicator Date hidden'!AU59="x","x",$AT$2-'Indicator Date hidden'!AU59)</f>
        <v>0</v>
      </c>
      <c r="AU58" s="170">
        <f>IF('Indicator Date hidden'!AV59="x","x",$AU$2-'Indicator Date hidden'!AV59)</f>
        <v>1</v>
      </c>
      <c r="AV58" s="170">
        <f>IF('Indicator Date hidden'!AW59="x","x",$AV$2-'Indicator Date hidden'!AW59)</f>
        <v>0</v>
      </c>
      <c r="AW58" s="170">
        <f>IF('Indicator Date hidden'!AX59="x","x",$AW$2-'Indicator Date hidden'!AX59)</f>
        <v>0</v>
      </c>
      <c r="AX58" s="170">
        <f>IF('Indicator Date hidden'!AY59="x","x",$AX$2-'Indicator Date hidden'!AY59)</f>
        <v>0</v>
      </c>
      <c r="AY58" s="170">
        <f>IF('Indicator Date hidden'!AZ59="x","x",$AY$2-'Indicator Date hidden'!AZ59)</f>
        <v>0</v>
      </c>
      <c r="AZ58" s="170">
        <f>IF('Indicator Date hidden'!BA59="x","x",$AZ$2-'Indicator Date hidden'!BA59)</f>
        <v>0</v>
      </c>
      <c r="BA58" s="5">
        <f t="shared" si="0"/>
        <v>16</v>
      </c>
      <c r="BB58" s="171">
        <f t="shared" si="1"/>
        <v>0.31372549019607843</v>
      </c>
      <c r="BC58" s="5">
        <f t="shared" si="2"/>
        <v>4</v>
      </c>
      <c r="BD58" s="171">
        <f t="shared" si="3"/>
        <v>1.1962391406015407</v>
      </c>
      <c r="BE58" s="174">
        <f t="shared" si="4"/>
        <v>0</v>
      </c>
    </row>
    <row r="59" spans="1:57" x14ac:dyDescent="0.25">
      <c r="A59" t="s">
        <v>106</v>
      </c>
      <c r="B59" s="170">
        <f>IF('Indicator Date hidden'!C60="x","x",$B$2-'Indicator Date hidden'!C60)</f>
        <v>0</v>
      </c>
      <c r="C59" s="170">
        <f>IF('Indicator Date hidden'!D60="x","x",$C$2-'Indicator Date hidden'!D60)</f>
        <v>0</v>
      </c>
      <c r="D59" s="170">
        <f>IF('Indicator Date hidden'!E60="x","x",$D$2-'Indicator Date hidden'!E60)</f>
        <v>0</v>
      </c>
      <c r="E59" s="170">
        <f>IF('Indicator Date hidden'!F60="x","x",$E$2-'Indicator Date hidden'!F60)</f>
        <v>0</v>
      </c>
      <c r="F59" s="170">
        <f>IF('Indicator Date hidden'!G60="x","x",$F$2-'Indicator Date hidden'!G60)</f>
        <v>0</v>
      </c>
      <c r="G59" s="170">
        <f>IF('Indicator Date hidden'!H60="x","x",$G$2-'Indicator Date hidden'!H60)</f>
        <v>0</v>
      </c>
      <c r="H59" s="170">
        <f>IF('Indicator Date hidden'!I60="x","x",$H$2-'Indicator Date hidden'!I60)</f>
        <v>0</v>
      </c>
      <c r="I59" s="170">
        <f>IF('Indicator Date hidden'!J60="x","x",$I$2-'Indicator Date hidden'!J60)</f>
        <v>0</v>
      </c>
      <c r="J59" s="170">
        <f>IF('Indicator Date hidden'!K60="x","x",$J$2-'Indicator Date hidden'!K60)</f>
        <v>0</v>
      </c>
      <c r="K59" s="170">
        <f>IF('Indicator Date hidden'!L60="x","x",$K$2-'Indicator Date hidden'!L60)</f>
        <v>0</v>
      </c>
      <c r="L59" s="170">
        <f>IF('Indicator Date hidden'!M60="x","x",$L$2-'Indicator Date hidden'!M60)</f>
        <v>0</v>
      </c>
      <c r="M59" s="170">
        <f>IF('Indicator Date hidden'!N60="x","x",$M$2-'Indicator Date hidden'!N60)</f>
        <v>0</v>
      </c>
      <c r="N59" s="170">
        <f>IF('Indicator Date hidden'!O60="x","x",$N$2-'Indicator Date hidden'!O60)</f>
        <v>0</v>
      </c>
      <c r="O59" s="170">
        <f>IF('Indicator Date hidden'!P60="x","x",$O$2-'Indicator Date hidden'!P60)</f>
        <v>0</v>
      </c>
      <c r="P59" s="170">
        <f>IF('Indicator Date hidden'!Q60="x","x",$P$2-'Indicator Date hidden'!Q60)</f>
        <v>0</v>
      </c>
      <c r="Q59" s="170" t="str">
        <f>IF('Indicator Date hidden'!R60="x","x",$Q$2-'Indicator Date hidden'!R60)</f>
        <v>x</v>
      </c>
      <c r="R59" s="170">
        <f>IF('Indicator Date hidden'!S60="x","x",$R$2-'Indicator Date hidden'!S60)</f>
        <v>0</v>
      </c>
      <c r="S59" s="170">
        <f>IF('Indicator Date hidden'!T60="x","x",$S$2-'Indicator Date hidden'!T60)</f>
        <v>0</v>
      </c>
      <c r="T59" s="170">
        <f>IF('Indicator Date hidden'!U60="x","x",$T$2-'Indicator Date hidden'!U60)</f>
        <v>0</v>
      </c>
      <c r="U59" s="170">
        <f>IF('Indicator Date hidden'!V60="x","x",$U$2-'Indicator Date hidden'!V60)</f>
        <v>0</v>
      </c>
      <c r="V59" s="170">
        <f>IF('Indicator Date hidden'!W60="x","x",$V$2-'Indicator Date hidden'!W60)</f>
        <v>0</v>
      </c>
      <c r="W59" s="170" t="str">
        <f>IF('Indicator Date hidden'!X60="x","x",$W$2-'Indicator Date hidden'!X60)</f>
        <v>x</v>
      </c>
      <c r="X59" s="170">
        <f>IF('Indicator Date hidden'!Y60="x","x",$X$2-'Indicator Date hidden'!Y60)</f>
        <v>6</v>
      </c>
      <c r="Y59" s="170">
        <f>IF('Indicator Date hidden'!Z60="x","x",$Y$2-'Indicator Date hidden'!Z60)</f>
        <v>0</v>
      </c>
      <c r="Z59" s="170">
        <f>IF('Indicator Date hidden'!AA60="x","x",$Z$2-'Indicator Date hidden'!AA60)</f>
        <v>0</v>
      </c>
      <c r="AA59" s="170">
        <f>IF('Indicator Date hidden'!AB60="x","x",$AA$2-'Indicator Date hidden'!AB60)</f>
        <v>0</v>
      </c>
      <c r="AB59" s="170">
        <f>IF('Indicator Date hidden'!AC60="x","x",$AB$2-'Indicator Date hidden'!AC60)</f>
        <v>0</v>
      </c>
      <c r="AC59" s="170">
        <f>IF('Indicator Date hidden'!AD60="x","x",$AC$2-'Indicator Date hidden'!AD60)</f>
        <v>0</v>
      </c>
      <c r="AD59" s="170" t="str">
        <f>IF('Indicator Date hidden'!AE60="x","x",$AD$2-'Indicator Date hidden'!AE60)</f>
        <v>x</v>
      </c>
      <c r="AE59" s="170">
        <f>IF('Indicator Date hidden'!AF60="x","x",$AE$2-'Indicator Date hidden'!AF60)</f>
        <v>0</v>
      </c>
      <c r="AF59" s="170">
        <f>IF('Indicator Date hidden'!AG60="x","x",$AF$2-'Indicator Date hidden'!AG60)</f>
        <v>7</v>
      </c>
      <c r="AG59" s="170">
        <f>IF('Indicator Date hidden'!AH60="x","x",$AG$2-'Indicator Date hidden'!AH60)</f>
        <v>0</v>
      </c>
      <c r="AH59" s="170">
        <f>IF('Indicator Date hidden'!AI60="x","x",$AH$2-'Indicator Date hidden'!AI60)</f>
        <v>0</v>
      </c>
      <c r="AI59" s="170">
        <f>IF('Indicator Date hidden'!AJ60="x","x",$AI$2-'Indicator Date hidden'!AJ60)</f>
        <v>0</v>
      </c>
      <c r="AJ59" s="170" t="str">
        <f>IF('Indicator Date hidden'!AK60="x","x",$AJ$2-'Indicator Date hidden'!AK60)</f>
        <v>x</v>
      </c>
      <c r="AK59" s="170">
        <f>IF('Indicator Date hidden'!AL60="x","x",$AK$2-'Indicator Date hidden'!AL60)</f>
        <v>1</v>
      </c>
      <c r="AL59" s="170">
        <f>IF('Indicator Date hidden'!AM60="x","x",$AL$2-'Indicator Date hidden'!AM60)</f>
        <v>0</v>
      </c>
      <c r="AM59" s="170">
        <f>IF('Indicator Date hidden'!AN60="x","x",$AM$2-'Indicator Date hidden'!AN60)</f>
        <v>0</v>
      </c>
      <c r="AN59" s="170">
        <f>IF('Indicator Date hidden'!AO60="x","x",$AN$2-'Indicator Date hidden'!AO60)</f>
        <v>0</v>
      </c>
      <c r="AO59" s="170">
        <f>IF('Indicator Date hidden'!AP60="x","x",$AO$2-'Indicator Date hidden'!AP60)</f>
        <v>0</v>
      </c>
      <c r="AP59" s="170">
        <f>IF('Indicator Date hidden'!AQ60="x","x",$AP$2-'Indicator Date hidden'!AQ60)</f>
        <v>0</v>
      </c>
      <c r="AQ59" s="170">
        <f>IF('Indicator Date hidden'!AR60="x","x",$AQ$2-'Indicator Date hidden'!AR60)</f>
        <v>0</v>
      </c>
      <c r="AR59" s="170">
        <f>IF('Indicator Date hidden'!AS60="x","x",$AR$2-'Indicator Date hidden'!AS60)</f>
        <v>0</v>
      </c>
      <c r="AS59" s="170" t="str">
        <f>IF('Indicator Date hidden'!AT60="x","x",$AS$2-'Indicator Date hidden'!AT60)</f>
        <v>x</v>
      </c>
      <c r="AT59" s="170">
        <f>IF('Indicator Date hidden'!AU60="x","x",$AT$2-'Indicator Date hidden'!AU60)</f>
        <v>0</v>
      </c>
      <c r="AU59" s="170" t="str">
        <f>IF('Indicator Date hidden'!AV60="x","x",$AU$2-'Indicator Date hidden'!AV60)</f>
        <v>x</v>
      </c>
      <c r="AV59" s="170">
        <f>IF('Indicator Date hidden'!AW60="x","x",$AV$2-'Indicator Date hidden'!AW60)</f>
        <v>0</v>
      </c>
      <c r="AW59" s="170">
        <f>IF('Indicator Date hidden'!AX60="x","x",$AW$2-'Indicator Date hidden'!AX60)</f>
        <v>0</v>
      </c>
      <c r="AX59" s="170">
        <f>IF('Indicator Date hidden'!AY60="x","x",$AX$2-'Indicator Date hidden'!AY60)</f>
        <v>0</v>
      </c>
      <c r="AY59" s="170">
        <f>IF('Indicator Date hidden'!AZ60="x","x",$AY$2-'Indicator Date hidden'!AZ60)</f>
        <v>0</v>
      </c>
      <c r="AZ59" s="170">
        <f>IF('Indicator Date hidden'!BA60="x","x",$AZ$2-'Indicator Date hidden'!BA60)</f>
        <v>0</v>
      </c>
      <c r="BA59" s="5">
        <f t="shared" si="0"/>
        <v>14</v>
      </c>
      <c r="BB59" s="171">
        <f t="shared" si="1"/>
        <v>0.31111111111111112</v>
      </c>
      <c r="BC59" s="5">
        <f t="shared" si="2"/>
        <v>3</v>
      </c>
      <c r="BD59" s="171">
        <f t="shared" si="3"/>
        <v>1.3469673298392657</v>
      </c>
      <c r="BE59" s="174">
        <f t="shared" si="4"/>
        <v>0</v>
      </c>
    </row>
    <row r="60" spans="1:57" x14ac:dyDescent="0.25">
      <c r="A60" t="s">
        <v>108</v>
      </c>
      <c r="B60" s="170">
        <f>IF('Indicator Date hidden'!C61="x","x",$B$2-'Indicator Date hidden'!C61)</f>
        <v>0</v>
      </c>
      <c r="C60" s="170">
        <f>IF('Indicator Date hidden'!D61="x","x",$C$2-'Indicator Date hidden'!D61)</f>
        <v>0</v>
      </c>
      <c r="D60" s="170">
        <f>IF('Indicator Date hidden'!E61="x","x",$D$2-'Indicator Date hidden'!E61)</f>
        <v>0</v>
      </c>
      <c r="E60" s="170">
        <f>IF('Indicator Date hidden'!F61="x","x",$E$2-'Indicator Date hidden'!F61)</f>
        <v>0</v>
      </c>
      <c r="F60" s="170">
        <f>IF('Indicator Date hidden'!G61="x","x",$F$2-'Indicator Date hidden'!G61)</f>
        <v>0</v>
      </c>
      <c r="G60" s="170">
        <f>IF('Indicator Date hidden'!H61="x","x",$G$2-'Indicator Date hidden'!H61)</f>
        <v>0</v>
      </c>
      <c r="H60" s="170">
        <f>IF('Indicator Date hidden'!I61="x","x",$H$2-'Indicator Date hidden'!I61)</f>
        <v>0</v>
      </c>
      <c r="I60" s="170">
        <f>IF('Indicator Date hidden'!J61="x","x",$I$2-'Indicator Date hidden'!J61)</f>
        <v>0</v>
      </c>
      <c r="J60" s="170">
        <f>IF('Indicator Date hidden'!K61="x","x",$J$2-'Indicator Date hidden'!K61)</f>
        <v>0</v>
      </c>
      <c r="K60" s="170">
        <f>IF('Indicator Date hidden'!L61="x","x",$K$2-'Indicator Date hidden'!L61)</f>
        <v>0</v>
      </c>
      <c r="L60" s="170">
        <f>IF('Indicator Date hidden'!M61="x","x",$L$2-'Indicator Date hidden'!M61)</f>
        <v>0</v>
      </c>
      <c r="M60" s="170">
        <f>IF('Indicator Date hidden'!N61="x","x",$M$2-'Indicator Date hidden'!N61)</f>
        <v>0</v>
      </c>
      <c r="N60" s="170">
        <f>IF('Indicator Date hidden'!O61="x","x",$N$2-'Indicator Date hidden'!O61)</f>
        <v>0</v>
      </c>
      <c r="O60" s="170">
        <f>IF('Indicator Date hidden'!P61="x","x",$O$2-'Indicator Date hidden'!P61)</f>
        <v>0</v>
      </c>
      <c r="P60" s="170">
        <f>IF('Indicator Date hidden'!Q61="x","x",$P$2-'Indicator Date hidden'!Q61)</f>
        <v>0</v>
      </c>
      <c r="Q60" s="170" t="str">
        <f>IF('Indicator Date hidden'!R61="x","x",$Q$2-'Indicator Date hidden'!R61)</f>
        <v>x</v>
      </c>
      <c r="R60" s="170">
        <f>IF('Indicator Date hidden'!S61="x","x",$R$2-'Indicator Date hidden'!S61)</f>
        <v>0</v>
      </c>
      <c r="S60" s="170">
        <f>IF('Indicator Date hidden'!T61="x","x",$S$2-'Indicator Date hidden'!T61)</f>
        <v>0</v>
      </c>
      <c r="T60" s="170">
        <f>IF('Indicator Date hidden'!U61="x","x",$T$2-'Indicator Date hidden'!U61)</f>
        <v>0</v>
      </c>
      <c r="U60" s="170" t="str">
        <f>IF('Indicator Date hidden'!V61="x","x",$U$2-'Indicator Date hidden'!V61)</f>
        <v>x</v>
      </c>
      <c r="V60" s="170">
        <f>IF('Indicator Date hidden'!W61="x","x",$V$2-'Indicator Date hidden'!W61)</f>
        <v>0</v>
      </c>
      <c r="W60" s="170" t="str">
        <f>IF('Indicator Date hidden'!X61="x","x",$W$2-'Indicator Date hidden'!X61)</f>
        <v>x</v>
      </c>
      <c r="X60" s="170">
        <f>IF('Indicator Date hidden'!Y61="x","x",$X$2-'Indicator Date hidden'!Y61)</f>
        <v>6</v>
      </c>
      <c r="Y60" s="170">
        <f>IF('Indicator Date hidden'!Z61="x","x",$Y$2-'Indicator Date hidden'!Z61)</f>
        <v>0</v>
      </c>
      <c r="Z60" s="170">
        <f>IF('Indicator Date hidden'!AA61="x","x",$Z$2-'Indicator Date hidden'!AA61)</f>
        <v>0</v>
      </c>
      <c r="AA60" s="170" t="str">
        <f>IF('Indicator Date hidden'!AB61="x","x",$AA$2-'Indicator Date hidden'!AB61)</f>
        <v>x</v>
      </c>
      <c r="AB60" s="170">
        <f>IF('Indicator Date hidden'!AC61="x","x",$AB$2-'Indicator Date hidden'!AC61)</f>
        <v>0</v>
      </c>
      <c r="AC60" s="170">
        <f>IF('Indicator Date hidden'!AD61="x","x",$AC$2-'Indicator Date hidden'!AD61)</f>
        <v>0</v>
      </c>
      <c r="AD60" s="170" t="str">
        <f>IF('Indicator Date hidden'!AE61="x","x",$AD$2-'Indicator Date hidden'!AE61)</f>
        <v>x</v>
      </c>
      <c r="AE60" s="170">
        <f>IF('Indicator Date hidden'!AF61="x","x",$AE$2-'Indicator Date hidden'!AF61)</f>
        <v>0</v>
      </c>
      <c r="AF60" s="170">
        <f>IF('Indicator Date hidden'!AG61="x","x",$AF$2-'Indicator Date hidden'!AG61)</f>
        <v>3</v>
      </c>
      <c r="AG60" s="170">
        <f>IF('Indicator Date hidden'!AH61="x","x",$AG$2-'Indicator Date hidden'!AH61)</f>
        <v>0</v>
      </c>
      <c r="AH60" s="170">
        <f>IF('Indicator Date hidden'!AI61="x","x",$AH$2-'Indicator Date hidden'!AI61)</f>
        <v>0</v>
      </c>
      <c r="AI60" s="170">
        <f>IF('Indicator Date hidden'!AJ61="x","x",$AI$2-'Indicator Date hidden'!AJ61)</f>
        <v>0</v>
      </c>
      <c r="AJ60" s="170" t="str">
        <f>IF('Indicator Date hidden'!AK61="x","x",$AJ$2-'Indicator Date hidden'!AK61)</f>
        <v>x</v>
      </c>
      <c r="AK60" s="170">
        <f>IF('Indicator Date hidden'!AL61="x","x",$AK$2-'Indicator Date hidden'!AL61)</f>
        <v>1</v>
      </c>
      <c r="AL60" s="170">
        <f>IF('Indicator Date hidden'!AM61="x","x",$AL$2-'Indicator Date hidden'!AM61)</f>
        <v>0</v>
      </c>
      <c r="AM60" s="170">
        <f>IF('Indicator Date hidden'!AN61="x","x",$AM$2-'Indicator Date hidden'!AN61)</f>
        <v>0</v>
      </c>
      <c r="AN60" s="170">
        <f>IF('Indicator Date hidden'!AO61="x","x",$AN$2-'Indicator Date hidden'!AO61)</f>
        <v>0</v>
      </c>
      <c r="AO60" s="170">
        <f>IF('Indicator Date hidden'!AP61="x","x",$AO$2-'Indicator Date hidden'!AP61)</f>
        <v>0</v>
      </c>
      <c r="AP60" s="170">
        <f>IF('Indicator Date hidden'!AQ61="x","x",$AP$2-'Indicator Date hidden'!AQ61)</f>
        <v>0</v>
      </c>
      <c r="AQ60" s="170">
        <f>IF('Indicator Date hidden'!AR61="x","x",$AQ$2-'Indicator Date hidden'!AR61)</f>
        <v>0</v>
      </c>
      <c r="AR60" s="170">
        <f>IF('Indicator Date hidden'!AS61="x","x",$AR$2-'Indicator Date hidden'!AS61)</f>
        <v>0</v>
      </c>
      <c r="AS60" s="170">
        <f>IF('Indicator Date hidden'!AT61="x","x",$AS$2-'Indicator Date hidden'!AT61)</f>
        <v>0</v>
      </c>
      <c r="AT60" s="170">
        <f>IF('Indicator Date hidden'!AU61="x","x",$AT$2-'Indicator Date hidden'!AU61)</f>
        <v>0</v>
      </c>
      <c r="AU60" s="170" t="str">
        <f>IF('Indicator Date hidden'!AV61="x","x",$AU$2-'Indicator Date hidden'!AV61)</f>
        <v>x</v>
      </c>
      <c r="AV60" s="170">
        <f>IF('Indicator Date hidden'!AW61="x","x",$AV$2-'Indicator Date hidden'!AW61)</f>
        <v>0</v>
      </c>
      <c r="AW60" s="170">
        <f>IF('Indicator Date hidden'!AX61="x","x",$AW$2-'Indicator Date hidden'!AX61)</f>
        <v>0</v>
      </c>
      <c r="AX60" s="170">
        <f>IF('Indicator Date hidden'!AY61="x","x",$AX$2-'Indicator Date hidden'!AY61)</f>
        <v>0</v>
      </c>
      <c r="AY60" s="170">
        <f>IF('Indicator Date hidden'!AZ61="x","x",$AY$2-'Indicator Date hidden'!AZ61)</f>
        <v>0</v>
      </c>
      <c r="AZ60" s="170">
        <f>IF('Indicator Date hidden'!BA61="x","x",$AZ$2-'Indicator Date hidden'!BA61)</f>
        <v>0</v>
      </c>
      <c r="BA60" s="5">
        <f t="shared" si="0"/>
        <v>10</v>
      </c>
      <c r="BB60" s="171">
        <f t="shared" si="1"/>
        <v>0.22727272727272727</v>
      </c>
      <c r="BC60" s="5">
        <f t="shared" si="2"/>
        <v>3</v>
      </c>
      <c r="BD60" s="171">
        <f t="shared" si="3"/>
        <v>0.99689600906642306</v>
      </c>
      <c r="BE60" s="174">
        <f t="shared" si="4"/>
        <v>0</v>
      </c>
    </row>
    <row r="61" spans="1:57" x14ac:dyDescent="0.25">
      <c r="A61" t="s">
        <v>110</v>
      </c>
      <c r="B61" s="170">
        <f>IF('Indicator Date hidden'!C62="x","x",$B$2-'Indicator Date hidden'!C62)</f>
        <v>0</v>
      </c>
      <c r="C61" s="170">
        <f>IF('Indicator Date hidden'!D62="x","x",$C$2-'Indicator Date hidden'!D62)</f>
        <v>0</v>
      </c>
      <c r="D61" s="170">
        <f>IF('Indicator Date hidden'!E62="x","x",$D$2-'Indicator Date hidden'!E62)</f>
        <v>0</v>
      </c>
      <c r="E61" s="170">
        <f>IF('Indicator Date hidden'!F62="x","x",$E$2-'Indicator Date hidden'!F62)</f>
        <v>0</v>
      </c>
      <c r="F61" s="170">
        <f>IF('Indicator Date hidden'!G62="x","x",$F$2-'Indicator Date hidden'!G62)</f>
        <v>0</v>
      </c>
      <c r="G61" s="170">
        <f>IF('Indicator Date hidden'!H62="x","x",$G$2-'Indicator Date hidden'!H62)</f>
        <v>0</v>
      </c>
      <c r="H61" s="170">
        <f>IF('Indicator Date hidden'!I62="x","x",$H$2-'Indicator Date hidden'!I62)</f>
        <v>0</v>
      </c>
      <c r="I61" s="170">
        <f>IF('Indicator Date hidden'!J62="x","x",$I$2-'Indicator Date hidden'!J62)</f>
        <v>0</v>
      </c>
      <c r="J61" s="170">
        <f>IF('Indicator Date hidden'!K62="x","x",$J$2-'Indicator Date hidden'!K62)</f>
        <v>0</v>
      </c>
      <c r="K61" s="170">
        <f>IF('Indicator Date hidden'!L62="x","x",$K$2-'Indicator Date hidden'!L62)</f>
        <v>0</v>
      </c>
      <c r="L61" s="170">
        <f>IF('Indicator Date hidden'!M62="x","x",$L$2-'Indicator Date hidden'!M62)</f>
        <v>0</v>
      </c>
      <c r="M61" s="170">
        <f>IF('Indicator Date hidden'!N62="x","x",$M$2-'Indicator Date hidden'!N62)</f>
        <v>0</v>
      </c>
      <c r="N61" s="170">
        <f>IF('Indicator Date hidden'!O62="x","x",$N$2-'Indicator Date hidden'!O62)</f>
        <v>0</v>
      </c>
      <c r="O61" s="170">
        <f>IF('Indicator Date hidden'!P62="x","x",$O$2-'Indicator Date hidden'!P62)</f>
        <v>0</v>
      </c>
      <c r="P61" s="170">
        <f>IF('Indicator Date hidden'!Q62="x","x",$P$2-'Indicator Date hidden'!Q62)</f>
        <v>0</v>
      </c>
      <c r="Q61" s="170" t="str">
        <f>IF('Indicator Date hidden'!R62="x","x",$Q$2-'Indicator Date hidden'!R62)</f>
        <v>x</v>
      </c>
      <c r="R61" s="170">
        <f>IF('Indicator Date hidden'!S62="x","x",$R$2-'Indicator Date hidden'!S62)</f>
        <v>0</v>
      </c>
      <c r="S61" s="170">
        <f>IF('Indicator Date hidden'!T62="x","x",$S$2-'Indicator Date hidden'!T62)</f>
        <v>0</v>
      </c>
      <c r="T61" s="170">
        <f>IF('Indicator Date hidden'!U62="x","x",$T$2-'Indicator Date hidden'!U62)</f>
        <v>0</v>
      </c>
      <c r="U61" s="170" t="str">
        <f>IF('Indicator Date hidden'!V62="x","x",$U$2-'Indicator Date hidden'!V62)</f>
        <v>x</v>
      </c>
      <c r="V61" s="170">
        <f>IF('Indicator Date hidden'!W62="x","x",$V$2-'Indicator Date hidden'!W62)</f>
        <v>0</v>
      </c>
      <c r="W61" s="170" t="str">
        <f>IF('Indicator Date hidden'!X62="x","x",$W$2-'Indicator Date hidden'!X62)</f>
        <v>x</v>
      </c>
      <c r="X61" s="170">
        <f>IF('Indicator Date hidden'!Y62="x","x",$X$2-'Indicator Date hidden'!Y62)</f>
        <v>0</v>
      </c>
      <c r="Y61" s="170">
        <f>IF('Indicator Date hidden'!Z62="x","x",$Y$2-'Indicator Date hidden'!Z62)</f>
        <v>0</v>
      </c>
      <c r="Z61" s="170">
        <f>IF('Indicator Date hidden'!AA62="x","x",$Z$2-'Indicator Date hidden'!AA62)</f>
        <v>0</v>
      </c>
      <c r="AA61" s="170">
        <f>IF('Indicator Date hidden'!AB62="x","x",$AA$2-'Indicator Date hidden'!AB62)</f>
        <v>0</v>
      </c>
      <c r="AB61" s="170">
        <f>IF('Indicator Date hidden'!AC62="x","x",$AB$2-'Indicator Date hidden'!AC62)</f>
        <v>0</v>
      </c>
      <c r="AC61" s="170">
        <f>IF('Indicator Date hidden'!AD62="x","x",$AC$2-'Indicator Date hidden'!AD62)</f>
        <v>0</v>
      </c>
      <c r="AD61" s="170" t="str">
        <f>IF('Indicator Date hidden'!AE62="x","x",$AD$2-'Indicator Date hidden'!AE62)</f>
        <v>x</v>
      </c>
      <c r="AE61" s="170">
        <f>IF('Indicator Date hidden'!AF62="x","x",$AE$2-'Indicator Date hidden'!AF62)</f>
        <v>0</v>
      </c>
      <c r="AF61" s="170">
        <f>IF('Indicator Date hidden'!AG62="x","x",$AF$2-'Indicator Date hidden'!AG62)</f>
        <v>3</v>
      </c>
      <c r="AG61" s="170">
        <f>IF('Indicator Date hidden'!AH62="x","x",$AG$2-'Indicator Date hidden'!AH62)</f>
        <v>0</v>
      </c>
      <c r="AH61" s="170">
        <f>IF('Indicator Date hidden'!AI62="x","x",$AH$2-'Indicator Date hidden'!AI62)</f>
        <v>0</v>
      </c>
      <c r="AI61" s="170">
        <f>IF('Indicator Date hidden'!AJ62="x","x",$AI$2-'Indicator Date hidden'!AJ62)</f>
        <v>0</v>
      </c>
      <c r="AJ61" s="170" t="str">
        <f>IF('Indicator Date hidden'!AK62="x","x",$AJ$2-'Indicator Date hidden'!AK62)</f>
        <v>x</v>
      </c>
      <c r="AK61" s="170">
        <f>IF('Indicator Date hidden'!AL62="x","x",$AK$2-'Indicator Date hidden'!AL62)</f>
        <v>1</v>
      </c>
      <c r="AL61" s="170">
        <f>IF('Indicator Date hidden'!AM62="x","x",$AL$2-'Indicator Date hidden'!AM62)</f>
        <v>0</v>
      </c>
      <c r="AM61" s="170">
        <f>IF('Indicator Date hidden'!AN62="x","x",$AM$2-'Indicator Date hidden'!AN62)</f>
        <v>0</v>
      </c>
      <c r="AN61" s="170">
        <f>IF('Indicator Date hidden'!AO62="x","x",$AN$2-'Indicator Date hidden'!AO62)</f>
        <v>0</v>
      </c>
      <c r="AO61" s="170">
        <f>IF('Indicator Date hidden'!AP62="x","x",$AO$2-'Indicator Date hidden'!AP62)</f>
        <v>0</v>
      </c>
      <c r="AP61" s="170">
        <f>IF('Indicator Date hidden'!AQ62="x","x",$AP$2-'Indicator Date hidden'!AQ62)</f>
        <v>0</v>
      </c>
      <c r="AQ61" s="170">
        <f>IF('Indicator Date hidden'!AR62="x","x",$AQ$2-'Indicator Date hidden'!AR62)</f>
        <v>0</v>
      </c>
      <c r="AR61" s="170">
        <f>IF('Indicator Date hidden'!AS62="x","x",$AR$2-'Indicator Date hidden'!AS62)</f>
        <v>0</v>
      </c>
      <c r="AS61" s="170">
        <f>IF('Indicator Date hidden'!AT62="x","x",$AS$2-'Indicator Date hidden'!AT62)</f>
        <v>0</v>
      </c>
      <c r="AT61" s="170">
        <f>IF('Indicator Date hidden'!AU62="x","x",$AT$2-'Indicator Date hidden'!AU62)</f>
        <v>0</v>
      </c>
      <c r="AU61" s="170" t="str">
        <f>IF('Indicator Date hidden'!AV62="x","x",$AU$2-'Indicator Date hidden'!AV62)</f>
        <v>x</v>
      </c>
      <c r="AV61" s="170">
        <f>IF('Indicator Date hidden'!AW62="x","x",$AV$2-'Indicator Date hidden'!AW62)</f>
        <v>0</v>
      </c>
      <c r="AW61" s="170">
        <f>IF('Indicator Date hidden'!AX62="x","x",$AW$2-'Indicator Date hidden'!AX62)</f>
        <v>0</v>
      </c>
      <c r="AX61" s="170">
        <f>IF('Indicator Date hidden'!AY62="x","x",$AX$2-'Indicator Date hidden'!AY62)</f>
        <v>0</v>
      </c>
      <c r="AY61" s="170">
        <f>IF('Indicator Date hidden'!AZ62="x","x",$AY$2-'Indicator Date hidden'!AZ62)</f>
        <v>0</v>
      </c>
      <c r="AZ61" s="170">
        <f>IF('Indicator Date hidden'!BA62="x","x",$AZ$2-'Indicator Date hidden'!BA62)</f>
        <v>0</v>
      </c>
      <c r="BA61" s="5">
        <f t="shared" si="0"/>
        <v>4</v>
      </c>
      <c r="BB61" s="171">
        <f t="shared" si="1"/>
        <v>8.8888888888888892E-2</v>
      </c>
      <c r="BC61" s="5">
        <f t="shared" si="2"/>
        <v>2</v>
      </c>
      <c r="BD61" s="171">
        <f t="shared" si="3"/>
        <v>0.4629481479111035</v>
      </c>
      <c r="BE61" s="174">
        <f t="shared" si="4"/>
        <v>0</v>
      </c>
    </row>
    <row r="62" spans="1:57" x14ac:dyDescent="0.25">
      <c r="A62" t="s">
        <v>112</v>
      </c>
      <c r="B62" s="170">
        <f>IF('Indicator Date hidden'!C63="x","x",$B$2-'Indicator Date hidden'!C63)</f>
        <v>0</v>
      </c>
      <c r="C62" s="170">
        <f>IF('Indicator Date hidden'!D63="x","x",$C$2-'Indicator Date hidden'!D63)</f>
        <v>0</v>
      </c>
      <c r="D62" s="170">
        <f>IF('Indicator Date hidden'!E63="x","x",$D$2-'Indicator Date hidden'!E63)</f>
        <v>0</v>
      </c>
      <c r="E62" s="170">
        <f>IF('Indicator Date hidden'!F63="x","x",$E$2-'Indicator Date hidden'!F63)</f>
        <v>0</v>
      </c>
      <c r="F62" s="170">
        <f>IF('Indicator Date hidden'!G63="x","x",$F$2-'Indicator Date hidden'!G63)</f>
        <v>0</v>
      </c>
      <c r="G62" s="170">
        <f>IF('Indicator Date hidden'!H63="x","x",$G$2-'Indicator Date hidden'!H63)</f>
        <v>0</v>
      </c>
      <c r="H62" s="170">
        <f>IF('Indicator Date hidden'!I63="x","x",$H$2-'Indicator Date hidden'!I63)</f>
        <v>0</v>
      </c>
      <c r="I62" s="170">
        <f>IF('Indicator Date hidden'!J63="x","x",$I$2-'Indicator Date hidden'!J63)</f>
        <v>0</v>
      </c>
      <c r="J62" s="170">
        <f>IF('Indicator Date hidden'!K63="x","x",$J$2-'Indicator Date hidden'!K63)</f>
        <v>0</v>
      </c>
      <c r="K62" s="170">
        <f>IF('Indicator Date hidden'!L63="x","x",$K$2-'Indicator Date hidden'!L63)</f>
        <v>0</v>
      </c>
      <c r="L62" s="170">
        <f>IF('Indicator Date hidden'!M63="x","x",$L$2-'Indicator Date hidden'!M63)</f>
        <v>0</v>
      </c>
      <c r="M62" s="170">
        <f>IF('Indicator Date hidden'!N63="x","x",$M$2-'Indicator Date hidden'!N63)</f>
        <v>0</v>
      </c>
      <c r="N62" s="170">
        <f>IF('Indicator Date hidden'!O63="x","x",$N$2-'Indicator Date hidden'!O63)</f>
        <v>0</v>
      </c>
      <c r="O62" s="170">
        <f>IF('Indicator Date hidden'!P63="x","x",$O$2-'Indicator Date hidden'!P63)</f>
        <v>0</v>
      </c>
      <c r="P62" s="170">
        <f>IF('Indicator Date hidden'!Q63="x","x",$P$2-'Indicator Date hidden'!Q63)</f>
        <v>0</v>
      </c>
      <c r="Q62" s="170">
        <f>IF('Indicator Date hidden'!R63="x","x",$Q$2-'Indicator Date hidden'!R63)</f>
        <v>3</v>
      </c>
      <c r="R62" s="170">
        <f>IF('Indicator Date hidden'!S63="x","x",$R$2-'Indicator Date hidden'!S63)</f>
        <v>0</v>
      </c>
      <c r="S62" s="170">
        <f>IF('Indicator Date hidden'!T63="x","x",$S$2-'Indicator Date hidden'!T63)</f>
        <v>0</v>
      </c>
      <c r="T62" s="170">
        <f>IF('Indicator Date hidden'!U63="x","x",$T$2-'Indicator Date hidden'!U63)</f>
        <v>0</v>
      </c>
      <c r="U62" s="170">
        <f>IF('Indicator Date hidden'!V63="x","x",$U$2-'Indicator Date hidden'!V63)</f>
        <v>0</v>
      </c>
      <c r="V62" s="170">
        <f>IF('Indicator Date hidden'!W63="x","x",$V$2-'Indicator Date hidden'!W63)</f>
        <v>0</v>
      </c>
      <c r="W62" s="170">
        <f>IF('Indicator Date hidden'!X63="x","x",$W$2-'Indicator Date hidden'!X63)</f>
        <v>4</v>
      </c>
      <c r="X62" s="170">
        <f>IF('Indicator Date hidden'!Y63="x","x",$X$2-'Indicator Date hidden'!Y63)</f>
        <v>0</v>
      </c>
      <c r="Y62" s="170">
        <f>IF('Indicator Date hidden'!Z63="x","x",$Y$2-'Indicator Date hidden'!Z63)</f>
        <v>0</v>
      </c>
      <c r="Z62" s="170">
        <f>IF('Indicator Date hidden'!AA63="x","x",$Z$2-'Indicator Date hidden'!AA63)</f>
        <v>0</v>
      </c>
      <c r="AA62" s="170">
        <f>IF('Indicator Date hidden'!AB63="x","x",$AA$2-'Indicator Date hidden'!AB63)</f>
        <v>0</v>
      </c>
      <c r="AB62" s="170">
        <f>IF('Indicator Date hidden'!AC63="x","x",$AB$2-'Indicator Date hidden'!AC63)</f>
        <v>0</v>
      </c>
      <c r="AC62" s="170">
        <f>IF('Indicator Date hidden'!AD63="x","x",$AC$2-'Indicator Date hidden'!AD63)</f>
        <v>0</v>
      </c>
      <c r="AD62" s="170">
        <f>IF('Indicator Date hidden'!AE63="x","x",$AD$2-'Indicator Date hidden'!AE63)</f>
        <v>0</v>
      </c>
      <c r="AE62" s="170">
        <f>IF('Indicator Date hidden'!AF63="x","x",$AE$2-'Indicator Date hidden'!AF63)</f>
        <v>0</v>
      </c>
      <c r="AF62" s="170">
        <f>IF('Indicator Date hidden'!AG63="x","x",$AF$2-'Indicator Date hidden'!AG63)</f>
        <v>10</v>
      </c>
      <c r="AG62" s="170">
        <f>IF('Indicator Date hidden'!AH63="x","x",$AG$2-'Indicator Date hidden'!AH63)</f>
        <v>0</v>
      </c>
      <c r="AH62" s="170">
        <f>IF('Indicator Date hidden'!AI63="x","x",$AH$2-'Indicator Date hidden'!AI63)</f>
        <v>0</v>
      </c>
      <c r="AI62" s="170">
        <f>IF('Indicator Date hidden'!AJ63="x","x",$AI$2-'Indicator Date hidden'!AJ63)</f>
        <v>0</v>
      </c>
      <c r="AJ62" s="170" t="str">
        <f>IF('Indicator Date hidden'!AK63="x","x",$AJ$2-'Indicator Date hidden'!AK63)</f>
        <v>x</v>
      </c>
      <c r="AK62" s="170">
        <f>IF('Indicator Date hidden'!AL63="x","x",$AK$2-'Indicator Date hidden'!AL63)</f>
        <v>1</v>
      </c>
      <c r="AL62" s="170">
        <f>IF('Indicator Date hidden'!AM63="x","x",$AL$2-'Indicator Date hidden'!AM63)</f>
        <v>0</v>
      </c>
      <c r="AM62" s="170">
        <f>IF('Indicator Date hidden'!AN63="x","x",$AM$2-'Indicator Date hidden'!AN63)</f>
        <v>0</v>
      </c>
      <c r="AN62" s="170">
        <f>IF('Indicator Date hidden'!AO63="x","x",$AN$2-'Indicator Date hidden'!AO63)</f>
        <v>0</v>
      </c>
      <c r="AO62" s="170">
        <f>IF('Indicator Date hidden'!AP63="x","x",$AO$2-'Indicator Date hidden'!AP63)</f>
        <v>0</v>
      </c>
      <c r="AP62" s="170">
        <f>IF('Indicator Date hidden'!AQ63="x","x",$AP$2-'Indicator Date hidden'!AQ63)</f>
        <v>0</v>
      </c>
      <c r="AQ62" s="170">
        <f>IF('Indicator Date hidden'!AR63="x","x",$AQ$2-'Indicator Date hidden'!AR63)</f>
        <v>0</v>
      </c>
      <c r="AR62" s="170">
        <f>IF('Indicator Date hidden'!AS63="x","x",$AR$2-'Indicator Date hidden'!AS63)</f>
        <v>0</v>
      </c>
      <c r="AS62" s="170">
        <f>IF('Indicator Date hidden'!AT63="x","x",$AS$2-'Indicator Date hidden'!AT63)</f>
        <v>0</v>
      </c>
      <c r="AT62" s="170">
        <f>IF('Indicator Date hidden'!AU63="x","x",$AT$2-'Indicator Date hidden'!AU63)</f>
        <v>0</v>
      </c>
      <c r="AU62" s="170">
        <f>IF('Indicator Date hidden'!AV63="x","x",$AU$2-'Indicator Date hidden'!AV63)</f>
        <v>1</v>
      </c>
      <c r="AV62" s="170">
        <f>IF('Indicator Date hidden'!AW63="x","x",$AV$2-'Indicator Date hidden'!AW63)</f>
        <v>0</v>
      </c>
      <c r="AW62" s="170">
        <f>IF('Indicator Date hidden'!AX63="x","x",$AW$2-'Indicator Date hidden'!AX63)</f>
        <v>0</v>
      </c>
      <c r="AX62" s="170">
        <f>IF('Indicator Date hidden'!AY63="x","x",$AX$2-'Indicator Date hidden'!AY63)</f>
        <v>0</v>
      </c>
      <c r="AY62" s="170">
        <f>IF('Indicator Date hidden'!AZ63="x","x",$AY$2-'Indicator Date hidden'!AZ63)</f>
        <v>0</v>
      </c>
      <c r="AZ62" s="170">
        <f>IF('Indicator Date hidden'!BA63="x","x",$AZ$2-'Indicator Date hidden'!BA63)</f>
        <v>0</v>
      </c>
      <c r="BA62" s="5">
        <f t="shared" si="0"/>
        <v>19</v>
      </c>
      <c r="BB62" s="171">
        <f t="shared" si="1"/>
        <v>0.38</v>
      </c>
      <c r="BC62" s="5">
        <f t="shared" si="2"/>
        <v>5</v>
      </c>
      <c r="BD62" s="171">
        <f t="shared" si="3"/>
        <v>1.5477725931156683</v>
      </c>
      <c r="BE62" s="174">
        <f t="shared" si="4"/>
        <v>0</v>
      </c>
    </row>
    <row r="63" spans="1:57" x14ac:dyDescent="0.25">
      <c r="A63" t="s">
        <v>114</v>
      </c>
      <c r="B63" s="170">
        <f>IF('Indicator Date hidden'!C64="x","x",$B$2-'Indicator Date hidden'!C64)</f>
        <v>0</v>
      </c>
      <c r="C63" s="170">
        <f>IF('Indicator Date hidden'!D64="x","x",$C$2-'Indicator Date hidden'!D64)</f>
        <v>0</v>
      </c>
      <c r="D63" s="170">
        <f>IF('Indicator Date hidden'!E64="x","x",$D$2-'Indicator Date hidden'!E64)</f>
        <v>0</v>
      </c>
      <c r="E63" s="170">
        <f>IF('Indicator Date hidden'!F64="x","x",$E$2-'Indicator Date hidden'!F64)</f>
        <v>0</v>
      </c>
      <c r="F63" s="170">
        <f>IF('Indicator Date hidden'!G64="x","x",$F$2-'Indicator Date hidden'!G64)</f>
        <v>0</v>
      </c>
      <c r="G63" s="170">
        <f>IF('Indicator Date hidden'!H64="x","x",$G$2-'Indicator Date hidden'!H64)</f>
        <v>0</v>
      </c>
      <c r="H63" s="170">
        <f>IF('Indicator Date hidden'!I64="x","x",$H$2-'Indicator Date hidden'!I64)</f>
        <v>0</v>
      </c>
      <c r="I63" s="170">
        <f>IF('Indicator Date hidden'!J64="x","x",$I$2-'Indicator Date hidden'!J64)</f>
        <v>0</v>
      </c>
      <c r="J63" s="170">
        <f>IF('Indicator Date hidden'!K64="x","x",$J$2-'Indicator Date hidden'!K64)</f>
        <v>0</v>
      </c>
      <c r="K63" s="170">
        <f>IF('Indicator Date hidden'!L64="x","x",$K$2-'Indicator Date hidden'!L64)</f>
        <v>0</v>
      </c>
      <c r="L63" s="170">
        <f>IF('Indicator Date hidden'!M64="x","x",$L$2-'Indicator Date hidden'!M64)</f>
        <v>0</v>
      </c>
      <c r="M63" s="170">
        <f>IF('Indicator Date hidden'!N64="x","x",$M$2-'Indicator Date hidden'!N64)</f>
        <v>0</v>
      </c>
      <c r="N63" s="170">
        <f>IF('Indicator Date hidden'!O64="x","x",$N$2-'Indicator Date hidden'!O64)</f>
        <v>0</v>
      </c>
      <c r="O63" s="170">
        <f>IF('Indicator Date hidden'!P64="x","x",$O$2-'Indicator Date hidden'!P64)</f>
        <v>0</v>
      </c>
      <c r="P63" s="170">
        <f>IF('Indicator Date hidden'!Q64="x","x",$P$2-'Indicator Date hidden'!Q64)</f>
        <v>0</v>
      </c>
      <c r="Q63" s="170">
        <f>IF('Indicator Date hidden'!R64="x","x",$Q$2-'Indicator Date hidden'!R64)</f>
        <v>2</v>
      </c>
      <c r="R63" s="170">
        <f>IF('Indicator Date hidden'!S64="x","x",$R$2-'Indicator Date hidden'!S64)</f>
        <v>0</v>
      </c>
      <c r="S63" s="170">
        <f>IF('Indicator Date hidden'!T64="x","x",$S$2-'Indicator Date hidden'!T64)</f>
        <v>0</v>
      </c>
      <c r="T63" s="170">
        <f>IF('Indicator Date hidden'!U64="x","x",$T$2-'Indicator Date hidden'!U64)</f>
        <v>0</v>
      </c>
      <c r="U63" s="170">
        <f>IF('Indicator Date hidden'!V64="x","x",$U$2-'Indicator Date hidden'!V64)</f>
        <v>0</v>
      </c>
      <c r="V63" s="170">
        <f>IF('Indicator Date hidden'!W64="x","x",$V$2-'Indicator Date hidden'!W64)</f>
        <v>0</v>
      </c>
      <c r="W63" s="170">
        <f>IF('Indicator Date hidden'!X64="x","x",$W$2-'Indicator Date hidden'!X64)</f>
        <v>3</v>
      </c>
      <c r="X63" s="170">
        <f>IF('Indicator Date hidden'!Y64="x","x",$X$2-'Indicator Date hidden'!Y64)</f>
        <v>6</v>
      </c>
      <c r="Y63" s="170">
        <f>IF('Indicator Date hidden'!Z64="x","x",$Y$2-'Indicator Date hidden'!Z64)</f>
        <v>0</v>
      </c>
      <c r="Z63" s="170">
        <f>IF('Indicator Date hidden'!AA64="x","x",$Z$2-'Indicator Date hidden'!AA64)</f>
        <v>0</v>
      </c>
      <c r="AA63" s="170">
        <f>IF('Indicator Date hidden'!AB64="x","x",$AA$2-'Indicator Date hidden'!AB64)</f>
        <v>0</v>
      </c>
      <c r="AB63" s="170">
        <f>IF('Indicator Date hidden'!AC64="x","x",$AB$2-'Indicator Date hidden'!AC64)</f>
        <v>0</v>
      </c>
      <c r="AC63" s="170">
        <f>IF('Indicator Date hidden'!AD64="x","x",$AC$2-'Indicator Date hidden'!AD64)</f>
        <v>0</v>
      </c>
      <c r="AD63" s="170">
        <f>IF('Indicator Date hidden'!AE64="x","x",$AD$2-'Indicator Date hidden'!AE64)</f>
        <v>0</v>
      </c>
      <c r="AE63" s="170">
        <f>IF('Indicator Date hidden'!AF64="x","x",$AE$2-'Indicator Date hidden'!AF64)</f>
        <v>0</v>
      </c>
      <c r="AF63" s="170" t="str">
        <f>IF('Indicator Date hidden'!AG64="x","x",$AF$2-'Indicator Date hidden'!AG64)</f>
        <v>x</v>
      </c>
      <c r="AG63" s="170">
        <f>IF('Indicator Date hidden'!AH64="x","x",$AG$2-'Indicator Date hidden'!AH64)</f>
        <v>0</v>
      </c>
      <c r="AH63" s="170">
        <f>IF('Indicator Date hidden'!AI64="x","x",$AH$2-'Indicator Date hidden'!AI64)</f>
        <v>0</v>
      </c>
      <c r="AI63" s="170">
        <f>IF('Indicator Date hidden'!AJ64="x","x",$AI$2-'Indicator Date hidden'!AJ64)</f>
        <v>0</v>
      </c>
      <c r="AJ63" s="170" t="str">
        <f>IF('Indicator Date hidden'!AK64="x","x",$AJ$2-'Indicator Date hidden'!AK64)</f>
        <v>x</v>
      </c>
      <c r="AK63" s="170">
        <f>IF('Indicator Date hidden'!AL64="x","x",$AK$2-'Indicator Date hidden'!AL64)</f>
        <v>1</v>
      </c>
      <c r="AL63" s="170">
        <f>IF('Indicator Date hidden'!AM64="x","x",$AL$2-'Indicator Date hidden'!AM64)</f>
        <v>0</v>
      </c>
      <c r="AM63" s="170">
        <f>IF('Indicator Date hidden'!AN64="x","x",$AM$2-'Indicator Date hidden'!AN64)</f>
        <v>0</v>
      </c>
      <c r="AN63" s="170">
        <f>IF('Indicator Date hidden'!AO64="x","x",$AN$2-'Indicator Date hidden'!AO64)</f>
        <v>0</v>
      </c>
      <c r="AO63" s="170">
        <f>IF('Indicator Date hidden'!AP64="x","x",$AO$2-'Indicator Date hidden'!AP64)</f>
        <v>0</v>
      </c>
      <c r="AP63" s="170">
        <f>IF('Indicator Date hidden'!AQ64="x","x",$AP$2-'Indicator Date hidden'!AQ64)</f>
        <v>0</v>
      </c>
      <c r="AQ63" s="170">
        <f>IF('Indicator Date hidden'!AR64="x","x",$AQ$2-'Indicator Date hidden'!AR64)</f>
        <v>0</v>
      </c>
      <c r="AR63" s="170">
        <f>IF('Indicator Date hidden'!AS64="x","x",$AR$2-'Indicator Date hidden'!AS64)</f>
        <v>0</v>
      </c>
      <c r="AS63" s="170">
        <f>IF('Indicator Date hidden'!AT64="x","x",$AS$2-'Indicator Date hidden'!AT64)</f>
        <v>0</v>
      </c>
      <c r="AT63" s="170">
        <f>IF('Indicator Date hidden'!AU64="x","x",$AT$2-'Indicator Date hidden'!AU64)</f>
        <v>0</v>
      </c>
      <c r="AU63" s="170">
        <f>IF('Indicator Date hidden'!AV64="x","x",$AU$2-'Indicator Date hidden'!AV64)</f>
        <v>1</v>
      </c>
      <c r="AV63" s="170">
        <f>IF('Indicator Date hidden'!AW64="x","x",$AV$2-'Indicator Date hidden'!AW64)</f>
        <v>0</v>
      </c>
      <c r="AW63" s="170">
        <f>IF('Indicator Date hidden'!AX64="x","x",$AW$2-'Indicator Date hidden'!AX64)</f>
        <v>0</v>
      </c>
      <c r="AX63" s="170">
        <f>IF('Indicator Date hidden'!AY64="x","x",$AX$2-'Indicator Date hidden'!AY64)</f>
        <v>0</v>
      </c>
      <c r="AY63" s="170">
        <f>IF('Indicator Date hidden'!AZ64="x","x",$AY$2-'Indicator Date hidden'!AZ64)</f>
        <v>0</v>
      </c>
      <c r="AZ63" s="170">
        <f>IF('Indicator Date hidden'!BA64="x","x",$AZ$2-'Indicator Date hidden'!BA64)</f>
        <v>0</v>
      </c>
      <c r="BA63" s="5">
        <f t="shared" si="0"/>
        <v>13</v>
      </c>
      <c r="BB63" s="171">
        <f t="shared" si="1"/>
        <v>0.26530612244897961</v>
      </c>
      <c r="BC63" s="5">
        <f t="shared" si="2"/>
        <v>5</v>
      </c>
      <c r="BD63" s="171">
        <f t="shared" si="3"/>
        <v>0.98510354172629955</v>
      </c>
      <c r="BE63" s="174">
        <f t="shared" si="4"/>
        <v>0</v>
      </c>
    </row>
    <row r="64" spans="1:57" x14ac:dyDescent="0.25">
      <c r="A64" t="s">
        <v>116</v>
      </c>
      <c r="B64" s="170">
        <f>IF('Indicator Date hidden'!C65="x","x",$B$2-'Indicator Date hidden'!C65)</f>
        <v>0</v>
      </c>
      <c r="C64" s="170">
        <f>IF('Indicator Date hidden'!D65="x","x",$C$2-'Indicator Date hidden'!D65)</f>
        <v>0</v>
      </c>
      <c r="D64" s="170">
        <f>IF('Indicator Date hidden'!E65="x","x",$D$2-'Indicator Date hidden'!E65)</f>
        <v>0</v>
      </c>
      <c r="E64" s="170">
        <f>IF('Indicator Date hidden'!F65="x","x",$E$2-'Indicator Date hidden'!F65)</f>
        <v>0</v>
      </c>
      <c r="F64" s="170">
        <f>IF('Indicator Date hidden'!G65="x","x",$F$2-'Indicator Date hidden'!G65)</f>
        <v>0</v>
      </c>
      <c r="G64" s="170">
        <f>IF('Indicator Date hidden'!H65="x","x",$G$2-'Indicator Date hidden'!H65)</f>
        <v>0</v>
      </c>
      <c r="H64" s="170">
        <f>IF('Indicator Date hidden'!I65="x","x",$H$2-'Indicator Date hidden'!I65)</f>
        <v>0</v>
      </c>
      <c r="I64" s="170">
        <f>IF('Indicator Date hidden'!J65="x","x",$I$2-'Indicator Date hidden'!J65)</f>
        <v>0</v>
      </c>
      <c r="J64" s="170">
        <f>IF('Indicator Date hidden'!K65="x","x",$J$2-'Indicator Date hidden'!K65)</f>
        <v>0</v>
      </c>
      <c r="K64" s="170">
        <f>IF('Indicator Date hidden'!L65="x","x",$K$2-'Indicator Date hidden'!L65)</f>
        <v>0</v>
      </c>
      <c r="L64" s="170">
        <f>IF('Indicator Date hidden'!M65="x","x",$L$2-'Indicator Date hidden'!M65)</f>
        <v>0</v>
      </c>
      <c r="M64" s="170">
        <f>IF('Indicator Date hidden'!N65="x","x",$M$2-'Indicator Date hidden'!N65)</f>
        <v>0</v>
      </c>
      <c r="N64" s="170">
        <f>IF('Indicator Date hidden'!O65="x","x",$N$2-'Indicator Date hidden'!O65)</f>
        <v>0</v>
      </c>
      <c r="O64" s="170">
        <f>IF('Indicator Date hidden'!P65="x","x",$O$2-'Indicator Date hidden'!P65)</f>
        <v>0</v>
      </c>
      <c r="P64" s="170">
        <f>IF('Indicator Date hidden'!Q65="x","x",$P$2-'Indicator Date hidden'!Q65)</f>
        <v>0</v>
      </c>
      <c r="Q64" s="170">
        <f>IF('Indicator Date hidden'!R65="x","x",$Q$2-'Indicator Date hidden'!R65)</f>
        <v>10</v>
      </c>
      <c r="R64" s="170">
        <f>IF('Indicator Date hidden'!S65="x","x",$R$2-'Indicator Date hidden'!S65)</f>
        <v>0</v>
      </c>
      <c r="S64" s="170">
        <f>IF('Indicator Date hidden'!T65="x","x",$S$2-'Indicator Date hidden'!T65)</f>
        <v>0</v>
      </c>
      <c r="T64" s="170">
        <f>IF('Indicator Date hidden'!U65="x","x",$T$2-'Indicator Date hidden'!U65)</f>
        <v>0</v>
      </c>
      <c r="U64" s="170">
        <f>IF('Indicator Date hidden'!V65="x","x",$U$2-'Indicator Date hidden'!V65)</f>
        <v>0</v>
      </c>
      <c r="V64" s="170">
        <f>IF('Indicator Date hidden'!W65="x","x",$V$2-'Indicator Date hidden'!W65)</f>
        <v>0</v>
      </c>
      <c r="W64" s="170">
        <f>IF('Indicator Date hidden'!X65="x","x",$W$2-'Indicator Date hidden'!X65)</f>
        <v>7</v>
      </c>
      <c r="X64" s="170">
        <f>IF('Indicator Date hidden'!Y65="x","x",$X$2-'Indicator Date hidden'!Y65)</f>
        <v>3</v>
      </c>
      <c r="Y64" s="170">
        <f>IF('Indicator Date hidden'!Z65="x","x",$Y$2-'Indicator Date hidden'!Z65)</f>
        <v>0</v>
      </c>
      <c r="Z64" s="170">
        <f>IF('Indicator Date hidden'!AA65="x","x",$Z$2-'Indicator Date hidden'!AA65)</f>
        <v>0</v>
      </c>
      <c r="AA64" s="170">
        <f>IF('Indicator Date hidden'!AB65="x","x",$AA$2-'Indicator Date hidden'!AB65)</f>
        <v>0</v>
      </c>
      <c r="AB64" s="170">
        <f>IF('Indicator Date hidden'!AC65="x","x",$AB$2-'Indicator Date hidden'!AC65)</f>
        <v>0</v>
      </c>
      <c r="AC64" s="170">
        <f>IF('Indicator Date hidden'!AD65="x","x",$AC$2-'Indicator Date hidden'!AD65)</f>
        <v>0</v>
      </c>
      <c r="AD64" s="170">
        <f>IF('Indicator Date hidden'!AE65="x","x",$AD$2-'Indicator Date hidden'!AE65)</f>
        <v>0</v>
      </c>
      <c r="AE64" s="170">
        <f>IF('Indicator Date hidden'!AF65="x","x",$AE$2-'Indicator Date hidden'!AF65)</f>
        <v>0</v>
      </c>
      <c r="AF64" s="170">
        <f>IF('Indicator Date hidden'!AG65="x","x",$AF$2-'Indicator Date hidden'!AG65)</f>
        <v>-1</v>
      </c>
      <c r="AG64" s="170">
        <f>IF('Indicator Date hidden'!AH65="x","x",$AG$2-'Indicator Date hidden'!AH65)</f>
        <v>0</v>
      </c>
      <c r="AH64" s="170">
        <f>IF('Indicator Date hidden'!AI65="x","x",$AH$2-'Indicator Date hidden'!AI65)</f>
        <v>0</v>
      </c>
      <c r="AI64" s="170">
        <f>IF('Indicator Date hidden'!AJ65="x","x",$AI$2-'Indicator Date hidden'!AJ65)</f>
        <v>0</v>
      </c>
      <c r="AJ64" s="170">
        <f>IF('Indicator Date hidden'!AK65="x","x",$AJ$2-'Indicator Date hidden'!AK65)</f>
        <v>1</v>
      </c>
      <c r="AK64" s="170">
        <f>IF('Indicator Date hidden'!AL65="x","x",$AK$2-'Indicator Date hidden'!AL65)</f>
        <v>1</v>
      </c>
      <c r="AL64" s="170">
        <f>IF('Indicator Date hidden'!AM65="x","x",$AL$2-'Indicator Date hidden'!AM65)</f>
        <v>0</v>
      </c>
      <c r="AM64" s="170">
        <f>IF('Indicator Date hidden'!AN65="x","x",$AM$2-'Indicator Date hidden'!AN65)</f>
        <v>0</v>
      </c>
      <c r="AN64" s="170">
        <f>IF('Indicator Date hidden'!AO65="x","x",$AN$2-'Indicator Date hidden'!AO65)</f>
        <v>0</v>
      </c>
      <c r="AO64" s="170" t="str">
        <f>IF('Indicator Date hidden'!AP65="x","x",$AO$2-'Indicator Date hidden'!AP65)</f>
        <v>x</v>
      </c>
      <c r="AP64" s="170" t="str">
        <f>IF('Indicator Date hidden'!AQ65="x","x",$AP$2-'Indicator Date hidden'!AQ65)</f>
        <v>x</v>
      </c>
      <c r="AQ64" s="170">
        <f>IF('Indicator Date hidden'!AR65="x","x",$AQ$2-'Indicator Date hidden'!AR65)</f>
        <v>0</v>
      </c>
      <c r="AR64" s="170">
        <f>IF('Indicator Date hidden'!AS65="x","x",$AR$2-'Indicator Date hidden'!AS65)</f>
        <v>0</v>
      </c>
      <c r="AS64" s="170">
        <f>IF('Indicator Date hidden'!AT65="x","x",$AS$2-'Indicator Date hidden'!AT65)</f>
        <v>0</v>
      </c>
      <c r="AT64" s="170">
        <f>IF('Indicator Date hidden'!AU65="x","x",$AT$2-'Indicator Date hidden'!AU65)</f>
        <v>0</v>
      </c>
      <c r="AU64" s="170">
        <f>IF('Indicator Date hidden'!AV65="x","x",$AU$2-'Indicator Date hidden'!AV65)</f>
        <v>1</v>
      </c>
      <c r="AV64" s="170">
        <f>IF('Indicator Date hidden'!AW65="x","x",$AV$2-'Indicator Date hidden'!AW65)</f>
        <v>0</v>
      </c>
      <c r="AW64" s="170">
        <f>IF('Indicator Date hidden'!AX65="x","x",$AW$2-'Indicator Date hidden'!AX65)</f>
        <v>0</v>
      </c>
      <c r="AX64" s="170">
        <f>IF('Indicator Date hidden'!AY65="x","x",$AX$2-'Indicator Date hidden'!AY65)</f>
        <v>0</v>
      </c>
      <c r="AY64" s="170">
        <f>IF('Indicator Date hidden'!AZ65="x","x",$AY$2-'Indicator Date hidden'!AZ65)</f>
        <v>0</v>
      </c>
      <c r="AZ64" s="170">
        <f>IF('Indicator Date hidden'!BA65="x","x",$AZ$2-'Indicator Date hidden'!BA65)</f>
        <v>0</v>
      </c>
      <c r="BA64" s="5">
        <f t="shared" si="0"/>
        <v>22</v>
      </c>
      <c r="BB64" s="171">
        <f t="shared" si="1"/>
        <v>0.44897959183673469</v>
      </c>
      <c r="BC64" s="5">
        <f t="shared" si="2"/>
        <v>6</v>
      </c>
      <c r="BD64" s="171">
        <f t="shared" si="3"/>
        <v>1.7619704240121941</v>
      </c>
      <c r="BE64" s="174">
        <f t="shared" si="4"/>
        <v>0</v>
      </c>
    </row>
    <row r="65" spans="1:57" x14ac:dyDescent="0.25">
      <c r="A65" t="s">
        <v>118</v>
      </c>
      <c r="B65" s="170">
        <f>IF('Indicator Date hidden'!C66="x","x",$B$2-'Indicator Date hidden'!C66)</f>
        <v>0</v>
      </c>
      <c r="C65" s="170">
        <f>IF('Indicator Date hidden'!D66="x","x",$C$2-'Indicator Date hidden'!D66)</f>
        <v>0</v>
      </c>
      <c r="D65" s="170">
        <f>IF('Indicator Date hidden'!E66="x","x",$D$2-'Indicator Date hidden'!E66)</f>
        <v>0</v>
      </c>
      <c r="E65" s="170">
        <f>IF('Indicator Date hidden'!F66="x","x",$E$2-'Indicator Date hidden'!F66)</f>
        <v>0</v>
      </c>
      <c r="F65" s="170">
        <f>IF('Indicator Date hidden'!G66="x","x",$F$2-'Indicator Date hidden'!G66)</f>
        <v>0</v>
      </c>
      <c r="G65" s="170">
        <f>IF('Indicator Date hidden'!H66="x","x",$G$2-'Indicator Date hidden'!H66)</f>
        <v>0</v>
      </c>
      <c r="H65" s="170">
        <f>IF('Indicator Date hidden'!I66="x","x",$H$2-'Indicator Date hidden'!I66)</f>
        <v>0</v>
      </c>
      <c r="I65" s="170">
        <f>IF('Indicator Date hidden'!J66="x","x",$I$2-'Indicator Date hidden'!J66)</f>
        <v>0</v>
      </c>
      <c r="J65" s="170">
        <f>IF('Indicator Date hidden'!K66="x","x",$J$2-'Indicator Date hidden'!K66)</f>
        <v>0</v>
      </c>
      <c r="K65" s="170">
        <f>IF('Indicator Date hidden'!L66="x","x",$K$2-'Indicator Date hidden'!L66)</f>
        <v>0</v>
      </c>
      <c r="L65" s="170">
        <f>IF('Indicator Date hidden'!M66="x","x",$L$2-'Indicator Date hidden'!M66)</f>
        <v>0</v>
      </c>
      <c r="M65" s="170">
        <f>IF('Indicator Date hidden'!N66="x","x",$M$2-'Indicator Date hidden'!N66)</f>
        <v>0</v>
      </c>
      <c r="N65" s="170">
        <f>IF('Indicator Date hidden'!O66="x","x",$N$2-'Indicator Date hidden'!O66)</f>
        <v>0</v>
      </c>
      <c r="O65" s="170">
        <f>IF('Indicator Date hidden'!P66="x","x",$O$2-'Indicator Date hidden'!P66)</f>
        <v>0</v>
      </c>
      <c r="P65" s="170">
        <f>IF('Indicator Date hidden'!Q66="x","x",$P$2-'Indicator Date hidden'!Q66)</f>
        <v>0</v>
      </c>
      <c r="Q65" s="170" t="str">
        <f>IF('Indicator Date hidden'!R66="x","x",$Q$2-'Indicator Date hidden'!R66)</f>
        <v>x</v>
      </c>
      <c r="R65" s="170">
        <f>IF('Indicator Date hidden'!S66="x","x",$R$2-'Indicator Date hidden'!S66)</f>
        <v>0</v>
      </c>
      <c r="S65" s="170">
        <f>IF('Indicator Date hidden'!T66="x","x",$S$2-'Indicator Date hidden'!T66)</f>
        <v>0</v>
      </c>
      <c r="T65" s="170">
        <f>IF('Indicator Date hidden'!U66="x","x",$T$2-'Indicator Date hidden'!U66)</f>
        <v>0</v>
      </c>
      <c r="U65" s="170" t="str">
        <f>IF('Indicator Date hidden'!V66="x","x",$U$2-'Indicator Date hidden'!V66)</f>
        <v>x</v>
      </c>
      <c r="V65" s="170">
        <f>IF('Indicator Date hidden'!W66="x","x",$V$2-'Indicator Date hidden'!W66)</f>
        <v>0</v>
      </c>
      <c r="W65" s="170" t="str">
        <f>IF('Indicator Date hidden'!X66="x","x",$W$2-'Indicator Date hidden'!X66)</f>
        <v>x</v>
      </c>
      <c r="X65" s="170">
        <f>IF('Indicator Date hidden'!Y66="x","x",$X$2-'Indicator Date hidden'!Y66)</f>
        <v>4</v>
      </c>
      <c r="Y65" s="170">
        <f>IF('Indicator Date hidden'!Z66="x","x",$Y$2-'Indicator Date hidden'!Z66)</f>
        <v>0</v>
      </c>
      <c r="Z65" s="170">
        <f>IF('Indicator Date hidden'!AA66="x","x",$Z$2-'Indicator Date hidden'!AA66)</f>
        <v>0</v>
      </c>
      <c r="AA65" s="170" t="str">
        <f>IF('Indicator Date hidden'!AB66="x","x",$AA$2-'Indicator Date hidden'!AB66)</f>
        <v>x</v>
      </c>
      <c r="AB65" s="170">
        <f>IF('Indicator Date hidden'!AC66="x","x",$AB$2-'Indicator Date hidden'!AC66)</f>
        <v>0</v>
      </c>
      <c r="AC65" s="170">
        <f>IF('Indicator Date hidden'!AD66="x","x",$AC$2-'Indicator Date hidden'!AD66)</f>
        <v>0</v>
      </c>
      <c r="AD65" s="170" t="str">
        <f>IF('Indicator Date hidden'!AE66="x","x",$AD$2-'Indicator Date hidden'!AE66)</f>
        <v>x</v>
      </c>
      <c r="AE65" s="170">
        <f>IF('Indicator Date hidden'!AF66="x","x",$AE$2-'Indicator Date hidden'!AF66)</f>
        <v>0</v>
      </c>
      <c r="AF65" s="170">
        <f>IF('Indicator Date hidden'!AG66="x","x",$AF$2-'Indicator Date hidden'!AG66)</f>
        <v>4</v>
      </c>
      <c r="AG65" s="170">
        <f>IF('Indicator Date hidden'!AH66="x","x",$AG$2-'Indicator Date hidden'!AH66)</f>
        <v>0</v>
      </c>
      <c r="AH65" s="170">
        <f>IF('Indicator Date hidden'!AI66="x","x",$AH$2-'Indicator Date hidden'!AI66)</f>
        <v>0</v>
      </c>
      <c r="AI65" s="170">
        <f>IF('Indicator Date hidden'!AJ66="x","x",$AI$2-'Indicator Date hidden'!AJ66)</f>
        <v>0</v>
      </c>
      <c r="AJ65" s="170" t="str">
        <f>IF('Indicator Date hidden'!AK66="x","x",$AJ$2-'Indicator Date hidden'!AK66)</f>
        <v>x</v>
      </c>
      <c r="AK65" s="170">
        <f>IF('Indicator Date hidden'!AL66="x","x",$AK$2-'Indicator Date hidden'!AL66)</f>
        <v>1</v>
      </c>
      <c r="AL65" s="170">
        <f>IF('Indicator Date hidden'!AM66="x","x",$AL$2-'Indicator Date hidden'!AM66)</f>
        <v>0</v>
      </c>
      <c r="AM65" s="170">
        <f>IF('Indicator Date hidden'!AN66="x","x",$AM$2-'Indicator Date hidden'!AN66)</f>
        <v>0</v>
      </c>
      <c r="AN65" s="170">
        <f>IF('Indicator Date hidden'!AO66="x","x",$AN$2-'Indicator Date hidden'!AO66)</f>
        <v>0</v>
      </c>
      <c r="AO65" s="170">
        <f>IF('Indicator Date hidden'!AP66="x","x",$AO$2-'Indicator Date hidden'!AP66)</f>
        <v>0</v>
      </c>
      <c r="AP65" s="170">
        <f>IF('Indicator Date hidden'!AQ66="x","x",$AP$2-'Indicator Date hidden'!AQ66)</f>
        <v>0</v>
      </c>
      <c r="AQ65" s="170">
        <f>IF('Indicator Date hidden'!AR66="x","x",$AQ$2-'Indicator Date hidden'!AR66)</f>
        <v>0</v>
      </c>
      <c r="AR65" s="170">
        <f>IF('Indicator Date hidden'!AS66="x","x",$AR$2-'Indicator Date hidden'!AS66)</f>
        <v>0</v>
      </c>
      <c r="AS65" s="170">
        <f>IF('Indicator Date hidden'!AT66="x","x",$AS$2-'Indicator Date hidden'!AT66)</f>
        <v>0</v>
      </c>
      <c r="AT65" s="170">
        <f>IF('Indicator Date hidden'!AU66="x","x",$AT$2-'Indicator Date hidden'!AU66)</f>
        <v>0</v>
      </c>
      <c r="AU65" s="170" t="str">
        <f>IF('Indicator Date hidden'!AV66="x","x",$AU$2-'Indicator Date hidden'!AV66)</f>
        <v>x</v>
      </c>
      <c r="AV65" s="170">
        <f>IF('Indicator Date hidden'!AW66="x","x",$AV$2-'Indicator Date hidden'!AW66)</f>
        <v>0</v>
      </c>
      <c r="AW65" s="170">
        <f>IF('Indicator Date hidden'!AX66="x","x",$AW$2-'Indicator Date hidden'!AX66)</f>
        <v>0</v>
      </c>
      <c r="AX65" s="170">
        <f>IF('Indicator Date hidden'!AY66="x","x",$AX$2-'Indicator Date hidden'!AY66)</f>
        <v>0</v>
      </c>
      <c r="AY65" s="170">
        <f>IF('Indicator Date hidden'!AZ66="x","x",$AY$2-'Indicator Date hidden'!AZ66)</f>
        <v>0</v>
      </c>
      <c r="AZ65" s="170">
        <f>IF('Indicator Date hidden'!BA66="x","x",$AZ$2-'Indicator Date hidden'!BA66)</f>
        <v>0</v>
      </c>
      <c r="BA65" s="5">
        <f t="shared" si="0"/>
        <v>9</v>
      </c>
      <c r="BB65" s="171">
        <f t="shared" si="1"/>
        <v>0.20454545454545456</v>
      </c>
      <c r="BC65" s="5">
        <f t="shared" si="2"/>
        <v>3</v>
      </c>
      <c r="BD65" s="171">
        <f t="shared" si="3"/>
        <v>0.84152311734425544</v>
      </c>
      <c r="BE65" s="174">
        <f t="shared" si="4"/>
        <v>0</v>
      </c>
    </row>
    <row r="66" spans="1:57" x14ac:dyDescent="0.25">
      <c r="A66" t="s">
        <v>120</v>
      </c>
      <c r="B66" s="170">
        <f>IF('Indicator Date hidden'!C67="x","x",$B$2-'Indicator Date hidden'!C67)</f>
        <v>0</v>
      </c>
      <c r="C66" s="170">
        <f>IF('Indicator Date hidden'!D67="x","x",$C$2-'Indicator Date hidden'!D67)</f>
        <v>0</v>
      </c>
      <c r="D66" s="170">
        <f>IF('Indicator Date hidden'!E67="x","x",$D$2-'Indicator Date hidden'!E67)</f>
        <v>0</v>
      </c>
      <c r="E66" s="170">
        <f>IF('Indicator Date hidden'!F67="x","x",$E$2-'Indicator Date hidden'!F67)</f>
        <v>0</v>
      </c>
      <c r="F66" s="170">
        <f>IF('Indicator Date hidden'!G67="x","x",$F$2-'Indicator Date hidden'!G67)</f>
        <v>0</v>
      </c>
      <c r="G66" s="170">
        <f>IF('Indicator Date hidden'!H67="x","x",$G$2-'Indicator Date hidden'!H67)</f>
        <v>0</v>
      </c>
      <c r="H66" s="170">
        <f>IF('Indicator Date hidden'!I67="x","x",$H$2-'Indicator Date hidden'!I67)</f>
        <v>0</v>
      </c>
      <c r="I66" s="170">
        <f>IF('Indicator Date hidden'!J67="x","x",$I$2-'Indicator Date hidden'!J67)</f>
        <v>0</v>
      </c>
      <c r="J66" s="170">
        <f>IF('Indicator Date hidden'!K67="x","x",$J$2-'Indicator Date hidden'!K67)</f>
        <v>0</v>
      </c>
      <c r="K66" s="170">
        <f>IF('Indicator Date hidden'!L67="x","x",$K$2-'Indicator Date hidden'!L67)</f>
        <v>0</v>
      </c>
      <c r="L66" s="170">
        <f>IF('Indicator Date hidden'!M67="x","x",$L$2-'Indicator Date hidden'!M67)</f>
        <v>0</v>
      </c>
      <c r="M66" s="170">
        <f>IF('Indicator Date hidden'!N67="x","x",$M$2-'Indicator Date hidden'!N67)</f>
        <v>0</v>
      </c>
      <c r="N66" s="170">
        <f>IF('Indicator Date hidden'!O67="x","x",$N$2-'Indicator Date hidden'!O67)</f>
        <v>0</v>
      </c>
      <c r="O66" s="170">
        <f>IF('Indicator Date hidden'!P67="x","x",$O$2-'Indicator Date hidden'!P67)</f>
        <v>0</v>
      </c>
      <c r="P66" s="170">
        <f>IF('Indicator Date hidden'!Q67="x","x",$P$2-'Indicator Date hidden'!Q67)</f>
        <v>0</v>
      </c>
      <c r="Q66" s="170">
        <f>IF('Indicator Date hidden'!R67="x","x",$Q$2-'Indicator Date hidden'!R67)</f>
        <v>1</v>
      </c>
      <c r="R66" s="170">
        <f>IF('Indicator Date hidden'!S67="x","x",$R$2-'Indicator Date hidden'!S67)</f>
        <v>0</v>
      </c>
      <c r="S66" s="170">
        <f>IF('Indicator Date hidden'!T67="x","x",$S$2-'Indicator Date hidden'!T67)</f>
        <v>0</v>
      </c>
      <c r="T66" s="170">
        <f>IF('Indicator Date hidden'!U67="x","x",$T$2-'Indicator Date hidden'!U67)</f>
        <v>0</v>
      </c>
      <c r="U66" s="170">
        <f>IF('Indicator Date hidden'!V67="x","x",$U$2-'Indicator Date hidden'!V67)</f>
        <v>0</v>
      </c>
      <c r="V66" s="170">
        <f>IF('Indicator Date hidden'!W67="x","x",$V$2-'Indicator Date hidden'!W67)</f>
        <v>0</v>
      </c>
      <c r="W66" s="170">
        <f>IF('Indicator Date hidden'!X67="x","x",$W$2-'Indicator Date hidden'!X67)</f>
        <v>2</v>
      </c>
      <c r="X66" s="170">
        <f>IF('Indicator Date hidden'!Y67="x","x",$X$2-'Indicator Date hidden'!Y67)</f>
        <v>6</v>
      </c>
      <c r="Y66" s="170">
        <f>IF('Indicator Date hidden'!Z67="x","x",$Y$2-'Indicator Date hidden'!Z67)</f>
        <v>0</v>
      </c>
      <c r="Z66" s="170">
        <f>IF('Indicator Date hidden'!AA67="x","x",$Z$2-'Indicator Date hidden'!AA67)</f>
        <v>0</v>
      </c>
      <c r="AA66" s="170">
        <f>IF('Indicator Date hidden'!AB67="x","x",$AA$2-'Indicator Date hidden'!AB67)</f>
        <v>0</v>
      </c>
      <c r="AB66" s="170">
        <f>IF('Indicator Date hidden'!AC67="x","x",$AB$2-'Indicator Date hidden'!AC67)</f>
        <v>0</v>
      </c>
      <c r="AC66" s="170">
        <f>IF('Indicator Date hidden'!AD67="x","x",$AC$2-'Indicator Date hidden'!AD67)</f>
        <v>0</v>
      </c>
      <c r="AD66" s="170">
        <f>IF('Indicator Date hidden'!AE67="x","x",$AD$2-'Indicator Date hidden'!AE67)</f>
        <v>0</v>
      </c>
      <c r="AE66" s="170">
        <f>IF('Indicator Date hidden'!AF67="x","x",$AE$2-'Indicator Date hidden'!AF67)</f>
        <v>0</v>
      </c>
      <c r="AF66" s="170">
        <f>IF('Indicator Date hidden'!AG67="x","x",$AF$2-'Indicator Date hidden'!AG67)</f>
        <v>10</v>
      </c>
      <c r="AG66" s="170">
        <f>IF('Indicator Date hidden'!AH67="x","x",$AG$2-'Indicator Date hidden'!AH67)</f>
        <v>0</v>
      </c>
      <c r="AH66" s="170">
        <f>IF('Indicator Date hidden'!AI67="x","x",$AH$2-'Indicator Date hidden'!AI67)</f>
        <v>0</v>
      </c>
      <c r="AI66" s="170">
        <f>IF('Indicator Date hidden'!AJ67="x","x",$AI$2-'Indicator Date hidden'!AJ67)</f>
        <v>0</v>
      </c>
      <c r="AJ66" s="170" t="str">
        <f>IF('Indicator Date hidden'!AK67="x","x",$AJ$2-'Indicator Date hidden'!AK67)</f>
        <v>x</v>
      </c>
      <c r="AK66" s="170">
        <f>IF('Indicator Date hidden'!AL67="x","x",$AK$2-'Indicator Date hidden'!AL67)</f>
        <v>0</v>
      </c>
      <c r="AL66" s="170">
        <f>IF('Indicator Date hidden'!AM67="x","x",$AL$2-'Indicator Date hidden'!AM67)</f>
        <v>0</v>
      </c>
      <c r="AM66" s="170">
        <f>IF('Indicator Date hidden'!AN67="x","x",$AM$2-'Indicator Date hidden'!AN67)</f>
        <v>0</v>
      </c>
      <c r="AN66" s="170">
        <f>IF('Indicator Date hidden'!AO67="x","x",$AN$2-'Indicator Date hidden'!AO67)</f>
        <v>0</v>
      </c>
      <c r="AO66" s="170">
        <f>IF('Indicator Date hidden'!AP67="x","x",$AO$2-'Indicator Date hidden'!AP67)</f>
        <v>0</v>
      </c>
      <c r="AP66" s="170">
        <f>IF('Indicator Date hidden'!AQ67="x","x",$AP$2-'Indicator Date hidden'!AQ67)</f>
        <v>0</v>
      </c>
      <c r="AQ66" s="170">
        <f>IF('Indicator Date hidden'!AR67="x","x",$AQ$2-'Indicator Date hidden'!AR67)</f>
        <v>0</v>
      </c>
      <c r="AR66" s="170">
        <f>IF('Indicator Date hidden'!AS67="x","x",$AR$2-'Indicator Date hidden'!AS67)</f>
        <v>0</v>
      </c>
      <c r="AS66" s="170">
        <f>IF('Indicator Date hidden'!AT67="x","x",$AS$2-'Indicator Date hidden'!AT67)</f>
        <v>0</v>
      </c>
      <c r="AT66" s="170">
        <f>IF('Indicator Date hidden'!AU67="x","x",$AT$2-'Indicator Date hidden'!AU67)</f>
        <v>0</v>
      </c>
      <c r="AU66" s="170">
        <f>IF('Indicator Date hidden'!AV67="x","x",$AU$2-'Indicator Date hidden'!AV67)</f>
        <v>1</v>
      </c>
      <c r="AV66" s="170">
        <f>IF('Indicator Date hidden'!AW67="x","x",$AV$2-'Indicator Date hidden'!AW67)</f>
        <v>0</v>
      </c>
      <c r="AW66" s="170">
        <f>IF('Indicator Date hidden'!AX67="x","x",$AW$2-'Indicator Date hidden'!AX67)</f>
        <v>0</v>
      </c>
      <c r="AX66" s="170">
        <f>IF('Indicator Date hidden'!AY67="x","x",$AX$2-'Indicator Date hidden'!AY67)</f>
        <v>0</v>
      </c>
      <c r="AY66" s="170">
        <f>IF('Indicator Date hidden'!AZ67="x","x",$AY$2-'Indicator Date hidden'!AZ67)</f>
        <v>0</v>
      </c>
      <c r="AZ66" s="170">
        <f>IF('Indicator Date hidden'!BA67="x","x",$AZ$2-'Indicator Date hidden'!BA67)</f>
        <v>0</v>
      </c>
      <c r="BA66" s="5">
        <f t="shared" si="0"/>
        <v>20</v>
      </c>
      <c r="BB66" s="171">
        <f t="shared" si="1"/>
        <v>0.4</v>
      </c>
      <c r="BC66" s="5">
        <f t="shared" si="2"/>
        <v>5</v>
      </c>
      <c r="BD66" s="171">
        <f t="shared" si="3"/>
        <v>1.6370705543744901</v>
      </c>
      <c r="BE66" s="174">
        <f t="shared" si="4"/>
        <v>0</v>
      </c>
    </row>
    <row r="67" spans="1:57" x14ac:dyDescent="0.25">
      <c r="A67" t="s">
        <v>122</v>
      </c>
      <c r="B67" s="170">
        <f>IF('Indicator Date hidden'!C68="x","x",$B$2-'Indicator Date hidden'!C68)</f>
        <v>0</v>
      </c>
      <c r="C67" s="170">
        <f>IF('Indicator Date hidden'!D68="x","x",$C$2-'Indicator Date hidden'!D68)</f>
        <v>0</v>
      </c>
      <c r="D67" s="170">
        <f>IF('Indicator Date hidden'!E68="x","x",$D$2-'Indicator Date hidden'!E68)</f>
        <v>0</v>
      </c>
      <c r="E67" s="170">
        <f>IF('Indicator Date hidden'!F68="x","x",$E$2-'Indicator Date hidden'!F68)</f>
        <v>0</v>
      </c>
      <c r="F67" s="170">
        <f>IF('Indicator Date hidden'!G68="x","x",$F$2-'Indicator Date hidden'!G68)</f>
        <v>0</v>
      </c>
      <c r="G67" s="170">
        <f>IF('Indicator Date hidden'!H68="x","x",$G$2-'Indicator Date hidden'!H68)</f>
        <v>0</v>
      </c>
      <c r="H67" s="170">
        <f>IF('Indicator Date hidden'!I68="x","x",$H$2-'Indicator Date hidden'!I68)</f>
        <v>0</v>
      </c>
      <c r="I67" s="170">
        <f>IF('Indicator Date hidden'!J68="x","x",$I$2-'Indicator Date hidden'!J68)</f>
        <v>0</v>
      </c>
      <c r="J67" s="170">
        <f>IF('Indicator Date hidden'!K68="x","x",$J$2-'Indicator Date hidden'!K68)</f>
        <v>0</v>
      </c>
      <c r="K67" s="170">
        <f>IF('Indicator Date hidden'!L68="x","x",$K$2-'Indicator Date hidden'!L68)</f>
        <v>0</v>
      </c>
      <c r="L67" s="170">
        <f>IF('Indicator Date hidden'!M68="x","x",$L$2-'Indicator Date hidden'!M68)</f>
        <v>0</v>
      </c>
      <c r="M67" s="170">
        <f>IF('Indicator Date hidden'!N68="x","x",$M$2-'Indicator Date hidden'!N68)</f>
        <v>0</v>
      </c>
      <c r="N67" s="170">
        <f>IF('Indicator Date hidden'!O68="x","x",$N$2-'Indicator Date hidden'!O68)</f>
        <v>0</v>
      </c>
      <c r="O67" s="170">
        <f>IF('Indicator Date hidden'!P68="x","x",$O$2-'Indicator Date hidden'!P68)</f>
        <v>0</v>
      </c>
      <c r="P67" s="170">
        <f>IF('Indicator Date hidden'!Q68="x","x",$P$2-'Indicator Date hidden'!Q68)</f>
        <v>0</v>
      </c>
      <c r="Q67" s="170" t="str">
        <f>IF('Indicator Date hidden'!R68="x","x",$Q$2-'Indicator Date hidden'!R68)</f>
        <v>x</v>
      </c>
      <c r="R67" s="170">
        <f>IF('Indicator Date hidden'!S68="x","x",$R$2-'Indicator Date hidden'!S68)</f>
        <v>0</v>
      </c>
      <c r="S67" s="170">
        <f>IF('Indicator Date hidden'!T68="x","x",$S$2-'Indicator Date hidden'!T68)</f>
        <v>0</v>
      </c>
      <c r="T67" s="170">
        <f>IF('Indicator Date hidden'!U68="x","x",$T$2-'Indicator Date hidden'!U68)</f>
        <v>0</v>
      </c>
      <c r="U67" s="170" t="str">
        <f>IF('Indicator Date hidden'!V68="x","x",$U$2-'Indicator Date hidden'!V68)</f>
        <v>x</v>
      </c>
      <c r="V67" s="170">
        <f>IF('Indicator Date hidden'!W68="x","x",$V$2-'Indicator Date hidden'!W68)</f>
        <v>0</v>
      </c>
      <c r="W67" s="170" t="str">
        <f>IF('Indicator Date hidden'!X68="x","x",$W$2-'Indicator Date hidden'!X68)</f>
        <v>x</v>
      </c>
      <c r="X67" s="170">
        <f>IF('Indicator Date hidden'!Y68="x","x",$X$2-'Indicator Date hidden'!Y68)</f>
        <v>6</v>
      </c>
      <c r="Y67" s="170">
        <f>IF('Indicator Date hidden'!Z68="x","x",$Y$2-'Indicator Date hidden'!Z68)</f>
        <v>0</v>
      </c>
      <c r="Z67" s="170">
        <f>IF('Indicator Date hidden'!AA68="x","x",$Z$2-'Indicator Date hidden'!AA68)</f>
        <v>0</v>
      </c>
      <c r="AA67" s="170">
        <f>IF('Indicator Date hidden'!AB68="x","x",$AA$2-'Indicator Date hidden'!AB68)</f>
        <v>1</v>
      </c>
      <c r="AB67" s="170">
        <f>IF('Indicator Date hidden'!AC68="x","x",$AB$2-'Indicator Date hidden'!AC68)</f>
        <v>0</v>
      </c>
      <c r="AC67" s="170">
        <f>IF('Indicator Date hidden'!AD68="x","x",$AC$2-'Indicator Date hidden'!AD68)</f>
        <v>0</v>
      </c>
      <c r="AD67" s="170" t="str">
        <f>IF('Indicator Date hidden'!AE68="x","x",$AD$2-'Indicator Date hidden'!AE68)</f>
        <v>x</v>
      </c>
      <c r="AE67" s="170">
        <f>IF('Indicator Date hidden'!AF68="x","x",$AE$2-'Indicator Date hidden'!AF68)</f>
        <v>0</v>
      </c>
      <c r="AF67" s="170">
        <f>IF('Indicator Date hidden'!AG68="x","x",$AF$2-'Indicator Date hidden'!AG68)</f>
        <v>3</v>
      </c>
      <c r="AG67" s="170">
        <f>IF('Indicator Date hidden'!AH68="x","x",$AG$2-'Indicator Date hidden'!AH68)</f>
        <v>0</v>
      </c>
      <c r="AH67" s="170">
        <f>IF('Indicator Date hidden'!AI68="x","x",$AH$2-'Indicator Date hidden'!AI68)</f>
        <v>0</v>
      </c>
      <c r="AI67" s="170">
        <f>IF('Indicator Date hidden'!AJ68="x","x",$AI$2-'Indicator Date hidden'!AJ68)</f>
        <v>0</v>
      </c>
      <c r="AJ67" s="170" t="str">
        <f>IF('Indicator Date hidden'!AK68="x","x",$AJ$2-'Indicator Date hidden'!AK68)</f>
        <v>x</v>
      </c>
      <c r="AK67" s="170">
        <f>IF('Indicator Date hidden'!AL68="x","x",$AK$2-'Indicator Date hidden'!AL68)</f>
        <v>1</v>
      </c>
      <c r="AL67" s="170">
        <f>IF('Indicator Date hidden'!AM68="x","x",$AL$2-'Indicator Date hidden'!AM68)</f>
        <v>0</v>
      </c>
      <c r="AM67" s="170">
        <f>IF('Indicator Date hidden'!AN68="x","x",$AM$2-'Indicator Date hidden'!AN68)</f>
        <v>0</v>
      </c>
      <c r="AN67" s="170">
        <f>IF('Indicator Date hidden'!AO68="x","x",$AN$2-'Indicator Date hidden'!AO68)</f>
        <v>0</v>
      </c>
      <c r="AO67" s="170">
        <f>IF('Indicator Date hidden'!AP68="x","x",$AO$2-'Indicator Date hidden'!AP68)</f>
        <v>0</v>
      </c>
      <c r="AP67" s="170">
        <f>IF('Indicator Date hidden'!AQ68="x","x",$AP$2-'Indicator Date hidden'!AQ68)</f>
        <v>0</v>
      </c>
      <c r="AQ67" s="170">
        <f>IF('Indicator Date hidden'!AR68="x","x",$AQ$2-'Indicator Date hidden'!AR68)</f>
        <v>0</v>
      </c>
      <c r="AR67" s="170">
        <f>IF('Indicator Date hidden'!AS68="x","x",$AR$2-'Indicator Date hidden'!AS68)</f>
        <v>0</v>
      </c>
      <c r="AS67" s="170">
        <f>IF('Indicator Date hidden'!AT68="x","x",$AS$2-'Indicator Date hidden'!AT68)</f>
        <v>0</v>
      </c>
      <c r="AT67" s="170">
        <f>IF('Indicator Date hidden'!AU68="x","x",$AT$2-'Indicator Date hidden'!AU68)</f>
        <v>0</v>
      </c>
      <c r="AU67" s="170">
        <f>IF('Indicator Date hidden'!AV68="x","x",$AU$2-'Indicator Date hidden'!AV68)</f>
        <v>1</v>
      </c>
      <c r="AV67" s="170">
        <f>IF('Indicator Date hidden'!AW68="x","x",$AV$2-'Indicator Date hidden'!AW68)</f>
        <v>0</v>
      </c>
      <c r="AW67" s="170">
        <f>IF('Indicator Date hidden'!AX68="x","x",$AW$2-'Indicator Date hidden'!AX68)</f>
        <v>0</v>
      </c>
      <c r="AX67" s="170">
        <f>IF('Indicator Date hidden'!AY68="x","x",$AX$2-'Indicator Date hidden'!AY68)</f>
        <v>0</v>
      </c>
      <c r="AY67" s="170">
        <f>IF('Indicator Date hidden'!AZ68="x","x",$AY$2-'Indicator Date hidden'!AZ68)</f>
        <v>0</v>
      </c>
      <c r="AZ67" s="170">
        <f>IF('Indicator Date hidden'!BA68="x","x",$AZ$2-'Indicator Date hidden'!BA68)</f>
        <v>0</v>
      </c>
      <c r="BA67" s="5">
        <f t="shared" si="0"/>
        <v>12</v>
      </c>
      <c r="BB67" s="171">
        <f t="shared" si="1"/>
        <v>0.2608695652173913</v>
      </c>
      <c r="BC67" s="5">
        <f t="shared" si="2"/>
        <v>5</v>
      </c>
      <c r="BD67" s="171">
        <f t="shared" si="3"/>
        <v>0.98763623405222145</v>
      </c>
      <c r="BE67" s="174">
        <f t="shared" si="4"/>
        <v>0</v>
      </c>
    </row>
    <row r="68" spans="1:57" x14ac:dyDescent="0.25">
      <c r="A68" t="s">
        <v>124</v>
      </c>
      <c r="B68" s="170">
        <f>IF('Indicator Date hidden'!C69="x","x",$B$2-'Indicator Date hidden'!C69)</f>
        <v>0</v>
      </c>
      <c r="C68" s="170">
        <f>IF('Indicator Date hidden'!D69="x","x",$C$2-'Indicator Date hidden'!D69)</f>
        <v>0</v>
      </c>
      <c r="D68" s="170">
        <f>IF('Indicator Date hidden'!E69="x","x",$D$2-'Indicator Date hidden'!E69)</f>
        <v>0</v>
      </c>
      <c r="E68" s="170">
        <f>IF('Indicator Date hidden'!F69="x","x",$E$2-'Indicator Date hidden'!F69)</f>
        <v>0</v>
      </c>
      <c r="F68" s="170">
        <f>IF('Indicator Date hidden'!G69="x","x",$F$2-'Indicator Date hidden'!G69)</f>
        <v>0</v>
      </c>
      <c r="G68" s="170">
        <f>IF('Indicator Date hidden'!H69="x","x",$G$2-'Indicator Date hidden'!H69)</f>
        <v>0</v>
      </c>
      <c r="H68" s="170">
        <f>IF('Indicator Date hidden'!I69="x","x",$H$2-'Indicator Date hidden'!I69)</f>
        <v>0</v>
      </c>
      <c r="I68" s="170">
        <f>IF('Indicator Date hidden'!J69="x","x",$I$2-'Indicator Date hidden'!J69)</f>
        <v>0</v>
      </c>
      <c r="J68" s="170">
        <f>IF('Indicator Date hidden'!K69="x","x",$J$2-'Indicator Date hidden'!K69)</f>
        <v>0</v>
      </c>
      <c r="K68" s="170">
        <f>IF('Indicator Date hidden'!L69="x","x",$K$2-'Indicator Date hidden'!L69)</f>
        <v>0</v>
      </c>
      <c r="L68" s="170">
        <f>IF('Indicator Date hidden'!M69="x","x",$L$2-'Indicator Date hidden'!M69)</f>
        <v>0</v>
      </c>
      <c r="M68" s="170">
        <f>IF('Indicator Date hidden'!N69="x","x",$M$2-'Indicator Date hidden'!N69)</f>
        <v>0</v>
      </c>
      <c r="N68" s="170">
        <f>IF('Indicator Date hidden'!O69="x","x",$N$2-'Indicator Date hidden'!O69)</f>
        <v>0</v>
      </c>
      <c r="O68" s="170">
        <f>IF('Indicator Date hidden'!P69="x","x",$O$2-'Indicator Date hidden'!P69)</f>
        <v>0</v>
      </c>
      <c r="P68" s="170">
        <f>IF('Indicator Date hidden'!Q69="x","x",$P$2-'Indicator Date hidden'!Q69)</f>
        <v>0</v>
      </c>
      <c r="Q68" s="170" t="str">
        <f>IF('Indicator Date hidden'!R69="x","x",$Q$2-'Indicator Date hidden'!R69)</f>
        <v>x</v>
      </c>
      <c r="R68" s="170">
        <f>IF('Indicator Date hidden'!S69="x","x",$R$2-'Indicator Date hidden'!S69)</f>
        <v>0</v>
      </c>
      <c r="S68" s="170">
        <f>IF('Indicator Date hidden'!T69="x","x",$S$2-'Indicator Date hidden'!T69)</f>
        <v>0</v>
      </c>
      <c r="T68" s="170">
        <f>IF('Indicator Date hidden'!U69="x","x",$T$2-'Indicator Date hidden'!U69)</f>
        <v>0</v>
      </c>
      <c r="U68" s="170">
        <f>IF('Indicator Date hidden'!V69="x","x",$U$2-'Indicator Date hidden'!V69)</f>
        <v>0</v>
      </c>
      <c r="V68" s="170">
        <f>IF('Indicator Date hidden'!W69="x","x",$V$2-'Indicator Date hidden'!W69)</f>
        <v>0</v>
      </c>
      <c r="W68" s="170" t="str">
        <f>IF('Indicator Date hidden'!X69="x","x",$W$2-'Indicator Date hidden'!X69)</f>
        <v>x</v>
      </c>
      <c r="X68" s="170" t="str">
        <f>IF('Indicator Date hidden'!Y69="x","x",$X$2-'Indicator Date hidden'!Y69)</f>
        <v>x</v>
      </c>
      <c r="Y68" s="170">
        <f>IF('Indicator Date hidden'!Z69="x","x",$Y$2-'Indicator Date hidden'!Z69)</f>
        <v>0</v>
      </c>
      <c r="Z68" s="170">
        <f>IF('Indicator Date hidden'!AA69="x","x",$Z$2-'Indicator Date hidden'!AA69)</f>
        <v>0</v>
      </c>
      <c r="AA68" s="170" t="str">
        <f>IF('Indicator Date hidden'!AB69="x","x",$AA$2-'Indicator Date hidden'!AB69)</f>
        <v>x</v>
      </c>
      <c r="AB68" s="170">
        <f>IF('Indicator Date hidden'!AC69="x","x",$AB$2-'Indicator Date hidden'!AC69)</f>
        <v>0</v>
      </c>
      <c r="AC68" s="170">
        <f>IF('Indicator Date hidden'!AD69="x","x",$AC$2-'Indicator Date hidden'!AD69)</f>
        <v>0</v>
      </c>
      <c r="AD68" s="170" t="str">
        <f>IF('Indicator Date hidden'!AE69="x","x",$AD$2-'Indicator Date hidden'!AE69)</f>
        <v>x</v>
      </c>
      <c r="AE68" s="170" t="str">
        <f>IF('Indicator Date hidden'!AF69="x","x",$AE$2-'Indicator Date hidden'!AF69)</f>
        <v>x</v>
      </c>
      <c r="AF68" s="170">
        <f>IF('Indicator Date hidden'!AG69="x","x",$AF$2-'Indicator Date hidden'!AG69)</f>
        <v>7</v>
      </c>
      <c r="AG68" s="170">
        <f>IF('Indicator Date hidden'!AH69="x","x",$AG$2-'Indicator Date hidden'!AH69)</f>
        <v>0</v>
      </c>
      <c r="AH68" s="170">
        <f>IF('Indicator Date hidden'!AI69="x","x",$AH$2-'Indicator Date hidden'!AI69)</f>
        <v>0</v>
      </c>
      <c r="AI68" s="170">
        <f>IF('Indicator Date hidden'!AJ69="x","x",$AI$2-'Indicator Date hidden'!AJ69)</f>
        <v>0</v>
      </c>
      <c r="AJ68" s="170" t="str">
        <f>IF('Indicator Date hidden'!AK69="x","x",$AJ$2-'Indicator Date hidden'!AK69)</f>
        <v>x</v>
      </c>
      <c r="AK68" s="170">
        <f>IF('Indicator Date hidden'!AL69="x","x",$AK$2-'Indicator Date hidden'!AL69)</f>
        <v>1</v>
      </c>
      <c r="AL68" s="170">
        <f>IF('Indicator Date hidden'!AM69="x","x",$AL$2-'Indicator Date hidden'!AM69)</f>
        <v>0</v>
      </c>
      <c r="AM68" s="170">
        <f>IF('Indicator Date hidden'!AN69="x","x",$AM$2-'Indicator Date hidden'!AN69)</f>
        <v>0</v>
      </c>
      <c r="AN68" s="170">
        <f>IF('Indicator Date hidden'!AO69="x","x",$AN$2-'Indicator Date hidden'!AO69)</f>
        <v>0</v>
      </c>
      <c r="AO68" s="170">
        <f>IF('Indicator Date hidden'!AP69="x","x",$AO$2-'Indicator Date hidden'!AP69)</f>
        <v>0</v>
      </c>
      <c r="AP68" s="170" t="str">
        <f>IF('Indicator Date hidden'!AQ69="x","x",$AP$2-'Indicator Date hidden'!AQ69)</f>
        <v>x</v>
      </c>
      <c r="AQ68" s="170">
        <f>IF('Indicator Date hidden'!AR69="x","x",$AQ$2-'Indicator Date hidden'!AR69)</f>
        <v>4</v>
      </c>
      <c r="AR68" s="170">
        <f>IF('Indicator Date hidden'!AS69="x","x",$AR$2-'Indicator Date hidden'!AS69)</f>
        <v>0</v>
      </c>
      <c r="AS68" s="170">
        <f>IF('Indicator Date hidden'!AT69="x","x",$AS$2-'Indicator Date hidden'!AT69)</f>
        <v>0</v>
      </c>
      <c r="AT68" s="170">
        <f>IF('Indicator Date hidden'!AU69="x","x",$AT$2-'Indicator Date hidden'!AU69)</f>
        <v>0</v>
      </c>
      <c r="AU68" s="170" t="str">
        <f>IF('Indicator Date hidden'!AV69="x","x",$AU$2-'Indicator Date hidden'!AV69)</f>
        <v>x</v>
      </c>
      <c r="AV68" s="170">
        <f>IF('Indicator Date hidden'!AW69="x","x",$AV$2-'Indicator Date hidden'!AW69)</f>
        <v>0</v>
      </c>
      <c r="AW68" s="170">
        <f>IF('Indicator Date hidden'!AX69="x","x",$AW$2-'Indicator Date hidden'!AX69)</f>
        <v>0</v>
      </c>
      <c r="AX68" s="170">
        <f>IF('Indicator Date hidden'!AY69="x","x",$AX$2-'Indicator Date hidden'!AY69)</f>
        <v>0</v>
      </c>
      <c r="AY68" s="170">
        <f>IF('Indicator Date hidden'!AZ69="x","x",$AY$2-'Indicator Date hidden'!AZ69)</f>
        <v>0</v>
      </c>
      <c r="AZ68" s="170">
        <f>IF('Indicator Date hidden'!BA69="x","x",$AZ$2-'Indicator Date hidden'!BA69)</f>
        <v>0</v>
      </c>
      <c r="BA68" s="5">
        <f t="shared" ref="BA68:BA131" si="5">SUM(B68:AZ68)</f>
        <v>12</v>
      </c>
      <c r="BB68" s="171">
        <f t="shared" ref="BB68:BB131" si="6">BA68/COUNT(B68:AZ68)</f>
        <v>0.2857142857142857</v>
      </c>
      <c r="BC68" s="5">
        <f t="shared" ref="BC68:BC131" si="7">COUNTIF(B68:AZ68,"&gt;0")</f>
        <v>3</v>
      </c>
      <c r="BD68" s="171">
        <f t="shared" ref="BD68:BD131" si="8">_xlfn.STDEV.P(B68:AZ68)</f>
        <v>1.2205719636167902</v>
      </c>
      <c r="BE68" s="174">
        <f t="shared" ref="BE68:BE131" si="9">MEDIAN(B68:AZ68)</f>
        <v>0</v>
      </c>
    </row>
    <row r="69" spans="1:57" x14ac:dyDescent="0.25">
      <c r="A69" t="s">
        <v>126</v>
      </c>
      <c r="B69" s="170">
        <f>IF('Indicator Date hidden'!C70="x","x",$B$2-'Indicator Date hidden'!C70)</f>
        <v>0</v>
      </c>
      <c r="C69" s="170">
        <f>IF('Indicator Date hidden'!D70="x","x",$C$2-'Indicator Date hidden'!D70)</f>
        <v>0</v>
      </c>
      <c r="D69" s="170">
        <f>IF('Indicator Date hidden'!E70="x","x",$D$2-'Indicator Date hidden'!E70)</f>
        <v>0</v>
      </c>
      <c r="E69" s="170">
        <f>IF('Indicator Date hidden'!F70="x","x",$E$2-'Indicator Date hidden'!F70)</f>
        <v>0</v>
      </c>
      <c r="F69" s="170">
        <f>IF('Indicator Date hidden'!G70="x","x",$F$2-'Indicator Date hidden'!G70)</f>
        <v>0</v>
      </c>
      <c r="G69" s="170">
        <f>IF('Indicator Date hidden'!H70="x","x",$G$2-'Indicator Date hidden'!H70)</f>
        <v>0</v>
      </c>
      <c r="H69" s="170">
        <f>IF('Indicator Date hidden'!I70="x","x",$H$2-'Indicator Date hidden'!I70)</f>
        <v>0</v>
      </c>
      <c r="I69" s="170">
        <f>IF('Indicator Date hidden'!J70="x","x",$I$2-'Indicator Date hidden'!J70)</f>
        <v>0</v>
      </c>
      <c r="J69" s="170">
        <f>IF('Indicator Date hidden'!K70="x","x",$J$2-'Indicator Date hidden'!K70)</f>
        <v>0</v>
      </c>
      <c r="K69" s="170">
        <f>IF('Indicator Date hidden'!L70="x","x",$K$2-'Indicator Date hidden'!L70)</f>
        <v>0</v>
      </c>
      <c r="L69" s="170">
        <f>IF('Indicator Date hidden'!M70="x","x",$L$2-'Indicator Date hidden'!M70)</f>
        <v>0</v>
      </c>
      <c r="M69" s="170">
        <f>IF('Indicator Date hidden'!N70="x","x",$M$2-'Indicator Date hidden'!N70)</f>
        <v>0</v>
      </c>
      <c r="N69" s="170">
        <f>IF('Indicator Date hidden'!O70="x","x",$N$2-'Indicator Date hidden'!O70)</f>
        <v>0</v>
      </c>
      <c r="O69" s="170">
        <f>IF('Indicator Date hidden'!P70="x","x",$O$2-'Indicator Date hidden'!P70)</f>
        <v>0</v>
      </c>
      <c r="P69" s="170">
        <f>IF('Indicator Date hidden'!Q70="x","x",$P$2-'Indicator Date hidden'!Q70)</f>
        <v>0</v>
      </c>
      <c r="Q69" s="170" t="str">
        <f>IF('Indicator Date hidden'!R70="x","x",$Q$2-'Indicator Date hidden'!R70)</f>
        <v>x</v>
      </c>
      <c r="R69" s="170">
        <f>IF('Indicator Date hidden'!S70="x","x",$R$2-'Indicator Date hidden'!S70)</f>
        <v>0</v>
      </c>
      <c r="S69" s="170">
        <f>IF('Indicator Date hidden'!T70="x","x",$S$2-'Indicator Date hidden'!T70)</f>
        <v>0</v>
      </c>
      <c r="T69" s="170">
        <f>IF('Indicator Date hidden'!U70="x","x",$T$2-'Indicator Date hidden'!U70)</f>
        <v>0</v>
      </c>
      <c r="U69" s="170">
        <f>IF('Indicator Date hidden'!V70="x","x",$U$2-'Indicator Date hidden'!V70)</f>
        <v>0</v>
      </c>
      <c r="V69" s="170">
        <f>IF('Indicator Date hidden'!W70="x","x",$V$2-'Indicator Date hidden'!W70)</f>
        <v>0</v>
      </c>
      <c r="W69" s="170">
        <f>IF('Indicator Date hidden'!X70="x","x",$W$2-'Indicator Date hidden'!X70)</f>
        <v>1</v>
      </c>
      <c r="X69" s="170">
        <f>IF('Indicator Date hidden'!Y70="x","x",$X$2-'Indicator Date hidden'!Y70)</f>
        <v>7</v>
      </c>
      <c r="Y69" s="170">
        <f>IF('Indicator Date hidden'!Z70="x","x",$Y$2-'Indicator Date hidden'!Z70)</f>
        <v>0</v>
      </c>
      <c r="Z69" s="170">
        <f>IF('Indicator Date hidden'!AA70="x","x",$Z$2-'Indicator Date hidden'!AA70)</f>
        <v>0</v>
      </c>
      <c r="AA69" s="170">
        <f>IF('Indicator Date hidden'!AB70="x","x",$AA$2-'Indicator Date hidden'!AB70)</f>
        <v>0</v>
      </c>
      <c r="AB69" s="170">
        <f>IF('Indicator Date hidden'!AC70="x","x",$AB$2-'Indicator Date hidden'!AC70)</f>
        <v>0</v>
      </c>
      <c r="AC69" s="170">
        <f>IF('Indicator Date hidden'!AD70="x","x",$AC$2-'Indicator Date hidden'!AD70)</f>
        <v>0</v>
      </c>
      <c r="AD69" s="170">
        <f>IF('Indicator Date hidden'!AE70="x","x",$AD$2-'Indicator Date hidden'!AE70)</f>
        <v>0</v>
      </c>
      <c r="AE69" s="170">
        <f>IF('Indicator Date hidden'!AF70="x","x",$AE$2-'Indicator Date hidden'!AF70)</f>
        <v>0</v>
      </c>
      <c r="AF69" s="170">
        <f>IF('Indicator Date hidden'!AG70="x","x",$AF$2-'Indicator Date hidden'!AG70)</f>
        <v>1</v>
      </c>
      <c r="AG69" s="170">
        <f>IF('Indicator Date hidden'!AH70="x","x",$AG$2-'Indicator Date hidden'!AH70)</f>
        <v>0</v>
      </c>
      <c r="AH69" s="170">
        <f>IF('Indicator Date hidden'!AI70="x","x",$AH$2-'Indicator Date hidden'!AI70)</f>
        <v>0</v>
      </c>
      <c r="AI69" s="170">
        <f>IF('Indicator Date hidden'!AJ70="x","x",$AI$2-'Indicator Date hidden'!AJ70)</f>
        <v>0</v>
      </c>
      <c r="AJ69" s="170">
        <f>IF('Indicator Date hidden'!AK70="x","x",$AJ$2-'Indicator Date hidden'!AK70)</f>
        <v>1</v>
      </c>
      <c r="AK69" s="170">
        <f>IF('Indicator Date hidden'!AL70="x","x",$AK$2-'Indicator Date hidden'!AL70)</f>
        <v>1</v>
      </c>
      <c r="AL69" s="170">
        <f>IF('Indicator Date hidden'!AM70="x","x",$AL$2-'Indicator Date hidden'!AM70)</f>
        <v>0</v>
      </c>
      <c r="AM69" s="170">
        <f>IF('Indicator Date hidden'!AN70="x","x",$AM$2-'Indicator Date hidden'!AN70)</f>
        <v>0</v>
      </c>
      <c r="AN69" s="170">
        <f>IF('Indicator Date hidden'!AO70="x","x",$AN$2-'Indicator Date hidden'!AO70)</f>
        <v>0</v>
      </c>
      <c r="AO69" s="170">
        <f>IF('Indicator Date hidden'!AP70="x","x",$AO$2-'Indicator Date hidden'!AP70)</f>
        <v>0</v>
      </c>
      <c r="AP69" s="170">
        <f>IF('Indicator Date hidden'!AQ70="x","x",$AP$2-'Indicator Date hidden'!AQ70)</f>
        <v>0</v>
      </c>
      <c r="AQ69" s="170">
        <f>IF('Indicator Date hidden'!AR70="x","x",$AQ$2-'Indicator Date hidden'!AR70)</f>
        <v>0</v>
      </c>
      <c r="AR69" s="170">
        <f>IF('Indicator Date hidden'!AS70="x","x",$AR$2-'Indicator Date hidden'!AS70)</f>
        <v>0</v>
      </c>
      <c r="AS69" s="170">
        <f>IF('Indicator Date hidden'!AT70="x","x",$AS$2-'Indicator Date hidden'!AT70)</f>
        <v>0</v>
      </c>
      <c r="AT69" s="170">
        <f>IF('Indicator Date hidden'!AU70="x","x",$AT$2-'Indicator Date hidden'!AU70)</f>
        <v>0</v>
      </c>
      <c r="AU69" s="170">
        <f>IF('Indicator Date hidden'!AV70="x","x",$AU$2-'Indicator Date hidden'!AV70)</f>
        <v>1</v>
      </c>
      <c r="AV69" s="170">
        <f>IF('Indicator Date hidden'!AW70="x","x",$AV$2-'Indicator Date hidden'!AW70)</f>
        <v>0</v>
      </c>
      <c r="AW69" s="170">
        <f>IF('Indicator Date hidden'!AX70="x","x",$AW$2-'Indicator Date hidden'!AX70)</f>
        <v>0</v>
      </c>
      <c r="AX69" s="170">
        <f>IF('Indicator Date hidden'!AY70="x","x",$AX$2-'Indicator Date hidden'!AY70)</f>
        <v>0</v>
      </c>
      <c r="AY69" s="170">
        <f>IF('Indicator Date hidden'!AZ70="x","x",$AY$2-'Indicator Date hidden'!AZ70)</f>
        <v>0</v>
      </c>
      <c r="AZ69" s="170">
        <f>IF('Indicator Date hidden'!BA70="x","x",$AZ$2-'Indicator Date hidden'!BA70)</f>
        <v>0</v>
      </c>
      <c r="BA69" s="5">
        <f t="shared" si="5"/>
        <v>12</v>
      </c>
      <c r="BB69" s="171">
        <f t="shared" si="6"/>
        <v>0.24</v>
      </c>
      <c r="BC69" s="5">
        <f t="shared" si="7"/>
        <v>6</v>
      </c>
      <c r="BD69" s="171">
        <f t="shared" si="8"/>
        <v>1.0111379727811631</v>
      </c>
      <c r="BE69" s="174">
        <f t="shared" si="9"/>
        <v>0</v>
      </c>
    </row>
    <row r="70" spans="1:57" x14ac:dyDescent="0.25">
      <c r="A70" t="s">
        <v>128</v>
      </c>
      <c r="B70" s="170">
        <f>IF('Indicator Date hidden'!C71="x","x",$B$2-'Indicator Date hidden'!C71)</f>
        <v>0</v>
      </c>
      <c r="C70" s="170">
        <f>IF('Indicator Date hidden'!D71="x","x",$C$2-'Indicator Date hidden'!D71)</f>
        <v>0</v>
      </c>
      <c r="D70" s="170">
        <f>IF('Indicator Date hidden'!E71="x","x",$D$2-'Indicator Date hidden'!E71)</f>
        <v>0</v>
      </c>
      <c r="E70" s="170">
        <f>IF('Indicator Date hidden'!F71="x","x",$E$2-'Indicator Date hidden'!F71)</f>
        <v>0</v>
      </c>
      <c r="F70" s="170">
        <f>IF('Indicator Date hidden'!G71="x","x",$F$2-'Indicator Date hidden'!G71)</f>
        <v>0</v>
      </c>
      <c r="G70" s="170">
        <f>IF('Indicator Date hidden'!H71="x","x",$G$2-'Indicator Date hidden'!H71)</f>
        <v>0</v>
      </c>
      <c r="H70" s="170">
        <f>IF('Indicator Date hidden'!I71="x","x",$H$2-'Indicator Date hidden'!I71)</f>
        <v>0</v>
      </c>
      <c r="I70" s="170">
        <f>IF('Indicator Date hidden'!J71="x","x",$I$2-'Indicator Date hidden'!J71)</f>
        <v>0</v>
      </c>
      <c r="J70" s="170">
        <f>IF('Indicator Date hidden'!K71="x","x",$J$2-'Indicator Date hidden'!K71)</f>
        <v>0</v>
      </c>
      <c r="K70" s="170">
        <f>IF('Indicator Date hidden'!L71="x","x",$K$2-'Indicator Date hidden'!L71)</f>
        <v>0</v>
      </c>
      <c r="L70" s="170">
        <f>IF('Indicator Date hidden'!M71="x","x",$L$2-'Indicator Date hidden'!M71)</f>
        <v>0</v>
      </c>
      <c r="M70" s="170">
        <f>IF('Indicator Date hidden'!N71="x","x",$M$2-'Indicator Date hidden'!N71)</f>
        <v>0</v>
      </c>
      <c r="N70" s="170">
        <f>IF('Indicator Date hidden'!O71="x","x",$N$2-'Indicator Date hidden'!O71)</f>
        <v>0</v>
      </c>
      <c r="O70" s="170">
        <f>IF('Indicator Date hidden'!P71="x","x",$O$2-'Indicator Date hidden'!P71)</f>
        <v>0</v>
      </c>
      <c r="P70" s="170">
        <f>IF('Indicator Date hidden'!Q71="x","x",$P$2-'Indicator Date hidden'!Q71)</f>
        <v>0</v>
      </c>
      <c r="Q70" s="170">
        <f>IF('Indicator Date hidden'!R71="x","x",$Q$2-'Indicator Date hidden'!R71)</f>
        <v>3</v>
      </c>
      <c r="R70" s="170">
        <f>IF('Indicator Date hidden'!S71="x","x",$R$2-'Indicator Date hidden'!S71)</f>
        <v>0</v>
      </c>
      <c r="S70" s="170">
        <f>IF('Indicator Date hidden'!T71="x","x",$S$2-'Indicator Date hidden'!T71)</f>
        <v>0</v>
      </c>
      <c r="T70" s="170">
        <f>IF('Indicator Date hidden'!U71="x","x",$T$2-'Indicator Date hidden'!U71)</f>
        <v>0</v>
      </c>
      <c r="U70" s="170">
        <f>IF('Indicator Date hidden'!V71="x","x",$U$2-'Indicator Date hidden'!V71)</f>
        <v>0</v>
      </c>
      <c r="V70" s="170">
        <f>IF('Indicator Date hidden'!W71="x","x",$V$2-'Indicator Date hidden'!W71)</f>
        <v>0</v>
      </c>
      <c r="W70" s="170">
        <f>IF('Indicator Date hidden'!X71="x","x",$W$2-'Indicator Date hidden'!X71)</f>
        <v>0</v>
      </c>
      <c r="X70" s="170">
        <f>IF('Indicator Date hidden'!Y71="x","x",$X$2-'Indicator Date hidden'!Y71)</f>
        <v>0</v>
      </c>
      <c r="Y70" s="170">
        <f>IF('Indicator Date hidden'!Z71="x","x",$Y$2-'Indicator Date hidden'!Z71)</f>
        <v>0</v>
      </c>
      <c r="Z70" s="170">
        <f>IF('Indicator Date hidden'!AA71="x","x",$Z$2-'Indicator Date hidden'!AA71)</f>
        <v>0</v>
      </c>
      <c r="AA70" s="170">
        <f>IF('Indicator Date hidden'!AB71="x","x",$AA$2-'Indicator Date hidden'!AB71)</f>
        <v>0</v>
      </c>
      <c r="AB70" s="170">
        <f>IF('Indicator Date hidden'!AC71="x","x",$AB$2-'Indicator Date hidden'!AC71)</f>
        <v>0</v>
      </c>
      <c r="AC70" s="170">
        <f>IF('Indicator Date hidden'!AD71="x","x",$AC$2-'Indicator Date hidden'!AD71)</f>
        <v>0</v>
      </c>
      <c r="AD70" s="170">
        <f>IF('Indicator Date hidden'!AE71="x","x",$AD$2-'Indicator Date hidden'!AE71)</f>
        <v>0</v>
      </c>
      <c r="AE70" s="170" t="str">
        <f>IF('Indicator Date hidden'!AF71="x","x",$AE$2-'Indicator Date hidden'!AF71)</f>
        <v>x</v>
      </c>
      <c r="AF70" s="170">
        <f>IF('Indicator Date hidden'!AG71="x","x",$AF$2-'Indicator Date hidden'!AG71)</f>
        <v>3</v>
      </c>
      <c r="AG70" s="170">
        <f>IF('Indicator Date hidden'!AH71="x","x",$AG$2-'Indicator Date hidden'!AH71)</f>
        <v>0</v>
      </c>
      <c r="AH70" s="170">
        <f>IF('Indicator Date hidden'!AI71="x","x",$AH$2-'Indicator Date hidden'!AI71)</f>
        <v>0</v>
      </c>
      <c r="AI70" s="170">
        <f>IF('Indicator Date hidden'!AJ71="x","x",$AI$2-'Indicator Date hidden'!AJ71)</f>
        <v>0</v>
      </c>
      <c r="AJ70" s="170" t="str">
        <f>IF('Indicator Date hidden'!AK71="x","x",$AJ$2-'Indicator Date hidden'!AK71)</f>
        <v>x</v>
      </c>
      <c r="AK70" s="170">
        <f>IF('Indicator Date hidden'!AL71="x","x",$AK$2-'Indicator Date hidden'!AL71)</f>
        <v>0</v>
      </c>
      <c r="AL70" s="170">
        <f>IF('Indicator Date hidden'!AM71="x","x",$AL$2-'Indicator Date hidden'!AM71)</f>
        <v>0</v>
      </c>
      <c r="AM70" s="170">
        <f>IF('Indicator Date hidden'!AN71="x","x",$AM$2-'Indicator Date hidden'!AN71)</f>
        <v>0</v>
      </c>
      <c r="AN70" s="170">
        <f>IF('Indicator Date hidden'!AO71="x","x",$AN$2-'Indicator Date hidden'!AO71)</f>
        <v>0</v>
      </c>
      <c r="AO70" s="170">
        <f>IF('Indicator Date hidden'!AP71="x","x",$AO$2-'Indicator Date hidden'!AP71)</f>
        <v>1</v>
      </c>
      <c r="AP70" s="170">
        <f>IF('Indicator Date hidden'!AQ71="x","x",$AP$2-'Indicator Date hidden'!AQ71)</f>
        <v>1</v>
      </c>
      <c r="AQ70" s="170">
        <f>IF('Indicator Date hidden'!AR71="x","x",$AQ$2-'Indicator Date hidden'!AR71)</f>
        <v>0</v>
      </c>
      <c r="AR70" s="170">
        <f>IF('Indicator Date hidden'!AS71="x","x",$AR$2-'Indicator Date hidden'!AS71)</f>
        <v>0</v>
      </c>
      <c r="AS70" s="170">
        <f>IF('Indicator Date hidden'!AT71="x","x",$AS$2-'Indicator Date hidden'!AT71)</f>
        <v>0</v>
      </c>
      <c r="AT70" s="170">
        <f>IF('Indicator Date hidden'!AU71="x","x",$AT$2-'Indicator Date hidden'!AU71)</f>
        <v>0</v>
      </c>
      <c r="AU70" s="170">
        <f>IF('Indicator Date hidden'!AV71="x","x",$AU$2-'Indicator Date hidden'!AV71)</f>
        <v>1</v>
      </c>
      <c r="AV70" s="170">
        <f>IF('Indicator Date hidden'!AW71="x","x",$AV$2-'Indicator Date hidden'!AW71)</f>
        <v>0</v>
      </c>
      <c r="AW70" s="170">
        <f>IF('Indicator Date hidden'!AX71="x","x",$AW$2-'Indicator Date hidden'!AX71)</f>
        <v>0</v>
      </c>
      <c r="AX70" s="170">
        <f>IF('Indicator Date hidden'!AY71="x","x",$AX$2-'Indicator Date hidden'!AY71)</f>
        <v>0</v>
      </c>
      <c r="AY70" s="170">
        <f>IF('Indicator Date hidden'!AZ71="x","x",$AY$2-'Indicator Date hidden'!AZ71)</f>
        <v>0</v>
      </c>
      <c r="AZ70" s="170">
        <f>IF('Indicator Date hidden'!BA71="x","x",$AZ$2-'Indicator Date hidden'!BA71)</f>
        <v>0</v>
      </c>
      <c r="BA70" s="5">
        <f t="shared" si="5"/>
        <v>9</v>
      </c>
      <c r="BB70" s="171">
        <f t="shared" si="6"/>
        <v>0.18367346938775511</v>
      </c>
      <c r="BC70" s="5">
        <f t="shared" si="7"/>
        <v>5</v>
      </c>
      <c r="BD70" s="171">
        <f t="shared" si="8"/>
        <v>0.62835935993227154</v>
      </c>
      <c r="BE70" s="174">
        <f t="shared" si="9"/>
        <v>0</v>
      </c>
    </row>
    <row r="71" spans="1:57" x14ac:dyDescent="0.25">
      <c r="A71" t="s">
        <v>130</v>
      </c>
      <c r="B71" s="170">
        <f>IF('Indicator Date hidden'!C72="x","x",$B$2-'Indicator Date hidden'!C72)</f>
        <v>0</v>
      </c>
      <c r="C71" s="170">
        <f>IF('Indicator Date hidden'!D72="x","x",$C$2-'Indicator Date hidden'!D72)</f>
        <v>0</v>
      </c>
      <c r="D71" s="170">
        <f>IF('Indicator Date hidden'!E72="x","x",$D$2-'Indicator Date hidden'!E72)</f>
        <v>0</v>
      </c>
      <c r="E71" s="170">
        <f>IF('Indicator Date hidden'!F72="x","x",$E$2-'Indicator Date hidden'!F72)</f>
        <v>0</v>
      </c>
      <c r="F71" s="170">
        <f>IF('Indicator Date hidden'!G72="x","x",$F$2-'Indicator Date hidden'!G72)</f>
        <v>0</v>
      </c>
      <c r="G71" s="170">
        <f>IF('Indicator Date hidden'!H72="x","x",$G$2-'Indicator Date hidden'!H72)</f>
        <v>0</v>
      </c>
      <c r="H71" s="170">
        <f>IF('Indicator Date hidden'!I72="x","x",$H$2-'Indicator Date hidden'!I72)</f>
        <v>0</v>
      </c>
      <c r="I71" s="170">
        <f>IF('Indicator Date hidden'!J72="x","x",$I$2-'Indicator Date hidden'!J72)</f>
        <v>0</v>
      </c>
      <c r="J71" s="170">
        <f>IF('Indicator Date hidden'!K72="x","x",$J$2-'Indicator Date hidden'!K72)</f>
        <v>0</v>
      </c>
      <c r="K71" s="170">
        <f>IF('Indicator Date hidden'!L72="x","x",$K$2-'Indicator Date hidden'!L72)</f>
        <v>0</v>
      </c>
      <c r="L71" s="170">
        <f>IF('Indicator Date hidden'!M72="x","x",$L$2-'Indicator Date hidden'!M72)</f>
        <v>0</v>
      </c>
      <c r="M71" s="170">
        <f>IF('Indicator Date hidden'!N72="x","x",$M$2-'Indicator Date hidden'!N72)</f>
        <v>0</v>
      </c>
      <c r="N71" s="170">
        <f>IF('Indicator Date hidden'!O72="x","x",$N$2-'Indicator Date hidden'!O72)</f>
        <v>0</v>
      </c>
      <c r="O71" s="170">
        <f>IF('Indicator Date hidden'!P72="x","x",$O$2-'Indicator Date hidden'!P72)</f>
        <v>0</v>
      </c>
      <c r="P71" s="170">
        <f>IF('Indicator Date hidden'!Q72="x","x",$P$2-'Indicator Date hidden'!Q72)</f>
        <v>0</v>
      </c>
      <c r="Q71" s="170">
        <f>IF('Indicator Date hidden'!R72="x","x",$Q$2-'Indicator Date hidden'!R72)</f>
        <v>9</v>
      </c>
      <c r="R71" s="170">
        <f>IF('Indicator Date hidden'!S72="x","x",$R$2-'Indicator Date hidden'!S72)</f>
        <v>0</v>
      </c>
      <c r="S71" s="170">
        <f>IF('Indicator Date hidden'!T72="x","x",$S$2-'Indicator Date hidden'!T72)</f>
        <v>0</v>
      </c>
      <c r="T71" s="170">
        <f>IF('Indicator Date hidden'!U72="x","x",$T$2-'Indicator Date hidden'!U72)</f>
        <v>0</v>
      </c>
      <c r="U71" s="170">
        <f>IF('Indicator Date hidden'!V72="x","x",$U$2-'Indicator Date hidden'!V72)</f>
        <v>0</v>
      </c>
      <c r="V71" s="170">
        <f>IF('Indicator Date hidden'!W72="x","x",$V$2-'Indicator Date hidden'!W72)</f>
        <v>0</v>
      </c>
      <c r="W71" s="170">
        <f>IF('Indicator Date hidden'!X72="x","x",$W$2-'Indicator Date hidden'!X72)</f>
        <v>2</v>
      </c>
      <c r="X71" s="170">
        <f>IF('Indicator Date hidden'!Y72="x","x",$X$2-'Indicator Date hidden'!Y72)</f>
        <v>6</v>
      </c>
      <c r="Y71" s="170">
        <f>IF('Indicator Date hidden'!Z72="x","x",$Y$2-'Indicator Date hidden'!Z72)</f>
        <v>0</v>
      </c>
      <c r="Z71" s="170">
        <f>IF('Indicator Date hidden'!AA72="x","x",$Z$2-'Indicator Date hidden'!AA72)</f>
        <v>0</v>
      </c>
      <c r="AA71" s="170">
        <f>IF('Indicator Date hidden'!AB72="x","x",$AA$2-'Indicator Date hidden'!AB72)</f>
        <v>0</v>
      </c>
      <c r="AB71" s="170">
        <f>IF('Indicator Date hidden'!AC72="x","x",$AB$2-'Indicator Date hidden'!AC72)</f>
        <v>0</v>
      </c>
      <c r="AC71" s="170">
        <f>IF('Indicator Date hidden'!AD72="x","x",$AC$2-'Indicator Date hidden'!AD72)</f>
        <v>0</v>
      </c>
      <c r="AD71" s="170">
        <f>IF('Indicator Date hidden'!AE72="x","x",$AD$2-'Indicator Date hidden'!AE72)</f>
        <v>0</v>
      </c>
      <c r="AE71" s="170" t="str">
        <f>IF('Indicator Date hidden'!AF72="x","x",$AE$2-'Indicator Date hidden'!AF72)</f>
        <v>x</v>
      </c>
      <c r="AF71" s="170">
        <f>IF('Indicator Date hidden'!AG72="x","x",$AF$2-'Indicator Date hidden'!AG72)</f>
        <v>5</v>
      </c>
      <c r="AG71" s="170">
        <f>IF('Indicator Date hidden'!AH72="x","x",$AG$2-'Indicator Date hidden'!AH72)</f>
        <v>0</v>
      </c>
      <c r="AH71" s="170">
        <f>IF('Indicator Date hidden'!AI72="x","x",$AH$2-'Indicator Date hidden'!AI72)</f>
        <v>0</v>
      </c>
      <c r="AI71" s="170">
        <f>IF('Indicator Date hidden'!AJ72="x","x",$AI$2-'Indicator Date hidden'!AJ72)</f>
        <v>0</v>
      </c>
      <c r="AJ71" s="170" t="str">
        <f>IF('Indicator Date hidden'!AK72="x","x",$AJ$2-'Indicator Date hidden'!AK72)</f>
        <v>x</v>
      </c>
      <c r="AK71" s="170">
        <f>IF('Indicator Date hidden'!AL72="x","x",$AK$2-'Indicator Date hidden'!AL72)</f>
        <v>1</v>
      </c>
      <c r="AL71" s="170">
        <f>IF('Indicator Date hidden'!AM72="x","x",$AL$2-'Indicator Date hidden'!AM72)</f>
        <v>0</v>
      </c>
      <c r="AM71" s="170">
        <f>IF('Indicator Date hidden'!AN72="x","x",$AM$2-'Indicator Date hidden'!AN72)</f>
        <v>0</v>
      </c>
      <c r="AN71" s="170">
        <f>IF('Indicator Date hidden'!AO72="x","x",$AN$2-'Indicator Date hidden'!AO72)</f>
        <v>0</v>
      </c>
      <c r="AO71" s="170" t="str">
        <f>IF('Indicator Date hidden'!AP72="x","x",$AO$2-'Indicator Date hidden'!AP72)</f>
        <v>x</v>
      </c>
      <c r="AP71" s="170" t="str">
        <f>IF('Indicator Date hidden'!AQ72="x","x",$AP$2-'Indicator Date hidden'!AQ72)</f>
        <v>x</v>
      </c>
      <c r="AQ71" s="170">
        <f>IF('Indicator Date hidden'!AR72="x","x",$AQ$2-'Indicator Date hidden'!AR72)</f>
        <v>0</v>
      </c>
      <c r="AR71" s="170">
        <f>IF('Indicator Date hidden'!AS72="x","x",$AR$2-'Indicator Date hidden'!AS72)</f>
        <v>0</v>
      </c>
      <c r="AS71" s="170">
        <f>IF('Indicator Date hidden'!AT72="x","x",$AS$2-'Indicator Date hidden'!AT72)</f>
        <v>0</v>
      </c>
      <c r="AT71" s="170">
        <f>IF('Indicator Date hidden'!AU72="x","x",$AT$2-'Indicator Date hidden'!AU72)</f>
        <v>0</v>
      </c>
      <c r="AU71" s="170">
        <f>IF('Indicator Date hidden'!AV72="x","x",$AU$2-'Indicator Date hidden'!AV72)</f>
        <v>1</v>
      </c>
      <c r="AV71" s="170">
        <f>IF('Indicator Date hidden'!AW72="x","x",$AV$2-'Indicator Date hidden'!AW72)</f>
        <v>0</v>
      </c>
      <c r="AW71" s="170">
        <f>IF('Indicator Date hidden'!AX72="x","x",$AW$2-'Indicator Date hidden'!AX72)</f>
        <v>0</v>
      </c>
      <c r="AX71" s="170">
        <f>IF('Indicator Date hidden'!AY72="x","x",$AX$2-'Indicator Date hidden'!AY72)</f>
        <v>0</v>
      </c>
      <c r="AY71" s="170">
        <f>IF('Indicator Date hidden'!AZ72="x","x",$AY$2-'Indicator Date hidden'!AZ72)</f>
        <v>0</v>
      </c>
      <c r="AZ71" s="170">
        <f>IF('Indicator Date hidden'!BA72="x","x",$AZ$2-'Indicator Date hidden'!BA72)</f>
        <v>0</v>
      </c>
      <c r="BA71" s="5">
        <f t="shared" si="5"/>
        <v>24</v>
      </c>
      <c r="BB71" s="171">
        <f t="shared" si="6"/>
        <v>0.51063829787234039</v>
      </c>
      <c r="BC71" s="5">
        <f t="shared" si="7"/>
        <v>6</v>
      </c>
      <c r="BD71" s="171">
        <f t="shared" si="8"/>
        <v>1.6994660040609242</v>
      </c>
      <c r="BE71" s="174">
        <f t="shared" si="9"/>
        <v>0</v>
      </c>
    </row>
    <row r="72" spans="1:57" x14ac:dyDescent="0.25">
      <c r="A72" t="s">
        <v>131</v>
      </c>
      <c r="B72" s="170">
        <f>IF('Indicator Date hidden'!C73="x","x",$B$2-'Indicator Date hidden'!C73)</f>
        <v>0</v>
      </c>
      <c r="C72" s="170">
        <f>IF('Indicator Date hidden'!D73="x","x",$C$2-'Indicator Date hidden'!D73)</f>
        <v>0</v>
      </c>
      <c r="D72" s="170">
        <f>IF('Indicator Date hidden'!E73="x","x",$D$2-'Indicator Date hidden'!E73)</f>
        <v>0</v>
      </c>
      <c r="E72" s="170">
        <f>IF('Indicator Date hidden'!F73="x","x",$E$2-'Indicator Date hidden'!F73)</f>
        <v>0</v>
      </c>
      <c r="F72" s="170">
        <f>IF('Indicator Date hidden'!G73="x","x",$F$2-'Indicator Date hidden'!G73)</f>
        <v>0</v>
      </c>
      <c r="G72" s="170">
        <f>IF('Indicator Date hidden'!H73="x","x",$G$2-'Indicator Date hidden'!H73)</f>
        <v>0</v>
      </c>
      <c r="H72" s="170">
        <f>IF('Indicator Date hidden'!I73="x","x",$H$2-'Indicator Date hidden'!I73)</f>
        <v>0</v>
      </c>
      <c r="I72" s="170">
        <f>IF('Indicator Date hidden'!J73="x","x",$I$2-'Indicator Date hidden'!J73)</f>
        <v>0</v>
      </c>
      <c r="J72" s="170">
        <f>IF('Indicator Date hidden'!K73="x","x",$J$2-'Indicator Date hidden'!K73)</f>
        <v>0</v>
      </c>
      <c r="K72" s="170">
        <f>IF('Indicator Date hidden'!L73="x","x",$K$2-'Indicator Date hidden'!L73)</f>
        <v>0</v>
      </c>
      <c r="L72" s="170">
        <f>IF('Indicator Date hidden'!M73="x","x",$L$2-'Indicator Date hidden'!M73)</f>
        <v>0</v>
      </c>
      <c r="M72" s="170">
        <f>IF('Indicator Date hidden'!N73="x","x",$M$2-'Indicator Date hidden'!N73)</f>
        <v>0</v>
      </c>
      <c r="N72" s="170">
        <f>IF('Indicator Date hidden'!O73="x","x",$N$2-'Indicator Date hidden'!O73)</f>
        <v>0</v>
      </c>
      <c r="O72" s="170">
        <f>IF('Indicator Date hidden'!P73="x","x",$O$2-'Indicator Date hidden'!P73)</f>
        <v>0</v>
      </c>
      <c r="P72" s="170">
        <f>IF('Indicator Date hidden'!Q73="x","x",$P$2-'Indicator Date hidden'!Q73)</f>
        <v>0</v>
      </c>
      <c r="Q72" s="170">
        <f>IF('Indicator Date hidden'!R73="x","x",$Q$2-'Indicator Date hidden'!R73)</f>
        <v>6</v>
      </c>
      <c r="R72" s="170">
        <f>IF('Indicator Date hidden'!S73="x","x",$R$2-'Indicator Date hidden'!S73)</f>
        <v>0</v>
      </c>
      <c r="S72" s="170">
        <f>IF('Indicator Date hidden'!T73="x","x",$S$2-'Indicator Date hidden'!T73)</f>
        <v>0</v>
      </c>
      <c r="T72" s="170">
        <f>IF('Indicator Date hidden'!U73="x","x",$T$2-'Indicator Date hidden'!U73)</f>
        <v>0</v>
      </c>
      <c r="U72" s="170">
        <f>IF('Indicator Date hidden'!V73="x","x",$U$2-'Indicator Date hidden'!V73)</f>
        <v>0</v>
      </c>
      <c r="V72" s="170">
        <f>IF('Indicator Date hidden'!W73="x","x",$V$2-'Indicator Date hidden'!W73)</f>
        <v>0</v>
      </c>
      <c r="W72" s="170">
        <f>IF('Indicator Date hidden'!X73="x","x",$W$2-'Indicator Date hidden'!X73)</f>
        <v>2</v>
      </c>
      <c r="X72" s="170">
        <f>IF('Indicator Date hidden'!Y73="x","x",$X$2-'Indicator Date hidden'!Y73)</f>
        <v>6</v>
      </c>
      <c r="Y72" s="170">
        <f>IF('Indicator Date hidden'!Z73="x","x",$Y$2-'Indicator Date hidden'!Z73)</f>
        <v>0</v>
      </c>
      <c r="Z72" s="170">
        <f>IF('Indicator Date hidden'!AA73="x","x",$Z$2-'Indicator Date hidden'!AA73)</f>
        <v>0</v>
      </c>
      <c r="AA72" s="170">
        <f>IF('Indicator Date hidden'!AB73="x","x",$AA$2-'Indicator Date hidden'!AB73)</f>
        <v>0</v>
      </c>
      <c r="AB72" s="170">
        <f>IF('Indicator Date hidden'!AC73="x","x",$AB$2-'Indicator Date hidden'!AC73)</f>
        <v>0</v>
      </c>
      <c r="AC72" s="170">
        <f>IF('Indicator Date hidden'!AD73="x","x",$AC$2-'Indicator Date hidden'!AD73)</f>
        <v>0</v>
      </c>
      <c r="AD72" s="170">
        <f>IF('Indicator Date hidden'!AE73="x","x",$AD$2-'Indicator Date hidden'!AE73)</f>
        <v>0</v>
      </c>
      <c r="AE72" s="170">
        <f>IF('Indicator Date hidden'!AF73="x","x",$AE$2-'Indicator Date hidden'!AF73)</f>
        <v>0</v>
      </c>
      <c r="AF72" s="170">
        <f>IF('Indicator Date hidden'!AG73="x","x",$AF$2-'Indicator Date hidden'!AG73)</f>
        <v>9</v>
      </c>
      <c r="AG72" s="170">
        <f>IF('Indicator Date hidden'!AH73="x","x",$AG$2-'Indicator Date hidden'!AH73)</f>
        <v>0</v>
      </c>
      <c r="AH72" s="170">
        <f>IF('Indicator Date hidden'!AI73="x","x",$AH$2-'Indicator Date hidden'!AI73)</f>
        <v>0</v>
      </c>
      <c r="AI72" s="170">
        <f>IF('Indicator Date hidden'!AJ73="x","x",$AI$2-'Indicator Date hidden'!AJ73)</f>
        <v>0</v>
      </c>
      <c r="AJ72" s="170" t="str">
        <f>IF('Indicator Date hidden'!AK73="x","x",$AJ$2-'Indicator Date hidden'!AK73)</f>
        <v>x</v>
      </c>
      <c r="AK72" s="170">
        <f>IF('Indicator Date hidden'!AL73="x","x",$AK$2-'Indicator Date hidden'!AL73)</f>
        <v>1</v>
      </c>
      <c r="AL72" s="170">
        <f>IF('Indicator Date hidden'!AM73="x","x",$AL$2-'Indicator Date hidden'!AM73)</f>
        <v>0</v>
      </c>
      <c r="AM72" s="170">
        <f>IF('Indicator Date hidden'!AN73="x","x",$AM$2-'Indicator Date hidden'!AN73)</f>
        <v>0</v>
      </c>
      <c r="AN72" s="170">
        <f>IF('Indicator Date hidden'!AO73="x","x",$AN$2-'Indicator Date hidden'!AO73)</f>
        <v>0</v>
      </c>
      <c r="AO72" s="170" t="str">
        <f>IF('Indicator Date hidden'!AP73="x","x",$AO$2-'Indicator Date hidden'!AP73)</f>
        <v>x</v>
      </c>
      <c r="AP72" s="170" t="str">
        <f>IF('Indicator Date hidden'!AQ73="x","x",$AP$2-'Indicator Date hidden'!AQ73)</f>
        <v>x</v>
      </c>
      <c r="AQ72" s="170" t="str">
        <f>IF('Indicator Date hidden'!AR73="x","x",$AQ$2-'Indicator Date hidden'!AR73)</f>
        <v>x</v>
      </c>
      <c r="AR72" s="170">
        <f>IF('Indicator Date hidden'!AS73="x","x",$AR$2-'Indicator Date hidden'!AS73)</f>
        <v>0</v>
      </c>
      <c r="AS72" s="170">
        <f>IF('Indicator Date hidden'!AT73="x","x",$AS$2-'Indicator Date hidden'!AT73)</f>
        <v>0</v>
      </c>
      <c r="AT72" s="170">
        <f>IF('Indicator Date hidden'!AU73="x","x",$AT$2-'Indicator Date hidden'!AU73)</f>
        <v>0</v>
      </c>
      <c r="AU72" s="170">
        <f>IF('Indicator Date hidden'!AV73="x","x",$AU$2-'Indicator Date hidden'!AV73)</f>
        <v>1</v>
      </c>
      <c r="AV72" s="170">
        <f>IF('Indicator Date hidden'!AW73="x","x",$AV$2-'Indicator Date hidden'!AW73)</f>
        <v>0</v>
      </c>
      <c r="AW72" s="170">
        <f>IF('Indicator Date hidden'!AX73="x","x",$AW$2-'Indicator Date hidden'!AX73)</f>
        <v>0</v>
      </c>
      <c r="AX72" s="170">
        <f>IF('Indicator Date hidden'!AY73="x","x",$AX$2-'Indicator Date hidden'!AY73)</f>
        <v>0</v>
      </c>
      <c r="AY72" s="170">
        <f>IF('Indicator Date hidden'!AZ73="x","x",$AY$2-'Indicator Date hidden'!AZ73)</f>
        <v>0</v>
      </c>
      <c r="AZ72" s="170">
        <f>IF('Indicator Date hidden'!BA73="x","x",$AZ$2-'Indicator Date hidden'!BA73)</f>
        <v>0</v>
      </c>
      <c r="BA72" s="5">
        <f t="shared" si="5"/>
        <v>25</v>
      </c>
      <c r="BB72" s="171">
        <f t="shared" si="6"/>
        <v>0.53191489361702127</v>
      </c>
      <c r="BC72" s="5">
        <f t="shared" si="7"/>
        <v>6</v>
      </c>
      <c r="BD72" s="171">
        <f t="shared" si="8"/>
        <v>1.7606945417512512</v>
      </c>
      <c r="BE72" s="174">
        <f t="shared" si="9"/>
        <v>0</v>
      </c>
    </row>
    <row r="73" spans="1:57" x14ac:dyDescent="0.25">
      <c r="A73" t="s">
        <v>133</v>
      </c>
      <c r="B73" s="170">
        <f>IF('Indicator Date hidden'!C74="x","x",$B$2-'Indicator Date hidden'!C74)</f>
        <v>0</v>
      </c>
      <c r="C73" s="170">
        <f>IF('Indicator Date hidden'!D74="x","x",$C$2-'Indicator Date hidden'!D74)</f>
        <v>0</v>
      </c>
      <c r="D73" s="170">
        <f>IF('Indicator Date hidden'!E74="x","x",$D$2-'Indicator Date hidden'!E74)</f>
        <v>0</v>
      </c>
      <c r="E73" s="170">
        <f>IF('Indicator Date hidden'!F74="x","x",$E$2-'Indicator Date hidden'!F74)</f>
        <v>0</v>
      </c>
      <c r="F73" s="170">
        <f>IF('Indicator Date hidden'!G74="x","x",$F$2-'Indicator Date hidden'!G74)</f>
        <v>0</v>
      </c>
      <c r="G73" s="170">
        <f>IF('Indicator Date hidden'!H74="x","x",$G$2-'Indicator Date hidden'!H74)</f>
        <v>0</v>
      </c>
      <c r="H73" s="170">
        <f>IF('Indicator Date hidden'!I74="x","x",$H$2-'Indicator Date hidden'!I74)</f>
        <v>0</v>
      </c>
      <c r="I73" s="170">
        <f>IF('Indicator Date hidden'!J74="x","x",$I$2-'Indicator Date hidden'!J74)</f>
        <v>0</v>
      </c>
      <c r="J73" s="170">
        <f>IF('Indicator Date hidden'!K74="x","x",$J$2-'Indicator Date hidden'!K74)</f>
        <v>0</v>
      </c>
      <c r="K73" s="170">
        <f>IF('Indicator Date hidden'!L74="x","x",$K$2-'Indicator Date hidden'!L74)</f>
        <v>0</v>
      </c>
      <c r="L73" s="170">
        <f>IF('Indicator Date hidden'!M74="x","x",$L$2-'Indicator Date hidden'!M74)</f>
        <v>0</v>
      </c>
      <c r="M73" s="170">
        <f>IF('Indicator Date hidden'!N74="x","x",$M$2-'Indicator Date hidden'!N74)</f>
        <v>0</v>
      </c>
      <c r="N73" s="170">
        <f>IF('Indicator Date hidden'!O74="x","x",$N$2-'Indicator Date hidden'!O74)</f>
        <v>0</v>
      </c>
      <c r="O73" s="170">
        <f>IF('Indicator Date hidden'!P74="x","x",$O$2-'Indicator Date hidden'!P74)</f>
        <v>0</v>
      </c>
      <c r="P73" s="170">
        <f>IF('Indicator Date hidden'!Q74="x","x",$P$2-'Indicator Date hidden'!Q74)</f>
        <v>0</v>
      </c>
      <c r="Q73" s="170">
        <f>IF('Indicator Date hidden'!R74="x","x",$Q$2-'Indicator Date hidden'!R74)</f>
        <v>3</v>
      </c>
      <c r="R73" s="170">
        <f>IF('Indicator Date hidden'!S74="x","x",$R$2-'Indicator Date hidden'!S74)</f>
        <v>0</v>
      </c>
      <c r="S73" s="170">
        <f>IF('Indicator Date hidden'!T74="x","x",$S$2-'Indicator Date hidden'!T74)</f>
        <v>0</v>
      </c>
      <c r="T73" s="170">
        <f>IF('Indicator Date hidden'!U74="x","x",$T$2-'Indicator Date hidden'!U74)</f>
        <v>0</v>
      </c>
      <c r="U73" s="170">
        <f>IF('Indicator Date hidden'!V74="x","x",$U$2-'Indicator Date hidden'!V74)</f>
        <v>0</v>
      </c>
      <c r="V73" s="170">
        <f>IF('Indicator Date hidden'!W74="x","x",$V$2-'Indicator Date hidden'!W74)</f>
        <v>0</v>
      </c>
      <c r="W73" s="170">
        <f>IF('Indicator Date hidden'!X74="x","x",$W$2-'Indicator Date hidden'!X74)</f>
        <v>4</v>
      </c>
      <c r="X73" s="170">
        <f>IF('Indicator Date hidden'!Y74="x","x",$X$2-'Indicator Date hidden'!Y74)</f>
        <v>2</v>
      </c>
      <c r="Y73" s="170">
        <f>IF('Indicator Date hidden'!Z74="x","x",$Y$2-'Indicator Date hidden'!Z74)</f>
        <v>0</v>
      </c>
      <c r="Z73" s="170">
        <f>IF('Indicator Date hidden'!AA74="x","x",$Z$2-'Indicator Date hidden'!AA74)</f>
        <v>0</v>
      </c>
      <c r="AA73" s="170">
        <f>IF('Indicator Date hidden'!AB74="x","x",$AA$2-'Indicator Date hidden'!AB74)</f>
        <v>0</v>
      </c>
      <c r="AB73" s="170">
        <f>IF('Indicator Date hidden'!AC74="x","x",$AB$2-'Indicator Date hidden'!AC74)</f>
        <v>0</v>
      </c>
      <c r="AC73" s="170">
        <f>IF('Indicator Date hidden'!AD74="x","x",$AC$2-'Indicator Date hidden'!AD74)</f>
        <v>0</v>
      </c>
      <c r="AD73" s="170">
        <f>IF('Indicator Date hidden'!AE74="x","x",$AD$2-'Indicator Date hidden'!AE74)</f>
        <v>0</v>
      </c>
      <c r="AE73" s="170">
        <f>IF('Indicator Date hidden'!AF74="x","x",$AE$2-'Indicator Date hidden'!AF74)</f>
        <v>0</v>
      </c>
      <c r="AF73" s="170">
        <f>IF('Indicator Date hidden'!AG74="x","x",$AF$2-'Indicator Date hidden'!AG74)</f>
        <v>3</v>
      </c>
      <c r="AG73" s="170">
        <f>IF('Indicator Date hidden'!AH74="x","x",$AG$2-'Indicator Date hidden'!AH74)</f>
        <v>0</v>
      </c>
      <c r="AH73" s="170">
        <f>IF('Indicator Date hidden'!AI74="x","x",$AH$2-'Indicator Date hidden'!AI74)</f>
        <v>0</v>
      </c>
      <c r="AI73" s="170">
        <f>IF('Indicator Date hidden'!AJ74="x","x",$AI$2-'Indicator Date hidden'!AJ74)</f>
        <v>0</v>
      </c>
      <c r="AJ73" s="170">
        <f>IF('Indicator Date hidden'!AK74="x","x",$AJ$2-'Indicator Date hidden'!AK74)</f>
        <v>1</v>
      </c>
      <c r="AK73" s="170">
        <f>IF('Indicator Date hidden'!AL74="x","x",$AK$2-'Indicator Date hidden'!AL74)</f>
        <v>1</v>
      </c>
      <c r="AL73" s="170">
        <f>IF('Indicator Date hidden'!AM74="x","x",$AL$2-'Indicator Date hidden'!AM74)</f>
        <v>0</v>
      </c>
      <c r="AM73" s="170">
        <f>IF('Indicator Date hidden'!AN74="x","x",$AM$2-'Indicator Date hidden'!AN74)</f>
        <v>0</v>
      </c>
      <c r="AN73" s="170">
        <f>IF('Indicator Date hidden'!AO74="x","x",$AN$2-'Indicator Date hidden'!AO74)</f>
        <v>0</v>
      </c>
      <c r="AO73" s="170">
        <f>IF('Indicator Date hidden'!AP74="x","x",$AO$2-'Indicator Date hidden'!AP74)</f>
        <v>0</v>
      </c>
      <c r="AP73" s="170">
        <f>IF('Indicator Date hidden'!AQ74="x","x",$AP$2-'Indicator Date hidden'!AQ74)</f>
        <v>0</v>
      </c>
      <c r="AQ73" s="170">
        <f>IF('Indicator Date hidden'!AR74="x","x",$AQ$2-'Indicator Date hidden'!AR74)</f>
        <v>4</v>
      </c>
      <c r="AR73" s="170">
        <f>IF('Indicator Date hidden'!AS74="x","x",$AR$2-'Indicator Date hidden'!AS74)</f>
        <v>0</v>
      </c>
      <c r="AS73" s="170">
        <f>IF('Indicator Date hidden'!AT74="x","x",$AS$2-'Indicator Date hidden'!AT74)</f>
        <v>0</v>
      </c>
      <c r="AT73" s="170">
        <f>IF('Indicator Date hidden'!AU74="x","x",$AT$2-'Indicator Date hidden'!AU74)</f>
        <v>0</v>
      </c>
      <c r="AU73" s="170">
        <f>IF('Indicator Date hidden'!AV74="x","x",$AU$2-'Indicator Date hidden'!AV74)</f>
        <v>1</v>
      </c>
      <c r="AV73" s="170">
        <f>IF('Indicator Date hidden'!AW74="x","x",$AV$2-'Indicator Date hidden'!AW74)</f>
        <v>0</v>
      </c>
      <c r="AW73" s="170">
        <f>IF('Indicator Date hidden'!AX74="x","x",$AW$2-'Indicator Date hidden'!AX74)</f>
        <v>0</v>
      </c>
      <c r="AX73" s="170">
        <f>IF('Indicator Date hidden'!AY74="x","x",$AX$2-'Indicator Date hidden'!AY74)</f>
        <v>0</v>
      </c>
      <c r="AY73" s="170">
        <f>IF('Indicator Date hidden'!AZ74="x","x",$AY$2-'Indicator Date hidden'!AZ74)</f>
        <v>0</v>
      </c>
      <c r="AZ73" s="170">
        <f>IF('Indicator Date hidden'!BA74="x","x",$AZ$2-'Indicator Date hidden'!BA74)</f>
        <v>0</v>
      </c>
      <c r="BA73" s="5">
        <f t="shared" si="5"/>
        <v>19</v>
      </c>
      <c r="BB73" s="171">
        <f t="shared" si="6"/>
        <v>0.37254901960784315</v>
      </c>
      <c r="BC73" s="5">
        <f t="shared" si="7"/>
        <v>8</v>
      </c>
      <c r="BD73" s="171">
        <f t="shared" si="8"/>
        <v>0.98937065188571482</v>
      </c>
      <c r="BE73" s="174">
        <f t="shared" si="9"/>
        <v>0</v>
      </c>
    </row>
    <row r="74" spans="1:57" x14ac:dyDescent="0.25">
      <c r="A74" t="s">
        <v>135</v>
      </c>
      <c r="B74" s="170">
        <f>IF('Indicator Date hidden'!C75="x","x",$B$2-'Indicator Date hidden'!C75)</f>
        <v>0</v>
      </c>
      <c r="C74" s="170">
        <f>IF('Indicator Date hidden'!D75="x","x",$C$2-'Indicator Date hidden'!D75)</f>
        <v>0</v>
      </c>
      <c r="D74" s="170">
        <f>IF('Indicator Date hidden'!E75="x","x",$D$2-'Indicator Date hidden'!E75)</f>
        <v>0</v>
      </c>
      <c r="E74" s="170">
        <f>IF('Indicator Date hidden'!F75="x","x",$E$2-'Indicator Date hidden'!F75)</f>
        <v>0</v>
      </c>
      <c r="F74" s="170">
        <f>IF('Indicator Date hidden'!G75="x","x",$F$2-'Indicator Date hidden'!G75)</f>
        <v>0</v>
      </c>
      <c r="G74" s="170">
        <f>IF('Indicator Date hidden'!H75="x","x",$G$2-'Indicator Date hidden'!H75)</f>
        <v>0</v>
      </c>
      <c r="H74" s="170">
        <f>IF('Indicator Date hidden'!I75="x","x",$H$2-'Indicator Date hidden'!I75)</f>
        <v>0</v>
      </c>
      <c r="I74" s="170">
        <f>IF('Indicator Date hidden'!J75="x","x",$I$2-'Indicator Date hidden'!J75)</f>
        <v>0</v>
      </c>
      <c r="J74" s="170">
        <f>IF('Indicator Date hidden'!K75="x","x",$J$2-'Indicator Date hidden'!K75)</f>
        <v>0</v>
      </c>
      <c r="K74" s="170">
        <f>IF('Indicator Date hidden'!L75="x","x",$K$2-'Indicator Date hidden'!L75)</f>
        <v>0</v>
      </c>
      <c r="L74" s="170">
        <f>IF('Indicator Date hidden'!M75="x","x",$L$2-'Indicator Date hidden'!M75)</f>
        <v>0</v>
      </c>
      <c r="M74" s="170">
        <f>IF('Indicator Date hidden'!N75="x","x",$M$2-'Indicator Date hidden'!N75)</f>
        <v>0</v>
      </c>
      <c r="N74" s="170">
        <f>IF('Indicator Date hidden'!O75="x","x",$N$2-'Indicator Date hidden'!O75)</f>
        <v>0</v>
      </c>
      <c r="O74" s="170">
        <f>IF('Indicator Date hidden'!P75="x","x",$O$2-'Indicator Date hidden'!P75)</f>
        <v>0</v>
      </c>
      <c r="P74" s="170">
        <f>IF('Indicator Date hidden'!Q75="x","x",$P$2-'Indicator Date hidden'!Q75)</f>
        <v>0</v>
      </c>
      <c r="Q74" s="170">
        <f>IF('Indicator Date hidden'!R75="x","x",$Q$2-'Indicator Date hidden'!R75)</f>
        <v>3</v>
      </c>
      <c r="R74" s="170">
        <f>IF('Indicator Date hidden'!S75="x","x",$R$2-'Indicator Date hidden'!S75)</f>
        <v>0</v>
      </c>
      <c r="S74" s="170">
        <f>IF('Indicator Date hidden'!T75="x","x",$S$2-'Indicator Date hidden'!T75)</f>
        <v>0</v>
      </c>
      <c r="T74" s="170">
        <f>IF('Indicator Date hidden'!U75="x","x",$T$2-'Indicator Date hidden'!U75)</f>
        <v>0</v>
      </c>
      <c r="U74" s="170">
        <f>IF('Indicator Date hidden'!V75="x","x",$U$2-'Indicator Date hidden'!V75)</f>
        <v>0</v>
      </c>
      <c r="V74" s="170">
        <f>IF('Indicator Date hidden'!W75="x","x",$V$2-'Indicator Date hidden'!W75)</f>
        <v>0</v>
      </c>
      <c r="W74" s="170">
        <f>IF('Indicator Date hidden'!X75="x","x",$W$2-'Indicator Date hidden'!X75)</f>
        <v>4</v>
      </c>
      <c r="X74" s="170" t="str">
        <f>IF('Indicator Date hidden'!Y75="x","x",$X$2-'Indicator Date hidden'!Y75)</f>
        <v>x</v>
      </c>
      <c r="Y74" s="170">
        <f>IF('Indicator Date hidden'!Z75="x","x",$Y$2-'Indicator Date hidden'!Z75)</f>
        <v>0</v>
      </c>
      <c r="Z74" s="170">
        <f>IF('Indicator Date hidden'!AA75="x","x",$Z$2-'Indicator Date hidden'!AA75)</f>
        <v>0</v>
      </c>
      <c r="AA74" s="170">
        <f>IF('Indicator Date hidden'!AB75="x","x",$AA$2-'Indicator Date hidden'!AB75)</f>
        <v>0</v>
      </c>
      <c r="AB74" s="170">
        <f>IF('Indicator Date hidden'!AC75="x","x",$AB$2-'Indicator Date hidden'!AC75)</f>
        <v>0</v>
      </c>
      <c r="AC74" s="170">
        <f>IF('Indicator Date hidden'!AD75="x","x",$AC$2-'Indicator Date hidden'!AD75)</f>
        <v>0</v>
      </c>
      <c r="AD74" s="170">
        <f>IF('Indicator Date hidden'!AE75="x","x",$AD$2-'Indicator Date hidden'!AE75)</f>
        <v>0</v>
      </c>
      <c r="AE74" s="170">
        <f>IF('Indicator Date hidden'!AF75="x","x",$AE$2-'Indicator Date hidden'!AF75)</f>
        <v>0</v>
      </c>
      <c r="AF74" s="170">
        <f>IF('Indicator Date hidden'!AG75="x","x",$AF$2-'Indicator Date hidden'!AG75)</f>
        <v>-1</v>
      </c>
      <c r="AG74" s="170">
        <f>IF('Indicator Date hidden'!AH75="x","x",$AG$2-'Indicator Date hidden'!AH75)</f>
        <v>0</v>
      </c>
      <c r="AH74" s="170">
        <f>IF('Indicator Date hidden'!AI75="x","x",$AH$2-'Indicator Date hidden'!AI75)</f>
        <v>0</v>
      </c>
      <c r="AI74" s="170">
        <f>IF('Indicator Date hidden'!AJ75="x","x",$AI$2-'Indicator Date hidden'!AJ75)</f>
        <v>0</v>
      </c>
      <c r="AJ74" s="170">
        <f>IF('Indicator Date hidden'!AK75="x","x",$AJ$2-'Indicator Date hidden'!AK75)</f>
        <v>1</v>
      </c>
      <c r="AK74" s="170">
        <f>IF('Indicator Date hidden'!AL75="x","x",$AK$2-'Indicator Date hidden'!AL75)</f>
        <v>1</v>
      </c>
      <c r="AL74" s="170">
        <f>IF('Indicator Date hidden'!AM75="x","x",$AL$2-'Indicator Date hidden'!AM75)</f>
        <v>0</v>
      </c>
      <c r="AM74" s="170">
        <f>IF('Indicator Date hidden'!AN75="x","x",$AM$2-'Indicator Date hidden'!AN75)</f>
        <v>0</v>
      </c>
      <c r="AN74" s="170">
        <f>IF('Indicator Date hidden'!AO75="x","x",$AN$2-'Indicator Date hidden'!AO75)</f>
        <v>0</v>
      </c>
      <c r="AO74" s="170">
        <f>IF('Indicator Date hidden'!AP75="x","x",$AO$2-'Indicator Date hidden'!AP75)</f>
        <v>0</v>
      </c>
      <c r="AP74" s="170">
        <f>IF('Indicator Date hidden'!AQ75="x","x",$AP$2-'Indicator Date hidden'!AQ75)</f>
        <v>0</v>
      </c>
      <c r="AQ74" s="170">
        <f>IF('Indicator Date hidden'!AR75="x","x",$AQ$2-'Indicator Date hidden'!AR75)</f>
        <v>4</v>
      </c>
      <c r="AR74" s="170">
        <f>IF('Indicator Date hidden'!AS75="x","x",$AR$2-'Indicator Date hidden'!AS75)</f>
        <v>0</v>
      </c>
      <c r="AS74" s="170">
        <f>IF('Indicator Date hidden'!AT75="x","x",$AS$2-'Indicator Date hidden'!AT75)</f>
        <v>0</v>
      </c>
      <c r="AT74" s="170">
        <f>IF('Indicator Date hidden'!AU75="x","x",$AT$2-'Indicator Date hidden'!AU75)</f>
        <v>0</v>
      </c>
      <c r="AU74" s="170">
        <f>IF('Indicator Date hidden'!AV75="x","x",$AU$2-'Indicator Date hidden'!AV75)</f>
        <v>0</v>
      </c>
      <c r="AV74" s="170">
        <f>IF('Indicator Date hidden'!AW75="x","x",$AV$2-'Indicator Date hidden'!AW75)</f>
        <v>0</v>
      </c>
      <c r="AW74" s="170">
        <f>IF('Indicator Date hidden'!AX75="x","x",$AW$2-'Indicator Date hidden'!AX75)</f>
        <v>0</v>
      </c>
      <c r="AX74" s="170">
        <f>IF('Indicator Date hidden'!AY75="x","x",$AX$2-'Indicator Date hidden'!AY75)</f>
        <v>0</v>
      </c>
      <c r="AY74" s="170">
        <f>IF('Indicator Date hidden'!AZ75="x","x",$AY$2-'Indicator Date hidden'!AZ75)</f>
        <v>0</v>
      </c>
      <c r="AZ74" s="170">
        <f>IF('Indicator Date hidden'!BA75="x","x",$AZ$2-'Indicator Date hidden'!BA75)</f>
        <v>0</v>
      </c>
      <c r="BA74" s="5">
        <f t="shared" si="5"/>
        <v>12</v>
      </c>
      <c r="BB74" s="171">
        <f t="shared" si="6"/>
        <v>0.24</v>
      </c>
      <c r="BC74" s="5">
        <f t="shared" si="7"/>
        <v>5</v>
      </c>
      <c r="BD74" s="171">
        <f t="shared" si="8"/>
        <v>0.9068627239003707</v>
      </c>
      <c r="BE74" s="174">
        <f t="shared" si="9"/>
        <v>0</v>
      </c>
    </row>
    <row r="75" spans="1:57" x14ac:dyDescent="0.25">
      <c r="A75" t="s">
        <v>137</v>
      </c>
      <c r="B75" s="170">
        <f>IF('Indicator Date hidden'!C76="x","x",$B$2-'Indicator Date hidden'!C76)</f>
        <v>0</v>
      </c>
      <c r="C75" s="170">
        <f>IF('Indicator Date hidden'!D76="x","x",$C$2-'Indicator Date hidden'!D76)</f>
        <v>0</v>
      </c>
      <c r="D75" s="170">
        <f>IF('Indicator Date hidden'!E76="x","x",$D$2-'Indicator Date hidden'!E76)</f>
        <v>0</v>
      </c>
      <c r="E75" s="170">
        <f>IF('Indicator Date hidden'!F76="x","x",$E$2-'Indicator Date hidden'!F76)</f>
        <v>0</v>
      </c>
      <c r="F75" s="170">
        <f>IF('Indicator Date hidden'!G76="x","x",$F$2-'Indicator Date hidden'!G76)</f>
        <v>0</v>
      </c>
      <c r="G75" s="170">
        <f>IF('Indicator Date hidden'!H76="x","x",$G$2-'Indicator Date hidden'!H76)</f>
        <v>0</v>
      </c>
      <c r="H75" s="170">
        <f>IF('Indicator Date hidden'!I76="x","x",$H$2-'Indicator Date hidden'!I76)</f>
        <v>0</v>
      </c>
      <c r="I75" s="170">
        <f>IF('Indicator Date hidden'!J76="x","x",$I$2-'Indicator Date hidden'!J76)</f>
        <v>0</v>
      </c>
      <c r="J75" s="170">
        <f>IF('Indicator Date hidden'!K76="x","x",$J$2-'Indicator Date hidden'!K76)</f>
        <v>0</v>
      </c>
      <c r="K75" s="170">
        <f>IF('Indicator Date hidden'!L76="x","x",$K$2-'Indicator Date hidden'!L76)</f>
        <v>0</v>
      </c>
      <c r="L75" s="170">
        <f>IF('Indicator Date hidden'!M76="x","x",$L$2-'Indicator Date hidden'!M76)</f>
        <v>0</v>
      </c>
      <c r="M75" s="170">
        <f>IF('Indicator Date hidden'!N76="x","x",$M$2-'Indicator Date hidden'!N76)</f>
        <v>0</v>
      </c>
      <c r="N75" s="170">
        <f>IF('Indicator Date hidden'!O76="x","x",$N$2-'Indicator Date hidden'!O76)</f>
        <v>0</v>
      </c>
      <c r="O75" s="170">
        <f>IF('Indicator Date hidden'!P76="x","x",$O$2-'Indicator Date hidden'!P76)</f>
        <v>0</v>
      </c>
      <c r="P75" s="170">
        <f>IF('Indicator Date hidden'!Q76="x","x",$P$2-'Indicator Date hidden'!Q76)</f>
        <v>0</v>
      </c>
      <c r="Q75" s="170" t="str">
        <f>IF('Indicator Date hidden'!R76="x","x",$Q$2-'Indicator Date hidden'!R76)</f>
        <v>x</v>
      </c>
      <c r="R75" s="170">
        <f>IF('Indicator Date hidden'!S76="x","x",$R$2-'Indicator Date hidden'!S76)</f>
        <v>0</v>
      </c>
      <c r="S75" s="170">
        <f>IF('Indicator Date hidden'!T76="x","x",$S$2-'Indicator Date hidden'!T76)</f>
        <v>0</v>
      </c>
      <c r="T75" s="170">
        <f>IF('Indicator Date hidden'!U76="x","x",$T$2-'Indicator Date hidden'!U76)</f>
        <v>0</v>
      </c>
      <c r="U75" s="170" t="str">
        <f>IF('Indicator Date hidden'!V76="x","x",$U$2-'Indicator Date hidden'!V76)</f>
        <v>x</v>
      </c>
      <c r="V75" s="170">
        <f>IF('Indicator Date hidden'!W76="x","x",$V$2-'Indicator Date hidden'!W76)</f>
        <v>0</v>
      </c>
      <c r="W75" s="170" t="str">
        <f>IF('Indicator Date hidden'!X76="x","x",$W$2-'Indicator Date hidden'!X76)</f>
        <v>x</v>
      </c>
      <c r="X75" s="170">
        <f>IF('Indicator Date hidden'!Y76="x","x",$X$2-'Indicator Date hidden'!Y76)</f>
        <v>4</v>
      </c>
      <c r="Y75" s="170">
        <f>IF('Indicator Date hidden'!Z76="x","x",$Y$2-'Indicator Date hidden'!Z76)</f>
        <v>0</v>
      </c>
      <c r="Z75" s="170">
        <f>IF('Indicator Date hidden'!AA76="x","x",$Z$2-'Indicator Date hidden'!AA76)</f>
        <v>0</v>
      </c>
      <c r="AA75" s="170" t="str">
        <f>IF('Indicator Date hidden'!AB76="x","x",$AA$2-'Indicator Date hidden'!AB76)</f>
        <v>x</v>
      </c>
      <c r="AB75" s="170">
        <f>IF('Indicator Date hidden'!AC76="x","x",$AB$2-'Indicator Date hidden'!AC76)</f>
        <v>0</v>
      </c>
      <c r="AC75" s="170">
        <f>IF('Indicator Date hidden'!AD76="x","x",$AC$2-'Indicator Date hidden'!AD76)</f>
        <v>0</v>
      </c>
      <c r="AD75" s="170" t="str">
        <f>IF('Indicator Date hidden'!AE76="x","x",$AD$2-'Indicator Date hidden'!AE76)</f>
        <v>x</v>
      </c>
      <c r="AE75" s="170">
        <f>IF('Indicator Date hidden'!AF76="x","x",$AE$2-'Indicator Date hidden'!AF76)</f>
        <v>0</v>
      </c>
      <c r="AF75" s="170">
        <f>IF('Indicator Date hidden'!AG76="x","x",$AF$2-'Indicator Date hidden'!AG76)</f>
        <v>3</v>
      </c>
      <c r="AG75" s="170">
        <f>IF('Indicator Date hidden'!AH76="x","x",$AG$2-'Indicator Date hidden'!AH76)</f>
        <v>0</v>
      </c>
      <c r="AH75" s="170">
        <f>IF('Indicator Date hidden'!AI76="x","x",$AH$2-'Indicator Date hidden'!AI76)</f>
        <v>0</v>
      </c>
      <c r="AI75" s="170">
        <f>IF('Indicator Date hidden'!AJ76="x","x",$AI$2-'Indicator Date hidden'!AJ76)</f>
        <v>0</v>
      </c>
      <c r="AJ75" s="170" t="str">
        <f>IF('Indicator Date hidden'!AK76="x","x",$AJ$2-'Indicator Date hidden'!AK76)</f>
        <v>x</v>
      </c>
      <c r="AK75" s="170">
        <f>IF('Indicator Date hidden'!AL76="x","x",$AK$2-'Indicator Date hidden'!AL76)</f>
        <v>1</v>
      </c>
      <c r="AL75" s="170">
        <f>IF('Indicator Date hidden'!AM76="x","x",$AL$2-'Indicator Date hidden'!AM76)</f>
        <v>0</v>
      </c>
      <c r="AM75" s="170">
        <f>IF('Indicator Date hidden'!AN76="x","x",$AM$2-'Indicator Date hidden'!AN76)</f>
        <v>0</v>
      </c>
      <c r="AN75" s="170">
        <f>IF('Indicator Date hidden'!AO76="x","x",$AN$2-'Indicator Date hidden'!AO76)</f>
        <v>0</v>
      </c>
      <c r="AO75" s="170">
        <f>IF('Indicator Date hidden'!AP76="x","x",$AO$2-'Indicator Date hidden'!AP76)</f>
        <v>0</v>
      </c>
      <c r="AP75" s="170">
        <f>IF('Indicator Date hidden'!AQ76="x","x",$AP$2-'Indicator Date hidden'!AQ76)</f>
        <v>0</v>
      </c>
      <c r="AQ75" s="170">
        <f>IF('Indicator Date hidden'!AR76="x","x",$AQ$2-'Indicator Date hidden'!AR76)</f>
        <v>0</v>
      </c>
      <c r="AR75" s="170">
        <f>IF('Indicator Date hidden'!AS76="x","x",$AR$2-'Indicator Date hidden'!AS76)</f>
        <v>0</v>
      </c>
      <c r="AS75" s="170">
        <f>IF('Indicator Date hidden'!AT76="x","x",$AS$2-'Indicator Date hidden'!AT76)</f>
        <v>0</v>
      </c>
      <c r="AT75" s="170">
        <f>IF('Indicator Date hidden'!AU76="x","x",$AT$2-'Indicator Date hidden'!AU76)</f>
        <v>0</v>
      </c>
      <c r="AU75" s="170">
        <f>IF('Indicator Date hidden'!AV76="x","x",$AU$2-'Indicator Date hidden'!AV76)</f>
        <v>1</v>
      </c>
      <c r="AV75" s="170">
        <f>IF('Indicator Date hidden'!AW76="x","x",$AV$2-'Indicator Date hidden'!AW76)</f>
        <v>0</v>
      </c>
      <c r="AW75" s="170">
        <f>IF('Indicator Date hidden'!AX76="x","x",$AW$2-'Indicator Date hidden'!AX76)</f>
        <v>0</v>
      </c>
      <c r="AX75" s="170">
        <f>IF('Indicator Date hidden'!AY76="x","x",$AX$2-'Indicator Date hidden'!AY76)</f>
        <v>0</v>
      </c>
      <c r="AY75" s="170">
        <f>IF('Indicator Date hidden'!AZ76="x","x",$AY$2-'Indicator Date hidden'!AZ76)</f>
        <v>0</v>
      </c>
      <c r="AZ75" s="170">
        <f>IF('Indicator Date hidden'!BA76="x","x",$AZ$2-'Indicator Date hidden'!BA76)</f>
        <v>0</v>
      </c>
      <c r="BA75" s="5">
        <f t="shared" si="5"/>
        <v>9</v>
      </c>
      <c r="BB75" s="171">
        <f t="shared" si="6"/>
        <v>0.2</v>
      </c>
      <c r="BC75" s="5">
        <f t="shared" si="7"/>
        <v>4</v>
      </c>
      <c r="BD75" s="171">
        <f t="shared" si="8"/>
        <v>0.74833147735478833</v>
      </c>
      <c r="BE75" s="174">
        <f t="shared" si="9"/>
        <v>0</v>
      </c>
    </row>
    <row r="76" spans="1:57" x14ac:dyDescent="0.25">
      <c r="A76" t="s">
        <v>139</v>
      </c>
      <c r="B76" s="170">
        <f>IF('Indicator Date hidden'!C77="x","x",$B$2-'Indicator Date hidden'!C77)</f>
        <v>0</v>
      </c>
      <c r="C76" s="170">
        <f>IF('Indicator Date hidden'!D77="x","x",$C$2-'Indicator Date hidden'!D77)</f>
        <v>0</v>
      </c>
      <c r="D76" s="170">
        <f>IF('Indicator Date hidden'!E77="x","x",$D$2-'Indicator Date hidden'!E77)</f>
        <v>0</v>
      </c>
      <c r="E76" s="170">
        <f>IF('Indicator Date hidden'!F77="x","x",$E$2-'Indicator Date hidden'!F77)</f>
        <v>0</v>
      </c>
      <c r="F76" s="170">
        <f>IF('Indicator Date hidden'!G77="x","x",$F$2-'Indicator Date hidden'!G77)</f>
        <v>0</v>
      </c>
      <c r="G76" s="170">
        <f>IF('Indicator Date hidden'!H77="x","x",$G$2-'Indicator Date hidden'!H77)</f>
        <v>0</v>
      </c>
      <c r="H76" s="170">
        <f>IF('Indicator Date hidden'!I77="x","x",$H$2-'Indicator Date hidden'!I77)</f>
        <v>0</v>
      </c>
      <c r="I76" s="170">
        <f>IF('Indicator Date hidden'!J77="x","x",$I$2-'Indicator Date hidden'!J77)</f>
        <v>0</v>
      </c>
      <c r="J76" s="170">
        <f>IF('Indicator Date hidden'!K77="x","x",$J$2-'Indicator Date hidden'!K77)</f>
        <v>0</v>
      </c>
      <c r="K76" s="170">
        <f>IF('Indicator Date hidden'!L77="x","x",$K$2-'Indicator Date hidden'!L77)</f>
        <v>0</v>
      </c>
      <c r="L76" s="170">
        <f>IF('Indicator Date hidden'!M77="x","x",$L$2-'Indicator Date hidden'!M77)</f>
        <v>0</v>
      </c>
      <c r="M76" s="170">
        <f>IF('Indicator Date hidden'!N77="x","x",$M$2-'Indicator Date hidden'!N77)</f>
        <v>0</v>
      </c>
      <c r="N76" s="170">
        <f>IF('Indicator Date hidden'!O77="x","x",$N$2-'Indicator Date hidden'!O77)</f>
        <v>0</v>
      </c>
      <c r="O76" s="170">
        <f>IF('Indicator Date hidden'!P77="x","x",$O$2-'Indicator Date hidden'!P77)</f>
        <v>0</v>
      </c>
      <c r="P76" s="170">
        <f>IF('Indicator Date hidden'!Q77="x","x",$P$2-'Indicator Date hidden'!Q77)</f>
        <v>0</v>
      </c>
      <c r="Q76" s="170" t="str">
        <f>IF('Indicator Date hidden'!R77="x","x",$Q$2-'Indicator Date hidden'!R77)</f>
        <v>x</v>
      </c>
      <c r="R76" s="170">
        <f>IF('Indicator Date hidden'!S77="x","x",$R$2-'Indicator Date hidden'!S77)</f>
        <v>0</v>
      </c>
      <c r="S76" s="170">
        <f>IF('Indicator Date hidden'!T77="x","x",$S$2-'Indicator Date hidden'!T77)</f>
        <v>0</v>
      </c>
      <c r="T76" s="170">
        <f>IF('Indicator Date hidden'!U77="x","x",$T$2-'Indicator Date hidden'!U77)</f>
        <v>0</v>
      </c>
      <c r="U76" s="170" t="str">
        <f>IF('Indicator Date hidden'!V77="x","x",$U$2-'Indicator Date hidden'!V77)</f>
        <v>x</v>
      </c>
      <c r="V76" s="170">
        <f>IF('Indicator Date hidden'!W77="x","x",$V$2-'Indicator Date hidden'!W77)</f>
        <v>0</v>
      </c>
      <c r="W76" s="170" t="str">
        <f>IF('Indicator Date hidden'!X77="x","x",$W$2-'Indicator Date hidden'!X77)</f>
        <v>x</v>
      </c>
      <c r="X76" s="170">
        <f>IF('Indicator Date hidden'!Y77="x","x",$X$2-'Indicator Date hidden'!Y77)</f>
        <v>1</v>
      </c>
      <c r="Y76" s="170">
        <f>IF('Indicator Date hidden'!Z77="x","x",$Y$2-'Indicator Date hidden'!Z77)</f>
        <v>0</v>
      </c>
      <c r="Z76" s="170">
        <f>IF('Indicator Date hidden'!AA77="x","x",$Z$2-'Indicator Date hidden'!AA77)</f>
        <v>0</v>
      </c>
      <c r="AA76" s="170" t="str">
        <f>IF('Indicator Date hidden'!AB77="x","x",$AA$2-'Indicator Date hidden'!AB77)</f>
        <v>x</v>
      </c>
      <c r="AB76" s="170">
        <f>IF('Indicator Date hidden'!AC77="x","x",$AB$2-'Indicator Date hidden'!AC77)</f>
        <v>0</v>
      </c>
      <c r="AC76" s="170">
        <f>IF('Indicator Date hidden'!AD77="x","x",$AC$2-'Indicator Date hidden'!AD77)</f>
        <v>0</v>
      </c>
      <c r="AD76" s="170" t="str">
        <f>IF('Indicator Date hidden'!AE77="x","x",$AD$2-'Indicator Date hidden'!AE77)</f>
        <v>x</v>
      </c>
      <c r="AE76" s="170">
        <f>IF('Indicator Date hidden'!AF77="x","x",$AE$2-'Indicator Date hidden'!AF77)</f>
        <v>0</v>
      </c>
      <c r="AF76" s="170">
        <f>IF('Indicator Date hidden'!AG77="x","x",$AF$2-'Indicator Date hidden'!AG77)</f>
        <v>3</v>
      </c>
      <c r="AG76" s="170">
        <f>IF('Indicator Date hidden'!AH77="x","x",$AG$2-'Indicator Date hidden'!AH77)</f>
        <v>0</v>
      </c>
      <c r="AH76" s="170">
        <f>IF('Indicator Date hidden'!AI77="x","x",$AH$2-'Indicator Date hidden'!AI77)</f>
        <v>0</v>
      </c>
      <c r="AI76" s="170">
        <f>IF('Indicator Date hidden'!AJ77="x","x",$AI$2-'Indicator Date hidden'!AJ77)</f>
        <v>0</v>
      </c>
      <c r="AJ76" s="170" t="str">
        <f>IF('Indicator Date hidden'!AK77="x","x",$AJ$2-'Indicator Date hidden'!AK77)</f>
        <v>x</v>
      </c>
      <c r="AK76" s="170">
        <f>IF('Indicator Date hidden'!AL77="x","x",$AK$2-'Indicator Date hidden'!AL77)</f>
        <v>1</v>
      </c>
      <c r="AL76" s="170">
        <f>IF('Indicator Date hidden'!AM77="x","x",$AL$2-'Indicator Date hidden'!AM77)</f>
        <v>0</v>
      </c>
      <c r="AM76" s="170">
        <f>IF('Indicator Date hidden'!AN77="x","x",$AM$2-'Indicator Date hidden'!AN77)</f>
        <v>0</v>
      </c>
      <c r="AN76" s="170">
        <f>IF('Indicator Date hidden'!AO77="x","x",$AN$2-'Indicator Date hidden'!AO77)</f>
        <v>0</v>
      </c>
      <c r="AO76" s="170">
        <f>IF('Indicator Date hidden'!AP77="x","x",$AO$2-'Indicator Date hidden'!AP77)</f>
        <v>0</v>
      </c>
      <c r="AP76" s="170">
        <f>IF('Indicator Date hidden'!AQ77="x","x",$AP$2-'Indicator Date hidden'!AQ77)</f>
        <v>0</v>
      </c>
      <c r="AQ76" s="170" t="str">
        <f>IF('Indicator Date hidden'!AR77="x","x",$AQ$2-'Indicator Date hidden'!AR77)</f>
        <v>x</v>
      </c>
      <c r="AR76" s="170">
        <f>IF('Indicator Date hidden'!AS77="x","x",$AR$2-'Indicator Date hidden'!AS77)</f>
        <v>0</v>
      </c>
      <c r="AS76" s="170">
        <f>IF('Indicator Date hidden'!AT77="x","x",$AS$2-'Indicator Date hidden'!AT77)</f>
        <v>0</v>
      </c>
      <c r="AT76" s="170">
        <f>IF('Indicator Date hidden'!AU77="x","x",$AT$2-'Indicator Date hidden'!AU77)</f>
        <v>0</v>
      </c>
      <c r="AU76" s="170" t="str">
        <f>IF('Indicator Date hidden'!AV77="x","x",$AU$2-'Indicator Date hidden'!AV77)</f>
        <v>x</v>
      </c>
      <c r="AV76" s="170">
        <f>IF('Indicator Date hidden'!AW77="x","x",$AV$2-'Indicator Date hidden'!AW77)</f>
        <v>0</v>
      </c>
      <c r="AW76" s="170">
        <f>IF('Indicator Date hidden'!AX77="x","x",$AW$2-'Indicator Date hidden'!AX77)</f>
        <v>0</v>
      </c>
      <c r="AX76" s="170">
        <f>IF('Indicator Date hidden'!AY77="x","x",$AX$2-'Indicator Date hidden'!AY77)</f>
        <v>0</v>
      </c>
      <c r="AY76" s="170">
        <f>IF('Indicator Date hidden'!AZ77="x","x",$AY$2-'Indicator Date hidden'!AZ77)</f>
        <v>0</v>
      </c>
      <c r="AZ76" s="170">
        <f>IF('Indicator Date hidden'!BA77="x","x",$AZ$2-'Indicator Date hidden'!BA77)</f>
        <v>0</v>
      </c>
      <c r="BA76" s="5">
        <f t="shared" si="5"/>
        <v>5</v>
      </c>
      <c r="BB76" s="171">
        <f t="shared" si="6"/>
        <v>0.11627906976744186</v>
      </c>
      <c r="BC76" s="5">
        <f t="shared" si="7"/>
        <v>3</v>
      </c>
      <c r="BD76" s="171">
        <f t="shared" si="8"/>
        <v>0.49223280205852848</v>
      </c>
      <c r="BE76" s="174">
        <f t="shared" si="9"/>
        <v>0</v>
      </c>
    </row>
    <row r="77" spans="1:57" x14ac:dyDescent="0.25">
      <c r="A77" t="s">
        <v>141</v>
      </c>
      <c r="B77" s="170">
        <f>IF('Indicator Date hidden'!C78="x","x",$B$2-'Indicator Date hidden'!C78)</f>
        <v>0</v>
      </c>
      <c r="C77" s="170">
        <f>IF('Indicator Date hidden'!D78="x","x",$C$2-'Indicator Date hidden'!D78)</f>
        <v>0</v>
      </c>
      <c r="D77" s="170">
        <f>IF('Indicator Date hidden'!E78="x","x",$D$2-'Indicator Date hidden'!E78)</f>
        <v>0</v>
      </c>
      <c r="E77" s="170">
        <f>IF('Indicator Date hidden'!F78="x","x",$E$2-'Indicator Date hidden'!F78)</f>
        <v>0</v>
      </c>
      <c r="F77" s="170">
        <f>IF('Indicator Date hidden'!G78="x","x",$F$2-'Indicator Date hidden'!G78)</f>
        <v>0</v>
      </c>
      <c r="G77" s="170">
        <f>IF('Indicator Date hidden'!H78="x","x",$G$2-'Indicator Date hidden'!H78)</f>
        <v>0</v>
      </c>
      <c r="H77" s="170">
        <f>IF('Indicator Date hidden'!I78="x","x",$H$2-'Indicator Date hidden'!I78)</f>
        <v>0</v>
      </c>
      <c r="I77" s="170">
        <f>IF('Indicator Date hidden'!J78="x","x",$I$2-'Indicator Date hidden'!J78)</f>
        <v>0</v>
      </c>
      <c r="J77" s="170">
        <f>IF('Indicator Date hidden'!K78="x","x",$J$2-'Indicator Date hidden'!K78)</f>
        <v>0</v>
      </c>
      <c r="K77" s="170">
        <f>IF('Indicator Date hidden'!L78="x","x",$K$2-'Indicator Date hidden'!L78)</f>
        <v>0</v>
      </c>
      <c r="L77" s="170">
        <f>IF('Indicator Date hidden'!M78="x","x",$L$2-'Indicator Date hidden'!M78)</f>
        <v>0</v>
      </c>
      <c r="M77" s="170">
        <f>IF('Indicator Date hidden'!N78="x","x",$M$2-'Indicator Date hidden'!N78)</f>
        <v>0</v>
      </c>
      <c r="N77" s="170">
        <f>IF('Indicator Date hidden'!O78="x","x",$N$2-'Indicator Date hidden'!O78)</f>
        <v>0</v>
      </c>
      <c r="O77" s="170">
        <f>IF('Indicator Date hidden'!P78="x","x",$O$2-'Indicator Date hidden'!P78)</f>
        <v>0</v>
      </c>
      <c r="P77" s="170">
        <f>IF('Indicator Date hidden'!Q78="x","x",$P$2-'Indicator Date hidden'!Q78)</f>
        <v>0</v>
      </c>
      <c r="Q77" s="170">
        <f>IF('Indicator Date hidden'!R78="x","x",$Q$2-'Indicator Date hidden'!R78)</f>
        <v>9</v>
      </c>
      <c r="R77" s="170">
        <f>IF('Indicator Date hidden'!S78="x","x",$R$2-'Indicator Date hidden'!S78)</f>
        <v>0</v>
      </c>
      <c r="S77" s="170">
        <f>IF('Indicator Date hidden'!T78="x","x",$S$2-'Indicator Date hidden'!T78)</f>
        <v>0</v>
      </c>
      <c r="T77" s="170">
        <f>IF('Indicator Date hidden'!U78="x","x",$T$2-'Indicator Date hidden'!U78)</f>
        <v>0</v>
      </c>
      <c r="U77" s="170">
        <f>IF('Indicator Date hidden'!V78="x","x",$U$2-'Indicator Date hidden'!V78)</f>
        <v>0</v>
      </c>
      <c r="V77" s="170">
        <f>IF('Indicator Date hidden'!W78="x","x",$V$2-'Indicator Date hidden'!W78)</f>
        <v>0</v>
      </c>
      <c r="W77" s="170">
        <f>IF('Indicator Date hidden'!X78="x","x",$W$2-'Indicator Date hidden'!X78)</f>
        <v>10</v>
      </c>
      <c r="X77" s="170">
        <f>IF('Indicator Date hidden'!Y78="x","x",$X$2-'Indicator Date hidden'!Y78)</f>
        <v>0</v>
      </c>
      <c r="Y77" s="170">
        <f>IF('Indicator Date hidden'!Z78="x","x",$Y$2-'Indicator Date hidden'!Z78)</f>
        <v>0</v>
      </c>
      <c r="Z77" s="170">
        <f>IF('Indicator Date hidden'!AA78="x","x",$Z$2-'Indicator Date hidden'!AA78)</f>
        <v>0</v>
      </c>
      <c r="AA77" s="170">
        <f>IF('Indicator Date hidden'!AB78="x","x",$AA$2-'Indicator Date hidden'!AB78)</f>
        <v>0</v>
      </c>
      <c r="AB77" s="170">
        <f>IF('Indicator Date hidden'!AC78="x","x",$AB$2-'Indicator Date hidden'!AC78)</f>
        <v>0</v>
      </c>
      <c r="AC77" s="170">
        <f>IF('Indicator Date hidden'!AD78="x","x",$AC$2-'Indicator Date hidden'!AD78)</f>
        <v>0</v>
      </c>
      <c r="AD77" s="170">
        <f>IF('Indicator Date hidden'!AE78="x","x",$AD$2-'Indicator Date hidden'!AE78)</f>
        <v>0</v>
      </c>
      <c r="AE77" s="170">
        <f>IF('Indicator Date hidden'!AF78="x","x",$AE$2-'Indicator Date hidden'!AF78)</f>
        <v>0</v>
      </c>
      <c r="AF77" s="170">
        <f>IF('Indicator Date hidden'!AG78="x","x",$AF$2-'Indicator Date hidden'!AG78)</f>
        <v>6</v>
      </c>
      <c r="AG77" s="170">
        <f>IF('Indicator Date hidden'!AH78="x","x",$AG$2-'Indicator Date hidden'!AH78)</f>
        <v>0</v>
      </c>
      <c r="AH77" s="170">
        <f>IF('Indicator Date hidden'!AI78="x","x",$AH$2-'Indicator Date hidden'!AI78)</f>
        <v>0</v>
      </c>
      <c r="AI77" s="170">
        <f>IF('Indicator Date hidden'!AJ78="x","x",$AI$2-'Indicator Date hidden'!AJ78)</f>
        <v>0</v>
      </c>
      <c r="AJ77" s="170">
        <f>IF('Indicator Date hidden'!AK78="x","x",$AJ$2-'Indicator Date hidden'!AK78)</f>
        <v>1</v>
      </c>
      <c r="AK77" s="170">
        <f>IF('Indicator Date hidden'!AL78="x","x",$AK$2-'Indicator Date hidden'!AL78)</f>
        <v>1</v>
      </c>
      <c r="AL77" s="170">
        <f>IF('Indicator Date hidden'!AM78="x","x",$AL$2-'Indicator Date hidden'!AM78)</f>
        <v>0</v>
      </c>
      <c r="AM77" s="170">
        <f>IF('Indicator Date hidden'!AN78="x","x",$AM$2-'Indicator Date hidden'!AN78)</f>
        <v>0</v>
      </c>
      <c r="AN77" s="170">
        <f>IF('Indicator Date hidden'!AO78="x","x",$AN$2-'Indicator Date hidden'!AO78)</f>
        <v>0</v>
      </c>
      <c r="AO77" s="170">
        <f>IF('Indicator Date hidden'!AP78="x","x",$AO$2-'Indicator Date hidden'!AP78)</f>
        <v>0</v>
      </c>
      <c r="AP77" s="170">
        <f>IF('Indicator Date hidden'!AQ78="x","x",$AP$2-'Indicator Date hidden'!AQ78)</f>
        <v>0</v>
      </c>
      <c r="AQ77" s="170">
        <f>IF('Indicator Date hidden'!AR78="x","x",$AQ$2-'Indicator Date hidden'!AR78)</f>
        <v>0</v>
      </c>
      <c r="AR77" s="170">
        <f>IF('Indicator Date hidden'!AS78="x","x",$AR$2-'Indicator Date hidden'!AS78)</f>
        <v>0</v>
      </c>
      <c r="AS77" s="170">
        <f>IF('Indicator Date hidden'!AT78="x","x",$AS$2-'Indicator Date hidden'!AT78)</f>
        <v>0</v>
      </c>
      <c r="AT77" s="170">
        <f>IF('Indicator Date hidden'!AU78="x","x",$AT$2-'Indicator Date hidden'!AU78)</f>
        <v>0</v>
      </c>
      <c r="AU77" s="170">
        <f>IF('Indicator Date hidden'!AV78="x","x",$AU$2-'Indicator Date hidden'!AV78)</f>
        <v>1</v>
      </c>
      <c r="AV77" s="170">
        <f>IF('Indicator Date hidden'!AW78="x","x",$AV$2-'Indicator Date hidden'!AW78)</f>
        <v>0</v>
      </c>
      <c r="AW77" s="170">
        <f>IF('Indicator Date hidden'!AX78="x","x",$AW$2-'Indicator Date hidden'!AX78)</f>
        <v>0</v>
      </c>
      <c r="AX77" s="170">
        <f>IF('Indicator Date hidden'!AY78="x","x",$AX$2-'Indicator Date hidden'!AY78)</f>
        <v>0</v>
      </c>
      <c r="AY77" s="170">
        <f>IF('Indicator Date hidden'!AZ78="x","x",$AY$2-'Indicator Date hidden'!AZ78)</f>
        <v>0</v>
      </c>
      <c r="AZ77" s="170">
        <f>IF('Indicator Date hidden'!BA78="x","x",$AZ$2-'Indicator Date hidden'!BA78)</f>
        <v>0</v>
      </c>
      <c r="BA77" s="5">
        <f t="shared" si="5"/>
        <v>28</v>
      </c>
      <c r="BB77" s="171">
        <f t="shared" si="6"/>
        <v>0.5490196078431373</v>
      </c>
      <c r="BC77" s="5">
        <f t="shared" si="7"/>
        <v>6</v>
      </c>
      <c r="BD77" s="171">
        <f t="shared" si="8"/>
        <v>2.003073378685825</v>
      </c>
      <c r="BE77" s="174">
        <f t="shared" si="9"/>
        <v>0</v>
      </c>
    </row>
    <row r="78" spans="1:57" x14ac:dyDescent="0.25">
      <c r="A78" t="s">
        <v>143</v>
      </c>
      <c r="B78" s="170">
        <f>IF('Indicator Date hidden'!C79="x","x",$B$2-'Indicator Date hidden'!C79)</f>
        <v>0</v>
      </c>
      <c r="C78" s="170">
        <f>IF('Indicator Date hidden'!D79="x","x",$C$2-'Indicator Date hidden'!D79)</f>
        <v>0</v>
      </c>
      <c r="D78" s="170">
        <f>IF('Indicator Date hidden'!E79="x","x",$D$2-'Indicator Date hidden'!E79)</f>
        <v>0</v>
      </c>
      <c r="E78" s="170">
        <f>IF('Indicator Date hidden'!F79="x","x",$E$2-'Indicator Date hidden'!F79)</f>
        <v>0</v>
      </c>
      <c r="F78" s="170">
        <f>IF('Indicator Date hidden'!G79="x","x",$F$2-'Indicator Date hidden'!G79)</f>
        <v>0</v>
      </c>
      <c r="G78" s="170">
        <f>IF('Indicator Date hidden'!H79="x","x",$G$2-'Indicator Date hidden'!H79)</f>
        <v>0</v>
      </c>
      <c r="H78" s="170">
        <f>IF('Indicator Date hidden'!I79="x","x",$H$2-'Indicator Date hidden'!I79)</f>
        <v>0</v>
      </c>
      <c r="I78" s="170">
        <f>IF('Indicator Date hidden'!J79="x","x",$I$2-'Indicator Date hidden'!J79)</f>
        <v>0</v>
      </c>
      <c r="J78" s="170">
        <f>IF('Indicator Date hidden'!K79="x","x",$J$2-'Indicator Date hidden'!K79)</f>
        <v>0</v>
      </c>
      <c r="K78" s="170">
        <f>IF('Indicator Date hidden'!L79="x","x",$K$2-'Indicator Date hidden'!L79)</f>
        <v>0</v>
      </c>
      <c r="L78" s="170">
        <f>IF('Indicator Date hidden'!M79="x","x",$L$2-'Indicator Date hidden'!M79)</f>
        <v>0</v>
      </c>
      <c r="M78" s="170">
        <f>IF('Indicator Date hidden'!N79="x","x",$M$2-'Indicator Date hidden'!N79)</f>
        <v>0</v>
      </c>
      <c r="N78" s="170">
        <f>IF('Indicator Date hidden'!O79="x","x",$N$2-'Indicator Date hidden'!O79)</f>
        <v>0</v>
      </c>
      <c r="O78" s="170">
        <f>IF('Indicator Date hidden'!P79="x","x",$O$2-'Indicator Date hidden'!P79)</f>
        <v>0</v>
      </c>
      <c r="P78" s="170">
        <f>IF('Indicator Date hidden'!Q79="x","x",$P$2-'Indicator Date hidden'!Q79)</f>
        <v>0</v>
      </c>
      <c r="Q78" s="170">
        <f>IF('Indicator Date hidden'!R79="x","x",$Q$2-'Indicator Date hidden'!R79)</f>
        <v>3</v>
      </c>
      <c r="R78" s="170">
        <f>IF('Indicator Date hidden'!S79="x","x",$R$2-'Indicator Date hidden'!S79)</f>
        <v>0</v>
      </c>
      <c r="S78" s="170">
        <f>IF('Indicator Date hidden'!T79="x","x",$S$2-'Indicator Date hidden'!T79)</f>
        <v>0</v>
      </c>
      <c r="T78" s="170">
        <f>IF('Indicator Date hidden'!U79="x","x",$T$2-'Indicator Date hidden'!U79)</f>
        <v>0</v>
      </c>
      <c r="U78" s="170">
        <f>IF('Indicator Date hidden'!V79="x","x",$U$2-'Indicator Date hidden'!V79)</f>
        <v>0</v>
      </c>
      <c r="V78" s="170">
        <f>IF('Indicator Date hidden'!W79="x","x",$V$2-'Indicator Date hidden'!W79)</f>
        <v>0</v>
      </c>
      <c r="W78" s="170">
        <f>IF('Indicator Date hidden'!X79="x","x",$W$2-'Indicator Date hidden'!X79)</f>
        <v>3</v>
      </c>
      <c r="X78" s="170">
        <f>IF('Indicator Date hidden'!Y79="x","x",$X$2-'Indicator Date hidden'!Y79)</f>
        <v>4</v>
      </c>
      <c r="Y78" s="170">
        <f>IF('Indicator Date hidden'!Z79="x","x",$Y$2-'Indicator Date hidden'!Z79)</f>
        <v>0</v>
      </c>
      <c r="Z78" s="170">
        <f>IF('Indicator Date hidden'!AA79="x","x",$Z$2-'Indicator Date hidden'!AA79)</f>
        <v>0</v>
      </c>
      <c r="AA78" s="170">
        <f>IF('Indicator Date hidden'!AB79="x","x",$AA$2-'Indicator Date hidden'!AB79)</f>
        <v>0</v>
      </c>
      <c r="AB78" s="170">
        <f>IF('Indicator Date hidden'!AC79="x","x",$AB$2-'Indicator Date hidden'!AC79)</f>
        <v>0</v>
      </c>
      <c r="AC78" s="170">
        <f>IF('Indicator Date hidden'!AD79="x","x",$AC$2-'Indicator Date hidden'!AD79)</f>
        <v>0</v>
      </c>
      <c r="AD78" s="170">
        <f>IF('Indicator Date hidden'!AE79="x","x",$AD$2-'Indicator Date hidden'!AE79)</f>
        <v>0</v>
      </c>
      <c r="AE78" s="170">
        <f>IF('Indicator Date hidden'!AF79="x","x",$AE$2-'Indicator Date hidden'!AF79)</f>
        <v>0</v>
      </c>
      <c r="AF78" s="170">
        <f>IF('Indicator Date hidden'!AG79="x","x",$AF$2-'Indicator Date hidden'!AG79)</f>
        <v>5</v>
      </c>
      <c r="AG78" s="170">
        <f>IF('Indicator Date hidden'!AH79="x","x",$AG$2-'Indicator Date hidden'!AH79)</f>
        <v>0</v>
      </c>
      <c r="AH78" s="170">
        <f>IF('Indicator Date hidden'!AI79="x","x",$AH$2-'Indicator Date hidden'!AI79)</f>
        <v>0</v>
      </c>
      <c r="AI78" s="170">
        <f>IF('Indicator Date hidden'!AJ79="x","x",$AI$2-'Indicator Date hidden'!AJ79)</f>
        <v>0</v>
      </c>
      <c r="AJ78" s="170">
        <f>IF('Indicator Date hidden'!AK79="x","x",$AJ$2-'Indicator Date hidden'!AK79)</f>
        <v>0</v>
      </c>
      <c r="AK78" s="170">
        <f>IF('Indicator Date hidden'!AL79="x","x",$AK$2-'Indicator Date hidden'!AL79)</f>
        <v>1</v>
      </c>
      <c r="AL78" s="170">
        <f>IF('Indicator Date hidden'!AM79="x","x",$AL$2-'Indicator Date hidden'!AM79)</f>
        <v>0</v>
      </c>
      <c r="AM78" s="170">
        <f>IF('Indicator Date hidden'!AN79="x","x",$AM$2-'Indicator Date hidden'!AN79)</f>
        <v>0</v>
      </c>
      <c r="AN78" s="170">
        <f>IF('Indicator Date hidden'!AO79="x","x",$AN$2-'Indicator Date hidden'!AO79)</f>
        <v>0</v>
      </c>
      <c r="AO78" s="170">
        <f>IF('Indicator Date hidden'!AP79="x","x",$AO$2-'Indicator Date hidden'!AP79)</f>
        <v>0</v>
      </c>
      <c r="AP78" s="170">
        <f>IF('Indicator Date hidden'!AQ79="x","x",$AP$2-'Indicator Date hidden'!AQ79)</f>
        <v>0</v>
      </c>
      <c r="AQ78" s="170">
        <f>IF('Indicator Date hidden'!AR79="x","x",$AQ$2-'Indicator Date hidden'!AR79)</f>
        <v>0</v>
      </c>
      <c r="AR78" s="170">
        <f>IF('Indicator Date hidden'!AS79="x","x",$AR$2-'Indicator Date hidden'!AS79)</f>
        <v>0</v>
      </c>
      <c r="AS78" s="170">
        <f>IF('Indicator Date hidden'!AT79="x","x",$AS$2-'Indicator Date hidden'!AT79)</f>
        <v>0</v>
      </c>
      <c r="AT78" s="170">
        <f>IF('Indicator Date hidden'!AU79="x","x",$AT$2-'Indicator Date hidden'!AU79)</f>
        <v>0</v>
      </c>
      <c r="AU78" s="170">
        <f>IF('Indicator Date hidden'!AV79="x","x",$AU$2-'Indicator Date hidden'!AV79)</f>
        <v>0</v>
      </c>
      <c r="AV78" s="170">
        <f>IF('Indicator Date hidden'!AW79="x","x",$AV$2-'Indicator Date hidden'!AW79)</f>
        <v>0</v>
      </c>
      <c r="AW78" s="170">
        <f>IF('Indicator Date hidden'!AX79="x","x",$AW$2-'Indicator Date hidden'!AX79)</f>
        <v>0</v>
      </c>
      <c r="AX78" s="170">
        <f>IF('Indicator Date hidden'!AY79="x","x",$AX$2-'Indicator Date hidden'!AY79)</f>
        <v>0</v>
      </c>
      <c r="AY78" s="170">
        <f>IF('Indicator Date hidden'!AZ79="x","x",$AY$2-'Indicator Date hidden'!AZ79)</f>
        <v>0</v>
      </c>
      <c r="AZ78" s="170">
        <f>IF('Indicator Date hidden'!BA79="x","x",$AZ$2-'Indicator Date hidden'!BA79)</f>
        <v>0</v>
      </c>
      <c r="BA78" s="5">
        <f t="shared" si="5"/>
        <v>16</v>
      </c>
      <c r="BB78" s="171">
        <f t="shared" si="6"/>
        <v>0.31372549019607843</v>
      </c>
      <c r="BC78" s="5">
        <f t="shared" si="7"/>
        <v>5</v>
      </c>
      <c r="BD78" s="171">
        <f t="shared" si="8"/>
        <v>1.0382903760685276</v>
      </c>
      <c r="BE78" s="174">
        <f t="shared" si="9"/>
        <v>0</v>
      </c>
    </row>
    <row r="79" spans="1:57" x14ac:dyDescent="0.25">
      <c r="A79" t="s">
        <v>145</v>
      </c>
      <c r="B79" s="170">
        <f>IF('Indicator Date hidden'!C80="x","x",$B$2-'Indicator Date hidden'!C80)</f>
        <v>0</v>
      </c>
      <c r="C79" s="170">
        <f>IF('Indicator Date hidden'!D80="x","x",$C$2-'Indicator Date hidden'!D80)</f>
        <v>0</v>
      </c>
      <c r="D79" s="170">
        <f>IF('Indicator Date hidden'!E80="x","x",$D$2-'Indicator Date hidden'!E80)</f>
        <v>0</v>
      </c>
      <c r="E79" s="170">
        <f>IF('Indicator Date hidden'!F80="x","x",$E$2-'Indicator Date hidden'!F80)</f>
        <v>0</v>
      </c>
      <c r="F79" s="170">
        <f>IF('Indicator Date hidden'!G80="x","x",$F$2-'Indicator Date hidden'!G80)</f>
        <v>0</v>
      </c>
      <c r="G79" s="170">
        <f>IF('Indicator Date hidden'!H80="x","x",$G$2-'Indicator Date hidden'!H80)</f>
        <v>0</v>
      </c>
      <c r="H79" s="170">
        <f>IF('Indicator Date hidden'!I80="x","x",$H$2-'Indicator Date hidden'!I80)</f>
        <v>0</v>
      </c>
      <c r="I79" s="170">
        <f>IF('Indicator Date hidden'!J80="x","x",$I$2-'Indicator Date hidden'!J80)</f>
        <v>0</v>
      </c>
      <c r="J79" s="170">
        <f>IF('Indicator Date hidden'!K80="x","x",$J$2-'Indicator Date hidden'!K80)</f>
        <v>0</v>
      </c>
      <c r="K79" s="170">
        <f>IF('Indicator Date hidden'!L80="x","x",$K$2-'Indicator Date hidden'!L80)</f>
        <v>0</v>
      </c>
      <c r="L79" s="170">
        <f>IF('Indicator Date hidden'!M80="x","x",$L$2-'Indicator Date hidden'!M80)</f>
        <v>0</v>
      </c>
      <c r="M79" s="170">
        <f>IF('Indicator Date hidden'!N80="x","x",$M$2-'Indicator Date hidden'!N80)</f>
        <v>0</v>
      </c>
      <c r="N79" s="170">
        <f>IF('Indicator Date hidden'!O80="x","x",$N$2-'Indicator Date hidden'!O80)</f>
        <v>0</v>
      </c>
      <c r="O79" s="170">
        <f>IF('Indicator Date hidden'!P80="x","x",$O$2-'Indicator Date hidden'!P80)</f>
        <v>0</v>
      </c>
      <c r="P79" s="170">
        <f>IF('Indicator Date hidden'!Q80="x","x",$P$2-'Indicator Date hidden'!Q80)</f>
        <v>0</v>
      </c>
      <c r="Q79" s="170" t="str">
        <f>IF('Indicator Date hidden'!R80="x","x",$Q$2-'Indicator Date hidden'!R80)</f>
        <v>x</v>
      </c>
      <c r="R79" s="170">
        <f>IF('Indicator Date hidden'!S80="x","x",$R$2-'Indicator Date hidden'!S80)</f>
        <v>0</v>
      </c>
      <c r="S79" s="170">
        <f>IF('Indicator Date hidden'!T80="x","x",$S$2-'Indicator Date hidden'!T80)</f>
        <v>0</v>
      </c>
      <c r="T79" s="170">
        <f>IF('Indicator Date hidden'!U80="x","x",$T$2-'Indicator Date hidden'!U80)</f>
        <v>0</v>
      </c>
      <c r="U79" s="170" t="str">
        <f>IF('Indicator Date hidden'!V80="x","x",$U$2-'Indicator Date hidden'!V80)</f>
        <v>x</v>
      </c>
      <c r="V79" s="170">
        <f>IF('Indicator Date hidden'!W80="x","x",$V$2-'Indicator Date hidden'!W80)</f>
        <v>0</v>
      </c>
      <c r="W79" s="170" t="str">
        <f>IF('Indicator Date hidden'!X80="x","x",$W$2-'Indicator Date hidden'!X80)</f>
        <v>x</v>
      </c>
      <c r="X79" s="170">
        <f>IF('Indicator Date hidden'!Y80="x","x",$X$2-'Indicator Date hidden'!Y80)</f>
        <v>6</v>
      </c>
      <c r="Y79" s="170">
        <f>IF('Indicator Date hidden'!Z80="x","x",$Y$2-'Indicator Date hidden'!Z80)</f>
        <v>0</v>
      </c>
      <c r="Z79" s="170">
        <f>IF('Indicator Date hidden'!AA80="x","x",$Z$2-'Indicator Date hidden'!AA80)</f>
        <v>0</v>
      </c>
      <c r="AA79" s="170">
        <f>IF('Indicator Date hidden'!AB80="x","x",$AA$2-'Indicator Date hidden'!AB80)</f>
        <v>0</v>
      </c>
      <c r="AB79" s="170">
        <f>IF('Indicator Date hidden'!AC80="x","x",$AB$2-'Indicator Date hidden'!AC80)</f>
        <v>0</v>
      </c>
      <c r="AC79" s="170">
        <f>IF('Indicator Date hidden'!AD80="x","x",$AC$2-'Indicator Date hidden'!AD80)</f>
        <v>0</v>
      </c>
      <c r="AD79" s="170">
        <f>IF('Indicator Date hidden'!AE80="x","x",$AD$2-'Indicator Date hidden'!AE80)</f>
        <v>0</v>
      </c>
      <c r="AE79" s="170">
        <f>IF('Indicator Date hidden'!AF80="x","x",$AE$2-'Indicator Date hidden'!AF80)</f>
        <v>0</v>
      </c>
      <c r="AF79" s="170">
        <f>IF('Indicator Date hidden'!AG80="x","x",$AF$2-'Indicator Date hidden'!AG80)</f>
        <v>2</v>
      </c>
      <c r="AG79" s="170">
        <f>IF('Indicator Date hidden'!AH80="x","x",$AG$2-'Indicator Date hidden'!AH80)</f>
        <v>0</v>
      </c>
      <c r="AH79" s="170">
        <f>IF('Indicator Date hidden'!AI80="x","x",$AH$2-'Indicator Date hidden'!AI80)</f>
        <v>0</v>
      </c>
      <c r="AI79" s="170">
        <f>IF('Indicator Date hidden'!AJ80="x","x",$AI$2-'Indicator Date hidden'!AJ80)</f>
        <v>0</v>
      </c>
      <c r="AJ79" s="170" t="str">
        <f>IF('Indicator Date hidden'!AK80="x","x",$AJ$2-'Indicator Date hidden'!AK80)</f>
        <v>x</v>
      </c>
      <c r="AK79" s="170">
        <f>IF('Indicator Date hidden'!AL80="x","x",$AK$2-'Indicator Date hidden'!AL80)</f>
        <v>1</v>
      </c>
      <c r="AL79" s="170">
        <f>IF('Indicator Date hidden'!AM80="x","x",$AL$2-'Indicator Date hidden'!AM80)</f>
        <v>0</v>
      </c>
      <c r="AM79" s="170">
        <f>IF('Indicator Date hidden'!AN80="x","x",$AM$2-'Indicator Date hidden'!AN80)</f>
        <v>0</v>
      </c>
      <c r="AN79" s="170">
        <f>IF('Indicator Date hidden'!AO80="x","x",$AN$2-'Indicator Date hidden'!AO80)</f>
        <v>0</v>
      </c>
      <c r="AO79" s="170">
        <f>IF('Indicator Date hidden'!AP80="x","x",$AO$2-'Indicator Date hidden'!AP80)</f>
        <v>0</v>
      </c>
      <c r="AP79" s="170">
        <f>IF('Indicator Date hidden'!AQ80="x","x",$AP$2-'Indicator Date hidden'!AQ80)</f>
        <v>0</v>
      </c>
      <c r="AQ79" s="170">
        <f>IF('Indicator Date hidden'!AR80="x","x",$AQ$2-'Indicator Date hidden'!AR80)</f>
        <v>4</v>
      </c>
      <c r="AR79" s="170">
        <f>IF('Indicator Date hidden'!AS80="x","x",$AR$2-'Indicator Date hidden'!AS80)</f>
        <v>0</v>
      </c>
      <c r="AS79" s="170">
        <f>IF('Indicator Date hidden'!AT80="x","x",$AS$2-'Indicator Date hidden'!AT80)</f>
        <v>0</v>
      </c>
      <c r="AT79" s="170">
        <f>IF('Indicator Date hidden'!AU80="x","x",$AT$2-'Indicator Date hidden'!AU80)</f>
        <v>0</v>
      </c>
      <c r="AU79" s="170">
        <f>IF('Indicator Date hidden'!AV80="x","x",$AU$2-'Indicator Date hidden'!AV80)</f>
        <v>1</v>
      </c>
      <c r="AV79" s="170">
        <f>IF('Indicator Date hidden'!AW80="x","x",$AV$2-'Indicator Date hidden'!AW80)</f>
        <v>0</v>
      </c>
      <c r="AW79" s="170">
        <f>IF('Indicator Date hidden'!AX80="x","x",$AW$2-'Indicator Date hidden'!AX80)</f>
        <v>0</v>
      </c>
      <c r="AX79" s="170">
        <f>IF('Indicator Date hidden'!AY80="x","x",$AX$2-'Indicator Date hidden'!AY80)</f>
        <v>0</v>
      </c>
      <c r="AY79" s="170">
        <f>IF('Indicator Date hidden'!AZ80="x","x",$AY$2-'Indicator Date hidden'!AZ80)</f>
        <v>0</v>
      </c>
      <c r="AZ79" s="170">
        <f>IF('Indicator Date hidden'!BA80="x","x",$AZ$2-'Indicator Date hidden'!BA80)</f>
        <v>0</v>
      </c>
      <c r="BA79" s="5">
        <f t="shared" si="5"/>
        <v>14</v>
      </c>
      <c r="BB79" s="171">
        <f t="shared" si="6"/>
        <v>0.2978723404255319</v>
      </c>
      <c r="BC79" s="5">
        <f t="shared" si="7"/>
        <v>5</v>
      </c>
      <c r="BD79" s="171">
        <f t="shared" si="8"/>
        <v>1.0701937310603653</v>
      </c>
      <c r="BE79" s="174">
        <f t="shared" si="9"/>
        <v>0</v>
      </c>
    </row>
    <row r="80" spans="1:57" x14ac:dyDescent="0.25">
      <c r="A80" t="s">
        <v>146</v>
      </c>
      <c r="B80" s="170">
        <f>IF('Indicator Date hidden'!C81="x","x",$B$2-'Indicator Date hidden'!C81)</f>
        <v>0</v>
      </c>
      <c r="C80" s="170">
        <f>IF('Indicator Date hidden'!D81="x","x",$C$2-'Indicator Date hidden'!D81)</f>
        <v>0</v>
      </c>
      <c r="D80" s="170">
        <f>IF('Indicator Date hidden'!E81="x","x",$D$2-'Indicator Date hidden'!E81)</f>
        <v>0</v>
      </c>
      <c r="E80" s="170">
        <f>IF('Indicator Date hidden'!F81="x","x",$E$2-'Indicator Date hidden'!F81)</f>
        <v>0</v>
      </c>
      <c r="F80" s="170">
        <f>IF('Indicator Date hidden'!G81="x","x",$F$2-'Indicator Date hidden'!G81)</f>
        <v>0</v>
      </c>
      <c r="G80" s="170">
        <f>IF('Indicator Date hidden'!H81="x","x",$G$2-'Indicator Date hidden'!H81)</f>
        <v>0</v>
      </c>
      <c r="H80" s="170">
        <f>IF('Indicator Date hidden'!I81="x","x",$H$2-'Indicator Date hidden'!I81)</f>
        <v>0</v>
      </c>
      <c r="I80" s="170">
        <f>IF('Indicator Date hidden'!J81="x","x",$I$2-'Indicator Date hidden'!J81)</f>
        <v>0</v>
      </c>
      <c r="J80" s="170">
        <f>IF('Indicator Date hidden'!K81="x","x",$J$2-'Indicator Date hidden'!K81)</f>
        <v>0</v>
      </c>
      <c r="K80" s="170">
        <f>IF('Indicator Date hidden'!L81="x","x",$K$2-'Indicator Date hidden'!L81)</f>
        <v>0</v>
      </c>
      <c r="L80" s="170">
        <f>IF('Indicator Date hidden'!M81="x","x",$L$2-'Indicator Date hidden'!M81)</f>
        <v>0</v>
      </c>
      <c r="M80" s="170">
        <f>IF('Indicator Date hidden'!N81="x","x",$M$2-'Indicator Date hidden'!N81)</f>
        <v>0</v>
      </c>
      <c r="N80" s="170">
        <f>IF('Indicator Date hidden'!O81="x","x",$N$2-'Indicator Date hidden'!O81)</f>
        <v>0</v>
      </c>
      <c r="O80" s="170">
        <f>IF('Indicator Date hidden'!P81="x","x",$O$2-'Indicator Date hidden'!P81)</f>
        <v>0</v>
      </c>
      <c r="P80" s="170">
        <f>IF('Indicator Date hidden'!Q81="x","x",$P$2-'Indicator Date hidden'!Q81)</f>
        <v>0</v>
      </c>
      <c r="Q80" s="170">
        <f>IF('Indicator Date hidden'!R81="x","x",$Q$2-'Indicator Date hidden'!R81)</f>
        <v>4</v>
      </c>
      <c r="R80" s="170">
        <f>IF('Indicator Date hidden'!S81="x","x",$R$2-'Indicator Date hidden'!S81)</f>
        <v>0</v>
      </c>
      <c r="S80" s="170">
        <f>IF('Indicator Date hidden'!T81="x","x",$S$2-'Indicator Date hidden'!T81)</f>
        <v>0</v>
      </c>
      <c r="T80" s="170">
        <f>IF('Indicator Date hidden'!U81="x","x",$T$2-'Indicator Date hidden'!U81)</f>
        <v>0</v>
      </c>
      <c r="U80" s="170">
        <f>IF('Indicator Date hidden'!V81="x","x",$U$2-'Indicator Date hidden'!V81)</f>
        <v>0</v>
      </c>
      <c r="V80" s="170">
        <f>IF('Indicator Date hidden'!W81="x","x",$V$2-'Indicator Date hidden'!W81)</f>
        <v>0</v>
      </c>
      <c r="W80" s="170">
        <f>IF('Indicator Date hidden'!X81="x","x",$W$2-'Indicator Date hidden'!X81)</f>
        <v>5</v>
      </c>
      <c r="X80" s="170">
        <f>IF('Indicator Date hidden'!Y81="x","x",$X$2-'Indicator Date hidden'!Y81)</f>
        <v>6</v>
      </c>
      <c r="Y80" s="170">
        <f>IF('Indicator Date hidden'!Z81="x","x",$Y$2-'Indicator Date hidden'!Z81)</f>
        <v>0</v>
      </c>
      <c r="Z80" s="170">
        <f>IF('Indicator Date hidden'!AA81="x","x",$Z$2-'Indicator Date hidden'!AA81)</f>
        <v>0</v>
      </c>
      <c r="AA80" s="170" t="str">
        <f>IF('Indicator Date hidden'!AB81="x","x",$AA$2-'Indicator Date hidden'!AB81)</f>
        <v>x</v>
      </c>
      <c r="AB80" s="170">
        <f>IF('Indicator Date hidden'!AC81="x","x",$AB$2-'Indicator Date hidden'!AC81)</f>
        <v>0</v>
      </c>
      <c r="AC80" s="170">
        <f>IF('Indicator Date hidden'!AD81="x","x",$AC$2-'Indicator Date hidden'!AD81)</f>
        <v>0</v>
      </c>
      <c r="AD80" s="170" t="str">
        <f>IF('Indicator Date hidden'!AE81="x","x",$AD$2-'Indicator Date hidden'!AE81)</f>
        <v>x</v>
      </c>
      <c r="AE80" s="170">
        <f>IF('Indicator Date hidden'!AF81="x","x",$AE$2-'Indicator Date hidden'!AF81)</f>
        <v>0</v>
      </c>
      <c r="AF80" s="170">
        <f>IF('Indicator Date hidden'!AG81="x","x",$AF$2-'Indicator Date hidden'!AG81)</f>
        <v>3</v>
      </c>
      <c r="AG80" s="170">
        <f>IF('Indicator Date hidden'!AH81="x","x",$AG$2-'Indicator Date hidden'!AH81)</f>
        <v>0</v>
      </c>
      <c r="AH80" s="170">
        <f>IF('Indicator Date hidden'!AI81="x","x",$AH$2-'Indicator Date hidden'!AI81)</f>
        <v>0</v>
      </c>
      <c r="AI80" s="170">
        <f>IF('Indicator Date hidden'!AJ81="x","x",$AI$2-'Indicator Date hidden'!AJ81)</f>
        <v>0</v>
      </c>
      <c r="AJ80" s="170">
        <f>IF('Indicator Date hidden'!AK81="x","x",$AJ$2-'Indicator Date hidden'!AK81)</f>
        <v>0</v>
      </c>
      <c r="AK80" s="170">
        <f>IF('Indicator Date hidden'!AL81="x","x",$AK$2-'Indicator Date hidden'!AL81)</f>
        <v>0</v>
      </c>
      <c r="AL80" s="170">
        <f>IF('Indicator Date hidden'!AM81="x","x",$AL$2-'Indicator Date hidden'!AM81)</f>
        <v>0</v>
      </c>
      <c r="AM80" s="170">
        <f>IF('Indicator Date hidden'!AN81="x","x",$AM$2-'Indicator Date hidden'!AN81)</f>
        <v>0</v>
      </c>
      <c r="AN80" s="170">
        <f>IF('Indicator Date hidden'!AO81="x","x",$AN$2-'Indicator Date hidden'!AO81)</f>
        <v>0</v>
      </c>
      <c r="AO80" s="170">
        <f>IF('Indicator Date hidden'!AP81="x","x",$AO$2-'Indicator Date hidden'!AP81)</f>
        <v>0</v>
      </c>
      <c r="AP80" s="170">
        <f>IF('Indicator Date hidden'!AQ81="x","x",$AP$2-'Indicator Date hidden'!AQ81)</f>
        <v>0</v>
      </c>
      <c r="AQ80" s="170">
        <f>IF('Indicator Date hidden'!AR81="x","x",$AQ$2-'Indicator Date hidden'!AR81)</f>
        <v>0</v>
      </c>
      <c r="AR80" s="170">
        <f>IF('Indicator Date hidden'!AS81="x","x",$AR$2-'Indicator Date hidden'!AS81)</f>
        <v>0</v>
      </c>
      <c r="AS80" s="170">
        <f>IF('Indicator Date hidden'!AT81="x","x",$AS$2-'Indicator Date hidden'!AT81)</f>
        <v>0</v>
      </c>
      <c r="AT80" s="170">
        <f>IF('Indicator Date hidden'!AU81="x","x",$AT$2-'Indicator Date hidden'!AU81)</f>
        <v>0</v>
      </c>
      <c r="AU80" s="170">
        <f>IF('Indicator Date hidden'!AV81="x","x",$AU$2-'Indicator Date hidden'!AV81)</f>
        <v>1</v>
      </c>
      <c r="AV80" s="170">
        <f>IF('Indicator Date hidden'!AW81="x","x",$AV$2-'Indicator Date hidden'!AW81)</f>
        <v>0</v>
      </c>
      <c r="AW80" s="170">
        <f>IF('Indicator Date hidden'!AX81="x","x",$AW$2-'Indicator Date hidden'!AX81)</f>
        <v>0</v>
      </c>
      <c r="AX80" s="170">
        <f>IF('Indicator Date hidden'!AY81="x","x",$AX$2-'Indicator Date hidden'!AY81)</f>
        <v>0</v>
      </c>
      <c r="AY80" s="170">
        <f>IF('Indicator Date hidden'!AZ81="x","x",$AY$2-'Indicator Date hidden'!AZ81)</f>
        <v>0</v>
      </c>
      <c r="AZ80" s="170">
        <f>IF('Indicator Date hidden'!BA81="x","x",$AZ$2-'Indicator Date hidden'!BA81)</f>
        <v>0</v>
      </c>
      <c r="BA80" s="5">
        <f t="shared" si="5"/>
        <v>19</v>
      </c>
      <c r="BB80" s="171">
        <f t="shared" si="6"/>
        <v>0.38775510204081631</v>
      </c>
      <c r="BC80" s="5">
        <f t="shared" si="7"/>
        <v>5</v>
      </c>
      <c r="BD80" s="171">
        <f t="shared" si="8"/>
        <v>1.2748161376931768</v>
      </c>
      <c r="BE80" s="174">
        <f t="shared" si="9"/>
        <v>0</v>
      </c>
    </row>
    <row r="81" spans="1:57" x14ac:dyDescent="0.25">
      <c r="A81" t="s">
        <v>148</v>
      </c>
      <c r="B81" s="170">
        <f>IF('Indicator Date hidden'!C82="x","x",$B$2-'Indicator Date hidden'!C82)</f>
        <v>0</v>
      </c>
      <c r="C81" s="170">
        <f>IF('Indicator Date hidden'!D82="x","x",$C$2-'Indicator Date hidden'!D82)</f>
        <v>0</v>
      </c>
      <c r="D81" s="170">
        <f>IF('Indicator Date hidden'!E82="x","x",$D$2-'Indicator Date hidden'!E82)</f>
        <v>0</v>
      </c>
      <c r="E81" s="170">
        <f>IF('Indicator Date hidden'!F82="x","x",$E$2-'Indicator Date hidden'!F82)</f>
        <v>0</v>
      </c>
      <c r="F81" s="170">
        <f>IF('Indicator Date hidden'!G82="x","x",$F$2-'Indicator Date hidden'!G82)</f>
        <v>0</v>
      </c>
      <c r="G81" s="170">
        <f>IF('Indicator Date hidden'!H82="x","x",$G$2-'Indicator Date hidden'!H82)</f>
        <v>0</v>
      </c>
      <c r="H81" s="170">
        <f>IF('Indicator Date hidden'!I82="x","x",$H$2-'Indicator Date hidden'!I82)</f>
        <v>0</v>
      </c>
      <c r="I81" s="170">
        <f>IF('Indicator Date hidden'!J82="x","x",$I$2-'Indicator Date hidden'!J82)</f>
        <v>0</v>
      </c>
      <c r="J81" s="170">
        <f>IF('Indicator Date hidden'!K82="x","x",$J$2-'Indicator Date hidden'!K82)</f>
        <v>0</v>
      </c>
      <c r="K81" s="170">
        <f>IF('Indicator Date hidden'!L82="x","x",$K$2-'Indicator Date hidden'!L82)</f>
        <v>0</v>
      </c>
      <c r="L81" s="170">
        <f>IF('Indicator Date hidden'!M82="x","x",$L$2-'Indicator Date hidden'!M82)</f>
        <v>0</v>
      </c>
      <c r="M81" s="170">
        <f>IF('Indicator Date hidden'!N82="x","x",$M$2-'Indicator Date hidden'!N82)</f>
        <v>0</v>
      </c>
      <c r="N81" s="170">
        <f>IF('Indicator Date hidden'!O82="x","x",$N$2-'Indicator Date hidden'!O82)</f>
        <v>0</v>
      </c>
      <c r="O81" s="170">
        <f>IF('Indicator Date hidden'!P82="x","x",$O$2-'Indicator Date hidden'!P82)</f>
        <v>0</v>
      </c>
      <c r="P81" s="170">
        <f>IF('Indicator Date hidden'!Q82="x","x",$P$2-'Indicator Date hidden'!Q82)</f>
        <v>0</v>
      </c>
      <c r="Q81" s="170" t="str">
        <f>IF('Indicator Date hidden'!R82="x","x",$Q$2-'Indicator Date hidden'!R82)</f>
        <v>x</v>
      </c>
      <c r="R81" s="170">
        <f>IF('Indicator Date hidden'!S82="x","x",$R$2-'Indicator Date hidden'!S82)</f>
        <v>0</v>
      </c>
      <c r="S81" s="170">
        <f>IF('Indicator Date hidden'!T82="x","x",$S$2-'Indicator Date hidden'!T82)</f>
        <v>0</v>
      </c>
      <c r="T81" s="170">
        <f>IF('Indicator Date hidden'!U82="x","x",$T$2-'Indicator Date hidden'!U82)</f>
        <v>0</v>
      </c>
      <c r="U81" s="170" t="str">
        <f>IF('Indicator Date hidden'!V82="x","x",$U$2-'Indicator Date hidden'!V82)</f>
        <v>x</v>
      </c>
      <c r="V81" s="170">
        <f>IF('Indicator Date hidden'!W82="x","x",$V$2-'Indicator Date hidden'!W82)</f>
        <v>0</v>
      </c>
      <c r="W81" s="170" t="str">
        <f>IF('Indicator Date hidden'!X82="x","x",$W$2-'Indicator Date hidden'!X82)</f>
        <v>x</v>
      </c>
      <c r="X81" s="170">
        <f>IF('Indicator Date hidden'!Y82="x","x",$X$2-'Indicator Date hidden'!Y82)</f>
        <v>0</v>
      </c>
      <c r="Y81" s="170">
        <f>IF('Indicator Date hidden'!Z82="x","x",$Y$2-'Indicator Date hidden'!Z82)</f>
        <v>0</v>
      </c>
      <c r="Z81" s="170">
        <f>IF('Indicator Date hidden'!AA82="x","x",$Z$2-'Indicator Date hidden'!AA82)</f>
        <v>0</v>
      </c>
      <c r="AA81" s="170">
        <f>IF('Indicator Date hidden'!AB82="x","x",$AA$2-'Indicator Date hidden'!AB82)</f>
        <v>0</v>
      </c>
      <c r="AB81" s="170">
        <f>IF('Indicator Date hidden'!AC82="x","x",$AB$2-'Indicator Date hidden'!AC82)</f>
        <v>0</v>
      </c>
      <c r="AC81" s="170">
        <f>IF('Indicator Date hidden'!AD82="x","x",$AC$2-'Indicator Date hidden'!AD82)</f>
        <v>0</v>
      </c>
      <c r="AD81" s="170" t="str">
        <f>IF('Indicator Date hidden'!AE82="x","x",$AD$2-'Indicator Date hidden'!AE82)</f>
        <v>x</v>
      </c>
      <c r="AE81" s="170">
        <f>IF('Indicator Date hidden'!AF82="x","x",$AE$2-'Indicator Date hidden'!AF82)</f>
        <v>0</v>
      </c>
      <c r="AF81" s="170">
        <f>IF('Indicator Date hidden'!AG82="x","x",$AF$2-'Indicator Date hidden'!AG82)</f>
        <v>3</v>
      </c>
      <c r="AG81" s="170">
        <f>IF('Indicator Date hidden'!AH82="x","x",$AG$2-'Indicator Date hidden'!AH82)</f>
        <v>0</v>
      </c>
      <c r="AH81" s="170">
        <f>IF('Indicator Date hidden'!AI82="x","x",$AH$2-'Indicator Date hidden'!AI82)</f>
        <v>0</v>
      </c>
      <c r="AI81" s="170">
        <f>IF('Indicator Date hidden'!AJ82="x","x",$AI$2-'Indicator Date hidden'!AJ82)</f>
        <v>0</v>
      </c>
      <c r="AJ81" s="170" t="str">
        <f>IF('Indicator Date hidden'!AK82="x","x",$AJ$2-'Indicator Date hidden'!AK82)</f>
        <v>x</v>
      </c>
      <c r="AK81" s="170">
        <f>IF('Indicator Date hidden'!AL82="x","x",$AK$2-'Indicator Date hidden'!AL82)</f>
        <v>1</v>
      </c>
      <c r="AL81" s="170">
        <f>IF('Indicator Date hidden'!AM82="x","x",$AL$2-'Indicator Date hidden'!AM82)</f>
        <v>0</v>
      </c>
      <c r="AM81" s="170">
        <f>IF('Indicator Date hidden'!AN82="x","x",$AM$2-'Indicator Date hidden'!AN82)</f>
        <v>0</v>
      </c>
      <c r="AN81" s="170">
        <f>IF('Indicator Date hidden'!AO82="x","x",$AN$2-'Indicator Date hidden'!AO82)</f>
        <v>0</v>
      </c>
      <c r="AO81" s="170">
        <f>IF('Indicator Date hidden'!AP82="x","x",$AO$2-'Indicator Date hidden'!AP82)</f>
        <v>0</v>
      </c>
      <c r="AP81" s="170">
        <f>IF('Indicator Date hidden'!AQ82="x","x",$AP$2-'Indicator Date hidden'!AQ82)</f>
        <v>0</v>
      </c>
      <c r="AQ81" s="170" t="str">
        <f>IF('Indicator Date hidden'!AR82="x","x",$AQ$2-'Indicator Date hidden'!AR82)</f>
        <v>x</v>
      </c>
      <c r="AR81" s="170">
        <f>IF('Indicator Date hidden'!AS82="x","x",$AR$2-'Indicator Date hidden'!AS82)</f>
        <v>0</v>
      </c>
      <c r="AS81" s="170">
        <f>IF('Indicator Date hidden'!AT82="x","x",$AS$2-'Indicator Date hidden'!AT82)</f>
        <v>0</v>
      </c>
      <c r="AT81" s="170">
        <f>IF('Indicator Date hidden'!AU82="x","x",$AT$2-'Indicator Date hidden'!AU82)</f>
        <v>0</v>
      </c>
      <c r="AU81" s="170" t="str">
        <f>IF('Indicator Date hidden'!AV82="x","x",$AU$2-'Indicator Date hidden'!AV82)</f>
        <v>x</v>
      </c>
      <c r="AV81" s="170">
        <f>IF('Indicator Date hidden'!AW82="x","x",$AV$2-'Indicator Date hidden'!AW82)</f>
        <v>0</v>
      </c>
      <c r="AW81" s="170">
        <f>IF('Indicator Date hidden'!AX82="x","x",$AW$2-'Indicator Date hidden'!AX82)</f>
        <v>0</v>
      </c>
      <c r="AX81" s="170">
        <f>IF('Indicator Date hidden'!AY82="x","x",$AX$2-'Indicator Date hidden'!AY82)</f>
        <v>0</v>
      </c>
      <c r="AY81" s="170">
        <f>IF('Indicator Date hidden'!AZ82="x","x",$AY$2-'Indicator Date hidden'!AZ82)</f>
        <v>0</v>
      </c>
      <c r="AZ81" s="170">
        <f>IF('Indicator Date hidden'!BA82="x","x",$AZ$2-'Indicator Date hidden'!BA82)</f>
        <v>0</v>
      </c>
      <c r="BA81" s="5">
        <f t="shared" si="5"/>
        <v>4</v>
      </c>
      <c r="BB81" s="171">
        <f t="shared" si="6"/>
        <v>9.0909090909090912E-2</v>
      </c>
      <c r="BC81" s="5">
        <f t="shared" si="7"/>
        <v>2</v>
      </c>
      <c r="BD81" s="171">
        <f t="shared" si="8"/>
        <v>0.46798318822668183</v>
      </c>
      <c r="BE81" s="174">
        <f t="shared" si="9"/>
        <v>0</v>
      </c>
    </row>
    <row r="82" spans="1:57" x14ac:dyDescent="0.25">
      <c r="A82" t="s">
        <v>150</v>
      </c>
      <c r="B82" s="170">
        <f>IF('Indicator Date hidden'!C83="x","x",$B$2-'Indicator Date hidden'!C83)</f>
        <v>0</v>
      </c>
      <c r="C82" s="170">
        <f>IF('Indicator Date hidden'!D83="x","x",$C$2-'Indicator Date hidden'!D83)</f>
        <v>0</v>
      </c>
      <c r="D82" s="170">
        <f>IF('Indicator Date hidden'!E83="x","x",$D$2-'Indicator Date hidden'!E83)</f>
        <v>0</v>
      </c>
      <c r="E82" s="170">
        <f>IF('Indicator Date hidden'!F83="x","x",$E$2-'Indicator Date hidden'!F83)</f>
        <v>0</v>
      </c>
      <c r="F82" s="170">
        <f>IF('Indicator Date hidden'!G83="x","x",$F$2-'Indicator Date hidden'!G83)</f>
        <v>0</v>
      </c>
      <c r="G82" s="170">
        <f>IF('Indicator Date hidden'!H83="x","x",$G$2-'Indicator Date hidden'!H83)</f>
        <v>0</v>
      </c>
      <c r="H82" s="170">
        <f>IF('Indicator Date hidden'!I83="x","x",$H$2-'Indicator Date hidden'!I83)</f>
        <v>0</v>
      </c>
      <c r="I82" s="170">
        <f>IF('Indicator Date hidden'!J83="x","x",$I$2-'Indicator Date hidden'!J83)</f>
        <v>0</v>
      </c>
      <c r="J82" s="170">
        <f>IF('Indicator Date hidden'!K83="x","x",$J$2-'Indicator Date hidden'!K83)</f>
        <v>0</v>
      </c>
      <c r="K82" s="170">
        <f>IF('Indicator Date hidden'!L83="x","x",$K$2-'Indicator Date hidden'!L83)</f>
        <v>0</v>
      </c>
      <c r="L82" s="170">
        <f>IF('Indicator Date hidden'!M83="x","x",$L$2-'Indicator Date hidden'!M83)</f>
        <v>0</v>
      </c>
      <c r="M82" s="170">
        <f>IF('Indicator Date hidden'!N83="x","x",$M$2-'Indicator Date hidden'!N83)</f>
        <v>0</v>
      </c>
      <c r="N82" s="170">
        <f>IF('Indicator Date hidden'!O83="x","x",$N$2-'Indicator Date hidden'!O83)</f>
        <v>0</v>
      </c>
      <c r="O82" s="170">
        <f>IF('Indicator Date hidden'!P83="x","x",$O$2-'Indicator Date hidden'!P83)</f>
        <v>0</v>
      </c>
      <c r="P82" s="170">
        <f>IF('Indicator Date hidden'!Q83="x","x",$P$2-'Indicator Date hidden'!Q83)</f>
        <v>0</v>
      </c>
      <c r="Q82" s="170" t="str">
        <f>IF('Indicator Date hidden'!R83="x","x",$Q$2-'Indicator Date hidden'!R83)</f>
        <v>x</v>
      </c>
      <c r="R82" s="170">
        <f>IF('Indicator Date hidden'!S83="x","x",$R$2-'Indicator Date hidden'!S83)</f>
        <v>0</v>
      </c>
      <c r="S82" s="170">
        <f>IF('Indicator Date hidden'!T83="x","x",$S$2-'Indicator Date hidden'!T83)</f>
        <v>0</v>
      </c>
      <c r="T82" s="170">
        <f>IF('Indicator Date hidden'!U83="x","x",$T$2-'Indicator Date hidden'!U83)</f>
        <v>0</v>
      </c>
      <c r="U82" s="170" t="str">
        <f>IF('Indicator Date hidden'!V83="x","x",$U$2-'Indicator Date hidden'!V83)</f>
        <v>x</v>
      </c>
      <c r="V82" s="170">
        <f>IF('Indicator Date hidden'!W83="x","x",$V$2-'Indicator Date hidden'!W83)</f>
        <v>0</v>
      </c>
      <c r="W82" s="170" t="str">
        <f>IF('Indicator Date hidden'!X83="x","x",$W$2-'Indicator Date hidden'!X83)</f>
        <v>x</v>
      </c>
      <c r="X82" s="170">
        <f>IF('Indicator Date hidden'!Y83="x","x",$X$2-'Indicator Date hidden'!Y83)</f>
        <v>4</v>
      </c>
      <c r="Y82" s="170">
        <f>IF('Indicator Date hidden'!Z83="x","x",$Y$2-'Indicator Date hidden'!Z83)</f>
        <v>0</v>
      </c>
      <c r="Z82" s="170">
        <f>IF('Indicator Date hidden'!AA83="x","x",$Z$2-'Indicator Date hidden'!AA83)</f>
        <v>0</v>
      </c>
      <c r="AA82" s="170" t="str">
        <f>IF('Indicator Date hidden'!AB83="x","x",$AA$2-'Indicator Date hidden'!AB83)</f>
        <v>x</v>
      </c>
      <c r="AB82" s="170">
        <f>IF('Indicator Date hidden'!AC83="x","x",$AB$2-'Indicator Date hidden'!AC83)</f>
        <v>0</v>
      </c>
      <c r="AC82" s="170">
        <f>IF('Indicator Date hidden'!AD83="x","x",$AC$2-'Indicator Date hidden'!AD83)</f>
        <v>0</v>
      </c>
      <c r="AD82" s="170" t="str">
        <f>IF('Indicator Date hidden'!AE83="x","x",$AD$2-'Indicator Date hidden'!AE83)</f>
        <v>x</v>
      </c>
      <c r="AE82" s="170">
        <f>IF('Indicator Date hidden'!AF83="x","x",$AE$2-'Indicator Date hidden'!AF83)</f>
        <v>0</v>
      </c>
      <c r="AF82" s="170">
        <f>IF('Indicator Date hidden'!AG83="x","x",$AF$2-'Indicator Date hidden'!AG83)</f>
        <v>5</v>
      </c>
      <c r="AG82" s="170">
        <f>IF('Indicator Date hidden'!AH83="x","x",$AG$2-'Indicator Date hidden'!AH83)</f>
        <v>0</v>
      </c>
      <c r="AH82" s="170">
        <f>IF('Indicator Date hidden'!AI83="x","x",$AH$2-'Indicator Date hidden'!AI83)</f>
        <v>0</v>
      </c>
      <c r="AI82" s="170">
        <f>IF('Indicator Date hidden'!AJ83="x","x",$AI$2-'Indicator Date hidden'!AJ83)</f>
        <v>0</v>
      </c>
      <c r="AJ82" s="170" t="str">
        <f>IF('Indicator Date hidden'!AK83="x","x",$AJ$2-'Indicator Date hidden'!AK83)</f>
        <v>x</v>
      </c>
      <c r="AK82" s="170">
        <f>IF('Indicator Date hidden'!AL83="x","x",$AK$2-'Indicator Date hidden'!AL83)</f>
        <v>1</v>
      </c>
      <c r="AL82" s="170">
        <f>IF('Indicator Date hidden'!AM83="x","x",$AL$2-'Indicator Date hidden'!AM83)</f>
        <v>0</v>
      </c>
      <c r="AM82" s="170">
        <f>IF('Indicator Date hidden'!AN83="x","x",$AM$2-'Indicator Date hidden'!AN83)</f>
        <v>0</v>
      </c>
      <c r="AN82" s="170">
        <f>IF('Indicator Date hidden'!AO83="x","x",$AN$2-'Indicator Date hidden'!AO83)</f>
        <v>0</v>
      </c>
      <c r="AO82" s="170">
        <f>IF('Indicator Date hidden'!AP83="x","x",$AO$2-'Indicator Date hidden'!AP83)</f>
        <v>0</v>
      </c>
      <c r="AP82" s="170">
        <f>IF('Indicator Date hidden'!AQ83="x","x",$AP$2-'Indicator Date hidden'!AQ83)</f>
        <v>0</v>
      </c>
      <c r="AQ82" s="170" t="str">
        <f>IF('Indicator Date hidden'!AR83="x","x",$AQ$2-'Indicator Date hidden'!AR83)</f>
        <v>x</v>
      </c>
      <c r="AR82" s="170">
        <f>IF('Indicator Date hidden'!AS83="x","x",$AR$2-'Indicator Date hidden'!AS83)</f>
        <v>0</v>
      </c>
      <c r="AS82" s="170">
        <f>IF('Indicator Date hidden'!AT83="x","x",$AS$2-'Indicator Date hidden'!AT83)</f>
        <v>0</v>
      </c>
      <c r="AT82" s="170">
        <f>IF('Indicator Date hidden'!AU83="x","x",$AT$2-'Indicator Date hidden'!AU83)</f>
        <v>0</v>
      </c>
      <c r="AU82" s="170" t="str">
        <f>IF('Indicator Date hidden'!AV83="x","x",$AU$2-'Indicator Date hidden'!AV83)</f>
        <v>x</v>
      </c>
      <c r="AV82" s="170">
        <f>IF('Indicator Date hidden'!AW83="x","x",$AV$2-'Indicator Date hidden'!AW83)</f>
        <v>0</v>
      </c>
      <c r="AW82" s="170">
        <f>IF('Indicator Date hidden'!AX83="x","x",$AW$2-'Indicator Date hidden'!AX83)</f>
        <v>0</v>
      </c>
      <c r="AX82" s="170">
        <f>IF('Indicator Date hidden'!AY83="x","x",$AX$2-'Indicator Date hidden'!AY83)</f>
        <v>0</v>
      </c>
      <c r="AY82" s="170">
        <f>IF('Indicator Date hidden'!AZ83="x","x",$AY$2-'Indicator Date hidden'!AZ83)</f>
        <v>0</v>
      </c>
      <c r="AZ82" s="170">
        <f>IF('Indicator Date hidden'!BA83="x","x",$AZ$2-'Indicator Date hidden'!BA83)</f>
        <v>0</v>
      </c>
      <c r="BA82" s="5">
        <f t="shared" si="5"/>
        <v>10</v>
      </c>
      <c r="BB82" s="171">
        <f t="shared" si="6"/>
        <v>0.23255813953488372</v>
      </c>
      <c r="BC82" s="5">
        <f t="shared" si="7"/>
        <v>3</v>
      </c>
      <c r="BD82" s="171">
        <f t="shared" si="8"/>
        <v>0.96055239200294806</v>
      </c>
      <c r="BE82" s="174">
        <f t="shared" si="9"/>
        <v>0</v>
      </c>
    </row>
    <row r="83" spans="1:57" x14ac:dyDescent="0.25">
      <c r="A83" t="s">
        <v>152</v>
      </c>
      <c r="B83" s="170">
        <f>IF('Indicator Date hidden'!C84="x","x",$B$2-'Indicator Date hidden'!C84)</f>
        <v>0</v>
      </c>
      <c r="C83" s="170">
        <f>IF('Indicator Date hidden'!D84="x","x",$C$2-'Indicator Date hidden'!D84)</f>
        <v>0</v>
      </c>
      <c r="D83" s="170">
        <f>IF('Indicator Date hidden'!E84="x","x",$D$2-'Indicator Date hidden'!E84)</f>
        <v>0</v>
      </c>
      <c r="E83" s="170">
        <f>IF('Indicator Date hidden'!F84="x","x",$E$2-'Indicator Date hidden'!F84)</f>
        <v>0</v>
      </c>
      <c r="F83" s="170">
        <f>IF('Indicator Date hidden'!G84="x","x",$F$2-'Indicator Date hidden'!G84)</f>
        <v>0</v>
      </c>
      <c r="G83" s="170">
        <f>IF('Indicator Date hidden'!H84="x","x",$G$2-'Indicator Date hidden'!H84)</f>
        <v>0</v>
      </c>
      <c r="H83" s="170">
        <f>IF('Indicator Date hidden'!I84="x","x",$H$2-'Indicator Date hidden'!I84)</f>
        <v>0</v>
      </c>
      <c r="I83" s="170">
        <f>IF('Indicator Date hidden'!J84="x","x",$I$2-'Indicator Date hidden'!J84)</f>
        <v>0</v>
      </c>
      <c r="J83" s="170">
        <f>IF('Indicator Date hidden'!K84="x","x",$J$2-'Indicator Date hidden'!K84)</f>
        <v>0</v>
      </c>
      <c r="K83" s="170">
        <f>IF('Indicator Date hidden'!L84="x","x",$K$2-'Indicator Date hidden'!L84)</f>
        <v>0</v>
      </c>
      <c r="L83" s="170">
        <f>IF('Indicator Date hidden'!M84="x","x",$L$2-'Indicator Date hidden'!M84)</f>
        <v>0</v>
      </c>
      <c r="M83" s="170">
        <f>IF('Indicator Date hidden'!N84="x","x",$M$2-'Indicator Date hidden'!N84)</f>
        <v>0</v>
      </c>
      <c r="N83" s="170">
        <f>IF('Indicator Date hidden'!O84="x","x",$N$2-'Indicator Date hidden'!O84)</f>
        <v>0</v>
      </c>
      <c r="O83" s="170">
        <f>IF('Indicator Date hidden'!P84="x","x",$O$2-'Indicator Date hidden'!P84)</f>
        <v>0</v>
      </c>
      <c r="P83" s="170">
        <f>IF('Indicator Date hidden'!Q84="x","x",$P$2-'Indicator Date hidden'!Q84)</f>
        <v>0</v>
      </c>
      <c r="Q83" s="170" t="str">
        <f>IF('Indicator Date hidden'!R84="x","x",$Q$2-'Indicator Date hidden'!R84)</f>
        <v>x</v>
      </c>
      <c r="R83" s="170">
        <f>IF('Indicator Date hidden'!S84="x","x",$R$2-'Indicator Date hidden'!S84)</f>
        <v>0</v>
      </c>
      <c r="S83" s="170">
        <f>IF('Indicator Date hidden'!T84="x","x",$S$2-'Indicator Date hidden'!T84)</f>
        <v>0</v>
      </c>
      <c r="T83" s="170">
        <f>IF('Indicator Date hidden'!U84="x","x",$T$2-'Indicator Date hidden'!U84)</f>
        <v>0</v>
      </c>
      <c r="U83" s="170" t="str">
        <f>IF('Indicator Date hidden'!V84="x","x",$U$2-'Indicator Date hidden'!V84)</f>
        <v>x</v>
      </c>
      <c r="V83" s="170">
        <f>IF('Indicator Date hidden'!W84="x","x",$V$2-'Indicator Date hidden'!W84)</f>
        <v>0</v>
      </c>
      <c r="W83" s="170" t="str">
        <f>IF('Indicator Date hidden'!X84="x","x",$W$2-'Indicator Date hidden'!X84)</f>
        <v>x</v>
      </c>
      <c r="X83" s="170">
        <f>IF('Indicator Date hidden'!Y84="x","x",$X$2-'Indicator Date hidden'!Y84)</f>
        <v>0</v>
      </c>
      <c r="Y83" s="170">
        <f>IF('Indicator Date hidden'!Z84="x","x",$Y$2-'Indicator Date hidden'!Z84)</f>
        <v>0</v>
      </c>
      <c r="Z83" s="170">
        <f>IF('Indicator Date hidden'!AA84="x","x",$Z$2-'Indicator Date hidden'!AA84)</f>
        <v>0</v>
      </c>
      <c r="AA83" s="170">
        <f>IF('Indicator Date hidden'!AB84="x","x",$AA$2-'Indicator Date hidden'!AB84)</f>
        <v>0</v>
      </c>
      <c r="AB83" s="170">
        <f>IF('Indicator Date hidden'!AC84="x","x",$AB$2-'Indicator Date hidden'!AC84)</f>
        <v>0</v>
      </c>
      <c r="AC83" s="170">
        <f>IF('Indicator Date hidden'!AD84="x","x",$AC$2-'Indicator Date hidden'!AD84)</f>
        <v>0</v>
      </c>
      <c r="AD83" s="170" t="str">
        <f>IF('Indicator Date hidden'!AE84="x","x",$AD$2-'Indicator Date hidden'!AE84)</f>
        <v>x</v>
      </c>
      <c r="AE83" s="170">
        <f>IF('Indicator Date hidden'!AF84="x","x",$AE$2-'Indicator Date hidden'!AF84)</f>
        <v>0</v>
      </c>
      <c r="AF83" s="170">
        <f>IF('Indicator Date hidden'!AG84="x","x",$AF$2-'Indicator Date hidden'!AG84)</f>
        <v>3</v>
      </c>
      <c r="AG83" s="170">
        <f>IF('Indicator Date hidden'!AH84="x","x",$AG$2-'Indicator Date hidden'!AH84)</f>
        <v>0</v>
      </c>
      <c r="AH83" s="170">
        <f>IF('Indicator Date hidden'!AI84="x","x",$AH$2-'Indicator Date hidden'!AI84)</f>
        <v>0</v>
      </c>
      <c r="AI83" s="170">
        <f>IF('Indicator Date hidden'!AJ84="x","x",$AI$2-'Indicator Date hidden'!AJ84)</f>
        <v>0</v>
      </c>
      <c r="AJ83" s="170" t="str">
        <f>IF('Indicator Date hidden'!AK84="x","x",$AJ$2-'Indicator Date hidden'!AK84)</f>
        <v>x</v>
      </c>
      <c r="AK83" s="170">
        <f>IF('Indicator Date hidden'!AL84="x","x",$AK$2-'Indicator Date hidden'!AL84)</f>
        <v>1</v>
      </c>
      <c r="AL83" s="170">
        <f>IF('Indicator Date hidden'!AM84="x","x",$AL$2-'Indicator Date hidden'!AM84)</f>
        <v>0</v>
      </c>
      <c r="AM83" s="170">
        <f>IF('Indicator Date hidden'!AN84="x","x",$AM$2-'Indicator Date hidden'!AN84)</f>
        <v>0</v>
      </c>
      <c r="AN83" s="170">
        <f>IF('Indicator Date hidden'!AO84="x","x",$AN$2-'Indicator Date hidden'!AO84)</f>
        <v>0</v>
      </c>
      <c r="AO83" s="170">
        <f>IF('Indicator Date hidden'!AP84="x","x",$AO$2-'Indicator Date hidden'!AP84)</f>
        <v>0</v>
      </c>
      <c r="AP83" s="170">
        <f>IF('Indicator Date hidden'!AQ84="x","x",$AP$2-'Indicator Date hidden'!AQ84)</f>
        <v>0</v>
      </c>
      <c r="AQ83" s="170">
        <f>IF('Indicator Date hidden'!AR84="x","x",$AQ$2-'Indicator Date hidden'!AR84)</f>
        <v>0</v>
      </c>
      <c r="AR83" s="170">
        <f>IF('Indicator Date hidden'!AS84="x","x",$AR$2-'Indicator Date hidden'!AS84)</f>
        <v>0</v>
      </c>
      <c r="AS83" s="170">
        <f>IF('Indicator Date hidden'!AT84="x","x",$AS$2-'Indicator Date hidden'!AT84)</f>
        <v>0</v>
      </c>
      <c r="AT83" s="170">
        <f>IF('Indicator Date hidden'!AU84="x","x",$AT$2-'Indicator Date hidden'!AU84)</f>
        <v>0</v>
      </c>
      <c r="AU83" s="170">
        <f>IF('Indicator Date hidden'!AV84="x","x",$AU$2-'Indicator Date hidden'!AV84)</f>
        <v>1</v>
      </c>
      <c r="AV83" s="170">
        <f>IF('Indicator Date hidden'!AW84="x","x",$AV$2-'Indicator Date hidden'!AW84)</f>
        <v>0</v>
      </c>
      <c r="AW83" s="170">
        <f>IF('Indicator Date hidden'!AX84="x","x",$AW$2-'Indicator Date hidden'!AX84)</f>
        <v>0</v>
      </c>
      <c r="AX83" s="170">
        <f>IF('Indicator Date hidden'!AY84="x","x",$AX$2-'Indicator Date hidden'!AY84)</f>
        <v>0</v>
      </c>
      <c r="AY83" s="170">
        <f>IF('Indicator Date hidden'!AZ84="x","x",$AY$2-'Indicator Date hidden'!AZ84)</f>
        <v>0</v>
      </c>
      <c r="AZ83" s="170">
        <f>IF('Indicator Date hidden'!BA84="x","x",$AZ$2-'Indicator Date hidden'!BA84)</f>
        <v>0</v>
      </c>
      <c r="BA83" s="5">
        <f t="shared" si="5"/>
        <v>5</v>
      </c>
      <c r="BB83" s="171">
        <f t="shared" si="6"/>
        <v>0.10869565217391304</v>
      </c>
      <c r="BC83" s="5">
        <f t="shared" si="7"/>
        <v>3</v>
      </c>
      <c r="BD83" s="171">
        <f t="shared" si="8"/>
        <v>0.47677635216220238</v>
      </c>
      <c r="BE83" s="174">
        <f t="shared" si="9"/>
        <v>0</v>
      </c>
    </row>
    <row r="84" spans="1:57" x14ac:dyDescent="0.25">
      <c r="A84" t="s">
        <v>154</v>
      </c>
      <c r="B84" s="170">
        <f>IF('Indicator Date hidden'!C85="x","x",$B$2-'Indicator Date hidden'!C85)</f>
        <v>0</v>
      </c>
      <c r="C84" s="170">
        <f>IF('Indicator Date hidden'!D85="x","x",$C$2-'Indicator Date hidden'!D85)</f>
        <v>0</v>
      </c>
      <c r="D84" s="170">
        <f>IF('Indicator Date hidden'!E85="x","x",$D$2-'Indicator Date hidden'!E85)</f>
        <v>0</v>
      </c>
      <c r="E84" s="170">
        <f>IF('Indicator Date hidden'!F85="x","x",$E$2-'Indicator Date hidden'!F85)</f>
        <v>0</v>
      </c>
      <c r="F84" s="170">
        <f>IF('Indicator Date hidden'!G85="x","x",$F$2-'Indicator Date hidden'!G85)</f>
        <v>0</v>
      </c>
      <c r="G84" s="170">
        <f>IF('Indicator Date hidden'!H85="x","x",$G$2-'Indicator Date hidden'!H85)</f>
        <v>0</v>
      </c>
      <c r="H84" s="170">
        <f>IF('Indicator Date hidden'!I85="x","x",$H$2-'Indicator Date hidden'!I85)</f>
        <v>0</v>
      </c>
      <c r="I84" s="170">
        <f>IF('Indicator Date hidden'!J85="x","x",$I$2-'Indicator Date hidden'!J85)</f>
        <v>0</v>
      </c>
      <c r="J84" s="170">
        <f>IF('Indicator Date hidden'!K85="x","x",$J$2-'Indicator Date hidden'!K85)</f>
        <v>0</v>
      </c>
      <c r="K84" s="170">
        <f>IF('Indicator Date hidden'!L85="x","x",$K$2-'Indicator Date hidden'!L85)</f>
        <v>0</v>
      </c>
      <c r="L84" s="170">
        <f>IF('Indicator Date hidden'!M85="x","x",$L$2-'Indicator Date hidden'!M85)</f>
        <v>0</v>
      </c>
      <c r="M84" s="170">
        <f>IF('Indicator Date hidden'!N85="x","x",$M$2-'Indicator Date hidden'!N85)</f>
        <v>0</v>
      </c>
      <c r="N84" s="170">
        <f>IF('Indicator Date hidden'!O85="x","x",$N$2-'Indicator Date hidden'!O85)</f>
        <v>0</v>
      </c>
      <c r="O84" s="170">
        <f>IF('Indicator Date hidden'!P85="x","x",$O$2-'Indicator Date hidden'!P85)</f>
        <v>0</v>
      </c>
      <c r="P84" s="170">
        <f>IF('Indicator Date hidden'!Q85="x","x",$P$2-'Indicator Date hidden'!Q85)</f>
        <v>0</v>
      </c>
      <c r="Q84" s="170">
        <f>IF('Indicator Date hidden'!R85="x","x",$Q$2-'Indicator Date hidden'!R85)</f>
        <v>5</v>
      </c>
      <c r="R84" s="170">
        <f>IF('Indicator Date hidden'!S85="x","x",$R$2-'Indicator Date hidden'!S85)</f>
        <v>0</v>
      </c>
      <c r="S84" s="170">
        <f>IF('Indicator Date hidden'!T85="x","x",$S$2-'Indicator Date hidden'!T85)</f>
        <v>0</v>
      </c>
      <c r="T84" s="170">
        <f>IF('Indicator Date hidden'!U85="x","x",$T$2-'Indicator Date hidden'!U85)</f>
        <v>0</v>
      </c>
      <c r="U84" s="170">
        <f>IF('Indicator Date hidden'!V85="x","x",$U$2-'Indicator Date hidden'!V85)</f>
        <v>0</v>
      </c>
      <c r="V84" s="170">
        <f>IF('Indicator Date hidden'!W85="x","x",$V$2-'Indicator Date hidden'!W85)</f>
        <v>0</v>
      </c>
      <c r="W84" s="170">
        <f>IF('Indicator Date hidden'!X85="x","x",$W$2-'Indicator Date hidden'!X85)</f>
        <v>4</v>
      </c>
      <c r="X84" s="170">
        <f>IF('Indicator Date hidden'!Y85="x","x",$X$2-'Indicator Date hidden'!Y85)</f>
        <v>0</v>
      </c>
      <c r="Y84" s="170">
        <f>IF('Indicator Date hidden'!Z85="x","x",$Y$2-'Indicator Date hidden'!Z85)</f>
        <v>0</v>
      </c>
      <c r="Z84" s="170">
        <f>IF('Indicator Date hidden'!AA85="x","x",$Z$2-'Indicator Date hidden'!AA85)</f>
        <v>0</v>
      </c>
      <c r="AA84" s="170">
        <f>IF('Indicator Date hidden'!AB85="x","x",$AA$2-'Indicator Date hidden'!AB85)</f>
        <v>0</v>
      </c>
      <c r="AB84" s="170">
        <f>IF('Indicator Date hidden'!AC85="x","x",$AB$2-'Indicator Date hidden'!AC85)</f>
        <v>0</v>
      </c>
      <c r="AC84" s="170">
        <f>IF('Indicator Date hidden'!AD85="x","x",$AC$2-'Indicator Date hidden'!AD85)</f>
        <v>0</v>
      </c>
      <c r="AD84" s="170" t="str">
        <f>IF('Indicator Date hidden'!AE85="x","x",$AD$2-'Indicator Date hidden'!AE85)</f>
        <v>x</v>
      </c>
      <c r="AE84" s="170">
        <f>IF('Indicator Date hidden'!AF85="x","x",$AE$2-'Indicator Date hidden'!AF85)</f>
        <v>0</v>
      </c>
      <c r="AF84" s="170">
        <f>IF('Indicator Date hidden'!AG85="x","x",$AF$2-'Indicator Date hidden'!AG85)</f>
        <v>11</v>
      </c>
      <c r="AG84" s="170">
        <f>IF('Indicator Date hidden'!AH85="x","x",$AG$2-'Indicator Date hidden'!AH85)</f>
        <v>0</v>
      </c>
      <c r="AH84" s="170">
        <f>IF('Indicator Date hidden'!AI85="x","x",$AH$2-'Indicator Date hidden'!AI85)</f>
        <v>0</v>
      </c>
      <c r="AI84" s="170">
        <f>IF('Indicator Date hidden'!AJ85="x","x",$AI$2-'Indicator Date hidden'!AJ85)</f>
        <v>0</v>
      </c>
      <c r="AJ84" s="170" t="str">
        <f>IF('Indicator Date hidden'!AK85="x","x",$AJ$2-'Indicator Date hidden'!AK85)</f>
        <v>x</v>
      </c>
      <c r="AK84" s="170">
        <f>IF('Indicator Date hidden'!AL85="x","x",$AK$2-'Indicator Date hidden'!AL85)</f>
        <v>1</v>
      </c>
      <c r="AL84" s="170">
        <f>IF('Indicator Date hidden'!AM85="x","x",$AL$2-'Indicator Date hidden'!AM85)</f>
        <v>0</v>
      </c>
      <c r="AM84" s="170">
        <f>IF('Indicator Date hidden'!AN85="x","x",$AM$2-'Indicator Date hidden'!AN85)</f>
        <v>0</v>
      </c>
      <c r="AN84" s="170">
        <f>IF('Indicator Date hidden'!AO85="x","x",$AN$2-'Indicator Date hidden'!AO85)</f>
        <v>0</v>
      </c>
      <c r="AO84" s="170">
        <f>IF('Indicator Date hidden'!AP85="x","x",$AO$2-'Indicator Date hidden'!AP85)</f>
        <v>0</v>
      </c>
      <c r="AP84" s="170">
        <f>IF('Indicator Date hidden'!AQ85="x","x",$AP$2-'Indicator Date hidden'!AQ85)</f>
        <v>0</v>
      </c>
      <c r="AQ84" s="170">
        <f>IF('Indicator Date hidden'!AR85="x","x",$AQ$2-'Indicator Date hidden'!AR85)</f>
        <v>4</v>
      </c>
      <c r="AR84" s="170">
        <f>IF('Indicator Date hidden'!AS85="x","x",$AR$2-'Indicator Date hidden'!AS85)</f>
        <v>0</v>
      </c>
      <c r="AS84" s="170">
        <f>IF('Indicator Date hidden'!AT85="x","x",$AS$2-'Indicator Date hidden'!AT85)</f>
        <v>0</v>
      </c>
      <c r="AT84" s="170">
        <f>IF('Indicator Date hidden'!AU85="x","x",$AT$2-'Indicator Date hidden'!AU85)</f>
        <v>0</v>
      </c>
      <c r="AU84" s="170">
        <f>IF('Indicator Date hidden'!AV85="x","x",$AU$2-'Indicator Date hidden'!AV85)</f>
        <v>1</v>
      </c>
      <c r="AV84" s="170">
        <f>IF('Indicator Date hidden'!AW85="x","x",$AV$2-'Indicator Date hidden'!AW85)</f>
        <v>0</v>
      </c>
      <c r="AW84" s="170">
        <f>IF('Indicator Date hidden'!AX85="x","x",$AW$2-'Indicator Date hidden'!AX85)</f>
        <v>0</v>
      </c>
      <c r="AX84" s="170">
        <f>IF('Indicator Date hidden'!AY85="x","x",$AX$2-'Indicator Date hidden'!AY85)</f>
        <v>0</v>
      </c>
      <c r="AY84" s="170">
        <f>IF('Indicator Date hidden'!AZ85="x","x",$AY$2-'Indicator Date hidden'!AZ85)</f>
        <v>0</v>
      </c>
      <c r="AZ84" s="170">
        <f>IF('Indicator Date hidden'!BA85="x","x",$AZ$2-'Indicator Date hidden'!BA85)</f>
        <v>0</v>
      </c>
      <c r="BA84" s="5">
        <f t="shared" si="5"/>
        <v>26</v>
      </c>
      <c r="BB84" s="171">
        <f t="shared" si="6"/>
        <v>0.53061224489795922</v>
      </c>
      <c r="BC84" s="5">
        <f t="shared" si="7"/>
        <v>6</v>
      </c>
      <c r="BD84" s="171">
        <f t="shared" si="8"/>
        <v>1.8417165996209759</v>
      </c>
      <c r="BE84" s="174">
        <f t="shared" si="9"/>
        <v>0</v>
      </c>
    </row>
    <row r="85" spans="1:57" x14ac:dyDescent="0.25">
      <c r="A85" t="s">
        <v>156</v>
      </c>
      <c r="B85" s="170">
        <f>IF('Indicator Date hidden'!C86="x","x",$B$2-'Indicator Date hidden'!C86)</f>
        <v>0</v>
      </c>
      <c r="C85" s="170">
        <f>IF('Indicator Date hidden'!D86="x","x",$C$2-'Indicator Date hidden'!D86)</f>
        <v>0</v>
      </c>
      <c r="D85" s="170">
        <f>IF('Indicator Date hidden'!E86="x","x",$D$2-'Indicator Date hidden'!E86)</f>
        <v>0</v>
      </c>
      <c r="E85" s="170">
        <f>IF('Indicator Date hidden'!F86="x","x",$E$2-'Indicator Date hidden'!F86)</f>
        <v>0</v>
      </c>
      <c r="F85" s="170">
        <f>IF('Indicator Date hidden'!G86="x","x",$F$2-'Indicator Date hidden'!G86)</f>
        <v>0</v>
      </c>
      <c r="G85" s="170">
        <f>IF('Indicator Date hidden'!H86="x","x",$G$2-'Indicator Date hidden'!H86)</f>
        <v>0</v>
      </c>
      <c r="H85" s="170">
        <f>IF('Indicator Date hidden'!I86="x","x",$H$2-'Indicator Date hidden'!I86)</f>
        <v>0</v>
      </c>
      <c r="I85" s="170">
        <f>IF('Indicator Date hidden'!J86="x","x",$I$2-'Indicator Date hidden'!J86)</f>
        <v>0</v>
      </c>
      <c r="J85" s="170">
        <f>IF('Indicator Date hidden'!K86="x","x",$J$2-'Indicator Date hidden'!K86)</f>
        <v>0</v>
      </c>
      <c r="K85" s="170">
        <f>IF('Indicator Date hidden'!L86="x","x",$K$2-'Indicator Date hidden'!L86)</f>
        <v>0</v>
      </c>
      <c r="L85" s="170">
        <f>IF('Indicator Date hidden'!M86="x","x",$L$2-'Indicator Date hidden'!M86)</f>
        <v>0</v>
      </c>
      <c r="M85" s="170">
        <f>IF('Indicator Date hidden'!N86="x","x",$M$2-'Indicator Date hidden'!N86)</f>
        <v>0</v>
      </c>
      <c r="N85" s="170">
        <f>IF('Indicator Date hidden'!O86="x","x",$N$2-'Indicator Date hidden'!O86)</f>
        <v>0</v>
      </c>
      <c r="O85" s="170">
        <f>IF('Indicator Date hidden'!P86="x","x",$O$2-'Indicator Date hidden'!P86)</f>
        <v>0</v>
      </c>
      <c r="P85" s="170">
        <f>IF('Indicator Date hidden'!Q86="x","x",$P$2-'Indicator Date hidden'!Q86)</f>
        <v>0</v>
      </c>
      <c r="Q85" s="170" t="str">
        <f>IF('Indicator Date hidden'!R86="x","x",$Q$2-'Indicator Date hidden'!R86)</f>
        <v>x</v>
      </c>
      <c r="R85" s="170">
        <f>IF('Indicator Date hidden'!S86="x","x",$R$2-'Indicator Date hidden'!S86)</f>
        <v>0</v>
      </c>
      <c r="S85" s="170">
        <f>IF('Indicator Date hidden'!T86="x","x",$S$2-'Indicator Date hidden'!T86)</f>
        <v>0</v>
      </c>
      <c r="T85" s="170">
        <f>IF('Indicator Date hidden'!U86="x","x",$T$2-'Indicator Date hidden'!U86)</f>
        <v>0</v>
      </c>
      <c r="U85" s="170" t="str">
        <f>IF('Indicator Date hidden'!V86="x","x",$U$2-'Indicator Date hidden'!V86)</f>
        <v>x</v>
      </c>
      <c r="V85" s="170">
        <f>IF('Indicator Date hidden'!W86="x","x",$V$2-'Indicator Date hidden'!W86)</f>
        <v>0</v>
      </c>
      <c r="W85" s="170">
        <f>IF('Indicator Date hidden'!X86="x","x",$W$2-'Indicator Date hidden'!X86)</f>
        <v>6</v>
      </c>
      <c r="X85" s="170">
        <f>IF('Indicator Date hidden'!Y86="x","x",$X$2-'Indicator Date hidden'!Y86)</f>
        <v>6</v>
      </c>
      <c r="Y85" s="170">
        <f>IF('Indicator Date hidden'!Z86="x","x",$Y$2-'Indicator Date hidden'!Z86)</f>
        <v>0</v>
      </c>
      <c r="Z85" s="170">
        <f>IF('Indicator Date hidden'!AA86="x","x",$Z$2-'Indicator Date hidden'!AA86)</f>
        <v>0</v>
      </c>
      <c r="AA85" s="170">
        <f>IF('Indicator Date hidden'!AB86="x","x",$AA$2-'Indicator Date hidden'!AB86)</f>
        <v>5</v>
      </c>
      <c r="AB85" s="170">
        <f>IF('Indicator Date hidden'!AC86="x","x",$AB$2-'Indicator Date hidden'!AC86)</f>
        <v>0</v>
      </c>
      <c r="AC85" s="170">
        <f>IF('Indicator Date hidden'!AD86="x","x",$AC$2-'Indicator Date hidden'!AD86)</f>
        <v>0</v>
      </c>
      <c r="AD85" s="170" t="str">
        <f>IF('Indicator Date hidden'!AE86="x","x",$AD$2-'Indicator Date hidden'!AE86)</f>
        <v>x</v>
      </c>
      <c r="AE85" s="170">
        <f>IF('Indicator Date hidden'!AF86="x","x",$AE$2-'Indicator Date hidden'!AF86)</f>
        <v>0</v>
      </c>
      <c r="AF85" s="170">
        <f>IF('Indicator Date hidden'!AG86="x","x",$AF$2-'Indicator Date hidden'!AG86)</f>
        <v>7</v>
      </c>
      <c r="AG85" s="170">
        <f>IF('Indicator Date hidden'!AH86="x","x",$AG$2-'Indicator Date hidden'!AH86)</f>
        <v>0</v>
      </c>
      <c r="AH85" s="170">
        <f>IF('Indicator Date hidden'!AI86="x","x",$AH$2-'Indicator Date hidden'!AI86)</f>
        <v>0</v>
      </c>
      <c r="AI85" s="170">
        <f>IF('Indicator Date hidden'!AJ86="x","x",$AI$2-'Indicator Date hidden'!AJ86)</f>
        <v>0</v>
      </c>
      <c r="AJ85" s="170" t="str">
        <f>IF('Indicator Date hidden'!AK86="x","x",$AJ$2-'Indicator Date hidden'!AK86)</f>
        <v>x</v>
      </c>
      <c r="AK85" s="170">
        <f>IF('Indicator Date hidden'!AL86="x","x",$AK$2-'Indicator Date hidden'!AL86)</f>
        <v>1</v>
      </c>
      <c r="AL85" s="170">
        <f>IF('Indicator Date hidden'!AM86="x","x",$AL$2-'Indicator Date hidden'!AM86)</f>
        <v>0</v>
      </c>
      <c r="AM85" s="170">
        <f>IF('Indicator Date hidden'!AN86="x","x",$AM$2-'Indicator Date hidden'!AN86)</f>
        <v>0</v>
      </c>
      <c r="AN85" s="170">
        <f>IF('Indicator Date hidden'!AO86="x","x",$AN$2-'Indicator Date hidden'!AO86)</f>
        <v>0</v>
      </c>
      <c r="AO85" s="170">
        <f>IF('Indicator Date hidden'!AP86="x","x",$AO$2-'Indicator Date hidden'!AP86)</f>
        <v>0</v>
      </c>
      <c r="AP85" s="170">
        <f>IF('Indicator Date hidden'!AQ86="x","x",$AP$2-'Indicator Date hidden'!AQ86)</f>
        <v>0</v>
      </c>
      <c r="AQ85" s="170">
        <f>IF('Indicator Date hidden'!AR86="x","x",$AQ$2-'Indicator Date hidden'!AR86)</f>
        <v>4</v>
      </c>
      <c r="AR85" s="170">
        <f>IF('Indicator Date hidden'!AS86="x","x",$AR$2-'Indicator Date hidden'!AS86)</f>
        <v>0</v>
      </c>
      <c r="AS85" s="170">
        <f>IF('Indicator Date hidden'!AT86="x","x",$AS$2-'Indicator Date hidden'!AT86)</f>
        <v>0</v>
      </c>
      <c r="AT85" s="170">
        <f>IF('Indicator Date hidden'!AU86="x","x",$AT$2-'Indicator Date hidden'!AU86)</f>
        <v>0</v>
      </c>
      <c r="AU85" s="170" t="str">
        <f>IF('Indicator Date hidden'!AV86="x","x",$AU$2-'Indicator Date hidden'!AV86)</f>
        <v>x</v>
      </c>
      <c r="AV85" s="170">
        <f>IF('Indicator Date hidden'!AW86="x","x",$AV$2-'Indicator Date hidden'!AW86)</f>
        <v>0</v>
      </c>
      <c r="AW85" s="170">
        <f>IF('Indicator Date hidden'!AX86="x","x",$AW$2-'Indicator Date hidden'!AX86)</f>
        <v>0</v>
      </c>
      <c r="AX85" s="170">
        <f>IF('Indicator Date hidden'!AY86="x","x",$AX$2-'Indicator Date hidden'!AY86)</f>
        <v>0</v>
      </c>
      <c r="AY85" s="170">
        <f>IF('Indicator Date hidden'!AZ86="x","x",$AY$2-'Indicator Date hidden'!AZ86)</f>
        <v>0</v>
      </c>
      <c r="AZ85" s="170">
        <f>IF('Indicator Date hidden'!BA86="x","x",$AZ$2-'Indicator Date hidden'!BA86)</f>
        <v>0</v>
      </c>
      <c r="BA85" s="5">
        <f t="shared" si="5"/>
        <v>29</v>
      </c>
      <c r="BB85" s="171">
        <f t="shared" si="6"/>
        <v>0.63043478260869568</v>
      </c>
      <c r="BC85" s="5">
        <f t="shared" si="7"/>
        <v>6</v>
      </c>
      <c r="BD85" s="171">
        <f t="shared" si="8"/>
        <v>1.7737052307941961</v>
      </c>
      <c r="BE85" s="174">
        <f t="shared" si="9"/>
        <v>0</v>
      </c>
    </row>
    <row r="86" spans="1:57" x14ac:dyDescent="0.25">
      <c r="A86" t="s">
        <v>158</v>
      </c>
      <c r="B86" s="170">
        <f>IF('Indicator Date hidden'!C87="x","x",$B$2-'Indicator Date hidden'!C87)</f>
        <v>0</v>
      </c>
      <c r="C86" s="170">
        <f>IF('Indicator Date hidden'!D87="x","x",$C$2-'Indicator Date hidden'!D87)</f>
        <v>0</v>
      </c>
      <c r="D86" s="170">
        <f>IF('Indicator Date hidden'!E87="x","x",$D$2-'Indicator Date hidden'!E87)</f>
        <v>0</v>
      </c>
      <c r="E86" s="170">
        <f>IF('Indicator Date hidden'!F87="x","x",$E$2-'Indicator Date hidden'!F87)</f>
        <v>0</v>
      </c>
      <c r="F86" s="170">
        <f>IF('Indicator Date hidden'!G87="x","x",$F$2-'Indicator Date hidden'!G87)</f>
        <v>0</v>
      </c>
      <c r="G86" s="170">
        <f>IF('Indicator Date hidden'!H87="x","x",$G$2-'Indicator Date hidden'!H87)</f>
        <v>0</v>
      </c>
      <c r="H86" s="170">
        <f>IF('Indicator Date hidden'!I87="x","x",$H$2-'Indicator Date hidden'!I87)</f>
        <v>0</v>
      </c>
      <c r="I86" s="170">
        <f>IF('Indicator Date hidden'!J87="x","x",$I$2-'Indicator Date hidden'!J87)</f>
        <v>0</v>
      </c>
      <c r="J86" s="170">
        <f>IF('Indicator Date hidden'!K87="x","x",$J$2-'Indicator Date hidden'!K87)</f>
        <v>0</v>
      </c>
      <c r="K86" s="170">
        <f>IF('Indicator Date hidden'!L87="x","x",$K$2-'Indicator Date hidden'!L87)</f>
        <v>0</v>
      </c>
      <c r="L86" s="170">
        <f>IF('Indicator Date hidden'!M87="x","x",$L$2-'Indicator Date hidden'!M87)</f>
        <v>0</v>
      </c>
      <c r="M86" s="170">
        <f>IF('Indicator Date hidden'!N87="x","x",$M$2-'Indicator Date hidden'!N87)</f>
        <v>0</v>
      </c>
      <c r="N86" s="170">
        <f>IF('Indicator Date hidden'!O87="x","x",$N$2-'Indicator Date hidden'!O87)</f>
        <v>0</v>
      </c>
      <c r="O86" s="170">
        <f>IF('Indicator Date hidden'!P87="x","x",$O$2-'Indicator Date hidden'!P87)</f>
        <v>0</v>
      </c>
      <c r="P86" s="170">
        <f>IF('Indicator Date hidden'!Q87="x","x",$P$2-'Indicator Date hidden'!Q87)</f>
        <v>0</v>
      </c>
      <c r="Q86" s="170">
        <f>IF('Indicator Date hidden'!R87="x","x",$Q$2-'Indicator Date hidden'!R87)</f>
        <v>3</v>
      </c>
      <c r="R86" s="170">
        <f>IF('Indicator Date hidden'!S87="x","x",$R$2-'Indicator Date hidden'!S87)</f>
        <v>0</v>
      </c>
      <c r="S86" s="170">
        <f>IF('Indicator Date hidden'!T87="x","x",$S$2-'Indicator Date hidden'!T87)</f>
        <v>0</v>
      </c>
      <c r="T86" s="170">
        <f>IF('Indicator Date hidden'!U87="x","x",$T$2-'Indicator Date hidden'!U87)</f>
        <v>0</v>
      </c>
      <c r="U86" s="170">
        <f>IF('Indicator Date hidden'!V87="x","x",$U$2-'Indicator Date hidden'!V87)</f>
        <v>0</v>
      </c>
      <c r="V86" s="170">
        <f>IF('Indicator Date hidden'!W87="x","x",$V$2-'Indicator Date hidden'!W87)</f>
        <v>0</v>
      </c>
      <c r="W86" s="170">
        <f>IF('Indicator Date hidden'!X87="x","x",$W$2-'Indicator Date hidden'!X87)</f>
        <v>4</v>
      </c>
      <c r="X86" s="170">
        <f>IF('Indicator Date hidden'!Y87="x","x",$X$2-'Indicator Date hidden'!Y87)</f>
        <v>6</v>
      </c>
      <c r="Y86" s="170">
        <f>IF('Indicator Date hidden'!Z87="x","x",$Y$2-'Indicator Date hidden'!Z87)</f>
        <v>0</v>
      </c>
      <c r="Z86" s="170">
        <f>IF('Indicator Date hidden'!AA87="x","x",$Z$2-'Indicator Date hidden'!AA87)</f>
        <v>0</v>
      </c>
      <c r="AA86" s="170">
        <f>IF('Indicator Date hidden'!AB87="x","x",$AA$2-'Indicator Date hidden'!AB87)</f>
        <v>0</v>
      </c>
      <c r="AB86" s="170">
        <f>IF('Indicator Date hidden'!AC87="x","x",$AB$2-'Indicator Date hidden'!AC87)</f>
        <v>0</v>
      </c>
      <c r="AC86" s="170">
        <f>IF('Indicator Date hidden'!AD87="x","x",$AC$2-'Indicator Date hidden'!AD87)</f>
        <v>0</v>
      </c>
      <c r="AD86" s="170" t="str">
        <f>IF('Indicator Date hidden'!AE87="x","x",$AD$2-'Indicator Date hidden'!AE87)</f>
        <v>x</v>
      </c>
      <c r="AE86" s="170">
        <f>IF('Indicator Date hidden'!AF87="x","x",$AE$2-'Indicator Date hidden'!AF87)</f>
        <v>0</v>
      </c>
      <c r="AF86" s="170">
        <f>IF('Indicator Date hidden'!AG87="x","x",$AF$2-'Indicator Date hidden'!AG87)</f>
        <v>5</v>
      </c>
      <c r="AG86" s="170">
        <f>IF('Indicator Date hidden'!AH87="x","x",$AG$2-'Indicator Date hidden'!AH87)</f>
        <v>0</v>
      </c>
      <c r="AH86" s="170">
        <f>IF('Indicator Date hidden'!AI87="x","x",$AH$2-'Indicator Date hidden'!AI87)</f>
        <v>0</v>
      </c>
      <c r="AI86" s="170">
        <f>IF('Indicator Date hidden'!AJ87="x","x",$AI$2-'Indicator Date hidden'!AJ87)</f>
        <v>0</v>
      </c>
      <c r="AJ86" s="170" t="str">
        <f>IF('Indicator Date hidden'!AK87="x","x",$AJ$2-'Indicator Date hidden'!AK87)</f>
        <v>x</v>
      </c>
      <c r="AK86" s="170">
        <f>IF('Indicator Date hidden'!AL87="x","x",$AK$2-'Indicator Date hidden'!AL87)</f>
        <v>0</v>
      </c>
      <c r="AL86" s="170">
        <f>IF('Indicator Date hidden'!AM87="x","x",$AL$2-'Indicator Date hidden'!AM87)</f>
        <v>0</v>
      </c>
      <c r="AM86" s="170">
        <f>IF('Indicator Date hidden'!AN87="x","x",$AM$2-'Indicator Date hidden'!AN87)</f>
        <v>0</v>
      </c>
      <c r="AN86" s="170">
        <f>IF('Indicator Date hidden'!AO87="x","x",$AN$2-'Indicator Date hidden'!AO87)</f>
        <v>0</v>
      </c>
      <c r="AO86" s="170">
        <f>IF('Indicator Date hidden'!AP87="x","x",$AO$2-'Indicator Date hidden'!AP87)</f>
        <v>0</v>
      </c>
      <c r="AP86" s="170">
        <f>IF('Indicator Date hidden'!AQ87="x","x",$AP$2-'Indicator Date hidden'!AQ87)</f>
        <v>0</v>
      </c>
      <c r="AQ86" s="170">
        <f>IF('Indicator Date hidden'!AR87="x","x",$AQ$2-'Indicator Date hidden'!AR87)</f>
        <v>4</v>
      </c>
      <c r="AR86" s="170">
        <f>IF('Indicator Date hidden'!AS87="x","x",$AR$2-'Indicator Date hidden'!AS87)</f>
        <v>0</v>
      </c>
      <c r="AS86" s="170">
        <f>IF('Indicator Date hidden'!AT87="x","x",$AS$2-'Indicator Date hidden'!AT87)</f>
        <v>0</v>
      </c>
      <c r="AT86" s="170">
        <f>IF('Indicator Date hidden'!AU87="x","x",$AT$2-'Indicator Date hidden'!AU87)</f>
        <v>0</v>
      </c>
      <c r="AU86" s="170">
        <f>IF('Indicator Date hidden'!AV87="x","x",$AU$2-'Indicator Date hidden'!AV87)</f>
        <v>1</v>
      </c>
      <c r="AV86" s="170">
        <f>IF('Indicator Date hidden'!AW87="x","x",$AV$2-'Indicator Date hidden'!AW87)</f>
        <v>0</v>
      </c>
      <c r="AW86" s="170">
        <f>IF('Indicator Date hidden'!AX87="x","x",$AW$2-'Indicator Date hidden'!AX87)</f>
        <v>0</v>
      </c>
      <c r="AX86" s="170">
        <f>IF('Indicator Date hidden'!AY87="x","x",$AX$2-'Indicator Date hidden'!AY87)</f>
        <v>0</v>
      </c>
      <c r="AY86" s="170">
        <f>IF('Indicator Date hidden'!AZ87="x","x",$AY$2-'Indicator Date hidden'!AZ87)</f>
        <v>0</v>
      </c>
      <c r="AZ86" s="170">
        <f>IF('Indicator Date hidden'!BA87="x","x",$AZ$2-'Indicator Date hidden'!BA87)</f>
        <v>0</v>
      </c>
      <c r="BA86" s="5">
        <f t="shared" si="5"/>
        <v>23</v>
      </c>
      <c r="BB86" s="171">
        <f t="shared" si="6"/>
        <v>0.46938775510204084</v>
      </c>
      <c r="BC86" s="5">
        <f t="shared" si="7"/>
        <v>6</v>
      </c>
      <c r="BD86" s="171">
        <f t="shared" si="8"/>
        <v>1.3717565205555966</v>
      </c>
      <c r="BE86" s="174">
        <f t="shared" si="9"/>
        <v>0</v>
      </c>
    </row>
    <row r="87" spans="1:57" x14ac:dyDescent="0.25">
      <c r="A87" t="s">
        <v>160</v>
      </c>
      <c r="B87" s="170">
        <f>IF('Indicator Date hidden'!C88="x","x",$B$2-'Indicator Date hidden'!C88)</f>
        <v>0</v>
      </c>
      <c r="C87" s="170">
        <f>IF('Indicator Date hidden'!D88="x","x",$C$2-'Indicator Date hidden'!D88)</f>
        <v>0</v>
      </c>
      <c r="D87" s="170">
        <f>IF('Indicator Date hidden'!E88="x","x",$D$2-'Indicator Date hidden'!E88)</f>
        <v>0</v>
      </c>
      <c r="E87" s="170">
        <f>IF('Indicator Date hidden'!F88="x","x",$E$2-'Indicator Date hidden'!F88)</f>
        <v>0</v>
      </c>
      <c r="F87" s="170">
        <f>IF('Indicator Date hidden'!G88="x","x",$F$2-'Indicator Date hidden'!G88)</f>
        <v>0</v>
      </c>
      <c r="G87" s="170">
        <f>IF('Indicator Date hidden'!H88="x","x",$G$2-'Indicator Date hidden'!H88)</f>
        <v>0</v>
      </c>
      <c r="H87" s="170">
        <f>IF('Indicator Date hidden'!I88="x","x",$H$2-'Indicator Date hidden'!I88)</f>
        <v>0</v>
      </c>
      <c r="I87" s="170">
        <f>IF('Indicator Date hidden'!J88="x","x",$I$2-'Indicator Date hidden'!J88)</f>
        <v>0</v>
      </c>
      <c r="J87" s="170">
        <f>IF('Indicator Date hidden'!K88="x","x",$J$2-'Indicator Date hidden'!K88)</f>
        <v>0</v>
      </c>
      <c r="K87" s="170">
        <f>IF('Indicator Date hidden'!L88="x","x",$K$2-'Indicator Date hidden'!L88)</f>
        <v>0</v>
      </c>
      <c r="L87" s="170">
        <f>IF('Indicator Date hidden'!M88="x","x",$L$2-'Indicator Date hidden'!M88)</f>
        <v>0</v>
      </c>
      <c r="M87" s="170">
        <f>IF('Indicator Date hidden'!N88="x","x",$M$2-'Indicator Date hidden'!N88)</f>
        <v>0</v>
      </c>
      <c r="N87" s="170">
        <f>IF('Indicator Date hidden'!O88="x","x",$N$2-'Indicator Date hidden'!O88)</f>
        <v>0</v>
      </c>
      <c r="O87" s="170">
        <f>IF('Indicator Date hidden'!P88="x","x",$O$2-'Indicator Date hidden'!P88)</f>
        <v>0</v>
      </c>
      <c r="P87" s="170">
        <f>IF('Indicator Date hidden'!Q88="x","x",$P$2-'Indicator Date hidden'!Q88)</f>
        <v>0</v>
      </c>
      <c r="Q87" s="170">
        <f>IF('Indicator Date hidden'!R88="x","x",$Q$2-'Indicator Date hidden'!R88)</f>
        <v>4</v>
      </c>
      <c r="R87" s="170">
        <f>IF('Indicator Date hidden'!S88="x","x",$R$2-'Indicator Date hidden'!S88)</f>
        <v>0</v>
      </c>
      <c r="S87" s="170">
        <f>IF('Indicator Date hidden'!T88="x","x",$S$2-'Indicator Date hidden'!T88)</f>
        <v>0</v>
      </c>
      <c r="T87" s="170">
        <f>IF('Indicator Date hidden'!U88="x","x",$T$2-'Indicator Date hidden'!U88)</f>
        <v>0</v>
      </c>
      <c r="U87" s="170">
        <f>IF('Indicator Date hidden'!V88="x","x",$U$2-'Indicator Date hidden'!V88)</f>
        <v>0</v>
      </c>
      <c r="V87" s="170">
        <f>IF('Indicator Date hidden'!W88="x","x",$V$2-'Indicator Date hidden'!W88)</f>
        <v>0</v>
      </c>
      <c r="W87" s="170">
        <f>IF('Indicator Date hidden'!X88="x","x",$W$2-'Indicator Date hidden'!X88)</f>
        <v>6</v>
      </c>
      <c r="X87" s="170">
        <f>IF('Indicator Date hidden'!Y88="x","x",$X$2-'Indicator Date hidden'!Y88)</f>
        <v>3</v>
      </c>
      <c r="Y87" s="170">
        <f>IF('Indicator Date hidden'!Z88="x","x",$Y$2-'Indicator Date hidden'!Z88)</f>
        <v>0</v>
      </c>
      <c r="Z87" s="170">
        <f>IF('Indicator Date hidden'!AA88="x","x",$Z$2-'Indicator Date hidden'!AA88)</f>
        <v>0</v>
      </c>
      <c r="AA87" s="170">
        <f>IF('Indicator Date hidden'!AB88="x","x",$AA$2-'Indicator Date hidden'!AB88)</f>
        <v>0</v>
      </c>
      <c r="AB87" s="170">
        <f>IF('Indicator Date hidden'!AC88="x","x",$AB$2-'Indicator Date hidden'!AC88)</f>
        <v>0</v>
      </c>
      <c r="AC87" s="170">
        <f>IF('Indicator Date hidden'!AD88="x","x",$AC$2-'Indicator Date hidden'!AD88)</f>
        <v>0</v>
      </c>
      <c r="AD87" s="170" t="str">
        <f>IF('Indicator Date hidden'!AE88="x","x",$AD$2-'Indicator Date hidden'!AE88)</f>
        <v>x</v>
      </c>
      <c r="AE87" s="170">
        <f>IF('Indicator Date hidden'!AF88="x","x",$AE$2-'Indicator Date hidden'!AF88)</f>
        <v>0</v>
      </c>
      <c r="AF87" s="170">
        <f>IF('Indicator Date hidden'!AG88="x","x",$AF$2-'Indicator Date hidden'!AG88)</f>
        <v>2</v>
      </c>
      <c r="AG87" s="170">
        <f>IF('Indicator Date hidden'!AH88="x","x",$AG$2-'Indicator Date hidden'!AH88)</f>
        <v>0</v>
      </c>
      <c r="AH87" s="170">
        <f>IF('Indicator Date hidden'!AI88="x","x",$AH$2-'Indicator Date hidden'!AI88)</f>
        <v>0</v>
      </c>
      <c r="AI87" s="170">
        <f>IF('Indicator Date hidden'!AJ88="x","x",$AI$2-'Indicator Date hidden'!AJ88)</f>
        <v>0</v>
      </c>
      <c r="AJ87" s="170" t="str">
        <f>IF('Indicator Date hidden'!AK88="x","x",$AJ$2-'Indicator Date hidden'!AK88)</f>
        <v>x</v>
      </c>
      <c r="AK87" s="170">
        <f>IF('Indicator Date hidden'!AL88="x","x",$AK$2-'Indicator Date hidden'!AL88)</f>
        <v>1</v>
      </c>
      <c r="AL87" s="170">
        <f>IF('Indicator Date hidden'!AM88="x","x",$AL$2-'Indicator Date hidden'!AM88)</f>
        <v>0</v>
      </c>
      <c r="AM87" s="170">
        <f>IF('Indicator Date hidden'!AN88="x","x",$AM$2-'Indicator Date hidden'!AN88)</f>
        <v>0</v>
      </c>
      <c r="AN87" s="170">
        <f>IF('Indicator Date hidden'!AO88="x","x",$AN$2-'Indicator Date hidden'!AO88)</f>
        <v>0</v>
      </c>
      <c r="AO87" s="170" t="str">
        <f>IF('Indicator Date hidden'!AP88="x","x",$AO$2-'Indicator Date hidden'!AP88)</f>
        <v>x</v>
      </c>
      <c r="AP87" s="170" t="str">
        <f>IF('Indicator Date hidden'!AQ88="x","x",$AP$2-'Indicator Date hidden'!AQ88)</f>
        <v>x</v>
      </c>
      <c r="AQ87" s="170">
        <f>IF('Indicator Date hidden'!AR88="x","x",$AQ$2-'Indicator Date hidden'!AR88)</f>
        <v>4</v>
      </c>
      <c r="AR87" s="170">
        <f>IF('Indicator Date hidden'!AS88="x","x",$AR$2-'Indicator Date hidden'!AS88)</f>
        <v>0</v>
      </c>
      <c r="AS87" s="170">
        <f>IF('Indicator Date hidden'!AT88="x","x",$AS$2-'Indicator Date hidden'!AT88)</f>
        <v>0</v>
      </c>
      <c r="AT87" s="170">
        <f>IF('Indicator Date hidden'!AU88="x","x",$AT$2-'Indicator Date hidden'!AU88)</f>
        <v>0</v>
      </c>
      <c r="AU87" s="170">
        <f>IF('Indicator Date hidden'!AV88="x","x",$AU$2-'Indicator Date hidden'!AV88)</f>
        <v>1</v>
      </c>
      <c r="AV87" s="170">
        <f>IF('Indicator Date hidden'!AW88="x","x",$AV$2-'Indicator Date hidden'!AW88)</f>
        <v>0</v>
      </c>
      <c r="AW87" s="170">
        <f>IF('Indicator Date hidden'!AX88="x","x",$AW$2-'Indicator Date hidden'!AX88)</f>
        <v>0</v>
      </c>
      <c r="AX87" s="170">
        <f>IF('Indicator Date hidden'!AY88="x","x",$AX$2-'Indicator Date hidden'!AY88)</f>
        <v>0</v>
      </c>
      <c r="AY87" s="170">
        <f>IF('Indicator Date hidden'!AZ88="x","x",$AY$2-'Indicator Date hidden'!AZ88)</f>
        <v>0</v>
      </c>
      <c r="AZ87" s="170">
        <f>IF('Indicator Date hidden'!BA88="x","x",$AZ$2-'Indicator Date hidden'!BA88)</f>
        <v>0</v>
      </c>
      <c r="BA87" s="5">
        <f t="shared" si="5"/>
        <v>21</v>
      </c>
      <c r="BB87" s="171">
        <f t="shared" si="6"/>
        <v>0.44680851063829785</v>
      </c>
      <c r="BC87" s="5">
        <f t="shared" si="7"/>
        <v>7</v>
      </c>
      <c r="BD87" s="171">
        <f t="shared" si="8"/>
        <v>1.2515269080725739</v>
      </c>
      <c r="BE87" s="174">
        <f t="shared" si="9"/>
        <v>0</v>
      </c>
    </row>
    <row r="88" spans="1:57" x14ac:dyDescent="0.25">
      <c r="A88" t="s">
        <v>162</v>
      </c>
      <c r="B88" s="170">
        <f>IF('Indicator Date hidden'!C89="x","x",$B$2-'Indicator Date hidden'!C89)</f>
        <v>0</v>
      </c>
      <c r="C88" s="170">
        <f>IF('Indicator Date hidden'!D89="x","x",$C$2-'Indicator Date hidden'!D89)</f>
        <v>0</v>
      </c>
      <c r="D88" s="170">
        <f>IF('Indicator Date hidden'!E89="x","x",$D$2-'Indicator Date hidden'!E89)</f>
        <v>0</v>
      </c>
      <c r="E88" s="170">
        <f>IF('Indicator Date hidden'!F89="x","x",$E$2-'Indicator Date hidden'!F89)</f>
        <v>0</v>
      </c>
      <c r="F88" s="170">
        <f>IF('Indicator Date hidden'!G89="x","x",$F$2-'Indicator Date hidden'!G89)</f>
        <v>0</v>
      </c>
      <c r="G88" s="170">
        <f>IF('Indicator Date hidden'!H89="x","x",$G$2-'Indicator Date hidden'!H89)</f>
        <v>0</v>
      </c>
      <c r="H88" s="170">
        <f>IF('Indicator Date hidden'!I89="x","x",$H$2-'Indicator Date hidden'!I89)</f>
        <v>0</v>
      </c>
      <c r="I88" s="170">
        <f>IF('Indicator Date hidden'!J89="x","x",$I$2-'Indicator Date hidden'!J89)</f>
        <v>0</v>
      </c>
      <c r="J88" s="170">
        <f>IF('Indicator Date hidden'!K89="x","x",$J$2-'Indicator Date hidden'!K89)</f>
        <v>0</v>
      </c>
      <c r="K88" s="170">
        <f>IF('Indicator Date hidden'!L89="x","x",$K$2-'Indicator Date hidden'!L89)</f>
        <v>0</v>
      </c>
      <c r="L88" s="170">
        <f>IF('Indicator Date hidden'!M89="x","x",$L$2-'Indicator Date hidden'!M89)</f>
        <v>0</v>
      </c>
      <c r="M88" s="170">
        <f>IF('Indicator Date hidden'!N89="x","x",$M$2-'Indicator Date hidden'!N89)</f>
        <v>0</v>
      </c>
      <c r="N88" s="170">
        <f>IF('Indicator Date hidden'!O89="x","x",$N$2-'Indicator Date hidden'!O89)</f>
        <v>0</v>
      </c>
      <c r="O88" s="170">
        <f>IF('Indicator Date hidden'!P89="x","x",$O$2-'Indicator Date hidden'!P89)</f>
        <v>0</v>
      </c>
      <c r="P88" s="170">
        <f>IF('Indicator Date hidden'!Q89="x","x",$P$2-'Indicator Date hidden'!Q89)</f>
        <v>0</v>
      </c>
      <c r="Q88" s="170">
        <f>IF('Indicator Date hidden'!R89="x","x",$Q$2-'Indicator Date hidden'!R89)</f>
        <v>1</v>
      </c>
      <c r="R88" s="170">
        <f>IF('Indicator Date hidden'!S89="x","x",$R$2-'Indicator Date hidden'!S89)</f>
        <v>0</v>
      </c>
      <c r="S88" s="170">
        <f>IF('Indicator Date hidden'!T89="x","x",$S$2-'Indicator Date hidden'!T89)</f>
        <v>0</v>
      </c>
      <c r="T88" s="170">
        <f>IF('Indicator Date hidden'!U89="x","x",$T$2-'Indicator Date hidden'!U89)</f>
        <v>0</v>
      </c>
      <c r="U88" s="170">
        <f>IF('Indicator Date hidden'!V89="x","x",$U$2-'Indicator Date hidden'!V89)</f>
        <v>0</v>
      </c>
      <c r="V88" s="170">
        <f>IF('Indicator Date hidden'!W89="x","x",$V$2-'Indicator Date hidden'!W89)</f>
        <v>0</v>
      </c>
      <c r="W88" s="170">
        <f>IF('Indicator Date hidden'!X89="x","x",$W$2-'Indicator Date hidden'!X89)</f>
        <v>2</v>
      </c>
      <c r="X88" s="170">
        <f>IF('Indicator Date hidden'!Y89="x","x",$X$2-'Indicator Date hidden'!Y89)</f>
        <v>3</v>
      </c>
      <c r="Y88" s="170">
        <f>IF('Indicator Date hidden'!Z89="x","x",$Y$2-'Indicator Date hidden'!Z89)</f>
        <v>0</v>
      </c>
      <c r="Z88" s="170">
        <f>IF('Indicator Date hidden'!AA89="x","x",$Z$2-'Indicator Date hidden'!AA89)</f>
        <v>0</v>
      </c>
      <c r="AA88" s="170">
        <f>IF('Indicator Date hidden'!AB89="x","x",$AA$2-'Indicator Date hidden'!AB89)</f>
        <v>0</v>
      </c>
      <c r="AB88" s="170">
        <f>IF('Indicator Date hidden'!AC89="x","x",$AB$2-'Indicator Date hidden'!AC89)</f>
        <v>0</v>
      </c>
      <c r="AC88" s="170">
        <f>IF('Indicator Date hidden'!AD89="x","x",$AC$2-'Indicator Date hidden'!AD89)</f>
        <v>0</v>
      </c>
      <c r="AD88" s="170">
        <f>IF('Indicator Date hidden'!AE89="x","x",$AD$2-'Indicator Date hidden'!AE89)</f>
        <v>0</v>
      </c>
      <c r="AE88" s="170">
        <f>IF('Indicator Date hidden'!AF89="x","x",$AE$2-'Indicator Date hidden'!AF89)</f>
        <v>0</v>
      </c>
      <c r="AF88" s="170">
        <f>IF('Indicator Date hidden'!AG89="x","x",$AF$2-'Indicator Date hidden'!AG89)</f>
        <v>10</v>
      </c>
      <c r="AG88" s="170">
        <f>IF('Indicator Date hidden'!AH89="x","x",$AG$2-'Indicator Date hidden'!AH89)</f>
        <v>0</v>
      </c>
      <c r="AH88" s="170">
        <f>IF('Indicator Date hidden'!AI89="x","x",$AH$2-'Indicator Date hidden'!AI89)</f>
        <v>0</v>
      </c>
      <c r="AI88" s="170">
        <f>IF('Indicator Date hidden'!AJ89="x","x",$AI$2-'Indicator Date hidden'!AJ89)</f>
        <v>0</v>
      </c>
      <c r="AJ88" s="170">
        <f>IF('Indicator Date hidden'!AK89="x","x",$AJ$2-'Indicator Date hidden'!AK89)</f>
        <v>1</v>
      </c>
      <c r="AK88" s="170">
        <f>IF('Indicator Date hidden'!AL89="x","x",$AK$2-'Indicator Date hidden'!AL89)</f>
        <v>0</v>
      </c>
      <c r="AL88" s="170">
        <f>IF('Indicator Date hidden'!AM89="x","x",$AL$2-'Indicator Date hidden'!AM89)</f>
        <v>0</v>
      </c>
      <c r="AM88" s="170">
        <f>IF('Indicator Date hidden'!AN89="x","x",$AM$2-'Indicator Date hidden'!AN89)</f>
        <v>0</v>
      </c>
      <c r="AN88" s="170">
        <f>IF('Indicator Date hidden'!AO89="x","x",$AN$2-'Indicator Date hidden'!AO89)</f>
        <v>0</v>
      </c>
      <c r="AO88" s="170">
        <f>IF('Indicator Date hidden'!AP89="x","x",$AO$2-'Indicator Date hidden'!AP89)</f>
        <v>1</v>
      </c>
      <c r="AP88" s="170">
        <f>IF('Indicator Date hidden'!AQ89="x","x",$AP$2-'Indicator Date hidden'!AQ89)</f>
        <v>0</v>
      </c>
      <c r="AQ88" s="170">
        <f>IF('Indicator Date hidden'!AR89="x","x",$AQ$2-'Indicator Date hidden'!AR89)</f>
        <v>0</v>
      </c>
      <c r="AR88" s="170">
        <f>IF('Indicator Date hidden'!AS89="x","x",$AR$2-'Indicator Date hidden'!AS89)</f>
        <v>0</v>
      </c>
      <c r="AS88" s="170">
        <f>IF('Indicator Date hidden'!AT89="x","x",$AS$2-'Indicator Date hidden'!AT89)</f>
        <v>0</v>
      </c>
      <c r="AT88" s="170">
        <f>IF('Indicator Date hidden'!AU89="x","x",$AT$2-'Indicator Date hidden'!AU89)</f>
        <v>0</v>
      </c>
      <c r="AU88" s="170">
        <f>IF('Indicator Date hidden'!AV89="x","x",$AU$2-'Indicator Date hidden'!AV89)</f>
        <v>1</v>
      </c>
      <c r="AV88" s="170">
        <f>IF('Indicator Date hidden'!AW89="x","x",$AV$2-'Indicator Date hidden'!AW89)</f>
        <v>0</v>
      </c>
      <c r="AW88" s="170">
        <f>IF('Indicator Date hidden'!AX89="x","x",$AW$2-'Indicator Date hidden'!AX89)</f>
        <v>0</v>
      </c>
      <c r="AX88" s="170">
        <f>IF('Indicator Date hidden'!AY89="x","x",$AX$2-'Indicator Date hidden'!AY89)</f>
        <v>0</v>
      </c>
      <c r="AY88" s="170">
        <f>IF('Indicator Date hidden'!AZ89="x","x",$AY$2-'Indicator Date hidden'!AZ89)</f>
        <v>0</v>
      </c>
      <c r="AZ88" s="170">
        <f>IF('Indicator Date hidden'!BA89="x","x",$AZ$2-'Indicator Date hidden'!BA89)</f>
        <v>0</v>
      </c>
      <c r="BA88" s="5">
        <f t="shared" si="5"/>
        <v>19</v>
      </c>
      <c r="BB88" s="171">
        <f t="shared" si="6"/>
        <v>0.37254901960784315</v>
      </c>
      <c r="BC88" s="5">
        <f t="shared" si="7"/>
        <v>7</v>
      </c>
      <c r="BD88" s="171">
        <f t="shared" si="8"/>
        <v>1.4681024743007751</v>
      </c>
      <c r="BE88" s="174">
        <f t="shared" si="9"/>
        <v>0</v>
      </c>
    </row>
    <row r="89" spans="1:57" x14ac:dyDescent="0.25">
      <c r="A89" t="s">
        <v>164</v>
      </c>
      <c r="B89" s="170">
        <f>IF('Indicator Date hidden'!C90="x","x",$B$2-'Indicator Date hidden'!C90)</f>
        <v>0</v>
      </c>
      <c r="C89" s="170">
        <f>IF('Indicator Date hidden'!D90="x","x",$C$2-'Indicator Date hidden'!D90)</f>
        <v>0</v>
      </c>
      <c r="D89" s="170">
        <f>IF('Indicator Date hidden'!E90="x","x",$D$2-'Indicator Date hidden'!E90)</f>
        <v>0</v>
      </c>
      <c r="E89" s="170">
        <f>IF('Indicator Date hidden'!F90="x","x",$E$2-'Indicator Date hidden'!F90)</f>
        <v>0</v>
      </c>
      <c r="F89" s="170">
        <f>IF('Indicator Date hidden'!G90="x","x",$F$2-'Indicator Date hidden'!G90)</f>
        <v>0</v>
      </c>
      <c r="G89" s="170">
        <f>IF('Indicator Date hidden'!H90="x","x",$G$2-'Indicator Date hidden'!H90)</f>
        <v>0</v>
      </c>
      <c r="H89" s="170">
        <f>IF('Indicator Date hidden'!I90="x","x",$H$2-'Indicator Date hidden'!I90)</f>
        <v>0</v>
      </c>
      <c r="I89" s="170">
        <f>IF('Indicator Date hidden'!J90="x","x",$I$2-'Indicator Date hidden'!J90)</f>
        <v>0</v>
      </c>
      <c r="J89" s="170">
        <f>IF('Indicator Date hidden'!K90="x","x",$J$2-'Indicator Date hidden'!K90)</f>
        <v>0</v>
      </c>
      <c r="K89" s="170">
        <f>IF('Indicator Date hidden'!L90="x","x",$K$2-'Indicator Date hidden'!L90)</f>
        <v>0</v>
      </c>
      <c r="L89" s="170">
        <f>IF('Indicator Date hidden'!M90="x","x",$L$2-'Indicator Date hidden'!M90)</f>
        <v>0</v>
      </c>
      <c r="M89" s="170">
        <f>IF('Indicator Date hidden'!N90="x","x",$M$2-'Indicator Date hidden'!N90)</f>
        <v>0</v>
      </c>
      <c r="N89" s="170">
        <f>IF('Indicator Date hidden'!O90="x","x",$N$2-'Indicator Date hidden'!O90)</f>
        <v>0</v>
      </c>
      <c r="O89" s="170">
        <f>IF('Indicator Date hidden'!P90="x","x",$O$2-'Indicator Date hidden'!P90)</f>
        <v>0</v>
      </c>
      <c r="P89" s="170">
        <f>IF('Indicator Date hidden'!Q90="x","x",$P$2-'Indicator Date hidden'!Q90)</f>
        <v>0</v>
      </c>
      <c r="Q89" s="170" t="str">
        <f>IF('Indicator Date hidden'!R90="x","x",$Q$2-'Indicator Date hidden'!R90)</f>
        <v>x</v>
      </c>
      <c r="R89" s="170">
        <f>IF('Indicator Date hidden'!S90="x","x",$R$2-'Indicator Date hidden'!S90)</f>
        <v>0</v>
      </c>
      <c r="S89" s="170">
        <f>IF('Indicator Date hidden'!T90="x","x",$S$2-'Indicator Date hidden'!T90)</f>
        <v>0</v>
      </c>
      <c r="T89" s="170">
        <f>IF('Indicator Date hidden'!U90="x","x",$T$2-'Indicator Date hidden'!U90)</f>
        <v>0</v>
      </c>
      <c r="U89" s="170">
        <f>IF('Indicator Date hidden'!V90="x","x",$U$2-'Indicator Date hidden'!V90)</f>
        <v>0</v>
      </c>
      <c r="V89" s="170">
        <f>IF('Indicator Date hidden'!W90="x","x",$V$2-'Indicator Date hidden'!W90)</f>
        <v>0</v>
      </c>
      <c r="W89" s="170">
        <f>IF('Indicator Date hidden'!X90="x","x",$W$2-'Indicator Date hidden'!X90)</f>
        <v>7</v>
      </c>
      <c r="X89" s="170">
        <f>IF('Indicator Date hidden'!Y90="x","x",$X$2-'Indicator Date hidden'!Y90)</f>
        <v>6</v>
      </c>
      <c r="Y89" s="170">
        <f>IF('Indicator Date hidden'!Z90="x","x",$Y$2-'Indicator Date hidden'!Z90)</f>
        <v>0</v>
      </c>
      <c r="Z89" s="170">
        <f>IF('Indicator Date hidden'!AA90="x","x",$Z$2-'Indicator Date hidden'!AA90)</f>
        <v>0</v>
      </c>
      <c r="AA89" s="170" t="str">
        <f>IF('Indicator Date hidden'!AB90="x","x",$AA$2-'Indicator Date hidden'!AB90)</f>
        <v>x</v>
      </c>
      <c r="AB89" s="170">
        <f>IF('Indicator Date hidden'!AC90="x","x",$AB$2-'Indicator Date hidden'!AC90)</f>
        <v>0</v>
      </c>
      <c r="AC89" s="170">
        <f>IF('Indicator Date hidden'!AD90="x","x",$AC$2-'Indicator Date hidden'!AD90)</f>
        <v>0</v>
      </c>
      <c r="AD89" s="170" t="str">
        <f>IF('Indicator Date hidden'!AE90="x","x",$AD$2-'Indicator Date hidden'!AE90)</f>
        <v>x</v>
      </c>
      <c r="AE89" s="170" t="str">
        <f>IF('Indicator Date hidden'!AF90="x","x",$AE$2-'Indicator Date hidden'!AF90)</f>
        <v>x</v>
      </c>
      <c r="AF89" s="170">
        <f>IF('Indicator Date hidden'!AG90="x","x",$AF$2-'Indicator Date hidden'!AG90)</f>
        <v>9</v>
      </c>
      <c r="AG89" s="170">
        <f>IF('Indicator Date hidden'!AH90="x","x",$AG$2-'Indicator Date hidden'!AH90)</f>
        <v>0</v>
      </c>
      <c r="AH89" s="170">
        <f>IF('Indicator Date hidden'!AI90="x","x",$AH$2-'Indicator Date hidden'!AI90)</f>
        <v>0</v>
      </c>
      <c r="AI89" s="170">
        <f>IF('Indicator Date hidden'!AJ90="x","x",$AI$2-'Indicator Date hidden'!AJ90)</f>
        <v>0</v>
      </c>
      <c r="AJ89" s="170" t="str">
        <f>IF('Indicator Date hidden'!AK90="x","x",$AJ$2-'Indicator Date hidden'!AK90)</f>
        <v>x</v>
      </c>
      <c r="AK89" s="170" t="str">
        <f>IF('Indicator Date hidden'!AL90="x","x",$AK$2-'Indicator Date hidden'!AL90)</f>
        <v>x</v>
      </c>
      <c r="AL89" s="170" t="str">
        <f>IF('Indicator Date hidden'!AM90="x","x",$AL$2-'Indicator Date hidden'!AM90)</f>
        <v>x</v>
      </c>
      <c r="AM89" s="170">
        <f>IF('Indicator Date hidden'!AN90="x","x",$AM$2-'Indicator Date hidden'!AN90)</f>
        <v>0</v>
      </c>
      <c r="AN89" s="170">
        <f>IF('Indicator Date hidden'!AO90="x","x",$AN$2-'Indicator Date hidden'!AO90)</f>
        <v>0</v>
      </c>
      <c r="AO89" s="170" t="str">
        <f>IF('Indicator Date hidden'!AP90="x","x",$AO$2-'Indicator Date hidden'!AP90)</f>
        <v>x</v>
      </c>
      <c r="AP89" s="170" t="str">
        <f>IF('Indicator Date hidden'!AQ90="x","x",$AP$2-'Indicator Date hidden'!AQ90)</f>
        <v>x</v>
      </c>
      <c r="AQ89" s="170" t="str">
        <f>IF('Indicator Date hidden'!AR90="x","x",$AQ$2-'Indicator Date hidden'!AR90)</f>
        <v>x</v>
      </c>
      <c r="AR89" s="170">
        <f>IF('Indicator Date hidden'!AS90="x","x",$AR$2-'Indicator Date hidden'!AS90)</f>
        <v>0</v>
      </c>
      <c r="AS89" s="170" t="str">
        <f>IF('Indicator Date hidden'!AT90="x","x",$AS$2-'Indicator Date hidden'!AT90)</f>
        <v>x</v>
      </c>
      <c r="AT89" s="170">
        <f>IF('Indicator Date hidden'!AU90="x","x",$AT$2-'Indicator Date hidden'!AU90)</f>
        <v>0</v>
      </c>
      <c r="AU89" s="170" t="str">
        <f>IF('Indicator Date hidden'!AV90="x","x",$AU$2-'Indicator Date hidden'!AV90)</f>
        <v>x</v>
      </c>
      <c r="AV89" s="170">
        <f>IF('Indicator Date hidden'!AW90="x","x",$AV$2-'Indicator Date hidden'!AW90)</f>
        <v>0</v>
      </c>
      <c r="AW89" s="170">
        <f>IF('Indicator Date hidden'!AX90="x","x",$AW$2-'Indicator Date hidden'!AX90)</f>
        <v>0</v>
      </c>
      <c r="AX89" s="170">
        <f>IF('Indicator Date hidden'!AY90="x","x",$AX$2-'Indicator Date hidden'!AY90)</f>
        <v>0</v>
      </c>
      <c r="AY89" s="170">
        <f>IF('Indicator Date hidden'!AZ90="x","x",$AY$2-'Indicator Date hidden'!AZ90)</f>
        <v>0</v>
      </c>
      <c r="AZ89" s="170">
        <f>IF('Indicator Date hidden'!BA90="x","x",$AZ$2-'Indicator Date hidden'!BA90)</f>
        <v>0</v>
      </c>
      <c r="BA89" s="5">
        <f t="shared" si="5"/>
        <v>22</v>
      </c>
      <c r="BB89" s="171">
        <f t="shared" si="6"/>
        <v>0.5641025641025641</v>
      </c>
      <c r="BC89" s="5">
        <f t="shared" si="7"/>
        <v>3</v>
      </c>
      <c r="BD89" s="171">
        <f t="shared" si="8"/>
        <v>1.9844894944501896</v>
      </c>
      <c r="BE89" s="174">
        <f t="shared" si="9"/>
        <v>0</v>
      </c>
    </row>
    <row r="90" spans="1:57" x14ac:dyDescent="0.25">
      <c r="A90" t="s">
        <v>166</v>
      </c>
      <c r="B90" s="170">
        <f>IF('Indicator Date hidden'!C91="x","x",$B$2-'Indicator Date hidden'!C91)</f>
        <v>0</v>
      </c>
      <c r="C90" s="170">
        <f>IF('Indicator Date hidden'!D91="x","x",$C$2-'Indicator Date hidden'!D91)</f>
        <v>0</v>
      </c>
      <c r="D90" s="170">
        <f>IF('Indicator Date hidden'!E91="x","x",$D$2-'Indicator Date hidden'!E91)</f>
        <v>0</v>
      </c>
      <c r="E90" s="170">
        <f>IF('Indicator Date hidden'!F91="x","x",$E$2-'Indicator Date hidden'!F91)</f>
        <v>0</v>
      </c>
      <c r="F90" s="170">
        <f>IF('Indicator Date hidden'!G91="x","x",$F$2-'Indicator Date hidden'!G91)</f>
        <v>0</v>
      </c>
      <c r="G90" s="170">
        <f>IF('Indicator Date hidden'!H91="x","x",$G$2-'Indicator Date hidden'!H91)</f>
        <v>0</v>
      </c>
      <c r="H90" s="170">
        <f>IF('Indicator Date hidden'!I91="x","x",$H$2-'Indicator Date hidden'!I91)</f>
        <v>0</v>
      </c>
      <c r="I90" s="170">
        <f>IF('Indicator Date hidden'!J91="x","x",$I$2-'Indicator Date hidden'!J91)</f>
        <v>0</v>
      </c>
      <c r="J90" s="170">
        <f>IF('Indicator Date hidden'!K91="x","x",$J$2-'Indicator Date hidden'!K91)</f>
        <v>0</v>
      </c>
      <c r="K90" s="170">
        <f>IF('Indicator Date hidden'!L91="x","x",$K$2-'Indicator Date hidden'!L91)</f>
        <v>0</v>
      </c>
      <c r="L90" s="170">
        <f>IF('Indicator Date hidden'!M91="x","x",$L$2-'Indicator Date hidden'!M91)</f>
        <v>0</v>
      </c>
      <c r="M90" s="170">
        <f>IF('Indicator Date hidden'!N91="x","x",$M$2-'Indicator Date hidden'!N91)</f>
        <v>0</v>
      </c>
      <c r="N90" s="170">
        <f>IF('Indicator Date hidden'!O91="x","x",$N$2-'Indicator Date hidden'!O91)</f>
        <v>0</v>
      </c>
      <c r="O90" s="170">
        <f>IF('Indicator Date hidden'!P91="x","x",$O$2-'Indicator Date hidden'!P91)</f>
        <v>0</v>
      </c>
      <c r="P90" s="170" t="str">
        <f>IF('Indicator Date hidden'!Q91="x","x",$P$2-'Indicator Date hidden'!Q91)</f>
        <v>x</v>
      </c>
      <c r="Q90" s="170" t="str">
        <f>IF('Indicator Date hidden'!R91="x","x",$Q$2-'Indicator Date hidden'!R91)</f>
        <v>x</v>
      </c>
      <c r="R90" s="170">
        <f>IF('Indicator Date hidden'!S91="x","x",$R$2-'Indicator Date hidden'!S91)</f>
        <v>0</v>
      </c>
      <c r="S90" s="170">
        <f>IF('Indicator Date hidden'!T91="x","x",$S$2-'Indicator Date hidden'!T91)</f>
        <v>0</v>
      </c>
      <c r="T90" s="170">
        <f>IF('Indicator Date hidden'!U91="x","x",$T$2-'Indicator Date hidden'!U91)</f>
        <v>0</v>
      </c>
      <c r="U90" s="170" t="str">
        <f>IF('Indicator Date hidden'!V91="x","x",$U$2-'Indicator Date hidden'!V91)</f>
        <v>x</v>
      </c>
      <c r="V90" s="170">
        <f>IF('Indicator Date hidden'!W91="x","x",$V$2-'Indicator Date hidden'!W91)</f>
        <v>0</v>
      </c>
      <c r="W90" s="170">
        <f>IF('Indicator Date hidden'!X91="x","x",$W$2-'Indicator Date hidden'!X91)</f>
        <v>4</v>
      </c>
      <c r="X90" s="170" t="str">
        <f>IF('Indicator Date hidden'!Y91="x","x",$X$2-'Indicator Date hidden'!Y91)</f>
        <v>x</v>
      </c>
      <c r="Y90" s="170">
        <f>IF('Indicator Date hidden'!Z91="x","x",$Y$2-'Indicator Date hidden'!Z91)</f>
        <v>0</v>
      </c>
      <c r="Z90" s="170">
        <f>IF('Indicator Date hidden'!AA91="x","x",$Z$2-'Indicator Date hidden'!AA91)</f>
        <v>0</v>
      </c>
      <c r="AA90" s="170" t="str">
        <f>IF('Indicator Date hidden'!AB91="x","x",$AA$2-'Indicator Date hidden'!AB91)</f>
        <v>x</v>
      </c>
      <c r="AB90" s="170" t="str">
        <f>IF('Indicator Date hidden'!AC91="x","x",$AB$2-'Indicator Date hidden'!AC91)</f>
        <v>x</v>
      </c>
      <c r="AC90" s="170">
        <f>IF('Indicator Date hidden'!AD91="x","x",$AC$2-'Indicator Date hidden'!AD91)</f>
        <v>0</v>
      </c>
      <c r="AD90" s="170">
        <f>IF('Indicator Date hidden'!AE91="x","x",$AD$2-'Indicator Date hidden'!AE91)</f>
        <v>0</v>
      </c>
      <c r="AE90" s="170" t="str">
        <f>IF('Indicator Date hidden'!AF91="x","x",$AE$2-'Indicator Date hidden'!AF91)</f>
        <v>x</v>
      </c>
      <c r="AF90" s="170" t="str">
        <f>IF('Indicator Date hidden'!AG91="x","x",$AF$2-'Indicator Date hidden'!AG91)</f>
        <v>x</v>
      </c>
      <c r="AG90" s="170">
        <f>IF('Indicator Date hidden'!AH91="x","x",$AG$2-'Indicator Date hidden'!AH91)</f>
        <v>0</v>
      </c>
      <c r="AH90" s="170">
        <f>IF('Indicator Date hidden'!AI91="x","x",$AH$2-'Indicator Date hidden'!AI91)</f>
        <v>0</v>
      </c>
      <c r="AI90" s="170">
        <f>IF('Indicator Date hidden'!AJ91="x","x",$AI$2-'Indicator Date hidden'!AJ91)</f>
        <v>0</v>
      </c>
      <c r="AJ90" s="170" t="str">
        <f>IF('Indicator Date hidden'!AK91="x","x",$AJ$2-'Indicator Date hidden'!AK91)</f>
        <v>x</v>
      </c>
      <c r="AK90" s="170" t="str">
        <f>IF('Indicator Date hidden'!AL91="x","x",$AK$2-'Indicator Date hidden'!AL91)</f>
        <v>x</v>
      </c>
      <c r="AL90" s="170" t="str">
        <f>IF('Indicator Date hidden'!AM91="x","x",$AL$2-'Indicator Date hidden'!AM91)</f>
        <v>x</v>
      </c>
      <c r="AM90" s="170">
        <f>IF('Indicator Date hidden'!AN91="x","x",$AM$2-'Indicator Date hidden'!AN91)</f>
        <v>0</v>
      </c>
      <c r="AN90" s="170">
        <f>IF('Indicator Date hidden'!AO91="x","x",$AN$2-'Indicator Date hidden'!AO91)</f>
        <v>0</v>
      </c>
      <c r="AO90" s="170" t="str">
        <f>IF('Indicator Date hidden'!AP91="x","x",$AO$2-'Indicator Date hidden'!AP91)</f>
        <v>x</v>
      </c>
      <c r="AP90" s="170" t="str">
        <f>IF('Indicator Date hidden'!AQ91="x","x",$AP$2-'Indicator Date hidden'!AQ91)</f>
        <v>x</v>
      </c>
      <c r="AQ90" s="170" t="str">
        <f>IF('Indicator Date hidden'!AR91="x","x",$AQ$2-'Indicator Date hidden'!AR91)</f>
        <v>x</v>
      </c>
      <c r="AR90" s="170">
        <f>IF('Indicator Date hidden'!AS91="x","x",$AR$2-'Indicator Date hidden'!AS91)</f>
        <v>0</v>
      </c>
      <c r="AS90" s="170">
        <f>IF('Indicator Date hidden'!AT91="x","x",$AS$2-'Indicator Date hidden'!AT91)</f>
        <v>0</v>
      </c>
      <c r="AT90" s="170">
        <f>IF('Indicator Date hidden'!AU91="x","x",$AT$2-'Indicator Date hidden'!AU91)</f>
        <v>0</v>
      </c>
      <c r="AU90" s="170">
        <f>IF('Indicator Date hidden'!AV91="x","x",$AU$2-'Indicator Date hidden'!AV91)</f>
        <v>1</v>
      </c>
      <c r="AV90" s="170">
        <f>IF('Indicator Date hidden'!AW91="x","x",$AV$2-'Indicator Date hidden'!AW91)</f>
        <v>1</v>
      </c>
      <c r="AW90" s="170">
        <f>IF('Indicator Date hidden'!AX91="x","x",$AW$2-'Indicator Date hidden'!AX91)</f>
        <v>0</v>
      </c>
      <c r="AX90" s="170">
        <f>IF('Indicator Date hidden'!AY91="x","x",$AX$2-'Indicator Date hidden'!AY91)</f>
        <v>0</v>
      </c>
      <c r="AY90" s="170">
        <f>IF('Indicator Date hidden'!AZ91="x","x",$AY$2-'Indicator Date hidden'!AZ91)</f>
        <v>0</v>
      </c>
      <c r="AZ90" s="170">
        <f>IF('Indicator Date hidden'!BA91="x","x",$AZ$2-'Indicator Date hidden'!BA91)</f>
        <v>0</v>
      </c>
      <c r="BA90" s="5">
        <f t="shared" si="5"/>
        <v>6</v>
      </c>
      <c r="BB90" s="171">
        <f t="shared" si="6"/>
        <v>0.16216216216216217</v>
      </c>
      <c r="BC90" s="5">
        <f t="shared" si="7"/>
        <v>3</v>
      </c>
      <c r="BD90" s="171">
        <f t="shared" si="8"/>
        <v>0.67837299448708832</v>
      </c>
      <c r="BE90" s="174">
        <f t="shared" si="9"/>
        <v>0</v>
      </c>
    </row>
    <row r="91" spans="1:57" x14ac:dyDescent="0.25">
      <c r="A91" t="s">
        <v>297</v>
      </c>
      <c r="B91" s="170">
        <f>IF('Indicator Date hidden'!C92="x","x",$B$2-'Indicator Date hidden'!C92)</f>
        <v>0</v>
      </c>
      <c r="C91" s="170">
        <f>IF('Indicator Date hidden'!D92="x","x",$C$2-'Indicator Date hidden'!D92)</f>
        <v>0</v>
      </c>
      <c r="D91" s="170">
        <f>IF('Indicator Date hidden'!E92="x","x",$D$2-'Indicator Date hidden'!E92)</f>
        <v>0</v>
      </c>
      <c r="E91" s="170">
        <f>IF('Indicator Date hidden'!F92="x","x",$E$2-'Indicator Date hidden'!F92)</f>
        <v>0</v>
      </c>
      <c r="F91" s="170">
        <f>IF('Indicator Date hidden'!G92="x","x",$F$2-'Indicator Date hidden'!G92)</f>
        <v>0</v>
      </c>
      <c r="G91" s="170">
        <f>IF('Indicator Date hidden'!H92="x","x",$G$2-'Indicator Date hidden'!H92)</f>
        <v>0</v>
      </c>
      <c r="H91" s="170">
        <f>IF('Indicator Date hidden'!I92="x","x",$H$2-'Indicator Date hidden'!I92)</f>
        <v>0</v>
      </c>
      <c r="I91" s="170">
        <f>IF('Indicator Date hidden'!J92="x","x",$I$2-'Indicator Date hidden'!J92)</f>
        <v>0</v>
      </c>
      <c r="J91" s="170">
        <f>IF('Indicator Date hidden'!K92="x","x",$J$2-'Indicator Date hidden'!K92)</f>
        <v>0</v>
      </c>
      <c r="K91" s="170">
        <f>IF('Indicator Date hidden'!L92="x","x",$K$2-'Indicator Date hidden'!L92)</f>
        <v>0</v>
      </c>
      <c r="L91" s="170">
        <f>IF('Indicator Date hidden'!M92="x","x",$L$2-'Indicator Date hidden'!M92)</f>
        <v>0</v>
      </c>
      <c r="M91" s="170">
        <f>IF('Indicator Date hidden'!N92="x","x",$M$2-'Indicator Date hidden'!N92)</f>
        <v>0</v>
      </c>
      <c r="N91" s="170">
        <f>IF('Indicator Date hidden'!O92="x","x",$N$2-'Indicator Date hidden'!O92)</f>
        <v>0</v>
      </c>
      <c r="O91" s="170">
        <f>IF('Indicator Date hidden'!P92="x","x",$O$2-'Indicator Date hidden'!P92)</f>
        <v>0</v>
      </c>
      <c r="P91" s="170">
        <f>IF('Indicator Date hidden'!Q92="x","x",$P$2-'Indicator Date hidden'!Q92)</f>
        <v>0</v>
      </c>
      <c r="Q91" s="170" t="str">
        <f>IF('Indicator Date hidden'!R92="x","x",$Q$2-'Indicator Date hidden'!R92)</f>
        <v>x</v>
      </c>
      <c r="R91" s="170">
        <f>IF('Indicator Date hidden'!S92="x","x",$R$2-'Indicator Date hidden'!S92)</f>
        <v>0</v>
      </c>
      <c r="S91" s="170">
        <f>IF('Indicator Date hidden'!T92="x","x",$S$2-'Indicator Date hidden'!T92)</f>
        <v>0</v>
      </c>
      <c r="T91" s="170">
        <f>IF('Indicator Date hidden'!U92="x","x",$T$2-'Indicator Date hidden'!U92)</f>
        <v>0</v>
      </c>
      <c r="U91" s="170" t="str">
        <f>IF('Indicator Date hidden'!V92="x","x",$U$2-'Indicator Date hidden'!V92)</f>
        <v>x</v>
      </c>
      <c r="V91" s="170">
        <f>IF('Indicator Date hidden'!W92="x","x",$V$2-'Indicator Date hidden'!W92)</f>
        <v>0</v>
      </c>
      <c r="W91" s="170">
        <f>IF('Indicator Date hidden'!X92="x","x",$W$2-'Indicator Date hidden'!X92)</f>
        <v>6</v>
      </c>
      <c r="X91" s="170">
        <f>IF('Indicator Date hidden'!Y92="x","x",$X$2-'Indicator Date hidden'!Y92)</f>
        <v>0</v>
      </c>
      <c r="Y91" s="170">
        <f>IF('Indicator Date hidden'!Z92="x","x",$Y$2-'Indicator Date hidden'!Z92)</f>
        <v>0</v>
      </c>
      <c r="Z91" s="170">
        <f>IF('Indicator Date hidden'!AA92="x","x",$Z$2-'Indicator Date hidden'!AA92)</f>
        <v>0</v>
      </c>
      <c r="AA91" s="170" t="str">
        <f>IF('Indicator Date hidden'!AB92="x","x",$AA$2-'Indicator Date hidden'!AB92)</f>
        <v>x</v>
      </c>
      <c r="AB91" s="170">
        <f>IF('Indicator Date hidden'!AC92="x","x",$AB$2-'Indicator Date hidden'!AC92)</f>
        <v>0</v>
      </c>
      <c r="AC91" s="170">
        <f>IF('Indicator Date hidden'!AD92="x","x",$AC$2-'Indicator Date hidden'!AD92)</f>
        <v>0</v>
      </c>
      <c r="AD91" s="170">
        <f>IF('Indicator Date hidden'!AE92="x","x",$AD$2-'Indicator Date hidden'!AE92)</f>
        <v>0</v>
      </c>
      <c r="AE91" s="170">
        <f>IF('Indicator Date hidden'!AF92="x","x",$AE$2-'Indicator Date hidden'!AF92)</f>
        <v>0</v>
      </c>
      <c r="AF91" s="170" t="str">
        <f>IF('Indicator Date hidden'!AG92="x","x",$AF$2-'Indicator Date hidden'!AG92)</f>
        <v>x</v>
      </c>
      <c r="AG91" s="170">
        <f>IF('Indicator Date hidden'!AH92="x","x",$AG$2-'Indicator Date hidden'!AH92)</f>
        <v>0</v>
      </c>
      <c r="AH91" s="170">
        <f>IF('Indicator Date hidden'!AI92="x","x",$AH$2-'Indicator Date hidden'!AI92)</f>
        <v>0</v>
      </c>
      <c r="AI91" s="170">
        <f>IF('Indicator Date hidden'!AJ92="x","x",$AI$2-'Indicator Date hidden'!AJ92)</f>
        <v>0</v>
      </c>
      <c r="AJ91" s="170" t="str">
        <f>IF('Indicator Date hidden'!AK92="x","x",$AJ$2-'Indicator Date hidden'!AK92)</f>
        <v>x</v>
      </c>
      <c r="AK91" s="170">
        <f>IF('Indicator Date hidden'!AL92="x","x",$AK$2-'Indicator Date hidden'!AL92)</f>
        <v>1</v>
      </c>
      <c r="AL91" s="170">
        <f>IF('Indicator Date hidden'!AM92="x","x",$AL$2-'Indicator Date hidden'!AM92)</f>
        <v>0</v>
      </c>
      <c r="AM91" s="170">
        <f>IF('Indicator Date hidden'!AN92="x","x",$AM$2-'Indicator Date hidden'!AN92)</f>
        <v>0</v>
      </c>
      <c r="AN91" s="170">
        <f>IF('Indicator Date hidden'!AO92="x","x",$AN$2-'Indicator Date hidden'!AO92)</f>
        <v>0</v>
      </c>
      <c r="AO91" s="170">
        <f>IF('Indicator Date hidden'!AP92="x","x",$AO$2-'Indicator Date hidden'!AP92)</f>
        <v>0</v>
      </c>
      <c r="AP91" s="170">
        <f>IF('Indicator Date hidden'!AQ92="x","x",$AP$2-'Indicator Date hidden'!AQ92)</f>
        <v>0</v>
      </c>
      <c r="AQ91" s="170">
        <f>IF('Indicator Date hidden'!AR92="x","x",$AQ$2-'Indicator Date hidden'!AR92)</f>
        <v>4</v>
      </c>
      <c r="AR91" s="170">
        <f>IF('Indicator Date hidden'!AS92="x","x",$AR$2-'Indicator Date hidden'!AS92)</f>
        <v>0</v>
      </c>
      <c r="AS91" s="170">
        <f>IF('Indicator Date hidden'!AT92="x","x",$AS$2-'Indicator Date hidden'!AT92)</f>
        <v>0</v>
      </c>
      <c r="AT91" s="170">
        <f>IF('Indicator Date hidden'!AU92="x","x",$AT$2-'Indicator Date hidden'!AU92)</f>
        <v>0</v>
      </c>
      <c r="AU91" s="170">
        <f>IF('Indicator Date hidden'!AV92="x","x",$AU$2-'Indicator Date hidden'!AV92)</f>
        <v>8</v>
      </c>
      <c r="AV91" s="170">
        <f>IF('Indicator Date hidden'!AW92="x","x",$AV$2-'Indicator Date hidden'!AW92)</f>
        <v>0</v>
      </c>
      <c r="AW91" s="170">
        <f>IF('Indicator Date hidden'!AX92="x","x",$AW$2-'Indicator Date hidden'!AX92)</f>
        <v>0</v>
      </c>
      <c r="AX91" s="170">
        <f>IF('Indicator Date hidden'!AY92="x","x",$AX$2-'Indicator Date hidden'!AY92)</f>
        <v>0</v>
      </c>
      <c r="AY91" s="170">
        <f>IF('Indicator Date hidden'!AZ92="x","x",$AY$2-'Indicator Date hidden'!AZ92)</f>
        <v>0</v>
      </c>
      <c r="AZ91" s="170">
        <f>IF('Indicator Date hidden'!BA92="x","x",$AZ$2-'Indicator Date hidden'!BA92)</f>
        <v>3</v>
      </c>
      <c r="BA91" s="5">
        <f t="shared" si="5"/>
        <v>22</v>
      </c>
      <c r="BB91" s="171">
        <f t="shared" si="6"/>
        <v>0.47826086956521741</v>
      </c>
      <c r="BC91" s="5">
        <f t="shared" si="7"/>
        <v>5</v>
      </c>
      <c r="BD91" s="171">
        <f t="shared" si="8"/>
        <v>1.5844232311555302</v>
      </c>
      <c r="BE91" s="174">
        <f t="shared" si="9"/>
        <v>0</v>
      </c>
    </row>
    <row r="92" spans="1:57" x14ac:dyDescent="0.25">
      <c r="A92" t="s">
        <v>167</v>
      </c>
      <c r="B92" s="170">
        <f>IF('Indicator Date hidden'!C93="x","x",$B$2-'Indicator Date hidden'!C93)</f>
        <v>0</v>
      </c>
      <c r="C92" s="170">
        <f>IF('Indicator Date hidden'!D93="x","x",$C$2-'Indicator Date hidden'!D93)</f>
        <v>0</v>
      </c>
      <c r="D92" s="170">
        <f>IF('Indicator Date hidden'!E93="x","x",$D$2-'Indicator Date hidden'!E93)</f>
        <v>0</v>
      </c>
      <c r="E92" s="170">
        <f>IF('Indicator Date hidden'!F93="x","x",$E$2-'Indicator Date hidden'!F93)</f>
        <v>0</v>
      </c>
      <c r="F92" s="170">
        <f>IF('Indicator Date hidden'!G93="x","x",$F$2-'Indicator Date hidden'!G93)</f>
        <v>0</v>
      </c>
      <c r="G92" s="170">
        <f>IF('Indicator Date hidden'!H93="x","x",$G$2-'Indicator Date hidden'!H93)</f>
        <v>0</v>
      </c>
      <c r="H92" s="170">
        <f>IF('Indicator Date hidden'!I93="x","x",$H$2-'Indicator Date hidden'!I93)</f>
        <v>0</v>
      </c>
      <c r="I92" s="170">
        <f>IF('Indicator Date hidden'!J93="x","x",$I$2-'Indicator Date hidden'!J93)</f>
        <v>0</v>
      </c>
      <c r="J92" s="170">
        <f>IF('Indicator Date hidden'!K93="x","x",$J$2-'Indicator Date hidden'!K93)</f>
        <v>0</v>
      </c>
      <c r="K92" s="170">
        <f>IF('Indicator Date hidden'!L93="x","x",$K$2-'Indicator Date hidden'!L93)</f>
        <v>0</v>
      </c>
      <c r="L92" s="170">
        <f>IF('Indicator Date hidden'!M93="x","x",$L$2-'Indicator Date hidden'!M93)</f>
        <v>0</v>
      </c>
      <c r="M92" s="170">
        <f>IF('Indicator Date hidden'!N93="x","x",$M$2-'Indicator Date hidden'!N93)</f>
        <v>0</v>
      </c>
      <c r="N92" s="170">
        <f>IF('Indicator Date hidden'!O93="x","x",$N$2-'Indicator Date hidden'!O93)</f>
        <v>0</v>
      </c>
      <c r="O92" s="170">
        <f>IF('Indicator Date hidden'!P93="x","x",$O$2-'Indicator Date hidden'!P93)</f>
        <v>0</v>
      </c>
      <c r="P92" s="170">
        <f>IF('Indicator Date hidden'!Q93="x","x",$P$2-'Indicator Date hidden'!Q93)</f>
        <v>0</v>
      </c>
      <c r="Q92" s="170" t="str">
        <f>IF('Indicator Date hidden'!R93="x","x",$Q$2-'Indicator Date hidden'!R93)</f>
        <v>x</v>
      </c>
      <c r="R92" s="170">
        <f>IF('Indicator Date hidden'!S93="x","x",$R$2-'Indicator Date hidden'!S93)</f>
        <v>0</v>
      </c>
      <c r="S92" s="170">
        <f>IF('Indicator Date hidden'!T93="x","x",$S$2-'Indicator Date hidden'!T93)</f>
        <v>0</v>
      </c>
      <c r="T92" s="170">
        <f>IF('Indicator Date hidden'!U93="x","x",$T$2-'Indicator Date hidden'!U93)</f>
        <v>0</v>
      </c>
      <c r="U92" s="170" t="str">
        <f>IF('Indicator Date hidden'!V93="x","x",$U$2-'Indicator Date hidden'!V93)</f>
        <v>x</v>
      </c>
      <c r="V92" s="170">
        <f>IF('Indicator Date hidden'!W93="x","x",$V$2-'Indicator Date hidden'!W93)</f>
        <v>0</v>
      </c>
      <c r="W92" s="170">
        <f>IF('Indicator Date hidden'!X93="x","x",$W$2-'Indicator Date hidden'!X93)</f>
        <v>2</v>
      </c>
      <c r="X92" s="170">
        <f>IF('Indicator Date hidden'!Y93="x","x",$X$2-'Indicator Date hidden'!Y93)</f>
        <v>4</v>
      </c>
      <c r="Y92" s="170">
        <f>IF('Indicator Date hidden'!Z93="x","x",$Y$2-'Indicator Date hidden'!Z93)</f>
        <v>0</v>
      </c>
      <c r="Z92" s="170">
        <f>IF('Indicator Date hidden'!AA93="x","x",$Z$2-'Indicator Date hidden'!AA93)</f>
        <v>0</v>
      </c>
      <c r="AA92" s="170">
        <f>IF('Indicator Date hidden'!AB93="x","x",$AA$2-'Indicator Date hidden'!AB93)</f>
        <v>0</v>
      </c>
      <c r="AB92" s="170">
        <f>IF('Indicator Date hidden'!AC93="x","x",$AB$2-'Indicator Date hidden'!AC93)</f>
        <v>0</v>
      </c>
      <c r="AC92" s="170">
        <f>IF('Indicator Date hidden'!AD93="x","x",$AC$2-'Indicator Date hidden'!AD93)</f>
        <v>0</v>
      </c>
      <c r="AD92" s="170" t="str">
        <f>IF('Indicator Date hidden'!AE93="x","x",$AD$2-'Indicator Date hidden'!AE93)</f>
        <v>x</v>
      </c>
      <c r="AE92" s="170">
        <f>IF('Indicator Date hidden'!AF93="x","x",$AE$2-'Indicator Date hidden'!AF93)</f>
        <v>0</v>
      </c>
      <c r="AF92" s="170" t="str">
        <f>IF('Indicator Date hidden'!AG93="x","x",$AF$2-'Indicator Date hidden'!AG93)</f>
        <v>x</v>
      </c>
      <c r="AG92" s="170">
        <f>IF('Indicator Date hidden'!AH93="x","x",$AG$2-'Indicator Date hidden'!AH93)</f>
        <v>0</v>
      </c>
      <c r="AH92" s="170">
        <f>IF('Indicator Date hidden'!AI93="x","x",$AH$2-'Indicator Date hidden'!AI93)</f>
        <v>0</v>
      </c>
      <c r="AI92" s="170">
        <f>IF('Indicator Date hidden'!AJ93="x","x",$AI$2-'Indicator Date hidden'!AJ93)</f>
        <v>0</v>
      </c>
      <c r="AJ92" s="170" t="str">
        <f>IF('Indicator Date hidden'!AK93="x","x",$AJ$2-'Indicator Date hidden'!AK93)</f>
        <v>x</v>
      </c>
      <c r="AK92" s="170">
        <f>IF('Indicator Date hidden'!AL93="x","x",$AK$2-'Indicator Date hidden'!AL93)</f>
        <v>1</v>
      </c>
      <c r="AL92" s="170">
        <f>IF('Indicator Date hidden'!AM93="x","x",$AL$2-'Indicator Date hidden'!AM93)</f>
        <v>0</v>
      </c>
      <c r="AM92" s="170">
        <f>IF('Indicator Date hidden'!AN93="x","x",$AM$2-'Indicator Date hidden'!AN93)</f>
        <v>0</v>
      </c>
      <c r="AN92" s="170">
        <f>IF('Indicator Date hidden'!AO93="x","x",$AN$2-'Indicator Date hidden'!AO93)</f>
        <v>0</v>
      </c>
      <c r="AO92" s="170">
        <f>IF('Indicator Date hidden'!AP93="x","x",$AO$2-'Indicator Date hidden'!AP93)</f>
        <v>0</v>
      </c>
      <c r="AP92" s="170">
        <f>IF('Indicator Date hidden'!AQ93="x","x",$AP$2-'Indicator Date hidden'!AQ93)</f>
        <v>0</v>
      </c>
      <c r="AQ92" s="170" t="str">
        <f>IF('Indicator Date hidden'!AR93="x","x",$AQ$2-'Indicator Date hidden'!AR93)</f>
        <v>x</v>
      </c>
      <c r="AR92" s="170">
        <f>IF('Indicator Date hidden'!AS93="x","x",$AR$2-'Indicator Date hidden'!AS93)</f>
        <v>0</v>
      </c>
      <c r="AS92" s="170">
        <f>IF('Indicator Date hidden'!AT93="x","x",$AS$2-'Indicator Date hidden'!AT93)</f>
        <v>0</v>
      </c>
      <c r="AT92" s="170">
        <f>IF('Indicator Date hidden'!AU93="x","x",$AT$2-'Indicator Date hidden'!AU93)</f>
        <v>0</v>
      </c>
      <c r="AU92" s="170">
        <f>IF('Indicator Date hidden'!AV93="x","x",$AU$2-'Indicator Date hidden'!AV93)</f>
        <v>1</v>
      </c>
      <c r="AV92" s="170">
        <f>IF('Indicator Date hidden'!AW93="x","x",$AV$2-'Indicator Date hidden'!AW93)</f>
        <v>0</v>
      </c>
      <c r="AW92" s="170">
        <f>IF('Indicator Date hidden'!AX93="x","x",$AW$2-'Indicator Date hidden'!AX93)</f>
        <v>0</v>
      </c>
      <c r="AX92" s="170">
        <f>IF('Indicator Date hidden'!AY93="x","x",$AX$2-'Indicator Date hidden'!AY93)</f>
        <v>0</v>
      </c>
      <c r="AY92" s="170">
        <f>IF('Indicator Date hidden'!AZ93="x","x",$AY$2-'Indicator Date hidden'!AZ93)</f>
        <v>0</v>
      </c>
      <c r="AZ92" s="170">
        <f>IF('Indicator Date hidden'!BA93="x","x",$AZ$2-'Indicator Date hidden'!BA93)</f>
        <v>0</v>
      </c>
      <c r="BA92" s="5">
        <f t="shared" si="5"/>
        <v>8</v>
      </c>
      <c r="BB92" s="171">
        <f t="shared" si="6"/>
        <v>0.17777777777777778</v>
      </c>
      <c r="BC92" s="5">
        <f t="shared" si="7"/>
        <v>4</v>
      </c>
      <c r="BD92" s="171">
        <f t="shared" si="8"/>
        <v>0.67622773576457507</v>
      </c>
      <c r="BE92" s="174">
        <f t="shared" si="9"/>
        <v>0</v>
      </c>
    </row>
    <row r="93" spans="1:57" x14ac:dyDescent="0.25">
      <c r="A93" t="s">
        <v>169</v>
      </c>
      <c r="B93" s="170">
        <f>IF('Indicator Date hidden'!C94="x","x",$B$2-'Indicator Date hidden'!C94)</f>
        <v>0</v>
      </c>
      <c r="C93" s="170">
        <f>IF('Indicator Date hidden'!D94="x","x",$C$2-'Indicator Date hidden'!D94)</f>
        <v>0</v>
      </c>
      <c r="D93" s="170">
        <f>IF('Indicator Date hidden'!E94="x","x",$D$2-'Indicator Date hidden'!E94)</f>
        <v>0</v>
      </c>
      <c r="E93" s="170">
        <f>IF('Indicator Date hidden'!F94="x","x",$E$2-'Indicator Date hidden'!F94)</f>
        <v>0</v>
      </c>
      <c r="F93" s="170">
        <f>IF('Indicator Date hidden'!G94="x","x",$F$2-'Indicator Date hidden'!G94)</f>
        <v>0</v>
      </c>
      <c r="G93" s="170">
        <f>IF('Indicator Date hidden'!H94="x","x",$G$2-'Indicator Date hidden'!H94)</f>
        <v>0</v>
      </c>
      <c r="H93" s="170">
        <f>IF('Indicator Date hidden'!I94="x","x",$H$2-'Indicator Date hidden'!I94)</f>
        <v>0</v>
      </c>
      <c r="I93" s="170">
        <f>IF('Indicator Date hidden'!J94="x","x",$I$2-'Indicator Date hidden'!J94)</f>
        <v>0</v>
      </c>
      <c r="J93" s="170">
        <f>IF('Indicator Date hidden'!K94="x","x",$J$2-'Indicator Date hidden'!K94)</f>
        <v>0</v>
      </c>
      <c r="K93" s="170">
        <f>IF('Indicator Date hidden'!L94="x","x",$K$2-'Indicator Date hidden'!L94)</f>
        <v>0</v>
      </c>
      <c r="L93" s="170">
        <f>IF('Indicator Date hidden'!M94="x","x",$L$2-'Indicator Date hidden'!M94)</f>
        <v>0</v>
      </c>
      <c r="M93" s="170">
        <f>IF('Indicator Date hidden'!N94="x","x",$M$2-'Indicator Date hidden'!N94)</f>
        <v>0</v>
      </c>
      <c r="N93" s="170">
        <f>IF('Indicator Date hidden'!O94="x","x",$N$2-'Indicator Date hidden'!O94)</f>
        <v>0</v>
      </c>
      <c r="O93" s="170">
        <f>IF('Indicator Date hidden'!P94="x","x",$O$2-'Indicator Date hidden'!P94)</f>
        <v>0</v>
      </c>
      <c r="P93" s="170">
        <f>IF('Indicator Date hidden'!Q94="x","x",$P$2-'Indicator Date hidden'!Q94)</f>
        <v>0</v>
      </c>
      <c r="Q93" s="170">
        <f>IF('Indicator Date hidden'!R94="x","x",$Q$2-'Indicator Date hidden'!R94)</f>
        <v>1</v>
      </c>
      <c r="R93" s="170">
        <f>IF('Indicator Date hidden'!S94="x","x",$R$2-'Indicator Date hidden'!S94)</f>
        <v>0</v>
      </c>
      <c r="S93" s="170">
        <f>IF('Indicator Date hidden'!T94="x","x",$S$2-'Indicator Date hidden'!T94)</f>
        <v>0</v>
      </c>
      <c r="T93" s="170">
        <f>IF('Indicator Date hidden'!U94="x","x",$T$2-'Indicator Date hidden'!U94)</f>
        <v>0</v>
      </c>
      <c r="U93" s="170">
        <f>IF('Indicator Date hidden'!V94="x","x",$U$2-'Indicator Date hidden'!V94)</f>
        <v>0</v>
      </c>
      <c r="V93" s="170">
        <f>IF('Indicator Date hidden'!W94="x","x",$V$2-'Indicator Date hidden'!W94)</f>
        <v>0</v>
      </c>
      <c r="W93" s="170">
        <f>IF('Indicator Date hidden'!X94="x","x",$W$2-'Indicator Date hidden'!X94)</f>
        <v>2</v>
      </c>
      <c r="X93" s="170">
        <f>IF('Indicator Date hidden'!Y94="x","x",$X$2-'Indicator Date hidden'!Y94)</f>
        <v>3</v>
      </c>
      <c r="Y93" s="170">
        <f>IF('Indicator Date hidden'!Z94="x","x",$Y$2-'Indicator Date hidden'!Z94)</f>
        <v>0</v>
      </c>
      <c r="Z93" s="170">
        <f>IF('Indicator Date hidden'!AA94="x","x",$Z$2-'Indicator Date hidden'!AA94)</f>
        <v>0</v>
      </c>
      <c r="AA93" s="170">
        <f>IF('Indicator Date hidden'!AB94="x","x",$AA$2-'Indicator Date hidden'!AB94)</f>
        <v>0</v>
      </c>
      <c r="AB93" s="170">
        <f>IF('Indicator Date hidden'!AC94="x","x",$AB$2-'Indicator Date hidden'!AC94)</f>
        <v>0</v>
      </c>
      <c r="AC93" s="170">
        <f>IF('Indicator Date hidden'!AD94="x","x",$AC$2-'Indicator Date hidden'!AD94)</f>
        <v>0</v>
      </c>
      <c r="AD93" s="170">
        <f>IF('Indicator Date hidden'!AE94="x","x",$AD$2-'Indicator Date hidden'!AE94)</f>
        <v>0</v>
      </c>
      <c r="AE93" s="170">
        <f>IF('Indicator Date hidden'!AF94="x","x",$AE$2-'Indicator Date hidden'!AF94)</f>
        <v>0</v>
      </c>
      <c r="AF93" s="170">
        <f>IF('Indicator Date hidden'!AG94="x","x",$AF$2-'Indicator Date hidden'!AG94)</f>
        <v>-1</v>
      </c>
      <c r="AG93" s="170">
        <f>IF('Indicator Date hidden'!AH94="x","x",$AG$2-'Indicator Date hidden'!AH94)</f>
        <v>0</v>
      </c>
      <c r="AH93" s="170">
        <f>IF('Indicator Date hidden'!AI94="x","x",$AH$2-'Indicator Date hidden'!AI94)</f>
        <v>0</v>
      </c>
      <c r="AI93" s="170">
        <f>IF('Indicator Date hidden'!AJ94="x","x",$AI$2-'Indicator Date hidden'!AJ94)</f>
        <v>0</v>
      </c>
      <c r="AJ93" s="170" t="str">
        <f>IF('Indicator Date hidden'!AK94="x","x",$AJ$2-'Indicator Date hidden'!AK94)</f>
        <v>x</v>
      </c>
      <c r="AK93" s="170">
        <f>IF('Indicator Date hidden'!AL94="x","x",$AK$2-'Indicator Date hidden'!AL94)</f>
        <v>1</v>
      </c>
      <c r="AL93" s="170">
        <f>IF('Indicator Date hidden'!AM94="x","x",$AL$2-'Indicator Date hidden'!AM94)</f>
        <v>0</v>
      </c>
      <c r="AM93" s="170">
        <f>IF('Indicator Date hidden'!AN94="x","x",$AM$2-'Indicator Date hidden'!AN94)</f>
        <v>0</v>
      </c>
      <c r="AN93" s="170">
        <f>IF('Indicator Date hidden'!AO94="x","x",$AN$2-'Indicator Date hidden'!AO94)</f>
        <v>0</v>
      </c>
      <c r="AO93" s="170" t="str">
        <f>IF('Indicator Date hidden'!AP94="x","x",$AO$2-'Indicator Date hidden'!AP94)</f>
        <v>x</v>
      </c>
      <c r="AP93" s="170" t="str">
        <f>IF('Indicator Date hidden'!AQ94="x","x",$AP$2-'Indicator Date hidden'!AQ94)</f>
        <v>x</v>
      </c>
      <c r="AQ93" s="170">
        <f>IF('Indicator Date hidden'!AR94="x","x",$AQ$2-'Indicator Date hidden'!AR94)</f>
        <v>0</v>
      </c>
      <c r="AR93" s="170">
        <f>IF('Indicator Date hidden'!AS94="x","x",$AR$2-'Indicator Date hidden'!AS94)</f>
        <v>0</v>
      </c>
      <c r="AS93" s="170">
        <f>IF('Indicator Date hidden'!AT94="x","x",$AS$2-'Indicator Date hidden'!AT94)</f>
        <v>0</v>
      </c>
      <c r="AT93" s="170">
        <f>IF('Indicator Date hidden'!AU94="x","x",$AT$2-'Indicator Date hidden'!AU94)</f>
        <v>0</v>
      </c>
      <c r="AU93" s="170">
        <f>IF('Indicator Date hidden'!AV94="x","x",$AU$2-'Indicator Date hidden'!AV94)</f>
        <v>1</v>
      </c>
      <c r="AV93" s="170">
        <f>IF('Indicator Date hidden'!AW94="x","x",$AV$2-'Indicator Date hidden'!AW94)</f>
        <v>0</v>
      </c>
      <c r="AW93" s="170">
        <f>IF('Indicator Date hidden'!AX94="x","x",$AW$2-'Indicator Date hidden'!AX94)</f>
        <v>0</v>
      </c>
      <c r="AX93" s="170">
        <f>IF('Indicator Date hidden'!AY94="x","x",$AX$2-'Indicator Date hidden'!AY94)</f>
        <v>0</v>
      </c>
      <c r="AY93" s="170">
        <f>IF('Indicator Date hidden'!AZ94="x","x",$AY$2-'Indicator Date hidden'!AZ94)</f>
        <v>0</v>
      </c>
      <c r="AZ93" s="170">
        <f>IF('Indicator Date hidden'!BA94="x","x",$AZ$2-'Indicator Date hidden'!BA94)</f>
        <v>0</v>
      </c>
      <c r="BA93" s="5">
        <f t="shared" si="5"/>
        <v>7</v>
      </c>
      <c r="BB93" s="171">
        <f t="shared" si="6"/>
        <v>0.14583333333333334</v>
      </c>
      <c r="BC93" s="5">
        <f t="shared" si="7"/>
        <v>5</v>
      </c>
      <c r="BD93" s="171">
        <f t="shared" si="8"/>
        <v>0.57697426767192628</v>
      </c>
      <c r="BE93" s="174">
        <f t="shared" si="9"/>
        <v>0</v>
      </c>
    </row>
    <row r="94" spans="1:57" x14ac:dyDescent="0.25">
      <c r="A94" t="s">
        <v>171</v>
      </c>
      <c r="B94" s="170">
        <f>IF('Indicator Date hidden'!C95="x","x",$B$2-'Indicator Date hidden'!C95)</f>
        <v>0</v>
      </c>
      <c r="C94" s="170">
        <f>IF('Indicator Date hidden'!D95="x","x",$C$2-'Indicator Date hidden'!D95)</f>
        <v>0</v>
      </c>
      <c r="D94" s="170">
        <f>IF('Indicator Date hidden'!E95="x","x",$D$2-'Indicator Date hidden'!E95)</f>
        <v>0</v>
      </c>
      <c r="E94" s="170">
        <f>IF('Indicator Date hidden'!F95="x","x",$E$2-'Indicator Date hidden'!F95)</f>
        <v>0</v>
      </c>
      <c r="F94" s="170">
        <f>IF('Indicator Date hidden'!G95="x","x",$F$2-'Indicator Date hidden'!G95)</f>
        <v>0</v>
      </c>
      <c r="G94" s="170">
        <f>IF('Indicator Date hidden'!H95="x","x",$G$2-'Indicator Date hidden'!H95)</f>
        <v>0</v>
      </c>
      <c r="H94" s="170">
        <f>IF('Indicator Date hidden'!I95="x","x",$H$2-'Indicator Date hidden'!I95)</f>
        <v>0</v>
      </c>
      <c r="I94" s="170">
        <f>IF('Indicator Date hidden'!J95="x","x",$I$2-'Indicator Date hidden'!J95)</f>
        <v>0</v>
      </c>
      <c r="J94" s="170">
        <f>IF('Indicator Date hidden'!K95="x","x",$J$2-'Indicator Date hidden'!K95)</f>
        <v>0</v>
      </c>
      <c r="K94" s="170">
        <f>IF('Indicator Date hidden'!L95="x","x",$K$2-'Indicator Date hidden'!L95)</f>
        <v>0</v>
      </c>
      <c r="L94" s="170">
        <f>IF('Indicator Date hidden'!M95="x","x",$L$2-'Indicator Date hidden'!M95)</f>
        <v>0</v>
      </c>
      <c r="M94" s="170">
        <f>IF('Indicator Date hidden'!N95="x","x",$M$2-'Indicator Date hidden'!N95)</f>
        <v>0</v>
      </c>
      <c r="N94" s="170">
        <f>IF('Indicator Date hidden'!O95="x","x",$N$2-'Indicator Date hidden'!O95)</f>
        <v>0</v>
      </c>
      <c r="O94" s="170">
        <f>IF('Indicator Date hidden'!P95="x","x",$O$2-'Indicator Date hidden'!P95)</f>
        <v>0</v>
      </c>
      <c r="P94" s="170">
        <f>IF('Indicator Date hidden'!Q95="x","x",$P$2-'Indicator Date hidden'!Q95)</f>
        <v>0</v>
      </c>
      <c r="Q94" s="170">
        <f>IF('Indicator Date hidden'!R95="x","x",$Q$2-'Indicator Date hidden'!R95)</f>
        <v>3</v>
      </c>
      <c r="R94" s="170">
        <f>IF('Indicator Date hidden'!S95="x","x",$R$2-'Indicator Date hidden'!S95)</f>
        <v>0</v>
      </c>
      <c r="S94" s="170">
        <f>IF('Indicator Date hidden'!T95="x","x",$S$2-'Indicator Date hidden'!T95)</f>
        <v>0</v>
      </c>
      <c r="T94" s="170">
        <f>IF('Indicator Date hidden'!U95="x","x",$T$2-'Indicator Date hidden'!U95)</f>
        <v>0</v>
      </c>
      <c r="U94" s="170">
        <f>IF('Indicator Date hidden'!V95="x","x",$U$2-'Indicator Date hidden'!V95)</f>
        <v>0</v>
      </c>
      <c r="V94" s="170">
        <f>IF('Indicator Date hidden'!W95="x","x",$V$2-'Indicator Date hidden'!W95)</f>
        <v>0</v>
      </c>
      <c r="W94" s="170">
        <f>IF('Indicator Date hidden'!X95="x","x",$W$2-'Indicator Date hidden'!X95)</f>
        <v>5</v>
      </c>
      <c r="X94" s="170">
        <f>IF('Indicator Date hidden'!Y95="x","x",$X$2-'Indicator Date hidden'!Y95)</f>
        <v>4</v>
      </c>
      <c r="Y94" s="170">
        <f>IF('Indicator Date hidden'!Z95="x","x",$Y$2-'Indicator Date hidden'!Z95)</f>
        <v>0</v>
      </c>
      <c r="Z94" s="170">
        <f>IF('Indicator Date hidden'!AA95="x","x",$Z$2-'Indicator Date hidden'!AA95)</f>
        <v>0</v>
      </c>
      <c r="AA94" s="170">
        <f>IF('Indicator Date hidden'!AB95="x","x",$AA$2-'Indicator Date hidden'!AB95)</f>
        <v>0</v>
      </c>
      <c r="AB94" s="170">
        <f>IF('Indicator Date hidden'!AC95="x","x",$AB$2-'Indicator Date hidden'!AC95)</f>
        <v>0</v>
      </c>
      <c r="AC94" s="170">
        <f>IF('Indicator Date hidden'!AD95="x","x",$AC$2-'Indicator Date hidden'!AD95)</f>
        <v>0</v>
      </c>
      <c r="AD94" s="170">
        <f>IF('Indicator Date hidden'!AE95="x","x",$AD$2-'Indicator Date hidden'!AE95)</f>
        <v>0</v>
      </c>
      <c r="AE94" s="170">
        <f>IF('Indicator Date hidden'!AF95="x","x",$AE$2-'Indicator Date hidden'!AF95)</f>
        <v>0</v>
      </c>
      <c r="AF94" s="170">
        <f>IF('Indicator Date hidden'!AG95="x","x",$AF$2-'Indicator Date hidden'!AG95)</f>
        <v>3</v>
      </c>
      <c r="AG94" s="170">
        <f>IF('Indicator Date hidden'!AH95="x","x",$AG$2-'Indicator Date hidden'!AH95)</f>
        <v>0</v>
      </c>
      <c r="AH94" s="170">
        <f>IF('Indicator Date hidden'!AI95="x","x",$AH$2-'Indicator Date hidden'!AI95)</f>
        <v>0</v>
      </c>
      <c r="AI94" s="170">
        <f>IF('Indicator Date hidden'!AJ95="x","x",$AI$2-'Indicator Date hidden'!AJ95)</f>
        <v>0</v>
      </c>
      <c r="AJ94" s="170" t="str">
        <f>IF('Indicator Date hidden'!AK95="x","x",$AJ$2-'Indicator Date hidden'!AK95)</f>
        <v>x</v>
      </c>
      <c r="AK94" s="170">
        <f>IF('Indicator Date hidden'!AL95="x","x",$AK$2-'Indicator Date hidden'!AL95)</f>
        <v>1</v>
      </c>
      <c r="AL94" s="170">
        <f>IF('Indicator Date hidden'!AM95="x","x",$AL$2-'Indicator Date hidden'!AM95)</f>
        <v>0</v>
      </c>
      <c r="AM94" s="170">
        <f>IF('Indicator Date hidden'!AN95="x","x",$AM$2-'Indicator Date hidden'!AN95)</f>
        <v>0</v>
      </c>
      <c r="AN94" s="170">
        <f>IF('Indicator Date hidden'!AO95="x","x",$AN$2-'Indicator Date hidden'!AO95)</f>
        <v>0</v>
      </c>
      <c r="AO94" s="170">
        <f>IF('Indicator Date hidden'!AP95="x","x",$AO$2-'Indicator Date hidden'!AP95)</f>
        <v>2</v>
      </c>
      <c r="AP94" s="170">
        <f>IF('Indicator Date hidden'!AQ95="x","x",$AP$2-'Indicator Date hidden'!AQ95)</f>
        <v>1</v>
      </c>
      <c r="AQ94" s="170">
        <f>IF('Indicator Date hidden'!AR95="x","x",$AQ$2-'Indicator Date hidden'!AR95)</f>
        <v>0</v>
      </c>
      <c r="AR94" s="170">
        <f>IF('Indicator Date hidden'!AS95="x","x",$AR$2-'Indicator Date hidden'!AS95)</f>
        <v>0</v>
      </c>
      <c r="AS94" s="170">
        <f>IF('Indicator Date hidden'!AT95="x","x",$AS$2-'Indicator Date hidden'!AT95)</f>
        <v>0</v>
      </c>
      <c r="AT94" s="170">
        <f>IF('Indicator Date hidden'!AU95="x","x",$AT$2-'Indicator Date hidden'!AU95)</f>
        <v>0</v>
      </c>
      <c r="AU94" s="170">
        <f>IF('Indicator Date hidden'!AV95="x","x",$AU$2-'Indicator Date hidden'!AV95)</f>
        <v>1</v>
      </c>
      <c r="AV94" s="170">
        <f>IF('Indicator Date hidden'!AW95="x","x",$AV$2-'Indicator Date hidden'!AW95)</f>
        <v>0</v>
      </c>
      <c r="AW94" s="170">
        <f>IF('Indicator Date hidden'!AX95="x","x",$AW$2-'Indicator Date hidden'!AX95)</f>
        <v>0</v>
      </c>
      <c r="AX94" s="170">
        <f>IF('Indicator Date hidden'!AY95="x","x",$AX$2-'Indicator Date hidden'!AY95)</f>
        <v>0</v>
      </c>
      <c r="AY94" s="170">
        <f>IF('Indicator Date hidden'!AZ95="x","x",$AY$2-'Indicator Date hidden'!AZ95)</f>
        <v>0</v>
      </c>
      <c r="AZ94" s="170">
        <f>IF('Indicator Date hidden'!BA95="x","x",$AZ$2-'Indicator Date hidden'!BA95)</f>
        <v>0</v>
      </c>
      <c r="BA94" s="5">
        <f t="shared" si="5"/>
        <v>20</v>
      </c>
      <c r="BB94" s="171">
        <f t="shared" si="6"/>
        <v>0.4</v>
      </c>
      <c r="BC94" s="5">
        <f t="shared" si="7"/>
        <v>8</v>
      </c>
      <c r="BD94" s="171">
        <f t="shared" si="8"/>
        <v>1.0770329614269007</v>
      </c>
      <c r="BE94" s="174">
        <f t="shared" si="9"/>
        <v>0</v>
      </c>
    </row>
    <row r="95" spans="1:57" x14ac:dyDescent="0.25">
      <c r="A95" t="s">
        <v>172</v>
      </c>
      <c r="B95" s="170">
        <f>IF('Indicator Date hidden'!C96="x","x",$B$2-'Indicator Date hidden'!C96)</f>
        <v>0</v>
      </c>
      <c r="C95" s="170">
        <f>IF('Indicator Date hidden'!D96="x","x",$C$2-'Indicator Date hidden'!D96)</f>
        <v>0</v>
      </c>
      <c r="D95" s="170">
        <f>IF('Indicator Date hidden'!E96="x","x",$D$2-'Indicator Date hidden'!E96)</f>
        <v>0</v>
      </c>
      <c r="E95" s="170">
        <f>IF('Indicator Date hidden'!F96="x","x",$E$2-'Indicator Date hidden'!F96)</f>
        <v>0</v>
      </c>
      <c r="F95" s="170">
        <f>IF('Indicator Date hidden'!G96="x","x",$F$2-'Indicator Date hidden'!G96)</f>
        <v>0</v>
      </c>
      <c r="G95" s="170">
        <f>IF('Indicator Date hidden'!H96="x","x",$G$2-'Indicator Date hidden'!H96)</f>
        <v>0</v>
      </c>
      <c r="H95" s="170">
        <f>IF('Indicator Date hidden'!I96="x","x",$H$2-'Indicator Date hidden'!I96)</f>
        <v>0</v>
      </c>
      <c r="I95" s="170">
        <f>IF('Indicator Date hidden'!J96="x","x",$I$2-'Indicator Date hidden'!J96)</f>
        <v>0</v>
      </c>
      <c r="J95" s="170">
        <f>IF('Indicator Date hidden'!K96="x","x",$J$2-'Indicator Date hidden'!K96)</f>
        <v>0</v>
      </c>
      <c r="K95" s="170">
        <f>IF('Indicator Date hidden'!L96="x","x",$K$2-'Indicator Date hidden'!L96)</f>
        <v>0</v>
      </c>
      <c r="L95" s="170">
        <f>IF('Indicator Date hidden'!M96="x","x",$L$2-'Indicator Date hidden'!M96)</f>
        <v>0</v>
      </c>
      <c r="M95" s="170">
        <f>IF('Indicator Date hidden'!N96="x","x",$M$2-'Indicator Date hidden'!N96)</f>
        <v>0</v>
      </c>
      <c r="N95" s="170">
        <f>IF('Indicator Date hidden'!O96="x","x",$N$2-'Indicator Date hidden'!O96)</f>
        <v>0</v>
      </c>
      <c r="O95" s="170">
        <f>IF('Indicator Date hidden'!P96="x","x",$O$2-'Indicator Date hidden'!P96)</f>
        <v>0</v>
      </c>
      <c r="P95" s="170">
        <f>IF('Indicator Date hidden'!Q96="x","x",$P$2-'Indicator Date hidden'!Q96)</f>
        <v>0</v>
      </c>
      <c r="Q95" s="170" t="str">
        <f>IF('Indicator Date hidden'!R96="x","x",$Q$2-'Indicator Date hidden'!R96)</f>
        <v>x</v>
      </c>
      <c r="R95" s="170">
        <f>IF('Indicator Date hidden'!S96="x","x",$R$2-'Indicator Date hidden'!S96)</f>
        <v>0</v>
      </c>
      <c r="S95" s="170">
        <f>IF('Indicator Date hidden'!T96="x","x",$S$2-'Indicator Date hidden'!T96)</f>
        <v>0</v>
      </c>
      <c r="T95" s="170">
        <f>IF('Indicator Date hidden'!U96="x","x",$T$2-'Indicator Date hidden'!U96)</f>
        <v>0</v>
      </c>
      <c r="U95" s="170" t="str">
        <f>IF('Indicator Date hidden'!V96="x","x",$U$2-'Indicator Date hidden'!V96)</f>
        <v>x</v>
      </c>
      <c r="V95" s="170">
        <f>IF('Indicator Date hidden'!W96="x","x",$V$2-'Indicator Date hidden'!W96)</f>
        <v>0</v>
      </c>
      <c r="W95" s="170" t="str">
        <f>IF('Indicator Date hidden'!X96="x","x",$W$2-'Indicator Date hidden'!X96)</f>
        <v>x</v>
      </c>
      <c r="X95" s="170">
        <f>IF('Indicator Date hidden'!Y96="x","x",$X$2-'Indicator Date hidden'!Y96)</f>
        <v>4</v>
      </c>
      <c r="Y95" s="170">
        <f>IF('Indicator Date hidden'!Z96="x","x",$Y$2-'Indicator Date hidden'!Z96)</f>
        <v>0</v>
      </c>
      <c r="Z95" s="170">
        <f>IF('Indicator Date hidden'!AA96="x","x",$Z$2-'Indicator Date hidden'!AA96)</f>
        <v>0</v>
      </c>
      <c r="AA95" s="170">
        <f>IF('Indicator Date hidden'!AB96="x","x",$AA$2-'Indicator Date hidden'!AB96)</f>
        <v>0</v>
      </c>
      <c r="AB95" s="170">
        <f>IF('Indicator Date hidden'!AC96="x","x",$AB$2-'Indicator Date hidden'!AC96)</f>
        <v>0</v>
      </c>
      <c r="AC95" s="170">
        <f>IF('Indicator Date hidden'!AD96="x","x",$AC$2-'Indicator Date hidden'!AD96)</f>
        <v>0</v>
      </c>
      <c r="AD95" s="170" t="str">
        <f>IF('Indicator Date hidden'!AE96="x","x",$AD$2-'Indicator Date hidden'!AE96)</f>
        <v>x</v>
      </c>
      <c r="AE95" s="170">
        <f>IF('Indicator Date hidden'!AF96="x","x",$AE$2-'Indicator Date hidden'!AF96)</f>
        <v>0</v>
      </c>
      <c r="AF95" s="170">
        <f>IF('Indicator Date hidden'!AG96="x","x",$AF$2-'Indicator Date hidden'!AG96)</f>
        <v>3</v>
      </c>
      <c r="AG95" s="170">
        <f>IF('Indicator Date hidden'!AH96="x","x",$AG$2-'Indicator Date hidden'!AH96)</f>
        <v>0</v>
      </c>
      <c r="AH95" s="170">
        <f>IF('Indicator Date hidden'!AI96="x","x",$AH$2-'Indicator Date hidden'!AI96)</f>
        <v>0</v>
      </c>
      <c r="AI95" s="170">
        <f>IF('Indicator Date hidden'!AJ96="x","x",$AI$2-'Indicator Date hidden'!AJ96)</f>
        <v>0</v>
      </c>
      <c r="AJ95" s="170" t="str">
        <f>IF('Indicator Date hidden'!AK96="x","x",$AJ$2-'Indicator Date hidden'!AK96)</f>
        <v>x</v>
      </c>
      <c r="AK95" s="170">
        <f>IF('Indicator Date hidden'!AL96="x","x",$AK$2-'Indicator Date hidden'!AL96)</f>
        <v>1</v>
      </c>
      <c r="AL95" s="170">
        <f>IF('Indicator Date hidden'!AM96="x","x",$AL$2-'Indicator Date hidden'!AM96)</f>
        <v>0</v>
      </c>
      <c r="AM95" s="170">
        <f>IF('Indicator Date hidden'!AN96="x","x",$AM$2-'Indicator Date hidden'!AN96)</f>
        <v>0</v>
      </c>
      <c r="AN95" s="170">
        <f>IF('Indicator Date hidden'!AO96="x","x",$AN$2-'Indicator Date hidden'!AO96)</f>
        <v>0</v>
      </c>
      <c r="AO95" s="170">
        <f>IF('Indicator Date hidden'!AP96="x","x",$AO$2-'Indicator Date hidden'!AP96)</f>
        <v>0</v>
      </c>
      <c r="AP95" s="170">
        <f>IF('Indicator Date hidden'!AQ96="x","x",$AP$2-'Indicator Date hidden'!AQ96)</f>
        <v>0</v>
      </c>
      <c r="AQ95" s="170" t="str">
        <f>IF('Indicator Date hidden'!AR96="x","x",$AQ$2-'Indicator Date hidden'!AR96)</f>
        <v>x</v>
      </c>
      <c r="AR95" s="170">
        <f>IF('Indicator Date hidden'!AS96="x","x",$AR$2-'Indicator Date hidden'!AS96)</f>
        <v>0</v>
      </c>
      <c r="AS95" s="170">
        <f>IF('Indicator Date hidden'!AT96="x","x",$AS$2-'Indicator Date hidden'!AT96)</f>
        <v>0</v>
      </c>
      <c r="AT95" s="170">
        <f>IF('Indicator Date hidden'!AU96="x","x",$AT$2-'Indicator Date hidden'!AU96)</f>
        <v>0</v>
      </c>
      <c r="AU95" s="170">
        <f>IF('Indicator Date hidden'!AV96="x","x",$AU$2-'Indicator Date hidden'!AV96)</f>
        <v>1</v>
      </c>
      <c r="AV95" s="170">
        <f>IF('Indicator Date hidden'!AW96="x","x",$AV$2-'Indicator Date hidden'!AW96)</f>
        <v>0</v>
      </c>
      <c r="AW95" s="170">
        <f>IF('Indicator Date hidden'!AX96="x","x",$AW$2-'Indicator Date hidden'!AX96)</f>
        <v>0</v>
      </c>
      <c r="AX95" s="170">
        <f>IF('Indicator Date hidden'!AY96="x","x",$AX$2-'Indicator Date hidden'!AY96)</f>
        <v>0</v>
      </c>
      <c r="AY95" s="170">
        <f>IF('Indicator Date hidden'!AZ96="x","x",$AY$2-'Indicator Date hidden'!AZ96)</f>
        <v>0</v>
      </c>
      <c r="AZ95" s="170">
        <f>IF('Indicator Date hidden'!BA96="x","x",$AZ$2-'Indicator Date hidden'!BA96)</f>
        <v>0</v>
      </c>
      <c r="BA95" s="5">
        <f t="shared" si="5"/>
        <v>9</v>
      </c>
      <c r="BB95" s="171">
        <f t="shared" si="6"/>
        <v>0.2</v>
      </c>
      <c r="BC95" s="5">
        <f t="shared" si="7"/>
        <v>4</v>
      </c>
      <c r="BD95" s="171">
        <f t="shared" si="8"/>
        <v>0.74833147735478833</v>
      </c>
      <c r="BE95" s="174">
        <f t="shared" si="9"/>
        <v>0</v>
      </c>
    </row>
    <row r="96" spans="1:57" x14ac:dyDescent="0.25">
      <c r="A96" t="s">
        <v>173</v>
      </c>
      <c r="B96" s="170">
        <f>IF('Indicator Date hidden'!C97="x","x",$B$2-'Indicator Date hidden'!C97)</f>
        <v>0</v>
      </c>
      <c r="C96" s="170">
        <f>IF('Indicator Date hidden'!D97="x","x",$C$2-'Indicator Date hidden'!D97)</f>
        <v>0</v>
      </c>
      <c r="D96" s="170">
        <f>IF('Indicator Date hidden'!E97="x","x",$D$2-'Indicator Date hidden'!E97)</f>
        <v>0</v>
      </c>
      <c r="E96" s="170">
        <f>IF('Indicator Date hidden'!F97="x","x",$E$2-'Indicator Date hidden'!F97)</f>
        <v>0</v>
      </c>
      <c r="F96" s="170">
        <f>IF('Indicator Date hidden'!G97="x","x",$F$2-'Indicator Date hidden'!G97)</f>
        <v>0</v>
      </c>
      <c r="G96" s="170">
        <f>IF('Indicator Date hidden'!H97="x","x",$G$2-'Indicator Date hidden'!H97)</f>
        <v>0</v>
      </c>
      <c r="H96" s="170">
        <f>IF('Indicator Date hidden'!I97="x","x",$H$2-'Indicator Date hidden'!I97)</f>
        <v>0</v>
      </c>
      <c r="I96" s="170">
        <f>IF('Indicator Date hidden'!J97="x","x",$I$2-'Indicator Date hidden'!J97)</f>
        <v>0</v>
      </c>
      <c r="J96" s="170">
        <f>IF('Indicator Date hidden'!K97="x","x",$J$2-'Indicator Date hidden'!K97)</f>
        <v>0</v>
      </c>
      <c r="K96" s="170">
        <f>IF('Indicator Date hidden'!L97="x","x",$K$2-'Indicator Date hidden'!L97)</f>
        <v>0</v>
      </c>
      <c r="L96" s="170">
        <f>IF('Indicator Date hidden'!M97="x","x",$L$2-'Indicator Date hidden'!M97)</f>
        <v>0</v>
      </c>
      <c r="M96" s="170">
        <f>IF('Indicator Date hidden'!N97="x","x",$M$2-'Indicator Date hidden'!N97)</f>
        <v>0</v>
      </c>
      <c r="N96" s="170">
        <f>IF('Indicator Date hidden'!O97="x","x",$N$2-'Indicator Date hidden'!O97)</f>
        <v>0</v>
      </c>
      <c r="O96" s="170">
        <f>IF('Indicator Date hidden'!P97="x","x",$O$2-'Indicator Date hidden'!P97)</f>
        <v>0</v>
      </c>
      <c r="P96" s="170">
        <f>IF('Indicator Date hidden'!Q97="x","x",$P$2-'Indicator Date hidden'!Q97)</f>
        <v>0</v>
      </c>
      <c r="Q96" s="170" t="str">
        <f>IF('Indicator Date hidden'!R97="x","x",$Q$2-'Indicator Date hidden'!R97)</f>
        <v>x</v>
      </c>
      <c r="R96" s="170">
        <f>IF('Indicator Date hidden'!S97="x","x",$R$2-'Indicator Date hidden'!S97)</f>
        <v>0</v>
      </c>
      <c r="S96" s="170">
        <f>IF('Indicator Date hidden'!T97="x","x",$S$2-'Indicator Date hidden'!T97)</f>
        <v>0</v>
      </c>
      <c r="T96" s="170">
        <f>IF('Indicator Date hidden'!U97="x","x",$T$2-'Indicator Date hidden'!U97)</f>
        <v>0</v>
      </c>
      <c r="U96" s="170">
        <f>IF('Indicator Date hidden'!V97="x","x",$U$2-'Indicator Date hidden'!V97)</f>
        <v>0</v>
      </c>
      <c r="V96" s="170">
        <f>IF('Indicator Date hidden'!W97="x","x",$V$2-'Indicator Date hidden'!W97)</f>
        <v>0</v>
      </c>
      <c r="W96" s="170" t="str">
        <f>IF('Indicator Date hidden'!X97="x","x",$W$2-'Indicator Date hidden'!X97)</f>
        <v>x</v>
      </c>
      <c r="X96" s="170">
        <f>IF('Indicator Date hidden'!Y97="x","x",$X$2-'Indicator Date hidden'!Y97)</f>
        <v>5</v>
      </c>
      <c r="Y96" s="170">
        <f>IF('Indicator Date hidden'!Z97="x","x",$Y$2-'Indicator Date hidden'!Z97)</f>
        <v>0</v>
      </c>
      <c r="Z96" s="170">
        <f>IF('Indicator Date hidden'!AA97="x","x",$Z$2-'Indicator Date hidden'!AA97)</f>
        <v>0</v>
      </c>
      <c r="AA96" s="170">
        <f>IF('Indicator Date hidden'!AB97="x","x",$AA$2-'Indicator Date hidden'!AB97)</f>
        <v>0</v>
      </c>
      <c r="AB96" s="170">
        <f>IF('Indicator Date hidden'!AC97="x","x",$AB$2-'Indicator Date hidden'!AC97)</f>
        <v>0</v>
      </c>
      <c r="AC96" s="170">
        <f>IF('Indicator Date hidden'!AD97="x","x",$AC$2-'Indicator Date hidden'!AD97)</f>
        <v>0</v>
      </c>
      <c r="AD96" s="170" t="str">
        <f>IF('Indicator Date hidden'!AE97="x","x",$AD$2-'Indicator Date hidden'!AE97)</f>
        <v>x</v>
      </c>
      <c r="AE96" s="170">
        <f>IF('Indicator Date hidden'!AF97="x","x",$AE$2-'Indicator Date hidden'!AF97)</f>
        <v>0</v>
      </c>
      <c r="AF96" s="170" t="str">
        <f>IF('Indicator Date hidden'!AG97="x","x",$AF$2-'Indicator Date hidden'!AG97)</f>
        <v>x</v>
      </c>
      <c r="AG96" s="170">
        <f>IF('Indicator Date hidden'!AH97="x","x",$AG$2-'Indicator Date hidden'!AH97)</f>
        <v>0</v>
      </c>
      <c r="AH96" s="170">
        <f>IF('Indicator Date hidden'!AI97="x","x",$AH$2-'Indicator Date hidden'!AI97)</f>
        <v>0</v>
      </c>
      <c r="AI96" s="170">
        <f>IF('Indicator Date hidden'!AJ97="x","x",$AI$2-'Indicator Date hidden'!AJ97)</f>
        <v>0</v>
      </c>
      <c r="AJ96" s="170">
        <f>IF('Indicator Date hidden'!AK97="x","x",$AJ$2-'Indicator Date hidden'!AK97)</f>
        <v>1</v>
      </c>
      <c r="AK96" s="170">
        <f>IF('Indicator Date hidden'!AL97="x","x",$AK$2-'Indicator Date hidden'!AL97)</f>
        <v>0</v>
      </c>
      <c r="AL96" s="170">
        <f>IF('Indicator Date hidden'!AM97="x","x",$AL$2-'Indicator Date hidden'!AM97)</f>
        <v>0</v>
      </c>
      <c r="AM96" s="170">
        <f>IF('Indicator Date hidden'!AN97="x","x",$AM$2-'Indicator Date hidden'!AN97)</f>
        <v>0</v>
      </c>
      <c r="AN96" s="170">
        <f>IF('Indicator Date hidden'!AO97="x","x",$AN$2-'Indicator Date hidden'!AO97)</f>
        <v>0</v>
      </c>
      <c r="AO96" s="170" t="str">
        <f>IF('Indicator Date hidden'!AP97="x","x",$AO$2-'Indicator Date hidden'!AP97)</f>
        <v>x</v>
      </c>
      <c r="AP96" s="170" t="str">
        <f>IF('Indicator Date hidden'!AQ97="x","x",$AP$2-'Indicator Date hidden'!AQ97)</f>
        <v>x</v>
      </c>
      <c r="AQ96" s="170">
        <f>IF('Indicator Date hidden'!AR97="x","x",$AQ$2-'Indicator Date hidden'!AR97)</f>
        <v>0</v>
      </c>
      <c r="AR96" s="170">
        <f>IF('Indicator Date hidden'!AS97="x","x",$AR$2-'Indicator Date hidden'!AS97)</f>
        <v>0</v>
      </c>
      <c r="AS96" s="170">
        <f>IF('Indicator Date hidden'!AT97="x","x",$AS$2-'Indicator Date hidden'!AT97)</f>
        <v>0</v>
      </c>
      <c r="AT96" s="170">
        <f>IF('Indicator Date hidden'!AU97="x","x",$AT$2-'Indicator Date hidden'!AU97)</f>
        <v>0</v>
      </c>
      <c r="AU96" s="170">
        <f>IF('Indicator Date hidden'!AV97="x","x",$AU$2-'Indicator Date hidden'!AV97)</f>
        <v>1</v>
      </c>
      <c r="AV96" s="170">
        <f>IF('Indicator Date hidden'!AW97="x","x",$AV$2-'Indicator Date hidden'!AW97)</f>
        <v>0</v>
      </c>
      <c r="AW96" s="170">
        <f>IF('Indicator Date hidden'!AX97="x","x",$AW$2-'Indicator Date hidden'!AX97)</f>
        <v>0</v>
      </c>
      <c r="AX96" s="170">
        <f>IF('Indicator Date hidden'!AY97="x","x",$AX$2-'Indicator Date hidden'!AY97)</f>
        <v>0</v>
      </c>
      <c r="AY96" s="170">
        <f>IF('Indicator Date hidden'!AZ97="x","x",$AY$2-'Indicator Date hidden'!AZ97)</f>
        <v>0</v>
      </c>
      <c r="AZ96" s="170">
        <f>IF('Indicator Date hidden'!BA97="x","x",$AZ$2-'Indicator Date hidden'!BA97)</f>
        <v>0</v>
      </c>
      <c r="BA96" s="5">
        <f t="shared" si="5"/>
        <v>7</v>
      </c>
      <c r="BB96" s="171">
        <f t="shared" si="6"/>
        <v>0.15555555555555556</v>
      </c>
      <c r="BC96" s="5">
        <f t="shared" si="7"/>
        <v>3</v>
      </c>
      <c r="BD96" s="171">
        <f t="shared" si="8"/>
        <v>0.75881649239839433</v>
      </c>
      <c r="BE96" s="174">
        <f t="shared" si="9"/>
        <v>0</v>
      </c>
    </row>
    <row r="97" spans="1:57" x14ac:dyDescent="0.25">
      <c r="A97" t="s">
        <v>175</v>
      </c>
      <c r="B97" s="170">
        <f>IF('Indicator Date hidden'!C98="x","x",$B$2-'Indicator Date hidden'!C98)</f>
        <v>0</v>
      </c>
      <c r="C97" s="170">
        <f>IF('Indicator Date hidden'!D98="x","x",$C$2-'Indicator Date hidden'!D98)</f>
        <v>0</v>
      </c>
      <c r="D97" s="170">
        <f>IF('Indicator Date hidden'!E98="x","x",$D$2-'Indicator Date hidden'!E98)</f>
        <v>0</v>
      </c>
      <c r="E97" s="170">
        <f>IF('Indicator Date hidden'!F98="x","x",$E$2-'Indicator Date hidden'!F98)</f>
        <v>0</v>
      </c>
      <c r="F97" s="170">
        <f>IF('Indicator Date hidden'!G98="x","x",$F$2-'Indicator Date hidden'!G98)</f>
        <v>0</v>
      </c>
      <c r="G97" s="170">
        <f>IF('Indicator Date hidden'!H98="x","x",$G$2-'Indicator Date hidden'!H98)</f>
        <v>0</v>
      </c>
      <c r="H97" s="170">
        <f>IF('Indicator Date hidden'!I98="x","x",$H$2-'Indicator Date hidden'!I98)</f>
        <v>0</v>
      </c>
      <c r="I97" s="170">
        <f>IF('Indicator Date hidden'!J98="x","x",$I$2-'Indicator Date hidden'!J98)</f>
        <v>0</v>
      </c>
      <c r="J97" s="170">
        <f>IF('Indicator Date hidden'!K98="x","x",$J$2-'Indicator Date hidden'!K98)</f>
        <v>0</v>
      </c>
      <c r="K97" s="170">
        <f>IF('Indicator Date hidden'!L98="x","x",$K$2-'Indicator Date hidden'!L98)</f>
        <v>0</v>
      </c>
      <c r="L97" s="170">
        <f>IF('Indicator Date hidden'!M98="x","x",$L$2-'Indicator Date hidden'!M98)</f>
        <v>0</v>
      </c>
      <c r="M97" s="170">
        <f>IF('Indicator Date hidden'!N98="x","x",$M$2-'Indicator Date hidden'!N98)</f>
        <v>0</v>
      </c>
      <c r="N97" s="170">
        <f>IF('Indicator Date hidden'!O98="x","x",$N$2-'Indicator Date hidden'!O98)</f>
        <v>0</v>
      </c>
      <c r="O97" s="170">
        <f>IF('Indicator Date hidden'!P98="x","x",$O$2-'Indicator Date hidden'!P98)</f>
        <v>0</v>
      </c>
      <c r="P97" s="170">
        <f>IF('Indicator Date hidden'!Q98="x","x",$P$2-'Indicator Date hidden'!Q98)</f>
        <v>0</v>
      </c>
      <c r="Q97" s="170">
        <f>IF('Indicator Date hidden'!R98="x","x",$Q$2-'Indicator Date hidden'!R98)</f>
        <v>6</v>
      </c>
      <c r="R97" s="170">
        <f>IF('Indicator Date hidden'!S98="x","x",$R$2-'Indicator Date hidden'!S98)</f>
        <v>0</v>
      </c>
      <c r="S97" s="170">
        <f>IF('Indicator Date hidden'!T98="x","x",$S$2-'Indicator Date hidden'!T98)</f>
        <v>0</v>
      </c>
      <c r="T97" s="170">
        <f>IF('Indicator Date hidden'!U98="x","x",$T$2-'Indicator Date hidden'!U98)</f>
        <v>0</v>
      </c>
      <c r="U97" s="170">
        <f>IF('Indicator Date hidden'!V98="x","x",$U$2-'Indicator Date hidden'!V98)</f>
        <v>0</v>
      </c>
      <c r="V97" s="170">
        <f>IF('Indicator Date hidden'!W98="x","x",$V$2-'Indicator Date hidden'!W98)</f>
        <v>0</v>
      </c>
      <c r="W97" s="170">
        <f>IF('Indicator Date hidden'!X98="x","x",$W$2-'Indicator Date hidden'!X98)</f>
        <v>2</v>
      </c>
      <c r="X97" s="170" t="str">
        <f>IF('Indicator Date hidden'!Y98="x","x",$X$2-'Indicator Date hidden'!Y98)</f>
        <v>x</v>
      </c>
      <c r="Y97" s="170">
        <f>IF('Indicator Date hidden'!Z98="x","x",$Y$2-'Indicator Date hidden'!Z98)</f>
        <v>0</v>
      </c>
      <c r="Z97" s="170">
        <f>IF('Indicator Date hidden'!AA98="x","x",$Z$2-'Indicator Date hidden'!AA98)</f>
        <v>0</v>
      </c>
      <c r="AA97" s="170">
        <f>IF('Indicator Date hidden'!AB98="x","x",$AA$2-'Indicator Date hidden'!AB98)</f>
        <v>0</v>
      </c>
      <c r="AB97" s="170">
        <f>IF('Indicator Date hidden'!AC98="x","x",$AB$2-'Indicator Date hidden'!AC98)</f>
        <v>0</v>
      </c>
      <c r="AC97" s="170">
        <f>IF('Indicator Date hidden'!AD98="x","x",$AC$2-'Indicator Date hidden'!AD98)</f>
        <v>0</v>
      </c>
      <c r="AD97" s="170" t="str">
        <f>IF('Indicator Date hidden'!AE98="x","x",$AD$2-'Indicator Date hidden'!AE98)</f>
        <v>x</v>
      </c>
      <c r="AE97" s="170">
        <f>IF('Indicator Date hidden'!AF98="x","x",$AE$2-'Indicator Date hidden'!AF98)</f>
        <v>0</v>
      </c>
      <c r="AF97" s="170">
        <f>IF('Indicator Date hidden'!AG98="x","x",$AF$2-'Indicator Date hidden'!AG98)</f>
        <v>5</v>
      </c>
      <c r="AG97" s="170">
        <f>IF('Indicator Date hidden'!AH98="x","x",$AG$2-'Indicator Date hidden'!AH98)</f>
        <v>0</v>
      </c>
      <c r="AH97" s="170">
        <f>IF('Indicator Date hidden'!AI98="x","x",$AH$2-'Indicator Date hidden'!AI98)</f>
        <v>0</v>
      </c>
      <c r="AI97" s="170">
        <f>IF('Indicator Date hidden'!AJ98="x","x",$AI$2-'Indicator Date hidden'!AJ98)</f>
        <v>0</v>
      </c>
      <c r="AJ97" s="170" t="str">
        <f>IF('Indicator Date hidden'!AK98="x","x",$AJ$2-'Indicator Date hidden'!AK98)</f>
        <v>x</v>
      </c>
      <c r="AK97" s="170">
        <f>IF('Indicator Date hidden'!AL98="x","x",$AK$2-'Indicator Date hidden'!AL98)</f>
        <v>1</v>
      </c>
      <c r="AL97" s="170">
        <f>IF('Indicator Date hidden'!AM98="x","x",$AL$2-'Indicator Date hidden'!AM98)</f>
        <v>0</v>
      </c>
      <c r="AM97" s="170">
        <f>IF('Indicator Date hidden'!AN98="x","x",$AM$2-'Indicator Date hidden'!AN98)</f>
        <v>0</v>
      </c>
      <c r="AN97" s="170">
        <f>IF('Indicator Date hidden'!AO98="x","x",$AN$2-'Indicator Date hidden'!AO98)</f>
        <v>0</v>
      </c>
      <c r="AO97" s="170">
        <f>IF('Indicator Date hidden'!AP98="x","x",$AO$2-'Indicator Date hidden'!AP98)</f>
        <v>0</v>
      </c>
      <c r="AP97" s="170">
        <f>IF('Indicator Date hidden'!AQ98="x","x",$AP$2-'Indicator Date hidden'!AQ98)</f>
        <v>0</v>
      </c>
      <c r="AQ97" s="170">
        <f>IF('Indicator Date hidden'!AR98="x","x",$AQ$2-'Indicator Date hidden'!AR98)</f>
        <v>0</v>
      </c>
      <c r="AR97" s="170">
        <f>IF('Indicator Date hidden'!AS98="x","x",$AR$2-'Indicator Date hidden'!AS98)</f>
        <v>0</v>
      </c>
      <c r="AS97" s="170">
        <f>IF('Indicator Date hidden'!AT98="x","x",$AS$2-'Indicator Date hidden'!AT98)</f>
        <v>0</v>
      </c>
      <c r="AT97" s="170">
        <f>IF('Indicator Date hidden'!AU98="x","x",$AT$2-'Indicator Date hidden'!AU98)</f>
        <v>0</v>
      </c>
      <c r="AU97" s="170">
        <f>IF('Indicator Date hidden'!AV98="x","x",$AU$2-'Indicator Date hidden'!AV98)</f>
        <v>1</v>
      </c>
      <c r="AV97" s="170">
        <f>IF('Indicator Date hidden'!AW98="x","x",$AV$2-'Indicator Date hidden'!AW98)</f>
        <v>0</v>
      </c>
      <c r="AW97" s="170">
        <f>IF('Indicator Date hidden'!AX98="x","x",$AW$2-'Indicator Date hidden'!AX98)</f>
        <v>0</v>
      </c>
      <c r="AX97" s="170">
        <f>IF('Indicator Date hidden'!AY98="x","x",$AX$2-'Indicator Date hidden'!AY98)</f>
        <v>0</v>
      </c>
      <c r="AY97" s="170">
        <f>IF('Indicator Date hidden'!AZ98="x","x",$AY$2-'Indicator Date hidden'!AZ98)</f>
        <v>0</v>
      </c>
      <c r="AZ97" s="170">
        <f>IF('Indicator Date hidden'!BA98="x","x",$AZ$2-'Indicator Date hidden'!BA98)</f>
        <v>0</v>
      </c>
      <c r="BA97" s="5">
        <f t="shared" si="5"/>
        <v>15</v>
      </c>
      <c r="BB97" s="171">
        <f t="shared" si="6"/>
        <v>0.3125</v>
      </c>
      <c r="BC97" s="5">
        <f t="shared" si="7"/>
        <v>5</v>
      </c>
      <c r="BD97" s="171">
        <f t="shared" si="8"/>
        <v>1.139375742822943</v>
      </c>
      <c r="BE97" s="174">
        <f t="shared" si="9"/>
        <v>0</v>
      </c>
    </row>
    <row r="98" spans="1:57" x14ac:dyDescent="0.25">
      <c r="A98" t="s">
        <v>177</v>
      </c>
      <c r="B98" s="170">
        <f>IF('Indicator Date hidden'!C99="x","x",$B$2-'Indicator Date hidden'!C99)</f>
        <v>0</v>
      </c>
      <c r="C98" s="170">
        <f>IF('Indicator Date hidden'!D99="x","x",$C$2-'Indicator Date hidden'!D99)</f>
        <v>0</v>
      </c>
      <c r="D98" s="170">
        <f>IF('Indicator Date hidden'!E99="x","x",$D$2-'Indicator Date hidden'!E99)</f>
        <v>0</v>
      </c>
      <c r="E98" s="170">
        <f>IF('Indicator Date hidden'!F99="x","x",$E$2-'Indicator Date hidden'!F99)</f>
        <v>0</v>
      </c>
      <c r="F98" s="170">
        <f>IF('Indicator Date hidden'!G99="x","x",$F$2-'Indicator Date hidden'!G99)</f>
        <v>0</v>
      </c>
      <c r="G98" s="170">
        <f>IF('Indicator Date hidden'!H99="x","x",$G$2-'Indicator Date hidden'!H99)</f>
        <v>0</v>
      </c>
      <c r="H98" s="170">
        <f>IF('Indicator Date hidden'!I99="x","x",$H$2-'Indicator Date hidden'!I99)</f>
        <v>0</v>
      </c>
      <c r="I98" s="170">
        <f>IF('Indicator Date hidden'!J99="x","x",$I$2-'Indicator Date hidden'!J99)</f>
        <v>0</v>
      </c>
      <c r="J98" s="170">
        <f>IF('Indicator Date hidden'!K99="x","x",$J$2-'Indicator Date hidden'!K99)</f>
        <v>0</v>
      </c>
      <c r="K98" s="170">
        <f>IF('Indicator Date hidden'!L99="x","x",$K$2-'Indicator Date hidden'!L99)</f>
        <v>0</v>
      </c>
      <c r="L98" s="170">
        <f>IF('Indicator Date hidden'!M99="x","x",$L$2-'Indicator Date hidden'!M99)</f>
        <v>0</v>
      </c>
      <c r="M98" s="170">
        <f>IF('Indicator Date hidden'!N99="x","x",$M$2-'Indicator Date hidden'!N99)</f>
        <v>0</v>
      </c>
      <c r="N98" s="170">
        <f>IF('Indicator Date hidden'!O99="x","x",$N$2-'Indicator Date hidden'!O99)</f>
        <v>0</v>
      </c>
      <c r="O98" s="170">
        <f>IF('Indicator Date hidden'!P99="x","x",$O$2-'Indicator Date hidden'!P99)</f>
        <v>0</v>
      </c>
      <c r="P98" s="170">
        <f>IF('Indicator Date hidden'!Q99="x","x",$P$2-'Indicator Date hidden'!Q99)</f>
        <v>0</v>
      </c>
      <c r="Q98" s="170">
        <f>IF('Indicator Date hidden'!R99="x","x",$Q$2-'Indicator Date hidden'!R99)</f>
        <v>2</v>
      </c>
      <c r="R98" s="170">
        <f>IF('Indicator Date hidden'!S99="x","x",$R$2-'Indicator Date hidden'!S99)</f>
        <v>0</v>
      </c>
      <c r="S98" s="170">
        <f>IF('Indicator Date hidden'!T99="x","x",$S$2-'Indicator Date hidden'!T99)</f>
        <v>0</v>
      </c>
      <c r="T98" s="170">
        <f>IF('Indicator Date hidden'!U99="x","x",$T$2-'Indicator Date hidden'!U99)</f>
        <v>0</v>
      </c>
      <c r="U98" s="170">
        <f>IF('Indicator Date hidden'!V99="x","x",$U$2-'Indicator Date hidden'!V99)</f>
        <v>0</v>
      </c>
      <c r="V98" s="170">
        <f>IF('Indicator Date hidden'!W99="x","x",$V$2-'Indicator Date hidden'!W99)</f>
        <v>0</v>
      </c>
      <c r="W98" s="170">
        <f>IF('Indicator Date hidden'!X99="x","x",$W$2-'Indicator Date hidden'!X99)</f>
        <v>3</v>
      </c>
      <c r="X98" s="170">
        <f>IF('Indicator Date hidden'!Y99="x","x",$X$2-'Indicator Date hidden'!Y99)</f>
        <v>6</v>
      </c>
      <c r="Y98" s="170">
        <f>IF('Indicator Date hidden'!Z99="x","x",$Y$2-'Indicator Date hidden'!Z99)</f>
        <v>0</v>
      </c>
      <c r="Z98" s="170">
        <f>IF('Indicator Date hidden'!AA99="x","x",$Z$2-'Indicator Date hidden'!AA99)</f>
        <v>0</v>
      </c>
      <c r="AA98" s="170">
        <f>IF('Indicator Date hidden'!AB99="x","x",$AA$2-'Indicator Date hidden'!AB99)</f>
        <v>0</v>
      </c>
      <c r="AB98" s="170">
        <f>IF('Indicator Date hidden'!AC99="x","x",$AB$2-'Indicator Date hidden'!AC99)</f>
        <v>0</v>
      </c>
      <c r="AC98" s="170">
        <f>IF('Indicator Date hidden'!AD99="x","x",$AC$2-'Indicator Date hidden'!AD99)</f>
        <v>0</v>
      </c>
      <c r="AD98" s="170">
        <f>IF('Indicator Date hidden'!AE99="x","x",$AD$2-'Indicator Date hidden'!AE99)</f>
        <v>0</v>
      </c>
      <c r="AE98" s="170">
        <f>IF('Indicator Date hidden'!AF99="x","x",$AE$2-'Indicator Date hidden'!AF99)</f>
        <v>0</v>
      </c>
      <c r="AF98" s="170">
        <f>IF('Indicator Date hidden'!AG99="x","x",$AF$2-'Indicator Date hidden'!AG99)</f>
        <v>8</v>
      </c>
      <c r="AG98" s="170">
        <f>IF('Indicator Date hidden'!AH99="x","x",$AG$2-'Indicator Date hidden'!AH99)</f>
        <v>0</v>
      </c>
      <c r="AH98" s="170">
        <f>IF('Indicator Date hidden'!AI99="x","x",$AH$2-'Indicator Date hidden'!AI99)</f>
        <v>0</v>
      </c>
      <c r="AI98" s="170">
        <f>IF('Indicator Date hidden'!AJ99="x","x",$AI$2-'Indicator Date hidden'!AJ99)</f>
        <v>0</v>
      </c>
      <c r="AJ98" s="170" t="str">
        <f>IF('Indicator Date hidden'!AK99="x","x",$AJ$2-'Indicator Date hidden'!AK99)</f>
        <v>x</v>
      </c>
      <c r="AK98" s="170">
        <f>IF('Indicator Date hidden'!AL99="x","x",$AK$2-'Indicator Date hidden'!AL99)</f>
        <v>0</v>
      </c>
      <c r="AL98" s="170">
        <f>IF('Indicator Date hidden'!AM99="x","x",$AL$2-'Indicator Date hidden'!AM99)</f>
        <v>0</v>
      </c>
      <c r="AM98" s="170">
        <f>IF('Indicator Date hidden'!AN99="x","x",$AM$2-'Indicator Date hidden'!AN99)</f>
        <v>0</v>
      </c>
      <c r="AN98" s="170">
        <f>IF('Indicator Date hidden'!AO99="x","x",$AN$2-'Indicator Date hidden'!AO99)</f>
        <v>0</v>
      </c>
      <c r="AO98" s="170" t="str">
        <f>IF('Indicator Date hidden'!AP99="x","x",$AO$2-'Indicator Date hidden'!AP99)</f>
        <v>x</v>
      </c>
      <c r="AP98" s="170" t="str">
        <f>IF('Indicator Date hidden'!AQ99="x","x",$AP$2-'Indicator Date hidden'!AQ99)</f>
        <v>x</v>
      </c>
      <c r="AQ98" s="170" t="str">
        <f>IF('Indicator Date hidden'!AR99="x","x",$AQ$2-'Indicator Date hidden'!AR99)</f>
        <v>x</v>
      </c>
      <c r="AR98" s="170">
        <f>IF('Indicator Date hidden'!AS99="x","x",$AR$2-'Indicator Date hidden'!AS99)</f>
        <v>0</v>
      </c>
      <c r="AS98" s="170">
        <f>IF('Indicator Date hidden'!AT99="x","x",$AS$2-'Indicator Date hidden'!AT99)</f>
        <v>0</v>
      </c>
      <c r="AT98" s="170">
        <f>IF('Indicator Date hidden'!AU99="x","x",$AT$2-'Indicator Date hidden'!AU99)</f>
        <v>0</v>
      </c>
      <c r="AU98" s="170">
        <f>IF('Indicator Date hidden'!AV99="x","x",$AU$2-'Indicator Date hidden'!AV99)</f>
        <v>1</v>
      </c>
      <c r="AV98" s="170">
        <f>IF('Indicator Date hidden'!AW99="x","x",$AV$2-'Indicator Date hidden'!AW99)</f>
        <v>0</v>
      </c>
      <c r="AW98" s="170">
        <f>IF('Indicator Date hidden'!AX99="x","x",$AW$2-'Indicator Date hidden'!AX99)</f>
        <v>0</v>
      </c>
      <c r="AX98" s="170">
        <f>IF('Indicator Date hidden'!AY99="x","x",$AX$2-'Indicator Date hidden'!AY99)</f>
        <v>0</v>
      </c>
      <c r="AY98" s="170">
        <f>IF('Indicator Date hidden'!AZ99="x","x",$AY$2-'Indicator Date hidden'!AZ99)</f>
        <v>0</v>
      </c>
      <c r="AZ98" s="170">
        <f>IF('Indicator Date hidden'!BA99="x","x",$AZ$2-'Indicator Date hidden'!BA99)</f>
        <v>0</v>
      </c>
      <c r="BA98" s="5">
        <f t="shared" si="5"/>
        <v>20</v>
      </c>
      <c r="BB98" s="171">
        <f t="shared" si="6"/>
        <v>0.42553191489361702</v>
      </c>
      <c r="BC98" s="5">
        <f t="shared" si="7"/>
        <v>5</v>
      </c>
      <c r="BD98" s="171">
        <f t="shared" si="8"/>
        <v>1.4981503610454421</v>
      </c>
      <c r="BE98" s="174">
        <f t="shared" si="9"/>
        <v>0</v>
      </c>
    </row>
    <row r="99" spans="1:57" x14ac:dyDescent="0.25">
      <c r="A99" t="s">
        <v>179</v>
      </c>
      <c r="B99" s="170">
        <f>IF('Indicator Date hidden'!C100="x","x",$B$2-'Indicator Date hidden'!C100)</f>
        <v>0</v>
      </c>
      <c r="C99" s="170">
        <f>IF('Indicator Date hidden'!D100="x","x",$C$2-'Indicator Date hidden'!D100)</f>
        <v>0</v>
      </c>
      <c r="D99" s="170">
        <f>IF('Indicator Date hidden'!E100="x","x",$D$2-'Indicator Date hidden'!E100)</f>
        <v>0</v>
      </c>
      <c r="E99" s="170">
        <f>IF('Indicator Date hidden'!F100="x","x",$E$2-'Indicator Date hidden'!F100)</f>
        <v>0</v>
      </c>
      <c r="F99" s="170">
        <f>IF('Indicator Date hidden'!G100="x","x",$F$2-'Indicator Date hidden'!G100)</f>
        <v>0</v>
      </c>
      <c r="G99" s="170">
        <f>IF('Indicator Date hidden'!H100="x","x",$G$2-'Indicator Date hidden'!H100)</f>
        <v>0</v>
      </c>
      <c r="H99" s="170">
        <f>IF('Indicator Date hidden'!I100="x","x",$H$2-'Indicator Date hidden'!I100)</f>
        <v>0</v>
      </c>
      <c r="I99" s="170">
        <f>IF('Indicator Date hidden'!J100="x","x",$I$2-'Indicator Date hidden'!J100)</f>
        <v>0</v>
      </c>
      <c r="J99" s="170">
        <f>IF('Indicator Date hidden'!K100="x","x",$J$2-'Indicator Date hidden'!K100)</f>
        <v>0</v>
      </c>
      <c r="K99" s="170">
        <f>IF('Indicator Date hidden'!L100="x","x",$K$2-'Indicator Date hidden'!L100)</f>
        <v>0</v>
      </c>
      <c r="L99" s="170">
        <f>IF('Indicator Date hidden'!M100="x","x",$L$2-'Indicator Date hidden'!M100)</f>
        <v>0</v>
      </c>
      <c r="M99" s="170">
        <f>IF('Indicator Date hidden'!N100="x","x",$M$2-'Indicator Date hidden'!N100)</f>
        <v>0</v>
      </c>
      <c r="N99" s="170">
        <f>IF('Indicator Date hidden'!O100="x","x",$N$2-'Indicator Date hidden'!O100)</f>
        <v>0</v>
      </c>
      <c r="O99" s="170">
        <f>IF('Indicator Date hidden'!P100="x","x",$O$2-'Indicator Date hidden'!P100)</f>
        <v>0</v>
      </c>
      <c r="P99" s="170">
        <f>IF('Indicator Date hidden'!Q100="x","x",$P$2-'Indicator Date hidden'!Q100)</f>
        <v>0</v>
      </c>
      <c r="Q99" s="170">
        <f>IF('Indicator Date hidden'!R100="x","x",$Q$2-'Indicator Date hidden'!R100)</f>
        <v>8</v>
      </c>
      <c r="R99" s="170">
        <f>IF('Indicator Date hidden'!S100="x","x",$R$2-'Indicator Date hidden'!S100)</f>
        <v>0</v>
      </c>
      <c r="S99" s="170">
        <f>IF('Indicator Date hidden'!T100="x","x",$S$2-'Indicator Date hidden'!T100)</f>
        <v>0</v>
      </c>
      <c r="T99" s="170">
        <f>IF('Indicator Date hidden'!U100="x","x",$T$2-'Indicator Date hidden'!U100)</f>
        <v>0</v>
      </c>
      <c r="U99" s="170" t="str">
        <f>IF('Indicator Date hidden'!V100="x","x",$U$2-'Indicator Date hidden'!V100)</f>
        <v>x</v>
      </c>
      <c r="V99" s="170">
        <f>IF('Indicator Date hidden'!W100="x","x",$V$2-'Indicator Date hidden'!W100)</f>
        <v>0</v>
      </c>
      <c r="W99" s="170">
        <f>IF('Indicator Date hidden'!X100="x","x",$W$2-'Indicator Date hidden'!X100)</f>
        <v>9</v>
      </c>
      <c r="X99" s="170">
        <f>IF('Indicator Date hidden'!Y100="x","x",$X$2-'Indicator Date hidden'!Y100)</f>
        <v>6</v>
      </c>
      <c r="Y99" s="170">
        <f>IF('Indicator Date hidden'!Z100="x","x",$Y$2-'Indicator Date hidden'!Z100)</f>
        <v>0</v>
      </c>
      <c r="Z99" s="170">
        <f>IF('Indicator Date hidden'!AA100="x","x",$Z$2-'Indicator Date hidden'!AA100)</f>
        <v>0</v>
      </c>
      <c r="AA99" s="170" t="str">
        <f>IF('Indicator Date hidden'!AB100="x","x",$AA$2-'Indicator Date hidden'!AB100)</f>
        <v>x</v>
      </c>
      <c r="AB99" s="170">
        <f>IF('Indicator Date hidden'!AC100="x","x",$AB$2-'Indicator Date hidden'!AC100)</f>
        <v>4</v>
      </c>
      <c r="AC99" s="170">
        <f>IF('Indicator Date hidden'!AD100="x","x",$AC$2-'Indicator Date hidden'!AD100)</f>
        <v>0</v>
      </c>
      <c r="AD99" s="170" t="str">
        <f>IF('Indicator Date hidden'!AE100="x","x",$AD$2-'Indicator Date hidden'!AE100)</f>
        <v>x</v>
      </c>
      <c r="AE99" s="170">
        <f>IF('Indicator Date hidden'!AF100="x","x",$AE$2-'Indicator Date hidden'!AF100)</f>
        <v>0</v>
      </c>
      <c r="AF99" s="170" t="str">
        <f>IF('Indicator Date hidden'!AG100="x","x",$AF$2-'Indicator Date hidden'!AG100)</f>
        <v>x</v>
      </c>
      <c r="AG99" s="170">
        <f>IF('Indicator Date hidden'!AH100="x","x",$AG$2-'Indicator Date hidden'!AH100)</f>
        <v>0</v>
      </c>
      <c r="AH99" s="170">
        <f>IF('Indicator Date hidden'!AI100="x","x",$AH$2-'Indicator Date hidden'!AI100)</f>
        <v>0</v>
      </c>
      <c r="AI99" s="170">
        <f>IF('Indicator Date hidden'!AJ100="x","x",$AI$2-'Indicator Date hidden'!AJ100)</f>
        <v>0</v>
      </c>
      <c r="AJ99" s="170">
        <f>IF('Indicator Date hidden'!AK100="x","x",$AJ$2-'Indicator Date hidden'!AK100)</f>
        <v>0</v>
      </c>
      <c r="AK99" s="170">
        <f>IF('Indicator Date hidden'!AL100="x","x",$AK$2-'Indicator Date hidden'!AL100)</f>
        <v>1</v>
      </c>
      <c r="AL99" s="170">
        <f>IF('Indicator Date hidden'!AM100="x","x",$AL$2-'Indicator Date hidden'!AM100)</f>
        <v>0</v>
      </c>
      <c r="AM99" s="170">
        <f>IF('Indicator Date hidden'!AN100="x","x",$AM$2-'Indicator Date hidden'!AN100)</f>
        <v>0</v>
      </c>
      <c r="AN99" s="170">
        <f>IF('Indicator Date hidden'!AO100="x","x",$AN$2-'Indicator Date hidden'!AO100)</f>
        <v>0</v>
      </c>
      <c r="AO99" s="170" t="str">
        <f>IF('Indicator Date hidden'!AP100="x","x",$AO$2-'Indicator Date hidden'!AP100)</f>
        <v>x</v>
      </c>
      <c r="AP99" s="170" t="str">
        <f>IF('Indicator Date hidden'!AQ100="x","x",$AP$2-'Indicator Date hidden'!AQ100)</f>
        <v>x</v>
      </c>
      <c r="AQ99" s="170" t="str">
        <f>IF('Indicator Date hidden'!AR100="x","x",$AQ$2-'Indicator Date hidden'!AR100)</f>
        <v>x</v>
      </c>
      <c r="AR99" s="170">
        <f>IF('Indicator Date hidden'!AS100="x","x",$AR$2-'Indicator Date hidden'!AS100)</f>
        <v>0</v>
      </c>
      <c r="AS99" s="170">
        <f>IF('Indicator Date hidden'!AT100="x","x",$AS$2-'Indicator Date hidden'!AT100)</f>
        <v>0</v>
      </c>
      <c r="AT99" s="170">
        <f>IF('Indicator Date hidden'!AU100="x","x",$AT$2-'Indicator Date hidden'!AU100)</f>
        <v>0</v>
      </c>
      <c r="AU99" s="170">
        <f>IF('Indicator Date hidden'!AV100="x","x",$AU$2-'Indicator Date hidden'!AV100)</f>
        <v>1</v>
      </c>
      <c r="AV99" s="170">
        <f>IF('Indicator Date hidden'!AW100="x","x",$AV$2-'Indicator Date hidden'!AW100)</f>
        <v>0</v>
      </c>
      <c r="AW99" s="170">
        <f>IF('Indicator Date hidden'!AX100="x","x",$AW$2-'Indicator Date hidden'!AX100)</f>
        <v>0</v>
      </c>
      <c r="AX99" s="170">
        <f>IF('Indicator Date hidden'!AY100="x","x",$AX$2-'Indicator Date hidden'!AY100)</f>
        <v>0</v>
      </c>
      <c r="AY99" s="170">
        <f>IF('Indicator Date hidden'!AZ100="x","x",$AY$2-'Indicator Date hidden'!AZ100)</f>
        <v>0</v>
      </c>
      <c r="AZ99" s="170" t="str">
        <f>IF('Indicator Date hidden'!BA100="x","x",$AZ$2-'Indicator Date hidden'!BA100)</f>
        <v>x</v>
      </c>
      <c r="BA99" s="5">
        <f t="shared" si="5"/>
        <v>29</v>
      </c>
      <c r="BB99" s="171">
        <f t="shared" si="6"/>
        <v>0.67441860465116277</v>
      </c>
      <c r="BC99" s="5">
        <f t="shared" si="7"/>
        <v>6</v>
      </c>
      <c r="BD99" s="171">
        <f t="shared" si="8"/>
        <v>2.0428084889300231</v>
      </c>
      <c r="BE99" s="174">
        <f t="shared" si="9"/>
        <v>0</v>
      </c>
    </row>
    <row r="100" spans="1:57" x14ac:dyDescent="0.25">
      <c r="A100" t="s">
        <v>181</v>
      </c>
      <c r="B100" s="170">
        <f>IF('Indicator Date hidden'!C101="x","x",$B$2-'Indicator Date hidden'!C101)</f>
        <v>0</v>
      </c>
      <c r="C100" s="170">
        <f>IF('Indicator Date hidden'!D101="x","x",$C$2-'Indicator Date hidden'!D101)</f>
        <v>0</v>
      </c>
      <c r="D100" s="170">
        <f>IF('Indicator Date hidden'!E101="x","x",$D$2-'Indicator Date hidden'!E101)</f>
        <v>0</v>
      </c>
      <c r="E100" s="170">
        <f>IF('Indicator Date hidden'!F101="x","x",$E$2-'Indicator Date hidden'!F101)</f>
        <v>0</v>
      </c>
      <c r="F100" s="170">
        <f>IF('Indicator Date hidden'!G101="x","x",$F$2-'Indicator Date hidden'!G101)</f>
        <v>0</v>
      </c>
      <c r="G100" s="170">
        <f>IF('Indicator Date hidden'!H101="x","x",$G$2-'Indicator Date hidden'!H101)</f>
        <v>0</v>
      </c>
      <c r="H100" s="170">
        <f>IF('Indicator Date hidden'!I101="x","x",$H$2-'Indicator Date hidden'!I101)</f>
        <v>0</v>
      </c>
      <c r="I100" s="170">
        <f>IF('Indicator Date hidden'!J101="x","x",$I$2-'Indicator Date hidden'!J101)</f>
        <v>0</v>
      </c>
      <c r="J100" s="170">
        <f>IF('Indicator Date hidden'!K101="x","x",$J$2-'Indicator Date hidden'!K101)</f>
        <v>0</v>
      </c>
      <c r="K100" s="170">
        <f>IF('Indicator Date hidden'!L101="x","x",$K$2-'Indicator Date hidden'!L101)</f>
        <v>0</v>
      </c>
      <c r="L100" s="170">
        <f>IF('Indicator Date hidden'!M101="x","x",$L$2-'Indicator Date hidden'!M101)</f>
        <v>0</v>
      </c>
      <c r="M100" s="170">
        <f>IF('Indicator Date hidden'!N101="x","x",$M$2-'Indicator Date hidden'!N101)</f>
        <v>0</v>
      </c>
      <c r="N100" s="170">
        <f>IF('Indicator Date hidden'!O101="x","x",$N$2-'Indicator Date hidden'!O101)</f>
        <v>0</v>
      </c>
      <c r="O100" s="170">
        <f>IF('Indicator Date hidden'!P101="x","x",$O$2-'Indicator Date hidden'!P101)</f>
        <v>0</v>
      </c>
      <c r="P100" s="170">
        <f>IF('Indicator Date hidden'!Q101="x","x",$P$2-'Indicator Date hidden'!Q101)</f>
        <v>0</v>
      </c>
      <c r="Q100" s="170" t="str">
        <f>IF('Indicator Date hidden'!R101="x","x",$Q$2-'Indicator Date hidden'!R101)</f>
        <v>x</v>
      </c>
      <c r="R100" s="170">
        <f>IF('Indicator Date hidden'!S101="x","x",$R$2-'Indicator Date hidden'!S101)</f>
        <v>0</v>
      </c>
      <c r="S100" s="170">
        <f>IF('Indicator Date hidden'!T101="x","x",$S$2-'Indicator Date hidden'!T101)</f>
        <v>0</v>
      </c>
      <c r="T100" s="170">
        <f>IF('Indicator Date hidden'!U101="x","x",$T$2-'Indicator Date hidden'!U101)</f>
        <v>0</v>
      </c>
      <c r="U100" s="170" t="str">
        <f>IF('Indicator Date hidden'!V101="x","x",$U$2-'Indicator Date hidden'!V101)</f>
        <v>x</v>
      </c>
      <c r="V100" s="170" t="str">
        <f>IF('Indicator Date hidden'!W101="x","x",$V$2-'Indicator Date hidden'!W101)</f>
        <v>x</v>
      </c>
      <c r="W100" s="170" t="str">
        <f>IF('Indicator Date hidden'!X101="x","x",$W$2-'Indicator Date hidden'!X101)</f>
        <v>x</v>
      </c>
      <c r="X100" s="170" t="str">
        <f>IF('Indicator Date hidden'!Y101="x","x",$X$2-'Indicator Date hidden'!Y101)</f>
        <v>x</v>
      </c>
      <c r="Y100" s="170" t="str">
        <f>IF('Indicator Date hidden'!Z101="x","x",$Y$2-'Indicator Date hidden'!Z101)</f>
        <v>x</v>
      </c>
      <c r="Z100" s="170">
        <f>IF('Indicator Date hidden'!AA101="x","x",$Z$2-'Indicator Date hidden'!AA101)</f>
        <v>0</v>
      </c>
      <c r="AA100" s="170" t="str">
        <f>IF('Indicator Date hidden'!AB101="x","x",$AA$2-'Indicator Date hidden'!AB101)</f>
        <v>x</v>
      </c>
      <c r="AB100" s="170" t="str">
        <f>IF('Indicator Date hidden'!AC101="x","x",$AB$2-'Indicator Date hidden'!AC101)</f>
        <v>x</v>
      </c>
      <c r="AC100" s="170">
        <f>IF('Indicator Date hidden'!AD101="x","x",$AC$2-'Indicator Date hidden'!AD101)</f>
        <v>0</v>
      </c>
      <c r="AD100" s="170" t="str">
        <f>IF('Indicator Date hidden'!AE101="x","x",$AD$2-'Indicator Date hidden'!AE101)</f>
        <v>x</v>
      </c>
      <c r="AE100" s="170" t="str">
        <f>IF('Indicator Date hidden'!AF101="x","x",$AE$2-'Indicator Date hidden'!AF101)</f>
        <v>x</v>
      </c>
      <c r="AF100" s="170" t="str">
        <f>IF('Indicator Date hidden'!AG101="x","x",$AF$2-'Indicator Date hidden'!AG101)</f>
        <v>x</v>
      </c>
      <c r="AG100" s="170">
        <f>IF('Indicator Date hidden'!AH101="x","x",$AG$2-'Indicator Date hidden'!AH101)</f>
        <v>0</v>
      </c>
      <c r="AH100" s="170">
        <f>IF('Indicator Date hidden'!AI101="x","x",$AH$2-'Indicator Date hidden'!AI101)</f>
        <v>0</v>
      </c>
      <c r="AI100" s="170">
        <f>IF('Indicator Date hidden'!AJ101="x","x",$AI$2-'Indicator Date hidden'!AJ101)</f>
        <v>0</v>
      </c>
      <c r="AJ100" s="170" t="str">
        <f>IF('Indicator Date hidden'!AK101="x","x",$AJ$2-'Indicator Date hidden'!AK101)</f>
        <v>x</v>
      </c>
      <c r="AK100" s="170">
        <f>IF('Indicator Date hidden'!AL101="x","x",$AK$2-'Indicator Date hidden'!AL101)</f>
        <v>1</v>
      </c>
      <c r="AL100" s="170">
        <f>IF('Indicator Date hidden'!AM101="x","x",$AL$2-'Indicator Date hidden'!AM101)</f>
        <v>0</v>
      </c>
      <c r="AM100" s="170">
        <f>IF('Indicator Date hidden'!AN101="x","x",$AM$2-'Indicator Date hidden'!AN101)</f>
        <v>0</v>
      </c>
      <c r="AN100" s="170">
        <f>IF('Indicator Date hidden'!AO101="x","x",$AN$2-'Indicator Date hidden'!AO101)</f>
        <v>0</v>
      </c>
      <c r="AO100" s="170" t="str">
        <f>IF('Indicator Date hidden'!AP101="x","x",$AO$2-'Indicator Date hidden'!AP101)</f>
        <v>x</v>
      </c>
      <c r="AP100" s="170" t="str">
        <f>IF('Indicator Date hidden'!AQ101="x","x",$AP$2-'Indicator Date hidden'!AQ101)</f>
        <v>x</v>
      </c>
      <c r="AQ100" s="170" t="str">
        <f>IF('Indicator Date hidden'!AR101="x","x",$AQ$2-'Indicator Date hidden'!AR101)</f>
        <v>x</v>
      </c>
      <c r="AR100" s="170">
        <f>IF('Indicator Date hidden'!AS101="x","x",$AR$2-'Indicator Date hidden'!AS101)</f>
        <v>0</v>
      </c>
      <c r="AS100" s="170" t="str">
        <f>IF('Indicator Date hidden'!AT101="x","x",$AS$2-'Indicator Date hidden'!AT101)</f>
        <v>x</v>
      </c>
      <c r="AT100" s="170">
        <f>IF('Indicator Date hidden'!AU101="x","x",$AT$2-'Indicator Date hidden'!AU101)</f>
        <v>0</v>
      </c>
      <c r="AU100" s="170" t="str">
        <f>IF('Indicator Date hidden'!AV101="x","x",$AU$2-'Indicator Date hidden'!AV101)</f>
        <v>x</v>
      </c>
      <c r="AV100" s="170">
        <f>IF('Indicator Date hidden'!AW101="x","x",$AV$2-'Indicator Date hidden'!AW101)</f>
        <v>0</v>
      </c>
      <c r="AW100" s="170">
        <f>IF('Indicator Date hidden'!AX101="x","x",$AW$2-'Indicator Date hidden'!AX101)</f>
        <v>0</v>
      </c>
      <c r="AX100" s="170">
        <f>IF('Indicator Date hidden'!AY101="x","x",$AX$2-'Indicator Date hidden'!AY101)</f>
        <v>0</v>
      </c>
      <c r="AY100" s="170" t="str">
        <f>IF('Indicator Date hidden'!AZ101="x","x",$AY$2-'Indicator Date hidden'!AZ101)</f>
        <v>x</v>
      </c>
      <c r="AZ100" s="170" t="str">
        <f>IF('Indicator Date hidden'!BA101="x","x",$AZ$2-'Indicator Date hidden'!BA101)</f>
        <v>x</v>
      </c>
      <c r="BA100" s="5">
        <f t="shared" si="5"/>
        <v>1</v>
      </c>
      <c r="BB100" s="171">
        <f t="shared" si="6"/>
        <v>3.125E-2</v>
      </c>
      <c r="BC100" s="5">
        <f t="shared" si="7"/>
        <v>1</v>
      </c>
      <c r="BD100" s="171">
        <f t="shared" si="8"/>
        <v>0.17399263633843817</v>
      </c>
      <c r="BE100" s="174">
        <f t="shared" si="9"/>
        <v>0</v>
      </c>
    </row>
    <row r="101" spans="1:57" x14ac:dyDescent="0.25">
      <c r="A101" t="s">
        <v>183</v>
      </c>
      <c r="B101" s="170">
        <f>IF('Indicator Date hidden'!C102="x","x",$B$2-'Indicator Date hidden'!C102)</f>
        <v>0</v>
      </c>
      <c r="C101" s="170">
        <f>IF('Indicator Date hidden'!D102="x","x",$C$2-'Indicator Date hidden'!D102)</f>
        <v>0</v>
      </c>
      <c r="D101" s="170">
        <f>IF('Indicator Date hidden'!E102="x","x",$D$2-'Indicator Date hidden'!E102)</f>
        <v>0</v>
      </c>
      <c r="E101" s="170">
        <f>IF('Indicator Date hidden'!F102="x","x",$E$2-'Indicator Date hidden'!F102)</f>
        <v>0</v>
      </c>
      <c r="F101" s="170">
        <f>IF('Indicator Date hidden'!G102="x","x",$F$2-'Indicator Date hidden'!G102)</f>
        <v>0</v>
      </c>
      <c r="G101" s="170">
        <f>IF('Indicator Date hidden'!H102="x","x",$G$2-'Indicator Date hidden'!H102)</f>
        <v>0</v>
      </c>
      <c r="H101" s="170">
        <f>IF('Indicator Date hidden'!I102="x","x",$H$2-'Indicator Date hidden'!I102)</f>
        <v>0</v>
      </c>
      <c r="I101" s="170">
        <f>IF('Indicator Date hidden'!J102="x","x",$I$2-'Indicator Date hidden'!J102)</f>
        <v>0</v>
      </c>
      <c r="J101" s="170">
        <f>IF('Indicator Date hidden'!K102="x","x",$J$2-'Indicator Date hidden'!K102)</f>
        <v>0</v>
      </c>
      <c r="K101" s="170">
        <f>IF('Indicator Date hidden'!L102="x","x",$K$2-'Indicator Date hidden'!L102)</f>
        <v>0</v>
      </c>
      <c r="L101" s="170">
        <f>IF('Indicator Date hidden'!M102="x","x",$L$2-'Indicator Date hidden'!M102)</f>
        <v>0</v>
      </c>
      <c r="M101" s="170">
        <f>IF('Indicator Date hidden'!N102="x","x",$M$2-'Indicator Date hidden'!N102)</f>
        <v>0</v>
      </c>
      <c r="N101" s="170">
        <f>IF('Indicator Date hidden'!O102="x","x",$N$2-'Indicator Date hidden'!O102)</f>
        <v>0</v>
      </c>
      <c r="O101" s="170">
        <f>IF('Indicator Date hidden'!P102="x","x",$O$2-'Indicator Date hidden'!P102)</f>
        <v>0</v>
      </c>
      <c r="P101" s="170">
        <f>IF('Indicator Date hidden'!Q102="x","x",$P$2-'Indicator Date hidden'!Q102)</f>
        <v>0</v>
      </c>
      <c r="Q101" s="170" t="str">
        <f>IF('Indicator Date hidden'!R102="x","x",$Q$2-'Indicator Date hidden'!R102)</f>
        <v>x</v>
      </c>
      <c r="R101" s="170">
        <f>IF('Indicator Date hidden'!S102="x","x",$R$2-'Indicator Date hidden'!S102)</f>
        <v>0</v>
      </c>
      <c r="S101" s="170">
        <f>IF('Indicator Date hidden'!T102="x","x",$S$2-'Indicator Date hidden'!T102)</f>
        <v>0</v>
      </c>
      <c r="T101" s="170">
        <f>IF('Indicator Date hidden'!U102="x","x",$T$2-'Indicator Date hidden'!U102)</f>
        <v>0</v>
      </c>
      <c r="U101" s="170" t="str">
        <f>IF('Indicator Date hidden'!V102="x","x",$U$2-'Indicator Date hidden'!V102)</f>
        <v>x</v>
      </c>
      <c r="V101" s="170">
        <f>IF('Indicator Date hidden'!W102="x","x",$V$2-'Indicator Date hidden'!W102)</f>
        <v>1</v>
      </c>
      <c r="W101" s="170" t="str">
        <f>IF('Indicator Date hidden'!X102="x","x",$W$2-'Indicator Date hidden'!X102)</f>
        <v>x</v>
      </c>
      <c r="X101" s="170">
        <f>IF('Indicator Date hidden'!Y102="x","x",$X$2-'Indicator Date hidden'!Y102)</f>
        <v>4</v>
      </c>
      <c r="Y101" s="170">
        <f>IF('Indicator Date hidden'!Z102="x","x",$Y$2-'Indicator Date hidden'!Z102)</f>
        <v>0</v>
      </c>
      <c r="Z101" s="170">
        <f>IF('Indicator Date hidden'!AA102="x","x",$Z$2-'Indicator Date hidden'!AA102)</f>
        <v>0</v>
      </c>
      <c r="AA101" s="170">
        <f>IF('Indicator Date hidden'!AB102="x","x",$AA$2-'Indicator Date hidden'!AB102)</f>
        <v>0</v>
      </c>
      <c r="AB101" s="170">
        <f>IF('Indicator Date hidden'!AC102="x","x",$AB$2-'Indicator Date hidden'!AC102)</f>
        <v>0</v>
      </c>
      <c r="AC101" s="170">
        <f>IF('Indicator Date hidden'!AD102="x","x",$AC$2-'Indicator Date hidden'!AD102)</f>
        <v>0</v>
      </c>
      <c r="AD101" s="170" t="str">
        <f>IF('Indicator Date hidden'!AE102="x","x",$AD$2-'Indicator Date hidden'!AE102)</f>
        <v>x</v>
      </c>
      <c r="AE101" s="170">
        <f>IF('Indicator Date hidden'!AF102="x","x",$AE$2-'Indicator Date hidden'!AF102)</f>
        <v>0</v>
      </c>
      <c r="AF101" s="170">
        <f>IF('Indicator Date hidden'!AG102="x","x",$AF$2-'Indicator Date hidden'!AG102)</f>
        <v>3</v>
      </c>
      <c r="AG101" s="170">
        <f>IF('Indicator Date hidden'!AH102="x","x",$AG$2-'Indicator Date hidden'!AH102)</f>
        <v>0</v>
      </c>
      <c r="AH101" s="170">
        <f>IF('Indicator Date hidden'!AI102="x","x",$AH$2-'Indicator Date hidden'!AI102)</f>
        <v>0</v>
      </c>
      <c r="AI101" s="170">
        <f>IF('Indicator Date hidden'!AJ102="x","x",$AI$2-'Indicator Date hidden'!AJ102)</f>
        <v>0</v>
      </c>
      <c r="AJ101" s="170" t="str">
        <f>IF('Indicator Date hidden'!AK102="x","x",$AJ$2-'Indicator Date hidden'!AK102)</f>
        <v>x</v>
      </c>
      <c r="AK101" s="170">
        <f>IF('Indicator Date hidden'!AL102="x","x",$AK$2-'Indicator Date hidden'!AL102)</f>
        <v>1</v>
      </c>
      <c r="AL101" s="170">
        <f>IF('Indicator Date hidden'!AM102="x","x",$AL$2-'Indicator Date hidden'!AM102)</f>
        <v>0</v>
      </c>
      <c r="AM101" s="170">
        <f>IF('Indicator Date hidden'!AN102="x","x",$AM$2-'Indicator Date hidden'!AN102)</f>
        <v>0</v>
      </c>
      <c r="AN101" s="170">
        <f>IF('Indicator Date hidden'!AO102="x","x",$AN$2-'Indicator Date hidden'!AO102)</f>
        <v>0</v>
      </c>
      <c r="AO101" s="170">
        <f>IF('Indicator Date hidden'!AP102="x","x",$AO$2-'Indicator Date hidden'!AP102)</f>
        <v>0</v>
      </c>
      <c r="AP101" s="170">
        <f>IF('Indicator Date hidden'!AQ102="x","x",$AP$2-'Indicator Date hidden'!AQ102)</f>
        <v>0</v>
      </c>
      <c r="AQ101" s="170" t="str">
        <f>IF('Indicator Date hidden'!AR102="x","x",$AQ$2-'Indicator Date hidden'!AR102)</f>
        <v>x</v>
      </c>
      <c r="AR101" s="170">
        <f>IF('Indicator Date hidden'!AS102="x","x",$AR$2-'Indicator Date hidden'!AS102)</f>
        <v>0</v>
      </c>
      <c r="AS101" s="170">
        <f>IF('Indicator Date hidden'!AT102="x","x",$AS$2-'Indicator Date hidden'!AT102)</f>
        <v>0</v>
      </c>
      <c r="AT101" s="170">
        <f>IF('Indicator Date hidden'!AU102="x","x",$AT$2-'Indicator Date hidden'!AU102)</f>
        <v>0</v>
      </c>
      <c r="AU101" s="170">
        <f>IF('Indicator Date hidden'!AV102="x","x",$AU$2-'Indicator Date hidden'!AV102)</f>
        <v>1</v>
      </c>
      <c r="AV101" s="170">
        <f>IF('Indicator Date hidden'!AW102="x","x",$AV$2-'Indicator Date hidden'!AW102)</f>
        <v>0</v>
      </c>
      <c r="AW101" s="170">
        <f>IF('Indicator Date hidden'!AX102="x","x",$AW$2-'Indicator Date hidden'!AX102)</f>
        <v>0</v>
      </c>
      <c r="AX101" s="170">
        <f>IF('Indicator Date hidden'!AY102="x","x",$AX$2-'Indicator Date hidden'!AY102)</f>
        <v>0</v>
      </c>
      <c r="AY101" s="170">
        <f>IF('Indicator Date hidden'!AZ102="x","x",$AY$2-'Indicator Date hidden'!AZ102)</f>
        <v>0</v>
      </c>
      <c r="AZ101" s="170">
        <f>IF('Indicator Date hidden'!BA102="x","x",$AZ$2-'Indicator Date hidden'!BA102)</f>
        <v>0</v>
      </c>
      <c r="BA101" s="5">
        <f t="shared" si="5"/>
        <v>10</v>
      </c>
      <c r="BB101" s="171">
        <f t="shared" si="6"/>
        <v>0.22222222222222221</v>
      </c>
      <c r="BC101" s="5">
        <f t="shared" si="7"/>
        <v>5</v>
      </c>
      <c r="BD101" s="171">
        <f t="shared" si="8"/>
        <v>0.75686161626339565</v>
      </c>
      <c r="BE101" s="174">
        <f t="shared" si="9"/>
        <v>0</v>
      </c>
    </row>
    <row r="102" spans="1:57" x14ac:dyDescent="0.25">
      <c r="A102" t="s">
        <v>185</v>
      </c>
      <c r="B102" s="170">
        <f>IF('Indicator Date hidden'!C103="x","x",$B$2-'Indicator Date hidden'!C103)</f>
        <v>0</v>
      </c>
      <c r="C102" s="170">
        <f>IF('Indicator Date hidden'!D103="x","x",$C$2-'Indicator Date hidden'!D103)</f>
        <v>0</v>
      </c>
      <c r="D102" s="170">
        <f>IF('Indicator Date hidden'!E103="x","x",$D$2-'Indicator Date hidden'!E103)</f>
        <v>0</v>
      </c>
      <c r="E102" s="170">
        <f>IF('Indicator Date hidden'!F103="x","x",$E$2-'Indicator Date hidden'!F103)</f>
        <v>0</v>
      </c>
      <c r="F102" s="170">
        <f>IF('Indicator Date hidden'!G103="x","x",$F$2-'Indicator Date hidden'!G103)</f>
        <v>0</v>
      </c>
      <c r="G102" s="170">
        <f>IF('Indicator Date hidden'!H103="x","x",$G$2-'Indicator Date hidden'!H103)</f>
        <v>0</v>
      </c>
      <c r="H102" s="170">
        <f>IF('Indicator Date hidden'!I103="x","x",$H$2-'Indicator Date hidden'!I103)</f>
        <v>0</v>
      </c>
      <c r="I102" s="170">
        <f>IF('Indicator Date hidden'!J103="x","x",$I$2-'Indicator Date hidden'!J103)</f>
        <v>0</v>
      </c>
      <c r="J102" s="170">
        <f>IF('Indicator Date hidden'!K103="x","x",$J$2-'Indicator Date hidden'!K103)</f>
        <v>0</v>
      </c>
      <c r="K102" s="170">
        <f>IF('Indicator Date hidden'!L103="x","x",$K$2-'Indicator Date hidden'!L103)</f>
        <v>0</v>
      </c>
      <c r="L102" s="170">
        <f>IF('Indicator Date hidden'!M103="x","x",$L$2-'Indicator Date hidden'!M103)</f>
        <v>0</v>
      </c>
      <c r="M102" s="170">
        <f>IF('Indicator Date hidden'!N103="x","x",$M$2-'Indicator Date hidden'!N103)</f>
        <v>0</v>
      </c>
      <c r="N102" s="170">
        <f>IF('Indicator Date hidden'!O103="x","x",$N$2-'Indicator Date hidden'!O103)</f>
        <v>0</v>
      </c>
      <c r="O102" s="170">
        <f>IF('Indicator Date hidden'!P103="x","x",$O$2-'Indicator Date hidden'!P103)</f>
        <v>0</v>
      </c>
      <c r="P102" s="170">
        <f>IF('Indicator Date hidden'!Q103="x","x",$P$2-'Indicator Date hidden'!Q103)</f>
        <v>0</v>
      </c>
      <c r="Q102" s="170" t="str">
        <f>IF('Indicator Date hidden'!R103="x","x",$Q$2-'Indicator Date hidden'!R103)</f>
        <v>x</v>
      </c>
      <c r="R102" s="170">
        <f>IF('Indicator Date hidden'!S103="x","x",$R$2-'Indicator Date hidden'!S103)</f>
        <v>0</v>
      </c>
      <c r="S102" s="170">
        <f>IF('Indicator Date hidden'!T103="x","x",$S$2-'Indicator Date hidden'!T103)</f>
        <v>0</v>
      </c>
      <c r="T102" s="170">
        <f>IF('Indicator Date hidden'!U103="x","x",$T$2-'Indicator Date hidden'!U103)</f>
        <v>0</v>
      </c>
      <c r="U102" s="170" t="str">
        <f>IF('Indicator Date hidden'!V103="x","x",$U$2-'Indicator Date hidden'!V103)</f>
        <v>x</v>
      </c>
      <c r="V102" s="170">
        <f>IF('Indicator Date hidden'!W103="x","x",$V$2-'Indicator Date hidden'!W103)</f>
        <v>1</v>
      </c>
      <c r="W102" s="170" t="str">
        <f>IF('Indicator Date hidden'!X103="x","x",$W$2-'Indicator Date hidden'!X103)</f>
        <v>x</v>
      </c>
      <c r="X102" s="170">
        <f>IF('Indicator Date hidden'!Y103="x","x",$X$2-'Indicator Date hidden'!Y103)</f>
        <v>0</v>
      </c>
      <c r="Y102" s="170">
        <f>IF('Indicator Date hidden'!Z103="x","x",$Y$2-'Indicator Date hidden'!Z103)</f>
        <v>0</v>
      </c>
      <c r="Z102" s="170">
        <f>IF('Indicator Date hidden'!AA103="x","x",$Z$2-'Indicator Date hidden'!AA103)</f>
        <v>0</v>
      </c>
      <c r="AA102" s="170" t="str">
        <f>IF('Indicator Date hidden'!AB103="x","x",$AA$2-'Indicator Date hidden'!AB103)</f>
        <v>x</v>
      </c>
      <c r="AB102" s="170">
        <f>IF('Indicator Date hidden'!AC103="x","x",$AB$2-'Indicator Date hidden'!AC103)</f>
        <v>0</v>
      </c>
      <c r="AC102" s="170">
        <f>IF('Indicator Date hidden'!AD103="x","x",$AC$2-'Indicator Date hidden'!AD103)</f>
        <v>0</v>
      </c>
      <c r="AD102" s="170" t="str">
        <f>IF('Indicator Date hidden'!AE103="x","x",$AD$2-'Indicator Date hidden'!AE103)</f>
        <v>x</v>
      </c>
      <c r="AE102" s="170">
        <f>IF('Indicator Date hidden'!AF103="x","x",$AE$2-'Indicator Date hidden'!AF103)</f>
        <v>0</v>
      </c>
      <c r="AF102" s="170">
        <f>IF('Indicator Date hidden'!AG103="x","x",$AF$2-'Indicator Date hidden'!AG103)</f>
        <v>3</v>
      </c>
      <c r="AG102" s="170">
        <f>IF('Indicator Date hidden'!AH103="x","x",$AG$2-'Indicator Date hidden'!AH103)</f>
        <v>0</v>
      </c>
      <c r="AH102" s="170">
        <f>IF('Indicator Date hidden'!AI103="x","x",$AH$2-'Indicator Date hidden'!AI103)</f>
        <v>0</v>
      </c>
      <c r="AI102" s="170">
        <f>IF('Indicator Date hidden'!AJ103="x","x",$AI$2-'Indicator Date hidden'!AJ103)</f>
        <v>0</v>
      </c>
      <c r="AJ102" s="170" t="str">
        <f>IF('Indicator Date hidden'!AK103="x","x",$AJ$2-'Indicator Date hidden'!AK103)</f>
        <v>x</v>
      </c>
      <c r="AK102" s="170">
        <f>IF('Indicator Date hidden'!AL103="x","x",$AK$2-'Indicator Date hidden'!AL103)</f>
        <v>1</v>
      </c>
      <c r="AL102" s="170">
        <f>IF('Indicator Date hidden'!AM103="x","x",$AL$2-'Indicator Date hidden'!AM103)</f>
        <v>0</v>
      </c>
      <c r="AM102" s="170">
        <f>IF('Indicator Date hidden'!AN103="x","x",$AM$2-'Indicator Date hidden'!AN103)</f>
        <v>0</v>
      </c>
      <c r="AN102" s="170">
        <f>IF('Indicator Date hidden'!AO103="x","x",$AN$2-'Indicator Date hidden'!AO103)</f>
        <v>0</v>
      </c>
      <c r="AO102" s="170">
        <f>IF('Indicator Date hidden'!AP103="x","x",$AO$2-'Indicator Date hidden'!AP103)</f>
        <v>0</v>
      </c>
      <c r="AP102" s="170">
        <f>IF('Indicator Date hidden'!AQ103="x","x",$AP$2-'Indicator Date hidden'!AQ103)</f>
        <v>0</v>
      </c>
      <c r="AQ102" s="170" t="str">
        <f>IF('Indicator Date hidden'!AR103="x","x",$AQ$2-'Indicator Date hidden'!AR103)</f>
        <v>x</v>
      </c>
      <c r="AR102" s="170">
        <f>IF('Indicator Date hidden'!AS103="x","x",$AR$2-'Indicator Date hidden'!AS103)</f>
        <v>0</v>
      </c>
      <c r="AS102" s="170">
        <f>IF('Indicator Date hidden'!AT103="x","x",$AS$2-'Indicator Date hidden'!AT103)</f>
        <v>0</v>
      </c>
      <c r="AT102" s="170">
        <f>IF('Indicator Date hidden'!AU103="x","x",$AT$2-'Indicator Date hidden'!AU103)</f>
        <v>0</v>
      </c>
      <c r="AU102" s="170" t="str">
        <f>IF('Indicator Date hidden'!AV103="x","x",$AU$2-'Indicator Date hidden'!AV103)</f>
        <v>x</v>
      </c>
      <c r="AV102" s="170">
        <f>IF('Indicator Date hidden'!AW103="x","x",$AV$2-'Indicator Date hidden'!AW103)</f>
        <v>0</v>
      </c>
      <c r="AW102" s="170">
        <f>IF('Indicator Date hidden'!AX103="x","x",$AW$2-'Indicator Date hidden'!AX103)</f>
        <v>0</v>
      </c>
      <c r="AX102" s="170">
        <f>IF('Indicator Date hidden'!AY103="x","x",$AX$2-'Indicator Date hidden'!AY103)</f>
        <v>0</v>
      </c>
      <c r="AY102" s="170">
        <f>IF('Indicator Date hidden'!AZ103="x","x",$AY$2-'Indicator Date hidden'!AZ103)</f>
        <v>0</v>
      </c>
      <c r="AZ102" s="170">
        <f>IF('Indicator Date hidden'!BA103="x","x",$AZ$2-'Indicator Date hidden'!BA103)</f>
        <v>0</v>
      </c>
      <c r="BA102" s="5">
        <f t="shared" si="5"/>
        <v>5</v>
      </c>
      <c r="BB102" s="171">
        <f t="shared" si="6"/>
        <v>0.11627906976744186</v>
      </c>
      <c r="BC102" s="5">
        <f t="shared" si="7"/>
        <v>3</v>
      </c>
      <c r="BD102" s="171">
        <f t="shared" si="8"/>
        <v>0.49223280205852848</v>
      </c>
      <c r="BE102" s="174">
        <f t="shared" si="9"/>
        <v>0</v>
      </c>
    </row>
    <row r="103" spans="1:57" x14ac:dyDescent="0.25">
      <c r="A103" t="s">
        <v>188</v>
      </c>
      <c r="B103" s="170">
        <f>IF('Indicator Date hidden'!C104="x","x",$B$2-'Indicator Date hidden'!C104)</f>
        <v>0</v>
      </c>
      <c r="C103" s="170">
        <f>IF('Indicator Date hidden'!D104="x","x",$C$2-'Indicator Date hidden'!D104)</f>
        <v>0</v>
      </c>
      <c r="D103" s="170">
        <f>IF('Indicator Date hidden'!E104="x","x",$D$2-'Indicator Date hidden'!E104)</f>
        <v>0</v>
      </c>
      <c r="E103" s="170">
        <f>IF('Indicator Date hidden'!F104="x","x",$E$2-'Indicator Date hidden'!F104)</f>
        <v>0</v>
      </c>
      <c r="F103" s="170">
        <f>IF('Indicator Date hidden'!G104="x","x",$F$2-'Indicator Date hidden'!G104)</f>
        <v>0</v>
      </c>
      <c r="G103" s="170">
        <f>IF('Indicator Date hidden'!H104="x","x",$G$2-'Indicator Date hidden'!H104)</f>
        <v>0</v>
      </c>
      <c r="H103" s="170">
        <f>IF('Indicator Date hidden'!I104="x","x",$H$2-'Indicator Date hidden'!I104)</f>
        <v>0</v>
      </c>
      <c r="I103" s="170">
        <f>IF('Indicator Date hidden'!J104="x","x",$I$2-'Indicator Date hidden'!J104)</f>
        <v>0</v>
      </c>
      <c r="J103" s="170">
        <f>IF('Indicator Date hidden'!K104="x","x",$J$2-'Indicator Date hidden'!K104)</f>
        <v>0</v>
      </c>
      <c r="K103" s="170">
        <f>IF('Indicator Date hidden'!L104="x","x",$K$2-'Indicator Date hidden'!L104)</f>
        <v>0</v>
      </c>
      <c r="L103" s="170">
        <f>IF('Indicator Date hidden'!M104="x","x",$L$2-'Indicator Date hidden'!M104)</f>
        <v>0</v>
      </c>
      <c r="M103" s="170">
        <f>IF('Indicator Date hidden'!N104="x","x",$M$2-'Indicator Date hidden'!N104)</f>
        <v>0</v>
      </c>
      <c r="N103" s="170">
        <f>IF('Indicator Date hidden'!O104="x","x",$N$2-'Indicator Date hidden'!O104)</f>
        <v>0</v>
      </c>
      <c r="O103" s="170">
        <f>IF('Indicator Date hidden'!P104="x","x",$O$2-'Indicator Date hidden'!P104)</f>
        <v>0</v>
      </c>
      <c r="P103" s="170">
        <f>IF('Indicator Date hidden'!Q104="x","x",$P$2-'Indicator Date hidden'!Q104)</f>
        <v>0</v>
      </c>
      <c r="Q103" s="170">
        <f>IF('Indicator Date hidden'!R104="x","x",$Q$2-'Indicator Date hidden'!R104)</f>
        <v>6</v>
      </c>
      <c r="R103" s="170">
        <f>IF('Indicator Date hidden'!S104="x","x",$R$2-'Indicator Date hidden'!S104)</f>
        <v>0</v>
      </c>
      <c r="S103" s="170">
        <f>IF('Indicator Date hidden'!T104="x","x",$S$2-'Indicator Date hidden'!T104)</f>
        <v>0</v>
      </c>
      <c r="T103" s="170">
        <f>IF('Indicator Date hidden'!U104="x","x",$T$2-'Indicator Date hidden'!U104)</f>
        <v>0</v>
      </c>
      <c r="U103" s="170">
        <f>IF('Indicator Date hidden'!V104="x","x",$U$2-'Indicator Date hidden'!V104)</f>
        <v>0</v>
      </c>
      <c r="V103" s="170">
        <f>IF('Indicator Date hidden'!W104="x","x",$V$2-'Indicator Date hidden'!W104)</f>
        <v>1</v>
      </c>
      <c r="W103" s="170" t="str">
        <f>IF('Indicator Date hidden'!X104="x","x",$W$2-'Indicator Date hidden'!X104)</f>
        <v>x</v>
      </c>
      <c r="X103" s="170">
        <f>IF('Indicator Date hidden'!Y104="x","x",$X$2-'Indicator Date hidden'!Y104)</f>
        <v>6</v>
      </c>
      <c r="Y103" s="170">
        <f>IF('Indicator Date hidden'!Z104="x","x",$Y$2-'Indicator Date hidden'!Z104)</f>
        <v>0</v>
      </c>
      <c r="Z103" s="170">
        <f>IF('Indicator Date hidden'!AA104="x","x",$Z$2-'Indicator Date hidden'!AA104)</f>
        <v>0</v>
      </c>
      <c r="AA103" s="170">
        <f>IF('Indicator Date hidden'!AB104="x","x",$AA$2-'Indicator Date hidden'!AB104)</f>
        <v>0</v>
      </c>
      <c r="AB103" s="170">
        <f>IF('Indicator Date hidden'!AC104="x","x",$AB$2-'Indicator Date hidden'!AC104)</f>
        <v>0</v>
      </c>
      <c r="AC103" s="170">
        <f>IF('Indicator Date hidden'!AD104="x","x",$AC$2-'Indicator Date hidden'!AD104)</f>
        <v>0</v>
      </c>
      <c r="AD103" s="170">
        <f>IF('Indicator Date hidden'!AE104="x","x",$AD$2-'Indicator Date hidden'!AE104)</f>
        <v>0</v>
      </c>
      <c r="AE103" s="170" t="str">
        <f>IF('Indicator Date hidden'!AF104="x","x",$AE$2-'Indicator Date hidden'!AF104)</f>
        <v>x</v>
      </c>
      <c r="AF103" s="170">
        <f>IF('Indicator Date hidden'!AG104="x","x",$AF$2-'Indicator Date hidden'!AG104)</f>
        <v>5</v>
      </c>
      <c r="AG103" s="170">
        <f>IF('Indicator Date hidden'!AH104="x","x",$AG$2-'Indicator Date hidden'!AH104)</f>
        <v>0</v>
      </c>
      <c r="AH103" s="170">
        <f>IF('Indicator Date hidden'!AI104="x","x",$AH$2-'Indicator Date hidden'!AI104)</f>
        <v>0</v>
      </c>
      <c r="AI103" s="170">
        <f>IF('Indicator Date hidden'!AJ104="x","x",$AI$2-'Indicator Date hidden'!AJ104)</f>
        <v>0</v>
      </c>
      <c r="AJ103" s="170" t="str">
        <f>IF('Indicator Date hidden'!AK104="x","x",$AJ$2-'Indicator Date hidden'!AK104)</f>
        <v>x</v>
      </c>
      <c r="AK103" s="170">
        <f>IF('Indicator Date hidden'!AL104="x","x",$AK$2-'Indicator Date hidden'!AL104)</f>
        <v>1</v>
      </c>
      <c r="AL103" s="170">
        <f>IF('Indicator Date hidden'!AM104="x","x",$AL$2-'Indicator Date hidden'!AM104)</f>
        <v>0</v>
      </c>
      <c r="AM103" s="170">
        <f>IF('Indicator Date hidden'!AN104="x","x",$AM$2-'Indicator Date hidden'!AN104)</f>
        <v>0</v>
      </c>
      <c r="AN103" s="170">
        <f>IF('Indicator Date hidden'!AO104="x","x",$AN$2-'Indicator Date hidden'!AO104)</f>
        <v>0</v>
      </c>
      <c r="AO103" s="170">
        <f>IF('Indicator Date hidden'!AP104="x","x",$AO$2-'Indicator Date hidden'!AP104)</f>
        <v>0</v>
      </c>
      <c r="AP103" s="170">
        <f>IF('Indicator Date hidden'!AQ104="x","x",$AP$2-'Indicator Date hidden'!AQ104)</f>
        <v>0</v>
      </c>
      <c r="AQ103" s="170">
        <f>IF('Indicator Date hidden'!AR104="x","x",$AQ$2-'Indicator Date hidden'!AR104)</f>
        <v>0</v>
      </c>
      <c r="AR103" s="170">
        <f>IF('Indicator Date hidden'!AS104="x","x",$AR$2-'Indicator Date hidden'!AS104)</f>
        <v>0</v>
      </c>
      <c r="AS103" s="170">
        <f>IF('Indicator Date hidden'!AT104="x","x",$AS$2-'Indicator Date hidden'!AT104)</f>
        <v>0</v>
      </c>
      <c r="AT103" s="170">
        <f>IF('Indicator Date hidden'!AU104="x","x",$AT$2-'Indicator Date hidden'!AU104)</f>
        <v>0</v>
      </c>
      <c r="AU103" s="170">
        <f>IF('Indicator Date hidden'!AV104="x","x",$AU$2-'Indicator Date hidden'!AV104)</f>
        <v>1</v>
      </c>
      <c r="AV103" s="170">
        <f>IF('Indicator Date hidden'!AW104="x","x",$AV$2-'Indicator Date hidden'!AW104)</f>
        <v>0</v>
      </c>
      <c r="AW103" s="170">
        <f>IF('Indicator Date hidden'!AX104="x","x",$AW$2-'Indicator Date hidden'!AX104)</f>
        <v>0</v>
      </c>
      <c r="AX103" s="170">
        <f>IF('Indicator Date hidden'!AY104="x","x",$AX$2-'Indicator Date hidden'!AY104)</f>
        <v>0</v>
      </c>
      <c r="AY103" s="170">
        <f>IF('Indicator Date hidden'!AZ104="x","x",$AY$2-'Indicator Date hidden'!AZ104)</f>
        <v>0</v>
      </c>
      <c r="AZ103" s="170">
        <f>IF('Indicator Date hidden'!BA104="x","x",$AZ$2-'Indicator Date hidden'!BA104)</f>
        <v>0</v>
      </c>
      <c r="BA103" s="5">
        <f t="shared" si="5"/>
        <v>20</v>
      </c>
      <c r="BB103" s="171">
        <f t="shared" si="6"/>
        <v>0.41666666666666669</v>
      </c>
      <c r="BC103" s="5">
        <f t="shared" si="7"/>
        <v>6</v>
      </c>
      <c r="BD103" s="171">
        <f t="shared" si="8"/>
        <v>1.3819269959814167</v>
      </c>
      <c r="BE103" s="174">
        <f t="shared" si="9"/>
        <v>0</v>
      </c>
    </row>
    <row r="104" spans="1:57" x14ac:dyDescent="0.25">
      <c r="A104" t="s">
        <v>190</v>
      </c>
      <c r="B104" s="170">
        <f>IF('Indicator Date hidden'!C105="x","x",$B$2-'Indicator Date hidden'!C105)</f>
        <v>0</v>
      </c>
      <c r="C104" s="170">
        <f>IF('Indicator Date hidden'!D105="x","x",$C$2-'Indicator Date hidden'!D105)</f>
        <v>0</v>
      </c>
      <c r="D104" s="170">
        <f>IF('Indicator Date hidden'!E105="x","x",$D$2-'Indicator Date hidden'!E105)</f>
        <v>0</v>
      </c>
      <c r="E104" s="170">
        <f>IF('Indicator Date hidden'!F105="x","x",$E$2-'Indicator Date hidden'!F105)</f>
        <v>0</v>
      </c>
      <c r="F104" s="170">
        <f>IF('Indicator Date hidden'!G105="x","x",$F$2-'Indicator Date hidden'!G105)</f>
        <v>0</v>
      </c>
      <c r="G104" s="170">
        <f>IF('Indicator Date hidden'!H105="x","x",$G$2-'Indicator Date hidden'!H105)</f>
        <v>0</v>
      </c>
      <c r="H104" s="170">
        <f>IF('Indicator Date hidden'!I105="x","x",$H$2-'Indicator Date hidden'!I105)</f>
        <v>0</v>
      </c>
      <c r="I104" s="170">
        <f>IF('Indicator Date hidden'!J105="x","x",$I$2-'Indicator Date hidden'!J105)</f>
        <v>0</v>
      </c>
      <c r="J104" s="170">
        <f>IF('Indicator Date hidden'!K105="x","x",$J$2-'Indicator Date hidden'!K105)</f>
        <v>0</v>
      </c>
      <c r="K104" s="170">
        <f>IF('Indicator Date hidden'!L105="x","x",$K$2-'Indicator Date hidden'!L105)</f>
        <v>0</v>
      </c>
      <c r="L104" s="170">
        <f>IF('Indicator Date hidden'!M105="x","x",$L$2-'Indicator Date hidden'!M105)</f>
        <v>0</v>
      </c>
      <c r="M104" s="170">
        <f>IF('Indicator Date hidden'!N105="x","x",$M$2-'Indicator Date hidden'!N105)</f>
        <v>0</v>
      </c>
      <c r="N104" s="170">
        <f>IF('Indicator Date hidden'!O105="x","x",$N$2-'Indicator Date hidden'!O105)</f>
        <v>0</v>
      </c>
      <c r="O104" s="170">
        <f>IF('Indicator Date hidden'!P105="x","x",$O$2-'Indicator Date hidden'!P105)</f>
        <v>0</v>
      </c>
      <c r="P104" s="170">
        <f>IF('Indicator Date hidden'!Q105="x","x",$P$2-'Indicator Date hidden'!Q105)</f>
        <v>0</v>
      </c>
      <c r="Q104" s="170">
        <f>IF('Indicator Date hidden'!R105="x","x",$Q$2-'Indicator Date hidden'!R105)</f>
        <v>5</v>
      </c>
      <c r="R104" s="170">
        <f>IF('Indicator Date hidden'!S105="x","x",$R$2-'Indicator Date hidden'!S105)</f>
        <v>0</v>
      </c>
      <c r="S104" s="170">
        <f>IF('Indicator Date hidden'!T105="x","x",$S$2-'Indicator Date hidden'!T105)</f>
        <v>0</v>
      </c>
      <c r="T104" s="170">
        <f>IF('Indicator Date hidden'!U105="x","x",$T$2-'Indicator Date hidden'!U105)</f>
        <v>0</v>
      </c>
      <c r="U104" s="170">
        <f>IF('Indicator Date hidden'!V105="x","x",$U$2-'Indicator Date hidden'!V105)</f>
        <v>0</v>
      </c>
      <c r="V104" s="170">
        <f>IF('Indicator Date hidden'!W105="x","x",$V$2-'Indicator Date hidden'!W105)</f>
        <v>1</v>
      </c>
      <c r="W104" s="170">
        <f>IF('Indicator Date hidden'!X105="x","x",$W$2-'Indicator Date hidden'!X105)</f>
        <v>2</v>
      </c>
      <c r="X104" s="170">
        <f>IF('Indicator Date hidden'!Y105="x","x",$X$2-'Indicator Date hidden'!Y105)</f>
        <v>6</v>
      </c>
      <c r="Y104" s="170">
        <f>IF('Indicator Date hidden'!Z105="x","x",$Y$2-'Indicator Date hidden'!Z105)</f>
        <v>0</v>
      </c>
      <c r="Z104" s="170">
        <f>IF('Indicator Date hidden'!AA105="x","x",$Z$2-'Indicator Date hidden'!AA105)</f>
        <v>0</v>
      </c>
      <c r="AA104" s="170">
        <f>IF('Indicator Date hidden'!AB105="x","x",$AA$2-'Indicator Date hidden'!AB105)</f>
        <v>0</v>
      </c>
      <c r="AB104" s="170">
        <f>IF('Indicator Date hidden'!AC105="x","x",$AB$2-'Indicator Date hidden'!AC105)</f>
        <v>0</v>
      </c>
      <c r="AC104" s="170">
        <f>IF('Indicator Date hidden'!AD105="x","x",$AC$2-'Indicator Date hidden'!AD105)</f>
        <v>0</v>
      </c>
      <c r="AD104" s="170">
        <f>IF('Indicator Date hidden'!AE105="x","x",$AD$2-'Indicator Date hidden'!AE105)</f>
        <v>0</v>
      </c>
      <c r="AE104" s="170">
        <f>IF('Indicator Date hidden'!AF105="x","x",$AE$2-'Indicator Date hidden'!AF105)</f>
        <v>0</v>
      </c>
      <c r="AF104" s="170">
        <f>IF('Indicator Date hidden'!AG105="x","x",$AF$2-'Indicator Date hidden'!AG105)</f>
        <v>5</v>
      </c>
      <c r="AG104" s="170">
        <f>IF('Indicator Date hidden'!AH105="x","x",$AG$2-'Indicator Date hidden'!AH105)</f>
        <v>0</v>
      </c>
      <c r="AH104" s="170">
        <f>IF('Indicator Date hidden'!AI105="x","x",$AH$2-'Indicator Date hidden'!AI105)</f>
        <v>0</v>
      </c>
      <c r="AI104" s="170">
        <f>IF('Indicator Date hidden'!AJ105="x","x",$AI$2-'Indicator Date hidden'!AJ105)</f>
        <v>0</v>
      </c>
      <c r="AJ104" s="170" t="str">
        <f>IF('Indicator Date hidden'!AK105="x","x",$AJ$2-'Indicator Date hidden'!AK105)</f>
        <v>x</v>
      </c>
      <c r="AK104" s="170">
        <f>IF('Indicator Date hidden'!AL105="x","x",$AK$2-'Indicator Date hidden'!AL105)</f>
        <v>0</v>
      </c>
      <c r="AL104" s="170">
        <f>IF('Indicator Date hidden'!AM105="x","x",$AL$2-'Indicator Date hidden'!AM105)</f>
        <v>0</v>
      </c>
      <c r="AM104" s="170">
        <f>IF('Indicator Date hidden'!AN105="x","x",$AM$2-'Indicator Date hidden'!AN105)</f>
        <v>0</v>
      </c>
      <c r="AN104" s="170">
        <f>IF('Indicator Date hidden'!AO105="x","x",$AN$2-'Indicator Date hidden'!AO105)</f>
        <v>0</v>
      </c>
      <c r="AO104" s="170">
        <f>IF('Indicator Date hidden'!AP105="x","x",$AO$2-'Indicator Date hidden'!AP105)</f>
        <v>1</v>
      </c>
      <c r="AP104" s="170">
        <f>IF('Indicator Date hidden'!AQ105="x","x",$AP$2-'Indicator Date hidden'!AQ105)</f>
        <v>1</v>
      </c>
      <c r="AQ104" s="170">
        <f>IF('Indicator Date hidden'!AR105="x","x",$AQ$2-'Indicator Date hidden'!AR105)</f>
        <v>0</v>
      </c>
      <c r="AR104" s="170">
        <f>IF('Indicator Date hidden'!AS105="x","x",$AR$2-'Indicator Date hidden'!AS105)</f>
        <v>0</v>
      </c>
      <c r="AS104" s="170">
        <f>IF('Indicator Date hidden'!AT105="x","x",$AS$2-'Indicator Date hidden'!AT105)</f>
        <v>0</v>
      </c>
      <c r="AT104" s="170">
        <f>IF('Indicator Date hidden'!AU105="x","x",$AT$2-'Indicator Date hidden'!AU105)</f>
        <v>0</v>
      </c>
      <c r="AU104" s="170">
        <f>IF('Indicator Date hidden'!AV105="x","x",$AU$2-'Indicator Date hidden'!AV105)</f>
        <v>1</v>
      </c>
      <c r="AV104" s="170">
        <f>IF('Indicator Date hidden'!AW105="x","x",$AV$2-'Indicator Date hidden'!AW105)</f>
        <v>0</v>
      </c>
      <c r="AW104" s="170">
        <f>IF('Indicator Date hidden'!AX105="x","x",$AW$2-'Indicator Date hidden'!AX105)</f>
        <v>0</v>
      </c>
      <c r="AX104" s="170">
        <f>IF('Indicator Date hidden'!AY105="x","x",$AX$2-'Indicator Date hidden'!AY105)</f>
        <v>0</v>
      </c>
      <c r="AY104" s="170">
        <f>IF('Indicator Date hidden'!AZ105="x","x",$AY$2-'Indicator Date hidden'!AZ105)</f>
        <v>0</v>
      </c>
      <c r="AZ104" s="170">
        <f>IF('Indicator Date hidden'!BA105="x","x",$AZ$2-'Indicator Date hidden'!BA105)</f>
        <v>0</v>
      </c>
      <c r="BA104" s="5">
        <f t="shared" si="5"/>
        <v>22</v>
      </c>
      <c r="BB104" s="171">
        <f t="shared" si="6"/>
        <v>0.44</v>
      </c>
      <c r="BC104" s="5">
        <f t="shared" si="7"/>
        <v>8</v>
      </c>
      <c r="BD104" s="171">
        <f t="shared" si="8"/>
        <v>1.298614646459834</v>
      </c>
      <c r="BE104" s="174">
        <f t="shared" si="9"/>
        <v>0</v>
      </c>
    </row>
    <row r="105" spans="1:57" x14ac:dyDescent="0.25">
      <c r="A105" t="s">
        <v>192</v>
      </c>
      <c r="B105" s="170">
        <f>IF('Indicator Date hidden'!C106="x","x",$B$2-'Indicator Date hidden'!C106)</f>
        <v>0</v>
      </c>
      <c r="C105" s="170">
        <f>IF('Indicator Date hidden'!D106="x","x",$C$2-'Indicator Date hidden'!D106)</f>
        <v>0</v>
      </c>
      <c r="D105" s="170">
        <f>IF('Indicator Date hidden'!E106="x","x",$D$2-'Indicator Date hidden'!E106)</f>
        <v>0</v>
      </c>
      <c r="E105" s="170">
        <f>IF('Indicator Date hidden'!F106="x","x",$E$2-'Indicator Date hidden'!F106)</f>
        <v>0</v>
      </c>
      <c r="F105" s="170">
        <f>IF('Indicator Date hidden'!G106="x","x",$F$2-'Indicator Date hidden'!G106)</f>
        <v>0</v>
      </c>
      <c r="G105" s="170">
        <f>IF('Indicator Date hidden'!H106="x","x",$G$2-'Indicator Date hidden'!H106)</f>
        <v>0</v>
      </c>
      <c r="H105" s="170">
        <f>IF('Indicator Date hidden'!I106="x","x",$H$2-'Indicator Date hidden'!I106)</f>
        <v>0</v>
      </c>
      <c r="I105" s="170">
        <f>IF('Indicator Date hidden'!J106="x","x",$I$2-'Indicator Date hidden'!J106)</f>
        <v>0</v>
      </c>
      <c r="J105" s="170">
        <f>IF('Indicator Date hidden'!K106="x","x",$J$2-'Indicator Date hidden'!K106)</f>
        <v>0</v>
      </c>
      <c r="K105" s="170">
        <f>IF('Indicator Date hidden'!L106="x","x",$K$2-'Indicator Date hidden'!L106)</f>
        <v>0</v>
      </c>
      <c r="L105" s="170">
        <f>IF('Indicator Date hidden'!M106="x","x",$L$2-'Indicator Date hidden'!M106)</f>
        <v>0</v>
      </c>
      <c r="M105" s="170">
        <f>IF('Indicator Date hidden'!N106="x","x",$M$2-'Indicator Date hidden'!N106)</f>
        <v>0</v>
      </c>
      <c r="N105" s="170">
        <f>IF('Indicator Date hidden'!O106="x","x",$N$2-'Indicator Date hidden'!O106)</f>
        <v>0</v>
      </c>
      <c r="O105" s="170">
        <f>IF('Indicator Date hidden'!P106="x","x",$O$2-'Indicator Date hidden'!P106)</f>
        <v>0</v>
      </c>
      <c r="P105" s="170">
        <f>IF('Indicator Date hidden'!Q106="x","x",$P$2-'Indicator Date hidden'!Q106)</f>
        <v>0</v>
      </c>
      <c r="Q105" s="170" t="str">
        <f>IF('Indicator Date hidden'!R106="x","x",$Q$2-'Indicator Date hidden'!R106)</f>
        <v>x</v>
      </c>
      <c r="R105" s="170">
        <f>IF('Indicator Date hidden'!S106="x","x",$R$2-'Indicator Date hidden'!S106)</f>
        <v>0</v>
      </c>
      <c r="S105" s="170">
        <f>IF('Indicator Date hidden'!T106="x","x",$S$2-'Indicator Date hidden'!T106)</f>
        <v>0</v>
      </c>
      <c r="T105" s="170">
        <f>IF('Indicator Date hidden'!U106="x","x",$T$2-'Indicator Date hidden'!U106)</f>
        <v>0</v>
      </c>
      <c r="U105" s="170">
        <f>IF('Indicator Date hidden'!V106="x","x",$U$2-'Indicator Date hidden'!V106)</f>
        <v>0</v>
      </c>
      <c r="V105" s="170">
        <f>IF('Indicator Date hidden'!W106="x","x",$V$2-'Indicator Date hidden'!W106)</f>
        <v>1</v>
      </c>
      <c r="W105" s="170">
        <f>IF('Indicator Date hidden'!X106="x","x",$W$2-'Indicator Date hidden'!X106)</f>
        <v>0</v>
      </c>
      <c r="X105" s="170">
        <f>IF('Indicator Date hidden'!Y106="x","x",$X$2-'Indicator Date hidden'!Y106)</f>
        <v>6</v>
      </c>
      <c r="Y105" s="170">
        <f>IF('Indicator Date hidden'!Z106="x","x",$Y$2-'Indicator Date hidden'!Z106)</f>
        <v>0</v>
      </c>
      <c r="Z105" s="170">
        <f>IF('Indicator Date hidden'!AA106="x","x",$Z$2-'Indicator Date hidden'!AA106)</f>
        <v>0</v>
      </c>
      <c r="AA105" s="170">
        <f>IF('Indicator Date hidden'!AB106="x","x",$AA$2-'Indicator Date hidden'!AB106)</f>
        <v>0</v>
      </c>
      <c r="AB105" s="170">
        <f>IF('Indicator Date hidden'!AC106="x","x",$AB$2-'Indicator Date hidden'!AC106)</f>
        <v>0</v>
      </c>
      <c r="AC105" s="170">
        <f>IF('Indicator Date hidden'!AD106="x","x",$AC$2-'Indicator Date hidden'!AD106)</f>
        <v>0</v>
      </c>
      <c r="AD105" s="170">
        <f>IF('Indicator Date hidden'!AE106="x","x",$AD$2-'Indicator Date hidden'!AE106)</f>
        <v>0</v>
      </c>
      <c r="AE105" s="170">
        <f>IF('Indicator Date hidden'!AF106="x","x",$AE$2-'Indicator Date hidden'!AF106)</f>
        <v>0</v>
      </c>
      <c r="AF105" s="170">
        <f>IF('Indicator Date hidden'!AG106="x","x",$AF$2-'Indicator Date hidden'!AG106)</f>
        <v>6</v>
      </c>
      <c r="AG105" s="170">
        <f>IF('Indicator Date hidden'!AH106="x","x",$AG$2-'Indicator Date hidden'!AH106)</f>
        <v>0</v>
      </c>
      <c r="AH105" s="170">
        <f>IF('Indicator Date hidden'!AI106="x","x",$AH$2-'Indicator Date hidden'!AI106)</f>
        <v>0</v>
      </c>
      <c r="AI105" s="170">
        <f>IF('Indicator Date hidden'!AJ106="x","x",$AI$2-'Indicator Date hidden'!AJ106)</f>
        <v>0</v>
      </c>
      <c r="AJ105" s="170" t="str">
        <f>IF('Indicator Date hidden'!AK106="x","x",$AJ$2-'Indicator Date hidden'!AK106)</f>
        <v>x</v>
      </c>
      <c r="AK105" s="170">
        <f>IF('Indicator Date hidden'!AL106="x","x",$AK$2-'Indicator Date hidden'!AL106)</f>
        <v>1</v>
      </c>
      <c r="AL105" s="170">
        <f>IF('Indicator Date hidden'!AM106="x","x",$AL$2-'Indicator Date hidden'!AM106)</f>
        <v>0</v>
      </c>
      <c r="AM105" s="170">
        <f>IF('Indicator Date hidden'!AN106="x","x",$AM$2-'Indicator Date hidden'!AN106)</f>
        <v>0</v>
      </c>
      <c r="AN105" s="170">
        <f>IF('Indicator Date hidden'!AO106="x","x",$AN$2-'Indicator Date hidden'!AO106)</f>
        <v>0</v>
      </c>
      <c r="AO105" s="170">
        <f>IF('Indicator Date hidden'!AP106="x","x",$AO$2-'Indicator Date hidden'!AP106)</f>
        <v>0</v>
      </c>
      <c r="AP105" s="170">
        <f>IF('Indicator Date hidden'!AQ106="x","x",$AP$2-'Indicator Date hidden'!AQ106)</f>
        <v>0</v>
      </c>
      <c r="AQ105" s="170">
        <f>IF('Indicator Date hidden'!AR106="x","x",$AQ$2-'Indicator Date hidden'!AR106)</f>
        <v>4</v>
      </c>
      <c r="AR105" s="170">
        <f>IF('Indicator Date hidden'!AS106="x","x",$AR$2-'Indicator Date hidden'!AS106)</f>
        <v>0</v>
      </c>
      <c r="AS105" s="170">
        <f>IF('Indicator Date hidden'!AT106="x","x",$AS$2-'Indicator Date hidden'!AT106)</f>
        <v>0</v>
      </c>
      <c r="AT105" s="170">
        <f>IF('Indicator Date hidden'!AU106="x","x",$AT$2-'Indicator Date hidden'!AU106)</f>
        <v>0</v>
      </c>
      <c r="AU105" s="170">
        <f>IF('Indicator Date hidden'!AV106="x","x",$AU$2-'Indicator Date hidden'!AV106)</f>
        <v>1</v>
      </c>
      <c r="AV105" s="170">
        <f>IF('Indicator Date hidden'!AW106="x","x",$AV$2-'Indicator Date hidden'!AW106)</f>
        <v>0</v>
      </c>
      <c r="AW105" s="170">
        <f>IF('Indicator Date hidden'!AX106="x","x",$AW$2-'Indicator Date hidden'!AX106)</f>
        <v>0</v>
      </c>
      <c r="AX105" s="170">
        <f>IF('Indicator Date hidden'!AY106="x","x",$AX$2-'Indicator Date hidden'!AY106)</f>
        <v>0</v>
      </c>
      <c r="AY105" s="170">
        <f>IF('Indicator Date hidden'!AZ106="x","x",$AY$2-'Indicator Date hidden'!AZ106)</f>
        <v>0</v>
      </c>
      <c r="AZ105" s="170">
        <f>IF('Indicator Date hidden'!BA106="x","x",$AZ$2-'Indicator Date hidden'!BA106)</f>
        <v>0</v>
      </c>
      <c r="BA105" s="5">
        <f t="shared" si="5"/>
        <v>19</v>
      </c>
      <c r="BB105" s="171">
        <f t="shared" si="6"/>
        <v>0.38775510204081631</v>
      </c>
      <c r="BC105" s="5">
        <f t="shared" si="7"/>
        <v>6</v>
      </c>
      <c r="BD105" s="171">
        <f t="shared" si="8"/>
        <v>1.3064412876146303</v>
      </c>
      <c r="BE105" s="174">
        <f t="shared" si="9"/>
        <v>0</v>
      </c>
    </row>
    <row r="106" spans="1:57" x14ac:dyDescent="0.25">
      <c r="A106" t="s">
        <v>194</v>
      </c>
      <c r="B106" s="170">
        <f>IF('Indicator Date hidden'!C107="x","x",$B$2-'Indicator Date hidden'!C107)</f>
        <v>0</v>
      </c>
      <c r="C106" s="170">
        <f>IF('Indicator Date hidden'!D107="x","x",$C$2-'Indicator Date hidden'!D107)</f>
        <v>0</v>
      </c>
      <c r="D106" s="170">
        <f>IF('Indicator Date hidden'!E107="x","x",$D$2-'Indicator Date hidden'!E107)</f>
        <v>0</v>
      </c>
      <c r="E106" s="170">
        <f>IF('Indicator Date hidden'!F107="x","x",$E$2-'Indicator Date hidden'!F107)</f>
        <v>0</v>
      </c>
      <c r="F106" s="170">
        <f>IF('Indicator Date hidden'!G107="x","x",$F$2-'Indicator Date hidden'!G107)</f>
        <v>0</v>
      </c>
      <c r="G106" s="170">
        <f>IF('Indicator Date hidden'!H107="x","x",$G$2-'Indicator Date hidden'!H107)</f>
        <v>0</v>
      </c>
      <c r="H106" s="170">
        <f>IF('Indicator Date hidden'!I107="x","x",$H$2-'Indicator Date hidden'!I107)</f>
        <v>0</v>
      </c>
      <c r="I106" s="170">
        <f>IF('Indicator Date hidden'!J107="x","x",$I$2-'Indicator Date hidden'!J107)</f>
        <v>0</v>
      </c>
      <c r="J106" s="170">
        <f>IF('Indicator Date hidden'!K107="x","x",$J$2-'Indicator Date hidden'!K107)</f>
        <v>0</v>
      </c>
      <c r="K106" s="170">
        <f>IF('Indicator Date hidden'!L107="x","x",$K$2-'Indicator Date hidden'!L107)</f>
        <v>0</v>
      </c>
      <c r="L106" s="170">
        <f>IF('Indicator Date hidden'!M107="x","x",$L$2-'Indicator Date hidden'!M107)</f>
        <v>0</v>
      </c>
      <c r="M106" s="170">
        <f>IF('Indicator Date hidden'!N107="x","x",$M$2-'Indicator Date hidden'!N107)</f>
        <v>0</v>
      </c>
      <c r="N106" s="170">
        <f>IF('Indicator Date hidden'!O107="x","x",$N$2-'Indicator Date hidden'!O107)</f>
        <v>0</v>
      </c>
      <c r="O106" s="170">
        <f>IF('Indicator Date hidden'!P107="x","x",$O$2-'Indicator Date hidden'!P107)</f>
        <v>0</v>
      </c>
      <c r="P106" s="170">
        <f>IF('Indicator Date hidden'!Q107="x","x",$P$2-'Indicator Date hidden'!Q107)</f>
        <v>0</v>
      </c>
      <c r="Q106" s="170">
        <f>IF('Indicator Date hidden'!R107="x","x",$Q$2-'Indicator Date hidden'!R107)</f>
        <v>6</v>
      </c>
      <c r="R106" s="170">
        <f>IF('Indicator Date hidden'!S107="x","x",$R$2-'Indicator Date hidden'!S107)</f>
        <v>0</v>
      </c>
      <c r="S106" s="170">
        <f>IF('Indicator Date hidden'!T107="x","x",$S$2-'Indicator Date hidden'!T107)</f>
        <v>0</v>
      </c>
      <c r="T106" s="170">
        <f>IF('Indicator Date hidden'!U107="x","x",$T$2-'Indicator Date hidden'!U107)</f>
        <v>0</v>
      </c>
      <c r="U106" s="170">
        <f>IF('Indicator Date hidden'!V107="x","x",$U$2-'Indicator Date hidden'!V107)</f>
        <v>0</v>
      </c>
      <c r="V106" s="170">
        <f>IF('Indicator Date hidden'!W107="x","x",$V$2-'Indicator Date hidden'!W107)</f>
        <v>1</v>
      </c>
      <c r="W106" s="170">
        <f>IF('Indicator Date hidden'!X107="x","x",$W$2-'Indicator Date hidden'!X107)</f>
        <v>7</v>
      </c>
      <c r="X106" s="170">
        <f>IF('Indicator Date hidden'!Y107="x","x",$X$2-'Indicator Date hidden'!Y107)</f>
        <v>6</v>
      </c>
      <c r="Y106" s="170">
        <f>IF('Indicator Date hidden'!Z107="x","x",$Y$2-'Indicator Date hidden'!Z107)</f>
        <v>0</v>
      </c>
      <c r="Z106" s="170">
        <f>IF('Indicator Date hidden'!AA107="x","x",$Z$2-'Indicator Date hidden'!AA107)</f>
        <v>0</v>
      </c>
      <c r="AA106" s="170">
        <f>IF('Indicator Date hidden'!AB107="x","x",$AA$2-'Indicator Date hidden'!AB107)</f>
        <v>3</v>
      </c>
      <c r="AB106" s="170">
        <f>IF('Indicator Date hidden'!AC107="x","x",$AB$2-'Indicator Date hidden'!AC107)</f>
        <v>0</v>
      </c>
      <c r="AC106" s="170">
        <f>IF('Indicator Date hidden'!AD107="x","x",$AC$2-'Indicator Date hidden'!AD107)</f>
        <v>0</v>
      </c>
      <c r="AD106" s="170" t="str">
        <f>IF('Indicator Date hidden'!AE107="x","x",$AD$2-'Indicator Date hidden'!AE107)</f>
        <v>x</v>
      </c>
      <c r="AE106" s="170">
        <f>IF('Indicator Date hidden'!AF107="x","x",$AE$2-'Indicator Date hidden'!AF107)</f>
        <v>0</v>
      </c>
      <c r="AF106" s="170">
        <f>IF('Indicator Date hidden'!AG107="x","x",$AF$2-'Indicator Date hidden'!AG107)</f>
        <v>6</v>
      </c>
      <c r="AG106" s="170">
        <f>IF('Indicator Date hidden'!AH107="x","x",$AG$2-'Indicator Date hidden'!AH107)</f>
        <v>0</v>
      </c>
      <c r="AH106" s="170">
        <f>IF('Indicator Date hidden'!AI107="x","x",$AH$2-'Indicator Date hidden'!AI107)</f>
        <v>0</v>
      </c>
      <c r="AI106" s="170">
        <f>IF('Indicator Date hidden'!AJ107="x","x",$AI$2-'Indicator Date hidden'!AJ107)</f>
        <v>0</v>
      </c>
      <c r="AJ106" s="170" t="str">
        <f>IF('Indicator Date hidden'!AK107="x","x",$AJ$2-'Indicator Date hidden'!AK107)</f>
        <v>x</v>
      </c>
      <c r="AK106" s="170" t="str">
        <f>IF('Indicator Date hidden'!AL107="x","x",$AK$2-'Indicator Date hidden'!AL107)</f>
        <v>x</v>
      </c>
      <c r="AL106" s="170">
        <f>IF('Indicator Date hidden'!AM107="x","x",$AL$2-'Indicator Date hidden'!AM107)</f>
        <v>0</v>
      </c>
      <c r="AM106" s="170">
        <f>IF('Indicator Date hidden'!AN107="x","x",$AM$2-'Indicator Date hidden'!AN107)</f>
        <v>0</v>
      </c>
      <c r="AN106" s="170">
        <f>IF('Indicator Date hidden'!AO107="x","x",$AN$2-'Indicator Date hidden'!AO107)</f>
        <v>0</v>
      </c>
      <c r="AO106" s="170">
        <f>IF('Indicator Date hidden'!AP107="x","x",$AO$2-'Indicator Date hidden'!AP107)</f>
        <v>1</v>
      </c>
      <c r="AP106" s="170">
        <f>IF('Indicator Date hidden'!AQ107="x","x",$AP$2-'Indicator Date hidden'!AQ107)</f>
        <v>1</v>
      </c>
      <c r="AQ106" s="170">
        <f>IF('Indicator Date hidden'!AR107="x","x",$AQ$2-'Indicator Date hidden'!AR107)</f>
        <v>4</v>
      </c>
      <c r="AR106" s="170">
        <f>IF('Indicator Date hidden'!AS107="x","x",$AR$2-'Indicator Date hidden'!AS107)</f>
        <v>0</v>
      </c>
      <c r="AS106" s="170">
        <f>IF('Indicator Date hidden'!AT107="x","x",$AS$2-'Indicator Date hidden'!AT107)</f>
        <v>0</v>
      </c>
      <c r="AT106" s="170">
        <f>IF('Indicator Date hidden'!AU107="x","x",$AT$2-'Indicator Date hidden'!AU107)</f>
        <v>0</v>
      </c>
      <c r="AU106" s="170">
        <f>IF('Indicator Date hidden'!AV107="x","x",$AU$2-'Indicator Date hidden'!AV107)</f>
        <v>1</v>
      </c>
      <c r="AV106" s="170">
        <f>IF('Indicator Date hidden'!AW107="x","x",$AV$2-'Indicator Date hidden'!AW107)</f>
        <v>0</v>
      </c>
      <c r="AW106" s="170">
        <f>IF('Indicator Date hidden'!AX107="x","x",$AW$2-'Indicator Date hidden'!AX107)</f>
        <v>0</v>
      </c>
      <c r="AX106" s="170">
        <f>IF('Indicator Date hidden'!AY107="x","x",$AX$2-'Indicator Date hidden'!AY107)</f>
        <v>0</v>
      </c>
      <c r="AY106" s="170">
        <f>IF('Indicator Date hidden'!AZ107="x","x",$AY$2-'Indicator Date hidden'!AZ107)</f>
        <v>0</v>
      </c>
      <c r="AZ106" s="170">
        <f>IF('Indicator Date hidden'!BA107="x","x",$AZ$2-'Indicator Date hidden'!BA107)</f>
        <v>0</v>
      </c>
      <c r="BA106" s="5">
        <f t="shared" si="5"/>
        <v>36</v>
      </c>
      <c r="BB106" s="171">
        <f t="shared" si="6"/>
        <v>0.75</v>
      </c>
      <c r="BC106" s="5">
        <f t="shared" si="7"/>
        <v>10</v>
      </c>
      <c r="BD106" s="171">
        <f t="shared" si="8"/>
        <v>1.8200274723201295</v>
      </c>
      <c r="BE106" s="174">
        <f t="shared" si="9"/>
        <v>0</v>
      </c>
    </row>
    <row r="107" spans="1:57" x14ac:dyDescent="0.25">
      <c r="A107" t="s">
        <v>196</v>
      </c>
      <c r="B107" s="170">
        <f>IF('Indicator Date hidden'!C108="x","x",$B$2-'Indicator Date hidden'!C108)</f>
        <v>0</v>
      </c>
      <c r="C107" s="170">
        <f>IF('Indicator Date hidden'!D108="x","x",$C$2-'Indicator Date hidden'!D108)</f>
        <v>0</v>
      </c>
      <c r="D107" s="170">
        <f>IF('Indicator Date hidden'!E108="x","x",$D$2-'Indicator Date hidden'!E108)</f>
        <v>0</v>
      </c>
      <c r="E107" s="170">
        <f>IF('Indicator Date hidden'!F108="x","x",$E$2-'Indicator Date hidden'!F108)</f>
        <v>0</v>
      </c>
      <c r="F107" s="170">
        <f>IF('Indicator Date hidden'!G108="x","x",$F$2-'Indicator Date hidden'!G108)</f>
        <v>0</v>
      </c>
      <c r="G107" s="170">
        <f>IF('Indicator Date hidden'!H108="x","x",$G$2-'Indicator Date hidden'!H108)</f>
        <v>0</v>
      </c>
      <c r="H107" s="170">
        <f>IF('Indicator Date hidden'!I108="x","x",$H$2-'Indicator Date hidden'!I108)</f>
        <v>0</v>
      </c>
      <c r="I107" s="170">
        <f>IF('Indicator Date hidden'!J108="x","x",$I$2-'Indicator Date hidden'!J108)</f>
        <v>0</v>
      </c>
      <c r="J107" s="170">
        <f>IF('Indicator Date hidden'!K108="x","x",$J$2-'Indicator Date hidden'!K108)</f>
        <v>0</v>
      </c>
      <c r="K107" s="170">
        <f>IF('Indicator Date hidden'!L108="x","x",$K$2-'Indicator Date hidden'!L108)</f>
        <v>0</v>
      </c>
      <c r="L107" s="170">
        <f>IF('Indicator Date hidden'!M108="x","x",$L$2-'Indicator Date hidden'!M108)</f>
        <v>0</v>
      </c>
      <c r="M107" s="170">
        <f>IF('Indicator Date hidden'!N108="x","x",$M$2-'Indicator Date hidden'!N108)</f>
        <v>0</v>
      </c>
      <c r="N107" s="170">
        <f>IF('Indicator Date hidden'!O108="x","x",$N$2-'Indicator Date hidden'!O108)</f>
        <v>0</v>
      </c>
      <c r="O107" s="170">
        <f>IF('Indicator Date hidden'!P108="x","x",$O$2-'Indicator Date hidden'!P108)</f>
        <v>0</v>
      </c>
      <c r="P107" s="170">
        <f>IF('Indicator Date hidden'!Q108="x","x",$P$2-'Indicator Date hidden'!Q108)</f>
        <v>0</v>
      </c>
      <c r="Q107" s="170">
        <f>IF('Indicator Date hidden'!R108="x","x",$Q$2-'Indicator Date hidden'!R108)</f>
        <v>2</v>
      </c>
      <c r="R107" s="170">
        <f>IF('Indicator Date hidden'!S108="x","x",$R$2-'Indicator Date hidden'!S108)</f>
        <v>0</v>
      </c>
      <c r="S107" s="170">
        <f>IF('Indicator Date hidden'!T108="x","x",$S$2-'Indicator Date hidden'!T108)</f>
        <v>0</v>
      </c>
      <c r="T107" s="170">
        <f>IF('Indicator Date hidden'!U108="x","x",$T$2-'Indicator Date hidden'!U108)</f>
        <v>0</v>
      </c>
      <c r="U107" s="170">
        <f>IF('Indicator Date hidden'!V108="x","x",$U$2-'Indicator Date hidden'!V108)</f>
        <v>0</v>
      </c>
      <c r="V107" s="170">
        <f>IF('Indicator Date hidden'!W108="x","x",$V$2-'Indicator Date hidden'!W108)</f>
        <v>1</v>
      </c>
      <c r="W107" s="170">
        <f>IF('Indicator Date hidden'!X108="x","x",$W$2-'Indicator Date hidden'!X108)</f>
        <v>10</v>
      </c>
      <c r="X107" s="170">
        <f>IF('Indicator Date hidden'!Y108="x","x",$X$2-'Indicator Date hidden'!Y108)</f>
        <v>6</v>
      </c>
      <c r="Y107" s="170">
        <f>IF('Indicator Date hidden'!Z108="x","x",$Y$2-'Indicator Date hidden'!Z108)</f>
        <v>0</v>
      </c>
      <c r="Z107" s="170">
        <f>IF('Indicator Date hidden'!AA108="x","x",$Z$2-'Indicator Date hidden'!AA108)</f>
        <v>0</v>
      </c>
      <c r="AA107" s="170">
        <f>IF('Indicator Date hidden'!AB108="x","x",$AA$2-'Indicator Date hidden'!AB108)</f>
        <v>0</v>
      </c>
      <c r="AB107" s="170">
        <f>IF('Indicator Date hidden'!AC108="x","x",$AB$2-'Indicator Date hidden'!AC108)</f>
        <v>0</v>
      </c>
      <c r="AC107" s="170">
        <f>IF('Indicator Date hidden'!AD108="x","x",$AC$2-'Indicator Date hidden'!AD108)</f>
        <v>0</v>
      </c>
      <c r="AD107" s="170">
        <f>IF('Indicator Date hidden'!AE108="x","x",$AD$2-'Indicator Date hidden'!AE108)</f>
        <v>0</v>
      </c>
      <c r="AE107" s="170">
        <f>IF('Indicator Date hidden'!AF108="x","x",$AE$2-'Indicator Date hidden'!AF108)</f>
        <v>0</v>
      </c>
      <c r="AF107" s="170">
        <f>IF('Indicator Date hidden'!AG108="x","x",$AF$2-'Indicator Date hidden'!AG108)</f>
        <v>6</v>
      </c>
      <c r="AG107" s="170">
        <f>IF('Indicator Date hidden'!AH108="x","x",$AG$2-'Indicator Date hidden'!AH108)</f>
        <v>0</v>
      </c>
      <c r="AH107" s="170">
        <f>IF('Indicator Date hidden'!AI108="x","x",$AH$2-'Indicator Date hidden'!AI108)</f>
        <v>0</v>
      </c>
      <c r="AI107" s="170">
        <f>IF('Indicator Date hidden'!AJ108="x","x",$AI$2-'Indicator Date hidden'!AJ108)</f>
        <v>0</v>
      </c>
      <c r="AJ107" s="170">
        <f>IF('Indicator Date hidden'!AK108="x","x",$AJ$2-'Indicator Date hidden'!AK108)</f>
        <v>0</v>
      </c>
      <c r="AK107" s="170">
        <f>IF('Indicator Date hidden'!AL108="x","x",$AK$2-'Indicator Date hidden'!AL108)</f>
        <v>1</v>
      </c>
      <c r="AL107" s="170">
        <f>IF('Indicator Date hidden'!AM108="x","x",$AL$2-'Indicator Date hidden'!AM108)</f>
        <v>0</v>
      </c>
      <c r="AM107" s="170">
        <f>IF('Indicator Date hidden'!AN108="x","x",$AM$2-'Indicator Date hidden'!AN108)</f>
        <v>0</v>
      </c>
      <c r="AN107" s="170">
        <f>IF('Indicator Date hidden'!AO108="x","x",$AN$2-'Indicator Date hidden'!AO108)</f>
        <v>0</v>
      </c>
      <c r="AO107" s="170">
        <f>IF('Indicator Date hidden'!AP108="x","x",$AO$2-'Indicator Date hidden'!AP108)</f>
        <v>0</v>
      </c>
      <c r="AP107" s="170">
        <f>IF('Indicator Date hidden'!AQ108="x","x",$AP$2-'Indicator Date hidden'!AQ108)</f>
        <v>0</v>
      </c>
      <c r="AQ107" s="170">
        <f>IF('Indicator Date hidden'!AR108="x","x",$AQ$2-'Indicator Date hidden'!AR108)</f>
        <v>0</v>
      </c>
      <c r="AR107" s="170">
        <f>IF('Indicator Date hidden'!AS108="x","x",$AR$2-'Indicator Date hidden'!AS108)</f>
        <v>0</v>
      </c>
      <c r="AS107" s="170">
        <f>IF('Indicator Date hidden'!AT108="x","x",$AS$2-'Indicator Date hidden'!AT108)</f>
        <v>0</v>
      </c>
      <c r="AT107" s="170">
        <f>IF('Indicator Date hidden'!AU108="x","x",$AT$2-'Indicator Date hidden'!AU108)</f>
        <v>0</v>
      </c>
      <c r="AU107" s="170">
        <f>IF('Indicator Date hidden'!AV108="x","x",$AU$2-'Indicator Date hidden'!AV108)</f>
        <v>1</v>
      </c>
      <c r="AV107" s="170">
        <f>IF('Indicator Date hidden'!AW108="x","x",$AV$2-'Indicator Date hidden'!AW108)</f>
        <v>0</v>
      </c>
      <c r="AW107" s="170">
        <f>IF('Indicator Date hidden'!AX108="x","x",$AW$2-'Indicator Date hidden'!AX108)</f>
        <v>0</v>
      </c>
      <c r="AX107" s="170">
        <f>IF('Indicator Date hidden'!AY108="x","x",$AX$2-'Indicator Date hidden'!AY108)</f>
        <v>0</v>
      </c>
      <c r="AY107" s="170">
        <f>IF('Indicator Date hidden'!AZ108="x","x",$AY$2-'Indicator Date hidden'!AZ108)</f>
        <v>0</v>
      </c>
      <c r="AZ107" s="170">
        <f>IF('Indicator Date hidden'!BA108="x","x",$AZ$2-'Indicator Date hidden'!BA108)</f>
        <v>0</v>
      </c>
      <c r="BA107" s="5">
        <f t="shared" si="5"/>
        <v>27</v>
      </c>
      <c r="BB107" s="171">
        <f t="shared" si="6"/>
        <v>0.52941176470588236</v>
      </c>
      <c r="BC107" s="5">
        <f t="shared" si="7"/>
        <v>7</v>
      </c>
      <c r="BD107" s="171">
        <f t="shared" si="8"/>
        <v>1.7970885078258196</v>
      </c>
      <c r="BE107" s="174">
        <f t="shared" si="9"/>
        <v>0</v>
      </c>
    </row>
    <row r="108" spans="1:57" x14ac:dyDescent="0.25">
      <c r="A108" t="s">
        <v>198</v>
      </c>
      <c r="B108" s="170">
        <f>IF('Indicator Date hidden'!C109="x","x",$B$2-'Indicator Date hidden'!C109)</f>
        <v>0</v>
      </c>
      <c r="C108" s="170">
        <f>IF('Indicator Date hidden'!D109="x","x",$C$2-'Indicator Date hidden'!D109)</f>
        <v>0</v>
      </c>
      <c r="D108" s="170">
        <f>IF('Indicator Date hidden'!E109="x","x",$D$2-'Indicator Date hidden'!E109)</f>
        <v>0</v>
      </c>
      <c r="E108" s="170">
        <f>IF('Indicator Date hidden'!F109="x","x",$E$2-'Indicator Date hidden'!F109)</f>
        <v>0</v>
      </c>
      <c r="F108" s="170">
        <f>IF('Indicator Date hidden'!G109="x","x",$F$2-'Indicator Date hidden'!G109)</f>
        <v>0</v>
      </c>
      <c r="G108" s="170">
        <f>IF('Indicator Date hidden'!H109="x","x",$G$2-'Indicator Date hidden'!H109)</f>
        <v>0</v>
      </c>
      <c r="H108" s="170">
        <f>IF('Indicator Date hidden'!I109="x","x",$H$2-'Indicator Date hidden'!I109)</f>
        <v>0</v>
      </c>
      <c r="I108" s="170">
        <f>IF('Indicator Date hidden'!J109="x","x",$I$2-'Indicator Date hidden'!J109)</f>
        <v>0</v>
      </c>
      <c r="J108" s="170">
        <f>IF('Indicator Date hidden'!K109="x","x",$J$2-'Indicator Date hidden'!K109)</f>
        <v>0</v>
      </c>
      <c r="K108" s="170">
        <f>IF('Indicator Date hidden'!L109="x","x",$K$2-'Indicator Date hidden'!L109)</f>
        <v>0</v>
      </c>
      <c r="L108" s="170">
        <f>IF('Indicator Date hidden'!M109="x","x",$L$2-'Indicator Date hidden'!M109)</f>
        <v>0</v>
      </c>
      <c r="M108" s="170">
        <f>IF('Indicator Date hidden'!N109="x","x",$M$2-'Indicator Date hidden'!N109)</f>
        <v>0</v>
      </c>
      <c r="N108" s="170">
        <f>IF('Indicator Date hidden'!O109="x","x",$N$2-'Indicator Date hidden'!O109)</f>
        <v>0</v>
      </c>
      <c r="O108" s="170">
        <f>IF('Indicator Date hidden'!P109="x","x",$O$2-'Indicator Date hidden'!P109)</f>
        <v>0</v>
      </c>
      <c r="P108" s="170">
        <f>IF('Indicator Date hidden'!Q109="x","x",$P$2-'Indicator Date hidden'!Q109)</f>
        <v>0</v>
      </c>
      <c r="Q108" s="170" t="str">
        <f>IF('Indicator Date hidden'!R109="x","x",$Q$2-'Indicator Date hidden'!R109)</f>
        <v>x</v>
      </c>
      <c r="R108" s="170">
        <f>IF('Indicator Date hidden'!S109="x","x",$R$2-'Indicator Date hidden'!S109)</f>
        <v>0</v>
      </c>
      <c r="S108" s="170">
        <f>IF('Indicator Date hidden'!T109="x","x",$S$2-'Indicator Date hidden'!T109)</f>
        <v>0</v>
      </c>
      <c r="T108" s="170">
        <f>IF('Indicator Date hidden'!U109="x","x",$T$2-'Indicator Date hidden'!U109)</f>
        <v>0</v>
      </c>
      <c r="U108" s="170" t="str">
        <f>IF('Indicator Date hidden'!V109="x","x",$U$2-'Indicator Date hidden'!V109)</f>
        <v>x</v>
      </c>
      <c r="V108" s="170">
        <f>IF('Indicator Date hidden'!W109="x","x",$V$2-'Indicator Date hidden'!W109)</f>
        <v>1</v>
      </c>
      <c r="W108" s="170" t="str">
        <f>IF('Indicator Date hidden'!X109="x","x",$W$2-'Indicator Date hidden'!X109)</f>
        <v>x</v>
      </c>
      <c r="X108" s="170">
        <f>IF('Indicator Date hidden'!Y109="x","x",$X$2-'Indicator Date hidden'!Y109)</f>
        <v>1</v>
      </c>
      <c r="Y108" s="170">
        <f>IF('Indicator Date hidden'!Z109="x","x",$Y$2-'Indicator Date hidden'!Z109)</f>
        <v>0</v>
      </c>
      <c r="Z108" s="170">
        <f>IF('Indicator Date hidden'!AA109="x","x",$Z$2-'Indicator Date hidden'!AA109)</f>
        <v>0</v>
      </c>
      <c r="AA108" s="170">
        <f>IF('Indicator Date hidden'!AB109="x","x",$AA$2-'Indicator Date hidden'!AB109)</f>
        <v>0</v>
      </c>
      <c r="AB108" s="170">
        <f>IF('Indicator Date hidden'!AC109="x","x",$AB$2-'Indicator Date hidden'!AC109)</f>
        <v>0</v>
      </c>
      <c r="AC108" s="170">
        <f>IF('Indicator Date hidden'!AD109="x","x",$AC$2-'Indicator Date hidden'!AD109)</f>
        <v>0</v>
      </c>
      <c r="AD108" s="170" t="str">
        <f>IF('Indicator Date hidden'!AE109="x","x",$AD$2-'Indicator Date hidden'!AE109)</f>
        <v>x</v>
      </c>
      <c r="AE108" s="170">
        <f>IF('Indicator Date hidden'!AF109="x","x",$AE$2-'Indicator Date hidden'!AF109)</f>
        <v>0</v>
      </c>
      <c r="AF108" s="170" t="str">
        <f>IF('Indicator Date hidden'!AG109="x","x",$AF$2-'Indicator Date hidden'!AG109)</f>
        <v>x</v>
      </c>
      <c r="AG108" s="170">
        <f>IF('Indicator Date hidden'!AH109="x","x",$AG$2-'Indicator Date hidden'!AH109)</f>
        <v>0</v>
      </c>
      <c r="AH108" s="170">
        <f>IF('Indicator Date hidden'!AI109="x","x",$AH$2-'Indicator Date hidden'!AI109)</f>
        <v>0</v>
      </c>
      <c r="AI108" s="170">
        <f>IF('Indicator Date hidden'!AJ109="x","x",$AI$2-'Indicator Date hidden'!AJ109)</f>
        <v>0</v>
      </c>
      <c r="AJ108" s="170" t="str">
        <f>IF('Indicator Date hidden'!AK109="x","x",$AJ$2-'Indicator Date hidden'!AK109)</f>
        <v>x</v>
      </c>
      <c r="AK108" s="170">
        <f>IF('Indicator Date hidden'!AL109="x","x",$AK$2-'Indicator Date hidden'!AL109)</f>
        <v>1</v>
      </c>
      <c r="AL108" s="170">
        <f>IF('Indicator Date hidden'!AM109="x","x",$AL$2-'Indicator Date hidden'!AM109)</f>
        <v>0</v>
      </c>
      <c r="AM108" s="170">
        <f>IF('Indicator Date hidden'!AN109="x","x",$AM$2-'Indicator Date hidden'!AN109)</f>
        <v>0</v>
      </c>
      <c r="AN108" s="170">
        <f>IF('Indicator Date hidden'!AO109="x","x",$AN$2-'Indicator Date hidden'!AO109)</f>
        <v>0</v>
      </c>
      <c r="AO108" s="170">
        <f>IF('Indicator Date hidden'!AP109="x","x",$AO$2-'Indicator Date hidden'!AP109)</f>
        <v>0</v>
      </c>
      <c r="AP108" s="170">
        <f>IF('Indicator Date hidden'!AQ109="x","x",$AP$2-'Indicator Date hidden'!AQ109)</f>
        <v>0</v>
      </c>
      <c r="AQ108" s="170" t="str">
        <f>IF('Indicator Date hidden'!AR109="x","x",$AQ$2-'Indicator Date hidden'!AR109)</f>
        <v>x</v>
      </c>
      <c r="AR108" s="170">
        <f>IF('Indicator Date hidden'!AS109="x","x",$AR$2-'Indicator Date hidden'!AS109)</f>
        <v>0</v>
      </c>
      <c r="AS108" s="170">
        <f>IF('Indicator Date hidden'!AT109="x","x",$AS$2-'Indicator Date hidden'!AT109)</f>
        <v>0</v>
      </c>
      <c r="AT108" s="170">
        <f>IF('Indicator Date hidden'!AU109="x","x",$AT$2-'Indicator Date hidden'!AU109)</f>
        <v>0</v>
      </c>
      <c r="AU108" s="170">
        <f>IF('Indicator Date hidden'!AV109="x","x",$AU$2-'Indicator Date hidden'!AV109)</f>
        <v>1</v>
      </c>
      <c r="AV108" s="170">
        <f>IF('Indicator Date hidden'!AW109="x","x",$AV$2-'Indicator Date hidden'!AW109)</f>
        <v>0</v>
      </c>
      <c r="AW108" s="170">
        <f>IF('Indicator Date hidden'!AX109="x","x",$AW$2-'Indicator Date hidden'!AX109)</f>
        <v>0</v>
      </c>
      <c r="AX108" s="170">
        <f>IF('Indicator Date hidden'!AY109="x","x",$AX$2-'Indicator Date hidden'!AY109)</f>
        <v>0</v>
      </c>
      <c r="AY108" s="170">
        <f>IF('Indicator Date hidden'!AZ109="x","x",$AY$2-'Indicator Date hidden'!AZ109)</f>
        <v>0</v>
      </c>
      <c r="AZ108" s="170">
        <f>IF('Indicator Date hidden'!BA109="x","x",$AZ$2-'Indicator Date hidden'!BA109)</f>
        <v>0</v>
      </c>
      <c r="BA108" s="5">
        <f t="shared" si="5"/>
        <v>4</v>
      </c>
      <c r="BB108" s="171">
        <f t="shared" si="6"/>
        <v>9.0909090909090912E-2</v>
      </c>
      <c r="BC108" s="5">
        <f t="shared" si="7"/>
        <v>4</v>
      </c>
      <c r="BD108" s="171">
        <f t="shared" si="8"/>
        <v>0.28747978728803447</v>
      </c>
      <c r="BE108" s="174">
        <f t="shared" si="9"/>
        <v>0</v>
      </c>
    </row>
    <row r="109" spans="1:57" x14ac:dyDescent="0.25">
      <c r="A109" t="s">
        <v>200</v>
      </c>
      <c r="B109" s="170">
        <f>IF('Indicator Date hidden'!C110="x","x",$B$2-'Indicator Date hidden'!C110)</f>
        <v>0</v>
      </c>
      <c r="C109" s="170">
        <f>IF('Indicator Date hidden'!D110="x","x",$C$2-'Indicator Date hidden'!D110)</f>
        <v>0</v>
      </c>
      <c r="D109" s="170">
        <f>IF('Indicator Date hidden'!E110="x","x",$D$2-'Indicator Date hidden'!E110)</f>
        <v>0</v>
      </c>
      <c r="E109" s="170">
        <f>IF('Indicator Date hidden'!F110="x","x",$E$2-'Indicator Date hidden'!F110)</f>
        <v>0</v>
      </c>
      <c r="F109" s="170">
        <f>IF('Indicator Date hidden'!G110="x","x",$F$2-'Indicator Date hidden'!G110)</f>
        <v>0</v>
      </c>
      <c r="G109" s="170">
        <f>IF('Indicator Date hidden'!H110="x","x",$G$2-'Indicator Date hidden'!H110)</f>
        <v>0</v>
      </c>
      <c r="H109" s="170">
        <f>IF('Indicator Date hidden'!I110="x","x",$H$2-'Indicator Date hidden'!I110)</f>
        <v>0</v>
      </c>
      <c r="I109" s="170">
        <f>IF('Indicator Date hidden'!J110="x","x",$I$2-'Indicator Date hidden'!J110)</f>
        <v>0</v>
      </c>
      <c r="J109" s="170">
        <f>IF('Indicator Date hidden'!K110="x","x",$J$2-'Indicator Date hidden'!K110)</f>
        <v>0</v>
      </c>
      <c r="K109" s="170">
        <f>IF('Indicator Date hidden'!L110="x","x",$K$2-'Indicator Date hidden'!L110)</f>
        <v>0</v>
      </c>
      <c r="L109" s="170">
        <f>IF('Indicator Date hidden'!M110="x","x",$L$2-'Indicator Date hidden'!M110)</f>
        <v>0</v>
      </c>
      <c r="M109" s="170">
        <f>IF('Indicator Date hidden'!N110="x","x",$M$2-'Indicator Date hidden'!N110)</f>
        <v>0</v>
      </c>
      <c r="N109" s="170">
        <f>IF('Indicator Date hidden'!O110="x","x",$N$2-'Indicator Date hidden'!O110)</f>
        <v>0</v>
      </c>
      <c r="O109" s="170">
        <f>IF('Indicator Date hidden'!P110="x","x",$O$2-'Indicator Date hidden'!P110)</f>
        <v>0</v>
      </c>
      <c r="P109" s="170" t="str">
        <f>IF('Indicator Date hidden'!Q110="x","x",$P$2-'Indicator Date hidden'!Q110)</f>
        <v>x</v>
      </c>
      <c r="Q109" s="170" t="str">
        <f>IF('Indicator Date hidden'!R110="x","x",$Q$2-'Indicator Date hidden'!R110)</f>
        <v>x</v>
      </c>
      <c r="R109" s="170">
        <f>IF('Indicator Date hidden'!S110="x","x",$R$2-'Indicator Date hidden'!S110)</f>
        <v>0</v>
      </c>
      <c r="S109" s="170">
        <f>IF('Indicator Date hidden'!T110="x","x",$S$2-'Indicator Date hidden'!T110)</f>
        <v>0</v>
      </c>
      <c r="T109" s="170">
        <f>IF('Indicator Date hidden'!U110="x","x",$T$2-'Indicator Date hidden'!U110)</f>
        <v>0</v>
      </c>
      <c r="U109" s="170">
        <f>IF('Indicator Date hidden'!V110="x","x",$U$2-'Indicator Date hidden'!V110)</f>
        <v>0</v>
      </c>
      <c r="V109" s="170">
        <f>IF('Indicator Date hidden'!W110="x","x",$V$2-'Indicator Date hidden'!W110)</f>
        <v>1</v>
      </c>
      <c r="W109" s="170">
        <f>IF('Indicator Date hidden'!X110="x","x",$W$2-'Indicator Date hidden'!X110)</f>
        <v>9</v>
      </c>
      <c r="X109" s="170">
        <f>IF('Indicator Date hidden'!Y110="x","x",$X$2-'Indicator Date hidden'!Y110)</f>
        <v>6</v>
      </c>
      <c r="Y109" s="170">
        <f>IF('Indicator Date hidden'!Z110="x","x",$Y$2-'Indicator Date hidden'!Z110)</f>
        <v>0</v>
      </c>
      <c r="Z109" s="170">
        <f>IF('Indicator Date hidden'!AA110="x","x",$Z$2-'Indicator Date hidden'!AA110)</f>
        <v>0</v>
      </c>
      <c r="AA109" s="170" t="str">
        <f>IF('Indicator Date hidden'!AB110="x","x",$AA$2-'Indicator Date hidden'!AB110)</f>
        <v>x</v>
      </c>
      <c r="AB109" s="170">
        <f>IF('Indicator Date hidden'!AC110="x","x",$AB$2-'Indicator Date hidden'!AC110)</f>
        <v>0</v>
      </c>
      <c r="AC109" s="170">
        <f>IF('Indicator Date hidden'!AD110="x","x",$AC$2-'Indicator Date hidden'!AD110)</f>
        <v>0</v>
      </c>
      <c r="AD109" s="170" t="str">
        <f>IF('Indicator Date hidden'!AE110="x","x",$AD$2-'Indicator Date hidden'!AE110)</f>
        <v>x</v>
      </c>
      <c r="AE109" s="170" t="str">
        <f>IF('Indicator Date hidden'!AF110="x","x",$AE$2-'Indicator Date hidden'!AF110)</f>
        <v>x</v>
      </c>
      <c r="AF109" s="170" t="str">
        <f>IF('Indicator Date hidden'!AG110="x","x",$AF$2-'Indicator Date hidden'!AG110)</f>
        <v>x</v>
      </c>
      <c r="AG109" s="170">
        <f>IF('Indicator Date hidden'!AH110="x","x",$AG$2-'Indicator Date hidden'!AH110)</f>
        <v>0</v>
      </c>
      <c r="AH109" s="170">
        <f>IF('Indicator Date hidden'!AI110="x","x",$AH$2-'Indicator Date hidden'!AI110)</f>
        <v>0</v>
      </c>
      <c r="AI109" s="170">
        <f>IF('Indicator Date hidden'!AJ110="x","x",$AI$2-'Indicator Date hidden'!AJ110)</f>
        <v>0</v>
      </c>
      <c r="AJ109" s="170" t="str">
        <f>IF('Indicator Date hidden'!AK110="x","x",$AJ$2-'Indicator Date hidden'!AK110)</f>
        <v>x</v>
      </c>
      <c r="AK109" s="170" t="str">
        <f>IF('Indicator Date hidden'!AL110="x","x",$AK$2-'Indicator Date hidden'!AL110)</f>
        <v>x</v>
      </c>
      <c r="AL109" s="170">
        <f>IF('Indicator Date hidden'!AM110="x","x",$AL$2-'Indicator Date hidden'!AM110)</f>
        <v>0</v>
      </c>
      <c r="AM109" s="170">
        <f>IF('Indicator Date hidden'!AN110="x","x",$AM$2-'Indicator Date hidden'!AN110)</f>
        <v>0</v>
      </c>
      <c r="AN109" s="170">
        <f>IF('Indicator Date hidden'!AO110="x","x",$AN$2-'Indicator Date hidden'!AO110)</f>
        <v>0</v>
      </c>
      <c r="AO109" s="170" t="str">
        <f>IF('Indicator Date hidden'!AP110="x","x",$AO$2-'Indicator Date hidden'!AP110)</f>
        <v>x</v>
      </c>
      <c r="AP109" s="170" t="str">
        <f>IF('Indicator Date hidden'!AQ110="x","x",$AP$2-'Indicator Date hidden'!AQ110)</f>
        <v>x</v>
      </c>
      <c r="AQ109" s="170">
        <f>IF('Indicator Date hidden'!AR110="x","x",$AQ$2-'Indicator Date hidden'!AR110)</f>
        <v>4</v>
      </c>
      <c r="AR109" s="170">
        <f>IF('Indicator Date hidden'!AS110="x","x",$AR$2-'Indicator Date hidden'!AS110)</f>
        <v>0</v>
      </c>
      <c r="AS109" s="170" t="str">
        <f>IF('Indicator Date hidden'!AT110="x","x",$AS$2-'Indicator Date hidden'!AT110)</f>
        <v>x</v>
      </c>
      <c r="AT109" s="170">
        <f>IF('Indicator Date hidden'!AU110="x","x",$AT$2-'Indicator Date hidden'!AU110)</f>
        <v>0</v>
      </c>
      <c r="AU109" s="170">
        <f>IF('Indicator Date hidden'!AV110="x","x",$AU$2-'Indicator Date hidden'!AV110)</f>
        <v>1</v>
      </c>
      <c r="AV109" s="170">
        <f>IF('Indicator Date hidden'!AW110="x","x",$AV$2-'Indicator Date hidden'!AW110)</f>
        <v>0</v>
      </c>
      <c r="AW109" s="170">
        <f>IF('Indicator Date hidden'!AX110="x","x",$AW$2-'Indicator Date hidden'!AX110)</f>
        <v>1</v>
      </c>
      <c r="AX109" s="170">
        <f>IF('Indicator Date hidden'!AY110="x","x",$AX$2-'Indicator Date hidden'!AY110)</f>
        <v>0</v>
      </c>
      <c r="AY109" s="170">
        <f>IF('Indicator Date hidden'!AZ110="x","x",$AY$2-'Indicator Date hidden'!AZ110)</f>
        <v>0</v>
      </c>
      <c r="AZ109" s="170">
        <f>IF('Indicator Date hidden'!BA110="x","x",$AZ$2-'Indicator Date hidden'!BA110)</f>
        <v>0</v>
      </c>
      <c r="BA109" s="5">
        <f t="shared" si="5"/>
        <v>22</v>
      </c>
      <c r="BB109" s="171">
        <f t="shared" si="6"/>
        <v>0.55000000000000004</v>
      </c>
      <c r="BC109" s="5">
        <f t="shared" si="7"/>
        <v>6</v>
      </c>
      <c r="BD109" s="171">
        <f t="shared" si="8"/>
        <v>1.7599715906798041</v>
      </c>
      <c r="BE109" s="174">
        <f t="shared" si="9"/>
        <v>0</v>
      </c>
    </row>
    <row r="110" spans="1:57" x14ac:dyDescent="0.25">
      <c r="A110" t="s">
        <v>202</v>
      </c>
      <c r="B110" s="170">
        <f>IF('Indicator Date hidden'!C111="x","x",$B$2-'Indicator Date hidden'!C111)</f>
        <v>0</v>
      </c>
      <c r="C110" s="170">
        <f>IF('Indicator Date hidden'!D111="x","x",$C$2-'Indicator Date hidden'!D111)</f>
        <v>0</v>
      </c>
      <c r="D110" s="170">
        <f>IF('Indicator Date hidden'!E111="x","x",$D$2-'Indicator Date hidden'!E111)</f>
        <v>0</v>
      </c>
      <c r="E110" s="170">
        <f>IF('Indicator Date hidden'!F111="x","x",$E$2-'Indicator Date hidden'!F111)</f>
        <v>0</v>
      </c>
      <c r="F110" s="170">
        <f>IF('Indicator Date hidden'!G111="x","x",$F$2-'Indicator Date hidden'!G111)</f>
        <v>0</v>
      </c>
      <c r="G110" s="170">
        <f>IF('Indicator Date hidden'!H111="x","x",$G$2-'Indicator Date hidden'!H111)</f>
        <v>0</v>
      </c>
      <c r="H110" s="170">
        <f>IF('Indicator Date hidden'!I111="x","x",$H$2-'Indicator Date hidden'!I111)</f>
        <v>0</v>
      </c>
      <c r="I110" s="170">
        <f>IF('Indicator Date hidden'!J111="x","x",$I$2-'Indicator Date hidden'!J111)</f>
        <v>0</v>
      </c>
      <c r="J110" s="170">
        <f>IF('Indicator Date hidden'!K111="x","x",$J$2-'Indicator Date hidden'!K111)</f>
        <v>0</v>
      </c>
      <c r="K110" s="170">
        <f>IF('Indicator Date hidden'!L111="x","x",$K$2-'Indicator Date hidden'!L111)</f>
        <v>0</v>
      </c>
      <c r="L110" s="170">
        <f>IF('Indicator Date hidden'!M111="x","x",$L$2-'Indicator Date hidden'!M111)</f>
        <v>0</v>
      </c>
      <c r="M110" s="170">
        <f>IF('Indicator Date hidden'!N111="x","x",$M$2-'Indicator Date hidden'!N111)</f>
        <v>0</v>
      </c>
      <c r="N110" s="170">
        <f>IF('Indicator Date hidden'!O111="x","x",$N$2-'Indicator Date hidden'!O111)</f>
        <v>0</v>
      </c>
      <c r="O110" s="170">
        <f>IF('Indicator Date hidden'!P111="x","x",$O$2-'Indicator Date hidden'!P111)</f>
        <v>0</v>
      </c>
      <c r="P110" s="170">
        <f>IF('Indicator Date hidden'!Q111="x","x",$P$2-'Indicator Date hidden'!Q111)</f>
        <v>0</v>
      </c>
      <c r="Q110" s="170">
        <f>IF('Indicator Date hidden'!R111="x","x",$Q$2-'Indicator Date hidden'!R111)</f>
        <v>4</v>
      </c>
      <c r="R110" s="170">
        <f>IF('Indicator Date hidden'!S111="x","x",$R$2-'Indicator Date hidden'!S111)</f>
        <v>0</v>
      </c>
      <c r="S110" s="170">
        <f>IF('Indicator Date hidden'!T111="x","x",$S$2-'Indicator Date hidden'!T111)</f>
        <v>0</v>
      </c>
      <c r="T110" s="170">
        <f>IF('Indicator Date hidden'!U111="x","x",$T$2-'Indicator Date hidden'!U111)</f>
        <v>0</v>
      </c>
      <c r="U110" s="170">
        <f>IF('Indicator Date hidden'!V111="x","x",$U$2-'Indicator Date hidden'!V111)</f>
        <v>0</v>
      </c>
      <c r="V110" s="170">
        <f>IF('Indicator Date hidden'!W111="x","x",$V$2-'Indicator Date hidden'!W111)</f>
        <v>1</v>
      </c>
      <c r="W110" s="170">
        <f>IF('Indicator Date hidden'!X111="x","x",$W$2-'Indicator Date hidden'!X111)</f>
        <v>4</v>
      </c>
      <c r="X110" s="170">
        <f>IF('Indicator Date hidden'!Y111="x","x",$X$2-'Indicator Date hidden'!Y111)</f>
        <v>6</v>
      </c>
      <c r="Y110" s="170">
        <f>IF('Indicator Date hidden'!Z111="x","x",$Y$2-'Indicator Date hidden'!Z111)</f>
        <v>0</v>
      </c>
      <c r="Z110" s="170">
        <f>IF('Indicator Date hidden'!AA111="x","x",$Z$2-'Indicator Date hidden'!AA111)</f>
        <v>0</v>
      </c>
      <c r="AA110" s="170">
        <f>IF('Indicator Date hidden'!AB111="x","x",$AA$2-'Indicator Date hidden'!AB111)</f>
        <v>0</v>
      </c>
      <c r="AB110" s="170">
        <f>IF('Indicator Date hidden'!AC111="x","x",$AB$2-'Indicator Date hidden'!AC111)</f>
        <v>0</v>
      </c>
      <c r="AC110" s="170">
        <f>IF('Indicator Date hidden'!AD111="x","x",$AC$2-'Indicator Date hidden'!AD111)</f>
        <v>0</v>
      </c>
      <c r="AD110" s="170">
        <f>IF('Indicator Date hidden'!AE111="x","x",$AD$2-'Indicator Date hidden'!AE111)</f>
        <v>0</v>
      </c>
      <c r="AE110" s="170">
        <f>IF('Indicator Date hidden'!AF111="x","x",$AE$2-'Indicator Date hidden'!AF111)</f>
        <v>0</v>
      </c>
      <c r="AF110" s="170">
        <f>IF('Indicator Date hidden'!AG111="x","x",$AF$2-'Indicator Date hidden'!AG111)</f>
        <v>1</v>
      </c>
      <c r="AG110" s="170">
        <f>IF('Indicator Date hidden'!AH111="x","x",$AG$2-'Indicator Date hidden'!AH111)</f>
        <v>0</v>
      </c>
      <c r="AH110" s="170">
        <f>IF('Indicator Date hidden'!AI111="x","x",$AH$2-'Indicator Date hidden'!AI111)</f>
        <v>0</v>
      </c>
      <c r="AI110" s="170">
        <f>IF('Indicator Date hidden'!AJ111="x","x",$AI$2-'Indicator Date hidden'!AJ111)</f>
        <v>0</v>
      </c>
      <c r="AJ110" s="170" t="str">
        <f>IF('Indicator Date hidden'!AK111="x","x",$AJ$2-'Indicator Date hidden'!AK111)</f>
        <v>x</v>
      </c>
      <c r="AK110" s="170">
        <f>IF('Indicator Date hidden'!AL111="x","x",$AK$2-'Indicator Date hidden'!AL111)</f>
        <v>0</v>
      </c>
      <c r="AL110" s="170">
        <f>IF('Indicator Date hidden'!AM111="x","x",$AL$2-'Indicator Date hidden'!AM111)</f>
        <v>0</v>
      </c>
      <c r="AM110" s="170">
        <f>IF('Indicator Date hidden'!AN111="x","x",$AM$2-'Indicator Date hidden'!AN111)</f>
        <v>0</v>
      </c>
      <c r="AN110" s="170">
        <f>IF('Indicator Date hidden'!AO111="x","x",$AN$2-'Indicator Date hidden'!AO111)</f>
        <v>0</v>
      </c>
      <c r="AO110" s="170">
        <f>IF('Indicator Date hidden'!AP111="x","x",$AO$2-'Indicator Date hidden'!AP111)</f>
        <v>0</v>
      </c>
      <c r="AP110" s="170">
        <f>IF('Indicator Date hidden'!AQ111="x","x",$AP$2-'Indicator Date hidden'!AQ111)</f>
        <v>0</v>
      </c>
      <c r="AQ110" s="170">
        <f>IF('Indicator Date hidden'!AR111="x","x",$AQ$2-'Indicator Date hidden'!AR111)</f>
        <v>4</v>
      </c>
      <c r="AR110" s="170">
        <f>IF('Indicator Date hidden'!AS111="x","x",$AR$2-'Indicator Date hidden'!AS111)</f>
        <v>0</v>
      </c>
      <c r="AS110" s="170">
        <f>IF('Indicator Date hidden'!AT111="x","x",$AS$2-'Indicator Date hidden'!AT111)</f>
        <v>0</v>
      </c>
      <c r="AT110" s="170">
        <f>IF('Indicator Date hidden'!AU111="x","x",$AT$2-'Indicator Date hidden'!AU111)</f>
        <v>0</v>
      </c>
      <c r="AU110" s="170">
        <f>IF('Indicator Date hidden'!AV111="x","x",$AU$2-'Indicator Date hidden'!AV111)</f>
        <v>1</v>
      </c>
      <c r="AV110" s="170">
        <f>IF('Indicator Date hidden'!AW111="x","x",$AV$2-'Indicator Date hidden'!AW111)</f>
        <v>0</v>
      </c>
      <c r="AW110" s="170">
        <f>IF('Indicator Date hidden'!AX111="x","x",$AW$2-'Indicator Date hidden'!AX111)</f>
        <v>0</v>
      </c>
      <c r="AX110" s="170">
        <f>IF('Indicator Date hidden'!AY111="x","x",$AX$2-'Indicator Date hidden'!AY111)</f>
        <v>0</v>
      </c>
      <c r="AY110" s="170">
        <f>IF('Indicator Date hidden'!AZ111="x","x",$AY$2-'Indicator Date hidden'!AZ111)</f>
        <v>0</v>
      </c>
      <c r="AZ110" s="170">
        <f>IF('Indicator Date hidden'!BA111="x","x",$AZ$2-'Indicator Date hidden'!BA111)</f>
        <v>0</v>
      </c>
      <c r="BA110" s="5">
        <f t="shared" si="5"/>
        <v>21</v>
      </c>
      <c r="BB110" s="171">
        <f t="shared" si="6"/>
        <v>0.42</v>
      </c>
      <c r="BC110" s="5">
        <f t="shared" si="7"/>
        <v>7</v>
      </c>
      <c r="BD110" s="171">
        <f t="shared" si="8"/>
        <v>1.2504399225872469</v>
      </c>
      <c r="BE110" s="174">
        <f t="shared" si="9"/>
        <v>0</v>
      </c>
    </row>
    <row r="111" spans="1:57" x14ac:dyDescent="0.25">
      <c r="A111" t="s">
        <v>204</v>
      </c>
      <c r="B111" s="170">
        <f>IF('Indicator Date hidden'!C112="x","x",$B$2-'Indicator Date hidden'!C112)</f>
        <v>0</v>
      </c>
      <c r="C111" s="170">
        <f>IF('Indicator Date hidden'!D112="x","x",$C$2-'Indicator Date hidden'!D112)</f>
        <v>0</v>
      </c>
      <c r="D111" s="170">
        <f>IF('Indicator Date hidden'!E112="x","x",$D$2-'Indicator Date hidden'!E112)</f>
        <v>0</v>
      </c>
      <c r="E111" s="170">
        <f>IF('Indicator Date hidden'!F112="x","x",$E$2-'Indicator Date hidden'!F112)</f>
        <v>0</v>
      </c>
      <c r="F111" s="170">
        <f>IF('Indicator Date hidden'!G112="x","x",$F$2-'Indicator Date hidden'!G112)</f>
        <v>0</v>
      </c>
      <c r="G111" s="170">
        <f>IF('Indicator Date hidden'!H112="x","x",$G$2-'Indicator Date hidden'!H112)</f>
        <v>0</v>
      </c>
      <c r="H111" s="170">
        <f>IF('Indicator Date hidden'!I112="x","x",$H$2-'Indicator Date hidden'!I112)</f>
        <v>0</v>
      </c>
      <c r="I111" s="170">
        <f>IF('Indicator Date hidden'!J112="x","x",$I$2-'Indicator Date hidden'!J112)</f>
        <v>0</v>
      </c>
      <c r="J111" s="170">
        <f>IF('Indicator Date hidden'!K112="x","x",$J$2-'Indicator Date hidden'!K112)</f>
        <v>0</v>
      </c>
      <c r="K111" s="170">
        <f>IF('Indicator Date hidden'!L112="x","x",$K$2-'Indicator Date hidden'!L112)</f>
        <v>0</v>
      </c>
      <c r="L111" s="170">
        <f>IF('Indicator Date hidden'!M112="x","x",$L$2-'Indicator Date hidden'!M112)</f>
        <v>0</v>
      </c>
      <c r="M111" s="170">
        <f>IF('Indicator Date hidden'!N112="x","x",$M$2-'Indicator Date hidden'!N112)</f>
        <v>0</v>
      </c>
      <c r="N111" s="170">
        <f>IF('Indicator Date hidden'!O112="x","x",$N$2-'Indicator Date hidden'!O112)</f>
        <v>0</v>
      </c>
      <c r="O111" s="170">
        <f>IF('Indicator Date hidden'!P112="x","x",$O$2-'Indicator Date hidden'!P112)</f>
        <v>0</v>
      </c>
      <c r="P111" s="170">
        <f>IF('Indicator Date hidden'!Q112="x","x",$P$2-'Indicator Date hidden'!Q112)</f>
        <v>0</v>
      </c>
      <c r="Q111" s="170" t="str">
        <f>IF('Indicator Date hidden'!R112="x","x",$Q$2-'Indicator Date hidden'!R112)</f>
        <v>x</v>
      </c>
      <c r="R111" s="170">
        <f>IF('Indicator Date hidden'!S112="x","x",$R$2-'Indicator Date hidden'!S112)</f>
        <v>0</v>
      </c>
      <c r="S111" s="170">
        <f>IF('Indicator Date hidden'!T112="x","x",$S$2-'Indicator Date hidden'!T112)</f>
        <v>0</v>
      </c>
      <c r="T111" s="170">
        <f>IF('Indicator Date hidden'!U112="x","x",$T$2-'Indicator Date hidden'!U112)</f>
        <v>0</v>
      </c>
      <c r="U111" s="170">
        <f>IF('Indicator Date hidden'!V112="x","x",$U$2-'Indicator Date hidden'!V112)</f>
        <v>0</v>
      </c>
      <c r="V111" s="170">
        <f>IF('Indicator Date hidden'!W112="x","x",$V$2-'Indicator Date hidden'!W112)</f>
        <v>1</v>
      </c>
      <c r="W111" s="170" t="str">
        <f>IF('Indicator Date hidden'!X112="x","x",$W$2-'Indicator Date hidden'!X112)</f>
        <v>x</v>
      </c>
      <c r="X111" s="170" t="str">
        <f>IF('Indicator Date hidden'!Y112="x","x",$X$2-'Indicator Date hidden'!Y112)</f>
        <v>x</v>
      </c>
      <c r="Y111" s="170">
        <f>IF('Indicator Date hidden'!Z112="x","x",$Y$2-'Indicator Date hidden'!Z112)</f>
        <v>0</v>
      </c>
      <c r="Z111" s="170">
        <f>IF('Indicator Date hidden'!AA112="x","x",$Z$2-'Indicator Date hidden'!AA112)</f>
        <v>0</v>
      </c>
      <c r="AA111" s="170">
        <f>IF('Indicator Date hidden'!AB112="x","x",$AA$2-'Indicator Date hidden'!AB112)</f>
        <v>1</v>
      </c>
      <c r="AB111" s="170">
        <f>IF('Indicator Date hidden'!AC112="x","x",$AB$2-'Indicator Date hidden'!AC112)</f>
        <v>0</v>
      </c>
      <c r="AC111" s="170">
        <f>IF('Indicator Date hidden'!AD112="x","x",$AC$2-'Indicator Date hidden'!AD112)</f>
        <v>0</v>
      </c>
      <c r="AD111" s="170" t="str">
        <f>IF('Indicator Date hidden'!AE112="x","x",$AD$2-'Indicator Date hidden'!AE112)</f>
        <v>x</v>
      </c>
      <c r="AE111" s="170">
        <f>IF('Indicator Date hidden'!AF112="x","x",$AE$2-'Indicator Date hidden'!AF112)</f>
        <v>0</v>
      </c>
      <c r="AF111" s="170">
        <f>IF('Indicator Date hidden'!AG112="x","x",$AF$2-'Indicator Date hidden'!AG112)</f>
        <v>3</v>
      </c>
      <c r="AG111" s="170">
        <f>IF('Indicator Date hidden'!AH112="x","x",$AG$2-'Indicator Date hidden'!AH112)</f>
        <v>0</v>
      </c>
      <c r="AH111" s="170">
        <f>IF('Indicator Date hidden'!AI112="x","x",$AH$2-'Indicator Date hidden'!AI112)</f>
        <v>0</v>
      </c>
      <c r="AI111" s="170">
        <f>IF('Indicator Date hidden'!AJ112="x","x",$AI$2-'Indicator Date hidden'!AJ112)</f>
        <v>0</v>
      </c>
      <c r="AJ111" s="170" t="str">
        <f>IF('Indicator Date hidden'!AK112="x","x",$AJ$2-'Indicator Date hidden'!AK112)</f>
        <v>x</v>
      </c>
      <c r="AK111" s="170">
        <f>IF('Indicator Date hidden'!AL112="x","x",$AK$2-'Indicator Date hidden'!AL112)</f>
        <v>1</v>
      </c>
      <c r="AL111" s="170">
        <f>IF('Indicator Date hidden'!AM112="x","x",$AL$2-'Indicator Date hidden'!AM112)</f>
        <v>0</v>
      </c>
      <c r="AM111" s="170">
        <f>IF('Indicator Date hidden'!AN112="x","x",$AM$2-'Indicator Date hidden'!AN112)</f>
        <v>0</v>
      </c>
      <c r="AN111" s="170">
        <f>IF('Indicator Date hidden'!AO112="x","x",$AN$2-'Indicator Date hidden'!AO112)</f>
        <v>0</v>
      </c>
      <c r="AO111" s="170">
        <f>IF('Indicator Date hidden'!AP112="x","x",$AO$2-'Indicator Date hidden'!AP112)</f>
        <v>0</v>
      </c>
      <c r="AP111" s="170">
        <f>IF('Indicator Date hidden'!AQ112="x","x",$AP$2-'Indicator Date hidden'!AQ112)</f>
        <v>0</v>
      </c>
      <c r="AQ111" s="170">
        <f>IF('Indicator Date hidden'!AR112="x","x",$AQ$2-'Indicator Date hidden'!AR112)</f>
        <v>0</v>
      </c>
      <c r="AR111" s="170">
        <f>IF('Indicator Date hidden'!AS112="x","x",$AR$2-'Indicator Date hidden'!AS112)</f>
        <v>0</v>
      </c>
      <c r="AS111" s="170">
        <f>IF('Indicator Date hidden'!AT112="x","x",$AS$2-'Indicator Date hidden'!AT112)</f>
        <v>0</v>
      </c>
      <c r="AT111" s="170">
        <f>IF('Indicator Date hidden'!AU112="x","x",$AT$2-'Indicator Date hidden'!AU112)</f>
        <v>0</v>
      </c>
      <c r="AU111" s="170">
        <f>IF('Indicator Date hidden'!AV112="x","x",$AU$2-'Indicator Date hidden'!AV112)</f>
        <v>1</v>
      </c>
      <c r="AV111" s="170">
        <f>IF('Indicator Date hidden'!AW112="x","x",$AV$2-'Indicator Date hidden'!AW112)</f>
        <v>0</v>
      </c>
      <c r="AW111" s="170">
        <f>IF('Indicator Date hidden'!AX112="x","x",$AW$2-'Indicator Date hidden'!AX112)</f>
        <v>0</v>
      </c>
      <c r="AX111" s="170">
        <f>IF('Indicator Date hidden'!AY112="x","x",$AX$2-'Indicator Date hidden'!AY112)</f>
        <v>0</v>
      </c>
      <c r="AY111" s="170">
        <f>IF('Indicator Date hidden'!AZ112="x","x",$AY$2-'Indicator Date hidden'!AZ112)</f>
        <v>0</v>
      </c>
      <c r="AZ111" s="170">
        <f>IF('Indicator Date hidden'!BA112="x","x",$AZ$2-'Indicator Date hidden'!BA112)</f>
        <v>0</v>
      </c>
      <c r="BA111" s="5">
        <f t="shared" si="5"/>
        <v>7</v>
      </c>
      <c r="BB111" s="171">
        <f t="shared" si="6"/>
        <v>0.15217391304347827</v>
      </c>
      <c r="BC111" s="5">
        <f t="shared" si="7"/>
        <v>5</v>
      </c>
      <c r="BD111" s="171">
        <f t="shared" si="8"/>
        <v>0.50936410929826004</v>
      </c>
      <c r="BE111" s="174">
        <f t="shared" si="9"/>
        <v>0</v>
      </c>
    </row>
    <row r="112" spans="1:57" x14ac:dyDescent="0.25">
      <c r="A112" t="s">
        <v>206</v>
      </c>
      <c r="B112" s="170">
        <f>IF('Indicator Date hidden'!C113="x","x",$B$2-'Indicator Date hidden'!C113)</f>
        <v>0</v>
      </c>
      <c r="C112" s="170">
        <f>IF('Indicator Date hidden'!D113="x","x",$C$2-'Indicator Date hidden'!D113)</f>
        <v>0</v>
      </c>
      <c r="D112" s="170">
        <f>IF('Indicator Date hidden'!E113="x","x",$D$2-'Indicator Date hidden'!E113)</f>
        <v>0</v>
      </c>
      <c r="E112" s="170">
        <f>IF('Indicator Date hidden'!F113="x","x",$E$2-'Indicator Date hidden'!F113)</f>
        <v>0</v>
      </c>
      <c r="F112" s="170">
        <f>IF('Indicator Date hidden'!G113="x","x",$F$2-'Indicator Date hidden'!G113)</f>
        <v>0</v>
      </c>
      <c r="G112" s="170">
        <f>IF('Indicator Date hidden'!H113="x","x",$G$2-'Indicator Date hidden'!H113)</f>
        <v>0</v>
      </c>
      <c r="H112" s="170">
        <f>IF('Indicator Date hidden'!I113="x","x",$H$2-'Indicator Date hidden'!I113)</f>
        <v>0</v>
      </c>
      <c r="I112" s="170">
        <f>IF('Indicator Date hidden'!J113="x","x",$I$2-'Indicator Date hidden'!J113)</f>
        <v>0</v>
      </c>
      <c r="J112" s="170">
        <f>IF('Indicator Date hidden'!K113="x","x",$J$2-'Indicator Date hidden'!K113)</f>
        <v>0</v>
      </c>
      <c r="K112" s="170">
        <f>IF('Indicator Date hidden'!L113="x","x",$K$2-'Indicator Date hidden'!L113)</f>
        <v>0</v>
      </c>
      <c r="L112" s="170">
        <f>IF('Indicator Date hidden'!M113="x","x",$L$2-'Indicator Date hidden'!M113)</f>
        <v>0</v>
      </c>
      <c r="M112" s="170">
        <f>IF('Indicator Date hidden'!N113="x","x",$M$2-'Indicator Date hidden'!N113)</f>
        <v>0</v>
      </c>
      <c r="N112" s="170">
        <f>IF('Indicator Date hidden'!O113="x","x",$N$2-'Indicator Date hidden'!O113)</f>
        <v>0</v>
      </c>
      <c r="O112" s="170">
        <f>IF('Indicator Date hidden'!P113="x","x",$O$2-'Indicator Date hidden'!P113)</f>
        <v>0</v>
      </c>
      <c r="P112" s="170">
        <f>IF('Indicator Date hidden'!Q113="x","x",$P$2-'Indicator Date hidden'!Q113)</f>
        <v>0</v>
      </c>
      <c r="Q112" s="170">
        <f>IF('Indicator Date hidden'!R113="x","x",$Q$2-'Indicator Date hidden'!R113)</f>
        <v>3</v>
      </c>
      <c r="R112" s="170">
        <f>IF('Indicator Date hidden'!S113="x","x",$R$2-'Indicator Date hidden'!S113)</f>
        <v>0</v>
      </c>
      <c r="S112" s="170">
        <f>IF('Indicator Date hidden'!T113="x","x",$S$2-'Indicator Date hidden'!T113)</f>
        <v>0</v>
      </c>
      <c r="T112" s="170">
        <f>IF('Indicator Date hidden'!U113="x","x",$T$2-'Indicator Date hidden'!U113)</f>
        <v>0</v>
      </c>
      <c r="U112" s="170">
        <f>IF('Indicator Date hidden'!V113="x","x",$U$2-'Indicator Date hidden'!V113)</f>
        <v>0</v>
      </c>
      <c r="V112" s="170">
        <f>IF('Indicator Date hidden'!W113="x","x",$V$2-'Indicator Date hidden'!W113)</f>
        <v>1</v>
      </c>
      <c r="W112" s="170">
        <f>IF('Indicator Date hidden'!X113="x","x",$W$2-'Indicator Date hidden'!X113)</f>
        <v>4</v>
      </c>
      <c r="X112" s="170">
        <f>IF('Indicator Date hidden'!Y113="x","x",$X$2-'Indicator Date hidden'!Y113)</f>
        <v>5</v>
      </c>
      <c r="Y112" s="170">
        <f>IF('Indicator Date hidden'!Z113="x","x",$Y$2-'Indicator Date hidden'!Z113)</f>
        <v>0</v>
      </c>
      <c r="Z112" s="170">
        <f>IF('Indicator Date hidden'!AA113="x","x",$Z$2-'Indicator Date hidden'!AA113)</f>
        <v>0</v>
      </c>
      <c r="AA112" s="170">
        <f>IF('Indicator Date hidden'!AB113="x","x",$AA$2-'Indicator Date hidden'!AB113)</f>
        <v>0</v>
      </c>
      <c r="AB112" s="170">
        <f>IF('Indicator Date hidden'!AC113="x","x",$AB$2-'Indicator Date hidden'!AC113)</f>
        <v>0</v>
      </c>
      <c r="AC112" s="170">
        <f>IF('Indicator Date hidden'!AD113="x","x",$AC$2-'Indicator Date hidden'!AD113)</f>
        <v>0</v>
      </c>
      <c r="AD112" s="170">
        <f>IF('Indicator Date hidden'!AE113="x","x",$AD$2-'Indicator Date hidden'!AE113)</f>
        <v>0</v>
      </c>
      <c r="AE112" s="170">
        <f>IF('Indicator Date hidden'!AF113="x","x",$AE$2-'Indicator Date hidden'!AF113)</f>
        <v>0</v>
      </c>
      <c r="AF112" s="170">
        <f>IF('Indicator Date hidden'!AG113="x","x",$AF$2-'Indicator Date hidden'!AG113)</f>
        <v>-1</v>
      </c>
      <c r="AG112" s="170">
        <f>IF('Indicator Date hidden'!AH113="x","x",$AG$2-'Indicator Date hidden'!AH113)</f>
        <v>0</v>
      </c>
      <c r="AH112" s="170">
        <f>IF('Indicator Date hidden'!AI113="x","x",$AH$2-'Indicator Date hidden'!AI113)</f>
        <v>0</v>
      </c>
      <c r="AI112" s="170">
        <f>IF('Indicator Date hidden'!AJ113="x","x",$AI$2-'Indicator Date hidden'!AJ113)</f>
        <v>0</v>
      </c>
      <c r="AJ112" s="170">
        <f>IF('Indicator Date hidden'!AK113="x","x",$AJ$2-'Indicator Date hidden'!AK113)</f>
        <v>1</v>
      </c>
      <c r="AK112" s="170">
        <f>IF('Indicator Date hidden'!AL113="x","x",$AK$2-'Indicator Date hidden'!AL113)</f>
        <v>1</v>
      </c>
      <c r="AL112" s="170">
        <f>IF('Indicator Date hidden'!AM113="x","x",$AL$2-'Indicator Date hidden'!AM113)</f>
        <v>0</v>
      </c>
      <c r="AM112" s="170">
        <f>IF('Indicator Date hidden'!AN113="x","x",$AM$2-'Indicator Date hidden'!AN113)</f>
        <v>0</v>
      </c>
      <c r="AN112" s="170">
        <f>IF('Indicator Date hidden'!AO113="x","x",$AN$2-'Indicator Date hidden'!AO113)</f>
        <v>0</v>
      </c>
      <c r="AO112" s="170">
        <f>IF('Indicator Date hidden'!AP113="x","x",$AO$2-'Indicator Date hidden'!AP113)</f>
        <v>0</v>
      </c>
      <c r="AP112" s="170">
        <f>IF('Indicator Date hidden'!AQ113="x","x",$AP$2-'Indicator Date hidden'!AQ113)</f>
        <v>0</v>
      </c>
      <c r="AQ112" s="170">
        <f>IF('Indicator Date hidden'!AR113="x","x",$AQ$2-'Indicator Date hidden'!AR113)</f>
        <v>0</v>
      </c>
      <c r="AR112" s="170">
        <f>IF('Indicator Date hidden'!AS113="x","x",$AR$2-'Indicator Date hidden'!AS113)</f>
        <v>0</v>
      </c>
      <c r="AS112" s="170">
        <f>IF('Indicator Date hidden'!AT113="x","x",$AS$2-'Indicator Date hidden'!AT113)</f>
        <v>0</v>
      </c>
      <c r="AT112" s="170">
        <f>IF('Indicator Date hidden'!AU113="x","x",$AT$2-'Indicator Date hidden'!AU113)</f>
        <v>0</v>
      </c>
      <c r="AU112" s="170">
        <f>IF('Indicator Date hidden'!AV113="x","x",$AU$2-'Indicator Date hidden'!AV113)</f>
        <v>1</v>
      </c>
      <c r="AV112" s="170">
        <f>IF('Indicator Date hidden'!AW113="x","x",$AV$2-'Indicator Date hidden'!AW113)</f>
        <v>0</v>
      </c>
      <c r="AW112" s="170">
        <f>IF('Indicator Date hidden'!AX113="x","x",$AW$2-'Indicator Date hidden'!AX113)</f>
        <v>0</v>
      </c>
      <c r="AX112" s="170">
        <f>IF('Indicator Date hidden'!AY113="x","x",$AX$2-'Indicator Date hidden'!AY113)</f>
        <v>0</v>
      </c>
      <c r="AY112" s="170">
        <f>IF('Indicator Date hidden'!AZ113="x","x",$AY$2-'Indicator Date hidden'!AZ113)</f>
        <v>0</v>
      </c>
      <c r="AZ112" s="170">
        <f>IF('Indicator Date hidden'!BA113="x","x",$AZ$2-'Indicator Date hidden'!BA113)</f>
        <v>0</v>
      </c>
      <c r="BA112" s="5">
        <f t="shared" si="5"/>
        <v>15</v>
      </c>
      <c r="BB112" s="171">
        <f t="shared" si="6"/>
        <v>0.29411764705882354</v>
      </c>
      <c r="BC112" s="5">
        <f t="shared" si="7"/>
        <v>7</v>
      </c>
      <c r="BD112" s="171">
        <f t="shared" si="8"/>
        <v>0.99595490974119949</v>
      </c>
      <c r="BE112" s="174">
        <f t="shared" si="9"/>
        <v>0</v>
      </c>
    </row>
    <row r="113" spans="1:57" x14ac:dyDescent="0.25">
      <c r="A113" t="s">
        <v>208</v>
      </c>
      <c r="B113" s="170">
        <f>IF('Indicator Date hidden'!C114="x","x",$B$2-'Indicator Date hidden'!C114)</f>
        <v>0</v>
      </c>
      <c r="C113" s="170">
        <f>IF('Indicator Date hidden'!D114="x","x",$C$2-'Indicator Date hidden'!D114)</f>
        <v>0</v>
      </c>
      <c r="D113" s="170">
        <f>IF('Indicator Date hidden'!E114="x","x",$D$2-'Indicator Date hidden'!E114)</f>
        <v>0</v>
      </c>
      <c r="E113" s="170">
        <f>IF('Indicator Date hidden'!F114="x","x",$E$2-'Indicator Date hidden'!F114)</f>
        <v>0</v>
      </c>
      <c r="F113" s="170">
        <f>IF('Indicator Date hidden'!G114="x","x",$F$2-'Indicator Date hidden'!G114)</f>
        <v>0</v>
      </c>
      <c r="G113" s="170">
        <f>IF('Indicator Date hidden'!H114="x","x",$G$2-'Indicator Date hidden'!H114)</f>
        <v>0</v>
      </c>
      <c r="H113" s="170">
        <f>IF('Indicator Date hidden'!I114="x","x",$H$2-'Indicator Date hidden'!I114)</f>
        <v>0</v>
      </c>
      <c r="I113" s="170">
        <f>IF('Indicator Date hidden'!J114="x","x",$I$2-'Indicator Date hidden'!J114)</f>
        <v>0</v>
      </c>
      <c r="J113" s="170">
        <f>IF('Indicator Date hidden'!K114="x","x",$J$2-'Indicator Date hidden'!K114)</f>
        <v>0</v>
      </c>
      <c r="K113" s="170">
        <f>IF('Indicator Date hidden'!L114="x","x",$K$2-'Indicator Date hidden'!L114)</f>
        <v>0</v>
      </c>
      <c r="L113" s="170">
        <f>IF('Indicator Date hidden'!M114="x","x",$L$2-'Indicator Date hidden'!M114)</f>
        <v>0</v>
      </c>
      <c r="M113" s="170">
        <f>IF('Indicator Date hidden'!N114="x","x",$M$2-'Indicator Date hidden'!N114)</f>
        <v>0</v>
      </c>
      <c r="N113" s="170">
        <f>IF('Indicator Date hidden'!O114="x","x",$N$2-'Indicator Date hidden'!O114)</f>
        <v>0</v>
      </c>
      <c r="O113" s="170">
        <f>IF('Indicator Date hidden'!P114="x","x",$O$2-'Indicator Date hidden'!P114)</f>
        <v>0</v>
      </c>
      <c r="P113" s="170">
        <f>IF('Indicator Date hidden'!Q114="x","x",$P$2-'Indicator Date hidden'!Q114)</f>
        <v>0</v>
      </c>
      <c r="Q113" s="170" t="str">
        <f>IF('Indicator Date hidden'!R114="x","x",$Q$2-'Indicator Date hidden'!R114)</f>
        <v>x</v>
      </c>
      <c r="R113" s="170">
        <f>IF('Indicator Date hidden'!S114="x","x",$R$2-'Indicator Date hidden'!S114)</f>
        <v>0</v>
      </c>
      <c r="S113" s="170">
        <f>IF('Indicator Date hidden'!T114="x","x",$S$2-'Indicator Date hidden'!T114)</f>
        <v>0</v>
      </c>
      <c r="T113" s="170">
        <f>IF('Indicator Date hidden'!U114="x","x",$T$2-'Indicator Date hidden'!U114)</f>
        <v>0</v>
      </c>
      <c r="U113" s="170">
        <f>IF('Indicator Date hidden'!V114="x","x",$U$2-'Indicator Date hidden'!V114)</f>
        <v>0</v>
      </c>
      <c r="V113" s="170">
        <f>IF('Indicator Date hidden'!W114="x","x",$V$2-'Indicator Date hidden'!W114)</f>
        <v>1</v>
      </c>
      <c r="W113" s="170" t="str">
        <f>IF('Indicator Date hidden'!X114="x","x",$W$2-'Indicator Date hidden'!X114)</f>
        <v>x</v>
      </c>
      <c r="X113" s="170">
        <f>IF('Indicator Date hidden'!Y114="x","x",$X$2-'Indicator Date hidden'!Y114)</f>
        <v>6</v>
      </c>
      <c r="Y113" s="170">
        <f>IF('Indicator Date hidden'!Z114="x","x",$Y$2-'Indicator Date hidden'!Z114)</f>
        <v>0</v>
      </c>
      <c r="Z113" s="170">
        <f>IF('Indicator Date hidden'!AA114="x","x",$Z$2-'Indicator Date hidden'!AA114)</f>
        <v>0</v>
      </c>
      <c r="AA113" s="170" t="str">
        <f>IF('Indicator Date hidden'!AB114="x","x",$AA$2-'Indicator Date hidden'!AB114)</f>
        <v>x</v>
      </c>
      <c r="AB113" s="170">
        <f>IF('Indicator Date hidden'!AC114="x","x",$AB$2-'Indicator Date hidden'!AC114)</f>
        <v>0</v>
      </c>
      <c r="AC113" s="170">
        <f>IF('Indicator Date hidden'!AD114="x","x",$AC$2-'Indicator Date hidden'!AD114)</f>
        <v>0</v>
      </c>
      <c r="AD113" s="170" t="str">
        <f>IF('Indicator Date hidden'!AE114="x","x",$AD$2-'Indicator Date hidden'!AE114)</f>
        <v>x</v>
      </c>
      <c r="AE113" s="170" t="str">
        <f>IF('Indicator Date hidden'!AF114="x","x",$AE$2-'Indicator Date hidden'!AF114)</f>
        <v>x</v>
      </c>
      <c r="AF113" s="170" t="str">
        <f>IF('Indicator Date hidden'!AG114="x","x",$AF$2-'Indicator Date hidden'!AG114)</f>
        <v>x</v>
      </c>
      <c r="AG113" s="170">
        <f>IF('Indicator Date hidden'!AH114="x","x",$AG$2-'Indicator Date hidden'!AH114)</f>
        <v>0</v>
      </c>
      <c r="AH113" s="170">
        <f>IF('Indicator Date hidden'!AI114="x","x",$AH$2-'Indicator Date hidden'!AI114)</f>
        <v>0</v>
      </c>
      <c r="AI113" s="170">
        <f>IF('Indicator Date hidden'!AJ114="x","x",$AI$2-'Indicator Date hidden'!AJ114)</f>
        <v>0</v>
      </c>
      <c r="AJ113" s="170" t="str">
        <f>IF('Indicator Date hidden'!AK114="x","x",$AJ$2-'Indicator Date hidden'!AK114)</f>
        <v>x</v>
      </c>
      <c r="AK113" s="170">
        <f>IF('Indicator Date hidden'!AL114="x","x",$AK$2-'Indicator Date hidden'!AL114)</f>
        <v>1</v>
      </c>
      <c r="AL113" s="170">
        <f>IF('Indicator Date hidden'!AM114="x","x",$AL$2-'Indicator Date hidden'!AM114)</f>
        <v>0</v>
      </c>
      <c r="AM113" s="170">
        <f>IF('Indicator Date hidden'!AN114="x","x",$AM$2-'Indicator Date hidden'!AN114)</f>
        <v>0</v>
      </c>
      <c r="AN113" s="170">
        <f>IF('Indicator Date hidden'!AO114="x","x",$AN$2-'Indicator Date hidden'!AO114)</f>
        <v>0</v>
      </c>
      <c r="AO113" s="170" t="str">
        <f>IF('Indicator Date hidden'!AP114="x","x",$AO$2-'Indicator Date hidden'!AP114)</f>
        <v>x</v>
      </c>
      <c r="AP113" s="170" t="str">
        <f>IF('Indicator Date hidden'!AQ114="x","x",$AP$2-'Indicator Date hidden'!AQ114)</f>
        <v>x</v>
      </c>
      <c r="AQ113" s="170">
        <f>IF('Indicator Date hidden'!AR114="x","x",$AQ$2-'Indicator Date hidden'!AR114)</f>
        <v>4</v>
      </c>
      <c r="AR113" s="170">
        <f>IF('Indicator Date hidden'!AS114="x","x",$AR$2-'Indicator Date hidden'!AS114)</f>
        <v>0</v>
      </c>
      <c r="AS113" s="170" t="str">
        <f>IF('Indicator Date hidden'!AT114="x","x",$AS$2-'Indicator Date hidden'!AT114)</f>
        <v>x</v>
      </c>
      <c r="AT113" s="170">
        <f>IF('Indicator Date hidden'!AU114="x","x",$AT$2-'Indicator Date hidden'!AU114)</f>
        <v>0</v>
      </c>
      <c r="AU113" s="170" t="str">
        <f>IF('Indicator Date hidden'!AV114="x","x",$AU$2-'Indicator Date hidden'!AV114)</f>
        <v>x</v>
      </c>
      <c r="AV113" s="170">
        <f>IF('Indicator Date hidden'!AW114="x","x",$AV$2-'Indicator Date hidden'!AW114)</f>
        <v>0</v>
      </c>
      <c r="AW113" s="170">
        <f>IF('Indicator Date hidden'!AX114="x","x",$AW$2-'Indicator Date hidden'!AX114)</f>
        <v>0</v>
      </c>
      <c r="AX113" s="170">
        <f>IF('Indicator Date hidden'!AY114="x","x",$AX$2-'Indicator Date hidden'!AY114)</f>
        <v>0</v>
      </c>
      <c r="AY113" s="170">
        <f>IF('Indicator Date hidden'!AZ114="x","x",$AY$2-'Indicator Date hidden'!AZ114)</f>
        <v>0</v>
      </c>
      <c r="AZ113" s="170">
        <f>IF('Indicator Date hidden'!BA114="x","x",$AZ$2-'Indicator Date hidden'!BA114)</f>
        <v>0</v>
      </c>
      <c r="BA113" s="5">
        <f t="shared" si="5"/>
        <v>12</v>
      </c>
      <c r="BB113" s="171">
        <f t="shared" si="6"/>
        <v>0.3</v>
      </c>
      <c r="BC113" s="5">
        <f t="shared" si="7"/>
        <v>4</v>
      </c>
      <c r="BD113" s="171">
        <f t="shared" si="8"/>
        <v>1.1224972160321824</v>
      </c>
      <c r="BE113" s="174">
        <f t="shared" si="9"/>
        <v>0</v>
      </c>
    </row>
    <row r="114" spans="1:57" x14ac:dyDescent="0.25">
      <c r="A114" t="s">
        <v>209</v>
      </c>
      <c r="B114" s="170">
        <f>IF('Indicator Date hidden'!C115="x","x",$B$2-'Indicator Date hidden'!C115)</f>
        <v>0</v>
      </c>
      <c r="C114" s="170">
        <f>IF('Indicator Date hidden'!D115="x","x",$C$2-'Indicator Date hidden'!D115)</f>
        <v>0</v>
      </c>
      <c r="D114" s="170">
        <f>IF('Indicator Date hidden'!E115="x","x",$D$2-'Indicator Date hidden'!E115)</f>
        <v>0</v>
      </c>
      <c r="E114" s="170">
        <f>IF('Indicator Date hidden'!F115="x","x",$E$2-'Indicator Date hidden'!F115)</f>
        <v>0</v>
      </c>
      <c r="F114" s="170">
        <f>IF('Indicator Date hidden'!G115="x","x",$F$2-'Indicator Date hidden'!G115)</f>
        <v>0</v>
      </c>
      <c r="G114" s="170">
        <f>IF('Indicator Date hidden'!H115="x","x",$G$2-'Indicator Date hidden'!H115)</f>
        <v>0</v>
      </c>
      <c r="H114" s="170">
        <f>IF('Indicator Date hidden'!I115="x","x",$H$2-'Indicator Date hidden'!I115)</f>
        <v>0</v>
      </c>
      <c r="I114" s="170">
        <f>IF('Indicator Date hidden'!J115="x","x",$I$2-'Indicator Date hidden'!J115)</f>
        <v>0</v>
      </c>
      <c r="J114" s="170">
        <f>IF('Indicator Date hidden'!K115="x","x",$J$2-'Indicator Date hidden'!K115)</f>
        <v>0</v>
      </c>
      <c r="K114" s="170">
        <f>IF('Indicator Date hidden'!L115="x","x",$K$2-'Indicator Date hidden'!L115)</f>
        <v>0</v>
      </c>
      <c r="L114" s="170">
        <f>IF('Indicator Date hidden'!M115="x","x",$L$2-'Indicator Date hidden'!M115)</f>
        <v>0</v>
      </c>
      <c r="M114" s="170">
        <f>IF('Indicator Date hidden'!N115="x","x",$M$2-'Indicator Date hidden'!N115)</f>
        <v>0</v>
      </c>
      <c r="N114" s="170">
        <f>IF('Indicator Date hidden'!O115="x","x",$N$2-'Indicator Date hidden'!O115)</f>
        <v>0</v>
      </c>
      <c r="O114" s="170">
        <f>IF('Indicator Date hidden'!P115="x","x",$O$2-'Indicator Date hidden'!P115)</f>
        <v>0</v>
      </c>
      <c r="P114" s="170">
        <f>IF('Indicator Date hidden'!Q115="x","x",$P$2-'Indicator Date hidden'!Q115)</f>
        <v>0</v>
      </c>
      <c r="Q114" s="170">
        <f>IF('Indicator Date hidden'!R115="x","x",$Q$2-'Indicator Date hidden'!R115)</f>
        <v>3</v>
      </c>
      <c r="R114" s="170">
        <f>IF('Indicator Date hidden'!S115="x","x",$R$2-'Indicator Date hidden'!S115)</f>
        <v>0</v>
      </c>
      <c r="S114" s="170">
        <f>IF('Indicator Date hidden'!T115="x","x",$S$2-'Indicator Date hidden'!T115)</f>
        <v>0</v>
      </c>
      <c r="T114" s="170">
        <f>IF('Indicator Date hidden'!U115="x","x",$T$2-'Indicator Date hidden'!U115)</f>
        <v>0</v>
      </c>
      <c r="U114" s="170">
        <f>IF('Indicator Date hidden'!V115="x","x",$U$2-'Indicator Date hidden'!V115)</f>
        <v>0</v>
      </c>
      <c r="V114" s="170">
        <f>IF('Indicator Date hidden'!W115="x","x",$V$2-'Indicator Date hidden'!W115)</f>
        <v>1</v>
      </c>
      <c r="W114" s="170">
        <f>IF('Indicator Date hidden'!X115="x","x",$W$2-'Indicator Date hidden'!X115)</f>
        <v>4</v>
      </c>
      <c r="X114" s="170">
        <f>IF('Indicator Date hidden'!Y115="x","x",$X$2-'Indicator Date hidden'!Y115)</f>
        <v>3</v>
      </c>
      <c r="Y114" s="170">
        <f>IF('Indicator Date hidden'!Z115="x","x",$Y$2-'Indicator Date hidden'!Z115)</f>
        <v>0</v>
      </c>
      <c r="Z114" s="170">
        <f>IF('Indicator Date hidden'!AA115="x","x",$Z$2-'Indicator Date hidden'!AA115)</f>
        <v>0</v>
      </c>
      <c r="AA114" s="170">
        <f>IF('Indicator Date hidden'!AB115="x","x",$AA$2-'Indicator Date hidden'!AB115)</f>
        <v>0</v>
      </c>
      <c r="AB114" s="170">
        <f>IF('Indicator Date hidden'!AC115="x","x",$AB$2-'Indicator Date hidden'!AC115)</f>
        <v>0</v>
      </c>
      <c r="AC114" s="170">
        <f>IF('Indicator Date hidden'!AD115="x","x",$AC$2-'Indicator Date hidden'!AD115)</f>
        <v>0</v>
      </c>
      <c r="AD114" s="170" t="str">
        <f>IF('Indicator Date hidden'!AE115="x","x",$AD$2-'Indicator Date hidden'!AE115)</f>
        <v>x</v>
      </c>
      <c r="AE114" s="170">
        <f>IF('Indicator Date hidden'!AF115="x","x",$AE$2-'Indicator Date hidden'!AF115)</f>
        <v>0</v>
      </c>
      <c r="AF114" s="170">
        <f>IF('Indicator Date hidden'!AG115="x","x",$AF$2-'Indicator Date hidden'!AG115)</f>
        <v>-1</v>
      </c>
      <c r="AG114" s="170">
        <f>IF('Indicator Date hidden'!AH115="x","x",$AG$2-'Indicator Date hidden'!AH115)</f>
        <v>0</v>
      </c>
      <c r="AH114" s="170">
        <f>IF('Indicator Date hidden'!AI115="x","x",$AH$2-'Indicator Date hidden'!AI115)</f>
        <v>0</v>
      </c>
      <c r="AI114" s="170">
        <f>IF('Indicator Date hidden'!AJ115="x","x",$AI$2-'Indicator Date hidden'!AJ115)</f>
        <v>0</v>
      </c>
      <c r="AJ114" s="170" t="str">
        <f>IF('Indicator Date hidden'!AK115="x","x",$AJ$2-'Indicator Date hidden'!AK115)</f>
        <v>x</v>
      </c>
      <c r="AK114" s="170">
        <f>IF('Indicator Date hidden'!AL115="x","x",$AK$2-'Indicator Date hidden'!AL115)</f>
        <v>1</v>
      </c>
      <c r="AL114" s="170">
        <f>IF('Indicator Date hidden'!AM115="x","x",$AL$2-'Indicator Date hidden'!AM115)</f>
        <v>0</v>
      </c>
      <c r="AM114" s="170">
        <f>IF('Indicator Date hidden'!AN115="x","x",$AM$2-'Indicator Date hidden'!AN115)</f>
        <v>0</v>
      </c>
      <c r="AN114" s="170">
        <f>IF('Indicator Date hidden'!AO115="x","x",$AN$2-'Indicator Date hidden'!AO115)</f>
        <v>0</v>
      </c>
      <c r="AO114" s="170">
        <f>IF('Indicator Date hidden'!AP115="x","x",$AO$2-'Indicator Date hidden'!AP115)</f>
        <v>1</v>
      </c>
      <c r="AP114" s="170">
        <f>IF('Indicator Date hidden'!AQ115="x","x",$AP$2-'Indicator Date hidden'!AQ115)</f>
        <v>1</v>
      </c>
      <c r="AQ114" s="170">
        <f>IF('Indicator Date hidden'!AR115="x","x",$AQ$2-'Indicator Date hidden'!AR115)</f>
        <v>6</v>
      </c>
      <c r="AR114" s="170">
        <f>IF('Indicator Date hidden'!AS115="x","x",$AR$2-'Indicator Date hidden'!AS115)</f>
        <v>0</v>
      </c>
      <c r="AS114" s="170">
        <f>IF('Indicator Date hidden'!AT115="x","x",$AS$2-'Indicator Date hidden'!AT115)</f>
        <v>0</v>
      </c>
      <c r="AT114" s="170">
        <f>IF('Indicator Date hidden'!AU115="x","x",$AT$2-'Indicator Date hidden'!AU115)</f>
        <v>0</v>
      </c>
      <c r="AU114" s="170">
        <f>IF('Indicator Date hidden'!AV115="x","x",$AU$2-'Indicator Date hidden'!AV115)</f>
        <v>1</v>
      </c>
      <c r="AV114" s="170">
        <f>IF('Indicator Date hidden'!AW115="x","x",$AV$2-'Indicator Date hidden'!AW115)</f>
        <v>0</v>
      </c>
      <c r="AW114" s="170">
        <f>IF('Indicator Date hidden'!AX115="x","x",$AW$2-'Indicator Date hidden'!AX115)</f>
        <v>0</v>
      </c>
      <c r="AX114" s="170">
        <f>IF('Indicator Date hidden'!AY115="x","x",$AX$2-'Indicator Date hidden'!AY115)</f>
        <v>0</v>
      </c>
      <c r="AY114" s="170">
        <f>IF('Indicator Date hidden'!AZ115="x","x",$AY$2-'Indicator Date hidden'!AZ115)</f>
        <v>0</v>
      </c>
      <c r="AZ114" s="170">
        <f>IF('Indicator Date hidden'!BA115="x","x",$AZ$2-'Indicator Date hidden'!BA115)</f>
        <v>0</v>
      </c>
      <c r="BA114" s="5">
        <f t="shared" si="5"/>
        <v>20</v>
      </c>
      <c r="BB114" s="171">
        <f t="shared" si="6"/>
        <v>0.40816326530612246</v>
      </c>
      <c r="BC114" s="5">
        <f t="shared" si="7"/>
        <v>9</v>
      </c>
      <c r="BD114" s="171">
        <f t="shared" si="8"/>
        <v>1.1766151269713938</v>
      </c>
      <c r="BE114" s="174">
        <f t="shared" si="9"/>
        <v>0</v>
      </c>
    </row>
    <row r="115" spans="1:57" x14ac:dyDescent="0.25">
      <c r="A115" t="s">
        <v>210</v>
      </c>
      <c r="B115" s="170">
        <f>IF('Indicator Date hidden'!C116="x","x",$B$2-'Indicator Date hidden'!C116)</f>
        <v>0</v>
      </c>
      <c r="C115" s="170">
        <f>IF('Indicator Date hidden'!D116="x","x",$C$2-'Indicator Date hidden'!D116)</f>
        <v>0</v>
      </c>
      <c r="D115" s="170">
        <f>IF('Indicator Date hidden'!E116="x","x",$D$2-'Indicator Date hidden'!E116)</f>
        <v>0</v>
      </c>
      <c r="E115" s="170">
        <f>IF('Indicator Date hidden'!F116="x","x",$E$2-'Indicator Date hidden'!F116)</f>
        <v>0</v>
      </c>
      <c r="F115" s="170">
        <f>IF('Indicator Date hidden'!G116="x","x",$F$2-'Indicator Date hidden'!G116)</f>
        <v>0</v>
      </c>
      <c r="G115" s="170">
        <f>IF('Indicator Date hidden'!H116="x","x",$G$2-'Indicator Date hidden'!H116)</f>
        <v>0</v>
      </c>
      <c r="H115" s="170">
        <f>IF('Indicator Date hidden'!I116="x","x",$H$2-'Indicator Date hidden'!I116)</f>
        <v>0</v>
      </c>
      <c r="I115" s="170">
        <f>IF('Indicator Date hidden'!J116="x","x",$I$2-'Indicator Date hidden'!J116)</f>
        <v>0</v>
      </c>
      <c r="J115" s="170">
        <f>IF('Indicator Date hidden'!K116="x","x",$J$2-'Indicator Date hidden'!K116)</f>
        <v>0</v>
      </c>
      <c r="K115" s="170">
        <f>IF('Indicator Date hidden'!L116="x","x",$K$2-'Indicator Date hidden'!L116)</f>
        <v>0</v>
      </c>
      <c r="L115" s="170">
        <f>IF('Indicator Date hidden'!M116="x","x",$L$2-'Indicator Date hidden'!M116)</f>
        <v>0</v>
      </c>
      <c r="M115" s="170">
        <f>IF('Indicator Date hidden'!N116="x","x",$M$2-'Indicator Date hidden'!N116)</f>
        <v>0</v>
      </c>
      <c r="N115" s="170">
        <f>IF('Indicator Date hidden'!O116="x","x",$N$2-'Indicator Date hidden'!O116)</f>
        <v>0</v>
      </c>
      <c r="O115" s="170">
        <f>IF('Indicator Date hidden'!P116="x","x",$O$2-'Indicator Date hidden'!P116)</f>
        <v>0</v>
      </c>
      <c r="P115" s="170">
        <f>IF('Indicator Date hidden'!Q116="x","x",$P$2-'Indicator Date hidden'!Q116)</f>
        <v>0</v>
      </c>
      <c r="Q115" s="170">
        <f>IF('Indicator Date hidden'!R116="x","x",$Q$2-'Indicator Date hidden'!R116)</f>
        <v>5</v>
      </c>
      <c r="R115" s="170">
        <f>IF('Indicator Date hidden'!S116="x","x",$R$2-'Indicator Date hidden'!S116)</f>
        <v>0</v>
      </c>
      <c r="S115" s="170">
        <f>IF('Indicator Date hidden'!T116="x","x",$S$2-'Indicator Date hidden'!T116)</f>
        <v>0</v>
      </c>
      <c r="T115" s="170">
        <f>IF('Indicator Date hidden'!U116="x","x",$T$2-'Indicator Date hidden'!U116)</f>
        <v>0</v>
      </c>
      <c r="U115" s="170">
        <f>IF('Indicator Date hidden'!V116="x","x",$U$2-'Indicator Date hidden'!V116)</f>
        <v>0</v>
      </c>
      <c r="V115" s="170">
        <f>IF('Indicator Date hidden'!W116="x","x",$V$2-'Indicator Date hidden'!W116)</f>
        <v>1</v>
      </c>
      <c r="W115" s="170">
        <f>IF('Indicator Date hidden'!X116="x","x",$W$2-'Indicator Date hidden'!X116)</f>
        <v>3</v>
      </c>
      <c r="X115" s="170">
        <f>IF('Indicator Date hidden'!Y116="x","x",$X$2-'Indicator Date hidden'!Y116)</f>
        <v>5</v>
      </c>
      <c r="Y115" s="170">
        <f>IF('Indicator Date hidden'!Z116="x","x",$Y$2-'Indicator Date hidden'!Z116)</f>
        <v>0</v>
      </c>
      <c r="Z115" s="170">
        <f>IF('Indicator Date hidden'!AA116="x","x",$Z$2-'Indicator Date hidden'!AA116)</f>
        <v>0</v>
      </c>
      <c r="AA115" s="170">
        <f>IF('Indicator Date hidden'!AB116="x","x",$AA$2-'Indicator Date hidden'!AB116)</f>
        <v>0</v>
      </c>
      <c r="AB115" s="170">
        <f>IF('Indicator Date hidden'!AC116="x","x",$AB$2-'Indicator Date hidden'!AC116)</f>
        <v>0</v>
      </c>
      <c r="AC115" s="170">
        <f>IF('Indicator Date hidden'!AD116="x","x",$AC$2-'Indicator Date hidden'!AD116)</f>
        <v>0</v>
      </c>
      <c r="AD115" s="170" t="str">
        <f>IF('Indicator Date hidden'!AE116="x","x",$AD$2-'Indicator Date hidden'!AE116)</f>
        <v>x</v>
      </c>
      <c r="AE115" s="170">
        <f>IF('Indicator Date hidden'!AF116="x","x",$AE$2-'Indicator Date hidden'!AF116)</f>
        <v>0</v>
      </c>
      <c r="AF115" s="170">
        <f>IF('Indicator Date hidden'!AG116="x","x",$AF$2-'Indicator Date hidden'!AG116)</f>
        <v>-1</v>
      </c>
      <c r="AG115" s="170">
        <f>IF('Indicator Date hidden'!AH116="x","x",$AG$2-'Indicator Date hidden'!AH116)</f>
        <v>0</v>
      </c>
      <c r="AH115" s="170">
        <f>IF('Indicator Date hidden'!AI116="x","x",$AH$2-'Indicator Date hidden'!AI116)</f>
        <v>0</v>
      </c>
      <c r="AI115" s="170">
        <f>IF('Indicator Date hidden'!AJ116="x","x",$AI$2-'Indicator Date hidden'!AJ116)</f>
        <v>0</v>
      </c>
      <c r="AJ115" s="170" t="str">
        <f>IF('Indicator Date hidden'!AK116="x","x",$AJ$2-'Indicator Date hidden'!AK116)</f>
        <v>x</v>
      </c>
      <c r="AK115" s="170">
        <f>IF('Indicator Date hidden'!AL116="x","x",$AK$2-'Indicator Date hidden'!AL116)</f>
        <v>1</v>
      </c>
      <c r="AL115" s="170">
        <f>IF('Indicator Date hidden'!AM116="x","x",$AL$2-'Indicator Date hidden'!AM116)</f>
        <v>0</v>
      </c>
      <c r="AM115" s="170">
        <f>IF('Indicator Date hidden'!AN116="x","x",$AM$2-'Indicator Date hidden'!AN116)</f>
        <v>0</v>
      </c>
      <c r="AN115" s="170">
        <f>IF('Indicator Date hidden'!AO116="x","x",$AN$2-'Indicator Date hidden'!AO116)</f>
        <v>0</v>
      </c>
      <c r="AO115" s="170">
        <f>IF('Indicator Date hidden'!AP116="x","x",$AO$2-'Indicator Date hidden'!AP116)</f>
        <v>3</v>
      </c>
      <c r="AP115" s="170">
        <f>IF('Indicator Date hidden'!AQ116="x","x",$AP$2-'Indicator Date hidden'!AQ116)</f>
        <v>2</v>
      </c>
      <c r="AQ115" s="170">
        <f>IF('Indicator Date hidden'!AR116="x","x",$AQ$2-'Indicator Date hidden'!AR116)</f>
        <v>0</v>
      </c>
      <c r="AR115" s="170">
        <f>IF('Indicator Date hidden'!AS116="x","x",$AR$2-'Indicator Date hidden'!AS116)</f>
        <v>0</v>
      </c>
      <c r="AS115" s="170">
        <f>IF('Indicator Date hidden'!AT116="x","x",$AS$2-'Indicator Date hidden'!AT116)</f>
        <v>0</v>
      </c>
      <c r="AT115" s="170">
        <f>IF('Indicator Date hidden'!AU116="x","x",$AT$2-'Indicator Date hidden'!AU116)</f>
        <v>0</v>
      </c>
      <c r="AU115" s="170">
        <f>IF('Indicator Date hidden'!AV116="x","x",$AU$2-'Indicator Date hidden'!AV116)</f>
        <v>1</v>
      </c>
      <c r="AV115" s="170">
        <f>IF('Indicator Date hidden'!AW116="x","x",$AV$2-'Indicator Date hidden'!AW116)</f>
        <v>0</v>
      </c>
      <c r="AW115" s="170">
        <f>IF('Indicator Date hidden'!AX116="x","x",$AW$2-'Indicator Date hidden'!AX116)</f>
        <v>0</v>
      </c>
      <c r="AX115" s="170">
        <f>IF('Indicator Date hidden'!AY116="x","x",$AX$2-'Indicator Date hidden'!AY116)</f>
        <v>0</v>
      </c>
      <c r="AY115" s="170">
        <f>IF('Indicator Date hidden'!AZ116="x","x",$AY$2-'Indicator Date hidden'!AZ116)</f>
        <v>0</v>
      </c>
      <c r="AZ115" s="170">
        <f>IF('Indicator Date hidden'!BA116="x","x",$AZ$2-'Indicator Date hidden'!BA116)</f>
        <v>0</v>
      </c>
      <c r="BA115" s="5">
        <f t="shared" si="5"/>
        <v>20</v>
      </c>
      <c r="BB115" s="171">
        <f t="shared" si="6"/>
        <v>0.40816326530612246</v>
      </c>
      <c r="BC115" s="5">
        <f t="shared" si="7"/>
        <v>8</v>
      </c>
      <c r="BD115" s="171">
        <f t="shared" si="8"/>
        <v>1.1766151269713938</v>
      </c>
      <c r="BE115" s="174">
        <f t="shared" si="9"/>
        <v>0</v>
      </c>
    </row>
    <row r="116" spans="1:57" x14ac:dyDescent="0.25">
      <c r="A116" t="s">
        <v>212</v>
      </c>
      <c r="B116" s="170">
        <f>IF('Indicator Date hidden'!C117="x","x",$B$2-'Indicator Date hidden'!C117)</f>
        <v>0</v>
      </c>
      <c r="C116" s="170">
        <f>IF('Indicator Date hidden'!D117="x","x",$C$2-'Indicator Date hidden'!D117)</f>
        <v>0</v>
      </c>
      <c r="D116" s="170">
        <f>IF('Indicator Date hidden'!E117="x","x",$D$2-'Indicator Date hidden'!E117)</f>
        <v>0</v>
      </c>
      <c r="E116" s="170">
        <f>IF('Indicator Date hidden'!F117="x","x",$E$2-'Indicator Date hidden'!F117)</f>
        <v>0</v>
      </c>
      <c r="F116" s="170">
        <f>IF('Indicator Date hidden'!G117="x","x",$F$2-'Indicator Date hidden'!G117)</f>
        <v>0</v>
      </c>
      <c r="G116" s="170">
        <f>IF('Indicator Date hidden'!H117="x","x",$G$2-'Indicator Date hidden'!H117)</f>
        <v>0</v>
      </c>
      <c r="H116" s="170">
        <f>IF('Indicator Date hidden'!I117="x","x",$H$2-'Indicator Date hidden'!I117)</f>
        <v>0</v>
      </c>
      <c r="I116" s="170">
        <f>IF('Indicator Date hidden'!J117="x","x",$I$2-'Indicator Date hidden'!J117)</f>
        <v>0</v>
      </c>
      <c r="J116" s="170">
        <f>IF('Indicator Date hidden'!K117="x","x",$J$2-'Indicator Date hidden'!K117)</f>
        <v>0</v>
      </c>
      <c r="K116" s="170">
        <f>IF('Indicator Date hidden'!L117="x","x",$K$2-'Indicator Date hidden'!L117)</f>
        <v>0</v>
      </c>
      <c r="L116" s="170">
        <f>IF('Indicator Date hidden'!M117="x","x",$L$2-'Indicator Date hidden'!M117)</f>
        <v>0</v>
      </c>
      <c r="M116" s="170">
        <f>IF('Indicator Date hidden'!N117="x","x",$M$2-'Indicator Date hidden'!N117)</f>
        <v>0</v>
      </c>
      <c r="N116" s="170">
        <f>IF('Indicator Date hidden'!O117="x","x",$N$2-'Indicator Date hidden'!O117)</f>
        <v>0</v>
      </c>
      <c r="O116" s="170">
        <f>IF('Indicator Date hidden'!P117="x","x",$O$2-'Indicator Date hidden'!P117)</f>
        <v>0</v>
      </c>
      <c r="P116" s="170">
        <f>IF('Indicator Date hidden'!Q117="x","x",$P$2-'Indicator Date hidden'!Q117)</f>
        <v>0</v>
      </c>
      <c r="Q116" s="170">
        <f>IF('Indicator Date hidden'!R117="x","x",$Q$2-'Indicator Date hidden'!R117)</f>
        <v>2</v>
      </c>
      <c r="R116" s="170">
        <f>IF('Indicator Date hidden'!S117="x","x",$R$2-'Indicator Date hidden'!S117)</f>
        <v>0</v>
      </c>
      <c r="S116" s="170">
        <f>IF('Indicator Date hidden'!T117="x","x",$S$2-'Indicator Date hidden'!T117)</f>
        <v>0</v>
      </c>
      <c r="T116" s="170">
        <f>IF('Indicator Date hidden'!U117="x","x",$T$2-'Indicator Date hidden'!U117)</f>
        <v>0</v>
      </c>
      <c r="U116" s="170">
        <f>IF('Indicator Date hidden'!V117="x","x",$U$2-'Indicator Date hidden'!V117)</f>
        <v>0</v>
      </c>
      <c r="V116" s="170">
        <f>IF('Indicator Date hidden'!W117="x","x",$V$2-'Indicator Date hidden'!W117)</f>
        <v>1</v>
      </c>
      <c r="W116" s="170">
        <f>IF('Indicator Date hidden'!X117="x","x",$W$2-'Indicator Date hidden'!X117)</f>
        <v>3</v>
      </c>
      <c r="X116" s="170">
        <f>IF('Indicator Date hidden'!Y117="x","x",$X$2-'Indicator Date hidden'!Y117)</f>
        <v>1</v>
      </c>
      <c r="Y116" s="170">
        <f>IF('Indicator Date hidden'!Z117="x","x",$Y$2-'Indicator Date hidden'!Z117)</f>
        <v>0</v>
      </c>
      <c r="Z116" s="170">
        <f>IF('Indicator Date hidden'!AA117="x","x",$Z$2-'Indicator Date hidden'!AA117)</f>
        <v>0</v>
      </c>
      <c r="AA116" s="170">
        <f>IF('Indicator Date hidden'!AB117="x","x",$AA$2-'Indicator Date hidden'!AB117)</f>
        <v>0</v>
      </c>
      <c r="AB116" s="170">
        <f>IF('Indicator Date hidden'!AC117="x","x",$AB$2-'Indicator Date hidden'!AC117)</f>
        <v>0</v>
      </c>
      <c r="AC116" s="170">
        <f>IF('Indicator Date hidden'!AD117="x","x",$AC$2-'Indicator Date hidden'!AD117)</f>
        <v>0</v>
      </c>
      <c r="AD116" s="170" t="str">
        <f>IF('Indicator Date hidden'!AE117="x","x",$AD$2-'Indicator Date hidden'!AE117)</f>
        <v>x</v>
      </c>
      <c r="AE116" s="170">
        <f>IF('Indicator Date hidden'!AF117="x","x",$AE$2-'Indicator Date hidden'!AF117)</f>
        <v>0</v>
      </c>
      <c r="AF116" s="170">
        <f>IF('Indicator Date hidden'!AG117="x","x",$AF$2-'Indicator Date hidden'!AG117)</f>
        <v>1</v>
      </c>
      <c r="AG116" s="170">
        <f>IF('Indicator Date hidden'!AH117="x","x",$AG$2-'Indicator Date hidden'!AH117)</f>
        <v>0</v>
      </c>
      <c r="AH116" s="170">
        <f>IF('Indicator Date hidden'!AI117="x","x",$AH$2-'Indicator Date hidden'!AI117)</f>
        <v>0</v>
      </c>
      <c r="AI116" s="170">
        <f>IF('Indicator Date hidden'!AJ117="x","x",$AI$2-'Indicator Date hidden'!AJ117)</f>
        <v>0</v>
      </c>
      <c r="AJ116" s="170" t="str">
        <f>IF('Indicator Date hidden'!AK117="x","x",$AJ$2-'Indicator Date hidden'!AK117)</f>
        <v>x</v>
      </c>
      <c r="AK116" s="170">
        <f>IF('Indicator Date hidden'!AL117="x","x",$AK$2-'Indicator Date hidden'!AL117)</f>
        <v>1</v>
      </c>
      <c r="AL116" s="170">
        <f>IF('Indicator Date hidden'!AM117="x","x",$AL$2-'Indicator Date hidden'!AM117)</f>
        <v>0</v>
      </c>
      <c r="AM116" s="170">
        <f>IF('Indicator Date hidden'!AN117="x","x",$AM$2-'Indicator Date hidden'!AN117)</f>
        <v>0</v>
      </c>
      <c r="AN116" s="170">
        <f>IF('Indicator Date hidden'!AO117="x","x",$AN$2-'Indicator Date hidden'!AO117)</f>
        <v>0</v>
      </c>
      <c r="AO116" s="170">
        <f>IF('Indicator Date hidden'!AP117="x","x",$AO$2-'Indicator Date hidden'!AP117)</f>
        <v>3</v>
      </c>
      <c r="AP116" s="170" t="str">
        <f>IF('Indicator Date hidden'!AQ117="x","x",$AP$2-'Indicator Date hidden'!AQ117)</f>
        <v>x</v>
      </c>
      <c r="AQ116" s="170">
        <f>IF('Indicator Date hidden'!AR117="x","x",$AQ$2-'Indicator Date hidden'!AR117)</f>
        <v>8</v>
      </c>
      <c r="AR116" s="170">
        <f>IF('Indicator Date hidden'!AS117="x","x",$AR$2-'Indicator Date hidden'!AS117)</f>
        <v>0</v>
      </c>
      <c r="AS116" s="170">
        <f>IF('Indicator Date hidden'!AT117="x","x",$AS$2-'Indicator Date hidden'!AT117)</f>
        <v>0</v>
      </c>
      <c r="AT116" s="170">
        <f>IF('Indicator Date hidden'!AU117="x","x",$AT$2-'Indicator Date hidden'!AU117)</f>
        <v>0</v>
      </c>
      <c r="AU116" s="170">
        <f>IF('Indicator Date hidden'!AV117="x","x",$AU$2-'Indicator Date hidden'!AV117)</f>
        <v>1</v>
      </c>
      <c r="AV116" s="170">
        <f>IF('Indicator Date hidden'!AW117="x","x",$AV$2-'Indicator Date hidden'!AW117)</f>
        <v>0</v>
      </c>
      <c r="AW116" s="170">
        <f>IF('Indicator Date hidden'!AX117="x","x",$AW$2-'Indicator Date hidden'!AX117)</f>
        <v>0</v>
      </c>
      <c r="AX116" s="170">
        <f>IF('Indicator Date hidden'!AY117="x","x",$AX$2-'Indicator Date hidden'!AY117)</f>
        <v>0</v>
      </c>
      <c r="AY116" s="170">
        <f>IF('Indicator Date hidden'!AZ117="x","x",$AY$2-'Indicator Date hidden'!AZ117)</f>
        <v>0</v>
      </c>
      <c r="AZ116" s="170">
        <f>IF('Indicator Date hidden'!BA117="x","x",$AZ$2-'Indicator Date hidden'!BA117)</f>
        <v>0</v>
      </c>
      <c r="BA116" s="5">
        <f t="shared" si="5"/>
        <v>21</v>
      </c>
      <c r="BB116" s="171">
        <f t="shared" si="6"/>
        <v>0.4375</v>
      </c>
      <c r="BC116" s="5">
        <f t="shared" si="7"/>
        <v>9</v>
      </c>
      <c r="BD116" s="171">
        <f t="shared" si="8"/>
        <v>1.3055370861577749</v>
      </c>
      <c r="BE116" s="174">
        <f t="shared" si="9"/>
        <v>0</v>
      </c>
    </row>
    <row r="117" spans="1:57" x14ac:dyDescent="0.25">
      <c r="A117" t="s">
        <v>214</v>
      </c>
      <c r="B117" s="170">
        <f>IF('Indicator Date hidden'!C118="x","x",$B$2-'Indicator Date hidden'!C118)</f>
        <v>0</v>
      </c>
      <c r="C117" s="170">
        <f>IF('Indicator Date hidden'!D118="x","x",$C$2-'Indicator Date hidden'!D118)</f>
        <v>0</v>
      </c>
      <c r="D117" s="170">
        <f>IF('Indicator Date hidden'!E118="x","x",$D$2-'Indicator Date hidden'!E118)</f>
        <v>0</v>
      </c>
      <c r="E117" s="170">
        <f>IF('Indicator Date hidden'!F118="x","x",$E$2-'Indicator Date hidden'!F118)</f>
        <v>0</v>
      </c>
      <c r="F117" s="170">
        <f>IF('Indicator Date hidden'!G118="x","x",$F$2-'Indicator Date hidden'!G118)</f>
        <v>0</v>
      </c>
      <c r="G117" s="170">
        <f>IF('Indicator Date hidden'!H118="x","x",$G$2-'Indicator Date hidden'!H118)</f>
        <v>0</v>
      </c>
      <c r="H117" s="170">
        <f>IF('Indicator Date hidden'!I118="x","x",$H$2-'Indicator Date hidden'!I118)</f>
        <v>0</v>
      </c>
      <c r="I117" s="170">
        <f>IF('Indicator Date hidden'!J118="x","x",$I$2-'Indicator Date hidden'!J118)</f>
        <v>0</v>
      </c>
      <c r="J117" s="170">
        <f>IF('Indicator Date hidden'!K118="x","x",$J$2-'Indicator Date hidden'!K118)</f>
        <v>0</v>
      </c>
      <c r="K117" s="170">
        <f>IF('Indicator Date hidden'!L118="x","x",$K$2-'Indicator Date hidden'!L118)</f>
        <v>0</v>
      </c>
      <c r="L117" s="170">
        <f>IF('Indicator Date hidden'!M118="x","x",$L$2-'Indicator Date hidden'!M118)</f>
        <v>0</v>
      </c>
      <c r="M117" s="170">
        <f>IF('Indicator Date hidden'!N118="x","x",$M$2-'Indicator Date hidden'!N118)</f>
        <v>0</v>
      </c>
      <c r="N117" s="170">
        <f>IF('Indicator Date hidden'!O118="x","x",$N$2-'Indicator Date hidden'!O118)</f>
        <v>0</v>
      </c>
      <c r="O117" s="170">
        <f>IF('Indicator Date hidden'!P118="x","x",$O$2-'Indicator Date hidden'!P118)</f>
        <v>0</v>
      </c>
      <c r="P117" s="170">
        <f>IF('Indicator Date hidden'!Q118="x","x",$P$2-'Indicator Date hidden'!Q118)</f>
        <v>0</v>
      </c>
      <c r="Q117" s="170">
        <f>IF('Indicator Date hidden'!R118="x","x",$Q$2-'Indicator Date hidden'!R118)</f>
        <v>4</v>
      </c>
      <c r="R117" s="170">
        <f>IF('Indicator Date hidden'!S118="x","x",$R$2-'Indicator Date hidden'!S118)</f>
        <v>0</v>
      </c>
      <c r="S117" s="170">
        <f>IF('Indicator Date hidden'!T118="x","x",$S$2-'Indicator Date hidden'!T118)</f>
        <v>0</v>
      </c>
      <c r="T117" s="170">
        <f>IF('Indicator Date hidden'!U118="x","x",$T$2-'Indicator Date hidden'!U118)</f>
        <v>0</v>
      </c>
      <c r="U117" s="170">
        <f>IF('Indicator Date hidden'!V118="x","x",$U$2-'Indicator Date hidden'!V118)</f>
        <v>0</v>
      </c>
      <c r="V117" s="170">
        <f>IF('Indicator Date hidden'!W118="x","x",$V$2-'Indicator Date hidden'!W118)</f>
        <v>1</v>
      </c>
      <c r="W117" s="170">
        <f>IF('Indicator Date hidden'!X118="x","x",$W$2-'Indicator Date hidden'!X118)</f>
        <v>5</v>
      </c>
      <c r="X117" s="170">
        <f>IF('Indicator Date hidden'!Y118="x","x",$X$2-'Indicator Date hidden'!Y118)</f>
        <v>6</v>
      </c>
      <c r="Y117" s="170">
        <f>IF('Indicator Date hidden'!Z118="x","x",$Y$2-'Indicator Date hidden'!Z118)</f>
        <v>0</v>
      </c>
      <c r="Z117" s="170">
        <f>IF('Indicator Date hidden'!AA118="x","x",$Z$2-'Indicator Date hidden'!AA118)</f>
        <v>0</v>
      </c>
      <c r="AA117" s="170">
        <f>IF('Indicator Date hidden'!AB118="x","x",$AA$2-'Indicator Date hidden'!AB118)</f>
        <v>0</v>
      </c>
      <c r="AB117" s="170">
        <f>IF('Indicator Date hidden'!AC118="x","x",$AB$2-'Indicator Date hidden'!AC118)</f>
        <v>0</v>
      </c>
      <c r="AC117" s="170">
        <f>IF('Indicator Date hidden'!AD118="x","x",$AC$2-'Indicator Date hidden'!AD118)</f>
        <v>0</v>
      </c>
      <c r="AD117" s="170" t="str">
        <f>IF('Indicator Date hidden'!AE118="x","x",$AD$2-'Indicator Date hidden'!AE118)</f>
        <v>x</v>
      </c>
      <c r="AE117" s="170">
        <f>IF('Indicator Date hidden'!AF118="x","x",$AE$2-'Indicator Date hidden'!AF118)</f>
        <v>0</v>
      </c>
      <c r="AF117" s="170">
        <f>IF('Indicator Date hidden'!AG118="x","x",$AF$2-'Indicator Date hidden'!AG118)</f>
        <v>8</v>
      </c>
      <c r="AG117" s="170">
        <f>IF('Indicator Date hidden'!AH118="x","x",$AG$2-'Indicator Date hidden'!AH118)</f>
        <v>0</v>
      </c>
      <c r="AH117" s="170">
        <f>IF('Indicator Date hidden'!AI118="x","x",$AH$2-'Indicator Date hidden'!AI118)</f>
        <v>0</v>
      </c>
      <c r="AI117" s="170">
        <f>IF('Indicator Date hidden'!AJ118="x","x",$AI$2-'Indicator Date hidden'!AJ118)</f>
        <v>0</v>
      </c>
      <c r="AJ117" s="170" t="str">
        <f>IF('Indicator Date hidden'!AK118="x","x",$AJ$2-'Indicator Date hidden'!AK118)</f>
        <v>x</v>
      </c>
      <c r="AK117" s="170">
        <f>IF('Indicator Date hidden'!AL118="x","x",$AK$2-'Indicator Date hidden'!AL118)</f>
        <v>1</v>
      </c>
      <c r="AL117" s="170">
        <f>IF('Indicator Date hidden'!AM118="x","x",$AL$2-'Indicator Date hidden'!AM118)</f>
        <v>0</v>
      </c>
      <c r="AM117" s="170">
        <f>IF('Indicator Date hidden'!AN118="x","x",$AM$2-'Indicator Date hidden'!AN118)</f>
        <v>0</v>
      </c>
      <c r="AN117" s="170">
        <f>IF('Indicator Date hidden'!AO118="x","x",$AN$2-'Indicator Date hidden'!AO118)</f>
        <v>0</v>
      </c>
      <c r="AO117" s="170">
        <f>IF('Indicator Date hidden'!AP118="x","x",$AO$2-'Indicator Date hidden'!AP118)</f>
        <v>0</v>
      </c>
      <c r="AP117" s="170">
        <f>IF('Indicator Date hidden'!AQ118="x","x",$AP$2-'Indicator Date hidden'!AQ118)</f>
        <v>0</v>
      </c>
      <c r="AQ117" s="170">
        <f>IF('Indicator Date hidden'!AR118="x","x",$AQ$2-'Indicator Date hidden'!AR118)</f>
        <v>4</v>
      </c>
      <c r="AR117" s="170">
        <f>IF('Indicator Date hidden'!AS118="x","x",$AR$2-'Indicator Date hidden'!AS118)</f>
        <v>0</v>
      </c>
      <c r="AS117" s="170">
        <f>IF('Indicator Date hidden'!AT118="x","x",$AS$2-'Indicator Date hidden'!AT118)</f>
        <v>0</v>
      </c>
      <c r="AT117" s="170">
        <f>IF('Indicator Date hidden'!AU118="x","x",$AT$2-'Indicator Date hidden'!AU118)</f>
        <v>0</v>
      </c>
      <c r="AU117" s="170">
        <f>IF('Indicator Date hidden'!AV118="x","x",$AU$2-'Indicator Date hidden'!AV118)</f>
        <v>1</v>
      </c>
      <c r="AV117" s="170">
        <f>IF('Indicator Date hidden'!AW118="x","x",$AV$2-'Indicator Date hidden'!AW118)</f>
        <v>0</v>
      </c>
      <c r="AW117" s="170">
        <f>IF('Indicator Date hidden'!AX118="x","x",$AW$2-'Indicator Date hidden'!AX118)</f>
        <v>0</v>
      </c>
      <c r="AX117" s="170">
        <f>IF('Indicator Date hidden'!AY118="x","x",$AX$2-'Indicator Date hidden'!AY118)</f>
        <v>0</v>
      </c>
      <c r="AY117" s="170">
        <f>IF('Indicator Date hidden'!AZ118="x","x",$AY$2-'Indicator Date hidden'!AZ118)</f>
        <v>0</v>
      </c>
      <c r="AZ117" s="170">
        <f>IF('Indicator Date hidden'!BA118="x","x",$AZ$2-'Indicator Date hidden'!BA118)</f>
        <v>0</v>
      </c>
      <c r="BA117" s="5">
        <f t="shared" si="5"/>
        <v>30</v>
      </c>
      <c r="BB117" s="171">
        <f t="shared" si="6"/>
        <v>0.61224489795918369</v>
      </c>
      <c r="BC117" s="5">
        <f t="shared" si="7"/>
        <v>8</v>
      </c>
      <c r="BD117" s="171">
        <f t="shared" si="8"/>
        <v>1.7001359673190637</v>
      </c>
      <c r="BE117" s="174">
        <f t="shared" si="9"/>
        <v>0</v>
      </c>
    </row>
    <row r="118" spans="1:57" x14ac:dyDescent="0.25">
      <c r="A118" t="s">
        <v>216</v>
      </c>
      <c r="B118" s="170">
        <f>IF('Indicator Date hidden'!C119="x","x",$B$2-'Indicator Date hidden'!C119)</f>
        <v>0</v>
      </c>
      <c r="C118" s="170">
        <f>IF('Indicator Date hidden'!D119="x","x",$C$2-'Indicator Date hidden'!D119)</f>
        <v>0</v>
      </c>
      <c r="D118" s="170">
        <f>IF('Indicator Date hidden'!E119="x","x",$D$2-'Indicator Date hidden'!E119)</f>
        <v>0</v>
      </c>
      <c r="E118" s="170">
        <f>IF('Indicator Date hidden'!F119="x","x",$E$2-'Indicator Date hidden'!F119)</f>
        <v>0</v>
      </c>
      <c r="F118" s="170">
        <f>IF('Indicator Date hidden'!G119="x","x",$F$2-'Indicator Date hidden'!G119)</f>
        <v>0</v>
      </c>
      <c r="G118" s="170">
        <f>IF('Indicator Date hidden'!H119="x","x",$G$2-'Indicator Date hidden'!H119)</f>
        <v>0</v>
      </c>
      <c r="H118" s="170">
        <f>IF('Indicator Date hidden'!I119="x","x",$H$2-'Indicator Date hidden'!I119)</f>
        <v>0</v>
      </c>
      <c r="I118" s="170">
        <f>IF('Indicator Date hidden'!J119="x","x",$I$2-'Indicator Date hidden'!J119)</f>
        <v>0</v>
      </c>
      <c r="J118" s="170">
        <f>IF('Indicator Date hidden'!K119="x","x",$J$2-'Indicator Date hidden'!K119)</f>
        <v>0</v>
      </c>
      <c r="K118" s="170">
        <f>IF('Indicator Date hidden'!L119="x","x",$K$2-'Indicator Date hidden'!L119)</f>
        <v>0</v>
      </c>
      <c r="L118" s="170">
        <f>IF('Indicator Date hidden'!M119="x","x",$L$2-'Indicator Date hidden'!M119)</f>
        <v>0</v>
      </c>
      <c r="M118" s="170">
        <f>IF('Indicator Date hidden'!N119="x","x",$M$2-'Indicator Date hidden'!N119)</f>
        <v>0</v>
      </c>
      <c r="N118" s="170">
        <f>IF('Indicator Date hidden'!O119="x","x",$N$2-'Indicator Date hidden'!O119)</f>
        <v>0</v>
      </c>
      <c r="O118" s="170">
        <f>IF('Indicator Date hidden'!P119="x","x",$O$2-'Indicator Date hidden'!P119)</f>
        <v>0</v>
      </c>
      <c r="P118" s="170">
        <f>IF('Indicator Date hidden'!Q119="x","x",$P$2-'Indicator Date hidden'!Q119)</f>
        <v>0</v>
      </c>
      <c r="Q118" s="170">
        <f>IF('Indicator Date hidden'!R119="x","x",$Q$2-'Indicator Date hidden'!R119)</f>
        <v>4</v>
      </c>
      <c r="R118" s="170">
        <f>IF('Indicator Date hidden'!S119="x","x",$R$2-'Indicator Date hidden'!S119)</f>
        <v>0</v>
      </c>
      <c r="S118" s="170">
        <f>IF('Indicator Date hidden'!T119="x","x",$S$2-'Indicator Date hidden'!T119)</f>
        <v>0</v>
      </c>
      <c r="T118" s="170">
        <f>IF('Indicator Date hidden'!U119="x","x",$T$2-'Indicator Date hidden'!U119)</f>
        <v>0</v>
      </c>
      <c r="U118" s="170">
        <f>IF('Indicator Date hidden'!V119="x","x",$U$2-'Indicator Date hidden'!V119)</f>
        <v>0</v>
      </c>
      <c r="V118" s="170">
        <f>IF('Indicator Date hidden'!W119="x","x",$V$2-'Indicator Date hidden'!W119)</f>
        <v>1</v>
      </c>
      <c r="W118" s="170">
        <f>IF('Indicator Date hidden'!X119="x","x",$W$2-'Indicator Date hidden'!X119)</f>
        <v>5</v>
      </c>
      <c r="X118" s="170">
        <f>IF('Indicator Date hidden'!Y119="x","x",$X$2-'Indicator Date hidden'!Y119)</f>
        <v>4</v>
      </c>
      <c r="Y118" s="170">
        <f>IF('Indicator Date hidden'!Z119="x","x",$Y$2-'Indicator Date hidden'!Z119)</f>
        <v>0</v>
      </c>
      <c r="Z118" s="170">
        <f>IF('Indicator Date hidden'!AA119="x","x",$Z$2-'Indicator Date hidden'!AA119)</f>
        <v>0</v>
      </c>
      <c r="AA118" s="170">
        <f>IF('Indicator Date hidden'!AB119="x","x",$AA$2-'Indicator Date hidden'!AB119)</f>
        <v>0</v>
      </c>
      <c r="AB118" s="170">
        <f>IF('Indicator Date hidden'!AC119="x","x",$AB$2-'Indicator Date hidden'!AC119)</f>
        <v>0</v>
      </c>
      <c r="AC118" s="170">
        <f>IF('Indicator Date hidden'!AD119="x","x",$AC$2-'Indicator Date hidden'!AD119)</f>
        <v>0</v>
      </c>
      <c r="AD118" s="170">
        <f>IF('Indicator Date hidden'!AE119="x","x",$AD$2-'Indicator Date hidden'!AE119)</f>
        <v>0</v>
      </c>
      <c r="AE118" s="170">
        <f>IF('Indicator Date hidden'!AF119="x","x",$AE$2-'Indicator Date hidden'!AF119)</f>
        <v>0</v>
      </c>
      <c r="AF118" s="170">
        <f>IF('Indicator Date hidden'!AG119="x","x",$AF$2-'Indicator Date hidden'!AG119)</f>
        <v>7</v>
      </c>
      <c r="AG118" s="170">
        <f>IF('Indicator Date hidden'!AH119="x","x",$AG$2-'Indicator Date hidden'!AH119)</f>
        <v>0</v>
      </c>
      <c r="AH118" s="170">
        <f>IF('Indicator Date hidden'!AI119="x","x",$AH$2-'Indicator Date hidden'!AI119)</f>
        <v>0</v>
      </c>
      <c r="AI118" s="170">
        <f>IF('Indicator Date hidden'!AJ119="x","x",$AI$2-'Indicator Date hidden'!AJ119)</f>
        <v>0</v>
      </c>
      <c r="AJ118" s="170">
        <f>IF('Indicator Date hidden'!AK119="x","x",$AJ$2-'Indicator Date hidden'!AK119)</f>
        <v>1</v>
      </c>
      <c r="AK118" s="170">
        <f>IF('Indicator Date hidden'!AL119="x","x",$AK$2-'Indicator Date hidden'!AL119)</f>
        <v>1</v>
      </c>
      <c r="AL118" s="170">
        <f>IF('Indicator Date hidden'!AM119="x","x",$AL$2-'Indicator Date hidden'!AM119)</f>
        <v>0</v>
      </c>
      <c r="AM118" s="170">
        <f>IF('Indicator Date hidden'!AN119="x","x",$AM$2-'Indicator Date hidden'!AN119)</f>
        <v>0</v>
      </c>
      <c r="AN118" s="170">
        <f>IF('Indicator Date hidden'!AO119="x","x",$AN$2-'Indicator Date hidden'!AO119)</f>
        <v>0</v>
      </c>
      <c r="AO118" s="170">
        <f>IF('Indicator Date hidden'!AP119="x","x",$AO$2-'Indicator Date hidden'!AP119)</f>
        <v>2</v>
      </c>
      <c r="AP118" s="170">
        <f>IF('Indicator Date hidden'!AQ119="x","x",$AP$2-'Indicator Date hidden'!AQ119)</f>
        <v>2</v>
      </c>
      <c r="AQ118" s="170">
        <f>IF('Indicator Date hidden'!AR119="x","x",$AQ$2-'Indicator Date hidden'!AR119)</f>
        <v>0</v>
      </c>
      <c r="AR118" s="170">
        <f>IF('Indicator Date hidden'!AS119="x","x",$AR$2-'Indicator Date hidden'!AS119)</f>
        <v>0</v>
      </c>
      <c r="AS118" s="170">
        <f>IF('Indicator Date hidden'!AT119="x","x",$AS$2-'Indicator Date hidden'!AT119)</f>
        <v>0</v>
      </c>
      <c r="AT118" s="170">
        <f>IF('Indicator Date hidden'!AU119="x","x",$AT$2-'Indicator Date hidden'!AU119)</f>
        <v>0</v>
      </c>
      <c r="AU118" s="170">
        <f>IF('Indicator Date hidden'!AV119="x","x",$AU$2-'Indicator Date hidden'!AV119)</f>
        <v>1</v>
      </c>
      <c r="AV118" s="170">
        <f>IF('Indicator Date hidden'!AW119="x","x",$AV$2-'Indicator Date hidden'!AW119)</f>
        <v>0</v>
      </c>
      <c r="AW118" s="170">
        <f>IF('Indicator Date hidden'!AX119="x","x",$AW$2-'Indicator Date hidden'!AX119)</f>
        <v>0</v>
      </c>
      <c r="AX118" s="170">
        <f>IF('Indicator Date hidden'!AY119="x","x",$AX$2-'Indicator Date hidden'!AY119)</f>
        <v>0</v>
      </c>
      <c r="AY118" s="170">
        <f>IF('Indicator Date hidden'!AZ119="x","x",$AY$2-'Indicator Date hidden'!AZ119)</f>
        <v>0</v>
      </c>
      <c r="AZ118" s="170">
        <f>IF('Indicator Date hidden'!BA119="x","x",$AZ$2-'Indicator Date hidden'!BA119)</f>
        <v>0</v>
      </c>
      <c r="BA118" s="5">
        <f t="shared" si="5"/>
        <v>28</v>
      </c>
      <c r="BB118" s="171">
        <f t="shared" si="6"/>
        <v>0.5490196078431373</v>
      </c>
      <c r="BC118" s="5">
        <f t="shared" si="7"/>
        <v>10</v>
      </c>
      <c r="BD118" s="171">
        <f t="shared" si="8"/>
        <v>1.4185566468773274</v>
      </c>
      <c r="BE118" s="174">
        <f t="shared" si="9"/>
        <v>0</v>
      </c>
    </row>
    <row r="119" spans="1:57" x14ac:dyDescent="0.25">
      <c r="A119" t="s">
        <v>218</v>
      </c>
      <c r="B119" s="170">
        <f>IF('Indicator Date hidden'!C120="x","x",$B$2-'Indicator Date hidden'!C120)</f>
        <v>0</v>
      </c>
      <c r="C119" s="170">
        <f>IF('Indicator Date hidden'!D120="x","x",$C$2-'Indicator Date hidden'!D120)</f>
        <v>0</v>
      </c>
      <c r="D119" s="170">
        <f>IF('Indicator Date hidden'!E120="x","x",$D$2-'Indicator Date hidden'!E120)</f>
        <v>0</v>
      </c>
      <c r="E119" s="170">
        <f>IF('Indicator Date hidden'!F120="x","x",$E$2-'Indicator Date hidden'!F120)</f>
        <v>0</v>
      </c>
      <c r="F119" s="170">
        <f>IF('Indicator Date hidden'!G120="x","x",$F$2-'Indicator Date hidden'!G120)</f>
        <v>0</v>
      </c>
      <c r="G119" s="170">
        <f>IF('Indicator Date hidden'!H120="x","x",$G$2-'Indicator Date hidden'!H120)</f>
        <v>0</v>
      </c>
      <c r="H119" s="170">
        <f>IF('Indicator Date hidden'!I120="x","x",$H$2-'Indicator Date hidden'!I120)</f>
        <v>0</v>
      </c>
      <c r="I119" s="170">
        <f>IF('Indicator Date hidden'!J120="x","x",$I$2-'Indicator Date hidden'!J120)</f>
        <v>0</v>
      </c>
      <c r="J119" s="170">
        <f>IF('Indicator Date hidden'!K120="x","x",$J$2-'Indicator Date hidden'!K120)</f>
        <v>0</v>
      </c>
      <c r="K119" s="170">
        <f>IF('Indicator Date hidden'!L120="x","x",$K$2-'Indicator Date hidden'!L120)</f>
        <v>0</v>
      </c>
      <c r="L119" s="170">
        <f>IF('Indicator Date hidden'!M120="x","x",$L$2-'Indicator Date hidden'!M120)</f>
        <v>0</v>
      </c>
      <c r="M119" s="170">
        <f>IF('Indicator Date hidden'!N120="x","x",$M$2-'Indicator Date hidden'!N120)</f>
        <v>0</v>
      </c>
      <c r="N119" s="170">
        <f>IF('Indicator Date hidden'!O120="x","x",$N$2-'Indicator Date hidden'!O120)</f>
        <v>0</v>
      </c>
      <c r="O119" s="170">
        <f>IF('Indicator Date hidden'!P120="x","x",$O$2-'Indicator Date hidden'!P120)</f>
        <v>0</v>
      </c>
      <c r="P119" s="170">
        <f>IF('Indicator Date hidden'!Q120="x","x",$P$2-'Indicator Date hidden'!Q120)</f>
        <v>0</v>
      </c>
      <c r="Q119" s="170" t="str">
        <f>IF('Indicator Date hidden'!R120="x","x",$Q$2-'Indicator Date hidden'!R120)</f>
        <v>x</v>
      </c>
      <c r="R119" s="170">
        <f>IF('Indicator Date hidden'!S120="x","x",$R$2-'Indicator Date hidden'!S120)</f>
        <v>0</v>
      </c>
      <c r="S119" s="170">
        <f>IF('Indicator Date hidden'!T120="x","x",$S$2-'Indicator Date hidden'!T120)</f>
        <v>0</v>
      </c>
      <c r="T119" s="170">
        <f>IF('Indicator Date hidden'!U120="x","x",$T$2-'Indicator Date hidden'!U120)</f>
        <v>0</v>
      </c>
      <c r="U119" s="170">
        <f>IF('Indicator Date hidden'!V120="x","x",$U$2-'Indicator Date hidden'!V120)</f>
        <v>0</v>
      </c>
      <c r="V119" s="170">
        <f>IF('Indicator Date hidden'!W120="x","x",$V$2-'Indicator Date hidden'!W120)</f>
        <v>1</v>
      </c>
      <c r="W119" s="170">
        <f>IF('Indicator Date hidden'!X120="x","x",$W$2-'Indicator Date hidden'!X120)</f>
        <v>0</v>
      </c>
      <c r="X119" s="170">
        <f>IF('Indicator Date hidden'!Y120="x","x",$X$2-'Indicator Date hidden'!Y120)</f>
        <v>4</v>
      </c>
      <c r="Y119" s="170">
        <f>IF('Indicator Date hidden'!Z120="x","x",$Y$2-'Indicator Date hidden'!Z120)</f>
        <v>0</v>
      </c>
      <c r="Z119" s="170">
        <f>IF('Indicator Date hidden'!AA120="x","x",$Z$2-'Indicator Date hidden'!AA120)</f>
        <v>0</v>
      </c>
      <c r="AA119" s="170">
        <f>IF('Indicator Date hidden'!AB120="x","x",$AA$2-'Indicator Date hidden'!AB120)</f>
        <v>0</v>
      </c>
      <c r="AB119" s="170">
        <f>IF('Indicator Date hidden'!AC120="x","x",$AB$2-'Indicator Date hidden'!AC120)</f>
        <v>0</v>
      </c>
      <c r="AC119" s="170">
        <f>IF('Indicator Date hidden'!AD120="x","x",$AC$2-'Indicator Date hidden'!AD120)</f>
        <v>0</v>
      </c>
      <c r="AD119" s="170">
        <f>IF('Indicator Date hidden'!AE120="x","x",$AD$2-'Indicator Date hidden'!AE120)</f>
        <v>0</v>
      </c>
      <c r="AE119" s="170">
        <f>IF('Indicator Date hidden'!AF120="x","x",$AE$2-'Indicator Date hidden'!AF120)</f>
        <v>0</v>
      </c>
      <c r="AF119" s="170" t="str">
        <f>IF('Indicator Date hidden'!AG120="x","x",$AF$2-'Indicator Date hidden'!AG120)</f>
        <v>x</v>
      </c>
      <c r="AG119" s="170">
        <f>IF('Indicator Date hidden'!AH120="x","x",$AG$2-'Indicator Date hidden'!AH120)</f>
        <v>0</v>
      </c>
      <c r="AH119" s="170">
        <f>IF('Indicator Date hidden'!AI120="x","x",$AH$2-'Indicator Date hidden'!AI120)</f>
        <v>0</v>
      </c>
      <c r="AI119" s="170">
        <f>IF('Indicator Date hidden'!AJ120="x","x",$AI$2-'Indicator Date hidden'!AJ120)</f>
        <v>0</v>
      </c>
      <c r="AJ119" s="170">
        <f>IF('Indicator Date hidden'!AK120="x","x",$AJ$2-'Indicator Date hidden'!AK120)</f>
        <v>1</v>
      </c>
      <c r="AK119" s="170">
        <f>IF('Indicator Date hidden'!AL120="x","x",$AK$2-'Indicator Date hidden'!AL120)</f>
        <v>1</v>
      </c>
      <c r="AL119" s="170">
        <f>IF('Indicator Date hidden'!AM120="x","x",$AL$2-'Indicator Date hidden'!AM120)</f>
        <v>0</v>
      </c>
      <c r="AM119" s="170">
        <f>IF('Indicator Date hidden'!AN120="x","x",$AM$2-'Indicator Date hidden'!AN120)</f>
        <v>0</v>
      </c>
      <c r="AN119" s="170">
        <f>IF('Indicator Date hidden'!AO120="x","x",$AN$2-'Indicator Date hidden'!AO120)</f>
        <v>0</v>
      </c>
      <c r="AO119" s="170">
        <f>IF('Indicator Date hidden'!AP120="x","x",$AO$2-'Indicator Date hidden'!AP120)</f>
        <v>1</v>
      </c>
      <c r="AP119" s="170">
        <f>IF('Indicator Date hidden'!AQ120="x","x",$AP$2-'Indicator Date hidden'!AQ120)</f>
        <v>1</v>
      </c>
      <c r="AQ119" s="170">
        <f>IF('Indicator Date hidden'!AR120="x","x",$AQ$2-'Indicator Date hidden'!AR120)</f>
        <v>6</v>
      </c>
      <c r="AR119" s="170">
        <f>IF('Indicator Date hidden'!AS120="x","x",$AR$2-'Indicator Date hidden'!AS120)</f>
        <v>0</v>
      </c>
      <c r="AS119" s="170">
        <f>IF('Indicator Date hidden'!AT120="x","x",$AS$2-'Indicator Date hidden'!AT120)</f>
        <v>0</v>
      </c>
      <c r="AT119" s="170">
        <f>IF('Indicator Date hidden'!AU120="x","x",$AT$2-'Indicator Date hidden'!AU120)</f>
        <v>0</v>
      </c>
      <c r="AU119" s="170">
        <f>IF('Indicator Date hidden'!AV120="x","x",$AU$2-'Indicator Date hidden'!AV120)</f>
        <v>0</v>
      </c>
      <c r="AV119" s="170">
        <f>IF('Indicator Date hidden'!AW120="x","x",$AV$2-'Indicator Date hidden'!AW120)</f>
        <v>0</v>
      </c>
      <c r="AW119" s="170">
        <f>IF('Indicator Date hidden'!AX120="x","x",$AW$2-'Indicator Date hidden'!AX120)</f>
        <v>0</v>
      </c>
      <c r="AX119" s="170">
        <f>IF('Indicator Date hidden'!AY120="x","x",$AX$2-'Indicator Date hidden'!AY120)</f>
        <v>0</v>
      </c>
      <c r="AY119" s="170">
        <f>IF('Indicator Date hidden'!AZ120="x","x",$AY$2-'Indicator Date hidden'!AZ120)</f>
        <v>0</v>
      </c>
      <c r="AZ119" s="170">
        <f>IF('Indicator Date hidden'!BA120="x","x",$AZ$2-'Indicator Date hidden'!BA120)</f>
        <v>0</v>
      </c>
      <c r="BA119" s="5">
        <f t="shared" si="5"/>
        <v>15</v>
      </c>
      <c r="BB119" s="171">
        <f t="shared" si="6"/>
        <v>0.30612244897959184</v>
      </c>
      <c r="BC119" s="5">
        <f t="shared" si="7"/>
        <v>7</v>
      </c>
      <c r="BD119" s="171">
        <f t="shared" si="8"/>
        <v>1.0341926089240756</v>
      </c>
      <c r="BE119" s="174">
        <f t="shared" si="9"/>
        <v>0</v>
      </c>
    </row>
    <row r="120" spans="1:57" x14ac:dyDescent="0.25">
      <c r="A120" t="s">
        <v>219</v>
      </c>
      <c r="B120" s="170">
        <f>IF('Indicator Date hidden'!C121="x","x",$B$2-'Indicator Date hidden'!C121)</f>
        <v>0</v>
      </c>
      <c r="C120" s="170">
        <f>IF('Indicator Date hidden'!D121="x","x",$C$2-'Indicator Date hidden'!D121)</f>
        <v>0</v>
      </c>
      <c r="D120" s="170">
        <f>IF('Indicator Date hidden'!E121="x","x",$D$2-'Indicator Date hidden'!E121)</f>
        <v>0</v>
      </c>
      <c r="E120" s="170">
        <f>IF('Indicator Date hidden'!F121="x","x",$E$2-'Indicator Date hidden'!F121)</f>
        <v>0</v>
      </c>
      <c r="F120" s="170">
        <f>IF('Indicator Date hidden'!G121="x","x",$F$2-'Indicator Date hidden'!G121)</f>
        <v>0</v>
      </c>
      <c r="G120" s="170">
        <f>IF('Indicator Date hidden'!H121="x","x",$G$2-'Indicator Date hidden'!H121)</f>
        <v>0</v>
      </c>
      <c r="H120" s="170">
        <f>IF('Indicator Date hidden'!I121="x","x",$H$2-'Indicator Date hidden'!I121)</f>
        <v>0</v>
      </c>
      <c r="I120" s="170">
        <f>IF('Indicator Date hidden'!J121="x","x",$I$2-'Indicator Date hidden'!J121)</f>
        <v>0</v>
      </c>
      <c r="J120" s="170">
        <f>IF('Indicator Date hidden'!K121="x","x",$J$2-'Indicator Date hidden'!K121)</f>
        <v>0</v>
      </c>
      <c r="K120" s="170">
        <f>IF('Indicator Date hidden'!L121="x","x",$K$2-'Indicator Date hidden'!L121)</f>
        <v>0</v>
      </c>
      <c r="L120" s="170">
        <f>IF('Indicator Date hidden'!M121="x","x",$L$2-'Indicator Date hidden'!M121)</f>
        <v>0</v>
      </c>
      <c r="M120" s="170">
        <f>IF('Indicator Date hidden'!N121="x","x",$M$2-'Indicator Date hidden'!N121)</f>
        <v>0</v>
      </c>
      <c r="N120" s="170">
        <f>IF('Indicator Date hidden'!O121="x","x",$N$2-'Indicator Date hidden'!O121)</f>
        <v>0</v>
      </c>
      <c r="O120" s="170">
        <f>IF('Indicator Date hidden'!P121="x","x",$O$2-'Indicator Date hidden'!P121)</f>
        <v>0</v>
      </c>
      <c r="P120" s="170">
        <f>IF('Indicator Date hidden'!Q121="x","x",$P$2-'Indicator Date hidden'!Q121)</f>
        <v>0</v>
      </c>
      <c r="Q120" s="170">
        <f>IF('Indicator Date hidden'!R121="x","x",$Q$2-'Indicator Date hidden'!R121)</f>
        <v>2</v>
      </c>
      <c r="R120" s="170">
        <f>IF('Indicator Date hidden'!S121="x","x",$R$2-'Indicator Date hidden'!S121)</f>
        <v>0</v>
      </c>
      <c r="S120" s="170">
        <f>IF('Indicator Date hidden'!T121="x","x",$S$2-'Indicator Date hidden'!T121)</f>
        <v>0</v>
      </c>
      <c r="T120" s="170">
        <f>IF('Indicator Date hidden'!U121="x","x",$T$2-'Indicator Date hidden'!U121)</f>
        <v>0</v>
      </c>
      <c r="U120" s="170">
        <f>IF('Indicator Date hidden'!V121="x","x",$U$2-'Indicator Date hidden'!V121)</f>
        <v>0</v>
      </c>
      <c r="V120" s="170">
        <f>IF('Indicator Date hidden'!W121="x","x",$V$2-'Indicator Date hidden'!W121)</f>
        <v>1</v>
      </c>
      <c r="W120" s="170">
        <f>IF('Indicator Date hidden'!X121="x","x",$W$2-'Indicator Date hidden'!X121)</f>
        <v>3</v>
      </c>
      <c r="X120" s="170">
        <f>IF('Indicator Date hidden'!Y121="x","x",$X$2-'Indicator Date hidden'!Y121)</f>
        <v>6</v>
      </c>
      <c r="Y120" s="170">
        <f>IF('Indicator Date hidden'!Z121="x","x",$Y$2-'Indicator Date hidden'!Z121)</f>
        <v>0</v>
      </c>
      <c r="Z120" s="170">
        <f>IF('Indicator Date hidden'!AA121="x","x",$Z$2-'Indicator Date hidden'!AA121)</f>
        <v>0</v>
      </c>
      <c r="AA120" s="170">
        <f>IF('Indicator Date hidden'!AB121="x","x",$AA$2-'Indicator Date hidden'!AB121)</f>
        <v>0</v>
      </c>
      <c r="AB120" s="170">
        <f>IF('Indicator Date hidden'!AC121="x","x",$AB$2-'Indicator Date hidden'!AC121)</f>
        <v>0</v>
      </c>
      <c r="AC120" s="170">
        <f>IF('Indicator Date hidden'!AD121="x","x",$AC$2-'Indicator Date hidden'!AD121)</f>
        <v>0</v>
      </c>
      <c r="AD120" s="170">
        <f>IF('Indicator Date hidden'!AE121="x","x",$AD$2-'Indicator Date hidden'!AE121)</f>
        <v>0</v>
      </c>
      <c r="AE120" s="170">
        <f>IF('Indicator Date hidden'!AF121="x","x",$AE$2-'Indicator Date hidden'!AF121)</f>
        <v>0</v>
      </c>
      <c r="AF120" s="170">
        <f>IF('Indicator Date hidden'!AG121="x","x",$AF$2-'Indicator Date hidden'!AG121)</f>
        <v>6</v>
      </c>
      <c r="AG120" s="170">
        <f>IF('Indicator Date hidden'!AH121="x","x",$AG$2-'Indicator Date hidden'!AH121)</f>
        <v>0</v>
      </c>
      <c r="AH120" s="170">
        <f>IF('Indicator Date hidden'!AI121="x","x",$AH$2-'Indicator Date hidden'!AI121)</f>
        <v>0</v>
      </c>
      <c r="AI120" s="170">
        <f>IF('Indicator Date hidden'!AJ121="x","x",$AI$2-'Indicator Date hidden'!AJ121)</f>
        <v>0</v>
      </c>
      <c r="AJ120" s="170" t="str">
        <f>IF('Indicator Date hidden'!AK121="x","x",$AJ$2-'Indicator Date hidden'!AK121)</f>
        <v>x</v>
      </c>
      <c r="AK120" s="170">
        <f>IF('Indicator Date hidden'!AL121="x","x",$AK$2-'Indicator Date hidden'!AL121)</f>
        <v>1</v>
      </c>
      <c r="AL120" s="170">
        <f>IF('Indicator Date hidden'!AM121="x","x",$AL$2-'Indicator Date hidden'!AM121)</f>
        <v>0</v>
      </c>
      <c r="AM120" s="170">
        <f>IF('Indicator Date hidden'!AN121="x","x",$AM$2-'Indicator Date hidden'!AN121)</f>
        <v>0</v>
      </c>
      <c r="AN120" s="170">
        <f>IF('Indicator Date hidden'!AO121="x","x",$AN$2-'Indicator Date hidden'!AO121)</f>
        <v>0</v>
      </c>
      <c r="AO120" s="170">
        <f>IF('Indicator Date hidden'!AP121="x","x",$AO$2-'Indicator Date hidden'!AP121)</f>
        <v>1</v>
      </c>
      <c r="AP120" s="170">
        <f>IF('Indicator Date hidden'!AQ121="x","x",$AP$2-'Indicator Date hidden'!AQ121)</f>
        <v>1</v>
      </c>
      <c r="AQ120" s="170">
        <f>IF('Indicator Date hidden'!AR121="x","x",$AQ$2-'Indicator Date hidden'!AR121)</f>
        <v>6</v>
      </c>
      <c r="AR120" s="170">
        <f>IF('Indicator Date hidden'!AS121="x","x",$AR$2-'Indicator Date hidden'!AS121)</f>
        <v>0</v>
      </c>
      <c r="AS120" s="170">
        <f>IF('Indicator Date hidden'!AT121="x","x",$AS$2-'Indicator Date hidden'!AT121)</f>
        <v>0</v>
      </c>
      <c r="AT120" s="170">
        <f>IF('Indicator Date hidden'!AU121="x","x",$AT$2-'Indicator Date hidden'!AU121)</f>
        <v>0</v>
      </c>
      <c r="AU120" s="170">
        <f>IF('Indicator Date hidden'!AV121="x","x",$AU$2-'Indicator Date hidden'!AV121)</f>
        <v>1</v>
      </c>
      <c r="AV120" s="170">
        <f>IF('Indicator Date hidden'!AW121="x","x",$AV$2-'Indicator Date hidden'!AW121)</f>
        <v>0</v>
      </c>
      <c r="AW120" s="170">
        <f>IF('Indicator Date hidden'!AX121="x","x",$AW$2-'Indicator Date hidden'!AX121)</f>
        <v>0</v>
      </c>
      <c r="AX120" s="170">
        <f>IF('Indicator Date hidden'!AY121="x","x",$AX$2-'Indicator Date hidden'!AY121)</f>
        <v>0</v>
      </c>
      <c r="AY120" s="170">
        <f>IF('Indicator Date hidden'!AZ121="x","x",$AY$2-'Indicator Date hidden'!AZ121)</f>
        <v>0</v>
      </c>
      <c r="AZ120" s="170">
        <f>IF('Indicator Date hidden'!BA121="x","x",$AZ$2-'Indicator Date hidden'!BA121)</f>
        <v>0</v>
      </c>
      <c r="BA120" s="5">
        <f t="shared" si="5"/>
        <v>28</v>
      </c>
      <c r="BB120" s="171">
        <f t="shared" si="6"/>
        <v>0.56000000000000005</v>
      </c>
      <c r="BC120" s="5">
        <f t="shared" si="7"/>
        <v>10</v>
      </c>
      <c r="BD120" s="171">
        <f t="shared" si="8"/>
        <v>1.4853955702101713</v>
      </c>
      <c r="BE120" s="174">
        <f t="shared" si="9"/>
        <v>0</v>
      </c>
    </row>
    <row r="121" spans="1:57" x14ac:dyDescent="0.25">
      <c r="A121" t="s">
        <v>221</v>
      </c>
      <c r="B121" s="170">
        <f>IF('Indicator Date hidden'!C122="x","x",$B$2-'Indicator Date hidden'!C122)</f>
        <v>0</v>
      </c>
      <c r="C121" s="170">
        <f>IF('Indicator Date hidden'!D122="x","x",$C$2-'Indicator Date hidden'!D122)</f>
        <v>0</v>
      </c>
      <c r="D121" s="170">
        <f>IF('Indicator Date hidden'!E122="x","x",$D$2-'Indicator Date hidden'!E122)</f>
        <v>0</v>
      </c>
      <c r="E121" s="170">
        <f>IF('Indicator Date hidden'!F122="x","x",$E$2-'Indicator Date hidden'!F122)</f>
        <v>0</v>
      </c>
      <c r="F121" s="170">
        <f>IF('Indicator Date hidden'!G122="x","x",$F$2-'Indicator Date hidden'!G122)</f>
        <v>0</v>
      </c>
      <c r="G121" s="170">
        <f>IF('Indicator Date hidden'!H122="x","x",$G$2-'Indicator Date hidden'!H122)</f>
        <v>0</v>
      </c>
      <c r="H121" s="170">
        <f>IF('Indicator Date hidden'!I122="x","x",$H$2-'Indicator Date hidden'!I122)</f>
        <v>0</v>
      </c>
      <c r="I121" s="170">
        <f>IF('Indicator Date hidden'!J122="x","x",$I$2-'Indicator Date hidden'!J122)</f>
        <v>0</v>
      </c>
      <c r="J121" s="170">
        <f>IF('Indicator Date hidden'!K122="x","x",$J$2-'Indicator Date hidden'!K122)</f>
        <v>0</v>
      </c>
      <c r="K121" s="170">
        <f>IF('Indicator Date hidden'!L122="x","x",$K$2-'Indicator Date hidden'!L122)</f>
        <v>0</v>
      </c>
      <c r="L121" s="170">
        <f>IF('Indicator Date hidden'!M122="x","x",$L$2-'Indicator Date hidden'!M122)</f>
        <v>0</v>
      </c>
      <c r="M121" s="170">
        <f>IF('Indicator Date hidden'!N122="x","x",$M$2-'Indicator Date hidden'!N122)</f>
        <v>0</v>
      </c>
      <c r="N121" s="170">
        <f>IF('Indicator Date hidden'!O122="x","x",$N$2-'Indicator Date hidden'!O122)</f>
        <v>0</v>
      </c>
      <c r="O121" s="170">
        <f>IF('Indicator Date hidden'!P122="x","x",$O$2-'Indicator Date hidden'!P122)</f>
        <v>0</v>
      </c>
      <c r="P121" s="170" t="str">
        <f>IF('Indicator Date hidden'!Q122="x","x",$P$2-'Indicator Date hidden'!Q122)</f>
        <v>x</v>
      </c>
      <c r="Q121" s="170" t="str">
        <f>IF('Indicator Date hidden'!R122="x","x",$Q$2-'Indicator Date hidden'!R122)</f>
        <v>x</v>
      </c>
      <c r="R121" s="170">
        <f>IF('Indicator Date hidden'!S122="x","x",$R$2-'Indicator Date hidden'!S122)</f>
        <v>0</v>
      </c>
      <c r="S121" s="170">
        <f>IF('Indicator Date hidden'!T122="x","x",$S$2-'Indicator Date hidden'!T122)</f>
        <v>0</v>
      </c>
      <c r="T121" s="170">
        <f>IF('Indicator Date hidden'!U122="x","x",$T$2-'Indicator Date hidden'!U122)</f>
        <v>0</v>
      </c>
      <c r="U121" s="170">
        <f>IF('Indicator Date hidden'!V122="x","x",$U$2-'Indicator Date hidden'!V122)</f>
        <v>0</v>
      </c>
      <c r="V121" s="170">
        <f>IF('Indicator Date hidden'!W122="x","x",$V$2-'Indicator Date hidden'!W122)</f>
        <v>1</v>
      </c>
      <c r="W121" s="170">
        <f>IF('Indicator Date hidden'!X122="x","x",$W$2-'Indicator Date hidden'!X122)</f>
        <v>9</v>
      </c>
      <c r="X121" s="170">
        <f>IF('Indicator Date hidden'!Y122="x","x",$X$2-'Indicator Date hidden'!Y122)</f>
        <v>6</v>
      </c>
      <c r="Y121" s="170">
        <f>IF('Indicator Date hidden'!Z122="x","x",$Y$2-'Indicator Date hidden'!Z122)</f>
        <v>0</v>
      </c>
      <c r="Z121" s="170">
        <f>IF('Indicator Date hidden'!AA122="x","x",$Z$2-'Indicator Date hidden'!AA122)</f>
        <v>0</v>
      </c>
      <c r="AA121" s="170" t="str">
        <f>IF('Indicator Date hidden'!AB122="x","x",$AA$2-'Indicator Date hidden'!AB122)</f>
        <v>x</v>
      </c>
      <c r="AB121" s="170">
        <f>IF('Indicator Date hidden'!AC122="x","x",$AB$2-'Indicator Date hidden'!AC122)</f>
        <v>0</v>
      </c>
      <c r="AC121" s="170">
        <f>IF('Indicator Date hidden'!AD122="x","x",$AC$2-'Indicator Date hidden'!AD122)</f>
        <v>0</v>
      </c>
      <c r="AD121" s="170" t="str">
        <f>IF('Indicator Date hidden'!AE122="x","x",$AD$2-'Indicator Date hidden'!AE122)</f>
        <v>x</v>
      </c>
      <c r="AE121" s="170" t="str">
        <f>IF('Indicator Date hidden'!AF122="x","x",$AE$2-'Indicator Date hidden'!AF122)</f>
        <v>x</v>
      </c>
      <c r="AF121" s="170" t="str">
        <f>IF('Indicator Date hidden'!AG122="x","x",$AF$2-'Indicator Date hidden'!AG122)</f>
        <v>x</v>
      </c>
      <c r="AG121" s="170">
        <f>IF('Indicator Date hidden'!AH122="x","x",$AG$2-'Indicator Date hidden'!AH122)</f>
        <v>0</v>
      </c>
      <c r="AH121" s="170">
        <f>IF('Indicator Date hidden'!AI122="x","x",$AH$2-'Indicator Date hidden'!AI122)</f>
        <v>0</v>
      </c>
      <c r="AI121" s="170">
        <f>IF('Indicator Date hidden'!AJ122="x","x",$AI$2-'Indicator Date hidden'!AJ122)</f>
        <v>0</v>
      </c>
      <c r="AJ121" s="170" t="str">
        <f>IF('Indicator Date hidden'!AK122="x","x",$AJ$2-'Indicator Date hidden'!AK122)</f>
        <v>x</v>
      </c>
      <c r="AK121" s="170">
        <f>IF('Indicator Date hidden'!AL122="x","x",$AK$2-'Indicator Date hidden'!AL122)</f>
        <v>1</v>
      </c>
      <c r="AL121" s="170">
        <f>IF('Indicator Date hidden'!AM122="x","x",$AL$2-'Indicator Date hidden'!AM122)</f>
        <v>0</v>
      </c>
      <c r="AM121" s="170">
        <f>IF('Indicator Date hidden'!AN122="x","x",$AM$2-'Indicator Date hidden'!AN122)</f>
        <v>0</v>
      </c>
      <c r="AN121" s="170">
        <f>IF('Indicator Date hidden'!AO122="x","x",$AN$2-'Indicator Date hidden'!AO122)</f>
        <v>0</v>
      </c>
      <c r="AO121" s="170" t="str">
        <f>IF('Indicator Date hidden'!AP122="x","x",$AO$2-'Indicator Date hidden'!AP122)</f>
        <v>x</v>
      </c>
      <c r="AP121" s="170" t="str">
        <f>IF('Indicator Date hidden'!AQ122="x","x",$AP$2-'Indicator Date hidden'!AQ122)</f>
        <v>x</v>
      </c>
      <c r="AQ121" s="170">
        <f>IF('Indicator Date hidden'!AR122="x","x",$AQ$2-'Indicator Date hidden'!AR122)</f>
        <v>4</v>
      </c>
      <c r="AR121" s="170">
        <f>IF('Indicator Date hidden'!AS122="x","x",$AR$2-'Indicator Date hidden'!AS122)</f>
        <v>0</v>
      </c>
      <c r="AS121" s="170" t="str">
        <f>IF('Indicator Date hidden'!AT122="x","x",$AS$2-'Indicator Date hidden'!AT122)</f>
        <v>x</v>
      </c>
      <c r="AT121" s="170">
        <f>IF('Indicator Date hidden'!AU122="x","x",$AT$2-'Indicator Date hidden'!AU122)</f>
        <v>0</v>
      </c>
      <c r="AU121" s="170" t="str">
        <f>IF('Indicator Date hidden'!AV122="x","x",$AU$2-'Indicator Date hidden'!AV122)</f>
        <v>x</v>
      </c>
      <c r="AV121" s="170">
        <f>IF('Indicator Date hidden'!AW122="x","x",$AV$2-'Indicator Date hidden'!AW122)</f>
        <v>4</v>
      </c>
      <c r="AW121" s="170">
        <f>IF('Indicator Date hidden'!AX122="x","x",$AW$2-'Indicator Date hidden'!AX122)</f>
        <v>0</v>
      </c>
      <c r="AX121" s="170">
        <f>IF('Indicator Date hidden'!AY122="x","x",$AX$2-'Indicator Date hidden'!AY122)</f>
        <v>0</v>
      </c>
      <c r="AY121" s="170">
        <f>IF('Indicator Date hidden'!AZ122="x","x",$AY$2-'Indicator Date hidden'!AZ122)</f>
        <v>0</v>
      </c>
      <c r="AZ121" s="170">
        <f>IF('Indicator Date hidden'!BA122="x","x",$AZ$2-'Indicator Date hidden'!BA122)</f>
        <v>0</v>
      </c>
      <c r="BA121" s="5">
        <f t="shared" si="5"/>
        <v>25</v>
      </c>
      <c r="BB121" s="171">
        <f t="shared" si="6"/>
        <v>0.625</v>
      </c>
      <c r="BC121" s="5">
        <f t="shared" si="7"/>
        <v>6</v>
      </c>
      <c r="BD121" s="171">
        <f t="shared" si="8"/>
        <v>1.839667089448523</v>
      </c>
      <c r="BE121" s="174">
        <f t="shared" si="9"/>
        <v>0</v>
      </c>
    </row>
    <row r="122" spans="1:57" x14ac:dyDescent="0.25">
      <c r="A122" t="s">
        <v>223</v>
      </c>
      <c r="B122" s="170">
        <f>IF('Indicator Date hidden'!C123="x","x",$B$2-'Indicator Date hidden'!C123)</f>
        <v>0</v>
      </c>
      <c r="C122" s="170">
        <f>IF('Indicator Date hidden'!D123="x","x",$C$2-'Indicator Date hidden'!D123)</f>
        <v>0</v>
      </c>
      <c r="D122" s="170">
        <f>IF('Indicator Date hidden'!E123="x","x",$D$2-'Indicator Date hidden'!E123)</f>
        <v>0</v>
      </c>
      <c r="E122" s="170">
        <f>IF('Indicator Date hidden'!F123="x","x",$E$2-'Indicator Date hidden'!F123)</f>
        <v>0</v>
      </c>
      <c r="F122" s="170">
        <f>IF('Indicator Date hidden'!G123="x","x",$F$2-'Indicator Date hidden'!G123)</f>
        <v>0</v>
      </c>
      <c r="G122" s="170">
        <f>IF('Indicator Date hidden'!H123="x","x",$G$2-'Indicator Date hidden'!H123)</f>
        <v>0</v>
      </c>
      <c r="H122" s="170">
        <f>IF('Indicator Date hidden'!I123="x","x",$H$2-'Indicator Date hidden'!I123)</f>
        <v>0</v>
      </c>
      <c r="I122" s="170">
        <f>IF('Indicator Date hidden'!J123="x","x",$I$2-'Indicator Date hidden'!J123)</f>
        <v>0</v>
      </c>
      <c r="J122" s="170">
        <f>IF('Indicator Date hidden'!K123="x","x",$J$2-'Indicator Date hidden'!K123)</f>
        <v>0</v>
      </c>
      <c r="K122" s="170">
        <f>IF('Indicator Date hidden'!L123="x","x",$K$2-'Indicator Date hidden'!L123)</f>
        <v>0</v>
      </c>
      <c r="L122" s="170">
        <f>IF('Indicator Date hidden'!M123="x","x",$L$2-'Indicator Date hidden'!M123)</f>
        <v>0</v>
      </c>
      <c r="M122" s="170">
        <f>IF('Indicator Date hidden'!N123="x","x",$M$2-'Indicator Date hidden'!N123)</f>
        <v>0</v>
      </c>
      <c r="N122" s="170">
        <f>IF('Indicator Date hidden'!O123="x","x",$N$2-'Indicator Date hidden'!O123)</f>
        <v>0</v>
      </c>
      <c r="O122" s="170">
        <f>IF('Indicator Date hidden'!P123="x","x",$O$2-'Indicator Date hidden'!P123)</f>
        <v>0</v>
      </c>
      <c r="P122" s="170">
        <f>IF('Indicator Date hidden'!Q123="x","x",$P$2-'Indicator Date hidden'!Q123)</f>
        <v>0</v>
      </c>
      <c r="Q122" s="170">
        <f>IF('Indicator Date hidden'!R123="x","x",$Q$2-'Indicator Date hidden'!R123)</f>
        <v>1</v>
      </c>
      <c r="R122" s="170">
        <f>IF('Indicator Date hidden'!S123="x","x",$R$2-'Indicator Date hidden'!S123)</f>
        <v>0</v>
      </c>
      <c r="S122" s="170">
        <f>IF('Indicator Date hidden'!T123="x","x",$S$2-'Indicator Date hidden'!T123)</f>
        <v>0</v>
      </c>
      <c r="T122" s="170">
        <f>IF('Indicator Date hidden'!U123="x","x",$T$2-'Indicator Date hidden'!U123)</f>
        <v>0</v>
      </c>
      <c r="U122" s="170">
        <f>IF('Indicator Date hidden'!V123="x","x",$U$2-'Indicator Date hidden'!V123)</f>
        <v>0</v>
      </c>
      <c r="V122" s="170">
        <f>IF('Indicator Date hidden'!W123="x","x",$V$2-'Indicator Date hidden'!W123)</f>
        <v>1</v>
      </c>
      <c r="W122" s="170">
        <f>IF('Indicator Date hidden'!X123="x","x",$W$2-'Indicator Date hidden'!X123)</f>
        <v>0</v>
      </c>
      <c r="X122" s="170" t="str">
        <f>IF('Indicator Date hidden'!Y123="x","x",$X$2-'Indicator Date hidden'!Y123)</f>
        <v>x</v>
      </c>
      <c r="Y122" s="170">
        <f>IF('Indicator Date hidden'!Z123="x","x",$Y$2-'Indicator Date hidden'!Z123)</f>
        <v>0</v>
      </c>
      <c r="Z122" s="170">
        <f>IF('Indicator Date hidden'!AA123="x","x",$Z$2-'Indicator Date hidden'!AA123)</f>
        <v>0</v>
      </c>
      <c r="AA122" s="170">
        <f>IF('Indicator Date hidden'!AB123="x","x",$AA$2-'Indicator Date hidden'!AB123)</f>
        <v>0</v>
      </c>
      <c r="AB122" s="170">
        <f>IF('Indicator Date hidden'!AC123="x","x",$AB$2-'Indicator Date hidden'!AC123)</f>
        <v>0</v>
      </c>
      <c r="AC122" s="170">
        <f>IF('Indicator Date hidden'!AD123="x","x",$AC$2-'Indicator Date hidden'!AD123)</f>
        <v>0</v>
      </c>
      <c r="AD122" s="170">
        <f>IF('Indicator Date hidden'!AE123="x","x",$AD$2-'Indicator Date hidden'!AE123)</f>
        <v>0</v>
      </c>
      <c r="AE122" s="170">
        <f>IF('Indicator Date hidden'!AF123="x","x",$AE$2-'Indicator Date hidden'!AF123)</f>
        <v>0</v>
      </c>
      <c r="AF122" s="170">
        <f>IF('Indicator Date hidden'!AG123="x","x",$AF$2-'Indicator Date hidden'!AG123)</f>
        <v>5</v>
      </c>
      <c r="AG122" s="170">
        <f>IF('Indicator Date hidden'!AH123="x","x",$AG$2-'Indicator Date hidden'!AH123)</f>
        <v>0</v>
      </c>
      <c r="AH122" s="170">
        <f>IF('Indicator Date hidden'!AI123="x","x",$AH$2-'Indicator Date hidden'!AI123)</f>
        <v>0</v>
      </c>
      <c r="AI122" s="170">
        <f>IF('Indicator Date hidden'!AJ123="x","x",$AI$2-'Indicator Date hidden'!AJ123)</f>
        <v>0</v>
      </c>
      <c r="AJ122" s="170">
        <f>IF('Indicator Date hidden'!AK123="x","x",$AJ$2-'Indicator Date hidden'!AK123)</f>
        <v>1</v>
      </c>
      <c r="AK122" s="170">
        <f>IF('Indicator Date hidden'!AL123="x","x",$AK$2-'Indicator Date hidden'!AL123)</f>
        <v>1</v>
      </c>
      <c r="AL122" s="170">
        <f>IF('Indicator Date hidden'!AM123="x","x",$AL$2-'Indicator Date hidden'!AM123)</f>
        <v>0</v>
      </c>
      <c r="AM122" s="170">
        <f>IF('Indicator Date hidden'!AN123="x","x",$AM$2-'Indicator Date hidden'!AN123)</f>
        <v>0</v>
      </c>
      <c r="AN122" s="170">
        <f>IF('Indicator Date hidden'!AO123="x","x",$AN$2-'Indicator Date hidden'!AO123)</f>
        <v>0</v>
      </c>
      <c r="AO122" s="170">
        <f>IF('Indicator Date hidden'!AP123="x","x",$AO$2-'Indicator Date hidden'!AP123)</f>
        <v>0</v>
      </c>
      <c r="AP122" s="170">
        <f>IF('Indicator Date hidden'!AQ123="x","x",$AP$2-'Indicator Date hidden'!AQ123)</f>
        <v>0</v>
      </c>
      <c r="AQ122" s="170">
        <f>IF('Indicator Date hidden'!AR123="x","x",$AQ$2-'Indicator Date hidden'!AR123)</f>
        <v>0</v>
      </c>
      <c r="AR122" s="170">
        <f>IF('Indicator Date hidden'!AS123="x","x",$AR$2-'Indicator Date hidden'!AS123)</f>
        <v>0</v>
      </c>
      <c r="AS122" s="170">
        <f>IF('Indicator Date hidden'!AT123="x","x",$AS$2-'Indicator Date hidden'!AT123)</f>
        <v>0</v>
      </c>
      <c r="AT122" s="170">
        <f>IF('Indicator Date hidden'!AU123="x","x",$AT$2-'Indicator Date hidden'!AU123)</f>
        <v>0</v>
      </c>
      <c r="AU122" s="170">
        <f>IF('Indicator Date hidden'!AV123="x","x",$AU$2-'Indicator Date hidden'!AV123)</f>
        <v>1</v>
      </c>
      <c r="AV122" s="170">
        <f>IF('Indicator Date hidden'!AW123="x","x",$AV$2-'Indicator Date hidden'!AW123)</f>
        <v>0</v>
      </c>
      <c r="AW122" s="170">
        <f>IF('Indicator Date hidden'!AX123="x","x",$AW$2-'Indicator Date hidden'!AX123)</f>
        <v>0</v>
      </c>
      <c r="AX122" s="170">
        <f>IF('Indicator Date hidden'!AY123="x","x",$AX$2-'Indicator Date hidden'!AY123)</f>
        <v>0</v>
      </c>
      <c r="AY122" s="170">
        <f>IF('Indicator Date hidden'!AZ123="x","x",$AY$2-'Indicator Date hidden'!AZ123)</f>
        <v>0</v>
      </c>
      <c r="AZ122" s="170">
        <f>IF('Indicator Date hidden'!BA123="x","x",$AZ$2-'Indicator Date hidden'!BA123)</f>
        <v>0</v>
      </c>
      <c r="BA122" s="5">
        <f t="shared" si="5"/>
        <v>10</v>
      </c>
      <c r="BB122" s="171">
        <f t="shared" si="6"/>
        <v>0.2</v>
      </c>
      <c r="BC122" s="5">
        <f t="shared" si="7"/>
        <v>6</v>
      </c>
      <c r="BD122" s="171">
        <f t="shared" si="8"/>
        <v>0.74833147735478833</v>
      </c>
      <c r="BE122" s="174">
        <f t="shared" si="9"/>
        <v>0</v>
      </c>
    </row>
    <row r="123" spans="1:57" x14ac:dyDescent="0.25">
      <c r="A123" t="s">
        <v>225</v>
      </c>
      <c r="B123" s="170">
        <f>IF('Indicator Date hidden'!C124="x","x",$B$2-'Indicator Date hidden'!C124)</f>
        <v>0</v>
      </c>
      <c r="C123" s="170">
        <f>IF('Indicator Date hidden'!D124="x","x",$C$2-'Indicator Date hidden'!D124)</f>
        <v>0</v>
      </c>
      <c r="D123" s="170">
        <f>IF('Indicator Date hidden'!E124="x","x",$D$2-'Indicator Date hidden'!E124)</f>
        <v>0</v>
      </c>
      <c r="E123" s="170">
        <f>IF('Indicator Date hidden'!F124="x","x",$E$2-'Indicator Date hidden'!F124)</f>
        <v>0</v>
      </c>
      <c r="F123" s="170">
        <f>IF('Indicator Date hidden'!G124="x","x",$F$2-'Indicator Date hidden'!G124)</f>
        <v>0</v>
      </c>
      <c r="G123" s="170">
        <f>IF('Indicator Date hidden'!H124="x","x",$G$2-'Indicator Date hidden'!H124)</f>
        <v>0</v>
      </c>
      <c r="H123" s="170">
        <f>IF('Indicator Date hidden'!I124="x","x",$H$2-'Indicator Date hidden'!I124)</f>
        <v>0</v>
      </c>
      <c r="I123" s="170">
        <f>IF('Indicator Date hidden'!J124="x","x",$I$2-'Indicator Date hidden'!J124)</f>
        <v>0</v>
      </c>
      <c r="J123" s="170">
        <f>IF('Indicator Date hidden'!K124="x","x",$J$2-'Indicator Date hidden'!K124)</f>
        <v>0</v>
      </c>
      <c r="K123" s="170">
        <f>IF('Indicator Date hidden'!L124="x","x",$K$2-'Indicator Date hidden'!L124)</f>
        <v>0</v>
      </c>
      <c r="L123" s="170">
        <f>IF('Indicator Date hidden'!M124="x","x",$L$2-'Indicator Date hidden'!M124)</f>
        <v>0</v>
      </c>
      <c r="M123" s="170">
        <f>IF('Indicator Date hidden'!N124="x","x",$M$2-'Indicator Date hidden'!N124)</f>
        <v>0</v>
      </c>
      <c r="N123" s="170">
        <f>IF('Indicator Date hidden'!O124="x","x",$N$2-'Indicator Date hidden'!O124)</f>
        <v>0</v>
      </c>
      <c r="O123" s="170">
        <f>IF('Indicator Date hidden'!P124="x","x",$O$2-'Indicator Date hidden'!P124)</f>
        <v>0</v>
      </c>
      <c r="P123" s="170">
        <f>IF('Indicator Date hidden'!Q124="x","x",$P$2-'Indicator Date hidden'!Q124)</f>
        <v>0</v>
      </c>
      <c r="Q123" s="170" t="str">
        <f>IF('Indicator Date hidden'!R124="x","x",$Q$2-'Indicator Date hidden'!R124)</f>
        <v>x</v>
      </c>
      <c r="R123" s="170">
        <f>IF('Indicator Date hidden'!S124="x","x",$R$2-'Indicator Date hidden'!S124)</f>
        <v>0</v>
      </c>
      <c r="S123" s="170">
        <f>IF('Indicator Date hidden'!T124="x","x",$S$2-'Indicator Date hidden'!T124)</f>
        <v>0</v>
      </c>
      <c r="T123" s="170">
        <f>IF('Indicator Date hidden'!U124="x","x",$T$2-'Indicator Date hidden'!U124)</f>
        <v>0</v>
      </c>
      <c r="U123" s="170" t="str">
        <f>IF('Indicator Date hidden'!V124="x","x",$U$2-'Indicator Date hidden'!V124)</f>
        <v>x</v>
      </c>
      <c r="V123" s="170">
        <f>IF('Indicator Date hidden'!W124="x","x",$V$2-'Indicator Date hidden'!W124)</f>
        <v>1</v>
      </c>
      <c r="W123" s="170" t="str">
        <f>IF('Indicator Date hidden'!X124="x","x",$W$2-'Indicator Date hidden'!X124)</f>
        <v>x</v>
      </c>
      <c r="X123" s="170">
        <f>IF('Indicator Date hidden'!Y124="x","x",$X$2-'Indicator Date hidden'!Y124)</f>
        <v>6</v>
      </c>
      <c r="Y123" s="170">
        <f>IF('Indicator Date hidden'!Z124="x","x",$Y$2-'Indicator Date hidden'!Z124)</f>
        <v>0</v>
      </c>
      <c r="Z123" s="170">
        <f>IF('Indicator Date hidden'!AA124="x","x",$Z$2-'Indicator Date hidden'!AA124)</f>
        <v>0</v>
      </c>
      <c r="AA123" s="170">
        <f>IF('Indicator Date hidden'!AB124="x","x",$AA$2-'Indicator Date hidden'!AB124)</f>
        <v>0</v>
      </c>
      <c r="AB123" s="170">
        <f>IF('Indicator Date hidden'!AC124="x","x",$AB$2-'Indicator Date hidden'!AC124)</f>
        <v>0</v>
      </c>
      <c r="AC123" s="170">
        <f>IF('Indicator Date hidden'!AD124="x","x",$AC$2-'Indicator Date hidden'!AD124)</f>
        <v>0</v>
      </c>
      <c r="AD123" s="170" t="str">
        <f>IF('Indicator Date hidden'!AE124="x","x",$AD$2-'Indicator Date hidden'!AE124)</f>
        <v>x</v>
      </c>
      <c r="AE123" s="170">
        <f>IF('Indicator Date hidden'!AF124="x","x",$AE$2-'Indicator Date hidden'!AF124)</f>
        <v>0</v>
      </c>
      <c r="AF123" s="170">
        <f>IF('Indicator Date hidden'!AG124="x","x",$AF$2-'Indicator Date hidden'!AG124)</f>
        <v>3</v>
      </c>
      <c r="AG123" s="170">
        <f>IF('Indicator Date hidden'!AH124="x","x",$AG$2-'Indicator Date hidden'!AH124)</f>
        <v>0</v>
      </c>
      <c r="AH123" s="170">
        <f>IF('Indicator Date hidden'!AI124="x","x",$AH$2-'Indicator Date hidden'!AI124)</f>
        <v>0</v>
      </c>
      <c r="AI123" s="170">
        <f>IF('Indicator Date hidden'!AJ124="x","x",$AI$2-'Indicator Date hidden'!AJ124)</f>
        <v>0</v>
      </c>
      <c r="AJ123" s="170" t="str">
        <f>IF('Indicator Date hidden'!AK124="x","x",$AJ$2-'Indicator Date hidden'!AK124)</f>
        <v>x</v>
      </c>
      <c r="AK123" s="170">
        <f>IF('Indicator Date hidden'!AL124="x","x",$AK$2-'Indicator Date hidden'!AL124)</f>
        <v>1</v>
      </c>
      <c r="AL123" s="170">
        <f>IF('Indicator Date hidden'!AM124="x","x",$AL$2-'Indicator Date hidden'!AM124)</f>
        <v>0</v>
      </c>
      <c r="AM123" s="170">
        <f>IF('Indicator Date hidden'!AN124="x","x",$AM$2-'Indicator Date hidden'!AN124)</f>
        <v>0</v>
      </c>
      <c r="AN123" s="170">
        <f>IF('Indicator Date hidden'!AO124="x","x",$AN$2-'Indicator Date hidden'!AO124)</f>
        <v>0</v>
      </c>
      <c r="AO123" s="170">
        <f>IF('Indicator Date hidden'!AP124="x","x",$AO$2-'Indicator Date hidden'!AP124)</f>
        <v>0</v>
      </c>
      <c r="AP123" s="170">
        <f>IF('Indicator Date hidden'!AQ124="x","x",$AP$2-'Indicator Date hidden'!AQ124)</f>
        <v>0</v>
      </c>
      <c r="AQ123" s="170">
        <f>IF('Indicator Date hidden'!AR124="x","x",$AQ$2-'Indicator Date hidden'!AR124)</f>
        <v>0</v>
      </c>
      <c r="AR123" s="170">
        <f>IF('Indicator Date hidden'!AS124="x","x",$AR$2-'Indicator Date hidden'!AS124)</f>
        <v>0</v>
      </c>
      <c r="AS123" s="170">
        <f>IF('Indicator Date hidden'!AT124="x","x",$AS$2-'Indicator Date hidden'!AT124)</f>
        <v>0</v>
      </c>
      <c r="AT123" s="170">
        <f>IF('Indicator Date hidden'!AU124="x","x",$AT$2-'Indicator Date hidden'!AU124)</f>
        <v>0</v>
      </c>
      <c r="AU123" s="170" t="str">
        <f>IF('Indicator Date hidden'!AV124="x","x",$AU$2-'Indicator Date hidden'!AV124)</f>
        <v>x</v>
      </c>
      <c r="AV123" s="170">
        <f>IF('Indicator Date hidden'!AW124="x","x",$AV$2-'Indicator Date hidden'!AW124)</f>
        <v>0</v>
      </c>
      <c r="AW123" s="170">
        <f>IF('Indicator Date hidden'!AX124="x","x",$AW$2-'Indicator Date hidden'!AX124)</f>
        <v>0</v>
      </c>
      <c r="AX123" s="170">
        <f>IF('Indicator Date hidden'!AY124="x","x",$AX$2-'Indicator Date hidden'!AY124)</f>
        <v>0</v>
      </c>
      <c r="AY123" s="170">
        <f>IF('Indicator Date hidden'!AZ124="x","x",$AY$2-'Indicator Date hidden'!AZ124)</f>
        <v>0</v>
      </c>
      <c r="AZ123" s="170">
        <f>IF('Indicator Date hidden'!BA124="x","x",$AZ$2-'Indicator Date hidden'!BA124)</f>
        <v>0</v>
      </c>
      <c r="BA123" s="5">
        <f t="shared" si="5"/>
        <v>11</v>
      </c>
      <c r="BB123" s="171">
        <f t="shared" si="6"/>
        <v>0.24444444444444444</v>
      </c>
      <c r="BC123" s="5">
        <f t="shared" si="7"/>
        <v>4</v>
      </c>
      <c r="BD123" s="171">
        <f t="shared" si="8"/>
        <v>0.99231615830071584</v>
      </c>
      <c r="BE123" s="174">
        <f t="shared" si="9"/>
        <v>0</v>
      </c>
    </row>
    <row r="124" spans="1:57" x14ac:dyDescent="0.25">
      <c r="A124" t="s">
        <v>227</v>
      </c>
      <c r="B124" s="170">
        <f>IF('Indicator Date hidden'!C125="x","x",$B$2-'Indicator Date hidden'!C125)</f>
        <v>0</v>
      </c>
      <c r="C124" s="170">
        <f>IF('Indicator Date hidden'!D125="x","x",$C$2-'Indicator Date hidden'!D125)</f>
        <v>0</v>
      </c>
      <c r="D124" s="170">
        <f>IF('Indicator Date hidden'!E125="x","x",$D$2-'Indicator Date hidden'!E125)</f>
        <v>0</v>
      </c>
      <c r="E124" s="170">
        <f>IF('Indicator Date hidden'!F125="x","x",$E$2-'Indicator Date hidden'!F125)</f>
        <v>0</v>
      </c>
      <c r="F124" s="170">
        <f>IF('Indicator Date hidden'!G125="x","x",$F$2-'Indicator Date hidden'!G125)</f>
        <v>0</v>
      </c>
      <c r="G124" s="170">
        <f>IF('Indicator Date hidden'!H125="x","x",$G$2-'Indicator Date hidden'!H125)</f>
        <v>0</v>
      </c>
      <c r="H124" s="170">
        <f>IF('Indicator Date hidden'!I125="x","x",$H$2-'Indicator Date hidden'!I125)</f>
        <v>0</v>
      </c>
      <c r="I124" s="170">
        <f>IF('Indicator Date hidden'!J125="x","x",$I$2-'Indicator Date hidden'!J125)</f>
        <v>0</v>
      </c>
      <c r="J124" s="170">
        <f>IF('Indicator Date hidden'!K125="x","x",$J$2-'Indicator Date hidden'!K125)</f>
        <v>0</v>
      </c>
      <c r="K124" s="170">
        <f>IF('Indicator Date hidden'!L125="x","x",$K$2-'Indicator Date hidden'!L125)</f>
        <v>0</v>
      </c>
      <c r="L124" s="170">
        <f>IF('Indicator Date hidden'!M125="x","x",$L$2-'Indicator Date hidden'!M125)</f>
        <v>0</v>
      </c>
      <c r="M124" s="170">
        <f>IF('Indicator Date hidden'!N125="x","x",$M$2-'Indicator Date hidden'!N125)</f>
        <v>0</v>
      </c>
      <c r="N124" s="170">
        <f>IF('Indicator Date hidden'!O125="x","x",$N$2-'Indicator Date hidden'!O125)</f>
        <v>0</v>
      </c>
      <c r="O124" s="170">
        <f>IF('Indicator Date hidden'!P125="x","x",$O$2-'Indicator Date hidden'!P125)</f>
        <v>0</v>
      </c>
      <c r="P124" s="170">
        <f>IF('Indicator Date hidden'!Q125="x","x",$P$2-'Indicator Date hidden'!Q125)</f>
        <v>0</v>
      </c>
      <c r="Q124" s="170" t="str">
        <f>IF('Indicator Date hidden'!R125="x","x",$Q$2-'Indicator Date hidden'!R125)</f>
        <v>x</v>
      </c>
      <c r="R124" s="170">
        <f>IF('Indicator Date hidden'!S125="x","x",$R$2-'Indicator Date hidden'!S125)</f>
        <v>0</v>
      </c>
      <c r="S124" s="170">
        <f>IF('Indicator Date hidden'!T125="x","x",$S$2-'Indicator Date hidden'!T125)</f>
        <v>0</v>
      </c>
      <c r="T124" s="170">
        <f>IF('Indicator Date hidden'!U125="x","x",$T$2-'Indicator Date hidden'!U125)</f>
        <v>0</v>
      </c>
      <c r="U124" s="170" t="str">
        <f>IF('Indicator Date hidden'!V125="x","x",$U$2-'Indicator Date hidden'!V125)</f>
        <v>x</v>
      </c>
      <c r="V124" s="170">
        <f>IF('Indicator Date hidden'!W125="x","x",$V$2-'Indicator Date hidden'!W125)</f>
        <v>1</v>
      </c>
      <c r="W124" s="170" t="str">
        <f>IF('Indicator Date hidden'!X125="x","x",$W$2-'Indicator Date hidden'!X125)</f>
        <v>x</v>
      </c>
      <c r="X124" s="170">
        <f>IF('Indicator Date hidden'!Y125="x","x",$X$2-'Indicator Date hidden'!Y125)</f>
        <v>6</v>
      </c>
      <c r="Y124" s="170">
        <f>IF('Indicator Date hidden'!Z125="x","x",$Y$2-'Indicator Date hidden'!Z125)</f>
        <v>0</v>
      </c>
      <c r="Z124" s="170">
        <f>IF('Indicator Date hidden'!AA125="x","x",$Z$2-'Indicator Date hidden'!AA125)</f>
        <v>0</v>
      </c>
      <c r="AA124" s="170">
        <f>IF('Indicator Date hidden'!AB125="x","x",$AA$2-'Indicator Date hidden'!AB125)</f>
        <v>0</v>
      </c>
      <c r="AB124" s="170">
        <f>IF('Indicator Date hidden'!AC125="x","x",$AB$2-'Indicator Date hidden'!AC125)</f>
        <v>0</v>
      </c>
      <c r="AC124" s="170">
        <f>IF('Indicator Date hidden'!AD125="x","x",$AC$2-'Indicator Date hidden'!AD125)</f>
        <v>0</v>
      </c>
      <c r="AD124" s="170" t="str">
        <f>IF('Indicator Date hidden'!AE125="x","x",$AD$2-'Indicator Date hidden'!AE125)</f>
        <v>x</v>
      </c>
      <c r="AE124" s="170">
        <f>IF('Indicator Date hidden'!AF125="x","x",$AE$2-'Indicator Date hidden'!AF125)</f>
        <v>0</v>
      </c>
      <c r="AF124" s="170" t="str">
        <f>IF('Indicator Date hidden'!AG125="x","x",$AF$2-'Indicator Date hidden'!AG125)</f>
        <v>x</v>
      </c>
      <c r="AG124" s="170">
        <f>IF('Indicator Date hidden'!AH125="x","x",$AG$2-'Indicator Date hidden'!AH125)</f>
        <v>0</v>
      </c>
      <c r="AH124" s="170">
        <f>IF('Indicator Date hidden'!AI125="x","x",$AH$2-'Indicator Date hidden'!AI125)</f>
        <v>0</v>
      </c>
      <c r="AI124" s="170">
        <f>IF('Indicator Date hidden'!AJ125="x","x",$AI$2-'Indicator Date hidden'!AJ125)</f>
        <v>0</v>
      </c>
      <c r="AJ124" s="170" t="str">
        <f>IF('Indicator Date hidden'!AK125="x","x",$AJ$2-'Indicator Date hidden'!AK125)</f>
        <v>x</v>
      </c>
      <c r="AK124" s="170">
        <f>IF('Indicator Date hidden'!AL125="x","x",$AK$2-'Indicator Date hidden'!AL125)</f>
        <v>1</v>
      </c>
      <c r="AL124" s="170">
        <f>IF('Indicator Date hidden'!AM125="x","x",$AL$2-'Indicator Date hidden'!AM125)</f>
        <v>0</v>
      </c>
      <c r="AM124" s="170">
        <f>IF('Indicator Date hidden'!AN125="x","x",$AM$2-'Indicator Date hidden'!AN125)</f>
        <v>0</v>
      </c>
      <c r="AN124" s="170">
        <f>IF('Indicator Date hidden'!AO125="x","x",$AN$2-'Indicator Date hidden'!AO125)</f>
        <v>0</v>
      </c>
      <c r="AO124" s="170">
        <f>IF('Indicator Date hidden'!AP125="x","x",$AO$2-'Indicator Date hidden'!AP125)</f>
        <v>2</v>
      </c>
      <c r="AP124" s="170" t="str">
        <f>IF('Indicator Date hidden'!AQ125="x","x",$AP$2-'Indicator Date hidden'!AQ125)</f>
        <v>x</v>
      </c>
      <c r="AQ124" s="170">
        <f>IF('Indicator Date hidden'!AR125="x","x",$AQ$2-'Indicator Date hidden'!AR125)</f>
        <v>0</v>
      </c>
      <c r="AR124" s="170">
        <f>IF('Indicator Date hidden'!AS125="x","x",$AR$2-'Indicator Date hidden'!AS125)</f>
        <v>0</v>
      </c>
      <c r="AS124" s="170">
        <f>IF('Indicator Date hidden'!AT125="x","x",$AS$2-'Indicator Date hidden'!AT125)</f>
        <v>0</v>
      </c>
      <c r="AT124" s="170">
        <f>IF('Indicator Date hidden'!AU125="x","x",$AT$2-'Indicator Date hidden'!AU125)</f>
        <v>0</v>
      </c>
      <c r="AU124" s="170" t="str">
        <f>IF('Indicator Date hidden'!AV125="x","x",$AU$2-'Indicator Date hidden'!AV125)</f>
        <v>x</v>
      </c>
      <c r="AV124" s="170">
        <f>IF('Indicator Date hidden'!AW125="x","x",$AV$2-'Indicator Date hidden'!AW125)</f>
        <v>0</v>
      </c>
      <c r="AW124" s="170">
        <f>IF('Indicator Date hidden'!AX125="x","x",$AW$2-'Indicator Date hidden'!AX125)</f>
        <v>0</v>
      </c>
      <c r="AX124" s="170">
        <f>IF('Indicator Date hidden'!AY125="x","x",$AX$2-'Indicator Date hidden'!AY125)</f>
        <v>0</v>
      </c>
      <c r="AY124" s="170" t="str">
        <f>IF('Indicator Date hidden'!AZ125="x","x",$AY$2-'Indicator Date hidden'!AZ125)</f>
        <v>x</v>
      </c>
      <c r="AZ124" s="170">
        <f>IF('Indicator Date hidden'!BA125="x","x",$AZ$2-'Indicator Date hidden'!BA125)</f>
        <v>0</v>
      </c>
      <c r="BA124" s="5">
        <f t="shared" si="5"/>
        <v>10</v>
      </c>
      <c r="BB124" s="171">
        <f t="shared" si="6"/>
        <v>0.23809523809523808</v>
      </c>
      <c r="BC124" s="5">
        <f t="shared" si="7"/>
        <v>4</v>
      </c>
      <c r="BD124" s="171">
        <f t="shared" si="8"/>
        <v>0.97124181211291138</v>
      </c>
      <c r="BE124" s="174">
        <f t="shared" si="9"/>
        <v>0</v>
      </c>
    </row>
    <row r="125" spans="1:57" x14ac:dyDescent="0.25">
      <c r="A125" t="s">
        <v>229</v>
      </c>
      <c r="B125" s="170">
        <f>IF('Indicator Date hidden'!C126="x","x",$B$2-'Indicator Date hidden'!C126)</f>
        <v>0</v>
      </c>
      <c r="C125" s="170">
        <f>IF('Indicator Date hidden'!D126="x","x",$C$2-'Indicator Date hidden'!D126)</f>
        <v>0</v>
      </c>
      <c r="D125" s="170">
        <f>IF('Indicator Date hidden'!E126="x","x",$D$2-'Indicator Date hidden'!E126)</f>
        <v>0</v>
      </c>
      <c r="E125" s="170">
        <f>IF('Indicator Date hidden'!F126="x","x",$E$2-'Indicator Date hidden'!F126)</f>
        <v>0</v>
      </c>
      <c r="F125" s="170">
        <f>IF('Indicator Date hidden'!G126="x","x",$F$2-'Indicator Date hidden'!G126)</f>
        <v>0</v>
      </c>
      <c r="G125" s="170">
        <f>IF('Indicator Date hidden'!H126="x","x",$G$2-'Indicator Date hidden'!H126)</f>
        <v>0</v>
      </c>
      <c r="H125" s="170">
        <f>IF('Indicator Date hidden'!I126="x","x",$H$2-'Indicator Date hidden'!I126)</f>
        <v>0</v>
      </c>
      <c r="I125" s="170">
        <f>IF('Indicator Date hidden'!J126="x","x",$I$2-'Indicator Date hidden'!J126)</f>
        <v>0</v>
      </c>
      <c r="J125" s="170">
        <f>IF('Indicator Date hidden'!K126="x","x",$J$2-'Indicator Date hidden'!K126)</f>
        <v>0</v>
      </c>
      <c r="K125" s="170">
        <f>IF('Indicator Date hidden'!L126="x","x",$K$2-'Indicator Date hidden'!L126)</f>
        <v>0</v>
      </c>
      <c r="L125" s="170">
        <f>IF('Indicator Date hidden'!M126="x","x",$L$2-'Indicator Date hidden'!M126)</f>
        <v>0</v>
      </c>
      <c r="M125" s="170">
        <f>IF('Indicator Date hidden'!N126="x","x",$M$2-'Indicator Date hidden'!N126)</f>
        <v>0</v>
      </c>
      <c r="N125" s="170">
        <f>IF('Indicator Date hidden'!O126="x","x",$N$2-'Indicator Date hidden'!O126)</f>
        <v>0</v>
      </c>
      <c r="O125" s="170">
        <f>IF('Indicator Date hidden'!P126="x","x",$O$2-'Indicator Date hidden'!P126)</f>
        <v>0</v>
      </c>
      <c r="P125" s="170">
        <f>IF('Indicator Date hidden'!Q126="x","x",$P$2-'Indicator Date hidden'!Q126)</f>
        <v>0</v>
      </c>
      <c r="Q125" s="170">
        <f>IF('Indicator Date hidden'!R126="x","x",$Q$2-'Indicator Date hidden'!R126)</f>
        <v>3</v>
      </c>
      <c r="R125" s="170">
        <f>IF('Indicator Date hidden'!S126="x","x",$R$2-'Indicator Date hidden'!S126)</f>
        <v>0</v>
      </c>
      <c r="S125" s="170">
        <f>IF('Indicator Date hidden'!T126="x","x",$S$2-'Indicator Date hidden'!T126)</f>
        <v>0</v>
      </c>
      <c r="T125" s="170">
        <f>IF('Indicator Date hidden'!U126="x","x",$T$2-'Indicator Date hidden'!U126)</f>
        <v>0</v>
      </c>
      <c r="U125" s="170">
        <f>IF('Indicator Date hidden'!V126="x","x",$U$2-'Indicator Date hidden'!V126)</f>
        <v>0</v>
      </c>
      <c r="V125" s="170">
        <f>IF('Indicator Date hidden'!W126="x","x",$V$2-'Indicator Date hidden'!W126)</f>
        <v>1</v>
      </c>
      <c r="W125" s="170">
        <f>IF('Indicator Date hidden'!X126="x","x",$W$2-'Indicator Date hidden'!X126)</f>
        <v>10</v>
      </c>
      <c r="X125" s="170">
        <f>IF('Indicator Date hidden'!Y126="x","x",$X$2-'Indicator Date hidden'!Y126)</f>
        <v>2</v>
      </c>
      <c r="Y125" s="170">
        <f>IF('Indicator Date hidden'!Z126="x","x",$Y$2-'Indicator Date hidden'!Z126)</f>
        <v>0</v>
      </c>
      <c r="Z125" s="170">
        <f>IF('Indicator Date hidden'!AA126="x","x",$Z$2-'Indicator Date hidden'!AA126)</f>
        <v>0</v>
      </c>
      <c r="AA125" s="170">
        <f>IF('Indicator Date hidden'!AB126="x","x",$AA$2-'Indicator Date hidden'!AB126)</f>
        <v>0</v>
      </c>
      <c r="AB125" s="170">
        <f>IF('Indicator Date hidden'!AC126="x","x",$AB$2-'Indicator Date hidden'!AC126)</f>
        <v>0</v>
      </c>
      <c r="AC125" s="170">
        <f>IF('Indicator Date hidden'!AD126="x","x",$AC$2-'Indicator Date hidden'!AD126)</f>
        <v>0</v>
      </c>
      <c r="AD125" s="170">
        <f>IF('Indicator Date hidden'!AE126="x","x",$AD$2-'Indicator Date hidden'!AE126)</f>
        <v>0</v>
      </c>
      <c r="AE125" s="170">
        <f>IF('Indicator Date hidden'!AF126="x","x",$AE$2-'Indicator Date hidden'!AF126)</f>
        <v>0</v>
      </c>
      <c r="AF125" s="170">
        <f>IF('Indicator Date hidden'!AG126="x","x",$AF$2-'Indicator Date hidden'!AG126)</f>
        <v>1</v>
      </c>
      <c r="AG125" s="170">
        <f>IF('Indicator Date hidden'!AH126="x","x",$AG$2-'Indicator Date hidden'!AH126)</f>
        <v>0</v>
      </c>
      <c r="AH125" s="170">
        <f>IF('Indicator Date hidden'!AI126="x","x",$AH$2-'Indicator Date hidden'!AI126)</f>
        <v>0</v>
      </c>
      <c r="AI125" s="170">
        <f>IF('Indicator Date hidden'!AJ126="x","x",$AI$2-'Indicator Date hidden'!AJ126)</f>
        <v>0</v>
      </c>
      <c r="AJ125" s="170" t="str">
        <f>IF('Indicator Date hidden'!AK126="x","x",$AJ$2-'Indicator Date hidden'!AK126)</f>
        <v>x</v>
      </c>
      <c r="AK125" s="170">
        <f>IF('Indicator Date hidden'!AL126="x","x",$AK$2-'Indicator Date hidden'!AL126)</f>
        <v>1</v>
      </c>
      <c r="AL125" s="170">
        <f>IF('Indicator Date hidden'!AM126="x","x",$AL$2-'Indicator Date hidden'!AM126)</f>
        <v>0</v>
      </c>
      <c r="AM125" s="170">
        <f>IF('Indicator Date hidden'!AN126="x","x",$AM$2-'Indicator Date hidden'!AN126)</f>
        <v>0</v>
      </c>
      <c r="AN125" s="170">
        <f>IF('Indicator Date hidden'!AO126="x","x",$AN$2-'Indicator Date hidden'!AO126)</f>
        <v>0</v>
      </c>
      <c r="AO125" s="170">
        <f>IF('Indicator Date hidden'!AP126="x","x",$AO$2-'Indicator Date hidden'!AP126)</f>
        <v>0</v>
      </c>
      <c r="AP125" s="170">
        <f>IF('Indicator Date hidden'!AQ126="x","x",$AP$2-'Indicator Date hidden'!AQ126)</f>
        <v>0</v>
      </c>
      <c r="AQ125" s="170">
        <f>IF('Indicator Date hidden'!AR126="x","x",$AQ$2-'Indicator Date hidden'!AR126)</f>
        <v>6</v>
      </c>
      <c r="AR125" s="170">
        <f>IF('Indicator Date hidden'!AS126="x","x",$AR$2-'Indicator Date hidden'!AS126)</f>
        <v>0</v>
      </c>
      <c r="AS125" s="170">
        <f>IF('Indicator Date hidden'!AT126="x","x",$AS$2-'Indicator Date hidden'!AT126)</f>
        <v>0</v>
      </c>
      <c r="AT125" s="170">
        <f>IF('Indicator Date hidden'!AU126="x","x",$AT$2-'Indicator Date hidden'!AU126)</f>
        <v>0</v>
      </c>
      <c r="AU125" s="170">
        <f>IF('Indicator Date hidden'!AV126="x","x",$AU$2-'Indicator Date hidden'!AV126)</f>
        <v>1</v>
      </c>
      <c r="AV125" s="170">
        <f>IF('Indicator Date hidden'!AW126="x","x",$AV$2-'Indicator Date hidden'!AW126)</f>
        <v>0</v>
      </c>
      <c r="AW125" s="170">
        <f>IF('Indicator Date hidden'!AX126="x","x",$AW$2-'Indicator Date hidden'!AX126)</f>
        <v>0</v>
      </c>
      <c r="AX125" s="170">
        <f>IF('Indicator Date hidden'!AY126="x","x",$AX$2-'Indicator Date hidden'!AY126)</f>
        <v>0</v>
      </c>
      <c r="AY125" s="170">
        <f>IF('Indicator Date hidden'!AZ126="x","x",$AY$2-'Indicator Date hidden'!AZ126)</f>
        <v>0</v>
      </c>
      <c r="AZ125" s="170">
        <f>IF('Indicator Date hidden'!BA126="x","x",$AZ$2-'Indicator Date hidden'!BA126)</f>
        <v>0</v>
      </c>
      <c r="BA125" s="5">
        <f t="shared" si="5"/>
        <v>25</v>
      </c>
      <c r="BB125" s="171">
        <f t="shared" si="6"/>
        <v>0.5</v>
      </c>
      <c r="BC125" s="5">
        <f t="shared" si="7"/>
        <v>8</v>
      </c>
      <c r="BD125" s="171">
        <f t="shared" si="8"/>
        <v>1.6763054614240209</v>
      </c>
      <c r="BE125" s="174">
        <f t="shared" si="9"/>
        <v>0</v>
      </c>
    </row>
    <row r="126" spans="1:57" x14ac:dyDescent="0.25">
      <c r="A126" t="s">
        <v>231</v>
      </c>
      <c r="B126" s="170">
        <f>IF('Indicator Date hidden'!C127="x","x",$B$2-'Indicator Date hidden'!C127)</f>
        <v>0</v>
      </c>
      <c r="C126" s="170">
        <f>IF('Indicator Date hidden'!D127="x","x",$C$2-'Indicator Date hidden'!D127)</f>
        <v>0</v>
      </c>
      <c r="D126" s="170">
        <f>IF('Indicator Date hidden'!E127="x","x",$D$2-'Indicator Date hidden'!E127)</f>
        <v>0</v>
      </c>
      <c r="E126" s="170">
        <f>IF('Indicator Date hidden'!F127="x","x",$E$2-'Indicator Date hidden'!F127)</f>
        <v>0</v>
      </c>
      <c r="F126" s="170">
        <f>IF('Indicator Date hidden'!G127="x","x",$F$2-'Indicator Date hidden'!G127)</f>
        <v>0</v>
      </c>
      <c r="G126" s="170">
        <f>IF('Indicator Date hidden'!H127="x","x",$G$2-'Indicator Date hidden'!H127)</f>
        <v>0</v>
      </c>
      <c r="H126" s="170">
        <f>IF('Indicator Date hidden'!I127="x","x",$H$2-'Indicator Date hidden'!I127)</f>
        <v>0</v>
      </c>
      <c r="I126" s="170">
        <f>IF('Indicator Date hidden'!J127="x","x",$I$2-'Indicator Date hidden'!J127)</f>
        <v>0</v>
      </c>
      <c r="J126" s="170">
        <f>IF('Indicator Date hidden'!K127="x","x",$J$2-'Indicator Date hidden'!K127)</f>
        <v>0</v>
      </c>
      <c r="K126" s="170">
        <f>IF('Indicator Date hidden'!L127="x","x",$K$2-'Indicator Date hidden'!L127)</f>
        <v>0</v>
      </c>
      <c r="L126" s="170">
        <f>IF('Indicator Date hidden'!M127="x","x",$L$2-'Indicator Date hidden'!M127)</f>
        <v>0</v>
      </c>
      <c r="M126" s="170">
        <f>IF('Indicator Date hidden'!N127="x","x",$M$2-'Indicator Date hidden'!N127)</f>
        <v>0</v>
      </c>
      <c r="N126" s="170">
        <f>IF('Indicator Date hidden'!O127="x","x",$N$2-'Indicator Date hidden'!O127)</f>
        <v>0</v>
      </c>
      <c r="O126" s="170">
        <f>IF('Indicator Date hidden'!P127="x","x",$O$2-'Indicator Date hidden'!P127)</f>
        <v>0</v>
      </c>
      <c r="P126" s="170">
        <f>IF('Indicator Date hidden'!Q127="x","x",$P$2-'Indicator Date hidden'!Q127)</f>
        <v>0</v>
      </c>
      <c r="Q126" s="170">
        <f>IF('Indicator Date hidden'!R127="x","x",$Q$2-'Indicator Date hidden'!R127)</f>
        <v>3</v>
      </c>
      <c r="R126" s="170">
        <f>IF('Indicator Date hidden'!S127="x","x",$R$2-'Indicator Date hidden'!S127)</f>
        <v>0</v>
      </c>
      <c r="S126" s="170">
        <f>IF('Indicator Date hidden'!T127="x","x",$S$2-'Indicator Date hidden'!T127)</f>
        <v>0</v>
      </c>
      <c r="T126" s="170">
        <f>IF('Indicator Date hidden'!U127="x","x",$T$2-'Indicator Date hidden'!U127)</f>
        <v>0</v>
      </c>
      <c r="U126" s="170">
        <f>IF('Indicator Date hidden'!V127="x","x",$U$2-'Indicator Date hidden'!V127)</f>
        <v>0</v>
      </c>
      <c r="V126" s="170">
        <f>IF('Indicator Date hidden'!W127="x","x",$V$2-'Indicator Date hidden'!W127)</f>
        <v>1</v>
      </c>
      <c r="W126" s="170">
        <f>IF('Indicator Date hidden'!X127="x","x",$W$2-'Indicator Date hidden'!X127)</f>
        <v>0</v>
      </c>
      <c r="X126" s="170">
        <f>IF('Indicator Date hidden'!Y127="x","x",$X$2-'Indicator Date hidden'!Y127)</f>
        <v>6</v>
      </c>
      <c r="Y126" s="170">
        <f>IF('Indicator Date hidden'!Z127="x","x",$Y$2-'Indicator Date hidden'!Z127)</f>
        <v>0</v>
      </c>
      <c r="Z126" s="170">
        <f>IF('Indicator Date hidden'!AA127="x","x",$Z$2-'Indicator Date hidden'!AA127)</f>
        <v>0</v>
      </c>
      <c r="AA126" s="170">
        <f>IF('Indicator Date hidden'!AB127="x","x",$AA$2-'Indicator Date hidden'!AB127)</f>
        <v>0</v>
      </c>
      <c r="AB126" s="170">
        <f>IF('Indicator Date hidden'!AC127="x","x",$AB$2-'Indicator Date hidden'!AC127)</f>
        <v>0</v>
      </c>
      <c r="AC126" s="170">
        <f>IF('Indicator Date hidden'!AD127="x","x",$AC$2-'Indicator Date hidden'!AD127)</f>
        <v>0</v>
      </c>
      <c r="AD126" s="170">
        <f>IF('Indicator Date hidden'!AE127="x","x",$AD$2-'Indicator Date hidden'!AE127)</f>
        <v>0</v>
      </c>
      <c r="AE126" s="170">
        <f>IF('Indicator Date hidden'!AF127="x","x",$AE$2-'Indicator Date hidden'!AF127)</f>
        <v>0</v>
      </c>
      <c r="AF126" s="170">
        <f>IF('Indicator Date hidden'!AG127="x","x",$AF$2-'Indicator Date hidden'!AG127)</f>
        <v>1</v>
      </c>
      <c r="AG126" s="170">
        <f>IF('Indicator Date hidden'!AH127="x","x",$AG$2-'Indicator Date hidden'!AH127)</f>
        <v>0</v>
      </c>
      <c r="AH126" s="170">
        <f>IF('Indicator Date hidden'!AI127="x","x",$AH$2-'Indicator Date hidden'!AI127)</f>
        <v>0</v>
      </c>
      <c r="AI126" s="170">
        <f>IF('Indicator Date hidden'!AJ127="x","x",$AI$2-'Indicator Date hidden'!AJ127)</f>
        <v>0</v>
      </c>
      <c r="AJ126" s="170">
        <f>IF('Indicator Date hidden'!AK127="x","x",$AJ$2-'Indicator Date hidden'!AK127)</f>
        <v>1</v>
      </c>
      <c r="AK126" s="170">
        <f>IF('Indicator Date hidden'!AL127="x","x",$AK$2-'Indicator Date hidden'!AL127)</f>
        <v>0</v>
      </c>
      <c r="AL126" s="170">
        <f>IF('Indicator Date hidden'!AM127="x","x",$AL$2-'Indicator Date hidden'!AM127)</f>
        <v>0</v>
      </c>
      <c r="AM126" s="170">
        <f>IF('Indicator Date hidden'!AN127="x","x",$AM$2-'Indicator Date hidden'!AN127)</f>
        <v>0</v>
      </c>
      <c r="AN126" s="170">
        <f>IF('Indicator Date hidden'!AO127="x","x",$AN$2-'Indicator Date hidden'!AO127)</f>
        <v>0</v>
      </c>
      <c r="AO126" s="170">
        <f>IF('Indicator Date hidden'!AP127="x","x",$AO$2-'Indicator Date hidden'!AP127)</f>
        <v>0</v>
      </c>
      <c r="AP126" s="170">
        <f>IF('Indicator Date hidden'!AQ127="x","x",$AP$2-'Indicator Date hidden'!AQ127)</f>
        <v>0</v>
      </c>
      <c r="AQ126" s="170">
        <f>IF('Indicator Date hidden'!AR127="x","x",$AQ$2-'Indicator Date hidden'!AR127)</f>
        <v>0</v>
      </c>
      <c r="AR126" s="170">
        <f>IF('Indicator Date hidden'!AS127="x","x",$AR$2-'Indicator Date hidden'!AS127)</f>
        <v>0</v>
      </c>
      <c r="AS126" s="170">
        <f>IF('Indicator Date hidden'!AT127="x","x",$AS$2-'Indicator Date hidden'!AT127)</f>
        <v>0</v>
      </c>
      <c r="AT126" s="170">
        <f>IF('Indicator Date hidden'!AU127="x","x",$AT$2-'Indicator Date hidden'!AU127)</f>
        <v>0</v>
      </c>
      <c r="AU126" s="170">
        <f>IF('Indicator Date hidden'!AV127="x","x",$AU$2-'Indicator Date hidden'!AV127)</f>
        <v>1</v>
      </c>
      <c r="AV126" s="170">
        <f>IF('Indicator Date hidden'!AW127="x","x",$AV$2-'Indicator Date hidden'!AW127)</f>
        <v>0</v>
      </c>
      <c r="AW126" s="170">
        <f>IF('Indicator Date hidden'!AX127="x","x",$AW$2-'Indicator Date hidden'!AX127)</f>
        <v>0</v>
      </c>
      <c r="AX126" s="170">
        <f>IF('Indicator Date hidden'!AY127="x","x",$AX$2-'Indicator Date hidden'!AY127)</f>
        <v>0</v>
      </c>
      <c r="AY126" s="170">
        <f>IF('Indicator Date hidden'!AZ127="x","x",$AY$2-'Indicator Date hidden'!AZ127)</f>
        <v>0</v>
      </c>
      <c r="AZ126" s="170">
        <f>IF('Indicator Date hidden'!BA127="x","x",$AZ$2-'Indicator Date hidden'!BA127)</f>
        <v>0</v>
      </c>
      <c r="BA126" s="5">
        <f t="shared" si="5"/>
        <v>13</v>
      </c>
      <c r="BB126" s="171">
        <f t="shared" si="6"/>
        <v>0.25490196078431371</v>
      </c>
      <c r="BC126" s="5">
        <f t="shared" si="7"/>
        <v>6</v>
      </c>
      <c r="BD126" s="171">
        <f t="shared" si="8"/>
        <v>0.94647203028605253</v>
      </c>
      <c r="BE126" s="174">
        <f t="shared" si="9"/>
        <v>0</v>
      </c>
    </row>
    <row r="127" spans="1:57" x14ac:dyDescent="0.25">
      <c r="A127" t="s">
        <v>233</v>
      </c>
      <c r="B127" s="170">
        <f>IF('Indicator Date hidden'!C128="x","x",$B$2-'Indicator Date hidden'!C128)</f>
        <v>0</v>
      </c>
      <c r="C127" s="170">
        <f>IF('Indicator Date hidden'!D128="x","x",$C$2-'Indicator Date hidden'!D128)</f>
        <v>0</v>
      </c>
      <c r="D127" s="170">
        <f>IF('Indicator Date hidden'!E128="x","x",$D$2-'Indicator Date hidden'!E128)</f>
        <v>0</v>
      </c>
      <c r="E127" s="170">
        <f>IF('Indicator Date hidden'!F128="x","x",$E$2-'Indicator Date hidden'!F128)</f>
        <v>0</v>
      </c>
      <c r="F127" s="170">
        <f>IF('Indicator Date hidden'!G128="x","x",$F$2-'Indicator Date hidden'!G128)</f>
        <v>0</v>
      </c>
      <c r="G127" s="170">
        <f>IF('Indicator Date hidden'!H128="x","x",$G$2-'Indicator Date hidden'!H128)</f>
        <v>0</v>
      </c>
      <c r="H127" s="170">
        <f>IF('Indicator Date hidden'!I128="x","x",$H$2-'Indicator Date hidden'!I128)</f>
        <v>0</v>
      </c>
      <c r="I127" s="170">
        <f>IF('Indicator Date hidden'!J128="x","x",$I$2-'Indicator Date hidden'!J128)</f>
        <v>0</v>
      </c>
      <c r="J127" s="170">
        <f>IF('Indicator Date hidden'!K128="x","x",$J$2-'Indicator Date hidden'!K128)</f>
        <v>0</v>
      </c>
      <c r="K127" s="170">
        <f>IF('Indicator Date hidden'!L128="x","x",$K$2-'Indicator Date hidden'!L128)</f>
        <v>0</v>
      </c>
      <c r="L127" s="170">
        <f>IF('Indicator Date hidden'!M128="x","x",$L$2-'Indicator Date hidden'!M128)</f>
        <v>0</v>
      </c>
      <c r="M127" s="170">
        <f>IF('Indicator Date hidden'!N128="x","x",$M$2-'Indicator Date hidden'!N128)</f>
        <v>0</v>
      </c>
      <c r="N127" s="170">
        <f>IF('Indicator Date hidden'!O128="x","x",$N$2-'Indicator Date hidden'!O128)</f>
        <v>0</v>
      </c>
      <c r="O127" s="170">
        <f>IF('Indicator Date hidden'!P128="x","x",$O$2-'Indicator Date hidden'!P128)</f>
        <v>0</v>
      </c>
      <c r="P127" s="170">
        <f>IF('Indicator Date hidden'!Q128="x","x",$P$2-'Indicator Date hidden'!Q128)</f>
        <v>0</v>
      </c>
      <c r="Q127" s="170">
        <f>IF('Indicator Date hidden'!R128="x","x",$Q$2-'Indicator Date hidden'!R128)</f>
        <v>2</v>
      </c>
      <c r="R127" s="170">
        <f>IF('Indicator Date hidden'!S128="x","x",$R$2-'Indicator Date hidden'!S128)</f>
        <v>0</v>
      </c>
      <c r="S127" s="170">
        <f>IF('Indicator Date hidden'!T128="x","x",$S$2-'Indicator Date hidden'!T128)</f>
        <v>0</v>
      </c>
      <c r="T127" s="170">
        <f>IF('Indicator Date hidden'!U128="x","x",$T$2-'Indicator Date hidden'!U128)</f>
        <v>0</v>
      </c>
      <c r="U127" s="170">
        <f>IF('Indicator Date hidden'!V128="x","x",$U$2-'Indicator Date hidden'!V128)</f>
        <v>0</v>
      </c>
      <c r="V127" s="170">
        <f>IF('Indicator Date hidden'!W128="x","x",$V$2-'Indicator Date hidden'!W128)</f>
        <v>1</v>
      </c>
      <c r="W127" s="170">
        <f>IF('Indicator Date hidden'!X128="x","x",$W$2-'Indicator Date hidden'!X128)</f>
        <v>0</v>
      </c>
      <c r="X127" s="170">
        <f>IF('Indicator Date hidden'!Y128="x","x",$X$2-'Indicator Date hidden'!Y128)</f>
        <v>6</v>
      </c>
      <c r="Y127" s="170">
        <f>IF('Indicator Date hidden'!Z128="x","x",$Y$2-'Indicator Date hidden'!Z128)</f>
        <v>0</v>
      </c>
      <c r="Z127" s="170">
        <f>IF('Indicator Date hidden'!AA128="x","x",$Z$2-'Indicator Date hidden'!AA128)</f>
        <v>0</v>
      </c>
      <c r="AA127" s="170">
        <f>IF('Indicator Date hidden'!AB128="x","x",$AA$2-'Indicator Date hidden'!AB128)</f>
        <v>0</v>
      </c>
      <c r="AB127" s="170">
        <f>IF('Indicator Date hidden'!AC128="x","x",$AB$2-'Indicator Date hidden'!AC128)</f>
        <v>0</v>
      </c>
      <c r="AC127" s="170">
        <f>IF('Indicator Date hidden'!AD128="x","x",$AC$2-'Indicator Date hidden'!AD128)</f>
        <v>0</v>
      </c>
      <c r="AD127" s="170">
        <f>IF('Indicator Date hidden'!AE128="x","x",$AD$2-'Indicator Date hidden'!AE128)</f>
        <v>0</v>
      </c>
      <c r="AE127" s="170" t="str">
        <f>IF('Indicator Date hidden'!AF128="x","x",$AE$2-'Indicator Date hidden'!AF128)</f>
        <v>x</v>
      </c>
      <c r="AF127" s="170">
        <f>IF('Indicator Date hidden'!AG128="x","x",$AF$2-'Indicator Date hidden'!AG128)</f>
        <v>6</v>
      </c>
      <c r="AG127" s="170">
        <f>IF('Indicator Date hidden'!AH128="x","x",$AG$2-'Indicator Date hidden'!AH128)</f>
        <v>0</v>
      </c>
      <c r="AH127" s="170">
        <f>IF('Indicator Date hidden'!AI128="x","x",$AH$2-'Indicator Date hidden'!AI128)</f>
        <v>0</v>
      </c>
      <c r="AI127" s="170">
        <f>IF('Indicator Date hidden'!AJ128="x","x",$AI$2-'Indicator Date hidden'!AJ128)</f>
        <v>0</v>
      </c>
      <c r="AJ127" s="170">
        <f>IF('Indicator Date hidden'!AK128="x","x",$AJ$2-'Indicator Date hidden'!AK128)</f>
        <v>0</v>
      </c>
      <c r="AK127" s="170">
        <f>IF('Indicator Date hidden'!AL128="x","x",$AK$2-'Indicator Date hidden'!AL128)</f>
        <v>1</v>
      </c>
      <c r="AL127" s="170">
        <f>IF('Indicator Date hidden'!AM128="x","x",$AL$2-'Indicator Date hidden'!AM128)</f>
        <v>0</v>
      </c>
      <c r="AM127" s="170">
        <f>IF('Indicator Date hidden'!AN128="x","x",$AM$2-'Indicator Date hidden'!AN128)</f>
        <v>0</v>
      </c>
      <c r="AN127" s="170">
        <f>IF('Indicator Date hidden'!AO128="x","x",$AN$2-'Indicator Date hidden'!AO128)</f>
        <v>0</v>
      </c>
      <c r="AO127" s="170">
        <f>IF('Indicator Date hidden'!AP128="x","x",$AO$2-'Indicator Date hidden'!AP128)</f>
        <v>1</v>
      </c>
      <c r="AP127" s="170">
        <f>IF('Indicator Date hidden'!AQ128="x","x",$AP$2-'Indicator Date hidden'!AQ128)</f>
        <v>1</v>
      </c>
      <c r="AQ127" s="170">
        <f>IF('Indicator Date hidden'!AR128="x","x",$AQ$2-'Indicator Date hidden'!AR128)</f>
        <v>0</v>
      </c>
      <c r="AR127" s="170">
        <f>IF('Indicator Date hidden'!AS128="x","x",$AR$2-'Indicator Date hidden'!AS128)</f>
        <v>0</v>
      </c>
      <c r="AS127" s="170">
        <f>IF('Indicator Date hidden'!AT128="x","x",$AS$2-'Indicator Date hidden'!AT128)</f>
        <v>0</v>
      </c>
      <c r="AT127" s="170">
        <f>IF('Indicator Date hidden'!AU128="x","x",$AT$2-'Indicator Date hidden'!AU128)</f>
        <v>0</v>
      </c>
      <c r="AU127" s="170">
        <f>IF('Indicator Date hidden'!AV128="x","x",$AU$2-'Indicator Date hidden'!AV128)</f>
        <v>1</v>
      </c>
      <c r="AV127" s="170">
        <f>IF('Indicator Date hidden'!AW128="x","x",$AV$2-'Indicator Date hidden'!AW128)</f>
        <v>0</v>
      </c>
      <c r="AW127" s="170">
        <f>IF('Indicator Date hidden'!AX128="x","x",$AW$2-'Indicator Date hidden'!AX128)</f>
        <v>0</v>
      </c>
      <c r="AX127" s="170">
        <f>IF('Indicator Date hidden'!AY128="x","x",$AX$2-'Indicator Date hidden'!AY128)</f>
        <v>0</v>
      </c>
      <c r="AY127" s="170">
        <f>IF('Indicator Date hidden'!AZ128="x","x",$AY$2-'Indicator Date hidden'!AZ128)</f>
        <v>0</v>
      </c>
      <c r="AZ127" s="170">
        <f>IF('Indicator Date hidden'!BA128="x","x",$AZ$2-'Indicator Date hidden'!BA128)</f>
        <v>0</v>
      </c>
      <c r="BA127" s="5">
        <f t="shared" si="5"/>
        <v>19</v>
      </c>
      <c r="BB127" s="171">
        <f t="shared" si="6"/>
        <v>0.38</v>
      </c>
      <c r="BC127" s="5">
        <f t="shared" si="7"/>
        <v>8</v>
      </c>
      <c r="BD127" s="171">
        <f t="shared" si="8"/>
        <v>1.2147427711248171</v>
      </c>
      <c r="BE127" s="174">
        <f t="shared" si="9"/>
        <v>0</v>
      </c>
    </row>
    <row r="128" spans="1:57" x14ac:dyDescent="0.25">
      <c r="A128" t="s">
        <v>235</v>
      </c>
      <c r="B128" s="170">
        <f>IF('Indicator Date hidden'!C129="x","x",$B$2-'Indicator Date hidden'!C129)</f>
        <v>0</v>
      </c>
      <c r="C128" s="170">
        <f>IF('Indicator Date hidden'!D129="x","x",$C$2-'Indicator Date hidden'!D129)</f>
        <v>0</v>
      </c>
      <c r="D128" s="170">
        <f>IF('Indicator Date hidden'!E129="x","x",$D$2-'Indicator Date hidden'!E129)</f>
        <v>0</v>
      </c>
      <c r="E128" s="170">
        <f>IF('Indicator Date hidden'!F129="x","x",$E$2-'Indicator Date hidden'!F129)</f>
        <v>0</v>
      </c>
      <c r="F128" s="170">
        <f>IF('Indicator Date hidden'!G129="x","x",$F$2-'Indicator Date hidden'!G129)</f>
        <v>0</v>
      </c>
      <c r="G128" s="170">
        <f>IF('Indicator Date hidden'!H129="x","x",$G$2-'Indicator Date hidden'!H129)</f>
        <v>0</v>
      </c>
      <c r="H128" s="170">
        <f>IF('Indicator Date hidden'!I129="x","x",$H$2-'Indicator Date hidden'!I129)</f>
        <v>0</v>
      </c>
      <c r="I128" s="170">
        <f>IF('Indicator Date hidden'!J129="x","x",$I$2-'Indicator Date hidden'!J129)</f>
        <v>0</v>
      </c>
      <c r="J128" s="170">
        <f>IF('Indicator Date hidden'!K129="x","x",$J$2-'Indicator Date hidden'!K129)</f>
        <v>0</v>
      </c>
      <c r="K128" s="170">
        <f>IF('Indicator Date hidden'!L129="x","x",$K$2-'Indicator Date hidden'!L129)</f>
        <v>0</v>
      </c>
      <c r="L128" s="170">
        <f>IF('Indicator Date hidden'!M129="x","x",$L$2-'Indicator Date hidden'!M129)</f>
        <v>0</v>
      </c>
      <c r="M128" s="170">
        <f>IF('Indicator Date hidden'!N129="x","x",$M$2-'Indicator Date hidden'!N129)</f>
        <v>0</v>
      </c>
      <c r="N128" s="170">
        <f>IF('Indicator Date hidden'!O129="x","x",$N$2-'Indicator Date hidden'!O129)</f>
        <v>0</v>
      </c>
      <c r="O128" s="170">
        <f>IF('Indicator Date hidden'!P129="x","x",$O$2-'Indicator Date hidden'!P129)</f>
        <v>0</v>
      </c>
      <c r="P128" s="170">
        <f>IF('Indicator Date hidden'!Q129="x","x",$P$2-'Indicator Date hidden'!Q129)</f>
        <v>0</v>
      </c>
      <c r="Q128" s="170" t="str">
        <f>IF('Indicator Date hidden'!R129="x","x",$Q$2-'Indicator Date hidden'!R129)</f>
        <v>x</v>
      </c>
      <c r="R128" s="170">
        <f>IF('Indicator Date hidden'!S129="x","x",$R$2-'Indicator Date hidden'!S129)</f>
        <v>0</v>
      </c>
      <c r="S128" s="170">
        <f>IF('Indicator Date hidden'!T129="x","x",$S$2-'Indicator Date hidden'!T129)</f>
        <v>0</v>
      </c>
      <c r="T128" s="170">
        <f>IF('Indicator Date hidden'!U129="x","x",$T$2-'Indicator Date hidden'!U129)</f>
        <v>0</v>
      </c>
      <c r="U128" s="170" t="str">
        <f>IF('Indicator Date hidden'!V129="x","x",$U$2-'Indicator Date hidden'!V129)</f>
        <v>x</v>
      </c>
      <c r="V128" s="170">
        <f>IF('Indicator Date hidden'!W129="x","x",$V$2-'Indicator Date hidden'!W129)</f>
        <v>1</v>
      </c>
      <c r="W128" s="170" t="str">
        <f>IF('Indicator Date hidden'!X129="x","x",$W$2-'Indicator Date hidden'!X129)</f>
        <v>x</v>
      </c>
      <c r="X128" s="170">
        <f>IF('Indicator Date hidden'!Y129="x","x",$X$2-'Indicator Date hidden'!Y129)</f>
        <v>4</v>
      </c>
      <c r="Y128" s="170">
        <f>IF('Indicator Date hidden'!Z129="x","x",$Y$2-'Indicator Date hidden'!Z129)</f>
        <v>0</v>
      </c>
      <c r="Z128" s="170">
        <f>IF('Indicator Date hidden'!AA129="x","x",$Z$2-'Indicator Date hidden'!AA129)</f>
        <v>0</v>
      </c>
      <c r="AA128" s="170">
        <f>IF('Indicator Date hidden'!AB129="x","x",$AA$2-'Indicator Date hidden'!AB129)</f>
        <v>2</v>
      </c>
      <c r="AB128" s="170">
        <f>IF('Indicator Date hidden'!AC129="x","x",$AB$2-'Indicator Date hidden'!AC129)</f>
        <v>0</v>
      </c>
      <c r="AC128" s="170">
        <f>IF('Indicator Date hidden'!AD129="x","x",$AC$2-'Indicator Date hidden'!AD129)</f>
        <v>0</v>
      </c>
      <c r="AD128" s="170" t="str">
        <f>IF('Indicator Date hidden'!AE129="x","x",$AD$2-'Indicator Date hidden'!AE129)</f>
        <v>x</v>
      </c>
      <c r="AE128" s="170">
        <f>IF('Indicator Date hidden'!AF129="x","x",$AE$2-'Indicator Date hidden'!AF129)</f>
        <v>0</v>
      </c>
      <c r="AF128" s="170">
        <f>IF('Indicator Date hidden'!AG129="x","x",$AF$2-'Indicator Date hidden'!AG129)</f>
        <v>3</v>
      </c>
      <c r="AG128" s="170">
        <f>IF('Indicator Date hidden'!AH129="x","x",$AG$2-'Indicator Date hidden'!AH129)</f>
        <v>0</v>
      </c>
      <c r="AH128" s="170">
        <f>IF('Indicator Date hidden'!AI129="x","x",$AH$2-'Indicator Date hidden'!AI129)</f>
        <v>0</v>
      </c>
      <c r="AI128" s="170">
        <f>IF('Indicator Date hidden'!AJ129="x","x",$AI$2-'Indicator Date hidden'!AJ129)</f>
        <v>0</v>
      </c>
      <c r="AJ128" s="170" t="str">
        <f>IF('Indicator Date hidden'!AK129="x","x",$AJ$2-'Indicator Date hidden'!AK129)</f>
        <v>x</v>
      </c>
      <c r="AK128" s="170">
        <f>IF('Indicator Date hidden'!AL129="x","x",$AK$2-'Indicator Date hidden'!AL129)</f>
        <v>1</v>
      </c>
      <c r="AL128" s="170">
        <f>IF('Indicator Date hidden'!AM129="x","x",$AL$2-'Indicator Date hidden'!AM129)</f>
        <v>0</v>
      </c>
      <c r="AM128" s="170">
        <f>IF('Indicator Date hidden'!AN129="x","x",$AM$2-'Indicator Date hidden'!AN129)</f>
        <v>0</v>
      </c>
      <c r="AN128" s="170">
        <f>IF('Indicator Date hidden'!AO129="x","x",$AN$2-'Indicator Date hidden'!AO129)</f>
        <v>0</v>
      </c>
      <c r="AO128" s="170">
        <f>IF('Indicator Date hidden'!AP129="x","x",$AO$2-'Indicator Date hidden'!AP129)</f>
        <v>0</v>
      </c>
      <c r="AP128" s="170">
        <f>IF('Indicator Date hidden'!AQ129="x","x",$AP$2-'Indicator Date hidden'!AQ129)</f>
        <v>0</v>
      </c>
      <c r="AQ128" s="170">
        <f>IF('Indicator Date hidden'!AR129="x","x",$AQ$2-'Indicator Date hidden'!AR129)</f>
        <v>0</v>
      </c>
      <c r="AR128" s="170">
        <f>IF('Indicator Date hidden'!AS129="x","x",$AR$2-'Indicator Date hidden'!AS129)</f>
        <v>0</v>
      </c>
      <c r="AS128" s="170">
        <f>IF('Indicator Date hidden'!AT129="x","x",$AS$2-'Indicator Date hidden'!AT129)</f>
        <v>0</v>
      </c>
      <c r="AT128" s="170">
        <f>IF('Indicator Date hidden'!AU129="x","x",$AT$2-'Indicator Date hidden'!AU129)</f>
        <v>0</v>
      </c>
      <c r="AU128" s="170" t="str">
        <f>IF('Indicator Date hidden'!AV129="x","x",$AU$2-'Indicator Date hidden'!AV129)</f>
        <v>x</v>
      </c>
      <c r="AV128" s="170">
        <f>IF('Indicator Date hidden'!AW129="x","x",$AV$2-'Indicator Date hidden'!AW129)</f>
        <v>0</v>
      </c>
      <c r="AW128" s="170">
        <f>IF('Indicator Date hidden'!AX129="x","x",$AW$2-'Indicator Date hidden'!AX129)</f>
        <v>0</v>
      </c>
      <c r="AX128" s="170">
        <f>IF('Indicator Date hidden'!AY129="x","x",$AX$2-'Indicator Date hidden'!AY129)</f>
        <v>0</v>
      </c>
      <c r="AY128" s="170">
        <f>IF('Indicator Date hidden'!AZ129="x","x",$AY$2-'Indicator Date hidden'!AZ129)</f>
        <v>0</v>
      </c>
      <c r="AZ128" s="170">
        <f>IF('Indicator Date hidden'!BA129="x","x",$AZ$2-'Indicator Date hidden'!BA129)</f>
        <v>0</v>
      </c>
      <c r="BA128" s="5">
        <f t="shared" si="5"/>
        <v>11</v>
      </c>
      <c r="BB128" s="171">
        <f t="shared" si="6"/>
        <v>0.24444444444444444</v>
      </c>
      <c r="BC128" s="5">
        <f t="shared" si="7"/>
        <v>5</v>
      </c>
      <c r="BD128" s="171">
        <f t="shared" si="8"/>
        <v>0.79318081322554435</v>
      </c>
      <c r="BE128" s="174">
        <f t="shared" si="9"/>
        <v>0</v>
      </c>
    </row>
    <row r="129" spans="1:57" x14ac:dyDescent="0.25">
      <c r="A129" t="s">
        <v>238</v>
      </c>
      <c r="B129" s="170">
        <f>IF('Indicator Date hidden'!C130="x","x",$B$2-'Indicator Date hidden'!C130)</f>
        <v>0</v>
      </c>
      <c r="C129" s="170">
        <f>IF('Indicator Date hidden'!D130="x","x",$C$2-'Indicator Date hidden'!D130)</f>
        <v>0</v>
      </c>
      <c r="D129" s="170">
        <f>IF('Indicator Date hidden'!E130="x","x",$D$2-'Indicator Date hidden'!E130)</f>
        <v>0</v>
      </c>
      <c r="E129" s="170">
        <f>IF('Indicator Date hidden'!F130="x","x",$E$2-'Indicator Date hidden'!F130)</f>
        <v>0</v>
      </c>
      <c r="F129" s="170">
        <f>IF('Indicator Date hidden'!G130="x","x",$F$2-'Indicator Date hidden'!G130)</f>
        <v>0</v>
      </c>
      <c r="G129" s="170">
        <f>IF('Indicator Date hidden'!H130="x","x",$G$2-'Indicator Date hidden'!H130)</f>
        <v>0</v>
      </c>
      <c r="H129" s="170">
        <f>IF('Indicator Date hidden'!I130="x","x",$H$2-'Indicator Date hidden'!I130)</f>
        <v>0</v>
      </c>
      <c r="I129" s="170">
        <f>IF('Indicator Date hidden'!J130="x","x",$I$2-'Indicator Date hidden'!J130)</f>
        <v>0</v>
      </c>
      <c r="J129" s="170">
        <f>IF('Indicator Date hidden'!K130="x","x",$J$2-'Indicator Date hidden'!K130)</f>
        <v>0</v>
      </c>
      <c r="K129" s="170">
        <f>IF('Indicator Date hidden'!L130="x","x",$K$2-'Indicator Date hidden'!L130)</f>
        <v>0</v>
      </c>
      <c r="L129" s="170">
        <f>IF('Indicator Date hidden'!M130="x","x",$L$2-'Indicator Date hidden'!M130)</f>
        <v>0</v>
      </c>
      <c r="M129" s="170">
        <f>IF('Indicator Date hidden'!N130="x","x",$M$2-'Indicator Date hidden'!N130)</f>
        <v>0</v>
      </c>
      <c r="N129" s="170">
        <f>IF('Indicator Date hidden'!O130="x","x",$N$2-'Indicator Date hidden'!O130)</f>
        <v>0</v>
      </c>
      <c r="O129" s="170">
        <f>IF('Indicator Date hidden'!P130="x","x",$O$2-'Indicator Date hidden'!P130)</f>
        <v>0</v>
      </c>
      <c r="P129" s="170">
        <f>IF('Indicator Date hidden'!Q130="x","x",$P$2-'Indicator Date hidden'!Q130)</f>
        <v>0</v>
      </c>
      <c r="Q129" s="170" t="str">
        <f>IF('Indicator Date hidden'!R130="x","x",$Q$2-'Indicator Date hidden'!R130)</f>
        <v>x</v>
      </c>
      <c r="R129" s="170">
        <f>IF('Indicator Date hidden'!S130="x","x",$R$2-'Indicator Date hidden'!S130)</f>
        <v>0</v>
      </c>
      <c r="S129" s="170">
        <f>IF('Indicator Date hidden'!T130="x","x",$S$2-'Indicator Date hidden'!T130)</f>
        <v>0</v>
      </c>
      <c r="T129" s="170">
        <f>IF('Indicator Date hidden'!U130="x","x",$T$2-'Indicator Date hidden'!U130)</f>
        <v>0</v>
      </c>
      <c r="U129" s="170" t="str">
        <f>IF('Indicator Date hidden'!V130="x","x",$U$2-'Indicator Date hidden'!V130)</f>
        <v>x</v>
      </c>
      <c r="V129" s="170">
        <f>IF('Indicator Date hidden'!W130="x","x",$V$2-'Indicator Date hidden'!W130)</f>
        <v>1</v>
      </c>
      <c r="W129" s="170">
        <f>IF('Indicator Date hidden'!X130="x","x",$W$2-'Indicator Date hidden'!X130)</f>
        <v>7</v>
      </c>
      <c r="X129" s="170">
        <f>IF('Indicator Date hidden'!Y130="x","x",$X$2-'Indicator Date hidden'!Y130)</f>
        <v>0</v>
      </c>
      <c r="Y129" s="170">
        <f>IF('Indicator Date hidden'!Z130="x","x",$Y$2-'Indicator Date hidden'!Z130)</f>
        <v>0</v>
      </c>
      <c r="Z129" s="170">
        <f>IF('Indicator Date hidden'!AA130="x","x",$Z$2-'Indicator Date hidden'!AA130)</f>
        <v>0</v>
      </c>
      <c r="AA129" s="170">
        <f>IF('Indicator Date hidden'!AB130="x","x",$AA$2-'Indicator Date hidden'!AB130)</f>
        <v>2</v>
      </c>
      <c r="AB129" s="170">
        <f>IF('Indicator Date hidden'!AC130="x","x",$AB$2-'Indicator Date hidden'!AC130)</f>
        <v>0</v>
      </c>
      <c r="AC129" s="170">
        <f>IF('Indicator Date hidden'!AD130="x","x",$AC$2-'Indicator Date hidden'!AD130)</f>
        <v>0</v>
      </c>
      <c r="AD129" s="170" t="str">
        <f>IF('Indicator Date hidden'!AE130="x","x",$AD$2-'Indicator Date hidden'!AE130)</f>
        <v>x</v>
      </c>
      <c r="AE129" s="170">
        <f>IF('Indicator Date hidden'!AF130="x","x",$AE$2-'Indicator Date hidden'!AF130)</f>
        <v>0</v>
      </c>
      <c r="AF129" s="170" t="str">
        <f>IF('Indicator Date hidden'!AG130="x","x",$AF$2-'Indicator Date hidden'!AG130)</f>
        <v>x</v>
      </c>
      <c r="AG129" s="170">
        <f>IF('Indicator Date hidden'!AH130="x","x",$AG$2-'Indicator Date hidden'!AH130)</f>
        <v>0</v>
      </c>
      <c r="AH129" s="170">
        <f>IF('Indicator Date hidden'!AI130="x","x",$AH$2-'Indicator Date hidden'!AI130)</f>
        <v>0</v>
      </c>
      <c r="AI129" s="170">
        <f>IF('Indicator Date hidden'!AJ130="x","x",$AI$2-'Indicator Date hidden'!AJ130)</f>
        <v>0</v>
      </c>
      <c r="AJ129" s="170" t="str">
        <f>IF('Indicator Date hidden'!AK130="x","x",$AJ$2-'Indicator Date hidden'!AK130)</f>
        <v>x</v>
      </c>
      <c r="AK129" s="170">
        <f>IF('Indicator Date hidden'!AL130="x","x",$AK$2-'Indicator Date hidden'!AL130)</f>
        <v>1</v>
      </c>
      <c r="AL129" s="170">
        <f>IF('Indicator Date hidden'!AM130="x","x",$AL$2-'Indicator Date hidden'!AM130)</f>
        <v>0</v>
      </c>
      <c r="AM129" s="170">
        <f>IF('Indicator Date hidden'!AN130="x","x",$AM$2-'Indicator Date hidden'!AN130)</f>
        <v>0</v>
      </c>
      <c r="AN129" s="170">
        <f>IF('Indicator Date hidden'!AO130="x","x",$AN$2-'Indicator Date hidden'!AO130)</f>
        <v>0</v>
      </c>
      <c r="AO129" s="170">
        <f>IF('Indicator Date hidden'!AP130="x","x",$AO$2-'Indicator Date hidden'!AP130)</f>
        <v>0</v>
      </c>
      <c r="AP129" s="170">
        <f>IF('Indicator Date hidden'!AQ130="x","x",$AP$2-'Indicator Date hidden'!AQ130)</f>
        <v>0</v>
      </c>
      <c r="AQ129" s="170" t="str">
        <f>IF('Indicator Date hidden'!AR130="x","x",$AQ$2-'Indicator Date hidden'!AR130)</f>
        <v>x</v>
      </c>
      <c r="AR129" s="170">
        <f>IF('Indicator Date hidden'!AS130="x","x",$AR$2-'Indicator Date hidden'!AS130)</f>
        <v>0</v>
      </c>
      <c r="AS129" s="170">
        <f>IF('Indicator Date hidden'!AT130="x","x",$AS$2-'Indicator Date hidden'!AT130)</f>
        <v>0</v>
      </c>
      <c r="AT129" s="170">
        <f>IF('Indicator Date hidden'!AU130="x","x",$AT$2-'Indicator Date hidden'!AU130)</f>
        <v>0</v>
      </c>
      <c r="AU129" s="170">
        <f>IF('Indicator Date hidden'!AV130="x","x",$AU$2-'Indicator Date hidden'!AV130)</f>
        <v>1</v>
      </c>
      <c r="AV129" s="170">
        <f>IF('Indicator Date hidden'!AW130="x","x",$AV$2-'Indicator Date hidden'!AW130)</f>
        <v>0</v>
      </c>
      <c r="AW129" s="170">
        <f>IF('Indicator Date hidden'!AX130="x","x",$AW$2-'Indicator Date hidden'!AX130)</f>
        <v>0</v>
      </c>
      <c r="AX129" s="170">
        <f>IF('Indicator Date hidden'!AY130="x","x",$AX$2-'Indicator Date hidden'!AY130)</f>
        <v>0</v>
      </c>
      <c r="AY129" s="170">
        <f>IF('Indicator Date hidden'!AZ130="x","x",$AY$2-'Indicator Date hidden'!AZ130)</f>
        <v>0</v>
      </c>
      <c r="AZ129" s="170">
        <f>IF('Indicator Date hidden'!BA130="x","x",$AZ$2-'Indicator Date hidden'!BA130)</f>
        <v>0</v>
      </c>
      <c r="BA129" s="5">
        <f t="shared" si="5"/>
        <v>12</v>
      </c>
      <c r="BB129" s="171">
        <f t="shared" si="6"/>
        <v>0.26666666666666666</v>
      </c>
      <c r="BC129" s="5">
        <f t="shared" si="7"/>
        <v>5</v>
      </c>
      <c r="BD129" s="171">
        <f t="shared" si="8"/>
        <v>1.0832051206181281</v>
      </c>
      <c r="BE129" s="174">
        <f t="shared" si="9"/>
        <v>0</v>
      </c>
    </row>
    <row r="130" spans="1:57" x14ac:dyDescent="0.25">
      <c r="A130" t="s">
        <v>240</v>
      </c>
      <c r="B130" s="170">
        <f>IF('Indicator Date hidden'!C131="x","x",$B$2-'Indicator Date hidden'!C131)</f>
        <v>0</v>
      </c>
      <c r="C130" s="170">
        <f>IF('Indicator Date hidden'!D131="x","x",$C$2-'Indicator Date hidden'!D131)</f>
        <v>0</v>
      </c>
      <c r="D130" s="170">
        <f>IF('Indicator Date hidden'!E131="x","x",$D$2-'Indicator Date hidden'!E131)</f>
        <v>0</v>
      </c>
      <c r="E130" s="170">
        <f>IF('Indicator Date hidden'!F131="x","x",$E$2-'Indicator Date hidden'!F131)</f>
        <v>0</v>
      </c>
      <c r="F130" s="170">
        <f>IF('Indicator Date hidden'!G131="x","x",$F$2-'Indicator Date hidden'!G131)</f>
        <v>0</v>
      </c>
      <c r="G130" s="170">
        <f>IF('Indicator Date hidden'!H131="x","x",$G$2-'Indicator Date hidden'!H131)</f>
        <v>0</v>
      </c>
      <c r="H130" s="170">
        <f>IF('Indicator Date hidden'!I131="x","x",$H$2-'Indicator Date hidden'!I131)</f>
        <v>0</v>
      </c>
      <c r="I130" s="170">
        <f>IF('Indicator Date hidden'!J131="x","x",$I$2-'Indicator Date hidden'!J131)</f>
        <v>0</v>
      </c>
      <c r="J130" s="170">
        <f>IF('Indicator Date hidden'!K131="x","x",$J$2-'Indicator Date hidden'!K131)</f>
        <v>0</v>
      </c>
      <c r="K130" s="170">
        <f>IF('Indicator Date hidden'!L131="x","x",$K$2-'Indicator Date hidden'!L131)</f>
        <v>0</v>
      </c>
      <c r="L130" s="170">
        <f>IF('Indicator Date hidden'!M131="x","x",$L$2-'Indicator Date hidden'!M131)</f>
        <v>0</v>
      </c>
      <c r="M130" s="170">
        <f>IF('Indicator Date hidden'!N131="x","x",$M$2-'Indicator Date hidden'!N131)</f>
        <v>0</v>
      </c>
      <c r="N130" s="170">
        <f>IF('Indicator Date hidden'!O131="x","x",$N$2-'Indicator Date hidden'!O131)</f>
        <v>0</v>
      </c>
      <c r="O130" s="170">
        <f>IF('Indicator Date hidden'!P131="x","x",$O$2-'Indicator Date hidden'!P131)</f>
        <v>0</v>
      </c>
      <c r="P130" s="170">
        <f>IF('Indicator Date hidden'!Q131="x","x",$P$2-'Indicator Date hidden'!Q131)</f>
        <v>0</v>
      </c>
      <c r="Q130" s="170">
        <f>IF('Indicator Date hidden'!R131="x","x",$Q$2-'Indicator Date hidden'!R131)</f>
        <v>2</v>
      </c>
      <c r="R130" s="170">
        <f>IF('Indicator Date hidden'!S131="x","x",$R$2-'Indicator Date hidden'!S131)</f>
        <v>0</v>
      </c>
      <c r="S130" s="170">
        <f>IF('Indicator Date hidden'!T131="x","x",$S$2-'Indicator Date hidden'!T131)</f>
        <v>0</v>
      </c>
      <c r="T130" s="170">
        <f>IF('Indicator Date hidden'!U131="x","x",$T$2-'Indicator Date hidden'!U131)</f>
        <v>0</v>
      </c>
      <c r="U130" s="170">
        <f>IF('Indicator Date hidden'!V131="x","x",$U$2-'Indicator Date hidden'!V131)</f>
        <v>0</v>
      </c>
      <c r="V130" s="170">
        <f>IF('Indicator Date hidden'!W131="x","x",$V$2-'Indicator Date hidden'!W131)</f>
        <v>1</v>
      </c>
      <c r="W130" s="170">
        <f>IF('Indicator Date hidden'!X131="x","x",$W$2-'Indicator Date hidden'!X131)</f>
        <v>4</v>
      </c>
      <c r="X130" s="170">
        <f>IF('Indicator Date hidden'!Y131="x","x",$X$2-'Indicator Date hidden'!Y131)</f>
        <v>6</v>
      </c>
      <c r="Y130" s="170">
        <f>IF('Indicator Date hidden'!Z131="x","x",$Y$2-'Indicator Date hidden'!Z131)</f>
        <v>0</v>
      </c>
      <c r="Z130" s="170">
        <f>IF('Indicator Date hidden'!AA131="x","x",$Z$2-'Indicator Date hidden'!AA131)</f>
        <v>0</v>
      </c>
      <c r="AA130" s="170">
        <f>IF('Indicator Date hidden'!AB131="x","x",$AA$2-'Indicator Date hidden'!AB131)</f>
        <v>0</v>
      </c>
      <c r="AB130" s="170">
        <f>IF('Indicator Date hidden'!AC131="x","x",$AB$2-'Indicator Date hidden'!AC131)</f>
        <v>0</v>
      </c>
      <c r="AC130" s="170">
        <f>IF('Indicator Date hidden'!AD131="x","x",$AC$2-'Indicator Date hidden'!AD131)</f>
        <v>0</v>
      </c>
      <c r="AD130" s="170">
        <f>IF('Indicator Date hidden'!AE131="x","x",$AD$2-'Indicator Date hidden'!AE131)</f>
        <v>0</v>
      </c>
      <c r="AE130" s="170">
        <f>IF('Indicator Date hidden'!AF131="x","x",$AE$2-'Indicator Date hidden'!AF131)</f>
        <v>0</v>
      </c>
      <c r="AF130" s="170">
        <f>IF('Indicator Date hidden'!AG131="x","x",$AF$2-'Indicator Date hidden'!AG131)</f>
        <v>5</v>
      </c>
      <c r="AG130" s="170">
        <f>IF('Indicator Date hidden'!AH131="x","x",$AG$2-'Indicator Date hidden'!AH131)</f>
        <v>0</v>
      </c>
      <c r="AH130" s="170">
        <f>IF('Indicator Date hidden'!AI131="x","x",$AH$2-'Indicator Date hidden'!AI131)</f>
        <v>0</v>
      </c>
      <c r="AI130" s="170">
        <f>IF('Indicator Date hidden'!AJ131="x","x",$AI$2-'Indicator Date hidden'!AJ131)</f>
        <v>0</v>
      </c>
      <c r="AJ130" s="170">
        <f>IF('Indicator Date hidden'!AK131="x","x",$AJ$2-'Indicator Date hidden'!AK131)</f>
        <v>0</v>
      </c>
      <c r="AK130" s="170">
        <f>IF('Indicator Date hidden'!AL131="x","x",$AK$2-'Indicator Date hidden'!AL131)</f>
        <v>1</v>
      </c>
      <c r="AL130" s="170">
        <f>IF('Indicator Date hidden'!AM131="x","x",$AL$2-'Indicator Date hidden'!AM131)</f>
        <v>0</v>
      </c>
      <c r="AM130" s="170">
        <f>IF('Indicator Date hidden'!AN131="x","x",$AM$2-'Indicator Date hidden'!AN131)</f>
        <v>0</v>
      </c>
      <c r="AN130" s="170">
        <f>IF('Indicator Date hidden'!AO131="x","x",$AN$2-'Indicator Date hidden'!AO131)</f>
        <v>0</v>
      </c>
      <c r="AO130" s="170">
        <f>IF('Indicator Date hidden'!AP131="x","x",$AO$2-'Indicator Date hidden'!AP131)</f>
        <v>0</v>
      </c>
      <c r="AP130" s="170">
        <f>IF('Indicator Date hidden'!AQ131="x","x",$AP$2-'Indicator Date hidden'!AQ131)</f>
        <v>0</v>
      </c>
      <c r="AQ130" s="170">
        <f>IF('Indicator Date hidden'!AR131="x","x",$AQ$2-'Indicator Date hidden'!AR131)</f>
        <v>0</v>
      </c>
      <c r="AR130" s="170">
        <f>IF('Indicator Date hidden'!AS131="x","x",$AR$2-'Indicator Date hidden'!AS131)</f>
        <v>0</v>
      </c>
      <c r="AS130" s="170">
        <f>IF('Indicator Date hidden'!AT131="x","x",$AS$2-'Indicator Date hidden'!AT131)</f>
        <v>0</v>
      </c>
      <c r="AT130" s="170">
        <f>IF('Indicator Date hidden'!AU131="x","x",$AT$2-'Indicator Date hidden'!AU131)</f>
        <v>0</v>
      </c>
      <c r="AU130" s="170">
        <f>IF('Indicator Date hidden'!AV131="x","x",$AU$2-'Indicator Date hidden'!AV131)</f>
        <v>1</v>
      </c>
      <c r="AV130" s="170">
        <f>IF('Indicator Date hidden'!AW131="x","x",$AV$2-'Indicator Date hidden'!AW131)</f>
        <v>0</v>
      </c>
      <c r="AW130" s="170">
        <f>IF('Indicator Date hidden'!AX131="x","x",$AW$2-'Indicator Date hidden'!AX131)</f>
        <v>0</v>
      </c>
      <c r="AX130" s="170">
        <f>IF('Indicator Date hidden'!AY131="x","x",$AX$2-'Indicator Date hidden'!AY131)</f>
        <v>0</v>
      </c>
      <c r="AY130" s="170">
        <f>IF('Indicator Date hidden'!AZ131="x","x",$AY$2-'Indicator Date hidden'!AZ131)</f>
        <v>0</v>
      </c>
      <c r="AZ130" s="170">
        <f>IF('Indicator Date hidden'!BA131="x","x",$AZ$2-'Indicator Date hidden'!BA131)</f>
        <v>0</v>
      </c>
      <c r="BA130" s="5">
        <f t="shared" si="5"/>
        <v>20</v>
      </c>
      <c r="BB130" s="171">
        <f t="shared" si="6"/>
        <v>0.39215686274509803</v>
      </c>
      <c r="BC130" s="5">
        <f t="shared" si="7"/>
        <v>7</v>
      </c>
      <c r="BD130" s="171">
        <f t="shared" si="8"/>
        <v>1.2219950157555202</v>
      </c>
      <c r="BE130" s="174">
        <f t="shared" si="9"/>
        <v>0</v>
      </c>
    </row>
    <row r="131" spans="1:57" x14ac:dyDescent="0.25">
      <c r="A131" t="s">
        <v>242</v>
      </c>
      <c r="B131" s="170">
        <f>IF('Indicator Date hidden'!C132="x","x",$B$2-'Indicator Date hidden'!C132)</f>
        <v>0</v>
      </c>
      <c r="C131" s="170">
        <f>IF('Indicator Date hidden'!D132="x","x",$C$2-'Indicator Date hidden'!D132)</f>
        <v>0</v>
      </c>
      <c r="D131" s="170">
        <f>IF('Indicator Date hidden'!E132="x","x",$D$2-'Indicator Date hidden'!E132)</f>
        <v>0</v>
      </c>
      <c r="E131" s="170">
        <f>IF('Indicator Date hidden'!F132="x","x",$E$2-'Indicator Date hidden'!F132)</f>
        <v>0</v>
      </c>
      <c r="F131" s="170">
        <f>IF('Indicator Date hidden'!G132="x","x",$F$2-'Indicator Date hidden'!G132)</f>
        <v>0</v>
      </c>
      <c r="G131" s="170">
        <f>IF('Indicator Date hidden'!H132="x","x",$G$2-'Indicator Date hidden'!H132)</f>
        <v>0</v>
      </c>
      <c r="H131" s="170">
        <f>IF('Indicator Date hidden'!I132="x","x",$H$2-'Indicator Date hidden'!I132)</f>
        <v>0</v>
      </c>
      <c r="I131" s="170">
        <f>IF('Indicator Date hidden'!J132="x","x",$I$2-'Indicator Date hidden'!J132)</f>
        <v>0</v>
      </c>
      <c r="J131" s="170">
        <f>IF('Indicator Date hidden'!K132="x","x",$J$2-'Indicator Date hidden'!K132)</f>
        <v>0</v>
      </c>
      <c r="K131" s="170">
        <f>IF('Indicator Date hidden'!L132="x","x",$K$2-'Indicator Date hidden'!L132)</f>
        <v>0</v>
      </c>
      <c r="L131" s="170">
        <f>IF('Indicator Date hidden'!M132="x","x",$L$2-'Indicator Date hidden'!M132)</f>
        <v>0</v>
      </c>
      <c r="M131" s="170">
        <f>IF('Indicator Date hidden'!N132="x","x",$M$2-'Indicator Date hidden'!N132)</f>
        <v>0</v>
      </c>
      <c r="N131" s="170">
        <f>IF('Indicator Date hidden'!O132="x","x",$N$2-'Indicator Date hidden'!O132)</f>
        <v>0</v>
      </c>
      <c r="O131" s="170">
        <f>IF('Indicator Date hidden'!P132="x","x",$O$2-'Indicator Date hidden'!P132)</f>
        <v>0</v>
      </c>
      <c r="P131" s="170">
        <f>IF('Indicator Date hidden'!Q132="x","x",$P$2-'Indicator Date hidden'!Q132)</f>
        <v>0</v>
      </c>
      <c r="Q131" s="170" t="str">
        <f>IF('Indicator Date hidden'!R132="x","x",$Q$2-'Indicator Date hidden'!R132)</f>
        <v>x</v>
      </c>
      <c r="R131" s="170">
        <f>IF('Indicator Date hidden'!S132="x","x",$R$2-'Indicator Date hidden'!S132)</f>
        <v>0</v>
      </c>
      <c r="S131" s="170">
        <f>IF('Indicator Date hidden'!T132="x","x",$S$2-'Indicator Date hidden'!T132)</f>
        <v>0</v>
      </c>
      <c r="T131" s="170">
        <f>IF('Indicator Date hidden'!U132="x","x",$T$2-'Indicator Date hidden'!U132)</f>
        <v>0</v>
      </c>
      <c r="U131" s="170">
        <f>IF('Indicator Date hidden'!V132="x","x",$U$2-'Indicator Date hidden'!V132)</f>
        <v>0</v>
      </c>
      <c r="V131" s="170">
        <f>IF('Indicator Date hidden'!W132="x","x",$V$2-'Indicator Date hidden'!W132)</f>
        <v>1</v>
      </c>
      <c r="W131" s="170">
        <f>IF('Indicator Date hidden'!X132="x","x",$W$2-'Indicator Date hidden'!X132)</f>
        <v>6</v>
      </c>
      <c r="X131" s="170">
        <f>IF('Indicator Date hidden'!Y132="x","x",$X$2-'Indicator Date hidden'!Y132)</f>
        <v>6</v>
      </c>
      <c r="Y131" s="170">
        <f>IF('Indicator Date hidden'!Z132="x","x",$Y$2-'Indicator Date hidden'!Z132)</f>
        <v>0</v>
      </c>
      <c r="Z131" s="170">
        <f>IF('Indicator Date hidden'!AA132="x","x",$Z$2-'Indicator Date hidden'!AA132)</f>
        <v>0</v>
      </c>
      <c r="AA131" s="170" t="str">
        <f>IF('Indicator Date hidden'!AB132="x","x",$AA$2-'Indicator Date hidden'!AB132)</f>
        <v>x</v>
      </c>
      <c r="AB131" s="170">
        <f>IF('Indicator Date hidden'!AC132="x","x",$AB$2-'Indicator Date hidden'!AC132)</f>
        <v>0</v>
      </c>
      <c r="AC131" s="170">
        <f>IF('Indicator Date hidden'!AD132="x","x",$AC$2-'Indicator Date hidden'!AD132)</f>
        <v>0</v>
      </c>
      <c r="AD131" s="170" t="str">
        <f>IF('Indicator Date hidden'!AE132="x","x",$AD$2-'Indicator Date hidden'!AE132)</f>
        <v>x</v>
      </c>
      <c r="AE131" s="170" t="str">
        <f>IF('Indicator Date hidden'!AF132="x","x",$AE$2-'Indicator Date hidden'!AF132)</f>
        <v>x</v>
      </c>
      <c r="AF131" s="170" t="str">
        <f>IF('Indicator Date hidden'!AG132="x","x",$AF$2-'Indicator Date hidden'!AG132)</f>
        <v>x</v>
      </c>
      <c r="AG131" s="170">
        <f>IF('Indicator Date hidden'!AH132="x","x",$AG$2-'Indicator Date hidden'!AH132)</f>
        <v>0</v>
      </c>
      <c r="AH131" s="170">
        <f>IF('Indicator Date hidden'!AI132="x","x",$AH$2-'Indicator Date hidden'!AI132)</f>
        <v>0</v>
      </c>
      <c r="AI131" s="170">
        <f>IF('Indicator Date hidden'!AJ132="x","x",$AI$2-'Indicator Date hidden'!AJ132)</f>
        <v>0</v>
      </c>
      <c r="AJ131" s="170" t="str">
        <f>IF('Indicator Date hidden'!AK132="x","x",$AJ$2-'Indicator Date hidden'!AK132)</f>
        <v>x</v>
      </c>
      <c r="AK131" s="170">
        <f>IF('Indicator Date hidden'!AL132="x","x",$AK$2-'Indicator Date hidden'!AL132)</f>
        <v>1</v>
      </c>
      <c r="AL131" s="170">
        <f>IF('Indicator Date hidden'!AM132="x","x",$AL$2-'Indicator Date hidden'!AM132)</f>
        <v>0</v>
      </c>
      <c r="AM131" s="170">
        <f>IF('Indicator Date hidden'!AN132="x","x",$AM$2-'Indicator Date hidden'!AN132)</f>
        <v>0</v>
      </c>
      <c r="AN131" s="170">
        <f>IF('Indicator Date hidden'!AO132="x","x",$AN$2-'Indicator Date hidden'!AO132)</f>
        <v>0</v>
      </c>
      <c r="AO131" s="170" t="str">
        <f>IF('Indicator Date hidden'!AP132="x","x",$AO$2-'Indicator Date hidden'!AP132)</f>
        <v>x</v>
      </c>
      <c r="AP131" s="170" t="str">
        <f>IF('Indicator Date hidden'!AQ132="x","x",$AP$2-'Indicator Date hidden'!AQ132)</f>
        <v>x</v>
      </c>
      <c r="AQ131" s="170">
        <f>IF('Indicator Date hidden'!AR132="x","x",$AQ$2-'Indicator Date hidden'!AR132)</f>
        <v>4</v>
      </c>
      <c r="AR131" s="170">
        <f>IF('Indicator Date hidden'!AS132="x","x",$AR$2-'Indicator Date hidden'!AS132)</f>
        <v>0</v>
      </c>
      <c r="AS131" s="170" t="str">
        <f>IF('Indicator Date hidden'!AT132="x","x",$AS$2-'Indicator Date hidden'!AT132)</f>
        <v>x</v>
      </c>
      <c r="AT131" s="170">
        <f>IF('Indicator Date hidden'!AU132="x","x",$AT$2-'Indicator Date hidden'!AU132)</f>
        <v>0</v>
      </c>
      <c r="AU131" s="170">
        <f>IF('Indicator Date hidden'!AV132="x","x",$AU$2-'Indicator Date hidden'!AV132)</f>
        <v>1</v>
      </c>
      <c r="AV131" s="170" t="str">
        <f>IF('Indicator Date hidden'!AW132="x","x",$AV$2-'Indicator Date hidden'!AW132)</f>
        <v>x</v>
      </c>
      <c r="AW131" s="170">
        <f>IF('Indicator Date hidden'!AX132="x","x",$AW$2-'Indicator Date hidden'!AX132)</f>
        <v>1</v>
      </c>
      <c r="AX131" s="170">
        <f>IF('Indicator Date hidden'!AY132="x","x",$AX$2-'Indicator Date hidden'!AY132)</f>
        <v>0</v>
      </c>
      <c r="AY131" s="170">
        <f>IF('Indicator Date hidden'!AZ132="x","x",$AY$2-'Indicator Date hidden'!AZ132)</f>
        <v>0</v>
      </c>
      <c r="AZ131" s="170">
        <f>IF('Indicator Date hidden'!BA132="x","x",$AZ$2-'Indicator Date hidden'!BA132)</f>
        <v>4</v>
      </c>
      <c r="BA131" s="5">
        <f t="shared" si="5"/>
        <v>24</v>
      </c>
      <c r="BB131" s="171">
        <f t="shared" si="6"/>
        <v>0.58536585365853655</v>
      </c>
      <c r="BC131" s="5">
        <f t="shared" si="7"/>
        <v>8</v>
      </c>
      <c r="BD131" s="171">
        <f t="shared" si="8"/>
        <v>1.5137678682129658</v>
      </c>
      <c r="BE131" s="174">
        <f t="shared" si="9"/>
        <v>0</v>
      </c>
    </row>
    <row r="132" spans="1:57" x14ac:dyDescent="0.25">
      <c r="A132" t="s">
        <v>237</v>
      </c>
      <c r="B132" s="170">
        <f>IF('Indicator Date hidden'!C133="x","x",$B$2-'Indicator Date hidden'!C133)</f>
        <v>0</v>
      </c>
      <c r="C132" s="170">
        <f>IF('Indicator Date hidden'!D133="x","x",$C$2-'Indicator Date hidden'!D133)</f>
        <v>0</v>
      </c>
      <c r="D132" s="170">
        <f>IF('Indicator Date hidden'!E133="x","x",$D$2-'Indicator Date hidden'!E133)</f>
        <v>0</v>
      </c>
      <c r="E132" s="170">
        <f>IF('Indicator Date hidden'!F133="x","x",$E$2-'Indicator Date hidden'!F133)</f>
        <v>0</v>
      </c>
      <c r="F132" s="170">
        <f>IF('Indicator Date hidden'!G133="x","x",$F$2-'Indicator Date hidden'!G133)</f>
        <v>0</v>
      </c>
      <c r="G132" s="170">
        <f>IF('Indicator Date hidden'!H133="x","x",$G$2-'Indicator Date hidden'!H133)</f>
        <v>0</v>
      </c>
      <c r="H132" s="170">
        <f>IF('Indicator Date hidden'!I133="x","x",$H$2-'Indicator Date hidden'!I133)</f>
        <v>0</v>
      </c>
      <c r="I132" s="170">
        <f>IF('Indicator Date hidden'!J133="x","x",$I$2-'Indicator Date hidden'!J133)</f>
        <v>0</v>
      </c>
      <c r="J132" s="170">
        <f>IF('Indicator Date hidden'!K133="x","x",$J$2-'Indicator Date hidden'!K133)</f>
        <v>0</v>
      </c>
      <c r="K132" s="170">
        <f>IF('Indicator Date hidden'!L133="x","x",$K$2-'Indicator Date hidden'!L133)</f>
        <v>0</v>
      </c>
      <c r="L132" s="170">
        <f>IF('Indicator Date hidden'!M133="x","x",$L$2-'Indicator Date hidden'!M133)</f>
        <v>0</v>
      </c>
      <c r="M132" s="170">
        <f>IF('Indicator Date hidden'!N133="x","x",$M$2-'Indicator Date hidden'!N133)</f>
        <v>0</v>
      </c>
      <c r="N132" s="170">
        <f>IF('Indicator Date hidden'!O133="x","x",$N$2-'Indicator Date hidden'!O133)</f>
        <v>0</v>
      </c>
      <c r="O132" s="170">
        <f>IF('Indicator Date hidden'!P133="x","x",$O$2-'Indicator Date hidden'!P133)</f>
        <v>0</v>
      </c>
      <c r="P132" s="170">
        <f>IF('Indicator Date hidden'!Q133="x","x",$P$2-'Indicator Date hidden'!Q133)</f>
        <v>0</v>
      </c>
      <c r="Q132" s="170">
        <f>IF('Indicator Date hidden'!R133="x","x",$Q$2-'Indicator Date hidden'!R133)</f>
        <v>1</v>
      </c>
      <c r="R132" s="170">
        <f>IF('Indicator Date hidden'!S133="x","x",$R$2-'Indicator Date hidden'!S133)</f>
        <v>0</v>
      </c>
      <c r="S132" s="170">
        <f>IF('Indicator Date hidden'!T133="x","x",$S$2-'Indicator Date hidden'!T133)</f>
        <v>0</v>
      </c>
      <c r="T132" s="170">
        <f>IF('Indicator Date hidden'!U133="x","x",$T$2-'Indicator Date hidden'!U133)</f>
        <v>0</v>
      </c>
      <c r="U132" s="170">
        <f>IF('Indicator Date hidden'!V133="x","x",$U$2-'Indicator Date hidden'!V133)</f>
        <v>0</v>
      </c>
      <c r="V132" s="170">
        <f>IF('Indicator Date hidden'!W133="x","x",$V$2-'Indicator Date hidden'!W133)</f>
        <v>1</v>
      </c>
      <c r="W132" s="170">
        <f>IF('Indicator Date hidden'!X133="x","x",$W$2-'Indicator Date hidden'!X133)</f>
        <v>2</v>
      </c>
      <c r="X132" s="170">
        <f>IF('Indicator Date hidden'!Y133="x","x",$X$2-'Indicator Date hidden'!Y133)</f>
        <v>4</v>
      </c>
      <c r="Y132" s="170">
        <f>IF('Indicator Date hidden'!Z133="x","x",$Y$2-'Indicator Date hidden'!Z133)</f>
        <v>0</v>
      </c>
      <c r="Z132" s="170">
        <f>IF('Indicator Date hidden'!AA133="x","x",$Z$2-'Indicator Date hidden'!AA133)</f>
        <v>0</v>
      </c>
      <c r="AA132" s="170" t="str">
        <f>IF('Indicator Date hidden'!AB133="x","x",$AA$2-'Indicator Date hidden'!AB133)</f>
        <v>x</v>
      </c>
      <c r="AB132" s="170" t="str">
        <f>IF('Indicator Date hidden'!AC133="x","x",$AB$2-'Indicator Date hidden'!AC133)</f>
        <v>x</v>
      </c>
      <c r="AC132" s="170">
        <f>IF('Indicator Date hidden'!AD133="x","x",$AC$2-'Indicator Date hidden'!AD133)</f>
        <v>0</v>
      </c>
      <c r="AD132" s="170" t="str">
        <f>IF('Indicator Date hidden'!AE133="x","x",$AD$2-'Indicator Date hidden'!AE133)</f>
        <v>x</v>
      </c>
      <c r="AE132" s="170" t="str">
        <f>IF('Indicator Date hidden'!AF133="x","x",$AE$2-'Indicator Date hidden'!AF133)</f>
        <v>x</v>
      </c>
      <c r="AF132" s="170">
        <f>IF('Indicator Date hidden'!AG133="x","x",$AF$2-'Indicator Date hidden'!AG133)</f>
        <v>6</v>
      </c>
      <c r="AG132" s="170">
        <f>IF('Indicator Date hidden'!AH133="x","x",$AG$2-'Indicator Date hidden'!AH133)</f>
        <v>0</v>
      </c>
      <c r="AH132" s="170">
        <f>IF('Indicator Date hidden'!AI133="x","x",$AH$2-'Indicator Date hidden'!AI133)</f>
        <v>0</v>
      </c>
      <c r="AI132" s="170">
        <f>IF('Indicator Date hidden'!AJ133="x","x",$AI$2-'Indicator Date hidden'!AJ133)</f>
        <v>0</v>
      </c>
      <c r="AJ132" s="170">
        <f>IF('Indicator Date hidden'!AK133="x","x",$AJ$2-'Indicator Date hidden'!AK133)</f>
        <v>0</v>
      </c>
      <c r="AK132" s="170">
        <f>IF('Indicator Date hidden'!AL133="x","x",$AK$2-'Indicator Date hidden'!AL133)</f>
        <v>1</v>
      </c>
      <c r="AL132" s="170">
        <f>IF('Indicator Date hidden'!AM133="x","x",$AL$2-'Indicator Date hidden'!AM133)</f>
        <v>0</v>
      </c>
      <c r="AM132" s="170">
        <f>IF('Indicator Date hidden'!AN133="x","x",$AM$2-'Indicator Date hidden'!AN133)</f>
        <v>0</v>
      </c>
      <c r="AN132" s="170">
        <f>IF('Indicator Date hidden'!AO133="x","x",$AN$2-'Indicator Date hidden'!AO133)</f>
        <v>0</v>
      </c>
      <c r="AO132" s="170" t="str">
        <f>IF('Indicator Date hidden'!AP133="x","x",$AO$2-'Indicator Date hidden'!AP133)</f>
        <v>x</v>
      </c>
      <c r="AP132" s="170" t="str">
        <f>IF('Indicator Date hidden'!AQ133="x","x",$AP$2-'Indicator Date hidden'!AQ133)</f>
        <v>x</v>
      </c>
      <c r="AQ132" s="170">
        <f>IF('Indicator Date hidden'!AR133="x","x",$AQ$2-'Indicator Date hidden'!AR133)</f>
        <v>0</v>
      </c>
      <c r="AR132" s="170">
        <f>IF('Indicator Date hidden'!AS133="x","x",$AR$2-'Indicator Date hidden'!AS133)</f>
        <v>0</v>
      </c>
      <c r="AS132" s="170" t="str">
        <f>IF('Indicator Date hidden'!AT133="x","x",$AS$2-'Indicator Date hidden'!AT133)</f>
        <v>x</v>
      </c>
      <c r="AT132" s="170">
        <f>IF('Indicator Date hidden'!AU133="x","x",$AT$2-'Indicator Date hidden'!AU133)</f>
        <v>0</v>
      </c>
      <c r="AU132" s="170">
        <f>IF('Indicator Date hidden'!AV133="x","x",$AU$2-'Indicator Date hidden'!AV133)</f>
        <v>0</v>
      </c>
      <c r="AV132" s="170">
        <f>IF('Indicator Date hidden'!AW133="x","x",$AV$2-'Indicator Date hidden'!AW133)</f>
        <v>0</v>
      </c>
      <c r="AW132" s="170">
        <f>IF('Indicator Date hidden'!AX133="x","x",$AW$2-'Indicator Date hidden'!AX133)</f>
        <v>0</v>
      </c>
      <c r="AX132" s="170">
        <f>IF('Indicator Date hidden'!AY133="x","x",$AX$2-'Indicator Date hidden'!AY133)</f>
        <v>0</v>
      </c>
      <c r="AY132" s="170">
        <f>IF('Indicator Date hidden'!AZ133="x","x",$AY$2-'Indicator Date hidden'!AZ133)</f>
        <v>0</v>
      </c>
      <c r="AZ132" s="170">
        <f>IF('Indicator Date hidden'!BA133="x","x",$AZ$2-'Indicator Date hidden'!BA133)</f>
        <v>0</v>
      </c>
      <c r="BA132" s="5">
        <f t="shared" ref="BA132:BA193" si="10">SUM(B132:AZ132)</f>
        <v>15</v>
      </c>
      <c r="BB132" s="171">
        <f t="shared" ref="BB132:BB193" si="11">BA132/COUNT(B132:AZ132)</f>
        <v>0.34090909090909088</v>
      </c>
      <c r="BC132" s="5">
        <f t="shared" ref="BC132:BC193" si="12">COUNTIF(B132:AZ132,"&gt;0")</f>
        <v>6</v>
      </c>
      <c r="BD132" s="171">
        <f t="shared" ref="BD132:BD193" si="13">_xlfn.STDEV.P(B132:AZ132)</f>
        <v>1.1066571658127138</v>
      </c>
      <c r="BE132" s="174">
        <f t="shared" ref="BE132:BE193" si="14">MEDIAN(B132:AZ132)</f>
        <v>0</v>
      </c>
    </row>
    <row r="133" spans="1:57" x14ac:dyDescent="0.25">
      <c r="A133" t="s">
        <v>244</v>
      </c>
      <c r="B133" s="170">
        <f>IF('Indicator Date hidden'!C134="x","x",$B$2-'Indicator Date hidden'!C134)</f>
        <v>0</v>
      </c>
      <c r="C133" s="170">
        <f>IF('Indicator Date hidden'!D134="x","x",$C$2-'Indicator Date hidden'!D134)</f>
        <v>0</v>
      </c>
      <c r="D133" s="170">
        <f>IF('Indicator Date hidden'!E134="x","x",$D$2-'Indicator Date hidden'!E134)</f>
        <v>0</v>
      </c>
      <c r="E133" s="170">
        <f>IF('Indicator Date hidden'!F134="x","x",$E$2-'Indicator Date hidden'!F134)</f>
        <v>0</v>
      </c>
      <c r="F133" s="170">
        <f>IF('Indicator Date hidden'!G134="x","x",$F$2-'Indicator Date hidden'!G134)</f>
        <v>0</v>
      </c>
      <c r="G133" s="170">
        <f>IF('Indicator Date hidden'!H134="x","x",$G$2-'Indicator Date hidden'!H134)</f>
        <v>0</v>
      </c>
      <c r="H133" s="170">
        <f>IF('Indicator Date hidden'!I134="x","x",$H$2-'Indicator Date hidden'!I134)</f>
        <v>0</v>
      </c>
      <c r="I133" s="170">
        <f>IF('Indicator Date hidden'!J134="x","x",$I$2-'Indicator Date hidden'!J134)</f>
        <v>0</v>
      </c>
      <c r="J133" s="170">
        <f>IF('Indicator Date hidden'!K134="x","x",$J$2-'Indicator Date hidden'!K134)</f>
        <v>0</v>
      </c>
      <c r="K133" s="170">
        <f>IF('Indicator Date hidden'!L134="x","x",$K$2-'Indicator Date hidden'!L134)</f>
        <v>0</v>
      </c>
      <c r="L133" s="170">
        <f>IF('Indicator Date hidden'!M134="x","x",$L$2-'Indicator Date hidden'!M134)</f>
        <v>0</v>
      </c>
      <c r="M133" s="170">
        <f>IF('Indicator Date hidden'!N134="x","x",$M$2-'Indicator Date hidden'!N134)</f>
        <v>0</v>
      </c>
      <c r="N133" s="170">
        <f>IF('Indicator Date hidden'!O134="x","x",$N$2-'Indicator Date hidden'!O134)</f>
        <v>0</v>
      </c>
      <c r="O133" s="170">
        <f>IF('Indicator Date hidden'!P134="x","x",$O$2-'Indicator Date hidden'!P134)</f>
        <v>0</v>
      </c>
      <c r="P133" s="170">
        <f>IF('Indicator Date hidden'!Q134="x","x",$P$2-'Indicator Date hidden'!Q134)</f>
        <v>0</v>
      </c>
      <c r="Q133" s="170" t="str">
        <f>IF('Indicator Date hidden'!R134="x","x",$Q$2-'Indicator Date hidden'!R134)</f>
        <v>x</v>
      </c>
      <c r="R133" s="170">
        <f>IF('Indicator Date hidden'!S134="x","x",$R$2-'Indicator Date hidden'!S134)</f>
        <v>0</v>
      </c>
      <c r="S133" s="170">
        <f>IF('Indicator Date hidden'!T134="x","x",$S$2-'Indicator Date hidden'!T134)</f>
        <v>0</v>
      </c>
      <c r="T133" s="170">
        <f>IF('Indicator Date hidden'!U134="x","x",$T$2-'Indicator Date hidden'!U134)</f>
        <v>0</v>
      </c>
      <c r="U133" s="170">
        <f>IF('Indicator Date hidden'!V134="x","x",$U$2-'Indicator Date hidden'!V134)</f>
        <v>0</v>
      </c>
      <c r="V133" s="170">
        <f>IF('Indicator Date hidden'!W134="x","x",$V$2-'Indicator Date hidden'!W134)</f>
        <v>1</v>
      </c>
      <c r="W133" s="170">
        <f>IF('Indicator Date hidden'!X134="x","x",$W$2-'Indicator Date hidden'!X134)</f>
        <v>8</v>
      </c>
      <c r="X133" s="170">
        <f>IF('Indicator Date hidden'!Y134="x","x",$X$2-'Indicator Date hidden'!Y134)</f>
        <v>3</v>
      </c>
      <c r="Y133" s="170">
        <f>IF('Indicator Date hidden'!Z134="x","x",$Y$2-'Indicator Date hidden'!Z134)</f>
        <v>0</v>
      </c>
      <c r="Z133" s="170">
        <f>IF('Indicator Date hidden'!AA134="x","x",$Z$2-'Indicator Date hidden'!AA134)</f>
        <v>0</v>
      </c>
      <c r="AA133" s="170">
        <f>IF('Indicator Date hidden'!AB134="x","x",$AA$2-'Indicator Date hidden'!AB134)</f>
        <v>0</v>
      </c>
      <c r="AB133" s="170">
        <f>IF('Indicator Date hidden'!AC134="x","x",$AB$2-'Indicator Date hidden'!AC134)</f>
        <v>0</v>
      </c>
      <c r="AC133" s="170">
        <f>IF('Indicator Date hidden'!AD134="x","x",$AC$2-'Indicator Date hidden'!AD134)</f>
        <v>0</v>
      </c>
      <c r="AD133" s="170">
        <f>IF('Indicator Date hidden'!AE134="x","x",$AD$2-'Indicator Date hidden'!AE134)</f>
        <v>0</v>
      </c>
      <c r="AE133" s="170">
        <f>IF('Indicator Date hidden'!AF134="x","x",$AE$2-'Indicator Date hidden'!AF134)</f>
        <v>0</v>
      </c>
      <c r="AF133" s="170">
        <f>IF('Indicator Date hidden'!AG134="x","x",$AF$2-'Indicator Date hidden'!AG134)</f>
        <v>-1</v>
      </c>
      <c r="AG133" s="170">
        <f>IF('Indicator Date hidden'!AH134="x","x",$AG$2-'Indicator Date hidden'!AH134)</f>
        <v>0</v>
      </c>
      <c r="AH133" s="170">
        <f>IF('Indicator Date hidden'!AI134="x","x",$AH$2-'Indicator Date hidden'!AI134)</f>
        <v>0</v>
      </c>
      <c r="AI133" s="170">
        <f>IF('Indicator Date hidden'!AJ134="x","x",$AI$2-'Indicator Date hidden'!AJ134)</f>
        <v>0</v>
      </c>
      <c r="AJ133" s="170" t="str">
        <f>IF('Indicator Date hidden'!AK134="x","x",$AJ$2-'Indicator Date hidden'!AK134)</f>
        <v>x</v>
      </c>
      <c r="AK133" s="170">
        <f>IF('Indicator Date hidden'!AL134="x","x",$AK$2-'Indicator Date hidden'!AL134)</f>
        <v>1</v>
      </c>
      <c r="AL133" s="170">
        <f>IF('Indicator Date hidden'!AM134="x","x",$AL$2-'Indicator Date hidden'!AM134)</f>
        <v>0</v>
      </c>
      <c r="AM133" s="170">
        <f>IF('Indicator Date hidden'!AN134="x","x",$AM$2-'Indicator Date hidden'!AN134)</f>
        <v>0</v>
      </c>
      <c r="AN133" s="170">
        <f>IF('Indicator Date hidden'!AO134="x","x",$AN$2-'Indicator Date hidden'!AO134)</f>
        <v>0</v>
      </c>
      <c r="AO133" s="170">
        <f>IF('Indicator Date hidden'!AP134="x","x",$AO$2-'Indicator Date hidden'!AP134)</f>
        <v>0</v>
      </c>
      <c r="AP133" s="170">
        <f>IF('Indicator Date hidden'!AQ134="x","x",$AP$2-'Indicator Date hidden'!AQ134)</f>
        <v>0</v>
      </c>
      <c r="AQ133" s="170">
        <f>IF('Indicator Date hidden'!AR134="x","x",$AQ$2-'Indicator Date hidden'!AR134)</f>
        <v>4</v>
      </c>
      <c r="AR133" s="170">
        <f>IF('Indicator Date hidden'!AS134="x","x",$AR$2-'Indicator Date hidden'!AS134)</f>
        <v>0</v>
      </c>
      <c r="AS133" s="170">
        <f>IF('Indicator Date hidden'!AT134="x","x",$AS$2-'Indicator Date hidden'!AT134)</f>
        <v>0</v>
      </c>
      <c r="AT133" s="170">
        <f>IF('Indicator Date hidden'!AU134="x","x",$AT$2-'Indicator Date hidden'!AU134)</f>
        <v>0</v>
      </c>
      <c r="AU133" s="170">
        <f>IF('Indicator Date hidden'!AV134="x","x",$AU$2-'Indicator Date hidden'!AV134)</f>
        <v>1</v>
      </c>
      <c r="AV133" s="170">
        <f>IF('Indicator Date hidden'!AW134="x","x",$AV$2-'Indicator Date hidden'!AW134)</f>
        <v>0</v>
      </c>
      <c r="AW133" s="170">
        <f>IF('Indicator Date hidden'!AX134="x","x",$AW$2-'Indicator Date hidden'!AX134)</f>
        <v>0</v>
      </c>
      <c r="AX133" s="170">
        <f>IF('Indicator Date hidden'!AY134="x","x",$AX$2-'Indicator Date hidden'!AY134)</f>
        <v>0</v>
      </c>
      <c r="AY133" s="170">
        <f>IF('Indicator Date hidden'!AZ134="x","x",$AY$2-'Indicator Date hidden'!AZ134)</f>
        <v>0</v>
      </c>
      <c r="AZ133" s="170">
        <f>IF('Indicator Date hidden'!BA134="x","x",$AZ$2-'Indicator Date hidden'!BA134)</f>
        <v>0</v>
      </c>
      <c r="BA133" s="5">
        <f t="shared" si="10"/>
        <v>17</v>
      </c>
      <c r="BB133" s="171">
        <f t="shared" si="11"/>
        <v>0.34693877551020408</v>
      </c>
      <c r="BC133" s="5">
        <f t="shared" si="12"/>
        <v>6</v>
      </c>
      <c r="BD133" s="171">
        <f t="shared" si="13"/>
        <v>1.3332639160049857</v>
      </c>
      <c r="BE133" s="174">
        <f t="shared" si="14"/>
        <v>0</v>
      </c>
    </row>
    <row r="134" spans="1:57" x14ac:dyDescent="0.25">
      <c r="A134" t="s">
        <v>246</v>
      </c>
      <c r="B134" s="170">
        <f>IF('Indicator Date hidden'!C135="x","x",$B$2-'Indicator Date hidden'!C135)</f>
        <v>0</v>
      </c>
      <c r="C134" s="170">
        <f>IF('Indicator Date hidden'!D135="x","x",$C$2-'Indicator Date hidden'!D135)</f>
        <v>0</v>
      </c>
      <c r="D134" s="170">
        <f>IF('Indicator Date hidden'!E135="x","x",$D$2-'Indicator Date hidden'!E135)</f>
        <v>0</v>
      </c>
      <c r="E134" s="170">
        <f>IF('Indicator Date hidden'!F135="x","x",$E$2-'Indicator Date hidden'!F135)</f>
        <v>0</v>
      </c>
      <c r="F134" s="170">
        <f>IF('Indicator Date hidden'!G135="x","x",$F$2-'Indicator Date hidden'!G135)</f>
        <v>0</v>
      </c>
      <c r="G134" s="170">
        <f>IF('Indicator Date hidden'!H135="x","x",$G$2-'Indicator Date hidden'!H135)</f>
        <v>0</v>
      </c>
      <c r="H134" s="170">
        <f>IF('Indicator Date hidden'!I135="x","x",$H$2-'Indicator Date hidden'!I135)</f>
        <v>0</v>
      </c>
      <c r="I134" s="170">
        <f>IF('Indicator Date hidden'!J135="x","x",$I$2-'Indicator Date hidden'!J135)</f>
        <v>0</v>
      </c>
      <c r="J134" s="170">
        <f>IF('Indicator Date hidden'!K135="x","x",$J$2-'Indicator Date hidden'!K135)</f>
        <v>0</v>
      </c>
      <c r="K134" s="170">
        <f>IF('Indicator Date hidden'!L135="x","x",$K$2-'Indicator Date hidden'!L135)</f>
        <v>0</v>
      </c>
      <c r="L134" s="170">
        <f>IF('Indicator Date hidden'!M135="x","x",$L$2-'Indicator Date hidden'!M135)</f>
        <v>0</v>
      </c>
      <c r="M134" s="170">
        <f>IF('Indicator Date hidden'!N135="x","x",$M$2-'Indicator Date hidden'!N135)</f>
        <v>0</v>
      </c>
      <c r="N134" s="170">
        <f>IF('Indicator Date hidden'!O135="x","x",$N$2-'Indicator Date hidden'!O135)</f>
        <v>0</v>
      </c>
      <c r="O134" s="170">
        <f>IF('Indicator Date hidden'!P135="x","x",$O$2-'Indicator Date hidden'!P135)</f>
        <v>0</v>
      </c>
      <c r="P134" s="170">
        <f>IF('Indicator Date hidden'!Q135="x","x",$P$2-'Indicator Date hidden'!Q135)</f>
        <v>0</v>
      </c>
      <c r="Q134" s="170" t="str">
        <f>IF('Indicator Date hidden'!R135="x","x",$Q$2-'Indicator Date hidden'!R135)</f>
        <v>x</v>
      </c>
      <c r="R134" s="170">
        <f>IF('Indicator Date hidden'!S135="x","x",$R$2-'Indicator Date hidden'!S135)</f>
        <v>0</v>
      </c>
      <c r="S134" s="170">
        <f>IF('Indicator Date hidden'!T135="x","x",$S$2-'Indicator Date hidden'!T135)</f>
        <v>0</v>
      </c>
      <c r="T134" s="170">
        <f>IF('Indicator Date hidden'!U135="x","x",$T$2-'Indicator Date hidden'!U135)</f>
        <v>0</v>
      </c>
      <c r="U134" s="170" t="str">
        <f>IF('Indicator Date hidden'!V135="x","x",$U$2-'Indicator Date hidden'!V135)</f>
        <v>x</v>
      </c>
      <c r="V134" s="170">
        <f>IF('Indicator Date hidden'!W135="x","x",$V$2-'Indicator Date hidden'!W135)</f>
        <v>1</v>
      </c>
      <c r="W134" s="170">
        <f>IF('Indicator Date hidden'!X135="x","x",$W$2-'Indicator Date hidden'!X135)</f>
        <v>5</v>
      </c>
      <c r="X134" s="170">
        <f>IF('Indicator Date hidden'!Y135="x","x",$X$2-'Indicator Date hidden'!Y135)</f>
        <v>6</v>
      </c>
      <c r="Y134" s="170">
        <f>IF('Indicator Date hidden'!Z135="x","x",$Y$2-'Indicator Date hidden'!Z135)</f>
        <v>0</v>
      </c>
      <c r="Z134" s="170">
        <f>IF('Indicator Date hidden'!AA135="x","x",$Z$2-'Indicator Date hidden'!AA135)</f>
        <v>0</v>
      </c>
      <c r="AA134" s="170">
        <f>IF('Indicator Date hidden'!AB135="x","x",$AA$2-'Indicator Date hidden'!AB135)</f>
        <v>0</v>
      </c>
      <c r="AB134" s="170">
        <f>IF('Indicator Date hidden'!AC135="x","x",$AB$2-'Indicator Date hidden'!AC135)</f>
        <v>0</v>
      </c>
      <c r="AC134" s="170">
        <f>IF('Indicator Date hidden'!AD135="x","x",$AC$2-'Indicator Date hidden'!AD135)</f>
        <v>0</v>
      </c>
      <c r="AD134" s="170">
        <f>IF('Indicator Date hidden'!AE135="x","x",$AD$2-'Indicator Date hidden'!AE135)</f>
        <v>0</v>
      </c>
      <c r="AE134" s="170">
        <f>IF('Indicator Date hidden'!AF135="x","x",$AE$2-'Indicator Date hidden'!AF135)</f>
        <v>0</v>
      </c>
      <c r="AF134" s="170">
        <f>IF('Indicator Date hidden'!AG135="x","x",$AF$2-'Indicator Date hidden'!AG135)</f>
        <v>6</v>
      </c>
      <c r="AG134" s="170">
        <f>IF('Indicator Date hidden'!AH135="x","x",$AG$2-'Indicator Date hidden'!AH135)</f>
        <v>0</v>
      </c>
      <c r="AH134" s="170">
        <f>IF('Indicator Date hidden'!AI135="x","x",$AH$2-'Indicator Date hidden'!AI135)</f>
        <v>0</v>
      </c>
      <c r="AI134" s="170">
        <f>IF('Indicator Date hidden'!AJ135="x","x",$AI$2-'Indicator Date hidden'!AJ135)</f>
        <v>0</v>
      </c>
      <c r="AJ134" s="170">
        <f>IF('Indicator Date hidden'!AK135="x","x",$AJ$2-'Indicator Date hidden'!AK135)</f>
        <v>0</v>
      </c>
      <c r="AK134" s="170">
        <f>IF('Indicator Date hidden'!AL135="x","x",$AK$2-'Indicator Date hidden'!AL135)</f>
        <v>1</v>
      </c>
      <c r="AL134" s="170">
        <f>IF('Indicator Date hidden'!AM135="x","x",$AL$2-'Indicator Date hidden'!AM135)</f>
        <v>0</v>
      </c>
      <c r="AM134" s="170">
        <f>IF('Indicator Date hidden'!AN135="x","x",$AM$2-'Indicator Date hidden'!AN135)</f>
        <v>0</v>
      </c>
      <c r="AN134" s="170">
        <f>IF('Indicator Date hidden'!AO135="x","x",$AN$2-'Indicator Date hidden'!AO135)</f>
        <v>0</v>
      </c>
      <c r="AO134" s="170" t="str">
        <f>IF('Indicator Date hidden'!AP135="x","x",$AO$2-'Indicator Date hidden'!AP135)</f>
        <v>x</v>
      </c>
      <c r="AP134" s="170" t="str">
        <f>IF('Indicator Date hidden'!AQ135="x","x",$AP$2-'Indicator Date hidden'!AQ135)</f>
        <v>x</v>
      </c>
      <c r="AQ134" s="170">
        <f>IF('Indicator Date hidden'!AR135="x","x",$AQ$2-'Indicator Date hidden'!AR135)</f>
        <v>4</v>
      </c>
      <c r="AR134" s="170">
        <f>IF('Indicator Date hidden'!AS135="x","x",$AR$2-'Indicator Date hidden'!AS135)</f>
        <v>0</v>
      </c>
      <c r="AS134" s="170">
        <f>IF('Indicator Date hidden'!AT135="x","x",$AS$2-'Indicator Date hidden'!AT135)</f>
        <v>0</v>
      </c>
      <c r="AT134" s="170">
        <f>IF('Indicator Date hidden'!AU135="x","x",$AT$2-'Indicator Date hidden'!AU135)</f>
        <v>0</v>
      </c>
      <c r="AU134" s="170">
        <f>IF('Indicator Date hidden'!AV135="x","x",$AU$2-'Indicator Date hidden'!AV135)</f>
        <v>1</v>
      </c>
      <c r="AV134" s="170">
        <f>IF('Indicator Date hidden'!AW135="x","x",$AV$2-'Indicator Date hidden'!AW135)</f>
        <v>0</v>
      </c>
      <c r="AW134" s="170">
        <f>IF('Indicator Date hidden'!AX135="x","x",$AW$2-'Indicator Date hidden'!AX135)</f>
        <v>0</v>
      </c>
      <c r="AX134" s="170">
        <f>IF('Indicator Date hidden'!AY135="x","x",$AX$2-'Indicator Date hidden'!AY135)</f>
        <v>0</v>
      </c>
      <c r="AY134" s="170">
        <f>IF('Indicator Date hidden'!AZ135="x","x",$AY$2-'Indicator Date hidden'!AZ135)</f>
        <v>0</v>
      </c>
      <c r="AZ134" s="170">
        <f>IF('Indicator Date hidden'!BA135="x","x",$AZ$2-'Indicator Date hidden'!BA135)</f>
        <v>0</v>
      </c>
      <c r="BA134" s="5">
        <f t="shared" si="10"/>
        <v>24</v>
      </c>
      <c r="BB134" s="171">
        <f t="shared" si="11"/>
        <v>0.51063829787234039</v>
      </c>
      <c r="BC134" s="5">
        <f t="shared" si="12"/>
        <v>7</v>
      </c>
      <c r="BD134" s="171">
        <f t="shared" si="13"/>
        <v>1.4857098085188163</v>
      </c>
      <c r="BE134" s="174">
        <f t="shared" si="14"/>
        <v>0</v>
      </c>
    </row>
    <row r="135" spans="1:57" x14ac:dyDescent="0.25">
      <c r="A135" t="s">
        <v>248</v>
      </c>
      <c r="B135" s="170">
        <f>IF('Indicator Date hidden'!C136="x","x",$B$2-'Indicator Date hidden'!C136)</f>
        <v>0</v>
      </c>
      <c r="C135" s="170">
        <f>IF('Indicator Date hidden'!D136="x","x",$C$2-'Indicator Date hidden'!D136)</f>
        <v>0</v>
      </c>
      <c r="D135" s="170">
        <f>IF('Indicator Date hidden'!E136="x","x",$D$2-'Indicator Date hidden'!E136)</f>
        <v>0</v>
      </c>
      <c r="E135" s="170">
        <f>IF('Indicator Date hidden'!F136="x","x",$E$2-'Indicator Date hidden'!F136)</f>
        <v>0</v>
      </c>
      <c r="F135" s="170">
        <f>IF('Indicator Date hidden'!G136="x","x",$F$2-'Indicator Date hidden'!G136)</f>
        <v>0</v>
      </c>
      <c r="G135" s="170">
        <f>IF('Indicator Date hidden'!H136="x","x",$G$2-'Indicator Date hidden'!H136)</f>
        <v>0</v>
      </c>
      <c r="H135" s="170">
        <f>IF('Indicator Date hidden'!I136="x","x",$H$2-'Indicator Date hidden'!I136)</f>
        <v>0</v>
      </c>
      <c r="I135" s="170">
        <f>IF('Indicator Date hidden'!J136="x","x",$I$2-'Indicator Date hidden'!J136)</f>
        <v>0</v>
      </c>
      <c r="J135" s="170">
        <f>IF('Indicator Date hidden'!K136="x","x",$J$2-'Indicator Date hidden'!K136)</f>
        <v>0</v>
      </c>
      <c r="K135" s="170">
        <f>IF('Indicator Date hidden'!L136="x","x",$K$2-'Indicator Date hidden'!L136)</f>
        <v>0</v>
      </c>
      <c r="L135" s="170">
        <f>IF('Indicator Date hidden'!M136="x","x",$L$2-'Indicator Date hidden'!M136)</f>
        <v>0</v>
      </c>
      <c r="M135" s="170">
        <f>IF('Indicator Date hidden'!N136="x","x",$M$2-'Indicator Date hidden'!N136)</f>
        <v>0</v>
      </c>
      <c r="N135" s="170">
        <f>IF('Indicator Date hidden'!O136="x","x",$N$2-'Indicator Date hidden'!O136)</f>
        <v>0</v>
      </c>
      <c r="O135" s="170">
        <f>IF('Indicator Date hidden'!P136="x","x",$O$2-'Indicator Date hidden'!P136)</f>
        <v>0</v>
      </c>
      <c r="P135" s="170">
        <f>IF('Indicator Date hidden'!Q136="x","x",$P$2-'Indicator Date hidden'!Q136)</f>
        <v>0</v>
      </c>
      <c r="Q135" s="170" t="str">
        <f>IF('Indicator Date hidden'!R136="x","x",$Q$2-'Indicator Date hidden'!R136)</f>
        <v>x</v>
      </c>
      <c r="R135" s="170">
        <f>IF('Indicator Date hidden'!S136="x","x",$R$2-'Indicator Date hidden'!S136)</f>
        <v>0</v>
      </c>
      <c r="S135" s="170">
        <f>IF('Indicator Date hidden'!T136="x","x",$S$2-'Indicator Date hidden'!T136)</f>
        <v>0</v>
      </c>
      <c r="T135" s="170">
        <f>IF('Indicator Date hidden'!U136="x","x",$T$2-'Indicator Date hidden'!U136)</f>
        <v>0</v>
      </c>
      <c r="U135" s="170">
        <f>IF('Indicator Date hidden'!V136="x","x",$U$2-'Indicator Date hidden'!V136)</f>
        <v>0</v>
      </c>
      <c r="V135" s="170">
        <f>IF('Indicator Date hidden'!W136="x","x",$V$2-'Indicator Date hidden'!W136)</f>
        <v>1</v>
      </c>
      <c r="W135" s="170">
        <f>IF('Indicator Date hidden'!X136="x","x",$W$2-'Indicator Date hidden'!X136)</f>
        <v>0</v>
      </c>
      <c r="X135" s="170">
        <f>IF('Indicator Date hidden'!Y136="x","x",$X$2-'Indicator Date hidden'!Y136)</f>
        <v>4</v>
      </c>
      <c r="Y135" s="170">
        <f>IF('Indicator Date hidden'!Z136="x","x",$Y$2-'Indicator Date hidden'!Z136)</f>
        <v>0</v>
      </c>
      <c r="Z135" s="170">
        <f>IF('Indicator Date hidden'!AA136="x","x",$Z$2-'Indicator Date hidden'!AA136)</f>
        <v>0</v>
      </c>
      <c r="AA135" s="170">
        <f>IF('Indicator Date hidden'!AB136="x","x",$AA$2-'Indicator Date hidden'!AB136)</f>
        <v>0</v>
      </c>
      <c r="AB135" s="170">
        <f>IF('Indicator Date hidden'!AC136="x","x",$AB$2-'Indicator Date hidden'!AC136)</f>
        <v>0</v>
      </c>
      <c r="AC135" s="170">
        <f>IF('Indicator Date hidden'!AD136="x","x",$AC$2-'Indicator Date hidden'!AD136)</f>
        <v>0</v>
      </c>
      <c r="AD135" s="170">
        <f>IF('Indicator Date hidden'!AE136="x","x",$AD$2-'Indicator Date hidden'!AE136)</f>
        <v>0</v>
      </c>
      <c r="AE135" s="170">
        <f>IF('Indicator Date hidden'!AF136="x","x",$AE$2-'Indicator Date hidden'!AF136)</f>
        <v>0</v>
      </c>
      <c r="AF135" s="170">
        <f>IF('Indicator Date hidden'!AG136="x","x",$AF$2-'Indicator Date hidden'!AG136)</f>
        <v>-1</v>
      </c>
      <c r="AG135" s="170">
        <f>IF('Indicator Date hidden'!AH136="x","x",$AG$2-'Indicator Date hidden'!AH136)</f>
        <v>0</v>
      </c>
      <c r="AH135" s="170">
        <f>IF('Indicator Date hidden'!AI136="x","x",$AH$2-'Indicator Date hidden'!AI136)</f>
        <v>0</v>
      </c>
      <c r="AI135" s="170">
        <f>IF('Indicator Date hidden'!AJ136="x","x",$AI$2-'Indicator Date hidden'!AJ136)</f>
        <v>0</v>
      </c>
      <c r="AJ135" s="170" t="str">
        <f>IF('Indicator Date hidden'!AK136="x","x",$AJ$2-'Indicator Date hidden'!AK136)</f>
        <v>x</v>
      </c>
      <c r="AK135" s="170">
        <f>IF('Indicator Date hidden'!AL136="x","x",$AK$2-'Indicator Date hidden'!AL136)</f>
        <v>1</v>
      </c>
      <c r="AL135" s="170">
        <f>IF('Indicator Date hidden'!AM136="x","x",$AL$2-'Indicator Date hidden'!AM136)</f>
        <v>0</v>
      </c>
      <c r="AM135" s="170">
        <f>IF('Indicator Date hidden'!AN136="x","x",$AM$2-'Indicator Date hidden'!AN136)</f>
        <v>0</v>
      </c>
      <c r="AN135" s="170">
        <f>IF('Indicator Date hidden'!AO136="x","x",$AN$2-'Indicator Date hidden'!AO136)</f>
        <v>0</v>
      </c>
      <c r="AO135" s="170">
        <f>IF('Indicator Date hidden'!AP136="x","x",$AO$2-'Indicator Date hidden'!AP136)</f>
        <v>1</v>
      </c>
      <c r="AP135" s="170">
        <f>IF('Indicator Date hidden'!AQ136="x","x",$AP$2-'Indicator Date hidden'!AQ136)</f>
        <v>1</v>
      </c>
      <c r="AQ135" s="170">
        <f>IF('Indicator Date hidden'!AR136="x","x",$AQ$2-'Indicator Date hidden'!AR136)</f>
        <v>6</v>
      </c>
      <c r="AR135" s="170">
        <f>IF('Indicator Date hidden'!AS136="x","x",$AR$2-'Indicator Date hidden'!AS136)</f>
        <v>0</v>
      </c>
      <c r="AS135" s="170">
        <f>IF('Indicator Date hidden'!AT136="x","x",$AS$2-'Indicator Date hidden'!AT136)</f>
        <v>0</v>
      </c>
      <c r="AT135" s="170">
        <f>IF('Indicator Date hidden'!AU136="x","x",$AT$2-'Indicator Date hidden'!AU136)</f>
        <v>0</v>
      </c>
      <c r="AU135" s="170">
        <f>IF('Indicator Date hidden'!AV136="x","x",$AU$2-'Indicator Date hidden'!AV136)</f>
        <v>1</v>
      </c>
      <c r="AV135" s="170">
        <f>IF('Indicator Date hidden'!AW136="x","x",$AV$2-'Indicator Date hidden'!AW136)</f>
        <v>0</v>
      </c>
      <c r="AW135" s="170">
        <f>IF('Indicator Date hidden'!AX136="x","x",$AW$2-'Indicator Date hidden'!AX136)</f>
        <v>0</v>
      </c>
      <c r="AX135" s="170">
        <f>IF('Indicator Date hidden'!AY136="x","x",$AX$2-'Indicator Date hidden'!AY136)</f>
        <v>0</v>
      </c>
      <c r="AY135" s="170">
        <f>IF('Indicator Date hidden'!AZ136="x","x",$AY$2-'Indicator Date hidden'!AZ136)</f>
        <v>0</v>
      </c>
      <c r="AZ135" s="170">
        <f>IF('Indicator Date hidden'!BA136="x","x",$AZ$2-'Indicator Date hidden'!BA136)</f>
        <v>0</v>
      </c>
      <c r="BA135" s="5">
        <f t="shared" si="10"/>
        <v>14</v>
      </c>
      <c r="BB135" s="171">
        <f t="shared" si="11"/>
        <v>0.2857142857142857</v>
      </c>
      <c r="BC135" s="5">
        <f t="shared" si="12"/>
        <v>7</v>
      </c>
      <c r="BD135" s="171">
        <f t="shared" si="13"/>
        <v>1.0497813183356477</v>
      </c>
      <c r="BE135" s="174">
        <f t="shared" si="14"/>
        <v>0</v>
      </c>
    </row>
    <row r="136" spans="1:57" x14ac:dyDescent="0.25">
      <c r="A136" t="s">
        <v>250</v>
      </c>
      <c r="B136" s="170">
        <f>IF('Indicator Date hidden'!C137="x","x",$B$2-'Indicator Date hidden'!C137)</f>
        <v>0</v>
      </c>
      <c r="C136" s="170">
        <f>IF('Indicator Date hidden'!D137="x","x",$C$2-'Indicator Date hidden'!D137)</f>
        <v>0</v>
      </c>
      <c r="D136" s="170">
        <f>IF('Indicator Date hidden'!E137="x","x",$D$2-'Indicator Date hidden'!E137)</f>
        <v>0</v>
      </c>
      <c r="E136" s="170">
        <f>IF('Indicator Date hidden'!F137="x","x",$E$2-'Indicator Date hidden'!F137)</f>
        <v>0</v>
      </c>
      <c r="F136" s="170">
        <f>IF('Indicator Date hidden'!G137="x","x",$F$2-'Indicator Date hidden'!G137)</f>
        <v>0</v>
      </c>
      <c r="G136" s="170">
        <f>IF('Indicator Date hidden'!H137="x","x",$G$2-'Indicator Date hidden'!H137)</f>
        <v>0</v>
      </c>
      <c r="H136" s="170">
        <f>IF('Indicator Date hidden'!I137="x","x",$H$2-'Indicator Date hidden'!I137)</f>
        <v>0</v>
      </c>
      <c r="I136" s="170">
        <f>IF('Indicator Date hidden'!J137="x","x",$I$2-'Indicator Date hidden'!J137)</f>
        <v>0</v>
      </c>
      <c r="J136" s="170">
        <f>IF('Indicator Date hidden'!K137="x","x",$J$2-'Indicator Date hidden'!K137)</f>
        <v>0</v>
      </c>
      <c r="K136" s="170">
        <f>IF('Indicator Date hidden'!L137="x","x",$K$2-'Indicator Date hidden'!L137)</f>
        <v>0</v>
      </c>
      <c r="L136" s="170">
        <f>IF('Indicator Date hidden'!M137="x","x",$L$2-'Indicator Date hidden'!M137)</f>
        <v>0</v>
      </c>
      <c r="M136" s="170">
        <f>IF('Indicator Date hidden'!N137="x","x",$M$2-'Indicator Date hidden'!N137)</f>
        <v>0</v>
      </c>
      <c r="N136" s="170">
        <f>IF('Indicator Date hidden'!O137="x","x",$N$2-'Indicator Date hidden'!O137)</f>
        <v>0</v>
      </c>
      <c r="O136" s="170">
        <f>IF('Indicator Date hidden'!P137="x","x",$O$2-'Indicator Date hidden'!P137)</f>
        <v>0</v>
      </c>
      <c r="P136" s="170">
        <f>IF('Indicator Date hidden'!Q137="x","x",$P$2-'Indicator Date hidden'!Q137)</f>
        <v>0</v>
      </c>
      <c r="Q136" s="170">
        <f>IF('Indicator Date hidden'!R137="x","x",$Q$2-'Indicator Date hidden'!R137)</f>
        <v>3</v>
      </c>
      <c r="R136" s="170">
        <f>IF('Indicator Date hidden'!S137="x","x",$R$2-'Indicator Date hidden'!S137)</f>
        <v>0</v>
      </c>
      <c r="S136" s="170">
        <f>IF('Indicator Date hidden'!T137="x","x",$S$2-'Indicator Date hidden'!T137)</f>
        <v>0</v>
      </c>
      <c r="T136" s="170">
        <f>IF('Indicator Date hidden'!U137="x","x",$T$2-'Indicator Date hidden'!U137)</f>
        <v>0</v>
      </c>
      <c r="U136" s="170">
        <f>IF('Indicator Date hidden'!V137="x","x",$U$2-'Indicator Date hidden'!V137)</f>
        <v>0</v>
      </c>
      <c r="V136" s="170">
        <f>IF('Indicator Date hidden'!W137="x","x",$V$2-'Indicator Date hidden'!W137)</f>
        <v>1</v>
      </c>
      <c r="W136" s="170">
        <f>IF('Indicator Date hidden'!X137="x","x",$W$2-'Indicator Date hidden'!X137)</f>
        <v>0</v>
      </c>
      <c r="X136" s="170">
        <f>IF('Indicator Date hidden'!Y137="x","x",$X$2-'Indicator Date hidden'!Y137)</f>
        <v>4</v>
      </c>
      <c r="Y136" s="170">
        <f>IF('Indicator Date hidden'!Z137="x","x",$Y$2-'Indicator Date hidden'!Z137)</f>
        <v>0</v>
      </c>
      <c r="Z136" s="170">
        <f>IF('Indicator Date hidden'!AA137="x","x",$Z$2-'Indicator Date hidden'!AA137)</f>
        <v>0</v>
      </c>
      <c r="AA136" s="170">
        <f>IF('Indicator Date hidden'!AB137="x","x",$AA$2-'Indicator Date hidden'!AB137)</f>
        <v>0</v>
      </c>
      <c r="AB136" s="170">
        <f>IF('Indicator Date hidden'!AC137="x","x",$AB$2-'Indicator Date hidden'!AC137)</f>
        <v>0</v>
      </c>
      <c r="AC136" s="170">
        <f>IF('Indicator Date hidden'!AD137="x","x",$AC$2-'Indicator Date hidden'!AD137)</f>
        <v>0</v>
      </c>
      <c r="AD136" s="170">
        <f>IF('Indicator Date hidden'!AE137="x","x",$AD$2-'Indicator Date hidden'!AE137)</f>
        <v>0</v>
      </c>
      <c r="AE136" s="170">
        <f>IF('Indicator Date hidden'!AF137="x","x",$AE$2-'Indicator Date hidden'!AF137)</f>
        <v>0</v>
      </c>
      <c r="AF136" s="170">
        <f>IF('Indicator Date hidden'!AG137="x","x",$AF$2-'Indicator Date hidden'!AG137)</f>
        <v>-1</v>
      </c>
      <c r="AG136" s="170">
        <f>IF('Indicator Date hidden'!AH137="x","x",$AG$2-'Indicator Date hidden'!AH137)</f>
        <v>0</v>
      </c>
      <c r="AH136" s="170">
        <f>IF('Indicator Date hidden'!AI137="x","x",$AH$2-'Indicator Date hidden'!AI137)</f>
        <v>0</v>
      </c>
      <c r="AI136" s="170">
        <f>IF('Indicator Date hidden'!AJ137="x","x",$AI$2-'Indicator Date hidden'!AJ137)</f>
        <v>0</v>
      </c>
      <c r="AJ136" s="170">
        <f>IF('Indicator Date hidden'!AK137="x","x",$AJ$2-'Indicator Date hidden'!AK137)</f>
        <v>1</v>
      </c>
      <c r="AK136" s="170">
        <f>IF('Indicator Date hidden'!AL137="x","x",$AK$2-'Indicator Date hidden'!AL137)</f>
        <v>1</v>
      </c>
      <c r="AL136" s="170">
        <f>IF('Indicator Date hidden'!AM137="x","x",$AL$2-'Indicator Date hidden'!AM137)</f>
        <v>0</v>
      </c>
      <c r="AM136" s="170">
        <f>IF('Indicator Date hidden'!AN137="x","x",$AM$2-'Indicator Date hidden'!AN137)</f>
        <v>0</v>
      </c>
      <c r="AN136" s="170">
        <f>IF('Indicator Date hidden'!AO137="x","x",$AN$2-'Indicator Date hidden'!AO137)</f>
        <v>0</v>
      </c>
      <c r="AO136" s="170">
        <f>IF('Indicator Date hidden'!AP137="x","x",$AO$2-'Indicator Date hidden'!AP137)</f>
        <v>0</v>
      </c>
      <c r="AP136" s="170">
        <f>IF('Indicator Date hidden'!AQ137="x","x",$AP$2-'Indicator Date hidden'!AQ137)</f>
        <v>0</v>
      </c>
      <c r="AQ136" s="170">
        <f>IF('Indicator Date hidden'!AR137="x","x",$AQ$2-'Indicator Date hidden'!AR137)</f>
        <v>0</v>
      </c>
      <c r="AR136" s="170">
        <f>IF('Indicator Date hidden'!AS137="x","x",$AR$2-'Indicator Date hidden'!AS137)</f>
        <v>0</v>
      </c>
      <c r="AS136" s="170">
        <f>IF('Indicator Date hidden'!AT137="x","x",$AS$2-'Indicator Date hidden'!AT137)</f>
        <v>0</v>
      </c>
      <c r="AT136" s="170">
        <f>IF('Indicator Date hidden'!AU137="x","x",$AT$2-'Indicator Date hidden'!AU137)</f>
        <v>0</v>
      </c>
      <c r="AU136" s="170">
        <f>IF('Indicator Date hidden'!AV137="x","x",$AU$2-'Indicator Date hidden'!AV137)</f>
        <v>0</v>
      </c>
      <c r="AV136" s="170">
        <f>IF('Indicator Date hidden'!AW137="x","x",$AV$2-'Indicator Date hidden'!AW137)</f>
        <v>0</v>
      </c>
      <c r="AW136" s="170">
        <f>IF('Indicator Date hidden'!AX137="x","x",$AW$2-'Indicator Date hidden'!AX137)</f>
        <v>0</v>
      </c>
      <c r="AX136" s="170">
        <f>IF('Indicator Date hidden'!AY137="x","x",$AX$2-'Indicator Date hidden'!AY137)</f>
        <v>0</v>
      </c>
      <c r="AY136" s="170">
        <f>IF('Indicator Date hidden'!AZ137="x","x",$AY$2-'Indicator Date hidden'!AZ137)</f>
        <v>0</v>
      </c>
      <c r="AZ136" s="170">
        <f>IF('Indicator Date hidden'!BA137="x","x",$AZ$2-'Indicator Date hidden'!BA137)</f>
        <v>0</v>
      </c>
      <c r="BA136" s="5">
        <f t="shared" si="10"/>
        <v>9</v>
      </c>
      <c r="BB136" s="171">
        <f t="shared" si="11"/>
        <v>0.17647058823529413</v>
      </c>
      <c r="BC136" s="5">
        <f t="shared" si="12"/>
        <v>5</v>
      </c>
      <c r="BD136" s="171">
        <f t="shared" si="13"/>
        <v>0.7331340821898007</v>
      </c>
      <c r="BE136" s="174">
        <f t="shared" si="14"/>
        <v>0</v>
      </c>
    </row>
    <row r="137" spans="1:57" x14ac:dyDescent="0.25">
      <c r="A137" t="s">
        <v>252</v>
      </c>
      <c r="B137" s="170">
        <f>IF('Indicator Date hidden'!C138="x","x",$B$2-'Indicator Date hidden'!C138)</f>
        <v>0</v>
      </c>
      <c r="C137" s="170">
        <f>IF('Indicator Date hidden'!D138="x","x",$C$2-'Indicator Date hidden'!D138)</f>
        <v>0</v>
      </c>
      <c r="D137" s="170">
        <f>IF('Indicator Date hidden'!E138="x","x",$D$2-'Indicator Date hidden'!E138)</f>
        <v>0</v>
      </c>
      <c r="E137" s="170">
        <f>IF('Indicator Date hidden'!F138="x","x",$E$2-'Indicator Date hidden'!F138)</f>
        <v>0</v>
      </c>
      <c r="F137" s="170">
        <f>IF('Indicator Date hidden'!G138="x","x",$F$2-'Indicator Date hidden'!G138)</f>
        <v>0</v>
      </c>
      <c r="G137" s="170">
        <f>IF('Indicator Date hidden'!H138="x","x",$G$2-'Indicator Date hidden'!H138)</f>
        <v>0</v>
      </c>
      <c r="H137" s="170">
        <f>IF('Indicator Date hidden'!I138="x","x",$H$2-'Indicator Date hidden'!I138)</f>
        <v>0</v>
      </c>
      <c r="I137" s="170">
        <f>IF('Indicator Date hidden'!J138="x","x",$I$2-'Indicator Date hidden'!J138)</f>
        <v>0</v>
      </c>
      <c r="J137" s="170">
        <f>IF('Indicator Date hidden'!K138="x","x",$J$2-'Indicator Date hidden'!K138)</f>
        <v>0</v>
      </c>
      <c r="K137" s="170">
        <f>IF('Indicator Date hidden'!L138="x","x",$K$2-'Indicator Date hidden'!L138)</f>
        <v>0</v>
      </c>
      <c r="L137" s="170">
        <f>IF('Indicator Date hidden'!M138="x","x",$L$2-'Indicator Date hidden'!M138)</f>
        <v>0</v>
      </c>
      <c r="M137" s="170">
        <f>IF('Indicator Date hidden'!N138="x","x",$M$2-'Indicator Date hidden'!N138)</f>
        <v>0</v>
      </c>
      <c r="N137" s="170">
        <f>IF('Indicator Date hidden'!O138="x","x",$N$2-'Indicator Date hidden'!O138)</f>
        <v>0</v>
      </c>
      <c r="O137" s="170">
        <f>IF('Indicator Date hidden'!P138="x","x",$O$2-'Indicator Date hidden'!P138)</f>
        <v>0</v>
      </c>
      <c r="P137" s="170">
        <f>IF('Indicator Date hidden'!Q138="x","x",$P$2-'Indicator Date hidden'!Q138)</f>
        <v>0</v>
      </c>
      <c r="Q137" s="170">
        <f>IF('Indicator Date hidden'!R138="x","x",$Q$2-'Indicator Date hidden'!R138)</f>
        <v>2</v>
      </c>
      <c r="R137" s="170">
        <f>IF('Indicator Date hidden'!S138="x","x",$R$2-'Indicator Date hidden'!S138)</f>
        <v>0</v>
      </c>
      <c r="S137" s="170">
        <f>IF('Indicator Date hidden'!T138="x","x",$S$2-'Indicator Date hidden'!T138)</f>
        <v>0</v>
      </c>
      <c r="T137" s="170">
        <f>IF('Indicator Date hidden'!U138="x","x",$T$2-'Indicator Date hidden'!U138)</f>
        <v>0</v>
      </c>
      <c r="U137" s="170">
        <f>IF('Indicator Date hidden'!V138="x","x",$U$2-'Indicator Date hidden'!V138)</f>
        <v>0</v>
      </c>
      <c r="V137" s="170">
        <f>IF('Indicator Date hidden'!W138="x","x",$V$2-'Indicator Date hidden'!W138)</f>
        <v>1</v>
      </c>
      <c r="W137" s="170">
        <f>IF('Indicator Date hidden'!X138="x","x",$W$2-'Indicator Date hidden'!X138)</f>
        <v>5</v>
      </c>
      <c r="X137" s="170" t="str">
        <f>IF('Indicator Date hidden'!Y138="x","x",$X$2-'Indicator Date hidden'!Y138)</f>
        <v>x</v>
      </c>
      <c r="Y137" s="170">
        <f>IF('Indicator Date hidden'!Z138="x","x",$Y$2-'Indicator Date hidden'!Z138)</f>
        <v>0</v>
      </c>
      <c r="Z137" s="170">
        <f>IF('Indicator Date hidden'!AA138="x","x",$Z$2-'Indicator Date hidden'!AA138)</f>
        <v>0</v>
      </c>
      <c r="AA137" s="170">
        <f>IF('Indicator Date hidden'!AB138="x","x",$AA$2-'Indicator Date hidden'!AB138)</f>
        <v>0</v>
      </c>
      <c r="AB137" s="170">
        <f>IF('Indicator Date hidden'!AC138="x","x",$AB$2-'Indicator Date hidden'!AC138)</f>
        <v>0</v>
      </c>
      <c r="AC137" s="170">
        <f>IF('Indicator Date hidden'!AD138="x","x",$AC$2-'Indicator Date hidden'!AD138)</f>
        <v>0</v>
      </c>
      <c r="AD137" s="170">
        <f>IF('Indicator Date hidden'!AE138="x","x",$AD$2-'Indicator Date hidden'!AE138)</f>
        <v>0</v>
      </c>
      <c r="AE137" s="170">
        <f>IF('Indicator Date hidden'!AF138="x","x",$AE$2-'Indicator Date hidden'!AF138)</f>
        <v>0</v>
      </c>
      <c r="AF137" s="170">
        <f>IF('Indicator Date hidden'!AG138="x","x",$AF$2-'Indicator Date hidden'!AG138)</f>
        <v>3</v>
      </c>
      <c r="AG137" s="170">
        <f>IF('Indicator Date hidden'!AH138="x","x",$AG$2-'Indicator Date hidden'!AH138)</f>
        <v>0</v>
      </c>
      <c r="AH137" s="170">
        <f>IF('Indicator Date hidden'!AI138="x","x",$AH$2-'Indicator Date hidden'!AI138)</f>
        <v>0</v>
      </c>
      <c r="AI137" s="170">
        <f>IF('Indicator Date hidden'!AJ138="x","x",$AI$2-'Indicator Date hidden'!AJ138)</f>
        <v>0</v>
      </c>
      <c r="AJ137" s="170">
        <f>IF('Indicator Date hidden'!AK138="x","x",$AJ$2-'Indicator Date hidden'!AK138)</f>
        <v>0</v>
      </c>
      <c r="AK137" s="170">
        <f>IF('Indicator Date hidden'!AL138="x","x",$AK$2-'Indicator Date hidden'!AL138)</f>
        <v>1</v>
      </c>
      <c r="AL137" s="170">
        <f>IF('Indicator Date hidden'!AM138="x","x",$AL$2-'Indicator Date hidden'!AM138)</f>
        <v>0</v>
      </c>
      <c r="AM137" s="170">
        <f>IF('Indicator Date hidden'!AN138="x","x",$AM$2-'Indicator Date hidden'!AN138)</f>
        <v>0</v>
      </c>
      <c r="AN137" s="170">
        <f>IF('Indicator Date hidden'!AO138="x","x",$AN$2-'Indicator Date hidden'!AO138)</f>
        <v>0</v>
      </c>
      <c r="AO137" s="170">
        <f>IF('Indicator Date hidden'!AP138="x","x",$AO$2-'Indicator Date hidden'!AP138)</f>
        <v>0</v>
      </c>
      <c r="AP137" s="170">
        <f>IF('Indicator Date hidden'!AQ138="x","x",$AP$2-'Indicator Date hidden'!AQ138)</f>
        <v>0</v>
      </c>
      <c r="AQ137" s="170">
        <f>IF('Indicator Date hidden'!AR138="x","x",$AQ$2-'Indicator Date hidden'!AR138)</f>
        <v>0</v>
      </c>
      <c r="AR137" s="170">
        <f>IF('Indicator Date hidden'!AS138="x","x",$AR$2-'Indicator Date hidden'!AS138)</f>
        <v>0</v>
      </c>
      <c r="AS137" s="170">
        <f>IF('Indicator Date hidden'!AT138="x","x",$AS$2-'Indicator Date hidden'!AT138)</f>
        <v>0</v>
      </c>
      <c r="AT137" s="170">
        <f>IF('Indicator Date hidden'!AU138="x","x",$AT$2-'Indicator Date hidden'!AU138)</f>
        <v>0</v>
      </c>
      <c r="AU137" s="170">
        <f>IF('Indicator Date hidden'!AV138="x","x",$AU$2-'Indicator Date hidden'!AV138)</f>
        <v>1</v>
      </c>
      <c r="AV137" s="170">
        <f>IF('Indicator Date hidden'!AW138="x","x",$AV$2-'Indicator Date hidden'!AW138)</f>
        <v>0</v>
      </c>
      <c r="AW137" s="170">
        <f>IF('Indicator Date hidden'!AX138="x","x",$AW$2-'Indicator Date hidden'!AX138)</f>
        <v>0</v>
      </c>
      <c r="AX137" s="170">
        <f>IF('Indicator Date hidden'!AY138="x","x",$AX$2-'Indicator Date hidden'!AY138)</f>
        <v>0</v>
      </c>
      <c r="AY137" s="170">
        <f>IF('Indicator Date hidden'!AZ138="x","x",$AY$2-'Indicator Date hidden'!AZ138)</f>
        <v>0</v>
      </c>
      <c r="AZ137" s="170">
        <f>IF('Indicator Date hidden'!BA138="x","x",$AZ$2-'Indicator Date hidden'!BA138)</f>
        <v>0</v>
      </c>
      <c r="BA137" s="5">
        <f t="shared" si="10"/>
        <v>13</v>
      </c>
      <c r="BB137" s="171">
        <f t="shared" si="11"/>
        <v>0.26</v>
      </c>
      <c r="BC137" s="5">
        <f t="shared" si="12"/>
        <v>6</v>
      </c>
      <c r="BD137" s="171">
        <f t="shared" si="13"/>
        <v>0.86740993768805763</v>
      </c>
      <c r="BE137" s="174">
        <f t="shared" si="14"/>
        <v>0</v>
      </c>
    </row>
    <row r="138" spans="1:57" x14ac:dyDescent="0.25">
      <c r="A138" t="s">
        <v>254</v>
      </c>
      <c r="B138" s="170">
        <f>IF('Indicator Date hidden'!C139="x","x",$B$2-'Indicator Date hidden'!C139)</f>
        <v>0</v>
      </c>
      <c r="C138" s="170">
        <f>IF('Indicator Date hidden'!D139="x","x",$C$2-'Indicator Date hidden'!D139)</f>
        <v>0</v>
      </c>
      <c r="D138" s="170">
        <f>IF('Indicator Date hidden'!E139="x","x",$D$2-'Indicator Date hidden'!E139)</f>
        <v>0</v>
      </c>
      <c r="E138" s="170">
        <f>IF('Indicator Date hidden'!F139="x","x",$E$2-'Indicator Date hidden'!F139)</f>
        <v>0</v>
      </c>
      <c r="F138" s="170">
        <f>IF('Indicator Date hidden'!G139="x","x",$F$2-'Indicator Date hidden'!G139)</f>
        <v>0</v>
      </c>
      <c r="G138" s="170">
        <f>IF('Indicator Date hidden'!H139="x","x",$G$2-'Indicator Date hidden'!H139)</f>
        <v>0</v>
      </c>
      <c r="H138" s="170">
        <f>IF('Indicator Date hidden'!I139="x","x",$H$2-'Indicator Date hidden'!I139)</f>
        <v>0</v>
      </c>
      <c r="I138" s="170">
        <f>IF('Indicator Date hidden'!J139="x","x",$I$2-'Indicator Date hidden'!J139)</f>
        <v>0</v>
      </c>
      <c r="J138" s="170">
        <f>IF('Indicator Date hidden'!K139="x","x",$J$2-'Indicator Date hidden'!K139)</f>
        <v>0</v>
      </c>
      <c r="K138" s="170">
        <f>IF('Indicator Date hidden'!L139="x","x",$K$2-'Indicator Date hidden'!L139)</f>
        <v>0</v>
      </c>
      <c r="L138" s="170">
        <f>IF('Indicator Date hidden'!M139="x","x",$L$2-'Indicator Date hidden'!M139)</f>
        <v>0</v>
      </c>
      <c r="M138" s="170">
        <f>IF('Indicator Date hidden'!N139="x","x",$M$2-'Indicator Date hidden'!N139)</f>
        <v>0</v>
      </c>
      <c r="N138" s="170">
        <f>IF('Indicator Date hidden'!O139="x","x",$N$2-'Indicator Date hidden'!O139)</f>
        <v>0</v>
      </c>
      <c r="O138" s="170">
        <f>IF('Indicator Date hidden'!P139="x","x",$O$2-'Indicator Date hidden'!P139)</f>
        <v>0</v>
      </c>
      <c r="P138" s="170">
        <f>IF('Indicator Date hidden'!Q139="x","x",$P$2-'Indicator Date hidden'!Q139)</f>
        <v>0</v>
      </c>
      <c r="Q138" s="170" t="str">
        <f>IF('Indicator Date hidden'!R139="x","x",$Q$2-'Indicator Date hidden'!R139)</f>
        <v>x</v>
      </c>
      <c r="R138" s="170">
        <f>IF('Indicator Date hidden'!S139="x","x",$R$2-'Indicator Date hidden'!S139)</f>
        <v>0</v>
      </c>
      <c r="S138" s="170">
        <f>IF('Indicator Date hidden'!T139="x","x",$S$2-'Indicator Date hidden'!T139)</f>
        <v>0</v>
      </c>
      <c r="T138" s="170">
        <f>IF('Indicator Date hidden'!U139="x","x",$T$2-'Indicator Date hidden'!U139)</f>
        <v>0</v>
      </c>
      <c r="U138" s="170" t="str">
        <f>IF('Indicator Date hidden'!V139="x","x",$U$2-'Indicator Date hidden'!V139)</f>
        <v>x</v>
      </c>
      <c r="V138" s="170">
        <f>IF('Indicator Date hidden'!W139="x","x",$V$2-'Indicator Date hidden'!W139)</f>
        <v>1</v>
      </c>
      <c r="W138" s="170" t="str">
        <f>IF('Indicator Date hidden'!X139="x","x",$W$2-'Indicator Date hidden'!X139)</f>
        <v>x</v>
      </c>
      <c r="X138" s="170">
        <f>IF('Indicator Date hidden'!Y139="x","x",$X$2-'Indicator Date hidden'!Y139)</f>
        <v>4</v>
      </c>
      <c r="Y138" s="170">
        <f>IF('Indicator Date hidden'!Z139="x","x",$Y$2-'Indicator Date hidden'!Z139)</f>
        <v>0</v>
      </c>
      <c r="Z138" s="170">
        <f>IF('Indicator Date hidden'!AA139="x","x",$Z$2-'Indicator Date hidden'!AA139)</f>
        <v>0</v>
      </c>
      <c r="AA138" s="170">
        <f>IF('Indicator Date hidden'!AB139="x","x",$AA$2-'Indicator Date hidden'!AB139)</f>
        <v>2</v>
      </c>
      <c r="AB138" s="170">
        <f>IF('Indicator Date hidden'!AC139="x","x",$AB$2-'Indicator Date hidden'!AC139)</f>
        <v>0</v>
      </c>
      <c r="AC138" s="170">
        <f>IF('Indicator Date hidden'!AD139="x","x",$AC$2-'Indicator Date hidden'!AD139)</f>
        <v>0</v>
      </c>
      <c r="AD138" s="170" t="str">
        <f>IF('Indicator Date hidden'!AE139="x","x",$AD$2-'Indicator Date hidden'!AE139)</f>
        <v>x</v>
      </c>
      <c r="AE138" s="170">
        <f>IF('Indicator Date hidden'!AF139="x","x",$AE$2-'Indicator Date hidden'!AF139)</f>
        <v>0</v>
      </c>
      <c r="AF138" s="170">
        <f>IF('Indicator Date hidden'!AG139="x","x",$AF$2-'Indicator Date hidden'!AG139)</f>
        <v>1</v>
      </c>
      <c r="AG138" s="170">
        <f>IF('Indicator Date hidden'!AH139="x","x",$AG$2-'Indicator Date hidden'!AH139)</f>
        <v>0</v>
      </c>
      <c r="AH138" s="170">
        <f>IF('Indicator Date hidden'!AI139="x","x",$AH$2-'Indicator Date hidden'!AI139)</f>
        <v>0</v>
      </c>
      <c r="AI138" s="170">
        <f>IF('Indicator Date hidden'!AJ139="x","x",$AI$2-'Indicator Date hidden'!AJ139)</f>
        <v>0</v>
      </c>
      <c r="AJ138" s="170" t="str">
        <f>IF('Indicator Date hidden'!AK139="x","x",$AJ$2-'Indicator Date hidden'!AK139)</f>
        <v>x</v>
      </c>
      <c r="AK138" s="170">
        <f>IF('Indicator Date hidden'!AL139="x","x",$AK$2-'Indicator Date hidden'!AL139)</f>
        <v>1</v>
      </c>
      <c r="AL138" s="170">
        <f>IF('Indicator Date hidden'!AM139="x","x",$AL$2-'Indicator Date hidden'!AM139)</f>
        <v>0</v>
      </c>
      <c r="AM138" s="170">
        <f>IF('Indicator Date hidden'!AN139="x","x",$AM$2-'Indicator Date hidden'!AN139)</f>
        <v>0</v>
      </c>
      <c r="AN138" s="170">
        <f>IF('Indicator Date hidden'!AO139="x","x",$AN$2-'Indicator Date hidden'!AO139)</f>
        <v>0</v>
      </c>
      <c r="AO138" s="170">
        <f>IF('Indicator Date hidden'!AP139="x","x",$AO$2-'Indicator Date hidden'!AP139)</f>
        <v>0</v>
      </c>
      <c r="AP138" s="170">
        <f>IF('Indicator Date hidden'!AQ139="x","x",$AP$2-'Indicator Date hidden'!AQ139)</f>
        <v>0</v>
      </c>
      <c r="AQ138" s="170">
        <f>IF('Indicator Date hidden'!AR139="x","x",$AQ$2-'Indicator Date hidden'!AR139)</f>
        <v>0</v>
      </c>
      <c r="AR138" s="170">
        <f>IF('Indicator Date hidden'!AS139="x","x",$AR$2-'Indicator Date hidden'!AS139)</f>
        <v>0</v>
      </c>
      <c r="AS138" s="170">
        <f>IF('Indicator Date hidden'!AT139="x","x",$AS$2-'Indicator Date hidden'!AT139)</f>
        <v>0</v>
      </c>
      <c r="AT138" s="170">
        <f>IF('Indicator Date hidden'!AU139="x","x",$AT$2-'Indicator Date hidden'!AU139)</f>
        <v>0</v>
      </c>
      <c r="AU138" s="170">
        <f>IF('Indicator Date hidden'!AV139="x","x",$AU$2-'Indicator Date hidden'!AV139)</f>
        <v>1</v>
      </c>
      <c r="AV138" s="170">
        <f>IF('Indicator Date hidden'!AW139="x","x",$AV$2-'Indicator Date hidden'!AW139)</f>
        <v>0</v>
      </c>
      <c r="AW138" s="170">
        <f>IF('Indicator Date hidden'!AX139="x","x",$AW$2-'Indicator Date hidden'!AX139)</f>
        <v>0</v>
      </c>
      <c r="AX138" s="170">
        <f>IF('Indicator Date hidden'!AY139="x","x",$AX$2-'Indicator Date hidden'!AY139)</f>
        <v>0</v>
      </c>
      <c r="AY138" s="170">
        <f>IF('Indicator Date hidden'!AZ139="x","x",$AY$2-'Indicator Date hidden'!AZ139)</f>
        <v>0</v>
      </c>
      <c r="AZ138" s="170">
        <f>IF('Indicator Date hidden'!BA139="x","x",$AZ$2-'Indicator Date hidden'!BA139)</f>
        <v>0</v>
      </c>
      <c r="BA138" s="5">
        <f t="shared" si="10"/>
        <v>10</v>
      </c>
      <c r="BB138" s="171">
        <f t="shared" si="11"/>
        <v>0.21739130434782608</v>
      </c>
      <c r="BC138" s="5">
        <f t="shared" si="12"/>
        <v>6</v>
      </c>
      <c r="BD138" s="171">
        <f t="shared" si="13"/>
        <v>0.68882519642412432</v>
      </c>
      <c r="BE138" s="174">
        <f t="shared" si="14"/>
        <v>0</v>
      </c>
    </row>
    <row r="139" spans="1:57" x14ac:dyDescent="0.25">
      <c r="A139" t="s">
        <v>256</v>
      </c>
      <c r="B139" s="170">
        <f>IF('Indicator Date hidden'!C140="x","x",$B$2-'Indicator Date hidden'!C140)</f>
        <v>0</v>
      </c>
      <c r="C139" s="170">
        <f>IF('Indicator Date hidden'!D140="x","x",$C$2-'Indicator Date hidden'!D140)</f>
        <v>0</v>
      </c>
      <c r="D139" s="170">
        <f>IF('Indicator Date hidden'!E140="x","x",$D$2-'Indicator Date hidden'!E140)</f>
        <v>0</v>
      </c>
      <c r="E139" s="170">
        <f>IF('Indicator Date hidden'!F140="x","x",$E$2-'Indicator Date hidden'!F140)</f>
        <v>0</v>
      </c>
      <c r="F139" s="170">
        <f>IF('Indicator Date hidden'!G140="x","x",$F$2-'Indicator Date hidden'!G140)</f>
        <v>0</v>
      </c>
      <c r="G139" s="170">
        <f>IF('Indicator Date hidden'!H140="x","x",$G$2-'Indicator Date hidden'!H140)</f>
        <v>0</v>
      </c>
      <c r="H139" s="170">
        <f>IF('Indicator Date hidden'!I140="x","x",$H$2-'Indicator Date hidden'!I140)</f>
        <v>0</v>
      </c>
      <c r="I139" s="170">
        <f>IF('Indicator Date hidden'!J140="x","x",$I$2-'Indicator Date hidden'!J140)</f>
        <v>0</v>
      </c>
      <c r="J139" s="170">
        <f>IF('Indicator Date hidden'!K140="x","x",$J$2-'Indicator Date hidden'!K140)</f>
        <v>0</v>
      </c>
      <c r="K139" s="170">
        <f>IF('Indicator Date hidden'!L140="x","x",$K$2-'Indicator Date hidden'!L140)</f>
        <v>0</v>
      </c>
      <c r="L139" s="170">
        <f>IF('Indicator Date hidden'!M140="x","x",$L$2-'Indicator Date hidden'!M140)</f>
        <v>0</v>
      </c>
      <c r="M139" s="170">
        <f>IF('Indicator Date hidden'!N140="x","x",$M$2-'Indicator Date hidden'!N140)</f>
        <v>0</v>
      </c>
      <c r="N139" s="170">
        <f>IF('Indicator Date hidden'!O140="x","x",$N$2-'Indicator Date hidden'!O140)</f>
        <v>0</v>
      </c>
      <c r="O139" s="170">
        <f>IF('Indicator Date hidden'!P140="x","x",$O$2-'Indicator Date hidden'!P140)</f>
        <v>0</v>
      </c>
      <c r="P139" s="170">
        <f>IF('Indicator Date hidden'!Q140="x","x",$P$2-'Indicator Date hidden'!Q140)</f>
        <v>0</v>
      </c>
      <c r="Q139" s="170" t="str">
        <f>IF('Indicator Date hidden'!R140="x","x",$Q$2-'Indicator Date hidden'!R140)</f>
        <v>x</v>
      </c>
      <c r="R139" s="170">
        <f>IF('Indicator Date hidden'!S140="x","x",$R$2-'Indicator Date hidden'!S140)</f>
        <v>0</v>
      </c>
      <c r="S139" s="170">
        <f>IF('Indicator Date hidden'!T140="x","x",$S$2-'Indicator Date hidden'!T140)</f>
        <v>0</v>
      </c>
      <c r="T139" s="170">
        <f>IF('Indicator Date hidden'!U140="x","x",$T$2-'Indicator Date hidden'!U140)</f>
        <v>0</v>
      </c>
      <c r="U139" s="170" t="str">
        <f>IF('Indicator Date hidden'!V140="x","x",$U$2-'Indicator Date hidden'!V140)</f>
        <v>x</v>
      </c>
      <c r="V139" s="170">
        <f>IF('Indicator Date hidden'!W140="x","x",$V$2-'Indicator Date hidden'!W140)</f>
        <v>1</v>
      </c>
      <c r="W139" s="170" t="str">
        <f>IF('Indicator Date hidden'!X140="x","x",$W$2-'Indicator Date hidden'!X140)</f>
        <v>x</v>
      </c>
      <c r="X139" s="170">
        <f>IF('Indicator Date hidden'!Y140="x","x",$X$2-'Indicator Date hidden'!Y140)</f>
        <v>4</v>
      </c>
      <c r="Y139" s="170">
        <f>IF('Indicator Date hidden'!Z140="x","x",$Y$2-'Indicator Date hidden'!Z140)</f>
        <v>0</v>
      </c>
      <c r="Z139" s="170">
        <f>IF('Indicator Date hidden'!AA140="x","x",$Z$2-'Indicator Date hidden'!AA140)</f>
        <v>0</v>
      </c>
      <c r="AA139" s="170" t="str">
        <f>IF('Indicator Date hidden'!AB140="x","x",$AA$2-'Indicator Date hidden'!AB140)</f>
        <v>x</v>
      </c>
      <c r="AB139" s="170">
        <f>IF('Indicator Date hidden'!AC140="x","x",$AB$2-'Indicator Date hidden'!AC140)</f>
        <v>0</v>
      </c>
      <c r="AC139" s="170">
        <f>IF('Indicator Date hidden'!AD140="x","x",$AC$2-'Indicator Date hidden'!AD140)</f>
        <v>0</v>
      </c>
      <c r="AD139" s="170" t="str">
        <f>IF('Indicator Date hidden'!AE140="x","x",$AD$2-'Indicator Date hidden'!AE140)</f>
        <v>x</v>
      </c>
      <c r="AE139" s="170">
        <f>IF('Indicator Date hidden'!AF140="x","x",$AE$2-'Indicator Date hidden'!AF140)</f>
        <v>0</v>
      </c>
      <c r="AF139" s="170">
        <f>IF('Indicator Date hidden'!AG140="x","x",$AF$2-'Indicator Date hidden'!AG140)</f>
        <v>3</v>
      </c>
      <c r="AG139" s="170">
        <f>IF('Indicator Date hidden'!AH140="x","x",$AG$2-'Indicator Date hidden'!AH140)</f>
        <v>0</v>
      </c>
      <c r="AH139" s="170">
        <f>IF('Indicator Date hidden'!AI140="x","x",$AH$2-'Indicator Date hidden'!AI140)</f>
        <v>0</v>
      </c>
      <c r="AI139" s="170">
        <f>IF('Indicator Date hidden'!AJ140="x","x",$AI$2-'Indicator Date hidden'!AJ140)</f>
        <v>0</v>
      </c>
      <c r="AJ139" s="170" t="str">
        <f>IF('Indicator Date hidden'!AK140="x","x",$AJ$2-'Indicator Date hidden'!AK140)</f>
        <v>x</v>
      </c>
      <c r="AK139" s="170">
        <f>IF('Indicator Date hidden'!AL140="x","x",$AK$2-'Indicator Date hidden'!AL140)</f>
        <v>1</v>
      </c>
      <c r="AL139" s="170">
        <f>IF('Indicator Date hidden'!AM140="x","x",$AL$2-'Indicator Date hidden'!AM140)</f>
        <v>0</v>
      </c>
      <c r="AM139" s="170">
        <f>IF('Indicator Date hidden'!AN140="x","x",$AM$2-'Indicator Date hidden'!AN140)</f>
        <v>0</v>
      </c>
      <c r="AN139" s="170">
        <f>IF('Indicator Date hidden'!AO140="x","x",$AN$2-'Indicator Date hidden'!AO140)</f>
        <v>0</v>
      </c>
      <c r="AO139" s="170">
        <f>IF('Indicator Date hidden'!AP140="x","x",$AO$2-'Indicator Date hidden'!AP140)</f>
        <v>0</v>
      </c>
      <c r="AP139" s="170">
        <f>IF('Indicator Date hidden'!AQ140="x","x",$AP$2-'Indicator Date hidden'!AQ140)</f>
        <v>0</v>
      </c>
      <c r="AQ139" s="170">
        <f>IF('Indicator Date hidden'!AR140="x","x",$AQ$2-'Indicator Date hidden'!AR140)</f>
        <v>0</v>
      </c>
      <c r="AR139" s="170">
        <f>IF('Indicator Date hidden'!AS140="x","x",$AR$2-'Indicator Date hidden'!AS140)</f>
        <v>0</v>
      </c>
      <c r="AS139" s="170">
        <f>IF('Indicator Date hidden'!AT140="x","x",$AS$2-'Indicator Date hidden'!AT140)</f>
        <v>0</v>
      </c>
      <c r="AT139" s="170">
        <f>IF('Indicator Date hidden'!AU140="x","x",$AT$2-'Indicator Date hidden'!AU140)</f>
        <v>0</v>
      </c>
      <c r="AU139" s="170">
        <f>IF('Indicator Date hidden'!AV140="x","x",$AU$2-'Indicator Date hidden'!AV140)</f>
        <v>1</v>
      </c>
      <c r="AV139" s="170">
        <f>IF('Indicator Date hidden'!AW140="x","x",$AV$2-'Indicator Date hidden'!AW140)</f>
        <v>0</v>
      </c>
      <c r="AW139" s="170">
        <f>IF('Indicator Date hidden'!AX140="x","x",$AW$2-'Indicator Date hidden'!AX140)</f>
        <v>0</v>
      </c>
      <c r="AX139" s="170">
        <f>IF('Indicator Date hidden'!AY140="x","x",$AX$2-'Indicator Date hidden'!AY140)</f>
        <v>0</v>
      </c>
      <c r="AY139" s="170">
        <f>IF('Indicator Date hidden'!AZ140="x","x",$AY$2-'Indicator Date hidden'!AZ140)</f>
        <v>0</v>
      </c>
      <c r="AZ139" s="170">
        <f>IF('Indicator Date hidden'!BA140="x","x",$AZ$2-'Indicator Date hidden'!BA140)</f>
        <v>0</v>
      </c>
      <c r="BA139" s="5">
        <f t="shared" si="10"/>
        <v>10</v>
      </c>
      <c r="BB139" s="171">
        <f t="shared" si="11"/>
        <v>0.22222222222222221</v>
      </c>
      <c r="BC139" s="5">
        <f t="shared" si="12"/>
        <v>5</v>
      </c>
      <c r="BD139" s="171">
        <f t="shared" si="13"/>
        <v>0.75686161626339565</v>
      </c>
      <c r="BE139" s="174">
        <f t="shared" si="14"/>
        <v>0</v>
      </c>
    </row>
    <row r="140" spans="1:57" x14ac:dyDescent="0.25">
      <c r="A140" t="s">
        <v>258</v>
      </c>
      <c r="B140" s="170">
        <f>IF('Indicator Date hidden'!C141="x","x",$B$2-'Indicator Date hidden'!C141)</f>
        <v>0</v>
      </c>
      <c r="C140" s="170">
        <f>IF('Indicator Date hidden'!D141="x","x",$C$2-'Indicator Date hidden'!D141)</f>
        <v>0</v>
      </c>
      <c r="D140" s="170">
        <f>IF('Indicator Date hidden'!E141="x","x",$D$2-'Indicator Date hidden'!E141)</f>
        <v>0</v>
      </c>
      <c r="E140" s="170">
        <f>IF('Indicator Date hidden'!F141="x","x",$E$2-'Indicator Date hidden'!F141)</f>
        <v>0</v>
      </c>
      <c r="F140" s="170">
        <f>IF('Indicator Date hidden'!G141="x","x",$F$2-'Indicator Date hidden'!G141)</f>
        <v>0</v>
      </c>
      <c r="G140" s="170">
        <f>IF('Indicator Date hidden'!H141="x","x",$G$2-'Indicator Date hidden'!H141)</f>
        <v>0</v>
      </c>
      <c r="H140" s="170">
        <f>IF('Indicator Date hidden'!I141="x","x",$H$2-'Indicator Date hidden'!I141)</f>
        <v>0</v>
      </c>
      <c r="I140" s="170">
        <f>IF('Indicator Date hidden'!J141="x","x",$I$2-'Indicator Date hidden'!J141)</f>
        <v>0</v>
      </c>
      <c r="J140" s="170">
        <f>IF('Indicator Date hidden'!K141="x","x",$J$2-'Indicator Date hidden'!K141)</f>
        <v>0</v>
      </c>
      <c r="K140" s="170">
        <f>IF('Indicator Date hidden'!L141="x","x",$K$2-'Indicator Date hidden'!L141)</f>
        <v>0</v>
      </c>
      <c r="L140" s="170">
        <f>IF('Indicator Date hidden'!M141="x","x",$L$2-'Indicator Date hidden'!M141)</f>
        <v>0</v>
      </c>
      <c r="M140" s="170">
        <f>IF('Indicator Date hidden'!N141="x","x",$M$2-'Indicator Date hidden'!N141)</f>
        <v>0</v>
      </c>
      <c r="N140" s="170">
        <f>IF('Indicator Date hidden'!O141="x","x",$N$2-'Indicator Date hidden'!O141)</f>
        <v>0</v>
      </c>
      <c r="O140" s="170">
        <f>IF('Indicator Date hidden'!P141="x","x",$O$2-'Indicator Date hidden'!P141)</f>
        <v>0</v>
      </c>
      <c r="P140" s="170">
        <f>IF('Indicator Date hidden'!Q141="x","x",$P$2-'Indicator Date hidden'!Q141)</f>
        <v>0</v>
      </c>
      <c r="Q140" s="170" t="str">
        <f>IF('Indicator Date hidden'!R141="x","x",$Q$2-'Indicator Date hidden'!R141)</f>
        <v>x</v>
      </c>
      <c r="R140" s="170">
        <f>IF('Indicator Date hidden'!S141="x","x",$R$2-'Indicator Date hidden'!S141)</f>
        <v>0</v>
      </c>
      <c r="S140" s="170">
        <f>IF('Indicator Date hidden'!T141="x","x",$S$2-'Indicator Date hidden'!T141)</f>
        <v>0</v>
      </c>
      <c r="T140" s="170">
        <f>IF('Indicator Date hidden'!U141="x","x",$T$2-'Indicator Date hidden'!U141)</f>
        <v>0</v>
      </c>
      <c r="U140" s="170" t="str">
        <f>IF('Indicator Date hidden'!V141="x","x",$U$2-'Indicator Date hidden'!V141)</f>
        <v>x</v>
      </c>
      <c r="V140" s="170">
        <f>IF('Indicator Date hidden'!W141="x","x",$V$2-'Indicator Date hidden'!W141)</f>
        <v>1</v>
      </c>
      <c r="W140" s="170" t="str">
        <f>IF('Indicator Date hidden'!X141="x","x",$W$2-'Indicator Date hidden'!X141)</f>
        <v>x</v>
      </c>
      <c r="X140" s="170">
        <f>IF('Indicator Date hidden'!Y141="x","x",$X$2-'Indicator Date hidden'!Y141)</f>
        <v>6</v>
      </c>
      <c r="Y140" s="170">
        <f>IF('Indicator Date hidden'!Z141="x","x",$Y$2-'Indicator Date hidden'!Z141)</f>
        <v>0</v>
      </c>
      <c r="Z140" s="170">
        <f>IF('Indicator Date hidden'!AA141="x","x",$Z$2-'Indicator Date hidden'!AA141)</f>
        <v>0</v>
      </c>
      <c r="AA140" s="170">
        <f>IF('Indicator Date hidden'!AB141="x","x",$AA$2-'Indicator Date hidden'!AB141)</f>
        <v>0</v>
      </c>
      <c r="AB140" s="170">
        <f>IF('Indicator Date hidden'!AC141="x","x",$AB$2-'Indicator Date hidden'!AC141)</f>
        <v>0</v>
      </c>
      <c r="AC140" s="170">
        <f>IF('Indicator Date hidden'!AD141="x","x",$AC$2-'Indicator Date hidden'!AD141)</f>
        <v>0</v>
      </c>
      <c r="AD140" s="170" t="str">
        <f>IF('Indicator Date hidden'!AE141="x","x",$AD$2-'Indicator Date hidden'!AE141)</f>
        <v>x</v>
      </c>
      <c r="AE140" s="170">
        <f>IF('Indicator Date hidden'!AF141="x","x",$AE$2-'Indicator Date hidden'!AF141)</f>
        <v>0</v>
      </c>
      <c r="AF140" s="170" t="str">
        <f>IF('Indicator Date hidden'!AG141="x","x",$AF$2-'Indicator Date hidden'!AG141)</f>
        <v>x</v>
      </c>
      <c r="AG140" s="170">
        <f>IF('Indicator Date hidden'!AH141="x","x",$AG$2-'Indicator Date hidden'!AH141)</f>
        <v>0</v>
      </c>
      <c r="AH140" s="170">
        <f>IF('Indicator Date hidden'!AI141="x","x",$AH$2-'Indicator Date hidden'!AI141)</f>
        <v>0</v>
      </c>
      <c r="AI140" s="170">
        <f>IF('Indicator Date hidden'!AJ141="x","x",$AI$2-'Indicator Date hidden'!AJ141)</f>
        <v>0</v>
      </c>
      <c r="AJ140" s="170" t="str">
        <f>IF('Indicator Date hidden'!AK141="x","x",$AJ$2-'Indicator Date hidden'!AK141)</f>
        <v>x</v>
      </c>
      <c r="AK140" s="170">
        <f>IF('Indicator Date hidden'!AL141="x","x",$AK$2-'Indicator Date hidden'!AL141)</f>
        <v>1</v>
      </c>
      <c r="AL140" s="170">
        <f>IF('Indicator Date hidden'!AM141="x","x",$AL$2-'Indicator Date hidden'!AM141)</f>
        <v>0</v>
      </c>
      <c r="AM140" s="170">
        <f>IF('Indicator Date hidden'!AN141="x","x",$AM$2-'Indicator Date hidden'!AN141)</f>
        <v>0</v>
      </c>
      <c r="AN140" s="170">
        <f>IF('Indicator Date hidden'!AO141="x","x",$AN$2-'Indicator Date hidden'!AO141)</f>
        <v>0</v>
      </c>
      <c r="AO140" s="170">
        <f>IF('Indicator Date hidden'!AP141="x","x",$AO$2-'Indicator Date hidden'!AP141)</f>
        <v>0</v>
      </c>
      <c r="AP140" s="170">
        <f>IF('Indicator Date hidden'!AQ141="x","x",$AP$2-'Indicator Date hidden'!AQ141)</f>
        <v>0</v>
      </c>
      <c r="AQ140" s="170">
        <f>IF('Indicator Date hidden'!AR141="x","x",$AQ$2-'Indicator Date hidden'!AR141)</f>
        <v>0</v>
      </c>
      <c r="AR140" s="170">
        <f>IF('Indicator Date hidden'!AS141="x","x",$AR$2-'Indicator Date hidden'!AS141)</f>
        <v>0</v>
      </c>
      <c r="AS140" s="170">
        <f>IF('Indicator Date hidden'!AT141="x","x",$AS$2-'Indicator Date hidden'!AT141)</f>
        <v>0</v>
      </c>
      <c r="AT140" s="170">
        <f>IF('Indicator Date hidden'!AU141="x","x",$AT$2-'Indicator Date hidden'!AU141)</f>
        <v>0</v>
      </c>
      <c r="AU140" s="170">
        <f>IF('Indicator Date hidden'!AV141="x","x",$AU$2-'Indicator Date hidden'!AV141)</f>
        <v>1</v>
      </c>
      <c r="AV140" s="170">
        <f>IF('Indicator Date hidden'!AW141="x","x",$AV$2-'Indicator Date hidden'!AW141)</f>
        <v>0</v>
      </c>
      <c r="AW140" s="170">
        <f>IF('Indicator Date hidden'!AX141="x","x",$AW$2-'Indicator Date hidden'!AX141)</f>
        <v>0</v>
      </c>
      <c r="AX140" s="170">
        <f>IF('Indicator Date hidden'!AY141="x","x",$AX$2-'Indicator Date hidden'!AY141)</f>
        <v>0</v>
      </c>
      <c r="AY140" s="170">
        <f>IF('Indicator Date hidden'!AZ141="x","x",$AY$2-'Indicator Date hidden'!AZ141)</f>
        <v>0</v>
      </c>
      <c r="AZ140" s="170">
        <f>IF('Indicator Date hidden'!BA141="x","x",$AZ$2-'Indicator Date hidden'!BA141)</f>
        <v>0</v>
      </c>
      <c r="BA140" s="5">
        <f t="shared" si="10"/>
        <v>9</v>
      </c>
      <c r="BB140" s="171">
        <f t="shared" si="11"/>
        <v>0.2</v>
      </c>
      <c r="BC140" s="5">
        <f t="shared" si="12"/>
        <v>4</v>
      </c>
      <c r="BD140" s="171">
        <f t="shared" si="13"/>
        <v>0.90921211313239036</v>
      </c>
      <c r="BE140" s="174">
        <f t="shared" si="14"/>
        <v>0</v>
      </c>
    </row>
    <row r="141" spans="1:57" x14ac:dyDescent="0.25">
      <c r="A141" t="s">
        <v>260</v>
      </c>
      <c r="B141" s="170">
        <f>IF('Indicator Date hidden'!C142="x","x",$B$2-'Indicator Date hidden'!C142)</f>
        <v>0</v>
      </c>
      <c r="C141" s="170">
        <f>IF('Indicator Date hidden'!D142="x","x",$C$2-'Indicator Date hidden'!D142)</f>
        <v>0</v>
      </c>
      <c r="D141" s="170">
        <f>IF('Indicator Date hidden'!E142="x","x",$D$2-'Indicator Date hidden'!E142)</f>
        <v>0</v>
      </c>
      <c r="E141" s="170">
        <f>IF('Indicator Date hidden'!F142="x","x",$E$2-'Indicator Date hidden'!F142)</f>
        <v>0</v>
      </c>
      <c r="F141" s="170">
        <f>IF('Indicator Date hidden'!G142="x","x",$F$2-'Indicator Date hidden'!G142)</f>
        <v>0</v>
      </c>
      <c r="G141" s="170">
        <f>IF('Indicator Date hidden'!H142="x","x",$G$2-'Indicator Date hidden'!H142)</f>
        <v>0</v>
      </c>
      <c r="H141" s="170">
        <f>IF('Indicator Date hidden'!I142="x","x",$H$2-'Indicator Date hidden'!I142)</f>
        <v>0</v>
      </c>
      <c r="I141" s="170">
        <f>IF('Indicator Date hidden'!J142="x","x",$I$2-'Indicator Date hidden'!J142)</f>
        <v>0</v>
      </c>
      <c r="J141" s="170">
        <f>IF('Indicator Date hidden'!K142="x","x",$J$2-'Indicator Date hidden'!K142)</f>
        <v>0</v>
      </c>
      <c r="K141" s="170">
        <f>IF('Indicator Date hidden'!L142="x","x",$K$2-'Indicator Date hidden'!L142)</f>
        <v>0</v>
      </c>
      <c r="L141" s="170">
        <f>IF('Indicator Date hidden'!M142="x","x",$L$2-'Indicator Date hidden'!M142)</f>
        <v>0</v>
      </c>
      <c r="M141" s="170">
        <f>IF('Indicator Date hidden'!N142="x","x",$M$2-'Indicator Date hidden'!N142)</f>
        <v>0</v>
      </c>
      <c r="N141" s="170">
        <f>IF('Indicator Date hidden'!O142="x","x",$N$2-'Indicator Date hidden'!O142)</f>
        <v>0</v>
      </c>
      <c r="O141" s="170">
        <f>IF('Indicator Date hidden'!P142="x","x",$O$2-'Indicator Date hidden'!P142)</f>
        <v>0</v>
      </c>
      <c r="P141" s="170">
        <f>IF('Indicator Date hidden'!Q142="x","x",$P$2-'Indicator Date hidden'!Q142)</f>
        <v>0</v>
      </c>
      <c r="Q141" s="170" t="str">
        <f>IF('Indicator Date hidden'!R142="x","x",$Q$2-'Indicator Date hidden'!R142)</f>
        <v>x</v>
      </c>
      <c r="R141" s="170">
        <f>IF('Indicator Date hidden'!S142="x","x",$R$2-'Indicator Date hidden'!S142)</f>
        <v>0</v>
      </c>
      <c r="S141" s="170">
        <f>IF('Indicator Date hidden'!T142="x","x",$S$2-'Indicator Date hidden'!T142)</f>
        <v>0</v>
      </c>
      <c r="T141" s="170">
        <f>IF('Indicator Date hidden'!U142="x","x",$T$2-'Indicator Date hidden'!U142)</f>
        <v>0</v>
      </c>
      <c r="U141" s="170" t="str">
        <f>IF('Indicator Date hidden'!V142="x","x",$U$2-'Indicator Date hidden'!V142)</f>
        <v>x</v>
      </c>
      <c r="V141" s="170">
        <f>IF('Indicator Date hidden'!W142="x","x",$V$2-'Indicator Date hidden'!W142)</f>
        <v>1</v>
      </c>
      <c r="W141" s="170" t="str">
        <f>IF('Indicator Date hidden'!X142="x","x",$W$2-'Indicator Date hidden'!X142)</f>
        <v>x</v>
      </c>
      <c r="X141" s="170">
        <f>IF('Indicator Date hidden'!Y142="x","x",$X$2-'Indicator Date hidden'!Y142)</f>
        <v>4</v>
      </c>
      <c r="Y141" s="170">
        <f>IF('Indicator Date hidden'!Z142="x","x",$Y$2-'Indicator Date hidden'!Z142)</f>
        <v>0</v>
      </c>
      <c r="Z141" s="170">
        <f>IF('Indicator Date hidden'!AA142="x","x",$Z$2-'Indicator Date hidden'!AA142)</f>
        <v>0</v>
      </c>
      <c r="AA141" s="170">
        <f>IF('Indicator Date hidden'!AB142="x","x",$AA$2-'Indicator Date hidden'!AB142)</f>
        <v>0</v>
      </c>
      <c r="AB141" s="170">
        <f>IF('Indicator Date hidden'!AC142="x","x",$AB$2-'Indicator Date hidden'!AC142)</f>
        <v>0</v>
      </c>
      <c r="AC141" s="170">
        <f>IF('Indicator Date hidden'!AD142="x","x",$AC$2-'Indicator Date hidden'!AD142)</f>
        <v>0</v>
      </c>
      <c r="AD141" s="170" t="str">
        <f>IF('Indicator Date hidden'!AE142="x","x",$AD$2-'Indicator Date hidden'!AE142)</f>
        <v>x</v>
      </c>
      <c r="AE141" s="170">
        <f>IF('Indicator Date hidden'!AF142="x","x",$AE$2-'Indicator Date hidden'!AF142)</f>
        <v>0</v>
      </c>
      <c r="AF141" s="170">
        <f>IF('Indicator Date hidden'!AG142="x","x",$AF$2-'Indicator Date hidden'!AG142)</f>
        <v>-1</v>
      </c>
      <c r="AG141" s="170">
        <f>IF('Indicator Date hidden'!AH142="x","x",$AG$2-'Indicator Date hidden'!AH142)</f>
        <v>0</v>
      </c>
      <c r="AH141" s="170">
        <f>IF('Indicator Date hidden'!AI142="x","x",$AH$2-'Indicator Date hidden'!AI142)</f>
        <v>0</v>
      </c>
      <c r="AI141" s="170">
        <f>IF('Indicator Date hidden'!AJ142="x","x",$AI$2-'Indicator Date hidden'!AJ142)</f>
        <v>0</v>
      </c>
      <c r="AJ141" s="170" t="str">
        <f>IF('Indicator Date hidden'!AK142="x","x",$AJ$2-'Indicator Date hidden'!AK142)</f>
        <v>x</v>
      </c>
      <c r="AK141" s="170">
        <f>IF('Indicator Date hidden'!AL142="x","x",$AK$2-'Indicator Date hidden'!AL142)</f>
        <v>1</v>
      </c>
      <c r="AL141" s="170">
        <f>IF('Indicator Date hidden'!AM142="x","x",$AL$2-'Indicator Date hidden'!AM142)</f>
        <v>0</v>
      </c>
      <c r="AM141" s="170">
        <f>IF('Indicator Date hidden'!AN142="x","x",$AM$2-'Indicator Date hidden'!AN142)</f>
        <v>0</v>
      </c>
      <c r="AN141" s="170">
        <f>IF('Indicator Date hidden'!AO142="x","x",$AN$2-'Indicator Date hidden'!AO142)</f>
        <v>0</v>
      </c>
      <c r="AO141" s="170">
        <f>IF('Indicator Date hidden'!AP142="x","x",$AO$2-'Indicator Date hidden'!AP142)</f>
        <v>0</v>
      </c>
      <c r="AP141" s="170">
        <f>IF('Indicator Date hidden'!AQ142="x","x",$AP$2-'Indicator Date hidden'!AQ142)</f>
        <v>0</v>
      </c>
      <c r="AQ141" s="170">
        <f>IF('Indicator Date hidden'!AR142="x","x",$AQ$2-'Indicator Date hidden'!AR142)</f>
        <v>0</v>
      </c>
      <c r="AR141" s="170">
        <f>IF('Indicator Date hidden'!AS142="x","x",$AR$2-'Indicator Date hidden'!AS142)</f>
        <v>0</v>
      </c>
      <c r="AS141" s="170">
        <f>IF('Indicator Date hidden'!AT142="x","x",$AS$2-'Indicator Date hidden'!AT142)</f>
        <v>0</v>
      </c>
      <c r="AT141" s="170">
        <f>IF('Indicator Date hidden'!AU142="x","x",$AT$2-'Indicator Date hidden'!AU142)</f>
        <v>0</v>
      </c>
      <c r="AU141" s="170">
        <f>IF('Indicator Date hidden'!AV142="x","x",$AU$2-'Indicator Date hidden'!AV142)</f>
        <v>1</v>
      </c>
      <c r="AV141" s="170">
        <f>IF('Indicator Date hidden'!AW142="x","x",$AV$2-'Indicator Date hidden'!AW142)</f>
        <v>0</v>
      </c>
      <c r="AW141" s="170">
        <f>IF('Indicator Date hidden'!AX142="x","x",$AW$2-'Indicator Date hidden'!AX142)</f>
        <v>0</v>
      </c>
      <c r="AX141" s="170">
        <f>IF('Indicator Date hidden'!AY142="x","x",$AX$2-'Indicator Date hidden'!AY142)</f>
        <v>0</v>
      </c>
      <c r="AY141" s="170">
        <f>IF('Indicator Date hidden'!AZ142="x","x",$AY$2-'Indicator Date hidden'!AZ142)</f>
        <v>0</v>
      </c>
      <c r="AZ141" s="170">
        <f>IF('Indicator Date hidden'!BA142="x","x",$AZ$2-'Indicator Date hidden'!BA142)</f>
        <v>0</v>
      </c>
      <c r="BA141" s="5">
        <f t="shared" si="10"/>
        <v>6</v>
      </c>
      <c r="BB141" s="171">
        <f t="shared" si="11"/>
        <v>0.13043478260869565</v>
      </c>
      <c r="BC141" s="5">
        <f t="shared" si="12"/>
        <v>4</v>
      </c>
      <c r="BD141" s="171">
        <f t="shared" si="13"/>
        <v>0.64635081510080461</v>
      </c>
      <c r="BE141" s="174">
        <f t="shared" si="14"/>
        <v>0</v>
      </c>
    </row>
    <row r="142" spans="1:57" x14ac:dyDescent="0.25">
      <c r="A142" t="s">
        <v>262</v>
      </c>
      <c r="B142" s="170">
        <f>IF('Indicator Date hidden'!C143="x","x",$B$2-'Indicator Date hidden'!C143)</f>
        <v>0</v>
      </c>
      <c r="C142" s="170">
        <f>IF('Indicator Date hidden'!D143="x","x",$C$2-'Indicator Date hidden'!D143)</f>
        <v>0</v>
      </c>
      <c r="D142" s="170">
        <f>IF('Indicator Date hidden'!E143="x","x",$D$2-'Indicator Date hidden'!E143)</f>
        <v>0</v>
      </c>
      <c r="E142" s="170">
        <f>IF('Indicator Date hidden'!F143="x","x",$E$2-'Indicator Date hidden'!F143)</f>
        <v>0</v>
      </c>
      <c r="F142" s="170">
        <f>IF('Indicator Date hidden'!G143="x","x",$F$2-'Indicator Date hidden'!G143)</f>
        <v>0</v>
      </c>
      <c r="G142" s="170">
        <f>IF('Indicator Date hidden'!H143="x","x",$G$2-'Indicator Date hidden'!H143)</f>
        <v>0</v>
      </c>
      <c r="H142" s="170">
        <f>IF('Indicator Date hidden'!I143="x","x",$H$2-'Indicator Date hidden'!I143)</f>
        <v>0</v>
      </c>
      <c r="I142" s="170">
        <f>IF('Indicator Date hidden'!J143="x","x",$I$2-'Indicator Date hidden'!J143)</f>
        <v>0</v>
      </c>
      <c r="J142" s="170">
        <f>IF('Indicator Date hidden'!K143="x","x",$J$2-'Indicator Date hidden'!K143)</f>
        <v>0</v>
      </c>
      <c r="K142" s="170">
        <f>IF('Indicator Date hidden'!L143="x","x",$K$2-'Indicator Date hidden'!L143)</f>
        <v>0</v>
      </c>
      <c r="L142" s="170">
        <f>IF('Indicator Date hidden'!M143="x","x",$L$2-'Indicator Date hidden'!M143)</f>
        <v>0</v>
      </c>
      <c r="M142" s="170">
        <f>IF('Indicator Date hidden'!N143="x","x",$M$2-'Indicator Date hidden'!N143)</f>
        <v>0</v>
      </c>
      <c r="N142" s="170">
        <f>IF('Indicator Date hidden'!O143="x","x",$N$2-'Indicator Date hidden'!O143)</f>
        <v>0</v>
      </c>
      <c r="O142" s="170">
        <f>IF('Indicator Date hidden'!P143="x","x",$O$2-'Indicator Date hidden'!P143)</f>
        <v>0</v>
      </c>
      <c r="P142" s="170">
        <f>IF('Indicator Date hidden'!Q143="x","x",$P$2-'Indicator Date hidden'!Q143)</f>
        <v>0</v>
      </c>
      <c r="Q142" s="170" t="str">
        <f>IF('Indicator Date hidden'!R143="x","x",$Q$2-'Indicator Date hidden'!R143)</f>
        <v>x</v>
      </c>
      <c r="R142" s="170">
        <f>IF('Indicator Date hidden'!S143="x","x",$R$2-'Indicator Date hidden'!S143)</f>
        <v>0</v>
      </c>
      <c r="S142" s="170">
        <f>IF('Indicator Date hidden'!T143="x","x",$S$2-'Indicator Date hidden'!T143)</f>
        <v>0</v>
      </c>
      <c r="T142" s="170">
        <f>IF('Indicator Date hidden'!U143="x","x",$T$2-'Indicator Date hidden'!U143)</f>
        <v>0</v>
      </c>
      <c r="U142" s="170" t="str">
        <f>IF('Indicator Date hidden'!V143="x","x",$U$2-'Indicator Date hidden'!V143)</f>
        <v>x</v>
      </c>
      <c r="V142" s="170">
        <f>IF('Indicator Date hidden'!W143="x","x",$V$2-'Indicator Date hidden'!W143)</f>
        <v>1</v>
      </c>
      <c r="W142" s="170" t="str">
        <f>IF('Indicator Date hidden'!X143="x","x",$W$2-'Indicator Date hidden'!X143)</f>
        <v>x</v>
      </c>
      <c r="X142" s="170">
        <f>IF('Indicator Date hidden'!Y143="x","x",$X$2-'Indicator Date hidden'!Y143)</f>
        <v>6</v>
      </c>
      <c r="Y142" s="170">
        <f>IF('Indicator Date hidden'!Z143="x","x",$Y$2-'Indicator Date hidden'!Z143)</f>
        <v>0</v>
      </c>
      <c r="Z142" s="170">
        <f>IF('Indicator Date hidden'!AA143="x","x",$Z$2-'Indicator Date hidden'!AA143)</f>
        <v>0</v>
      </c>
      <c r="AA142" s="170" t="str">
        <f>IF('Indicator Date hidden'!AB143="x","x",$AA$2-'Indicator Date hidden'!AB143)</f>
        <v>x</v>
      </c>
      <c r="AB142" s="170">
        <f>IF('Indicator Date hidden'!AC143="x","x",$AB$2-'Indicator Date hidden'!AC143)</f>
        <v>0</v>
      </c>
      <c r="AC142" s="170">
        <f>IF('Indicator Date hidden'!AD143="x","x",$AC$2-'Indicator Date hidden'!AD143)</f>
        <v>0</v>
      </c>
      <c r="AD142" s="170" t="str">
        <f>IF('Indicator Date hidden'!AE143="x","x",$AD$2-'Indicator Date hidden'!AE143)</f>
        <v>x</v>
      </c>
      <c r="AE142" s="170">
        <f>IF('Indicator Date hidden'!AF143="x","x",$AE$2-'Indicator Date hidden'!AF143)</f>
        <v>0</v>
      </c>
      <c r="AF142" s="170">
        <f>IF('Indicator Date hidden'!AG143="x","x",$AF$2-'Indicator Date hidden'!AG143)</f>
        <v>3</v>
      </c>
      <c r="AG142" s="170">
        <f>IF('Indicator Date hidden'!AH143="x","x",$AG$2-'Indicator Date hidden'!AH143)</f>
        <v>0</v>
      </c>
      <c r="AH142" s="170">
        <f>IF('Indicator Date hidden'!AI143="x","x",$AH$2-'Indicator Date hidden'!AI143)</f>
        <v>0</v>
      </c>
      <c r="AI142" s="170">
        <f>IF('Indicator Date hidden'!AJ143="x","x",$AI$2-'Indicator Date hidden'!AJ143)</f>
        <v>0</v>
      </c>
      <c r="AJ142" s="170">
        <f>IF('Indicator Date hidden'!AK143="x","x",$AJ$2-'Indicator Date hidden'!AK143)</f>
        <v>1</v>
      </c>
      <c r="AK142" s="170">
        <f>IF('Indicator Date hidden'!AL143="x","x",$AK$2-'Indicator Date hidden'!AL143)</f>
        <v>1</v>
      </c>
      <c r="AL142" s="170">
        <f>IF('Indicator Date hidden'!AM143="x","x",$AL$2-'Indicator Date hidden'!AM143)</f>
        <v>0</v>
      </c>
      <c r="AM142" s="170">
        <f>IF('Indicator Date hidden'!AN143="x","x",$AM$2-'Indicator Date hidden'!AN143)</f>
        <v>0</v>
      </c>
      <c r="AN142" s="170">
        <f>IF('Indicator Date hidden'!AO143="x","x",$AN$2-'Indicator Date hidden'!AO143)</f>
        <v>0</v>
      </c>
      <c r="AO142" s="170">
        <f>IF('Indicator Date hidden'!AP143="x","x",$AO$2-'Indicator Date hidden'!AP143)</f>
        <v>0</v>
      </c>
      <c r="AP142" s="170">
        <f>IF('Indicator Date hidden'!AQ143="x","x",$AP$2-'Indicator Date hidden'!AQ143)</f>
        <v>0</v>
      </c>
      <c r="AQ142" s="170" t="str">
        <f>IF('Indicator Date hidden'!AR143="x","x",$AQ$2-'Indicator Date hidden'!AR143)</f>
        <v>x</v>
      </c>
      <c r="AR142" s="170">
        <f>IF('Indicator Date hidden'!AS143="x","x",$AR$2-'Indicator Date hidden'!AS143)</f>
        <v>0</v>
      </c>
      <c r="AS142" s="170">
        <f>IF('Indicator Date hidden'!AT143="x","x",$AS$2-'Indicator Date hidden'!AT143)</f>
        <v>0</v>
      </c>
      <c r="AT142" s="170">
        <f>IF('Indicator Date hidden'!AU143="x","x",$AT$2-'Indicator Date hidden'!AU143)</f>
        <v>0</v>
      </c>
      <c r="AU142" s="170">
        <f>IF('Indicator Date hidden'!AV143="x","x",$AU$2-'Indicator Date hidden'!AV143)</f>
        <v>1</v>
      </c>
      <c r="AV142" s="170">
        <f>IF('Indicator Date hidden'!AW143="x","x",$AV$2-'Indicator Date hidden'!AW143)</f>
        <v>0</v>
      </c>
      <c r="AW142" s="170">
        <f>IF('Indicator Date hidden'!AX143="x","x",$AW$2-'Indicator Date hidden'!AX143)</f>
        <v>0</v>
      </c>
      <c r="AX142" s="170">
        <f>IF('Indicator Date hidden'!AY143="x","x",$AX$2-'Indicator Date hidden'!AY143)</f>
        <v>0</v>
      </c>
      <c r="AY142" s="170">
        <f>IF('Indicator Date hidden'!AZ143="x","x",$AY$2-'Indicator Date hidden'!AZ143)</f>
        <v>0</v>
      </c>
      <c r="AZ142" s="170">
        <f>IF('Indicator Date hidden'!BA143="x","x",$AZ$2-'Indicator Date hidden'!BA143)</f>
        <v>0</v>
      </c>
      <c r="BA142" s="5">
        <f t="shared" si="10"/>
        <v>13</v>
      </c>
      <c r="BB142" s="171">
        <f t="shared" si="11"/>
        <v>0.28888888888888886</v>
      </c>
      <c r="BC142" s="5">
        <f t="shared" si="12"/>
        <v>6</v>
      </c>
      <c r="BD142" s="171">
        <f t="shared" si="13"/>
        <v>1.0027123709047536</v>
      </c>
      <c r="BE142" s="174">
        <f t="shared" si="14"/>
        <v>0</v>
      </c>
    </row>
    <row r="143" spans="1:57" x14ac:dyDescent="0.25">
      <c r="A143" t="s">
        <v>263</v>
      </c>
      <c r="B143" s="170">
        <f>IF('Indicator Date hidden'!C144="x","x",$B$2-'Indicator Date hidden'!C144)</f>
        <v>0</v>
      </c>
      <c r="C143" s="170">
        <f>IF('Indicator Date hidden'!D144="x","x",$C$2-'Indicator Date hidden'!D144)</f>
        <v>0</v>
      </c>
      <c r="D143" s="170">
        <f>IF('Indicator Date hidden'!E144="x","x",$D$2-'Indicator Date hidden'!E144)</f>
        <v>0</v>
      </c>
      <c r="E143" s="170">
        <f>IF('Indicator Date hidden'!F144="x","x",$E$2-'Indicator Date hidden'!F144)</f>
        <v>0</v>
      </c>
      <c r="F143" s="170">
        <f>IF('Indicator Date hidden'!G144="x","x",$F$2-'Indicator Date hidden'!G144)</f>
        <v>0</v>
      </c>
      <c r="G143" s="170">
        <f>IF('Indicator Date hidden'!H144="x","x",$G$2-'Indicator Date hidden'!H144)</f>
        <v>0</v>
      </c>
      <c r="H143" s="170">
        <f>IF('Indicator Date hidden'!I144="x","x",$H$2-'Indicator Date hidden'!I144)</f>
        <v>0</v>
      </c>
      <c r="I143" s="170">
        <f>IF('Indicator Date hidden'!J144="x","x",$I$2-'Indicator Date hidden'!J144)</f>
        <v>0</v>
      </c>
      <c r="J143" s="170">
        <f>IF('Indicator Date hidden'!K144="x","x",$J$2-'Indicator Date hidden'!K144)</f>
        <v>0</v>
      </c>
      <c r="K143" s="170">
        <f>IF('Indicator Date hidden'!L144="x","x",$K$2-'Indicator Date hidden'!L144)</f>
        <v>0</v>
      </c>
      <c r="L143" s="170">
        <f>IF('Indicator Date hidden'!M144="x","x",$L$2-'Indicator Date hidden'!M144)</f>
        <v>0</v>
      </c>
      <c r="M143" s="170">
        <f>IF('Indicator Date hidden'!N144="x","x",$M$2-'Indicator Date hidden'!N144)</f>
        <v>0</v>
      </c>
      <c r="N143" s="170">
        <f>IF('Indicator Date hidden'!O144="x","x",$N$2-'Indicator Date hidden'!O144)</f>
        <v>0</v>
      </c>
      <c r="O143" s="170">
        <f>IF('Indicator Date hidden'!P144="x","x",$O$2-'Indicator Date hidden'!P144)</f>
        <v>0</v>
      </c>
      <c r="P143" s="170">
        <f>IF('Indicator Date hidden'!Q144="x","x",$P$2-'Indicator Date hidden'!Q144)</f>
        <v>0</v>
      </c>
      <c r="Q143" s="170">
        <f>IF('Indicator Date hidden'!R144="x","x",$Q$2-'Indicator Date hidden'!R144)</f>
        <v>0</v>
      </c>
      <c r="R143" s="170">
        <f>IF('Indicator Date hidden'!S144="x","x",$R$2-'Indicator Date hidden'!S144)</f>
        <v>0</v>
      </c>
      <c r="S143" s="170">
        <f>IF('Indicator Date hidden'!T144="x","x",$S$2-'Indicator Date hidden'!T144)</f>
        <v>0</v>
      </c>
      <c r="T143" s="170">
        <f>IF('Indicator Date hidden'!U144="x","x",$T$2-'Indicator Date hidden'!U144)</f>
        <v>0</v>
      </c>
      <c r="U143" s="170">
        <f>IF('Indicator Date hidden'!V144="x","x",$U$2-'Indicator Date hidden'!V144)</f>
        <v>0</v>
      </c>
      <c r="V143" s="170">
        <f>IF('Indicator Date hidden'!W144="x","x",$V$2-'Indicator Date hidden'!W144)</f>
        <v>1</v>
      </c>
      <c r="W143" s="170">
        <f>IF('Indicator Date hidden'!X144="x","x",$W$2-'Indicator Date hidden'!X144)</f>
        <v>6</v>
      </c>
      <c r="X143" s="170">
        <f>IF('Indicator Date hidden'!Y144="x","x",$X$2-'Indicator Date hidden'!Y144)</f>
        <v>6</v>
      </c>
      <c r="Y143" s="170">
        <f>IF('Indicator Date hidden'!Z144="x","x",$Y$2-'Indicator Date hidden'!Z144)</f>
        <v>0</v>
      </c>
      <c r="Z143" s="170">
        <f>IF('Indicator Date hidden'!AA144="x","x",$Z$2-'Indicator Date hidden'!AA144)</f>
        <v>0</v>
      </c>
      <c r="AA143" s="170">
        <f>IF('Indicator Date hidden'!AB144="x","x",$AA$2-'Indicator Date hidden'!AB144)</f>
        <v>0</v>
      </c>
      <c r="AB143" s="170">
        <f>IF('Indicator Date hidden'!AC144="x","x",$AB$2-'Indicator Date hidden'!AC144)</f>
        <v>0</v>
      </c>
      <c r="AC143" s="170">
        <f>IF('Indicator Date hidden'!AD144="x","x",$AC$2-'Indicator Date hidden'!AD144)</f>
        <v>0</v>
      </c>
      <c r="AD143" s="170">
        <f>IF('Indicator Date hidden'!AE144="x","x",$AD$2-'Indicator Date hidden'!AE144)</f>
        <v>0</v>
      </c>
      <c r="AE143" s="170">
        <f>IF('Indicator Date hidden'!AF144="x","x",$AE$2-'Indicator Date hidden'!AF144)</f>
        <v>0</v>
      </c>
      <c r="AF143" s="170">
        <f>IF('Indicator Date hidden'!AG144="x","x",$AF$2-'Indicator Date hidden'!AG144)</f>
        <v>5</v>
      </c>
      <c r="AG143" s="170">
        <f>IF('Indicator Date hidden'!AH144="x","x",$AG$2-'Indicator Date hidden'!AH144)</f>
        <v>0</v>
      </c>
      <c r="AH143" s="170">
        <f>IF('Indicator Date hidden'!AI144="x","x",$AH$2-'Indicator Date hidden'!AI144)</f>
        <v>0</v>
      </c>
      <c r="AI143" s="170">
        <f>IF('Indicator Date hidden'!AJ144="x","x",$AI$2-'Indicator Date hidden'!AJ144)</f>
        <v>0</v>
      </c>
      <c r="AJ143" s="170" t="str">
        <f>IF('Indicator Date hidden'!AK144="x","x",$AJ$2-'Indicator Date hidden'!AK144)</f>
        <v>x</v>
      </c>
      <c r="AK143" s="170">
        <f>IF('Indicator Date hidden'!AL144="x","x",$AK$2-'Indicator Date hidden'!AL144)</f>
        <v>0</v>
      </c>
      <c r="AL143" s="170">
        <f>IF('Indicator Date hidden'!AM144="x","x",$AL$2-'Indicator Date hidden'!AM144)</f>
        <v>0</v>
      </c>
      <c r="AM143" s="170">
        <f>IF('Indicator Date hidden'!AN144="x","x",$AM$2-'Indicator Date hidden'!AN144)</f>
        <v>0</v>
      </c>
      <c r="AN143" s="170">
        <f>IF('Indicator Date hidden'!AO144="x","x",$AN$2-'Indicator Date hidden'!AO144)</f>
        <v>0</v>
      </c>
      <c r="AO143" s="170">
        <f>IF('Indicator Date hidden'!AP144="x","x",$AO$2-'Indicator Date hidden'!AP144)</f>
        <v>1</v>
      </c>
      <c r="AP143" s="170">
        <f>IF('Indicator Date hidden'!AQ144="x","x",$AP$2-'Indicator Date hidden'!AQ144)</f>
        <v>1</v>
      </c>
      <c r="AQ143" s="170">
        <f>IF('Indicator Date hidden'!AR144="x","x",$AQ$2-'Indicator Date hidden'!AR144)</f>
        <v>0</v>
      </c>
      <c r="AR143" s="170">
        <f>IF('Indicator Date hidden'!AS144="x","x",$AR$2-'Indicator Date hidden'!AS144)</f>
        <v>0</v>
      </c>
      <c r="AS143" s="170">
        <f>IF('Indicator Date hidden'!AT144="x","x",$AS$2-'Indicator Date hidden'!AT144)</f>
        <v>0</v>
      </c>
      <c r="AT143" s="170">
        <f>IF('Indicator Date hidden'!AU144="x","x",$AT$2-'Indicator Date hidden'!AU144)</f>
        <v>0</v>
      </c>
      <c r="AU143" s="170">
        <f>IF('Indicator Date hidden'!AV144="x","x",$AU$2-'Indicator Date hidden'!AV144)</f>
        <v>1</v>
      </c>
      <c r="AV143" s="170">
        <f>IF('Indicator Date hidden'!AW144="x","x",$AV$2-'Indicator Date hidden'!AW144)</f>
        <v>0</v>
      </c>
      <c r="AW143" s="170">
        <f>IF('Indicator Date hidden'!AX144="x","x",$AW$2-'Indicator Date hidden'!AX144)</f>
        <v>0</v>
      </c>
      <c r="AX143" s="170">
        <f>IF('Indicator Date hidden'!AY144="x","x",$AX$2-'Indicator Date hidden'!AY144)</f>
        <v>0</v>
      </c>
      <c r="AY143" s="170">
        <f>IF('Indicator Date hidden'!AZ144="x","x",$AY$2-'Indicator Date hidden'!AZ144)</f>
        <v>0</v>
      </c>
      <c r="AZ143" s="170">
        <f>IF('Indicator Date hidden'!BA144="x","x",$AZ$2-'Indicator Date hidden'!BA144)</f>
        <v>0</v>
      </c>
      <c r="BA143" s="5">
        <f t="shared" si="10"/>
        <v>21</v>
      </c>
      <c r="BB143" s="171">
        <f t="shared" si="11"/>
        <v>0.42</v>
      </c>
      <c r="BC143" s="5">
        <f t="shared" si="12"/>
        <v>7</v>
      </c>
      <c r="BD143" s="171">
        <f t="shared" si="13"/>
        <v>1.3577923257994942</v>
      </c>
      <c r="BE143" s="174">
        <f t="shared" si="14"/>
        <v>0</v>
      </c>
    </row>
    <row r="144" spans="1:57" x14ac:dyDescent="0.25">
      <c r="A144" t="s">
        <v>265</v>
      </c>
      <c r="B144" s="170">
        <f>IF('Indicator Date hidden'!C145="x","x",$B$2-'Indicator Date hidden'!C145)</f>
        <v>0</v>
      </c>
      <c r="C144" s="170">
        <f>IF('Indicator Date hidden'!D145="x","x",$C$2-'Indicator Date hidden'!D145)</f>
        <v>0</v>
      </c>
      <c r="D144" s="170">
        <f>IF('Indicator Date hidden'!E145="x","x",$D$2-'Indicator Date hidden'!E145)</f>
        <v>0</v>
      </c>
      <c r="E144" s="170">
        <f>IF('Indicator Date hidden'!F145="x","x",$E$2-'Indicator Date hidden'!F145)</f>
        <v>0</v>
      </c>
      <c r="F144" s="170">
        <f>IF('Indicator Date hidden'!G145="x","x",$F$2-'Indicator Date hidden'!G145)</f>
        <v>0</v>
      </c>
      <c r="G144" s="170">
        <f>IF('Indicator Date hidden'!H145="x","x",$G$2-'Indicator Date hidden'!H145)</f>
        <v>0</v>
      </c>
      <c r="H144" s="170">
        <f>IF('Indicator Date hidden'!I145="x","x",$H$2-'Indicator Date hidden'!I145)</f>
        <v>0</v>
      </c>
      <c r="I144" s="170">
        <f>IF('Indicator Date hidden'!J145="x","x",$I$2-'Indicator Date hidden'!J145)</f>
        <v>0</v>
      </c>
      <c r="J144" s="170">
        <f>IF('Indicator Date hidden'!K145="x","x",$J$2-'Indicator Date hidden'!K145)</f>
        <v>0</v>
      </c>
      <c r="K144" s="170">
        <f>IF('Indicator Date hidden'!L145="x","x",$K$2-'Indicator Date hidden'!L145)</f>
        <v>0</v>
      </c>
      <c r="L144" s="170">
        <f>IF('Indicator Date hidden'!M145="x","x",$L$2-'Indicator Date hidden'!M145)</f>
        <v>0</v>
      </c>
      <c r="M144" s="170">
        <f>IF('Indicator Date hidden'!N145="x","x",$M$2-'Indicator Date hidden'!N145)</f>
        <v>0</v>
      </c>
      <c r="N144" s="170">
        <f>IF('Indicator Date hidden'!O145="x","x",$N$2-'Indicator Date hidden'!O145)</f>
        <v>0</v>
      </c>
      <c r="O144" s="170">
        <f>IF('Indicator Date hidden'!P145="x","x",$O$2-'Indicator Date hidden'!P145)</f>
        <v>0</v>
      </c>
      <c r="P144" s="170">
        <f>IF('Indicator Date hidden'!Q145="x","x",$P$2-'Indicator Date hidden'!Q145)</f>
        <v>0</v>
      </c>
      <c r="Q144" s="170" t="str">
        <f>IF('Indicator Date hidden'!R145="x","x",$Q$2-'Indicator Date hidden'!R145)</f>
        <v>x</v>
      </c>
      <c r="R144" s="170">
        <f>IF('Indicator Date hidden'!S145="x","x",$R$2-'Indicator Date hidden'!S145)</f>
        <v>0</v>
      </c>
      <c r="S144" s="170">
        <f>IF('Indicator Date hidden'!T145="x","x",$S$2-'Indicator Date hidden'!T145)</f>
        <v>0</v>
      </c>
      <c r="T144" s="170">
        <f>IF('Indicator Date hidden'!U145="x","x",$T$2-'Indicator Date hidden'!U145)</f>
        <v>0</v>
      </c>
      <c r="U144" s="170" t="str">
        <f>IF('Indicator Date hidden'!V145="x","x",$U$2-'Indicator Date hidden'!V145)</f>
        <v>x</v>
      </c>
      <c r="V144" s="170">
        <f>IF('Indicator Date hidden'!W145="x","x",$V$2-'Indicator Date hidden'!W145)</f>
        <v>1</v>
      </c>
      <c r="W144" s="170" t="str">
        <f>IF('Indicator Date hidden'!X145="x","x",$W$2-'Indicator Date hidden'!X145)</f>
        <v>x</v>
      </c>
      <c r="X144" s="170" t="str">
        <f>IF('Indicator Date hidden'!Y145="x","x",$X$2-'Indicator Date hidden'!Y145)</f>
        <v>x</v>
      </c>
      <c r="Y144" s="170">
        <f>IF('Indicator Date hidden'!Z145="x","x",$Y$2-'Indicator Date hidden'!Z145)</f>
        <v>0</v>
      </c>
      <c r="Z144" s="170">
        <f>IF('Indicator Date hidden'!AA145="x","x",$Z$2-'Indicator Date hidden'!AA145)</f>
        <v>0</v>
      </c>
      <c r="AA144" s="170" t="str">
        <f>IF('Indicator Date hidden'!AB145="x","x",$AA$2-'Indicator Date hidden'!AB145)</f>
        <v>x</v>
      </c>
      <c r="AB144" s="170">
        <f>IF('Indicator Date hidden'!AC145="x","x",$AB$2-'Indicator Date hidden'!AC145)</f>
        <v>0</v>
      </c>
      <c r="AC144" s="170">
        <f>IF('Indicator Date hidden'!AD145="x","x",$AC$2-'Indicator Date hidden'!AD145)</f>
        <v>0</v>
      </c>
      <c r="AD144" s="170" t="str">
        <f>IF('Indicator Date hidden'!AE145="x","x",$AD$2-'Indicator Date hidden'!AE145)</f>
        <v>x</v>
      </c>
      <c r="AE144" s="170" t="str">
        <f>IF('Indicator Date hidden'!AF145="x","x",$AE$2-'Indicator Date hidden'!AF145)</f>
        <v>x</v>
      </c>
      <c r="AF144" s="170">
        <f>IF('Indicator Date hidden'!AG145="x","x",$AF$2-'Indicator Date hidden'!AG145)</f>
        <v>6</v>
      </c>
      <c r="AG144" s="170">
        <f>IF('Indicator Date hidden'!AH145="x","x",$AG$2-'Indicator Date hidden'!AH145)</f>
        <v>0</v>
      </c>
      <c r="AH144" s="170">
        <f>IF('Indicator Date hidden'!AI145="x","x",$AH$2-'Indicator Date hidden'!AI145)</f>
        <v>0</v>
      </c>
      <c r="AI144" s="170">
        <f>IF('Indicator Date hidden'!AJ145="x","x",$AI$2-'Indicator Date hidden'!AJ145)</f>
        <v>0</v>
      </c>
      <c r="AJ144" s="170" t="str">
        <f>IF('Indicator Date hidden'!AK145="x","x",$AJ$2-'Indicator Date hidden'!AK145)</f>
        <v>x</v>
      </c>
      <c r="AK144" s="170">
        <f>IF('Indicator Date hidden'!AL145="x","x",$AK$2-'Indicator Date hidden'!AL145)</f>
        <v>1</v>
      </c>
      <c r="AL144" s="170">
        <f>IF('Indicator Date hidden'!AM145="x","x",$AL$2-'Indicator Date hidden'!AM145)</f>
        <v>0</v>
      </c>
      <c r="AM144" s="170">
        <f>IF('Indicator Date hidden'!AN145="x","x",$AM$2-'Indicator Date hidden'!AN145)</f>
        <v>0</v>
      </c>
      <c r="AN144" s="170">
        <f>IF('Indicator Date hidden'!AO145="x","x",$AN$2-'Indicator Date hidden'!AO145)</f>
        <v>0</v>
      </c>
      <c r="AO144" s="170">
        <f>IF('Indicator Date hidden'!AP145="x","x",$AO$2-'Indicator Date hidden'!AP145)</f>
        <v>0</v>
      </c>
      <c r="AP144" s="170" t="str">
        <f>IF('Indicator Date hidden'!AQ145="x","x",$AP$2-'Indicator Date hidden'!AQ145)</f>
        <v>x</v>
      </c>
      <c r="AQ144" s="170">
        <f>IF('Indicator Date hidden'!AR145="x","x",$AQ$2-'Indicator Date hidden'!AR145)</f>
        <v>0</v>
      </c>
      <c r="AR144" s="170">
        <f>IF('Indicator Date hidden'!AS145="x","x",$AR$2-'Indicator Date hidden'!AS145)</f>
        <v>0</v>
      </c>
      <c r="AS144" s="170" t="str">
        <f>IF('Indicator Date hidden'!AT145="x","x",$AS$2-'Indicator Date hidden'!AT145)</f>
        <v>x</v>
      </c>
      <c r="AT144" s="170">
        <f>IF('Indicator Date hidden'!AU145="x","x",$AT$2-'Indicator Date hidden'!AU145)</f>
        <v>0</v>
      </c>
      <c r="AU144" s="170" t="str">
        <f>IF('Indicator Date hidden'!AV145="x","x",$AU$2-'Indicator Date hidden'!AV145)</f>
        <v>x</v>
      </c>
      <c r="AV144" s="170">
        <f>IF('Indicator Date hidden'!AW145="x","x",$AV$2-'Indicator Date hidden'!AW145)</f>
        <v>0</v>
      </c>
      <c r="AW144" s="170">
        <f>IF('Indicator Date hidden'!AX145="x","x",$AW$2-'Indicator Date hidden'!AX145)</f>
        <v>0</v>
      </c>
      <c r="AX144" s="170">
        <f>IF('Indicator Date hidden'!AY145="x","x",$AX$2-'Indicator Date hidden'!AY145)</f>
        <v>0</v>
      </c>
      <c r="AY144" s="170">
        <f>IF('Indicator Date hidden'!AZ145="x","x",$AY$2-'Indicator Date hidden'!AZ145)</f>
        <v>8</v>
      </c>
      <c r="AZ144" s="170">
        <f>IF('Indicator Date hidden'!BA145="x","x",$AZ$2-'Indicator Date hidden'!BA145)</f>
        <v>0</v>
      </c>
      <c r="BA144" s="5">
        <f t="shared" si="10"/>
        <v>16</v>
      </c>
      <c r="BB144" s="171">
        <f t="shared" si="11"/>
        <v>0.4</v>
      </c>
      <c r="BC144" s="5">
        <f t="shared" si="12"/>
        <v>4</v>
      </c>
      <c r="BD144" s="171">
        <f t="shared" si="13"/>
        <v>1.5459624833740306</v>
      </c>
      <c r="BE144" s="174">
        <f t="shared" si="14"/>
        <v>0</v>
      </c>
    </row>
    <row r="145" spans="1:57" x14ac:dyDescent="0.25">
      <c r="A145" t="s">
        <v>267</v>
      </c>
      <c r="B145" s="170">
        <f>IF('Indicator Date hidden'!C146="x","x",$B$2-'Indicator Date hidden'!C146)</f>
        <v>0</v>
      </c>
      <c r="C145" s="170">
        <f>IF('Indicator Date hidden'!D146="x","x",$C$2-'Indicator Date hidden'!D146)</f>
        <v>0</v>
      </c>
      <c r="D145" s="170">
        <f>IF('Indicator Date hidden'!E146="x","x",$D$2-'Indicator Date hidden'!E146)</f>
        <v>0</v>
      </c>
      <c r="E145" s="170">
        <f>IF('Indicator Date hidden'!F146="x","x",$E$2-'Indicator Date hidden'!F146)</f>
        <v>0</v>
      </c>
      <c r="F145" s="170">
        <f>IF('Indicator Date hidden'!G146="x","x",$F$2-'Indicator Date hidden'!G146)</f>
        <v>0</v>
      </c>
      <c r="G145" s="170">
        <f>IF('Indicator Date hidden'!H146="x","x",$G$2-'Indicator Date hidden'!H146)</f>
        <v>0</v>
      </c>
      <c r="H145" s="170">
        <f>IF('Indicator Date hidden'!I146="x","x",$H$2-'Indicator Date hidden'!I146)</f>
        <v>0</v>
      </c>
      <c r="I145" s="170">
        <f>IF('Indicator Date hidden'!J146="x","x",$I$2-'Indicator Date hidden'!J146)</f>
        <v>0</v>
      </c>
      <c r="J145" s="170">
        <f>IF('Indicator Date hidden'!K146="x","x",$J$2-'Indicator Date hidden'!K146)</f>
        <v>0</v>
      </c>
      <c r="K145" s="170">
        <f>IF('Indicator Date hidden'!L146="x","x",$K$2-'Indicator Date hidden'!L146)</f>
        <v>0</v>
      </c>
      <c r="L145" s="170">
        <f>IF('Indicator Date hidden'!M146="x","x",$L$2-'Indicator Date hidden'!M146)</f>
        <v>0</v>
      </c>
      <c r="M145" s="170">
        <f>IF('Indicator Date hidden'!N146="x","x",$M$2-'Indicator Date hidden'!N146)</f>
        <v>0</v>
      </c>
      <c r="N145" s="170">
        <f>IF('Indicator Date hidden'!O146="x","x",$N$2-'Indicator Date hidden'!O146)</f>
        <v>0</v>
      </c>
      <c r="O145" s="170">
        <f>IF('Indicator Date hidden'!P146="x","x",$O$2-'Indicator Date hidden'!P146)</f>
        <v>0</v>
      </c>
      <c r="P145" s="170">
        <f>IF('Indicator Date hidden'!Q146="x","x",$P$2-'Indicator Date hidden'!Q146)</f>
        <v>0</v>
      </c>
      <c r="Q145" s="170">
        <f>IF('Indicator Date hidden'!R146="x","x",$Q$2-'Indicator Date hidden'!R146)</f>
        <v>3</v>
      </c>
      <c r="R145" s="170">
        <f>IF('Indicator Date hidden'!S146="x","x",$R$2-'Indicator Date hidden'!S146)</f>
        <v>0</v>
      </c>
      <c r="S145" s="170">
        <f>IF('Indicator Date hidden'!T146="x","x",$S$2-'Indicator Date hidden'!T146)</f>
        <v>0</v>
      </c>
      <c r="T145" s="170">
        <f>IF('Indicator Date hidden'!U146="x","x",$T$2-'Indicator Date hidden'!U146)</f>
        <v>0</v>
      </c>
      <c r="U145" s="170">
        <f>IF('Indicator Date hidden'!V146="x","x",$U$2-'Indicator Date hidden'!V146)</f>
        <v>0</v>
      </c>
      <c r="V145" s="170">
        <f>IF('Indicator Date hidden'!W146="x","x",$V$2-'Indicator Date hidden'!W146)</f>
        <v>1</v>
      </c>
      <c r="W145" s="170">
        <f>IF('Indicator Date hidden'!X146="x","x",$W$2-'Indicator Date hidden'!X146)</f>
        <v>4</v>
      </c>
      <c r="X145" s="170">
        <f>IF('Indicator Date hidden'!Y146="x","x",$X$2-'Indicator Date hidden'!Y146)</f>
        <v>4</v>
      </c>
      <c r="Y145" s="170">
        <f>IF('Indicator Date hidden'!Z146="x","x",$Y$2-'Indicator Date hidden'!Z146)</f>
        <v>0</v>
      </c>
      <c r="Z145" s="170">
        <f>IF('Indicator Date hidden'!AA146="x","x",$Z$2-'Indicator Date hidden'!AA146)</f>
        <v>0</v>
      </c>
      <c r="AA145" s="170" t="str">
        <f>IF('Indicator Date hidden'!AB146="x","x",$AA$2-'Indicator Date hidden'!AB146)</f>
        <v>x</v>
      </c>
      <c r="AB145" s="170">
        <f>IF('Indicator Date hidden'!AC146="x","x",$AB$2-'Indicator Date hidden'!AC146)</f>
        <v>0</v>
      </c>
      <c r="AC145" s="170">
        <f>IF('Indicator Date hidden'!AD146="x","x",$AC$2-'Indicator Date hidden'!AD146)</f>
        <v>0</v>
      </c>
      <c r="AD145" s="170" t="str">
        <f>IF('Indicator Date hidden'!AE146="x","x",$AD$2-'Indicator Date hidden'!AE146)</f>
        <v>x</v>
      </c>
      <c r="AE145" s="170">
        <f>IF('Indicator Date hidden'!AF146="x","x",$AE$2-'Indicator Date hidden'!AF146)</f>
        <v>0</v>
      </c>
      <c r="AF145" s="170">
        <f>IF('Indicator Date hidden'!AG146="x","x",$AF$2-'Indicator Date hidden'!AG146)</f>
        <v>10</v>
      </c>
      <c r="AG145" s="170">
        <f>IF('Indicator Date hidden'!AH146="x","x",$AG$2-'Indicator Date hidden'!AH146)</f>
        <v>0</v>
      </c>
      <c r="AH145" s="170">
        <f>IF('Indicator Date hidden'!AI146="x","x",$AH$2-'Indicator Date hidden'!AI146)</f>
        <v>0</v>
      </c>
      <c r="AI145" s="170">
        <f>IF('Indicator Date hidden'!AJ146="x","x",$AI$2-'Indicator Date hidden'!AJ146)</f>
        <v>0</v>
      </c>
      <c r="AJ145" s="170" t="str">
        <f>IF('Indicator Date hidden'!AK146="x","x",$AJ$2-'Indicator Date hidden'!AK146)</f>
        <v>x</v>
      </c>
      <c r="AK145" s="170">
        <f>IF('Indicator Date hidden'!AL146="x","x",$AK$2-'Indicator Date hidden'!AL146)</f>
        <v>1</v>
      </c>
      <c r="AL145" s="170">
        <f>IF('Indicator Date hidden'!AM146="x","x",$AL$2-'Indicator Date hidden'!AM146)</f>
        <v>0</v>
      </c>
      <c r="AM145" s="170">
        <f>IF('Indicator Date hidden'!AN146="x","x",$AM$2-'Indicator Date hidden'!AN146)</f>
        <v>0</v>
      </c>
      <c r="AN145" s="170">
        <f>IF('Indicator Date hidden'!AO146="x","x",$AN$2-'Indicator Date hidden'!AO146)</f>
        <v>0</v>
      </c>
      <c r="AO145" s="170">
        <f>IF('Indicator Date hidden'!AP146="x","x",$AO$2-'Indicator Date hidden'!AP146)</f>
        <v>0</v>
      </c>
      <c r="AP145" s="170">
        <f>IF('Indicator Date hidden'!AQ146="x","x",$AP$2-'Indicator Date hidden'!AQ146)</f>
        <v>0</v>
      </c>
      <c r="AQ145" s="170">
        <f>IF('Indicator Date hidden'!AR146="x","x",$AQ$2-'Indicator Date hidden'!AR146)</f>
        <v>6</v>
      </c>
      <c r="AR145" s="170">
        <f>IF('Indicator Date hidden'!AS146="x","x",$AR$2-'Indicator Date hidden'!AS146)</f>
        <v>0</v>
      </c>
      <c r="AS145" s="170">
        <f>IF('Indicator Date hidden'!AT146="x","x",$AS$2-'Indicator Date hidden'!AT146)</f>
        <v>0</v>
      </c>
      <c r="AT145" s="170">
        <f>IF('Indicator Date hidden'!AU146="x","x",$AT$2-'Indicator Date hidden'!AU146)</f>
        <v>0</v>
      </c>
      <c r="AU145" s="170" t="str">
        <f>IF('Indicator Date hidden'!AV146="x","x",$AU$2-'Indicator Date hidden'!AV146)</f>
        <v>x</v>
      </c>
      <c r="AV145" s="170">
        <f>IF('Indicator Date hidden'!AW146="x","x",$AV$2-'Indicator Date hidden'!AW146)</f>
        <v>0</v>
      </c>
      <c r="AW145" s="170">
        <f>IF('Indicator Date hidden'!AX146="x","x",$AW$2-'Indicator Date hidden'!AX146)</f>
        <v>0</v>
      </c>
      <c r="AX145" s="170">
        <f>IF('Indicator Date hidden'!AY146="x","x",$AX$2-'Indicator Date hidden'!AY146)</f>
        <v>0</v>
      </c>
      <c r="AY145" s="170">
        <f>IF('Indicator Date hidden'!AZ146="x","x",$AY$2-'Indicator Date hidden'!AZ146)</f>
        <v>0</v>
      </c>
      <c r="AZ145" s="170">
        <f>IF('Indicator Date hidden'!BA146="x","x",$AZ$2-'Indicator Date hidden'!BA146)</f>
        <v>0</v>
      </c>
      <c r="BA145" s="5">
        <f t="shared" si="10"/>
        <v>29</v>
      </c>
      <c r="BB145" s="171">
        <f t="shared" si="11"/>
        <v>0.61702127659574468</v>
      </c>
      <c r="BC145" s="5">
        <f t="shared" si="12"/>
        <v>7</v>
      </c>
      <c r="BD145" s="171">
        <f t="shared" si="13"/>
        <v>1.8514306313027311</v>
      </c>
      <c r="BE145" s="174">
        <f t="shared" si="14"/>
        <v>0</v>
      </c>
    </row>
    <row r="146" spans="1:57" x14ac:dyDescent="0.25">
      <c r="A146" t="s">
        <v>269</v>
      </c>
      <c r="B146" s="170">
        <f>IF('Indicator Date hidden'!C147="x","x",$B$2-'Indicator Date hidden'!C147)</f>
        <v>0</v>
      </c>
      <c r="C146" s="170">
        <f>IF('Indicator Date hidden'!D147="x","x",$C$2-'Indicator Date hidden'!D147)</f>
        <v>0</v>
      </c>
      <c r="D146" s="170">
        <f>IF('Indicator Date hidden'!E147="x","x",$D$2-'Indicator Date hidden'!E147)</f>
        <v>0</v>
      </c>
      <c r="E146" s="170">
        <f>IF('Indicator Date hidden'!F147="x","x",$E$2-'Indicator Date hidden'!F147)</f>
        <v>0</v>
      </c>
      <c r="F146" s="170">
        <f>IF('Indicator Date hidden'!G147="x","x",$F$2-'Indicator Date hidden'!G147)</f>
        <v>0</v>
      </c>
      <c r="G146" s="170">
        <f>IF('Indicator Date hidden'!H147="x","x",$G$2-'Indicator Date hidden'!H147)</f>
        <v>0</v>
      </c>
      <c r="H146" s="170">
        <f>IF('Indicator Date hidden'!I147="x","x",$H$2-'Indicator Date hidden'!I147)</f>
        <v>0</v>
      </c>
      <c r="I146" s="170">
        <f>IF('Indicator Date hidden'!J147="x","x",$I$2-'Indicator Date hidden'!J147)</f>
        <v>0</v>
      </c>
      <c r="J146" s="170">
        <f>IF('Indicator Date hidden'!K147="x","x",$J$2-'Indicator Date hidden'!K147)</f>
        <v>0</v>
      </c>
      <c r="K146" s="170">
        <f>IF('Indicator Date hidden'!L147="x","x",$K$2-'Indicator Date hidden'!L147)</f>
        <v>0</v>
      </c>
      <c r="L146" s="170">
        <f>IF('Indicator Date hidden'!M147="x","x",$L$2-'Indicator Date hidden'!M147)</f>
        <v>0</v>
      </c>
      <c r="M146" s="170">
        <f>IF('Indicator Date hidden'!N147="x","x",$M$2-'Indicator Date hidden'!N147)</f>
        <v>0</v>
      </c>
      <c r="N146" s="170">
        <f>IF('Indicator Date hidden'!O147="x","x",$N$2-'Indicator Date hidden'!O147)</f>
        <v>0</v>
      </c>
      <c r="O146" s="170">
        <f>IF('Indicator Date hidden'!P147="x","x",$O$2-'Indicator Date hidden'!P147)</f>
        <v>0</v>
      </c>
      <c r="P146" s="170">
        <f>IF('Indicator Date hidden'!Q147="x","x",$P$2-'Indicator Date hidden'!Q147)</f>
        <v>0</v>
      </c>
      <c r="Q146" s="170" t="str">
        <f>IF('Indicator Date hidden'!R147="x","x",$Q$2-'Indicator Date hidden'!R147)</f>
        <v>x</v>
      </c>
      <c r="R146" s="170">
        <f>IF('Indicator Date hidden'!S147="x","x",$R$2-'Indicator Date hidden'!S147)</f>
        <v>0</v>
      </c>
      <c r="S146" s="170">
        <f>IF('Indicator Date hidden'!T147="x","x",$S$2-'Indicator Date hidden'!T147)</f>
        <v>0</v>
      </c>
      <c r="T146" s="170">
        <f>IF('Indicator Date hidden'!U147="x","x",$T$2-'Indicator Date hidden'!U147)</f>
        <v>0</v>
      </c>
      <c r="U146" s="170">
        <f>IF('Indicator Date hidden'!V147="x","x",$U$2-'Indicator Date hidden'!V147)</f>
        <v>0</v>
      </c>
      <c r="V146" s="170">
        <f>IF('Indicator Date hidden'!W147="x","x",$V$2-'Indicator Date hidden'!W147)</f>
        <v>1</v>
      </c>
      <c r="W146" s="170" t="str">
        <f>IF('Indicator Date hidden'!X147="x","x",$W$2-'Indicator Date hidden'!X147)</f>
        <v>x</v>
      </c>
      <c r="X146" s="170">
        <f>IF('Indicator Date hidden'!Y147="x","x",$X$2-'Indicator Date hidden'!Y147)</f>
        <v>4</v>
      </c>
      <c r="Y146" s="170">
        <f>IF('Indicator Date hidden'!Z147="x","x",$Y$2-'Indicator Date hidden'!Z147)</f>
        <v>0</v>
      </c>
      <c r="Z146" s="170">
        <f>IF('Indicator Date hidden'!AA147="x","x",$Z$2-'Indicator Date hidden'!AA147)</f>
        <v>0</v>
      </c>
      <c r="AA146" s="170" t="str">
        <f>IF('Indicator Date hidden'!AB147="x","x",$AA$2-'Indicator Date hidden'!AB147)</f>
        <v>x</v>
      </c>
      <c r="AB146" s="170">
        <f>IF('Indicator Date hidden'!AC147="x","x",$AB$2-'Indicator Date hidden'!AC147)</f>
        <v>0</v>
      </c>
      <c r="AC146" s="170">
        <f>IF('Indicator Date hidden'!AD147="x","x",$AC$2-'Indicator Date hidden'!AD147)</f>
        <v>0</v>
      </c>
      <c r="AD146" s="170" t="str">
        <f>IF('Indicator Date hidden'!AE147="x","x",$AD$2-'Indicator Date hidden'!AE147)</f>
        <v>x</v>
      </c>
      <c r="AE146" s="170" t="str">
        <f>IF('Indicator Date hidden'!AF147="x","x",$AE$2-'Indicator Date hidden'!AF147)</f>
        <v>x</v>
      </c>
      <c r="AF146" s="170">
        <f>IF('Indicator Date hidden'!AG147="x","x",$AF$2-'Indicator Date hidden'!AG147)</f>
        <v>7</v>
      </c>
      <c r="AG146" s="170">
        <f>IF('Indicator Date hidden'!AH147="x","x",$AG$2-'Indicator Date hidden'!AH147)</f>
        <v>0</v>
      </c>
      <c r="AH146" s="170">
        <f>IF('Indicator Date hidden'!AI147="x","x",$AH$2-'Indicator Date hidden'!AI147)</f>
        <v>0</v>
      </c>
      <c r="AI146" s="170">
        <f>IF('Indicator Date hidden'!AJ147="x","x",$AI$2-'Indicator Date hidden'!AJ147)</f>
        <v>0</v>
      </c>
      <c r="AJ146" s="170" t="str">
        <f>IF('Indicator Date hidden'!AK147="x","x",$AJ$2-'Indicator Date hidden'!AK147)</f>
        <v>x</v>
      </c>
      <c r="AK146" s="170">
        <f>IF('Indicator Date hidden'!AL147="x","x",$AK$2-'Indicator Date hidden'!AL147)</f>
        <v>1</v>
      </c>
      <c r="AL146" s="170">
        <f>IF('Indicator Date hidden'!AM147="x","x",$AL$2-'Indicator Date hidden'!AM147)</f>
        <v>0</v>
      </c>
      <c r="AM146" s="170">
        <f>IF('Indicator Date hidden'!AN147="x","x",$AM$2-'Indicator Date hidden'!AN147)</f>
        <v>0</v>
      </c>
      <c r="AN146" s="170">
        <f>IF('Indicator Date hidden'!AO147="x","x",$AN$2-'Indicator Date hidden'!AO147)</f>
        <v>0</v>
      </c>
      <c r="AO146" s="170">
        <f>IF('Indicator Date hidden'!AP147="x","x",$AO$2-'Indicator Date hidden'!AP147)</f>
        <v>0</v>
      </c>
      <c r="AP146" s="170">
        <f>IF('Indicator Date hidden'!AQ147="x","x",$AP$2-'Indicator Date hidden'!AQ147)</f>
        <v>0</v>
      </c>
      <c r="AQ146" s="170" t="str">
        <f>IF('Indicator Date hidden'!AR147="x","x",$AQ$2-'Indicator Date hidden'!AR147)</f>
        <v>x</v>
      </c>
      <c r="AR146" s="170">
        <f>IF('Indicator Date hidden'!AS147="x","x",$AR$2-'Indicator Date hidden'!AS147)</f>
        <v>0</v>
      </c>
      <c r="AS146" s="170">
        <f>IF('Indicator Date hidden'!AT147="x","x",$AS$2-'Indicator Date hidden'!AT147)</f>
        <v>0</v>
      </c>
      <c r="AT146" s="170">
        <f>IF('Indicator Date hidden'!AU147="x","x",$AT$2-'Indicator Date hidden'!AU147)</f>
        <v>0</v>
      </c>
      <c r="AU146" s="170" t="str">
        <f>IF('Indicator Date hidden'!AV147="x","x",$AU$2-'Indicator Date hidden'!AV147)</f>
        <v>x</v>
      </c>
      <c r="AV146" s="170">
        <f>IF('Indicator Date hidden'!AW147="x","x",$AV$2-'Indicator Date hidden'!AW147)</f>
        <v>0</v>
      </c>
      <c r="AW146" s="170">
        <f>IF('Indicator Date hidden'!AX147="x","x",$AW$2-'Indicator Date hidden'!AX147)</f>
        <v>0</v>
      </c>
      <c r="AX146" s="170">
        <f>IF('Indicator Date hidden'!AY147="x","x",$AX$2-'Indicator Date hidden'!AY147)</f>
        <v>0</v>
      </c>
      <c r="AY146" s="170">
        <f>IF('Indicator Date hidden'!AZ147="x","x",$AY$2-'Indicator Date hidden'!AZ147)</f>
        <v>8</v>
      </c>
      <c r="AZ146" s="170">
        <f>IF('Indicator Date hidden'!BA147="x","x",$AZ$2-'Indicator Date hidden'!BA147)</f>
        <v>0</v>
      </c>
      <c r="BA146" s="5">
        <f t="shared" si="10"/>
        <v>21</v>
      </c>
      <c r="BB146" s="171">
        <f t="shared" si="11"/>
        <v>0.48837209302325579</v>
      </c>
      <c r="BC146" s="5">
        <f t="shared" si="12"/>
        <v>5</v>
      </c>
      <c r="BD146" s="171">
        <f t="shared" si="13"/>
        <v>1.6757100962466811</v>
      </c>
      <c r="BE146" s="174">
        <f t="shared" si="14"/>
        <v>0</v>
      </c>
    </row>
    <row r="147" spans="1:57" x14ac:dyDescent="0.25">
      <c r="A147" t="s">
        <v>271</v>
      </c>
      <c r="B147" s="170">
        <f>IF('Indicator Date hidden'!C148="x","x",$B$2-'Indicator Date hidden'!C148)</f>
        <v>0</v>
      </c>
      <c r="C147" s="170">
        <f>IF('Indicator Date hidden'!D148="x","x",$C$2-'Indicator Date hidden'!D148)</f>
        <v>0</v>
      </c>
      <c r="D147" s="170">
        <f>IF('Indicator Date hidden'!E148="x","x",$D$2-'Indicator Date hidden'!E148)</f>
        <v>0</v>
      </c>
      <c r="E147" s="170">
        <f>IF('Indicator Date hidden'!F148="x","x",$E$2-'Indicator Date hidden'!F148)</f>
        <v>0</v>
      </c>
      <c r="F147" s="170">
        <f>IF('Indicator Date hidden'!G148="x","x",$F$2-'Indicator Date hidden'!G148)</f>
        <v>0</v>
      </c>
      <c r="G147" s="170">
        <f>IF('Indicator Date hidden'!H148="x","x",$G$2-'Indicator Date hidden'!H148)</f>
        <v>0</v>
      </c>
      <c r="H147" s="170">
        <f>IF('Indicator Date hidden'!I148="x","x",$H$2-'Indicator Date hidden'!I148)</f>
        <v>0</v>
      </c>
      <c r="I147" s="170">
        <f>IF('Indicator Date hidden'!J148="x","x",$I$2-'Indicator Date hidden'!J148)</f>
        <v>0</v>
      </c>
      <c r="J147" s="170">
        <f>IF('Indicator Date hidden'!K148="x","x",$J$2-'Indicator Date hidden'!K148)</f>
        <v>0</v>
      </c>
      <c r="K147" s="170">
        <f>IF('Indicator Date hidden'!L148="x","x",$K$2-'Indicator Date hidden'!L148)</f>
        <v>0</v>
      </c>
      <c r="L147" s="170">
        <f>IF('Indicator Date hidden'!M148="x","x",$L$2-'Indicator Date hidden'!M148)</f>
        <v>0</v>
      </c>
      <c r="M147" s="170">
        <f>IF('Indicator Date hidden'!N148="x","x",$M$2-'Indicator Date hidden'!N148)</f>
        <v>0</v>
      </c>
      <c r="N147" s="170">
        <f>IF('Indicator Date hidden'!O148="x","x",$N$2-'Indicator Date hidden'!O148)</f>
        <v>0</v>
      </c>
      <c r="O147" s="170">
        <f>IF('Indicator Date hidden'!P148="x","x",$O$2-'Indicator Date hidden'!P148)</f>
        <v>0</v>
      </c>
      <c r="P147" s="170">
        <f>IF('Indicator Date hidden'!Q148="x","x",$P$2-'Indicator Date hidden'!Q148)</f>
        <v>0</v>
      </c>
      <c r="Q147" s="170" t="str">
        <f>IF('Indicator Date hidden'!R148="x","x",$Q$2-'Indicator Date hidden'!R148)</f>
        <v>x</v>
      </c>
      <c r="R147" s="170">
        <f>IF('Indicator Date hidden'!S148="x","x",$R$2-'Indicator Date hidden'!S148)</f>
        <v>0</v>
      </c>
      <c r="S147" s="170">
        <f>IF('Indicator Date hidden'!T148="x","x",$S$2-'Indicator Date hidden'!T148)</f>
        <v>0</v>
      </c>
      <c r="T147" s="170">
        <f>IF('Indicator Date hidden'!U148="x","x",$T$2-'Indicator Date hidden'!U148)</f>
        <v>0</v>
      </c>
      <c r="U147" s="170">
        <f>IF('Indicator Date hidden'!V148="x","x",$U$2-'Indicator Date hidden'!V148)</f>
        <v>0</v>
      </c>
      <c r="V147" s="170">
        <f>IF('Indicator Date hidden'!W148="x","x",$V$2-'Indicator Date hidden'!W148)</f>
        <v>1</v>
      </c>
      <c r="W147" s="170">
        <f>IF('Indicator Date hidden'!X148="x","x",$W$2-'Indicator Date hidden'!X148)</f>
        <v>2</v>
      </c>
      <c r="X147" s="170">
        <f>IF('Indicator Date hidden'!Y148="x","x",$X$2-'Indicator Date hidden'!Y148)</f>
        <v>6</v>
      </c>
      <c r="Y147" s="170">
        <f>IF('Indicator Date hidden'!Z148="x","x",$Y$2-'Indicator Date hidden'!Z148)</f>
        <v>0</v>
      </c>
      <c r="Z147" s="170">
        <f>IF('Indicator Date hidden'!AA148="x","x",$Z$2-'Indicator Date hidden'!AA148)</f>
        <v>0</v>
      </c>
      <c r="AA147" s="170" t="str">
        <f>IF('Indicator Date hidden'!AB148="x","x",$AA$2-'Indicator Date hidden'!AB148)</f>
        <v>x</v>
      </c>
      <c r="AB147" s="170">
        <f>IF('Indicator Date hidden'!AC148="x","x",$AB$2-'Indicator Date hidden'!AC148)</f>
        <v>0</v>
      </c>
      <c r="AC147" s="170">
        <f>IF('Indicator Date hidden'!AD148="x","x",$AC$2-'Indicator Date hidden'!AD148)</f>
        <v>0</v>
      </c>
      <c r="AD147" s="170" t="str">
        <f>IF('Indicator Date hidden'!AE148="x","x",$AD$2-'Indicator Date hidden'!AE148)</f>
        <v>x</v>
      </c>
      <c r="AE147" s="170">
        <f>IF('Indicator Date hidden'!AF148="x","x",$AE$2-'Indicator Date hidden'!AF148)</f>
        <v>0</v>
      </c>
      <c r="AF147" s="170">
        <f>IF('Indicator Date hidden'!AG148="x","x",$AF$2-'Indicator Date hidden'!AG148)</f>
        <v>7</v>
      </c>
      <c r="AG147" s="170">
        <f>IF('Indicator Date hidden'!AH148="x","x",$AG$2-'Indicator Date hidden'!AH148)</f>
        <v>0</v>
      </c>
      <c r="AH147" s="170">
        <f>IF('Indicator Date hidden'!AI148="x","x",$AH$2-'Indicator Date hidden'!AI148)</f>
        <v>0</v>
      </c>
      <c r="AI147" s="170">
        <f>IF('Indicator Date hidden'!AJ148="x","x",$AI$2-'Indicator Date hidden'!AJ148)</f>
        <v>0</v>
      </c>
      <c r="AJ147" s="170" t="str">
        <f>IF('Indicator Date hidden'!AK148="x","x",$AJ$2-'Indicator Date hidden'!AK148)</f>
        <v>x</v>
      </c>
      <c r="AK147" s="170">
        <f>IF('Indicator Date hidden'!AL148="x","x",$AK$2-'Indicator Date hidden'!AL148)</f>
        <v>1</v>
      </c>
      <c r="AL147" s="170">
        <f>IF('Indicator Date hidden'!AM148="x","x",$AL$2-'Indicator Date hidden'!AM148)</f>
        <v>0</v>
      </c>
      <c r="AM147" s="170">
        <f>IF('Indicator Date hidden'!AN148="x","x",$AM$2-'Indicator Date hidden'!AN148)</f>
        <v>0</v>
      </c>
      <c r="AN147" s="170">
        <f>IF('Indicator Date hidden'!AO148="x","x",$AN$2-'Indicator Date hidden'!AO148)</f>
        <v>0</v>
      </c>
      <c r="AO147" s="170" t="str">
        <f>IF('Indicator Date hidden'!AP148="x","x",$AO$2-'Indicator Date hidden'!AP148)</f>
        <v>x</v>
      </c>
      <c r="AP147" s="170" t="str">
        <f>IF('Indicator Date hidden'!AQ148="x","x",$AP$2-'Indicator Date hidden'!AQ148)</f>
        <v>x</v>
      </c>
      <c r="AQ147" s="170">
        <f>IF('Indicator Date hidden'!AR148="x","x",$AQ$2-'Indicator Date hidden'!AR148)</f>
        <v>4</v>
      </c>
      <c r="AR147" s="170">
        <f>IF('Indicator Date hidden'!AS148="x","x",$AR$2-'Indicator Date hidden'!AS148)</f>
        <v>0</v>
      </c>
      <c r="AS147" s="170" t="str">
        <f>IF('Indicator Date hidden'!AT148="x","x",$AS$2-'Indicator Date hidden'!AT148)</f>
        <v>x</v>
      </c>
      <c r="AT147" s="170">
        <f>IF('Indicator Date hidden'!AU148="x","x",$AT$2-'Indicator Date hidden'!AU148)</f>
        <v>0</v>
      </c>
      <c r="AU147" s="170">
        <f>IF('Indicator Date hidden'!AV148="x","x",$AU$2-'Indicator Date hidden'!AV148)</f>
        <v>1</v>
      </c>
      <c r="AV147" s="170">
        <f>IF('Indicator Date hidden'!AW148="x","x",$AV$2-'Indicator Date hidden'!AW148)</f>
        <v>0</v>
      </c>
      <c r="AW147" s="170">
        <f>IF('Indicator Date hidden'!AX148="x","x",$AW$2-'Indicator Date hidden'!AX148)</f>
        <v>0</v>
      </c>
      <c r="AX147" s="170">
        <f>IF('Indicator Date hidden'!AY148="x","x",$AX$2-'Indicator Date hidden'!AY148)</f>
        <v>0</v>
      </c>
      <c r="AY147" s="170">
        <f>IF('Indicator Date hidden'!AZ148="x","x",$AY$2-'Indicator Date hidden'!AZ148)</f>
        <v>0</v>
      </c>
      <c r="AZ147" s="170">
        <f>IF('Indicator Date hidden'!BA148="x","x",$AZ$2-'Indicator Date hidden'!BA148)</f>
        <v>0</v>
      </c>
      <c r="BA147" s="5">
        <f t="shared" si="10"/>
        <v>22</v>
      </c>
      <c r="BB147" s="171">
        <f t="shared" si="11"/>
        <v>0.5</v>
      </c>
      <c r="BC147" s="5">
        <f t="shared" si="12"/>
        <v>7</v>
      </c>
      <c r="BD147" s="171">
        <f t="shared" si="13"/>
        <v>1.4847711791873706</v>
      </c>
      <c r="BE147" s="174">
        <f t="shared" si="14"/>
        <v>0</v>
      </c>
    </row>
    <row r="148" spans="1:57" x14ac:dyDescent="0.25">
      <c r="A148" t="s">
        <v>273</v>
      </c>
      <c r="B148" s="170">
        <f>IF('Indicator Date hidden'!C149="x","x",$B$2-'Indicator Date hidden'!C149)</f>
        <v>0</v>
      </c>
      <c r="C148" s="170">
        <f>IF('Indicator Date hidden'!D149="x","x",$C$2-'Indicator Date hidden'!D149)</f>
        <v>0</v>
      </c>
      <c r="D148" s="170">
        <f>IF('Indicator Date hidden'!E149="x","x",$D$2-'Indicator Date hidden'!E149)</f>
        <v>0</v>
      </c>
      <c r="E148" s="170">
        <f>IF('Indicator Date hidden'!F149="x","x",$E$2-'Indicator Date hidden'!F149)</f>
        <v>0</v>
      </c>
      <c r="F148" s="170">
        <f>IF('Indicator Date hidden'!G149="x","x",$F$2-'Indicator Date hidden'!G149)</f>
        <v>0</v>
      </c>
      <c r="G148" s="170">
        <f>IF('Indicator Date hidden'!H149="x","x",$G$2-'Indicator Date hidden'!H149)</f>
        <v>0</v>
      </c>
      <c r="H148" s="170">
        <f>IF('Indicator Date hidden'!I149="x","x",$H$2-'Indicator Date hidden'!I149)</f>
        <v>0</v>
      </c>
      <c r="I148" s="170">
        <f>IF('Indicator Date hidden'!J149="x","x",$I$2-'Indicator Date hidden'!J149)</f>
        <v>0</v>
      </c>
      <c r="J148" s="170">
        <f>IF('Indicator Date hidden'!K149="x","x",$J$2-'Indicator Date hidden'!K149)</f>
        <v>0</v>
      </c>
      <c r="K148" s="170">
        <f>IF('Indicator Date hidden'!L149="x","x",$K$2-'Indicator Date hidden'!L149)</f>
        <v>0</v>
      </c>
      <c r="L148" s="170">
        <f>IF('Indicator Date hidden'!M149="x","x",$L$2-'Indicator Date hidden'!M149)</f>
        <v>0</v>
      </c>
      <c r="M148" s="170">
        <f>IF('Indicator Date hidden'!N149="x","x",$M$2-'Indicator Date hidden'!N149)</f>
        <v>0</v>
      </c>
      <c r="N148" s="170">
        <f>IF('Indicator Date hidden'!O149="x","x",$N$2-'Indicator Date hidden'!O149)</f>
        <v>0</v>
      </c>
      <c r="O148" s="170">
        <f>IF('Indicator Date hidden'!P149="x","x",$O$2-'Indicator Date hidden'!P149)</f>
        <v>0</v>
      </c>
      <c r="P148" s="170">
        <f>IF('Indicator Date hidden'!Q149="x","x",$P$2-'Indicator Date hidden'!Q149)</f>
        <v>0</v>
      </c>
      <c r="Q148" s="170">
        <f>IF('Indicator Date hidden'!R149="x","x",$Q$2-'Indicator Date hidden'!R149)</f>
        <v>6</v>
      </c>
      <c r="R148" s="170">
        <f>IF('Indicator Date hidden'!S149="x","x",$R$2-'Indicator Date hidden'!S149)</f>
        <v>0</v>
      </c>
      <c r="S148" s="170">
        <f>IF('Indicator Date hidden'!T149="x","x",$S$2-'Indicator Date hidden'!T149)</f>
        <v>0</v>
      </c>
      <c r="T148" s="170">
        <f>IF('Indicator Date hidden'!U149="x","x",$T$2-'Indicator Date hidden'!U149)</f>
        <v>0</v>
      </c>
      <c r="U148" s="170">
        <f>IF('Indicator Date hidden'!V149="x","x",$U$2-'Indicator Date hidden'!V149)</f>
        <v>0</v>
      </c>
      <c r="V148" s="170">
        <f>IF('Indicator Date hidden'!W149="x","x",$V$2-'Indicator Date hidden'!W149)</f>
        <v>1</v>
      </c>
      <c r="W148" s="170">
        <f>IF('Indicator Date hidden'!X149="x","x",$W$2-'Indicator Date hidden'!X149)</f>
        <v>8</v>
      </c>
      <c r="X148" s="170" t="str">
        <f>IF('Indicator Date hidden'!Y149="x","x",$X$2-'Indicator Date hidden'!Y149)</f>
        <v>x</v>
      </c>
      <c r="Y148" s="170">
        <f>IF('Indicator Date hidden'!Z149="x","x",$Y$2-'Indicator Date hidden'!Z149)</f>
        <v>0</v>
      </c>
      <c r="Z148" s="170">
        <f>IF('Indicator Date hidden'!AA149="x","x",$Z$2-'Indicator Date hidden'!AA149)</f>
        <v>0</v>
      </c>
      <c r="AA148" s="170">
        <f>IF('Indicator Date hidden'!AB149="x","x",$AA$2-'Indicator Date hidden'!AB149)</f>
        <v>2</v>
      </c>
      <c r="AB148" s="170">
        <f>IF('Indicator Date hidden'!AC149="x","x",$AB$2-'Indicator Date hidden'!AC149)</f>
        <v>0</v>
      </c>
      <c r="AC148" s="170">
        <f>IF('Indicator Date hidden'!AD149="x","x",$AC$2-'Indicator Date hidden'!AD149)</f>
        <v>0</v>
      </c>
      <c r="AD148" s="170">
        <f>IF('Indicator Date hidden'!AE149="x","x",$AD$2-'Indicator Date hidden'!AE149)</f>
        <v>0</v>
      </c>
      <c r="AE148" s="170">
        <f>IF('Indicator Date hidden'!AF149="x","x",$AE$2-'Indicator Date hidden'!AF149)</f>
        <v>0</v>
      </c>
      <c r="AF148" s="170">
        <f>IF('Indicator Date hidden'!AG149="x","x",$AF$2-'Indicator Date hidden'!AG149)</f>
        <v>5</v>
      </c>
      <c r="AG148" s="170">
        <f>IF('Indicator Date hidden'!AH149="x","x",$AG$2-'Indicator Date hidden'!AH149)</f>
        <v>0</v>
      </c>
      <c r="AH148" s="170">
        <f>IF('Indicator Date hidden'!AI149="x","x",$AH$2-'Indicator Date hidden'!AI149)</f>
        <v>0</v>
      </c>
      <c r="AI148" s="170">
        <f>IF('Indicator Date hidden'!AJ149="x","x",$AI$2-'Indicator Date hidden'!AJ149)</f>
        <v>0</v>
      </c>
      <c r="AJ148" s="170" t="str">
        <f>IF('Indicator Date hidden'!AK149="x","x",$AJ$2-'Indicator Date hidden'!AK149)</f>
        <v>x</v>
      </c>
      <c r="AK148" s="170">
        <f>IF('Indicator Date hidden'!AL149="x","x",$AK$2-'Indicator Date hidden'!AL149)</f>
        <v>1</v>
      </c>
      <c r="AL148" s="170">
        <f>IF('Indicator Date hidden'!AM149="x","x",$AL$2-'Indicator Date hidden'!AM149)</f>
        <v>0</v>
      </c>
      <c r="AM148" s="170">
        <f>IF('Indicator Date hidden'!AN149="x","x",$AM$2-'Indicator Date hidden'!AN149)</f>
        <v>0</v>
      </c>
      <c r="AN148" s="170">
        <f>IF('Indicator Date hidden'!AO149="x","x",$AN$2-'Indicator Date hidden'!AO149)</f>
        <v>0</v>
      </c>
      <c r="AO148" s="170">
        <f>IF('Indicator Date hidden'!AP149="x","x",$AO$2-'Indicator Date hidden'!AP149)</f>
        <v>3</v>
      </c>
      <c r="AP148" s="170" t="str">
        <f>IF('Indicator Date hidden'!AQ149="x","x",$AP$2-'Indicator Date hidden'!AQ149)</f>
        <v>x</v>
      </c>
      <c r="AQ148" s="170" t="str">
        <f>IF('Indicator Date hidden'!AR149="x","x",$AQ$2-'Indicator Date hidden'!AR149)</f>
        <v>x</v>
      </c>
      <c r="AR148" s="170">
        <f>IF('Indicator Date hidden'!AS149="x","x",$AR$2-'Indicator Date hidden'!AS149)</f>
        <v>0</v>
      </c>
      <c r="AS148" s="170">
        <f>IF('Indicator Date hidden'!AT149="x","x",$AS$2-'Indicator Date hidden'!AT149)</f>
        <v>0</v>
      </c>
      <c r="AT148" s="170">
        <f>IF('Indicator Date hidden'!AU149="x","x",$AT$2-'Indicator Date hidden'!AU149)</f>
        <v>0</v>
      </c>
      <c r="AU148" s="170">
        <f>IF('Indicator Date hidden'!AV149="x","x",$AU$2-'Indicator Date hidden'!AV149)</f>
        <v>1</v>
      </c>
      <c r="AV148" s="170">
        <f>IF('Indicator Date hidden'!AW149="x","x",$AV$2-'Indicator Date hidden'!AW149)</f>
        <v>0</v>
      </c>
      <c r="AW148" s="170">
        <f>IF('Indicator Date hidden'!AX149="x","x",$AW$2-'Indicator Date hidden'!AX149)</f>
        <v>0</v>
      </c>
      <c r="AX148" s="170">
        <f>IF('Indicator Date hidden'!AY149="x","x",$AX$2-'Indicator Date hidden'!AY149)</f>
        <v>0</v>
      </c>
      <c r="AY148" s="170">
        <f>IF('Indicator Date hidden'!AZ149="x","x",$AY$2-'Indicator Date hidden'!AZ149)</f>
        <v>0</v>
      </c>
      <c r="AZ148" s="170">
        <f>IF('Indicator Date hidden'!BA149="x","x",$AZ$2-'Indicator Date hidden'!BA149)</f>
        <v>0</v>
      </c>
      <c r="BA148" s="5">
        <f t="shared" si="10"/>
        <v>27</v>
      </c>
      <c r="BB148" s="171">
        <f t="shared" si="11"/>
        <v>0.57446808510638303</v>
      </c>
      <c r="BC148" s="5">
        <f t="shared" si="12"/>
        <v>8</v>
      </c>
      <c r="BD148" s="171">
        <f t="shared" si="13"/>
        <v>1.6340093081724489</v>
      </c>
      <c r="BE148" s="174">
        <f t="shared" si="14"/>
        <v>0</v>
      </c>
    </row>
    <row r="149" spans="1:57" x14ac:dyDescent="0.25">
      <c r="A149" t="s">
        <v>275</v>
      </c>
      <c r="B149" s="170">
        <f>IF('Indicator Date hidden'!C150="x","x",$B$2-'Indicator Date hidden'!C150)</f>
        <v>0</v>
      </c>
      <c r="C149" s="170">
        <f>IF('Indicator Date hidden'!D150="x","x",$C$2-'Indicator Date hidden'!D150)</f>
        <v>0</v>
      </c>
      <c r="D149" s="170">
        <f>IF('Indicator Date hidden'!E150="x","x",$D$2-'Indicator Date hidden'!E150)</f>
        <v>0</v>
      </c>
      <c r="E149" s="170">
        <f>IF('Indicator Date hidden'!F150="x","x",$E$2-'Indicator Date hidden'!F150)</f>
        <v>0</v>
      </c>
      <c r="F149" s="170">
        <f>IF('Indicator Date hidden'!G150="x","x",$F$2-'Indicator Date hidden'!G150)</f>
        <v>0</v>
      </c>
      <c r="G149" s="170">
        <f>IF('Indicator Date hidden'!H150="x","x",$G$2-'Indicator Date hidden'!H150)</f>
        <v>0</v>
      </c>
      <c r="H149" s="170">
        <f>IF('Indicator Date hidden'!I150="x","x",$H$2-'Indicator Date hidden'!I150)</f>
        <v>0</v>
      </c>
      <c r="I149" s="170">
        <f>IF('Indicator Date hidden'!J150="x","x",$I$2-'Indicator Date hidden'!J150)</f>
        <v>0</v>
      </c>
      <c r="J149" s="170">
        <f>IF('Indicator Date hidden'!K150="x","x",$J$2-'Indicator Date hidden'!K150)</f>
        <v>0</v>
      </c>
      <c r="K149" s="170">
        <f>IF('Indicator Date hidden'!L150="x","x",$K$2-'Indicator Date hidden'!L150)</f>
        <v>0</v>
      </c>
      <c r="L149" s="170">
        <f>IF('Indicator Date hidden'!M150="x","x",$L$2-'Indicator Date hidden'!M150)</f>
        <v>0</v>
      </c>
      <c r="M149" s="170">
        <f>IF('Indicator Date hidden'!N150="x","x",$M$2-'Indicator Date hidden'!N150)</f>
        <v>0</v>
      </c>
      <c r="N149" s="170">
        <f>IF('Indicator Date hidden'!O150="x","x",$N$2-'Indicator Date hidden'!O150)</f>
        <v>0</v>
      </c>
      <c r="O149" s="170">
        <f>IF('Indicator Date hidden'!P150="x","x",$O$2-'Indicator Date hidden'!P150)</f>
        <v>0</v>
      </c>
      <c r="P149" s="170">
        <f>IF('Indicator Date hidden'!Q150="x","x",$P$2-'Indicator Date hidden'!Q150)</f>
        <v>0</v>
      </c>
      <c r="Q149" s="170" t="str">
        <f>IF('Indicator Date hidden'!R150="x","x",$Q$2-'Indicator Date hidden'!R150)</f>
        <v>x</v>
      </c>
      <c r="R149" s="170">
        <f>IF('Indicator Date hidden'!S150="x","x",$R$2-'Indicator Date hidden'!S150)</f>
        <v>0</v>
      </c>
      <c r="S149" s="170">
        <f>IF('Indicator Date hidden'!T150="x","x",$S$2-'Indicator Date hidden'!T150)</f>
        <v>0</v>
      </c>
      <c r="T149" s="170">
        <f>IF('Indicator Date hidden'!U150="x","x",$T$2-'Indicator Date hidden'!U150)</f>
        <v>0</v>
      </c>
      <c r="U149" s="170" t="str">
        <f>IF('Indicator Date hidden'!V150="x","x",$U$2-'Indicator Date hidden'!V150)</f>
        <v>x</v>
      </c>
      <c r="V149" s="170">
        <f>IF('Indicator Date hidden'!W150="x","x",$V$2-'Indicator Date hidden'!W150)</f>
        <v>1</v>
      </c>
      <c r="W149" s="170" t="str">
        <f>IF('Indicator Date hidden'!X150="x","x",$W$2-'Indicator Date hidden'!X150)</f>
        <v>x</v>
      </c>
      <c r="X149" s="170">
        <f>IF('Indicator Date hidden'!Y150="x","x",$X$2-'Indicator Date hidden'!Y150)</f>
        <v>4</v>
      </c>
      <c r="Y149" s="170">
        <f>IF('Indicator Date hidden'!Z150="x","x",$Y$2-'Indicator Date hidden'!Z150)</f>
        <v>0</v>
      </c>
      <c r="Z149" s="170">
        <f>IF('Indicator Date hidden'!AA150="x","x",$Z$2-'Indicator Date hidden'!AA150)</f>
        <v>0</v>
      </c>
      <c r="AA149" s="170">
        <f>IF('Indicator Date hidden'!AB150="x","x",$AA$2-'Indicator Date hidden'!AB150)</f>
        <v>0</v>
      </c>
      <c r="AB149" s="170">
        <f>IF('Indicator Date hidden'!AC150="x","x",$AB$2-'Indicator Date hidden'!AC150)</f>
        <v>0</v>
      </c>
      <c r="AC149" s="170">
        <f>IF('Indicator Date hidden'!AD150="x","x",$AC$2-'Indicator Date hidden'!AD150)</f>
        <v>0</v>
      </c>
      <c r="AD149" s="170">
        <f>IF('Indicator Date hidden'!AE150="x","x",$AD$2-'Indicator Date hidden'!AE150)</f>
        <v>0</v>
      </c>
      <c r="AE149" s="170">
        <f>IF('Indicator Date hidden'!AF150="x","x",$AE$2-'Indicator Date hidden'!AF150)</f>
        <v>0</v>
      </c>
      <c r="AF149" s="170" t="str">
        <f>IF('Indicator Date hidden'!AG150="x","x",$AF$2-'Indicator Date hidden'!AG150)</f>
        <v>x</v>
      </c>
      <c r="AG149" s="170">
        <f>IF('Indicator Date hidden'!AH150="x","x",$AG$2-'Indicator Date hidden'!AH150)</f>
        <v>0</v>
      </c>
      <c r="AH149" s="170">
        <f>IF('Indicator Date hidden'!AI150="x","x",$AH$2-'Indicator Date hidden'!AI150)</f>
        <v>0</v>
      </c>
      <c r="AI149" s="170">
        <f>IF('Indicator Date hidden'!AJ150="x","x",$AI$2-'Indicator Date hidden'!AJ150)</f>
        <v>0</v>
      </c>
      <c r="AJ149" s="170" t="str">
        <f>IF('Indicator Date hidden'!AK150="x","x",$AJ$2-'Indicator Date hidden'!AK150)</f>
        <v>x</v>
      </c>
      <c r="AK149" s="170">
        <f>IF('Indicator Date hidden'!AL150="x","x",$AK$2-'Indicator Date hidden'!AL150)</f>
        <v>1</v>
      </c>
      <c r="AL149" s="170">
        <f>IF('Indicator Date hidden'!AM150="x","x",$AL$2-'Indicator Date hidden'!AM150)</f>
        <v>0</v>
      </c>
      <c r="AM149" s="170">
        <f>IF('Indicator Date hidden'!AN150="x","x",$AM$2-'Indicator Date hidden'!AN150)</f>
        <v>0</v>
      </c>
      <c r="AN149" s="170">
        <f>IF('Indicator Date hidden'!AO150="x","x",$AN$2-'Indicator Date hidden'!AO150)</f>
        <v>0</v>
      </c>
      <c r="AO149" s="170">
        <f>IF('Indicator Date hidden'!AP150="x","x",$AO$2-'Indicator Date hidden'!AP150)</f>
        <v>1</v>
      </c>
      <c r="AP149" s="170">
        <f>IF('Indicator Date hidden'!AQ150="x","x",$AP$2-'Indicator Date hidden'!AQ150)</f>
        <v>0</v>
      </c>
      <c r="AQ149" s="170" t="str">
        <f>IF('Indicator Date hidden'!AR150="x","x",$AQ$2-'Indicator Date hidden'!AR150)</f>
        <v>x</v>
      </c>
      <c r="AR149" s="170">
        <f>IF('Indicator Date hidden'!AS150="x","x",$AR$2-'Indicator Date hidden'!AS150)</f>
        <v>0</v>
      </c>
      <c r="AS149" s="170">
        <f>IF('Indicator Date hidden'!AT150="x","x",$AS$2-'Indicator Date hidden'!AT150)</f>
        <v>0</v>
      </c>
      <c r="AT149" s="170">
        <f>IF('Indicator Date hidden'!AU150="x","x",$AT$2-'Indicator Date hidden'!AU150)</f>
        <v>0</v>
      </c>
      <c r="AU149" s="170">
        <f>IF('Indicator Date hidden'!AV150="x","x",$AU$2-'Indicator Date hidden'!AV150)</f>
        <v>1</v>
      </c>
      <c r="AV149" s="170">
        <f>IF('Indicator Date hidden'!AW150="x","x",$AV$2-'Indicator Date hidden'!AW150)</f>
        <v>0</v>
      </c>
      <c r="AW149" s="170">
        <f>IF('Indicator Date hidden'!AX150="x","x",$AW$2-'Indicator Date hidden'!AX150)</f>
        <v>0</v>
      </c>
      <c r="AX149" s="170">
        <f>IF('Indicator Date hidden'!AY150="x","x",$AX$2-'Indicator Date hidden'!AY150)</f>
        <v>0</v>
      </c>
      <c r="AY149" s="170">
        <f>IF('Indicator Date hidden'!AZ150="x","x",$AY$2-'Indicator Date hidden'!AZ150)</f>
        <v>0</v>
      </c>
      <c r="AZ149" s="170">
        <f>IF('Indicator Date hidden'!BA150="x","x",$AZ$2-'Indicator Date hidden'!BA150)</f>
        <v>0</v>
      </c>
      <c r="BA149" s="5">
        <f t="shared" si="10"/>
        <v>8</v>
      </c>
      <c r="BB149" s="171">
        <f t="shared" si="11"/>
        <v>0.17777777777777778</v>
      </c>
      <c r="BC149" s="5">
        <f t="shared" si="12"/>
        <v>5</v>
      </c>
      <c r="BD149" s="171">
        <f t="shared" si="13"/>
        <v>0.64252587976893161</v>
      </c>
      <c r="BE149" s="174">
        <f t="shared" si="14"/>
        <v>0</v>
      </c>
    </row>
    <row r="150" spans="1:57" x14ac:dyDescent="0.25">
      <c r="A150" t="s">
        <v>277</v>
      </c>
      <c r="B150" s="170">
        <f>IF('Indicator Date hidden'!C151="x","x",$B$2-'Indicator Date hidden'!C151)</f>
        <v>0</v>
      </c>
      <c r="C150" s="170">
        <f>IF('Indicator Date hidden'!D151="x","x",$C$2-'Indicator Date hidden'!D151)</f>
        <v>0</v>
      </c>
      <c r="D150" s="170">
        <f>IF('Indicator Date hidden'!E151="x","x",$D$2-'Indicator Date hidden'!E151)</f>
        <v>0</v>
      </c>
      <c r="E150" s="170">
        <f>IF('Indicator Date hidden'!F151="x","x",$E$2-'Indicator Date hidden'!F151)</f>
        <v>0</v>
      </c>
      <c r="F150" s="170">
        <f>IF('Indicator Date hidden'!G151="x","x",$F$2-'Indicator Date hidden'!G151)</f>
        <v>0</v>
      </c>
      <c r="G150" s="170">
        <f>IF('Indicator Date hidden'!H151="x","x",$G$2-'Indicator Date hidden'!H151)</f>
        <v>0</v>
      </c>
      <c r="H150" s="170">
        <f>IF('Indicator Date hidden'!I151="x","x",$H$2-'Indicator Date hidden'!I151)</f>
        <v>0</v>
      </c>
      <c r="I150" s="170">
        <f>IF('Indicator Date hidden'!J151="x","x",$I$2-'Indicator Date hidden'!J151)</f>
        <v>0</v>
      </c>
      <c r="J150" s="170">
        <f>IF('Indicator Date hidden'!K151="x","x",$J$2-'Indicator Date hidden'!K151)</f>
        <v>0</v>
      </c>
      <c r="K150" s="170">
        <f>IF('Indicator Date hidden'!L151="x","x",$K$2-'Indicator Date hidden'!L151)</f>
        <v>0</v>
      </c>
      <c r="L150" s="170">
        <f>IF('Indicator Date hidden'!M151="x","x",$L$2-'Indicator Date hidden'!M151)</f>
        <v>0</v>
      </c>
      <c r="M150" s="170">
        <f>IF('Indicator Date hidden'!N151="x","x",$M$2-'Indicator Date hidden'!N151)</f>
        <v>0</v>
      </c>
      <c r="N150" s="170">
        <f>IF('Indicator Date hidden'!O151="x","x",$N$2-'Indicator Date hidden'!O151)</f>
        <v>0</v>
      </c>
      <c r="O150" s="170">
        <f>IF('Indicator Date hidden'!P151="x","x",$O$2-'Indicator Date hidden'!P151)</f>
        <v>0</v>
      </c>
      <c r="P150" s="170">
        <f>IF('Indicator Date hidden'!Q151="x","x",$P$2-'Indicator Date hidden'!Q151)</f>
        <v>0</v>
      </c>
      <c r="Q150" s="170">
        <f>IF('Indicator Date hidden'!R151="x","x",$Q$2-'Indicator Date hidden'!R151)</f>
        <v>1</v>
      </c>
      <c r="R150" s="170">
        <f>IF('Indicator Date hidden'!S151="x","x",$R$2-'Indicator Date hidden'!S151)</f>
        <v>0</v>
      </c>
      <c r="S150" s="170">
        <f>IF('Indicator Date hidden'!T151="x","x",$S$2-'Indicator Date hidden'!T151)</f>
        <v>0</v>
      </c>
      <c r="T150" s="170">
        <f>IF('Indicator Date hidden'!U151="x","x",$T$2-'Indicator Date hidden'!U151)</f>
        <v>0</v>
      </c>
      <c r="U150" s="170">
        <f>IF('Indicator Date hidden'!V151="x","x",$U$2-'Indicator Date hidden'!V151)</f>
        <v>0</v>
      </c>
      <c r="V150" s="170">
        <f>IF('Indicator Date hidden'!W151="x","x",$V$2-'Indicator Date hidden'!W151)</f>
        <v>1</v>
      </c>
      <c r="W150" s="170">
        <f>IF('Indicator Date hidden'!X151="x","x",$W$2-'Indicator Date hidden'!X151)</f>
        <v>0</v>
      </c>
      <c r="X150" s="170">
        <f>IF('Indicator Date hidden'!Y151="x","x",$X$2-'Indicator Date hidden'!Y151)</f>
        <v>0</v>
      </c>
      <c r="Y150" s="170">
        <f>IF('Indicator Date hidden'!Z151="x","x",$Y$2-'Indicator Date hidden'!Z151)</f>
        <v>0</v>
      </c>
      <c r="Z150" s="170">
        <f>IF('Indicator Date hidden'!AA151="x","x",$Z$2-'Indicator Date hidden'!AA151)</f>
        <v>0</v>
      </c>
      <c r="AA150" s="170">
        <f>IF('Indicator Date hidden'!AB151="x","x",$AA$2-'Indicator Date hidden'!AB151)</f>
        <v>0</v>
      </c>
      <c r="AB150" s="170">
        <f>IF('Indicator Date hidden'!AC151="x","x",$AB$2-'Indicator Date hidden'!AC151)</f>
        <v>0</v>
      </c>
      <c r="AC150" s="170">
        <f>IF('Indicator Date hidden'!AD151="x","x",$AC$2-'Indicator Date hidden'!AD151)</f>
        <v>0</v>
      </c>
      <c r="AD150" s="170">
        <f>IF('Indicator Date hidden'!AE151="x","x",$AD$2-'Indicator Date hidden'!AE151)</f>
        <v>0</v>
      </c>
      <c r="AE150" s="170">
        <f>IF('Indicator Date hidden'!AF151="x","x",$AE$2-'Indicator Date hidden'!AF151)</f>
        <v>0</v>
      </c>
      <c r="AF150" s="170">
        <f>IF('Indicator Date hidden'!AG151="x","x",$AF$2-'Indicator Date hidden'!AG151)</f>
        <v>4</v>
      </c>
      <c r="AG150" s="170">
        <f>IF('Indicator Date hidden'!AH151="x","x",$AG$2-'Indicator Date hidden'!AH151)</f>
        <v>0</v>
      </c>
      <c r="AH150" s="170">
        <f>IF('Indicator Date hidden'!AI151="x","x",$AH$2-'Indicator Date hidden'!AI151)</f>
        <v>0</v>
      </c>
      <c r="AI150" s="170">
        <f>IF('Indicator Date hidden'!AJ151="x","x",$AI$2-'Indicator Date hidden'!AJ151)</f>
        <v>0</v>
      </c>
      <c r="AJ150" s="170">
        <f>IF('Indicator Date hidden'!AK151="x","x",$AJ$2-'Indicator Date hidden'!AK151)</f>
        <v>1</v>
      </c>
      <c r="AK150" s="170">
        <f>IF('Indicator Date hidden'!AL151="x","x",$AK$2-'Indicator Date hidden'!AL151)</f>
        <v>1</v>
      </c>
      <c r="AL150" s="170">
        <f>IF('Indicator Date hidden'!AM151="x","x",$AL$2-'Indicator Date hidden'!AM151)</f>
        <v>0</v>
      </c>
      <c r="AM150" s="170">
        <f>IF('Indicator Date hidden'!AN151="x","x",$AM$2-'Indicator Date hidden'!AN151)</f>
        <v>0</v>
      </c>
      <c r="AN150" s="170">
        <f>IF('Indicator Date hidden'!AO151="x","x",$AN$2-'Indicator Date hidden'!AO151)</f>
        <v>0</v>
      </c>
      <c r="AO150" s="170">
        <f>IF('Indicator Date hidden'!AP151="x","x",$AO$2-'Indicator Date hidden'!AP151)</f>
        <v>0</v>
      </c>
      <c r="AP150" s="170">
        <f>IF('Indicator Date hidden'!AQ151="x","x",$AP$2-'Indicator Date hidden'!AQ151)</f>
        <v>0</v>
      </c>
      <c r="AQ150" s="170">
        <f>IF('Indicator Date hidden'!AR151="x","x",$AQ$2-'Indicator Date hidden'!AR151)</f>
        <v>0</v>
      </c>
      <c r="AR150" s="170">
        <f>IF('Indicator Date hidden'!AS151="x","x",$AR$2-'Indicator Date hidden'!AS151)</f>
        <v>0</v>
      </c>
      <c r="AS150" s="170">
        <f>IF('Indicator Date hidden'!AT151="x","x",$AS$2-'Indicator Date hidden'!AT151)</f>
        <v>0</v>
      </c>
      <c r="AT150" s="170">
        <f>IF('Indicator Date hidden'!AU151="x","x",$AT$2-'Indicator Date hidden'!AU151)</f>
        <v>0</v>
      </c>
      <c r="AU150" s="170">
        <f>IF('Indicator Date hidden'!AV151="x","x",$AU$2-'Indicator Date hidden'!AV151)</f>
        <v>1</v>
      </c>
      <c r="AV150" s="170">
        <f>IF('Indicator Date hidden'!AW151="x","x",$AV$2-'Indicator Date hidden'!AW151)</f>
        <v>0</v>
      </c>
      <c r="AW150" s="170">
        <f>IF('Indicator Date hidden'!AX151="x","x",$AW$2-'Indicator Date hidden'!AX151)</f>
        <v>0</v>
      </c>
      <c r="AX150" s="170">
        <f>IF('Indicator Date hidden'!AY151="x","x",$AX$2-'Indicator Date hidden'!AY151)</f>
        <v>0</v>
      </c>
      <c r="AY150" s="170">
        <f>IF('Indicator Date hidden'!AZ151="x","x",$AY$2-'Indicator Date hidden'!AZ151)</f>
        <v>0</v>
      </c>
      <c r="AZ150" s="170">
        <f>IF('Indicator Date hidden'!BA151="x","x",$AZ$2-'Indicator Date hidden'!BA151)</f>
        <v>0</v>
      </c>
      <c r="BA150" s="5">
        <f t="shared" si="10"/>
        <v>9</v>
      </c>
      <c r="BB150" s="171">
        <f t="shared" si="11"/>
        <v>0.17647058823529413</v>
      </c>
      <c r="BC150" s="5">
        <f t="shared" si="12"/>
        <v>6</v>
      </c>
      <c r="BD150" s="171">
        <f t="shared" si="13"/>
        <v>0.61694638127655976</v>
      </c>
      <c r="BE150" s="174">
        <f t="shared" si="14"/>
        <v>0</v>
      </c>
    </row>
    <row r="151" spans="1:57" x14ac:dyDescent="0.25">
      <c r="A151" t="s">
        <v>279</v>
      </c>
      <c r="B151" s="170">
        <f>IF('Indicator Date hidden'!C152="x","x",$B$2-'Indicator Date hidden'!C152)</f>
        <v>0</v>
      </c>
      <c r="C151" s="170">
        <f>IF('Indicator Date hidden'!D152="x","x",$C$2-'Indicator Date hidden'!D152)</f>
        <v>0</v>
      </c>
      <c r="D151" s="170">
        <f>IF('Indicator Date hidden'!E152="x","x",$D$2-'Indicator Date hidden'!E152)</f>
        <v>0</v>
      </c>
      <c r="E151" s="170">
        <f>IF('Indicator Date hidden'!F152="x","x",$E$2-'Indicator Date hidden'!F152)</f>
        <v>0</v>
      </c>
      <c r="F151" s="170">
        <f>IF('Indicator Date hidden'!G152="x","x",$F$2-'Indicator Date hidden'!G152)</f>
        <v>0</v>
      </c>
      <c r="G151" s="170">
        <f>IF('Indicator Date hidden'!H152="x","x",$G$2-'Indicator Date hidden'!H152)</f>
        <v>0</v>
      </c>
      <c r="H151" s="170">
        <f>IF('Indicator Date hidden'!I152="x","x",$H$2-'Indicator Date hidden'!I152)</f>
        <v>0</v>
      </c>
      <c r="I151" s="170">
        <f>IF('Indicator Date hidden'!J152="x","x",$I$2-'Indicator Date hidden'!J152)</f>
        <v>0</v>
      </c>
      <c r="J151" s="170">
        <f>IF('Indicator Date hidden'!K152="x","x",$J$2-'Indicator Date hidden'!K152)</f>
        <v>0</v>
      </c>
      <c r="K151" s="170">
        <f>IF('Indicator Date hidden'!L152="x","x",$K$2-'Indicator Date hidden'!L152)</f>
        <v>0</v>
      </c>
      <c r="L151" s="170">
        <f>IF('Indicator Date hidden'!M152="x","x",$L$2-'Indicator Date hidden'!M152)</f>
        <v>0</v>
      </c>
      <c r="M151" s="170">
        <f>IF('Indicator Date hidden'!N152="x","x",$M$2-'Indicator Date hidden'!N152)</f>
        <v>0</v>
      </c>
      <c r="N151" s="170">
        <f>IF('Indicator Date hidden'!O152="x","x",$N$2-'Indicator Date hidden'!O152)</f>
        <v>0</v>
      </c>
      <c r="O151" s="170">
        <f>IF('Indicator Date hidden'!P152="x","x",$O$2-'Indicator Date hidden'!P152)</f>
        <v>0</v>
      </c>
      <c r="P151" s="170">
        <f>IF('Indicator Date hidden'!Q152="x","x",$P$2-'Indicator Date hidden'!Q152)</f>
        <v>0</v>
      </c>
      <c r="Q151" s="170">
        <f>IF('Indicator Date hidden'!R152="x","x",$Q$2-'Indicator Date hidden'!R152)</f>
        <v>1</v>
      </c>
      <c r="R151" s="170">
        <f>IF('Indicator Date hidden'!S152="x","x",$R$2-'Indicator Date hidden'!S152)</f>
        <v>0</v>
      </c>
      <c r="S151" s="170">
        <f>IF('Indicator Date hidden'!T152="x","x",$S$2-'Indicator Date hidden'!T152)</f>
        <v>0</v>
      </c>
      <c r="T151" s="170">
        <f>IF('Indicator Date hidden'!U152="x","x",$T$2-'Indicator Date hidden'!U152)</f>
        <v>0</v>
      </c>
      <c r="U151" s="170">
        <f>IF('Indicator Date hidden'!V152="x","x",$U$2-'Indicator Date hidden'!V152)</f>
        <v>0</v>
      </c>
      <c r="V151" s="170">
        <f>IF('Indicator Date hidden'!W152="x","x",$V$2-'Indicator Date hidden'!W152)</f>
        <v>1</v>
      </c>
      <c r="W151" s="170">
        <f>IF('Indicator Date hidden'!X152="x","x",$W$2-'Indicator Date hidden'!X152)</f>
        <v>2</v>
      </c>
      <c r="X151" s="170">
        <f>IF('Indicator Date hidden'!Y152="x","x",$X$2-'Indicator Date hidden'!Y152)</f>
        <v>6</v>
      </c>
      <c r="Y151" s="170">
        <f>IF('Indicator Date hidden'!Z152="x","x",$Y$2-'Indicator Date hidden'!Z152)</f>
        <v>0</v>
      </c>
      <c r="Z151" s="170">
        <f>IF('Indicator Date hidden'!AA152="x","x",$Z$2-'Indicator Date hidden'!AA152)</f>
        <v>0</v>
      </c>
      <c r="AA151" s="170">
        <f>IF('Indicator Date hidden'!AB152="x","x",$AA$2-'Indicator Date hidden'!AB152)</f>
        <v>0</v>
      </c>
      <c r="AB151" s="170">
        <f>IF('Indicator Date hidden'!AC152="x","x",$AB$2-'Indicator Date hidden'!AC152)</f>
        <v>0</v>
      </c>
      <c r="AC151" s="170">
        <f>IF('Indicator Date hidden'!AD152="x","x",$AC$2-'Indicator Date hidden'!AD152)</f>
        <v>0</v>
      </c>
      <c r="AD151" s="170" t="str">
        <f>IF('Indicator Date hidden'!AE152="x","x",$AD$2-'Indicator Date hidden'!AE152)</f>
        <v>x</v>
      </c>
      <c r="AE151" s="170">
        <f>IF('Indicator Date hidden'!AF152="x","x",$AE$2-'Indicator Date hidden'!AF152)</f>
        <v>0</v>
      </c>
      <c r="AF151" s="170">
        <f>IF('Indicator Date hidden'!AG152="x","x",$AF$2-'Indicator Date hidden'!AG152)</f>
        <v>5</v>
      </c>
      <c r="AG151" s="170">
        <f>IF('Indicator Date hidden'!AH152="x","x",$AG$2-'Indicator Date hidden'!AH152)</f>
        <v>0</v>
      </c>
      <c r="AH151" s="170">
        <f>IF('Indicator Date hidden'!AI152="x","x",$AH$2-'Indicator Date hidden'!AI152)</f>
        <v>0</v>
      </c>
      <c r="AI151" s="170">
        <f>IF('Indicator Date hidden'!AJ152="x","x",$AI$2-'Indicator Date hidden'!AJ152)</f>
        <v>0</v>
      </c>
      <c r="AJ151" s="170" t="str">
        <f>IF('Indicator Date hidden'!AK152="x","x",$AJ$2-'Indicator Date hidden'!AK152)</f>
        <v>x</v>
      </c>
      <c r="AK151" s="170">
        <f>IF('Indicator Date hidden'!AL152="x","x",$AK$2-'Indicator Date hidden'!AL152)</f>
        <v>1</v>
      </c>
      <c r="AL151" s="170">
        <f>IF('Indicator Date hidden'!AM152="x","x",$AL$2-'Indicator Date hidden'!AM152)</f>
        <v>0</v>
      </c>
      <c r="AM151" s="170">
        <f>IF('Indicator Date hidden'!AN152="x","x",$AM$2-'Indicator Date hidden'!AN152)</f>
        <v>0</v>
      </c>
      <c r="AN151" s="170">
        <f>IF('Indicator Date hidden'!AO152="x","x",$AN$2-'Indicator Date hidden'!AO152)</f>
        <v>0</v>
      </c>
      <c r="AO151" s="170">
        <f>IF('Indicator Date hidden'!AP152="x","x",$AO$2-'Indicator Date hidden'!AP152)</f>
        <v>3</v>
      </c>
      <c r="AP151" s="170">
        <f>IF('Indicator Date hidden'!AQ152="x","x",$AP$2-'Indicator Date hidden'!AQ152)</f>
        <v>2</v>
      </c>
      <c r="AQ151" s="170">
        <f>IF('Indicator Date hidden'!AR152="x","x",$AQ$2-'Indicator Date hidden'!AR152)</f>
        <v>0</v>
      </c>
      <c r="AR151" s="170">
        <f>IF('Indicator Date hidden'!AS152="x","x",$AR$2-'Indicator Date hidden'!AS152)</f>
        <v>0</v>
      </c>
      <c r="AS151" s="170">
        <f>IF('Indicator Date hidden'!AT152="x","x",$AS$2-'Indicator Date hidden'!AT152)</f>
        <v>0</v>
      </c>
      <c r="AT151" s="170">
        <f>IF('Indicator Date hidden'!AU152="x","x",$AT$2-'Indicator Date hidden'!AU152)</f>
        <v>0</v>
      </c>
      <c r="AU151" s="170">
        <f>IF('Indicator Date hidden'!AV152="x","x",$AU$2-'Indicator Date hidden'!AV152)</f>
        <v>0</v>
      </c>
      <c r="AV151" s="170">
        <f>IF('Indicator Date hidden'!AW152="x","x",$AV$2-'Indicator Date hidden'!AW152)</f>
        <v>0</v>
      </c>
      <c r="AW151" s="170">
        <f>IF('Indicator Date hidden'!AX152="x","x",$AW$2-'Indicator Date hidden'!AX152)</f>
        <v>0</v>
      </c>
      <c r="AX151" s="170">
        <f>IF('Indicator Date hidden'!AY152="x","x",$AX$2-'Indicator Date hidden'!AY152)</f>
        <v>0</v>
      </c>
      <c r="AY151" s="170">
        <f>IF('Indicator Date hidden'!AZ152="x","x",$AY$2-'Indicator Date hidden'!AZ152)</f>
        <v>0</v>
      </c>
      <c r="AZ151" s="170">
        <f>IF('Indicator Date hidden'!BA152="x","x",$AZ$2-'Indicator Date hidden'!BA152)</f>
        <v>0</v>
      </c>
      <c r="BA151" s="5">
        <f t="shared" si="10"/>
        <v>21</v>
      </c>
      <c r="BB151" s="171">
        <f t="shared" si="11"/>
        <v>0.42857142857142855</v>
      </c>
      <c r="BC151" s="5">
        <f t="shared" si="12"/>
        <v>8</v>
      </c>
      <c r="BD151" s="171">
        <f t="shared" si="13"/>
        <v>1.212183053462653</v>
      </c>
      <c r="BE151" s="174">
        <f t="shared" si="14"/>
        <v>0</v>
      </c>
    </row>
    <row r="152" spans="1:57" x14ac:dyDescent="0.25">
      <c r="A152" t="s">
        <v>281</v>
      </c>
      <c r="B152" s="170">
        <f>IF('Indicator Date hidden'!C153="x","x",$B$2-'Indicator Date hidden'!C153)</f>
        <v>0</v>
      </c>
      <c r="C152" s="170">
        <f>IF('Indicator Date hidden'!D153="x","x",$C$2-'Indicator Date hidden'!D153)</f>
        <v>0</v>
      </c>
      <c r="D152" s="170">
        <f>IF('Indicator Date hidden'!E153="x","x",$D$2-'Indicator Date hidden'!E153)</f>
        <v>0</v>
      </c>
      <c r="E152" s="170">
        <f>IF('Indicator Date hidden'!F153="x","x",$E$2-'Indicator Date hidden'!F153)</f>
        <v>0</v>
      </c>
      <c r="F152" s="170">
        <f>IF('Indicator Date hidden'!G153="x","x",$F$2-'Indicator Date hidden'!G153)</f>
        <v>0</v>
      </c>
      <c r="G152" s="170">
        <f>IF('Indicator Date hidden'!H153="x","x",$G$2-'Indicator Date hidden'!H153)</f>
        <v>0</v>
      </c>
      <c r="H152" s="170">
        <f>IF('Indicator Date hidden'!I153="x","x",$H$2-'Indicator Date hidden'!I153)</f>
        <v>0</v>
      </c>
      <c r="I152" s="170">
        <f>IF('Indicator Date hidden'!J153="x","x",$I$2-'Indicator Date hidden'!J153)</f>
        <v>0</v>
      </c>
      <c r="J152" s="170">
        <f>IF('Indicator Date hidden'!K153="x","x",$J$2-'Indicator Date hidden'!K153)</f>
        <v>0</v>
      </c>
      <c r="K152" s="170">
        <f>IF('Indicator Date hidden'!L153="x","x",$K$2-'Indicator Date hidden'!L153)</f>
        <v>0</v>
      </c>
      <c r="L152" s="170">
        <f>IF('Indicator Date hidden'!M153="x","x",$L$2-'Indicator Date hidden'!M153)</f>
        <v>0</v>
      </c>
      <c r="M152" s="170">
        <f>IF('Indicator Date hidden'!N153="x","x",$M$2-'Indicator Date hidden'!N153)</f>
        <v>0</v>
      </c>
      <c r="N152" s="170">
        <f>IF('Indicator Date hidden'!O153="x","x",$N$2-'Indicator Date hidden'!O153)</f>
        <v>0</v>
      </c>
      <c r="O152" s="170">
        <f>IF('Indicator Date hidden'!P153="x","x",$O$2-'Indicator Date hidden'!P153)</f>
        <v>0</v>
      </c>
      <c r="P152" s="170">
        <f>IF('Indicator Date hidden'!Q153="x","x",$P$2-'Indicator Date hidden'!Q153)</f>
        <v>0</v>
      </c>
      <c r="Q152" s="170" t="str">
        <f>IF('Indicator Date hidden'!R153="x","x",$Q$2-'Indicator Date hidden'!R153)</f>
        <v>x</v>
      </c>
      <c r="R152" s="170">
        <f>IF('Indicator Date hidden'!S153="x","x",$R$2-'Indicator Date hidden'!S153)</f>
        <v>0</v>
      </c>
      <c r="S152" s="170">
        <f>IF('Indicator Date hidden'!T153="x","x",$S$2-'Indicator Date hidden'!T153)</f>
        <v>0</v>
      </c>
      <c r="T152" s="170">
        <f>IF('Indicator Date hidden'!U153="x","x",$T$2-'Indicator Date hidden'!U153)</f>
        <v>0</v>
      </c>
      <c r="U152" s="170">
        <f>IF('Indicator Date hidden'!V153="x","x",$U$2-'Indicator Date hidden'!V153)</f>
        <v>0</v>
      </c>
      <c r="V152" s="170">
        <f>IF('Indicator Date hidden'!W153="x","x",$V$2-'Indicator Date hidden'!W153)</f>
        <v>1</v>
      </c>
      <c r="W152" s="170">
        <f>IF('Indicator Date hidden'!X153="x","x",$W$2-'Indicator Date hidden'!X153)</f>
        <v>4</v>
      </c>
      <c r="X152" s="170">
        <f>IF('Indicator Date hidden'!Y153="x","x",$X$2-'Indicator Date hidden'!Y153)</f>
        <v>4</v>
      </c>
      <c r="Y152" s="170">
        <f>IF('Indicator Date hidden'!Z153="x","x",$Y$2-'Indicator Date hidden'!Z153)</f>
        <v>0</v>
      </c>
      <c r="Z152" s="170">
        <f>IF('Indicator Date hidden'!AA153="x","x",$Z$2-'Indicator Date hidden'!AA153)</f>
        <v>0</v>
      </c>
      <c r="AA152" s="170" t="str">
        <f>IF('Indicator Date hidden'!AB153="x","x",$AA$2-'Indicator Date hidden'!AB153)</f>
        <v>x</v>
      </c>
      <c r="AB152" s="170">
        <f>IF('Indicator Date hidden'!AC153="x","x",$AB$2-'Indicator Date hidden'!AC153)</f>
        <v>0</v>
      </c>
      <c r="AC152" s="170">
        <f>IF('Indicator Date hidden'!AD153="x","x",$AC$2-'Indicator Date hidden'!AD153)</f>
        <v>0</v>
      </c>
      <c r="AD152" s="170" t="str">
        <f>IF('Indicator Date hidden'!AE153="x","x",$AD$2-'Indicator Date hidden'!AE153)</f>
        <v>x</v>
      </c>
      <c r="AE152" s="170" t="str">
        <f>IF('Indicator Date hidden'!AF153="x","x",$AE$2-'Indicator Date hidden'!AF153)</f>
        <v>x</v>
      </c>
      <c r="AF152" s="170">
        <f>IF('Indicator Date hidden'!AG153="x","x",$AF$2-'Indicator Date hidden'!AG153)</f>
        <v>9</v>
      </c>
      <c r="AG152" s="170">
        <f>IF('Indicator Date hidden'!AH153="x","x",$AG$2-'Indicator Date hidden'!AH153)</f>
        <v>0</v>
      </c>
      <c r="AH152" s="170">
        <f>IF('Indicator Date hidden'!AI153="x","x",$AH$2-'Indicator Date hidden'!AI153)</f>
        <v>0</v>
      </c>
      <c r="AI152" s="170">
        <f>IF('Indicator Date hidden'!AJ153="x","x",$AI$2-'Indicator Date hidden'!AJ153)</f>
        <v>0</v>
      </c>
      <c r="AJ152" s="170" t="str">
        <f>IF('Indicator Date hidden'!AK153="x","x",$AJ$2-'Indicator Date hidden'!AK153)</f>
        <v>x</v>
      </c>
      <c r="AK152" s="170">
        <f>IF('Indicator Date hidden'!AL153="x","x",$AK$2-'Indicator Date hidden'!AL153)</f>
        <v>1</v>
      </c>
      <c r="AL152" s="170">
        <f>IF('Indicator Date hidden'!AM153="x","x",$AL$2-'Indicator Date hidden'!AM153)</f>
        <v>0</v>
      </c>
      <c r="AM152" s="170">
        <f>IF('Indicator Date hidden'!AN153="x","x",$AM$2-'Indicator Date hidden'!AN153)</f>
        <v>0</v>
      </c>
      <c r="AN152" s="170">
        <f>IF('Indicator Date hidden'!AO153="x","x",$AN$2-'Indicator Date hidden'!AO153)</f>
        <v>0</v>
      </c>
      <c r="AO152" s="170">
        <f>IF('Indicator Date hidden'!AP153="x","x",$AO$2-'Indicator Date hidden'!AP153)</f>
        <v>1</v>
      </c>
      <c r="AP152" s="170">
        <f>IF('Indicator Date hidden'!AQ153="x","x",$AP$2-'Indicator Date hidden'!AQ153)</f>
        <v>1</v>
      </c>
      <c r="AQ152" s="170">
        <f>IF('Indicator Date hidden'!AR153="x","x",$AQ$2-'Indicator Date hidden'!AR153)</f>
        <v>0</v>
      </c>
      <c r="AR152" s="170">
        <f>IF('Indicator Date hidden'!AS153="x","x",$AR$2-'Indicator Date hidden'!AS153)</f>
        <v>0</v>
      </c>
      <c r="AS152" s="170">
        <f>IF('Indicator Date hidden'!AT153="x","x",$AS$2-'Indicator Date hidden'!AT153)</f>
        <v>0</v>
      </c>
      <c r="AT152" s="170">
        <f>IF('Indicator Date hidden'!AU153="x","x",$AT$2-'Indicator Date hidden'!AU153)</f>
        <v>0</v>
      </c>
      <c r="AU152" s="170">
        <f>IF('Indicator Date hidden'!AV153="x","x",$AU$2-'Indicator Date hidden'!AV153)</f>
        <v>1</v>
      </c>
      <c r="AV152" s="170">
        <f>IF('Indicator Date hidden'!AW153="x","x",$AV$2-'Indicator Date hidden'!AW153)</f>
        <v>0</v>
      </c>
      <c r="AW152" s="170">
        <f>IF('Indicator Date hidden'!AX153="x","x",$AW$2-'Indicator Date hidden'!AX153)</f>
        <v>0</v>
      </c>
      <c r="AX152" s="170">
        <f>IF('Indicator Date hidden'!AY153="x","x",$AX$2-'Indicator Date hidden'!AY153)</f>
        <v>0</v>
      </c>
      <c r="AY152" s="170">
        <f>IF('Indicator Date hidden'!AZ153="x","x",$AY$2-'Indicator Date hidden'!AZ153)</f>
        <v>0</v>
      </c>
      <c r="AZ152" s="170">
        <f>IF('Indicator Date hidden'!BA153="x","x",$AZ$2-'Indicator Date hidden'!BA153)</f>
        <v>0</v>
      </c>
      <c r="BA152" s="5">
        <f t="shared" si="10"/>
        <v>22</v>
      </c>
      <c r="BB152" s="171">
        <f t="shared" si="11"/>
        <v>0.47826086956521741</v>
      </c>
      <c r="BC152" s="5">
        <f t="shared" si="12"/>
        <v>8</v>
      </c>
      <c r="BD152" s="171">
        <f t="shared" si="13"/>
        <v>1.5285561592388648</v>
      </c>
      <c r="BE152" s="174">
        <f t="shared" si="14"/>
        <v>0</v>
      </c>
    </row>
    <row r="153" spans="1:57" x14ac:dyDescent="0.25">
      <c r="A153" t="s">
        <v>283</v>
      </c>
      <c r="B153" s="170">
        <f>IF('Indicator Date hidden'!C154="x","x",$B$2-'Indicator Date hidden'!C154)</f>
        <v>0</v>
      </c>
      <c r="C153" s="170">
        <f>IF('Indicator Date hidden'!D154="x","x",$C$2-'Indicator Date hidden'!D154)</f>
        <v>0</v>
      </c>
      <c r="D153" s="170">
        <f>IF('Indicator Date hidden'!E154="x","x",$D$2-'Indicator Date hidden'!E154)</f>
        <v>0</v>
      </c>
      <c r="E153" s="170">
        <f>IF('Indicator Date hidden'!F154="x","x",$E$2-'Indicator Date hidden'!F154)</f>
        <v>0</v>
      </c>
      <c r="F153" s="170">
        <f>IF('Indicator Date hidden'!G154="x","x",$F$2-'Indicator Date hidden'!G154)</f>
        <v>0</v>
      </c>
      <c r="G153" s="170">
        <f>IF('Indicator Date hidden'!H154="x","x",$G$2-'Indicator Date hidden'!H154)</f>
        <v>0</v>
      </c>
      <c r="H153" s="170">
        <f>IF('Indicator Date hidden'!I154="x","x",$H$2-'Indicator Date hidden'!I154)</f>
        <v>0</v>
      </c>
      <c r="I153" s="170">
        <f>IF('Indicator Date hidden'!J154="x","x",$I$2-'Indicator Date hidden'!J154)</f>
        <v>0</v>
      </c>
      <c r="J153" s="170">
        <f>IF('Indicator Date hidden'!K154="x","x",$J$2-'Indicator Date hidden'!K154)</f>
        <v>0</v>
      </c>
      <c r="K153" s="170">
        <f>IF('Indicator Date hidden'!L154="x","x",$K$2-'Indicator Date hidden'!L154)</f>
        <v>0</v>
      </c>
      <c r="L153" s="170">
        <f>IF('Indicator Date hidden'!M154="x","x",$L$2-'Indicator Date hidden'!M154)</f>
        <v>0</v>
      </c>
      <c r="M153" s="170">
        <f>IF('Indicator Date hidden'!N154="x","x",$M$2-'Indicator Date hidden'!N154)</f>
        <v>0</v>
      </c>
      <c r="N153" s="170">
        <f>IF('Indicator Date hidden'!O154="x","x",$N$2-'Indicator Date hidden'!O154)</f>
        <v>0</v>
      </c>
      <c r="O153" s="170">
        <f>IF('Indicator Date hidden'!P154="x","x",$O$2-'Indicator Date hidden'!P154)</f>
        <v>0</v>
      </c>
      <c r="P153" s="170">
        <f>IF('Indicator Date hidden'!Q154="x","x",$P$2-'Indicator Date hidden'!Q154)</f>
        <v>0</v>
      </c>
      <c r="Q153" s="170">
        <f>IF('Indicator Date hidden'!R154="x","x",$Q$2-'Indicator Date hidden'!R154)</f>
        <v>2</v>
      </c>
      <c r="R153" s="170">
        <f>IF('Indicator Date hidden'!S154="x","x",$R$2-'Indicator Date hidden'!S154)</f>
        <v>0</v>
      </c>
      <c r="S153" s="170">
        <f>IF('Indicator Date hidden'!T154="x","x",$S$2-'Indicator Date hidden'!T154)</f>
        <v>0</v>
      </c>
      <c r="T153" s="170">
        <f>IF('Indicator Date hidden'!U154="x","x",$T$2-'Indicator Date hidden'!U154)</f>
        <v>0</v>
      </c>
      <c r="U153" s="170">
        <f>IF('Indicator Date hidden'!V154="x","x",$U$2-'Indicator Date hidden'!V154)</f>
        <v>0</v>
      </c>
      <c r="V153" s="170">
        <f>IF('Indicator Date hidden'!W154="x","x",$V$2-'Indicator Date hidden'!W154)</f>
        <v>1</v>
      </c>
      <c r="W153" s="170">
        <f>IF('Indicator Date hidden'!X154="x","x",$W$2-'Indicator Date hidden'!X154)</f>
        <v>3</v>
      </c>
      <c r="X153" s="170">
        <f>IF('Indicator Date hidden'!Y154="x","x",$X$2-'Indicator Date hidden'!Y154)</f>
        <v>6</v>
      </c>
      <c r="Y153" s="170">
        <f>IF('Indicator Date hidden'!Z154="x","x",$Y$2-'Indicator Date hidden'!Z154)</f>
        <v>0</v>
      </c>
      <c r="Z153" s="170">
        <f>IF('Indicator Date hidden'!AA154="x","x",$Z$2-'Indicator Date hidden'!AA154)</f>
        <v>0</v>
      </c>
      <c r="AA153" s="170">
        <f>IF('Indicator Date hidden'!AB154="x","x",$AA$2-'Indicator Date hidden'!AB154)</f>
        <v>0</v>
      </c>
      <c r="AB153" s="170">
        <f>IF('Indicator Date hidden'!AC154="x","x",$AB$2-'Indicator Date hidden'!AC154)</f>
        <v>0</v>
      </c>
      <c r="AC153" s="170">
        <f>IF('Indicator Date hidden'!AD154="x","x",$AC$2-'Indicator Date hidden'!AD154)</f>
        <v>0</v>
      </c>
      <c r="AD153" s="170">
        <f>IF('Indicator Date hidden'!AE154="x","x",$AD$2-'Indicator Date hidden'!AE154)</f>
        <v>0</v>
      </c>
      <c r="AE153" s="170">
        <f>IF('Indicator Date hidden'!AF154="x","x",$AE$2-'Indicator Date hidden'!AF154)</f>
        <v>0</v>
      </c>
      <c r="AF153" s="170">
        <f>IF('Indicator Date hidden'!AG154="x","x",$AF$2-'Indicator Date hidden'!AG154)</f>
        <v>4</v>
      </c>
      <c r="AG153" s="170">
        <f>IF('Indicator Date hidden'!AH154="x","x",$AG$2-'Indicator Date hidden'!AH154)</f>
        <v>0</v>
      </c>
      <c r="AH153" s="170">
        <f>IF('Indicator Date hidden'!AI154="x","x",$AH$2-'Indicator Date hidden'!AI154)</f>
        <v>0</v>
      </c>
      <c r="AI153" s="170">
        <f>IF('Indicator Date hidden'!AJ154="x","x",$AI$2-'Indicator Date hidden'!AJ154)</f>
        <v>0</v>
      </c>
      <c r="AJ153" s="170" t="str">
        <f>IF('Indicator Date hidden'!AK154="x","x",$AJ$2-'Indicator Date hidden'!AK154)</f>
        <v>x</v>
      </c>
      <c r="AK153" s="170">
        <f>IF('Indicator Date hidden'!AL154="x","x",$AK$2-'Indicator Date hidden'!AL154)</f>
        <v>1</v>
      </c>
      <c r="AL153" s="170">
        <f>IF('Indicator Date hidden'!AM154="x","x",$AL$2-'Indicator Date hidden'!AM154)</f>
        <v>0</v>
      </c>
      <c r="AM153" s="170">
        <f>IF('Indicator Date hidden'!AN154="x","x",$AM$2-'Indicator Date hidden'!AN154)</f>
        <v>0</v>
      </c>
      <c r="AN153" s="170">
        <f>IF('Indicator Date hidden'!AO154="x","x",$AN$2-'Indicator Date hidden'!AO154)</f>
        <v>0</v>
      </c>
      <c r="AO153" s="170">
        <f>IF('Indicator Date hidden'!AP154="x","x",$AO$2-'Indicator Date hidden'!AP154)</f>
        <v>0</v>
      </c>
      <c r="AP153" s="170">
        <f>IF('Indicator Date hidden'!AQ154="x","x",$AP$2-'Indicator Date hidden'!AQ154)</f>
        <v>0</v>
      </c>
      <c r="AQ153" s="170">
        <f>IF('Indicator Date hidden'!AR154="x","x",$AQ$2-'Indicator Date hidden'!AR154)</f>
        <v>6</v>
      </c>
      <c r="AR153" s="170">
        <f>IF('Indicator Date hidden'!AS154="x","x",$AR$2-'Indicator Date hidden'!AS154)</f>
        <v>0</v>
      </c>
      <c r="AS153" s="170">
        <f>IF('Indicator Date hidden'!AT154="x","x",$AS$2-'Indicator Date hidden'!AT154)</f>
        <v>0</v>
      </c>
      <c r="AT153" s="170">
        <f>IF('Indicator Date hidden'!AU154="x","x",$AT$2-'Indicator Date hidden'!AU154)</f>
        <v>0</v>
      </c>
      <c r="AU153" s="170">
        <f>IF('Indicator Date hidden'!AV154="x","x",$AU$2-'Indicator Date hidden'!AV154)</f>
        <v>1</v>
      </c>
      <c r="AV153" s="170">
        <f>IF('Indicator Date hidden'!AW154="x","x",$AV$2-'Indicator Date hidden'!AW154)</f>
        <v>0</v>
      </c>
      <c r="AW153" s="170">
        <f>IF('Indicator Date hidden'!AX154="x","x",$AW$2-'Indicator Date hidden'!AX154)</f>
        <v>0</v>
      </c>
      <c r="AX153" s="170">
        <f>IF('Indicator Date hidden'!AY154="x","x",$AX$2-'Indicator Date hidden'!AY154)</f>
        <v>0</v>
      </c>
      <c r="AY153" s="170">
        <f>IF('Indicator Date hidden'!AZ154="x","x",$AY$2-'Indicator Date hidden'!AZ154)</f>
        <v>0</v>
      </c>
      <c r="AZ153" s="170">
        <f>IF('Indicator Date hidden'!BA154="x","x",$AZ$2-'Indicator Date hidden'!BA154)</f>
        <v>0</v>
      </c>
      <c r="BA153" s="5">
        <f t="shared" si="10"/>
        <v>24</v>
      </c>
      <c r="BB153" s="171">
        <f t="shared" si="11"/>
        <v>0.48</v>
      </c>
      <c r="BC153" s="5">
        <f t="shared" si="12"/>
        <v>8</v>
      </c>
      <c r="BD153" s="171">
        <f t="shared" si="13"/>
        <v>1.3599999999999999</v>
      </c>
      <c r="BE153" s="174">
        <f t="shared" si="14"/>
        <v>0</v>
      </c>
    </row>
    <row r="154" spans="1:57" x14ac:dyDescent="0.25">
      <c r="A154" t="s">
        <v>285</v>
      </c>
      <c r="B154" s="170">
        <f>IF('Indicator Date hidden'!C155="x","x",$B$2-'Indicator Date hidden'!C155)</f>
        <v>0</v>
      </c>
      <c r="C154" s="170">
        <f>IF('Indicator Date hidden'!D155="x","x",$C$2-'Indicator Date hidden'!D155)</f>
        <v>0</v>
      </c>
      <c r="D154" s="170">
        <f>IF('Indicator Date hidden'!E155="x","x",$D$2-'Indicator Date hidden'!E155)</f>
        <v>0</v>
      </c>
      <c r="E154" s="170">
        <f>IF('Indicator Date hidden'!F155="x","x",$E$2-'Indicator Date hidden'!F155)</f>
        <v>0</v>
      </c>
      <c r="F154" s="170">
        <f>IF('Indicator Date hidden'!G155="x","x",$F$2-'Indicator Date hidden'!G155)</f>
        <v>0</v>
      </c>
      <c r="G154" s="170">
        <f>IF('Indicator Date hidden'!H155="x","x",$G$2-'Indicator Date hidden'!H155)</f>
        <v>0</v>
      </c>
      <c r="H154" s="170">
        <f>IF('Indicator Date hidden'!I155="x","x",$H$2-'Indicator Date hidden'!I155)</f>
        <v>0</v>
      </c>
      <c r="I154" s="170">
        <f>IF('Indicator Date hidden'!J155="x","x",$I$2-'Indicator Date hidden'!J155)</f>
        <v>0</v>
      </c>
      <c r="J154" s="170">
        <f>IF('Indicator Date hidden'!K155="x","x",$J$2-'Indicator Date hidden'!K155)</f>
        <v>0</v>
      </c>
      <c r="K154" s="170">
        <f>IF('Indicator Date hidden'!L155="x","x",$K$2-'Indicator Date hidden'!L155)</f>
        <v>0</v>
      </c>
      <c r="L154" s="170">
        <f>IF('Indicator Date hidden'!M155="x","x",$L$2-'Indicator Date hidden'!M155)</f>
        <v>0</v>
      </c>
      <c r="M154" s="170">
        <f>IF('Indicator Date hidden'!N155="x","x",$M$2-'Indicator Date hidden'!N155)</f>
        <v>0</v>
      </c>
      <c r="N154" s="170">
        <f>IF('Indicator Date hidden'!O155="x","x",$N$2-'Indicator Date hidden'!O155)</f>
        <v>0</v>
      </c>
      <c r="O154" s="170">
        <f>IF('Indicator Date hidden'!P155="x","x",$O$2-'Indicator Date hidden'!P155)</f>
        <v>0</v>
      </c>
      <c r="P154" s="170">
        <f>IF('Indicator Date hidden'!Q155="x","x",$P$2-'Indicator Date hidden'!Q155)</f>
        <v>0</v>
      </c>
      <c r="Q154" s="170" t="str">
        <f>IF('Indicator Date hidden'!R155="x","x",$Q$2-'Indicator Date hidden'!R155)</f>
        <v>x</v>
      </c>
      <c r="R154" s="170">
        <f>IF('Indicator Date hidden'!S155="x","x",$R$2-'Indicator Date hidden'!S155)</f>
        <v>0</v>
      </c>
      <c r="S154" s="170">
        <f>IF('Indicator Date hidden'!T155="x","x",$S$2-'Indicator Date hidden'!T155)</f>
        <v>0</v>
      </c>
      <c r="T154" s="170">
        <f>IF('Indicator Date hidden'!U155="x","x",$T$2-'Indicator Date hidden'!U155)</f>
        <v>0</v>
      </c>
      <c r="U154" s="170" t="str">
        <f>IF('Indicator Date hidden'!V155="x","x",$U$2-'Indicator Date hidden'!V155)</f>
        <v>x</v>
      </c>
      <c r="V154" s="170">
        <f>IF('Indicator Date hidden'!W155="x","x",$V$2-'Indicator Date hidden'!W155)</f>
        <v>1</v>
      </c>
      <c r="W154" s="170" t="str">
        <f>IF('Indicator Date hidden'!X155="x","x",$W$2-'Indicator Date hidden'!X155)</f>
        <v>x</v>
      </c>
      <c r="X154" s="170">
        <f>IF('Indicator Date hidden'!Y155="x","x",$X$2-'Indicator Date hidden'!Y155)</f>
        <v>0</v>
      </c>
      <c r="Y154" s="170">
        <f>IF('Indicator Date hidden'!Z155="x","x",$Y$2-'Indicator Date hidden'!Z155)</f>
        <v>0</v>
      </c>
      <c r="Z154" s="170">
        <f>IF('Indicator Date hidden'!AA155="x","x",$Z$2-'Indicator Date hidden'!AA155)</f>
        <v>0</v>
      </c>
      <c r="AA154" s="170">
        <f>IF('Indicator Date hidden'!AB155="x","x",$AA$2-'Indicator Date hidden'!AB155)</f>
        <v>0</v>
      </c>
      <c r="AB154" s="170">
        <f>IF('Indicator Date hidden'!AC155="x","x",$AB$2-'Indicator Date hidden'!AC155)</f>
        <v>0</v>
      </c>
      <c r="AC154" s="170">
        <f>IF('Indicator Date hidden'!AD155="x","x",$AC$2-'Indicator Date hidden'!AD155)</f>
        <v>0</v>
      </c>
      <c r="AD154" s="170" t="str">
        <f>IF('Indicator Date hidden'!AE155="x","x",$AD$2-'Indicator Date hidden'!AE155)</f>
        <v>x</v>
      </c>
      <c r="AE154" s="170">
        <f>IF('Indicator Date hidden'!AF155="x","x",$AE$2-'Indicator Date hidden'!AF155)</f>
        <v>0</v>
      </c>
      <c r="AF154" s="170" t="str">
        <f>IF('Indicator Date hidden'!AG155="x","x",$AF$2-'Indicator Date hidden'!AG155)</f>
        <v>x</v>
      </c>
      <c r="AG154" s="170">
        <f>IF('Indicator Date hidden'!AH155="x","x",$AG$2-'Indicator Date hidden'!AH155)</f>
        <v>0</v>
      </c>
      <c r="AH154" s="170">
        <f>IF('Indicator Date hidden'!AI155="x","x",$AH$2-'Indicator Date hidden'!AI155)</f>
        <v>0</v>
      </c>
      <c r="AI154" s="170">
        <f>IF('Indicator Date hidden'!AJ155="x","x",$AI$2-'Indicator Date hidden'!AJ155)</f>
        <v>0</v>
      </c>
      <c r="AJ154" s="170" t="str">
        <f>IF('Indicator Date hidden'!AK155="x","x",$AJ$2-'Indicator Date hidden'!AK155)</f>
        <v>x</v>
      </c>
      <c r="AK154" s="170">
        <f>IF('Indicator Date hidden'!AL155="x","x",$AK$2-'Indicator Date hidden'!AL155)</f>
        <v>1</v>
      </c>
      <c r="AL154" s="170">
        <f>IF('Indicator Date hidden'!AM155="x","x",$AL$2-'Indicator Date hidden'!AM155)</f>
        <v>0</v>
      </c>
      <c r="AM154" s="170">
        <f>IF('Indicator Date hidden'!AN155="x","x",$AM$2-'Indicator Date hidden'!AN155)</f>
        <v>0</v>
      </c>
      <c r="AN154" s="170">
        <f>IF('Indicator Date hidden'!AO155="x","x",$AN$2-'Indicator Date hidden'!AO155)</f>
        <v>0</v>
      </c>
      <c r="AO154" s="170">
        <f>IF('Indicator Date hidden'!AP155="x","x",$AO$2-'Indicator Date hidden'!AP155)</f>
        <v>0</v>
      </c>
      <c r="AP154" s="170">
        <f>IF('Indicator Date hidden'!AQ155="x","x",$AP$2-'Indicator Date hidden'!AQ155)</f>
        <v>0</v>
      </c>
      <c r="AQ154" s="170">
        <f>IF('Indicator Date hidden'!AR155="x","x",$AQ$2-'Indicator Date hidden'!AR155)</f>
        <v>8</v>
      </c>
      <c r="AR154" s="170">
        <f>IF('Indicator Date hidden'!AS155="x","x",$AR$2-'Indicator Date hidden'!AS155)</f>
        <v>0</v>
      </c>
      <c r="AS154" s="170">
        <f>IF('Indicator Date hidden'!AT155="x","x",$AS$2-'Indicator Date hidden'!AT155)</f>
        <v>0</v>
      </c>
      <c r="AT154" s="170">
        <f>IF('Indicator Date hidden'!AU155="x","x",$AT$2-'Indicator Date hidden'!AU155)</f>
        <v>0</v>
      </c>
      <c r="AU154" s="170">
        <f>IF('Indicator Date hidden'!AV155="x","x",$AU$2-'Indicator Date hidden'!AV155)</f>
        <v>0</v>
      </c>
      <c r="AV154" s="170">
        <f>IF('Indicator Date hidden'!AW155="x","x",$AV$2-'Indicator Date hidden'!AW155)</f>
        <v>0</v>
      </c>
      <c r="AW154" s="170">
        <f>IF('Indicator Date hidden'!AX155="x","x",$AW$2-'Indicator Date hidden'!AX155)</f>
        <v>0</v>
      </c>
      <c r="AX154" s="170">
        <f>IF('Indicator Date hidden'!AY155="x","x",$AX$2-'Indicator Date hidden'!AY155)</f>
        <v>0</v>
      </c>
      <c r="AY154" s="170">
        <f>IF('Indicator Date hidden'!AZ155="x","x",$AY$2-'Indicator Date hidden'!AZ155)</f>
        <v>0</v>
      </c>
      <c r="AZ154" s="170">
        <f>IF('Indicator Date hidden'!BA155="x","x",$AZ$2-'Indicator Date hidden'!BA155)</f>
        <v>0</v>
      </c>
      <c r="BA154" s="5">
        <f t="shared" si="10"/>
        <v>10</v>
      </c>
      <c r="BB154" s="171">
        <f t="shared" si="11"/>
        <v>0.22222222222222221</v>
      </c>
      <c r="BC154" s="5">
        <f t="shared" si="12"/>
        <v>3</v>
      </c>
      <c r="BD154" s="171">
        <f t="shared" si="13"/>
        <v>1.1904973543092332</v>
      </c>
      <c r="BE154" s="174">
        <f t="shared" si="14"/>
        <v>0</v>
      </c>
    </row>
    <row r="155" spans="1:57" x14ac:dyDescent="0.25">
      <c r="A155" t="s">
        <v>287</v>
      </c>
      <c r="B155" s="170">
        <f>IF('Indicator Date hidden'!C156="x","x",$B$2-'Indicator Date hidden'!C156)</f>
        <v>0</v>
      </c>
      <c r="C155" s="170">
        <f>IF('Indicator Date hidden'!D156="x","x",$C$2-'Indicator Date hidden'!D156)</f>
        <v>0</v>
      </c>
      <c r="D155" s="170">
        <f>IF('Indicator Date hidden'!E156="x","x",$D$2-'Indicator Date hidden'!E156)</f>
        <v>0</v>
      </c>
      <c r="E155" s="170">
        <f>IF('Indicator Date hidden'!F156="x","x",$E$2-'Indicator Date hidden'!F156)</f>
        <v>0</v>
      </c>
      <c r="F155" s="170">
        <f>IF('Indicator Date hidden'!G156="x","x",$F$2-'Indicator Date hidden'!G156)</f>
        <v>0</v>
      </c>
      <c r="G155" s="170">
        <f>IF('Indicator Date hidden'!H156="x","x",$G$2-'Indicator Date hidden'!H156)</f>
        <v>0</v>
      </c>
      <c r="H155" s="170">
        <f>IF('Indicator Date hidden'!I156="x","x",$H$2-'Indicator Date hidden'!I156)</f>
        <v>0</v>
      </c>
      <c r="I155" s="170">
        <f>IF('Indicator Date hidden'!J156="x","x",$I$2-'Indicator Date hidden'!J156)</f>
        <v>0</v>
      </c>
      <c r="J155" s="170">
        <f>IF('Indicator Date hidden'!K156="x","x",$J$2-'Indicator Date hidden'!K156)</f>
        <v>0</v>
      </c>
      <c r="K155" s="170">
        <f>IF('Indicator Date hidden'!L156="x","x",$K$2-'Indicator Date hidden'!L156)</f>
        <v>0</v>
      </c>
      <c r="L155" s="170">
        <f>IF('Indicator Date hidden'!M156="x","x",$L$2-'Indicator Date hidden'!M156)</f>
        <v>0</v>
      </c>
      <c r="M155" s="170">
        <f>IF('Indicator Date hidden'!N156="x","x",$M$2-'Indicator Date hidden'!N156)</f>
        <v>0</v>
      </c>
      <c r="N155" s="170">
        <f>IF('Indicator Date hidden'!O156="x","x",$N$2-'Indicator Date hidden'!O156)</f>
        <v>0</v>
      </c>
      <c r="O155" s="170">
        <f>IF('Indicator Date hidden'!P156="x","x",$O$2-'Indicator Date hidden'!P156)</f>
        <v>0</v>
      </c>
      <c r="P155" s="170">
        <f>IF('Indicator Date hidden'!Q156="x","x",$P$2-'Indicator Date hidden'!Q156)</f>
        <v>0</v>
      </c>
      <c r="Q155" s="170" t="str">
        <f>IF('Indicator Date hidden'!R156="x","x",$Q$2-'Indicator Date hidden'!R156)</f>
        <v>x</v>
      </c>
      <c r="R155" s="170">
        <f>IF('Indicator Date hidden'!S156="x","x",$R$2-'Indicator Date hidden'!S156)</f>
        <v>0</v>
      </c>
      <c r="S155" s="170">
        <f>IF('Indicator Date hidden'!T156="x","x",$S$2-'Indicator Date hidden'!T156)</f>
        <v>0</v>
      </c>
      <c r="T155" s="170">
        <f>IF('Indicator Date hidden'!U156="x","x",$T$2-'Indicator Date hidden'!U156)</f>
        <v>0</v>
      </c>
      <c r="U155" s="170" t="str">
        <f>IF('Indicator Date hidden'!V156="x","x",$U$2-'Indicator Date hidden'!V156)</f>
        <v>x</v>
      </c>
      <c r="V155" s="170">
        <f>IF('Indicator Date hidden'!W156="x","x",$V$2-'Indicator Date hidden'!W156)</f>
        <v>1</v>
      </c>
      <c r="W155" s="170" t="str">
        <f>IF('Indicator Date hidden'!X156="x","x",$W$2-'Indicator Date hidden'!X156)</f>
        <v>x</v>
      </c>
      <c r="X155" s="170">
        <f>IF('Indicator Date hidden'!Y156="x","x",$X$2-'Indicator Date hidden'!Y156)</f>
        <v>4</v>
      </c>
      <c r="Y155" s="170">
        <f>IF('Indicator Date hidden'!Z156="x","x",$Y$2-'Indicator Date hidden'!Z156)</f>
        <v>0</v>
      </c>
      <c r="Z155" s="170">
        <f>IF('Indicator Date hidden'!AA156="x","x",$Z$2-'Indicator Date hidden'!AA156)</f>
        <v>0</v>
      </c>
      <c r="AA155" s="170">
        <f>IF('Indicator Date hidden'!AB156="x","x",$AA$2-'Indicator Date hidden'!AB156)</f>
        <v>0</v>
      </c>
      <c r="AB155" s="170">
        <f>IF('Indicator Date hidden'!AC156="x","x",$AB$2-'Indicator Date hidden'!AC156)</f>
        <v>0</v>
      </c>
      <c r="AC155" s="170">
        <f>IF('Indicator Date hidden'!AD156="x","x",$AC$2-'Indicator Date hidden'!AD156)</f>
        <v>0</v>
      </c>
      <c r="AD155" s="170" t="str">
        <f>IF('Indicator Date hidden'!AE156="x","x",$AD$2-'Indicator Date hidden'!AE156)</f>
        <v>x</v>
      </c>
      <c r="AE155" s="170">
        <f>IF('Indicator Date hidden'!AF156="x","x",$AE$2-'Indicator Date hidden'!AF156)</f>
        <v>0</v>
      </c>
      <c r="AF155" s="170">
        <f>IF('Indicator Date hidden'!AG156="x","x",$AF$2-'Indicator Date hidden'!AG156)</f>
        <v>3</v>
      </c>
      <c r="AG155" s="170">
        <f>IF('Indicator Date hidden'!AH156="x","x",$AG$2-'Indicator Date hidden'!AH156)</f>
        <v>0</v>
      </c>
      <c r="AH155" s="170">
        <f>IF('Indicator Date hidden'!AI156="x","x",$AH$2-'Indicator Date hidden'!AI156)</f>
        <v>0</v>
      </c>
      <c r="AI155" s="170">
        <f>IF('Indicator Date hidden'!AJ156="x","x",$AI$2-'Indicator Date hidden'!AJ156)</f>
        <v>0</v>
      </c>
      <c r="AJ155" s="170" t="str">
        <f>IF('Indicator Date hidden'!AK156="x","x",$AJ$2-'Indicator Date hidden'!AK156)</f>
        <v>x</v>
      </c>
      <c r="AK155" s="170">
        <f>IF('Indicator Date hidden'!AL156="x","x",$AK$2-'Indicator Date hidden'!AL156)</f>
        <v>1</v>
      </c>
      <c r="AL155" s="170">
        <f>IF('Indicator Date hidden'!AM156="x","x",$AL$2-'Indicator Date hidden'!AM156)</f>
        <v>0</v>
      </c>
      <c r="AM155" s="170">
        <f>IF('Indicator Date hidden'!AN156="x","x",$AM$2-'Indicator Date hidden'!AN156)</f>
        <v>0</v>
      </c>
      <c r="AN155" s="170">
        <f>IF('Indicator Date hidden'!AO156="x","x",$AN$2-'Indicator Date hidden'!AO156)</f>
        <v>0</v>
      </c>
      <c r="AO155" s="170">
        <f>IF('Indicator Date hidden'!AP156="x","x",$AO$2-'Indicator Date hidden'!AP156)</f>
        <v>0</v>
      </c>
      <c r="AP155" s="170">
        <f>IF('Indicator Date hidden'!AQ156="x","x",$AP$2-'Indicator Date hidden'!AQ156)</f>
        <v>0</v>
      </c>
      <c r="AQ155" s="170">
        <f>IF('Indicator Date hidden'!AR156="x","x",$AQ$2-'Indicator Date hidden'!AR156)</f>
        <v>0</v>
      </c>
      <c r="AR155" s="170">
        <f>IF('Indicator Date hidden'!AS156="x","x",$AR$2-'Indicator Date hidden'!AS156)</f>
        <v>0</v>
      </c>
      <c r="AS155" s="170">
        <f>IF('Indicator Date hidden'!AT156="x","x",$AS$2-'Indicator Date hidden'!AT156)</f>
        <v>0</v>
      </c>
      <c r="AT155" s="170">
        <f>IF('Indicator Date hidden'!AU156="x","x",$AT$2-'Indicator Date hidden'!AU156)</f>
        <v>0</v>
      </c>
      <c r="AU155" s="170" t="str">
        <f>IF('Indicator Date hidden'!AV156="x","x",$AU$2-'Indicator Date hidden'!AV156)</f>
        <v>x</v>
      </c>
      <c r="AV155" s="170">
        <f>IF('Indicator Date hidden'!AW156="x","x",$AV$2-'Indicator Date hidden'!AW156)</f>
        <v>0</v>
      </c>
      <c r="AW155" s="170">
        <f>IF('Indicator Date hidden'!AX156="x","x",$AW$2-'Indicator Date hidden'!AX156)</f>
        <v>0</v>
      </c>
      <c r="AX155" s="170">
        <f>IF('Indicator Date hidden'!AY156="x","x",$AX$2-'Indicator Date hidden'!AY156)</f>
        <v>0</v>
      </c>
      <c r="AY155" s="170">
        <f>IF('Indicator Date hidden'!AZ156="x","x",$AY$2-'Indicator Date hidden'!AZ156)</f>
        <v>0</v>
      </c>
      <c r="AZ155" s="170">
        <f>IF('Indicator Date hidden'!BA156="x","x",$AZ$2-'Indicator Date hidden'!BA156)</f>
        <v>0</v>
      </c>
      <c r="BA155" s="5">
        <f t="shared" si="10"/>
        <v>9</v>
      </c>
      <c r="BB155" s="171">
        <f t="shared" si="11"/>
        <v>0.2</v>
      </c>
      <c r="BC155" s="5">
        <f t="shared" si="12"/>
        <v>4</v>
      </c>
      <c r="BD155" s="171">
        <f t="shared" si="13"/>
        <v>0.74833147735478833</v>
      </c>
      <c r="BE155" s="174">
        <f t="shared" si="14"/>
        <v>0</v>
      </c>
    </row>
    <row r="156" spans="1:57" x14ac:dyDescent="0.25">
      <c r="A156" t="s">
        <v>289</v>
      </c>
      <c r="B156" s="170">
        <f>IF('Indicator Date hidden'!C157="x","x",$B$2-'Indicator Date hidden'!C157)</f>
        <v>0</v>
      </c>
      <c r="C156" s="170">
        <f>IF('Indicator Date hidden'!D157="x","x",$C$2-'Indicator Date hidden'!D157)</f>
        <v>0</v>
      </c>
      <c r="D156" s="170">
        <f>IF('Indicator Date hidden'!E157="x","x",$D$2-'Indicator Date hidden'!E157)</f>
        <v>0</v>
      </c>
      <c r="E156" s="170">
        <f>IF('Indicator Date hidden'!F157="x","x",$E$2-'Indicator Date hidden'!F157)</f>
        <v>0</v>
      </c>
      <c r="F156" s="170">
        <f>IF('Indicator Date hidden'!G157="x","x",$F$2-'Indicator Date hidden'!G157)</f>
        <v>0</v>
      </c>
      <c r="G156" s="170">
        <f>IF('Indicator Date hidden'!H157="x","x",$G$2-'Indicator Date hidden'!H157)</f>
        <v>0</v>
      </c>
      <c r="H156" s="170">
        <f>IF('Indicator Date hidden'!I157="x","x",$H$2-'Indicator Date hidden'!I157)</f>
        <v>0</v>
      </c>
      <c r="I156" s="170">
        <f>IF('Indicator Date hidden'!J157="x","x",$I$2-'Indicator Date hidden'!J157)</f>
        <v>0</v>
      </c>
      <c r="J156" s="170">
        <f>IF('Indicator Date hidden'!K157="x","x",$J$2-'Indicator Date hidden'!K157)</f>
        <v>0</v>
      </c>
      <c r="K156" s="170">
        <f>IF('Indicator Date hidden'!L157="x","x",$K$2-'Indicator Date hidden'!L157)</f>
        <v>0</v>
      </c>
      <c r="L156" s="170">
        <f>IF('Indicator Date hidden'!M157="x","x",$L$2-'Indicator Date hidden'!M157)</f>
        <v>0</v>
      </c>
      <c r="M156" s="170">
        <f>IF('Indicator Date hidden'!N157="x","x",$M$2-'Indicator Date hidden'!N157)</f>
        <v>0</v>
      </c>
      <c r="N156" s="170">
        <f>IF('Indicator Date hidden'!O157="x","x",$N$2-'Indicator Date hidden'!O157)</f>
        <v>0</v>
      </c>
      <c r="O156" s="170">
        <f>IF('Indicator Date hidden'!P157="x","x",$O$2-'Indicator Date hidden'!P157)</f>
        <v>0</v>
      </c>
      <c r="P156" s="170">
        <f>IF('Indicator Date hidden'!Q157="x","x",$P$2-'Indicator Date hidden'!Q157)</f>
        <v>0</v>
      </c>
      <c r="Q156" s="170" t="str">
        <f>IF('Indicator Date hidden'!R157="x","x",$Q$2-'Indicator Date hidden'!R157)</f>
        <v>x</v>
      </c>
      <c r="R156" s="170">
        <f>IF('Indicator Date hidden'!S157="x","x",$R$2-'Indicator Date hidden'!S157)</f>
        <v>0</v>
      </c>
      <c r="S156" s="170">
        <f>IF('Indicator Date hidden'!T157="x","x",$S$2-'Indicator Date hidden'!T157)</f>
        <v>0</v>
      </c>
      <c r="T156" s="170">
        <f>IF('Indicator Date hidden'!U157="x","x",$T$2-'Indicator Date hidden'!U157)</f>
        <v>0</v>
      </c>
      <c r="U156" s="170" t="str">
        <f>IF('Indicator Date hidden'!V157="x","x",$U$2-'Indicator Date hidden'!V157)</f>
        <v>x</v>
      </c>
      <c r="V156" s="170">
        <f>IF('Indicator Date hidden'!W157="x","x",$V$2-'Indicator Date hidden'!W157)</f>
        <v>1</v>
      </c>
      <c r="W156" s="170" t="str">
        <f>IF('Indicator Date hidden'!X157="x","x",$W$2-'Indicator Date hidden'!X157)</f>
        <v>x</v>
      </c>
      <c r="X156" s="170">
        <f>IF('Indicator Date hidden'!Y157="x","x",$X$2-'Indicator Date hidden'!Y157)</f>
        <v>5</v>
      </c>
      <c r="Y156" s="170">
        <f>IF('Indicator Date hidden'!Z157="x","x",$Y$2-'Indicator Date hidden'!Z157)</f>
        <v>0</v>
      </c>
      <c r="Z156" s="170">
        <f>IF('Indicator Date hidden'!AA157="x","x",$Z$2-'Indicator Date hidden'!AA157)</f>
        <v>0</v>
      </c>
      <c r="AA156" s="170">
        <f>IF('Indicator Date hidden'!AB157="x","x",$AA$2-'Indicator Date hidden'!AB157)</f>
        <v>0</v>
      </c>
      <c r="AB156" s="170">
        <f>IF('Indicator Date hidden'!AC157="x","x",$AB$2-'Indicator Date hidden'!AC157)</f>
        <v>0</v>
      </c>
      <c r="AC156" s="170">
        <f>IF('Indicator Date hidden'!AD157="x","x",$AC$2-'Indicator Date hidden'!AD157)</f>
        <v>0</v>
      </c>
      <c r="AD156" s="170" t="str">
        <f>IF('Indicator Date hidden'!AE157="x","x",$AD$2-'Indicator Date hidden'!AE157)</f>
        <v>x</v>
      </c>
      <c r="AE156" s="170">
        <f>IF('Indicator Date hidden'!AF157="x","x",$AE$2-'Indicator Date hidden'!AF157)</f>
        <v>0</v>
      </c>
      <c r="AF156" s="170">
        <f>IF('Indicator Date hidden'!AG157="x","x",$AF$2-'Indicator Date hidden'!AG157)</f>
        <v>3</v>
      </c>
      <c r="AG156" s="170">
        <f>IF('Indicator Date hidden'!AH157="x","x",$AG$2-'Indicator Date hidden'!AH157)</f>
        <v>0</v>
      </c>
      <c r="AH156" s="170">
        <f>IF('Indicator Date hidden'!AI157="x","x",$AH$2-'Indicator Date hidden'!AI157)</f>
        <v>0</v>
      </c>
      <c r="AI156" s="170">
        <f>IF('Indicator Date hidden'!AJ157="x","x",$AI$2-'Indicator Date hidden'!AJ157)</f>
        <v>0</v>
      </c>
      <c r="AJ156" s="170" t="str">
        <f>IF('Indicator Date hidden'!AK157="x","x",$AJ$2-'Indicator Date hidden'!AK157)</f>
        <v>x</v>
      </c>
      <c r="AK156" s="170">
        <f>IF('Indicator Date hidden'!AL157="x","x",$AK$2-'Indicator Date hidden'!AL157)</f>
        <v>1</v>
      </c>
      <c r="AL156" s="170">
        <f>IF('Indicator Date hidden'!AM157="x","x",$AL$2-'Indicator Date hidden'!AM157)</f>
        <v>0</v>
      </c>
      <c r="AM156" s="170">
        <f>IF('Indicator Date hidden'!AN157="x","x",$AM$2-'Indicator Date hidden'!AN157)</f>
        <v>0</v>
      </c>
      <c r="AN156" s="170">
        <f>IF('Indicator Date hidden'!AO157="x","x",$AN$2-'Indicator Date hidden'!AO157)</f>
        <v>0</v>
      </c>
      <c r="AO156" s="170">
        <f>IF('Indicator Date hidden'!AP157="x","x",$AO$2-'Indicator Date hidden'!AP157)</f>
        <v>0</v>
      </c>
      <c r="AP156" s="170">
        <f>IF('Indicator Date hidden'!AQ157="x","x",$AP$2-'Indicator Date hidden'!AQ157)</f>
        <v>0</v>
      </c>
      <c r="AQ156" s="170">
        <f>IF('Indicator Date hidden'!AR157="x","x",$AQ$2-'Indicator Date hidden'!AR157)</f>
        <v>0</v>
      </c>
      <c r="AR156" s="170">
        <f>IF('Indicator Date hidden'!AS157="x","x",$AR$2-'Indicator Date hidden'!AS157)</f>
        <v>0</v>
      </c>
      <c r="AS156" s="170">
        <f>IF('Indicator Date hidden'!AT157="x","x",$AS$2-'Indicator Date hidden'!AT157)</f>
        <v>0</v>
      </c>
      <c r="AT156" s="170">
        <f>IF('Indicator Date hidden'!AU157="x","x",$AT$2-'Indicator Date hidden'!AU157)</f>
        <v>0</v>
      </c>
      <c r="AU156" s="170">
        <f>IF('Indicator Date hidden'!AV157="x","x",$AU$2-'Indicator Date hidden'!AV157)</f>
        <v>1</v>
      </c>
      <c r="AV156" s="170">
        <f>IF('Indicator Date hidden'!AW157="x","x",$AV$2-'Indicator Date hidden'!AW157)</f>
        <v>0</v>
      </c>
      <c r="AW156" s="170">
        <f>IF('Indicator Date hidden'!AX157="x","x",$AW$2-'Indicator Date hidden'!AX157)</f>
        <v>0</v>
      </c>
      <c r="AX156" s="170">
        <f>IF('Indicator Date hidden'!AY157="x","x",$AX$2-'Indicator Date hidden'!AY157)</f>
        <v>0</v>
      </c>
      <c r="AY156" s="170">
        <f>IF('Indicator Date hidden'!AZ157="x","x",$AY$2-'Indicator Date hidden'!AZ157)</f>
        <v>0</v>
      </c>
      <c r="AZ156" s="170">
        <f>IF('Indicator Date hidden'!BA157="x","x",$AZ$2-'Indicator Date hidden'!BA157)</f>
        <v>0</v>
      </c>
      <c r="BA156" s="5">
        <f t="shared" si="10"/>
        <v>11</v>
      </c>
      <c r="BB156" s="171">
        <f t="shared" si="11"/>
        <v>0.2391304347826087</v>
      </c>
      <c r="BC156" s="5">
        <f t="shared" si="12"/>
        <v>5</v>
      </c>
      <c r="BD156" s="171">
        <f t="shared" si="13"/>
        <v>0.86438675443787139</v>
      </c>
      <c r="BE156" s="174">
        <f t="shared" si="14"/>
        <v>0</v>
      </c>
    </row>
    <row r="157" spans="1:57" x14ac:dyDescent="0.25">
      <c r="A157" t="s">
        <v>291</v>
      </c>
      <c r="B157" s="170">
        <f>IF('Indicator Date hidden'!C158="x","x",$B$2-'Indicator Date hidden'!C158)</f>
        <v>0</v>
      </c>
      <c r="C157" s="170">
        <f>IF('Indicator Date hidden'!D158="x","x",$C$2-'Indicator Date hidden'!D158)</f>
        <v>0</v>
      </c>
      <c r="D157" s="170">
        <f>IF('Indicator Date hidden'!E158="x","x",$D$2-'Indicator Date hidden'!E158)</f>
        <v>0</v>
      </c>
      <c r="E157" s="170">
        <f>IF('Indicator Date hidden'!F158="x","x",$E$2-'Indicator Date hidden'!F158)</f>
        <v>0</v>
      </c>
      <c r="F157" s="170">
        <f>IF('Indicator Date hidden'!G158="x","x",$F$2-'Indicator Date hidden'!G158)</f>
        <v>0</v>
      </c>
      <c r="G157" s="170">
        <f>IF('Indicator Date hidden'!H158="x","x",$G$2-'Indicator Date hidden'!H158)</f>
        <v>0</v>
      </c>
      <c r="H157" s="170">
        <f>IF('Indicator Date hidden'!I158="x","x",$H$2-'Indicator Date hidden'!I158)</f>
        <v>0</v>
      </c>
      <c r="I157" s="170">
        <f>IF('Indicator Date hidden'!J158="x","x",$I$2-'Indicator Date hidden'!J158)</f>
        <v>0</v>
      </c>
      <c r="J157" s="170">
        <f>IF('Indicator Date hidden'!K158="x","x",$J$2-'Indicator Date hidden'!K158)</f>
        <v>0</v>
      </c>
      <c r="K157" s="170">
        <f>IF('Indicator Date hidden'!L158="x","x",$K$2-'Indicator Date hidden'!L158)</f>
        <v>0</v>
      </c>
      <c r="L157" s="170">
        <f>IF('Indicator Date hidden'!M158="x","x",$L$2-'Indicator Date hidden'!M158)</f>
        <v>0</v>
      </c>
      <c r="M157" s="170">
        <f>IF('Indicator Date hidden'!N158="x","x",$M$2-'Indicator Date hidden'!N158)</f>
        <v>0</v>
      </c>
      <c r="N157" s="170">
        <f>IF('Indicator Date hidden'!O158="x","x",$N$2-'Indicator Date hidden'!O158)</f>
        <v>0</v>
      </c>
      <c r="O157" s="170">
        <f>IF('Indicator Date hidden'!P158="x","x",$O$2-'Indicator Date hidden'!P158)</f>
        <v>0</v>
      </c>
      <c r="P157" s="170">
        <f>IF('Indicator Date hidden'!Q158="x","x",$P$2-'Indicator Date hidden'!Q158)</f>
        <v>0</v>
      </c>
      <c r="Q157" s="170" t="str">
        <f>IF('Indicator Date hidden'!R158="x","x",$Q$2-'Indicator Date hidden'!R158)</f>
        <v>x</v>
      </c>
      <c r="R157" s="170">
        <f>IF('Indicator Date hidden'!S158="x","x",$R$2-'Indicator Date hidden'!S158)</f>
        <v>0</v>
      </c>
      <c r="S157" s="170">
        <f>IF('Indicator Date hidden'!T158="x","x",$S$2-'Indicator Date hidden'!T158)</f>
        <v>0</v>
      </c>
      <c r="T157" s="170">
        <f>IF('Indicator Date hidden'!U158="x","x",$T$2-'Indicator Date hidden'!U158)</f>
        <v>0</v>
      </c>
      <c r="U157" s="170">
        <f>IF('Indicator Date hidden'!V158="x","x",$U$2-'Indicator Date hidden'!V158)</f>
        <v>0</v>
      </c>
      <c r="V157" s="170">
        <f>IF('Indicator Date hidden'!W158="x","x",$V$2-'Indicator Date hidden'!W158)</f>
        <v>1</v>
      </c>
      <c r="W157" s="170">
        <f>IF('Indicator Date hidden'!X158="x","x",$W$2-'Indicator Date hidden'!X158)</f>
        <v>9</v>
      </c>
      <c r="X157" s="170">
        <f>IF('Indicator Date hidden'!Y158="x","x",$X$2-'Indicator Date hidden'!Y158)</f>
        <v>6</v>
      </c>
      <c r="Y157" s="170">
        <f>IF('Indicator Date hidden'!Z158="x","x",$Y$2-'Indicator Date hidden'!Z158)</f>
        <v>0</v>
      </c>
      <c r="Z157" s="170">
        <f>IF('Indicator Date hidden'!AA158="x","x",$Z$2-'Indicator Date hidden'!AA158)</f>
        <v>0</v>
      </c>
      <c r="AA157" s="170" t="str">
        <f>IF('Indicator Date hidden'!AB158="x","x",$AA$2-'Indicator Date hidden'!AB158)</f>
        <v>x</v>
      </c>
      <c r="AB157" s="170">
        <f>IF('Indicator Date hidden'!AC158="x","x",$AB$2-'Indicator Date hidden'!AC158)</f>
        <v>0</v>
      </c>
      <c r="AC157" s="170">
        <f>IF('Indicator Date hidden'!AD158="x","x",$AC$2-'Indicator Date hidden'!AD158)</f>
        <v>0</v>
      </c>
      <c r="AD157" s="170">
        <f>IF('Indicator Date hidden'!AE158="x","x",$AD$2-'Indicator Date hidden'!AE158)</f>
        <v>0</v>
      </c>
      <c r="AE157" s="170" t="str">
        <f>IF('Indicator Date hidden'!AF158="x","x",$AE$2-'Indicator Date hidden'!AF158)</f>
        <v>x</v>
      </c>
      <c r="AF157" s="170">
        <f>IF('Indicator Date hidden'!AG158="x","x",$AF$2-'Indicator Date hidden'!AG158)</f>
        <v>10</v>
      </c>
      <c r="AG157" s="170">
        <f>IF('Indicator Date hidden'!AH158="x","x",$AG$2-'Indicator Date hidden'!AH158)</f>
        <v>0</v>
      </c>
      <c r="AH157" s="170">
        <f>IF('Indicator Date hidden'!AI158="x","x",$AH$2-'Indicator Date hidden'!AI158)</f>
        <v>0</v>
      </c>
      <c r="AI157" s="170">
        <f>IF('Indicator Date hidden'!AJ158="x","x",$AI$2-'Indicator Date hidden'!AJ158)</f>
        <v>0</v>
      </c>
      <c r="AJ157" s="170" t="str">
        <f>IF('Indicator Date hidden'!AK158="x","x",$AJ$2-'Indicator Date hidden'!AK158)</f>
        <v>x</v>
      </c>
      <c r="AK157" s="170">
        <f>IF('Indicator Date hidden'!AL158="x","x",$AK$2-'Indicator Date hidden'!AL158)</f>
        <v>1</v>
      </c>
      <c r="AL157" s="170">
        <f>IF('Indicator Date hidden'!AM158="x","x",$AL$2-'Indicator Date hidden'!AM158)</f>
        <v>0</v>
      </c>
      <c r="AM157" s="170">
        <f>IF('Indicator Date hidden'!AN158="x","x",$AM$2-'Indicator Date hidden'!AN158)</f>
        <v>0</v>
      </c>
      <c r="AN157" s="170">
        <f>IF('Indicator Date hidden'!AO158="x","x",$AN$2-'Indicator Date hidden'!AO158)</f>
        <v>0</v>
      </c>
      <c r="AO157" s="170" t="str">
        <f>IF('Indicator Date hidden'!AP158="x","x",$AO$2-'Indicator Date hidden'!AP158)</f>
        <v>x</v>
      </c>
      <c r="AP157" s="170" t="str">
        <f>IF('Indicator Date hidden'!AQ158="x","x",$AP$2-'Indicator Date hidden'!AQ158)</f>
        <v>x</v>
      </c>
      <c r="AQ157" s="170">
        <f>IF('Indicator Date hidden'!AR158="x","x",$AQ$2-'Indicator Date hidden'!AR158)</f>
        <v>6</v>
      </c>
      <c r="AR157" s="170">
        <f>IF('Indicator Date hidden'!AS158="x","x",$AR$2-'Indicator Date hidden'!AS158)</f>
        <v>0</v>
      </c>
      <c r="AS157" s="170">
        <f>IF('Indicator Date hidden'!AT158="x","x",$AS$2-'Indicator Date hidden'!AT158)</f>
        <v>0</v>
      </c>
      <c r="AT157" s="170">
        <f>IF('Indicator Date hidden'!AU158="x","x",$AT$2-'Indicator Date hidden'!AU158)</f>
        <v>0</v>
      </c>
      <c r="AU157" s="170" t="str">
        <f>IF('Indicator Date hidden'!AV158="x","x",$AU$2-'Indicator Date hidden'!AV158)</f>
        <v>x</v>
      </c>
      <c r="AV157" s="170">
        <f>IF('Indicator Date hidden'!AW158="x","x",$AV$2-'Indicator Date hidden'!AW158)</f>
        <v>0</v>
      </c>
      <c r="AW157" s="170">
        <f>IF('Indicator Date hidden'!AX158="x","x",$AW$2-'Indicator Date hidden'!AX158)</f>
        <v>0</v>
      </c>
      <c r="AX157" s="170">
        <f>IF('Indicator Date hidden'!AY158="x","x",$AX$2-'Indicator Date hidden'!AY158)</f>
        <v>0</v>
      </c>
      <c r="AY157" s="170">
        <f>IF('Indicator Date hidden'!AZ158="x","x",$AY$2-'Indicator Date hidden'!AZ158)</f>
        <v>0</v>
      </c>
      <c r="AZ157" s="170">
        <f>IF('Indicator Date hidden'!BA158="x","x",$AZ$2-'Indicator Date hidden'!BA158)</f>
        <v>0</v>
      </c>
      <c r="BA157" s="5">
        <f t="shared" si="10"/>
        <v>33</v>
      </c>
      <c r="BB157" s="171">
        <f t="shared" si="11"/>
        <v>0.75</v>
      </c>
      <c r="BC157" s="5">
        <f t="shared" si="12"/>
        <v>6</v>
      </c>
      <c r="BD157" s="171">
        <f t="shared" si="13"/>
        <v>2.287565200263054</v>
      </c>
      <c r="BE157" s="174">
        <f t="shared" si="14"/>
        <v>0</v>
      </c>
    </row>
    <row r="158" spans="1:57" x14ac:dyDescent="0.25">
      <c r="A158" t="s">
        <v>293</v>
      </c>
      <c r="B158" s="170">
        <f>IF('Indicator Date hidden'!C159="x","x",$B$2-'Indicator Date hidden'!C159)</f>
        <v>0</v>
      </c>
      <c r="C158" s="170">
        <f>IF('Indicator Date hidden'!D159="x","x",$C$2-'Indicator Date hidden'!D159)</f>
        <v>0</v>
      </c>
      <c r="D158" s="170">
        <f>IF('Indicator Date hidden'!E159="x","x",$D$2-'Indicator Date hidden'!E159)</f>
        <v>0</v>
      </c>
      <c r="E158" s="170">
        <f>IF('Indicator Date hidden'!F159="x","x",$E$2-'Indicator Date hidden'!F159)</f>
        <v>0</v>
      </c>
      <c r="F158" s="170">
        <f>IF('Indicator Date hidden'!G159="x","x",$F$2-'Indicator Date hidden'!G159)</f>
        <v>0</v>
      </c>
      <c r="G158" s="170">
        <f>IF('Indicator Date hidden'!H159="x","x",$G$2-'Indicator Date hidden'!H159)</f>
        <v>0</v>
      </c>
      <c r="H158" s="170">
        <f>IF('Indicator Date hidden'!I159="x","x",$H$2-'Indicator Date hidden'!I159)</f>
        <v>0</v>
      </c>
      <c r="I158" s="170">
        <f>IF('Indicator Date hidden'!J159="x","x",$I$2-'Indicator Date hidden'!J159)</f>
        <v>0</v>
      </c>
      <c r="J158" s="170">
        <f>IF('Indicator Date hidden'!K159="x","x",$J$2-'Indicator Date hidden'!K159)</f>
        <v>0</v>
      </c>
      <c r="K158" s="170">
        <f>IF('Indicator Date hidden'!L159="x","x",$K$2-'Indicator Date hidden'!L159)</f>
        <v>0</v>
      </c>
      <c r="L158" s="170">
        <f>IF('Indicator Date hidden'!M159="x","x",$L$2-'Indicator Date hidden'!M159)</f>
        <v>0</v>
      </c>
      <c r="M158" s="170">
        <f>IF('Indicator Date hidden'!N159="x","x",$M$2-'Indicator Date hidden'!N159)</f>
        <v>0</v>
      </c>
      <c r="N158" s="170">
        <f>IF('Indicator Date hidden'!O159="x","x",$N$2-'Indicator Date hidden'!O159)</f>
        <v>0</v>
      </c>
      <c r="O158" s="170">
        <f>IF('Indicator Date hidden'!P159="x","x",$O$2-'Indicator Date hidden'!P159)</f>
        <v>0</v>
      </c>
      <c r="P158" s="170" t="str">
        <f>IF('Indicator Date hidden'!Q159="x","x",$P$2-'Indicator Date hidden'!Q159)</f>
        <v>x</v>
      </c>
      <c r="Q158" s="170">
        <f>IF('Indicator Date hidden'!R159="x","x",$Q$2-'Indicator Date hidden'!R159)</f>
        <v>9</v>
      </c>
      <c r="R158" s="170">
        <f>IF('Indicator Date hidden'!S159="x","x",$R$2-'Indicator Date hidden'!S159)</f>
        <v>0</v>
      </c>
      <c r="S158" s="170">
        <f>IF('Indicator Date hidden'!T159="x","x",$S$2-'Indicator Date hidden'!T159)</f>
        <v>0</v>
      </c>
      <c r="T158" s="170">
        <f>IF('Indicator Date hidden'!U159="x","x",$T$2-'Indicator Date hidden'!U159)</f>
        <v>0</v>
      </c>
      <c r="U158" s="170">
        <f>IF('Indicator Date hidden'!V159="x","x",$U$2-'Indicator Date hidden'!V159)</f>
        <v>0</v>
      </c>
      <c r="V158" s="170">
        <f>IF('Indicator Date hidden'!W159="x","x",$V$2-'Indicator Date hidden'!W159)</f>
        <v>1</v>
      </c>
      <c r="W158" s="170">
        <f>IF('Indicator Date hidden'!X159="x","x",$W$2-'Indicator Date hidden'!X159)</f>
        <v>7</v>
      </c>
      <c r="X158" s="170">
        <f>IF('Indicator Date hidden'!Y159="x","x",$X$2-'Indicator Date hidden'!Y159)</f>
        <v>6</v>
      </c>
      <c r="Y158" s="170">
        <f>IF('Indicator Date hidden'!Z159="x","x",$Y$2-'Indicator Date hidden'!Z159)</f>
        <v>0</v>
      </c>
      <c r="Z158" s="170">
        <f>IF('Indicator Date hidden'!AA159="x","x",$Z$2-'Indicator Date hidden'!AA159)</f>
        <v>0</v>
      </c>
      <c r="AA158" s="170">
        <f>IF('Indicator Date hidden'!AB159="x","x",$AA$2-'Indicator Date hidden'!AB159)</f>
        <v>0</v>
      </c>
      <c r="AB158" s="170" t="str">
        <f>IF('Indicator Date hidden'!AC159="x","x",$AB$2-'Indicator Date hidden'!AC159)</f>
        <v>x</v>
      </c>
      <c r="AC158" s="170">
        <f>IF('Indicator Date hidden'!AD159="x","x",$AC$2-'Indicator Date hidden'!AD159)</f>
        <v>0</v>
      </c>
      <c r="AD158" s="170">
        <f>IF('Indicator Date hidden'!AE159="x","x",$AD$2-'Indicator Date hidden'!AE159)</f>
        <v>0</v>
      </c>
      <c r="AE158" s="170">
        <f>IF('Indicator Date hidden'!AF159="x","x",$AE$2-'Indicator Date hidden'!AF159)</f>
        <v>3</v>
      </c>
      <c r="AF158" s="170" t="str">
        <f>IF('Indicator Date hidden'!AG159="x","x",$AF$2-'Indicator Date hidden'!AG159)</f>
        <v>x</v>
      </c>
      <c r="AG158" s="170">
        <f>IF('Indicator Date hidden'!AH159="x","x",$AG$2-'Indicator Date hidden'!AH159)</f>
        <v>0</v>
      </c>
      <c r="AH158" s="170">
        <f>IF('Indicator Date hidden'!AI159="x","x",$AH$2-'Indicator Date hidden'!AI159)</f>
        <v>0</v>
      </c>
      <c r="AI158" s="170">
        <f>IF('Indicator Date hidden'!AJ159="x","x",$AI$2-'Indicator Date hidden'!AJ159)</f>
        <v>0</v>
      </c>
      <c r="AJ158" s="170">
        <f>IF('Indicator Date hidden'!AK159="x","x",$AJ$2-'Indicator Date hidden'!AK159)</f>
        <v>1</v>
      </c>
      <c r="AK158" s="170">
        <f>IF('Indicator Date hidden'!AL159="x","x",$AK$2-'Indicator Date hidden'!AL159)</f>
        <v>1</v>
      </c>
      <c r="AL158" s="170">
        <f>IF('Indicator Date hidden'!AM159="x","x",$AL$2-'Indicator Date hidden'!AM159)</f>
        <v>0</v>
      </c>
      <c r="AM158" s="170">
        <f>IF('Indicator Date hidden'!AN159="x","x",$AM$2-'Indicator Date hidden'!AN159)</f>
        <v>0</v>
      </c>
      <c r="AN158" s="170">
        <f>IF('Indicator Date hidden'!AO159="x","x",$AN$2-'Indicator Date hidden'!AO159)</f>
        <v>0</v>
      </c>
      <c r="AO158" s="170" t="str">
        <f>IF('Indicator Date hidden'!AP159="x","x",$AO$2-'Indicator Date hidden'!AP159)</f>
        <v>x</v>
      </c>
      <c r="AP158" s="170" t="str">
        <f>IF('Indicator Date hidden'!AQ159="x","x",$AP$2-'Indicator Date hidden'!AQ159)</f>
        <v>x</v>
      </c>
      <c r="AQ158" s="170" t="str">
        <f>IF('Indicator Date hidden'!AR159="x","x",$AQ$2-'Indicator Date hidden'!AR159)</f>
        <v>x</v>
      </c>
      <c r="AR158" s="170">
        <f>IF('Indicator Date hidden'!AS159="x","x",$AR$2-'Indicator Date hidden'!AS159)</f>
        <v>0</v>
      </c>
      <c r="AS158" s="170">
        <f>IF('Indicator Date hidden'!AT159="x","x",$AS$2-'Indicator Date hidden'!AT159)</f>
        <v>0</v>
      </c>
      <c r="AT158" s="170">
        <f>IF('Indicator Date hidden'!AU159="x","x",$AT$2-'Indicator Date hidden'!AU159)</f>
        <v>0</v>
      </c>
      <c r="AU158" s="170" t="str">
        <f>IF('Indicator Date hidden'!AV159="x","x",$AU$2-'Indicator Date hidden'!AV159)</f>
        <v>x</v>
      </c>
      <c r="AV158" s="170">
        <f>IF('Indicator Date hidden'!AW159="x","x",$AV$2-'Indicator Date hidden'!AW159)</f>
        <v>0</v>
      </c>
      <c r="AW158" s="170">
        <f>IF('Indicator Date hidden'!AX159="x","x",$AW$2-'Indicator Date hidden'!AX159)</f>
        <v>0</v>
      </c>
      <c r="AX158" s="170">
        <f>IF('Indicator Date hidden'!AY159="x","x",$AX$2-'Indicator Date hidden'!AY159)</f>
        <v>0</v>
      </c>
      <c r="AY158" s="170">
        <f>IF('Indicator Date hidden'!AZ159="x","x",$AY$2-'Indicator Date hidden'!AZ159)</f>
        <v>4</v>
      </c>
      <c r="AZ158" s="170">
        <f>IF('Indicator Date hidden'!BA159="x","x",$AZ$2-'Indicator Date hidden'!BA159)</f>
        <v>4</v>
      </c>
      <c r="BA158" s="5">
        <f t="shared" si="10"/>
        <v>36</v>
      </c>
      <c r="BB158" s="171">
        <f t="shared" si="11"/>
        <v>0.81818181818181823</v>
      </c>
      <c r="BC158" s="5">
        <f t="shared" si="12"/>
        <v>9</v>
      </c>
      <c r="BD158" s="171">
        <f t="shared" si="13"/>
        <v>2.0256618141051992</v>
      </c>
      <c r="BE158" s="174">
        <f t="shared" si="14"/>
        <v>0</v>
      </c>
    </row>
    <row r="159" spans="1:57" x14ac:dyDescent="0.25">
      <c r="A159" t="s">
        <v>295</v>
      </c>
      <c r="B159" s="170">
        <f>IF('Indicator Date hidden'!C160="x","x",$B$2-'Indicator Date hidden'!C160)</f>
        <v>0</v>
      </c>
      <c r="C159" s="170">
        <f>IF('Indicator Date hidden'!D160="x","x",$C$2-'Indicator Date hidden'!D160)</f>
        <v>0</v>
      </c>
      <c r="D159" s="170">
        <f>IF('Indicator Date hidden'!E160="x","x",$D$2-'Indicator Date hidden'!E160)</f>
        <v>0</v>
      </c>
      <c r="E159" s="170">
        <f>IF('Indicator Date hidden'!F160="x","x",$E$2-'Indicator Date hidden'!F160)</f>
        <v>0</v>
      </c>
      <c r="F159" s="170">
        <f>IF('Indicator Date hidden'!G160="x","x",$F$2-'Indicator Date hidden'!G160)</f>
        <v>0</v>
      </c>
      <c r="G159" s="170">
        <f>IF('Indicator Date hidden'!H160="x","x",$G$2-'Indicator Date hidden'!H160)</f>
        <v>0</v>
      </c>
      <c r="H159" s="170">
        <f>IF('Indicator Date hidden'!I160="x","x",$H$2-'Indicator Date hidden'!I160)</f>
        <v>0</v>
      </c>
      <c r="I159" s="170">
        <f>IF('Indicator Date hidden'!J160="x","x",$I$2-'Indicator Date hidden'!J160)</f>
        <v>0</v>
      </c>
      <c r="J159" s="170">
        <f>IF('Indicator Date hidden'!K160="x","x",$J$2-'Indicator Date hidden'!K160)</f>
        <v>0</v>
      </c>
      <c r="K159" s="170">
        <f>IF('Indicator Date hidden'!L160="x","x",$K$2-'Indicator Date hidden'!L160)</f>
        <v>0</v>
      </c>
      <c r="L159" s="170">
        <f>IF('Indicator Date hidden'!M160="x","x",$L$2-'Indicator Date hidden'!M160)</f>
        <v>0</v>
      </c>
      <c r="M159" s="170">
        <f>IF('Indicator Date hidden'!N160="x","x",$M$2-'Indicator Date hidden'!N160)</f>
        <v>0</v>
      </c>
      <c r="N159" s="170">
        <f>IF('Indicator Date hidden'!O160="x","x",$N$2-'Indicator Date hidden'!O160)</f>
        <v>0</v>
      </c>
      <c r="O159" s="170">
        <f>IF('Indicator Date hidden'!P160="x","x",$O$2-'Indicator Date hidden'!P160)</f>
        <v>0</v>
      </c>
      <c r="P159" s="170">
        <f>IF('Indicator Date hidden'!Q160="x","x",$P$2-'Indicator Date hidden'!Q160)</f>
        <v>0</v>
      </c>
      <c r="Q159" s="170">
        <f>IF('Indicator Date hidden'!R160="x","x",$Q$2-'Indicator Date hidden'!R160)</f>
        <v>3</v>
      </c>
      <c r="R159" s="170">
        <f>IF('Indicator Date hidden'!S160="x","x",$R$2-'Indicator Date hidden'!S160)</f>
        <v>0</v>
      </c>
      <c r="S159" s="170">
        <f>IF('Indicator Date hidden'!T160="x","x",$S$2-'Indicator Date hidden'!T160)</f>
        <v>0</v>
      </c>
      <c r="T159" s="170">
        <f>IF('Indicator Date hidden'!U160="x","x",$T$2-'Indicator Date hidden'!U160)</f>
        <v>0</v>
      </c>
      <c r="U159" s="170">
        <f>IF('Indicator Date hidden'!V160="x","x",$U$2-'Indicator Date hidden'!V160)</f>
        <v>0</v>
      </c>
      <c r="V159" s="170">
        <f>IF('Indicator Date hidden'!W160="x","x",$V$2-'Indicator Date hidden'!W160)</f>
        <v>1</v>
      </c>
      <c r="W159" s="170">
        <f>IF('Indicator Date hidden'!X160="x","x",$W$2-'Indicator Date hidden'!X160)</f>
        <v>0</v>
      </c>
      <c r="X159" s="170">
        <f>IF('Indicator Date hidden'!Y160="x","x",$X$2-'Indicator Date hidden'!Y160)</f>
        <v>0</v>
      </c>
      <c r="Y159" s="170">
        <f>IF('Indicator Date hidden'!Z160="x","x",$Y$2-'Indicator Date hidden'!Z160)</f>
        <v>0</v>
      </c>
      <c r="Z159" s="170">
        <f>IF('Indicator Date hidden'!AA160="x","x",$Z$2-'Indicator Date hidden'!AA160)</f>
        <v>0</v>
      </c>
      <c r="AA159" s="170">
        <f>IF('Indicator Date hidden'!AB160="x","x",$AA$2-'Indicator Date hidden'!AB160)</f>
        <v>0</v>
      </c>
      <c r="AB159" s="170">
        <f>IF('Indicator Date hidden'!AC160="x","x",$AB$2-'Indicator Date hidden'!AC160)</f>
        <v>0</v>
      </c>
      <c r="AC159" s="170">
        <f>IF('Indicator Date hidden'!AD160="x","x",$AC$2-'Indicator Date hidden'!AD160)</f>
        <v>0</v>
      </c>
      <c r="AD159" s="170">
        <f>IF('Indicator Date hidden'!AE160="x","x",$AD$2-'Indicator Date hidden'!AE160)</f>
        <v>0</v>
      </c>
      <c r="AE159" s="170">
        <f>IF('Indicator Date hidden'!AF160="x","x",$AE$2-'Indicator Date hidden'!AF160)</f>
        <v>0</v>
      </c>
      <c r="AF159" s="170">
        <f>IF('Indicator Date hidden'!AG160="x","x",$AF$2-'Indicator Date hidden'!AG160)</f>
        <v>4</v>
      </c>
      <c r="AG159" s="170">
        <f>IF('Indicator Date hidden'!AH160="x","x",$AG$2-'Indicator Date hidden'!AH160)</f>
        <v>0</v>
      </c>
      <c r="AH159" s="170">
        <f>IF('Indicator Date hidden'!AI160="x","x",$AH$2-'Indicator Date hidden'!AI160)</f>
        <v>0</v>
      </c>
      <c r="AI159" s="170">
        <f>IF('Indicator Date hidden'!AJ160="x","x",$AI$2-'Indicator Date hidden'!AJ160)</f>
        <v>0</v>
      </c>
      <c r="AJ159" s="170" t="str">
        <f>IF('Indicator Date hidden'!AK160="x","x",$AJ$2-'Indicator Date hidden'!AK160)</f>
        <v>x</v>
      </c>
      <c r="AK159" s="170">
        <f>IF('Indicator Date hidden'!AL160="x","x",$AK$2-'Indicator Date hidden'!AL160)</f>
        <v>1</v>
      </c>
      <c r="AL159" s="170">
        <f>IF('Indicator Date hidden'!AM160="x","x",$AL$2-'Indicator Date hidden'!AM160)</f>
        <v>0</v>
      </c>
      <c r="AM159" s="170">
        <f>IF('Indicator Date hidden'!AN160="x","x",$AM$2-'Indicator Date hidden'!AN160)</f>
        <v>0</v>
      </c>
      <c r="AN159" s="170">
        <f>IF('Indicator Date hidden'!AO160="x","x",$AN$2-'Indicator Date hidden'!AO160)</f>
        <v>0</v>
      </c>
      <c r="AO159" s="170">
        <f>IF('Indicator Date hidden'!AP160="x","x",$AO$2-'Indicator Date hidden'!AP160)</f>
        <v>0</v>
      </c>
      <c r="AP159" s="170">
        <f>IF('Indicator Date hidden'!AQ160="x","x",$AP$2-'Indicator Date hidden'!AQ160)</f>
        <v>0</v>
      </c>
      <c r="AQ159" s="170">
        <f>IF('Indicator Date hidden'!AR160="x","x",$AQ$2-'Indicator Date hidden'!AR160)</f>
        <v>0</v>
      </c>
      <c r="AR159" s="170">
        <f>IF('Indicator Date hidden'!AS160="x","x",$AR$2-'Indicator Date hidden'!AS160)</f>
        <v>0</v>
      </c>
      <c r="AS159" s="170">
        <f>IF('Indicator Date hidden'!AT160="x","x",$AS$2-'Indicator Date hidden'!AT160)</f>
        <v>0</v>
      </c>
      <c r="AT159" s="170">
        <f>IF('Indicator Date hidden'!AU160="x","x",$AT$2-'Indicator Date hidden'!AU160)</f>
        <v>0</v>
      </c>
      <c r="AU159" s="170">
        <f>IF('Indicator Date hidden'!AV160="x","x",$AU$2-'Indicator Date hidden'!AV160)</f>
        <v>1</v>
      </c>
      <c r="AV159" s="170">
        <f>IF('Indicator Date hidden'!AW160="x","x",$AV$2-'Indicator Date hidden'!AW160)</f>
        <v>0</v>
      </c>
      <c r="AW159" s="170">
        <f>IF('Indicator Date hidden'!AX160="x","x",$AW$2-'Indicator Date hidden'!AX160)</f>
        <v>0</v>
      </c>
      <c r="AX159" s="170">
        <f>IF('Indicator Date hidden'!AY160="x","x",$AX$2-'Indicator Date hidden'!AY160)</f>
        <v>0</v>
      </c>
      <c r="AY159" s="170">
        <f>IF('Indicator Date hidden'!AZ160="x","x",$AY$2-'Indicator Date hidden'!AZ160)</f>
        <v>0</v>
      </c>
      <c r="AZ159" s="170">
        <f>IF('Indicator Date hidden'!BA160="x","x",$AZ$2-'Indicator Date hidden'!BA160)</f>
        <v>0</v>
      </c>
      <c r="BA159" s="5">
        <f t="shared" si="10"/>
        <v>10</v>
      </c>
      <c r="BB159" s="171">
        <f t="shared" si="11"/>
        <v>0.2</v>
      </c>
      <c r="BC159" s="5">
        <f t="shared" si="12"/>
        <v>5</v>
      </c>
      <c r="BD159" s="171">
        <f t="shared" si="13"/>
        <v>0.72111025509279791</v>
      </c>
      <c r="BE159" s="174">
        <f t="shared" si="14"/>
        <v>0</v>
      </c>
    </row>
    <row r="160" spans="1:57" x14ac:dyDescent="0.25">
      <c r="A160" t="s">
        <v>298</v>
      </c>
      <c r="B160" s="170">
        <f>IF('Indicator Date hidden'!C161="x","x",$B$2-'Indicator Date hidden'!C161)</f>
        <v>0</v>
      </c>
      <c r="C160" s="170">
        <f>IF('Indicator Date hidden'!D161="x","x",$C$2-'Indicator Date hidden'!D161)</f>
        <v>0</v>
      </c>
      <c r="D160" s="170">
        <f>IF('Indicator Date hidden'!E161="x","x",$D$2-'Indicator Date hidden'!E161)</f>
        <v>0</v>
      </c>
      <c r="E160" s="170">
        <f>IF('Indicator Date hidden'!F161="x","x",$E$2-'Indicator Date hidden'!F161)</f>
        <v>0</v>
      </c>
      <c r="F160" s="170">
        <f>IF('Indicator Date hidden'!G161="x","x",$F$2-'Indicator Date hidden'!G161)</f>
        <v>0</v>
      </c>
      <c r="G160" s="170">
        <f>IF('Indicator Date hidden'!H161="x","x",$G$2-'Indicator Date hidden'!H161)</f>
        <v>0</v>
      </c>
      <c r="H160" s="170">
        <f>IF('Indicator Date hidden'!I161="x","x",$H$2-'Indicator Date hidden'!I161)</f>
        <v>0</v>
      </c>
      <c r="I160" s="170">
        <f>IF('Indicator Date hidden'!J161="x","x",$I$2-'Indicator Date hidden'!J161)</f>
        <v>0</v>
      </c>
      <c r="J160" s="170">
        <f>IF('Indicator Date hidden'!K161="x","x",$J$2-'Indicator Date hidden'!K161)</f>
        <v>0</v>
      </c>
      <c r="K160" s="170">
        <f>IF('Indicator Date hidden'!L161="x","x",$K$2-'Indicator Date hidden'!L161)</f>
        <v>0</v>
      </c>
      <c r="L160" s="170">
        <f>IF('Indicator Date hidden'!M161="x","x",$L$2-'Indicator Date hidden'!M161)</f>
        <v>0</v>
      </c>
      <c r="M160" s="170">
        <f>IF('Indicator Date hidden'!N161="x","x",$M$2-'Indicator Date hidden'!N161)</f>
        <v>0</v>
      </c>
      <c r="N160" s="170">
        <f>IF('Indicator Date hidden'!O161="x","x",$N$2-'Indicator Date hidden'!O161)</f>
        <v>0</v>
      </c>
      <c r="O160" s="170">
        <f>IF('Indicator Date hidden'!P161="x","x",$O$2-'Indicator Date hidden'!P161)</f>
        <v>0</v>
      </c>
      <c r="P160" s="170">
        <f>IF('Indicator Date hidden'!Q161="x","x",$P$2-'Indicator Date hidden'!Q161)</f>
        <v>0</v>
      </c>
      <c r="Q160" s="170">
        <f>IF('Indicator Date hidden'!R161="x","x",$Q$2-'Indicator Date hidden'!R161)</f>
        <v>5</v>
      </c>
      <c r="R160" s="170">
        <f>IF('Indicator Date hidden'!S161="x","x",$R$2-'Indicator Date hidden'!S161)</f>
        <v>0</v>
      </c>
      <c r="S160" s="170">
        <f>IF('Indicator Date hidden'!T161="x","x",$S$2-'Indicator Date hidden'!T161)</f>
        <v>0</v>
      </c>
      <c r="T160" s="170">
        <f>IF('Indicator Date hidden'!U161="x","x",$T$2-'Indicator Date hidden'!U161)</f>
        <v>0</v>
      </c>
      <c r="U160" s="170">
        <f>IF('Indicator Date hidden'!V161="x","x",$U$2-'Indicator Date hidden'!V161)</f>
        <v>0</v>
      </c>
      <c r="V160" s="170">
        <f>IF('Indicator Date hidden'!W161="x","x",$V$2-'Indicator Date hidden'!W161)</f>
        <v>1</v>
      </c>
      <c r="W160" s="170">
        <f>IF('Indicator Date hidden'!X161="x","x",$W$2-'Indicator Date hidden'!X161)</f>
        <v>6</v>
      </c>
      <c r="X160" s="170" t="str">
        <f>IF('Indicator Date hidden'!Y161="x","x",$X$2-'Indicator Date hidden'!Y161)</f>
        <v>x</v>
      </c>
      <c r="Y160" s="170">
        <f>IF('Indicator Date hidden'!Z161="x","x",$Y$2-'Indicator Date hidden'!Z161)</f>
        <v>0</v>
      </c>
      <c r="Z160" s="170">
        <f>IF('Indicator Date hidden'!AA161="x","x",$Z$2-'Indicator Date hidden'!AA161)</f>
        <v>0</v>
      </c>
      <c r="AA160" s="170">
        <f>IF('Indicator Date hidden'!AB161="x","x",$AA$2-'Indicator Date hidden'!AB161)</f>
        <v>0</v>
      </c>
      <c r="AB160" s="170">
        <f>IF('Indicator Date hidden'!AC161="x","x",$AB$2-'Indicator Date hidden'!AC161)</f>
        <v>0</v>
      </c>
      <c r="AC160" s="170">
        <f>IF('Indicator Date hidden'!AD161="x","x",$AC$2-'Indicator Date hidden'!AD161)</f>
        <v>0</v>
      </c>
      <c r="AD160" s="170">
        <f>IF('Indicator Date hidden'!AE161="x","x",$AD$2-'Indicator Date hidden'!AE161)</f>
        <v>0</v>
      </c>
      <c r="AE160" s="170" t="str">
        <f>IF('Indicator Date hidden'!AF161="x","x",$AE$2-'Indicator Date hidden'!AF161)</f>
        <v>x</v>
      </c>
      <c r="AF160" s="170" t="str">
        <f>IF('Indicator Date hidden'!AG161="x","x",$AF$2-'Indicator Date hidden'!AG161)</f>
        <v>x</v>
      </c>
      <c r="AG160" s="170">
        <f>IF('Indicator Date hidden'!AH161="x","x",$AG$2-'Indicator Date hidden'!AH161)</f>
        <v>0</v>
      </c>
      <c r="AH160" s="170">
        <f>IF('Indicator Date hidden'!AI161="x","x",$AH$2-'Indicator Date hidden'!AI161)</f>
        <v>0</v>
      </c>
      <c r="AI160" s="170">
        <f>IF('Indicator Date hidden'!AJ161="x","x",$AI$2-'Indicator Date hidden'!AJ161)</f>
        <v>0</v>
      </c>
      <c r="AJ160" s="170">
        <f>IF('Indicator Date hidden'!AK161="x","x",$AJ$2-'Indicator Date hidden'!AK161)</f>
        <v>0</v>
      </c>
      <c r="AK160" s="170">
        <f>IF('Indicator Date hidden'!AL161="x","x",$AK$2-'Indicator Date hidden'!AL161)</f>
        <v>0</v>
      </c>
      <c r="AL160" s="170">
        <f>IF('Indicator Date hidden'!AM161="x","x",$AL$2-'Indicator Date hidden'!AM161)</f>
        <v>0</v>
      </c>
      <c r="AM160" s="170">
        <f>IF('Indicator Date hidden'!AN161="x","x",$AM$2-'Indicator Date hidden'!AN161)</f>
        <v>0</v>
      </c>
      <c r="AN160" s="170">
        <f>IF('Indicator Date hidden'!AO161="x","x",$AN$2-'Indicator Date hidden'!AO161)</f>
        <v>0</v>
      </c>
      <c r="AO160" s="170" t="str">
        <f>IF('Indicator Date hidden'!AP161="x","x",$AO$2-'Indicator Date hidden'!AP161)</f>
        <v>x</v>
      </c>
      <c r="AP160" s="170" t="str">
        <f>IF('Indicator Date hidden'!AQ161="x","x",$AP$2-'Indicator Date hidden'!AQ161)</f>
        <v>x</v>
      </c>
      <c r="AQ160" s="170" t="str">
        <f>IF('Indicator Date hidden'!AR161="x","x",$AQ$2-'Indicator Date hidden'!AR161)</f>
        <v>x</v>
      </c>
      <c r="AR160" s="170">
        <f>IF('Indicator Date hidden'!AS161="x","x",$AR$2-'Indicator Date hidden'!AS161)</f>
        <v>0</v>
      </c>
      <c r="AS160" s="170">
        <f>IF('Indicator Date hidden'!AT161="x","x",$AS$2-'Indicator Date hidden'!AT161)</f>
        <v>0</v>
      </c>
      <c r="AT160" s="170">
        <f>IF('Indicator Date hidden'!AU161="x","x",$AT$2-'Indicator Date hidden'!AU161)</f>
        <v>0</v>
      </c>
      <c r="AU160" s="170">
        <f>IF('Indicator Date hidden'!AV161="x","x",$AU$2-'Indicator Date hidden'!AV161)</f>
        <v>1</v>
      </c>
      <c r="AV160" s="170">
        <f>IF('Indicator Date hidden'!AW161="x","x",$AV$2-'Indicator Date hidden'!AW161)</f>
        <v>0</v>
      </c>
      <c r="AW160" s="170">
        <f>IF('Indicator Date hidden'!AX161="x","x",$AW$2-'Indicator Date hidden'!AX161)</f>
        <v>0</v>
      </c>
      <c r="AX160" s="170">
        <f>IF('Indicator Date hidden'!AY161="x","x",$AX$2-'Indicator Date hidden'!AY161)</f>
        <v>0</v>
      </c>
      <c r="AY160" s="170">
        <f>IF('Indicator Date hidden'!AZ161="x","x",$AY$2-'Indicator Date hidden'!AZ161)</f>
        <v>0</v>
      </c>
      <c r="AZ160" s="170">
        <f>IF('Indicator Date hidden'!BA161="x","x",$AZ$2-'Indicator Date hidden'!BA161)</f>
        <v>0</v>
      </c>
      <c r="BA160" s="5">
        <f t="shared" si="10"/>
        <v>13</v>
      </c>
      <c r="BB160" s="171">
        <f t="shared" si="11"/>
        <v>0.28888888888888886</v>
      </c>
      <c r="BC160" s="5">
        <f t="shared" si="12"/>
        <v>4</v>
      </c>
      <c r="BD160" s="171">
        <f t="shared" si="13"/>
        <v>1.1474071683044966</v>
      </c>
      <c r="BE160" s="174">
        <f t="shared" si="14"/>
        <v>0</v>
      </c>
    </row>
    <row r="161" spans="1:57" x14ac:dyDescent="0.25">
      <c r="A161" t="s">
        <v>300</v>
      </c>
      <c r="B161" s="170">
        <f>IF('Indicator Date hidden'!C162="x","x",$B$2-'Indicator Date hidden'!C162)</f>
        <v>0</v>
      </c>
      <c r="C161" s="170">
        <f>IF('Indicator Date hidden'!D162="x","x",$C$2-'Indicator Date hidden'!D162)</f>
        <v>0</v>
      </c>
      <c r="D161" s="170">
        <f>IF('Indicator Date hidden'!E162="x","x",$D$2-'Indicator Date hidden'!E162)</f>
        <v>0</v>
      </c>
      <c r="E161" s="170">
        <f>IF('Indicator Date hidden'!F162="x","x",$E$2-'Indicator Date hidden'!F162)</f>
        <v>0</v>
      </c>
      <c r="F161" s="170">
        <f>IF('Indicator Date hidden'!G162="x","x",$F$2-'Indicator Date hidden'!G162)</f>
        <v>0</v>
      </c>
      <c r="G161" s="170">
        <f>IF('Indicator Date hidden'!H162="x","x",$G$2-'Indicator Date hidden'!H162)</f>
        <v>0</v>
      </c>
      <c r="H161" s="170">
        <f>IF('Indicator Date hidden'!I162="x","x",$H$2-'Indicator Date hidden'!I162)</f>
        <v>0</v>
      </c>
      <c r="I161" s="170">
        <f>IF('Indicator Date hidden'!J162="x","x",$I$2-'Indicator Date hidden'!J162)</f>
        <v>0</v>
      </c>
      <c r="J161" s="170">
        <f>IF('Indicator Date hidden'!K162="x","x",$J$2-'Indicator Date hidden'!K162)</f>
        <v>0</v>
      </c>
      <c r="K161" s="170">
        <f>IF('Indicator Date hidden'!L162="x","x",$K$2-'Indicator Date hidden'!L162)</f>
        <v>0</v>
      </c>
      <c r="L161" s="170">
        <f>IF('Indicator Date hidden'!M162="x","x",$L$2-'Indicator Date hidden'!M162)</f>
        <v>0</v>
      </c>
      <c r="M161" s="170">
        <f>IF('Indicator Date hidden'!N162="x","x",$M$2-'Indicator Date hidden'!N162)</f>
        <v>0</v>
      </c>
      <c r="N161" s="170">
        <f>IF('Indicator Date hidden'!O162="x","x",$N$2-'Indicator Date hidden'!O162)</f>
        <v>0</v>
      </c>
      <c r="O161" s="170">
        <f>IF('Indicator Date hidden'!P162="x","x",$O$2-'Indicator Date hidden'!P162)</f>
        <v>0</v>
      </c>
      <c r="P161" s="170">
        <f>IF('Indicator Date hidden'!Q162="x","x",$P$2-'Indicator Date hidden'!Q162)</f>
        <v>0</v>
      </c>
      <c r="Q161" s="170" t="str">
        <f>IF('Indicator Date hidden'!R162="x","x",$Q$2-'Indicator Date hidden'!R162)</f>
        <v>x</v>
      </c>
      <c r="R161" s="170">
        <f>IF('Indicator Date hidden'!S162="x","x",$R$2-'Indicator Date hidden'!S162)</f>
        <v>0</v>
      </c>
      <c r="S161" s="170">
        <f>IF('Indicator Date hidden'!T162="x","x",$S$2-'Indicator Date hidden'!T162)</f>
        <v>0</v>
      </c>
      <c r="T161" s="170">
        <f>IF('Indicator Date hidden'!U162="x","x",$T$2-'Indicator Date hidden'!U162)</f>
        <v>0</v>
      </c>
      <c r="U161" s="170" t="str">
        <f>IF('Indicator Date hidden'!V162="x","x",$U$2-'Indicator Date hidden'!V162)</f>
        <v>x</v>
      </c>
      <c r="V161" s="170">
        <f>IF('Indicator Date hidden'!W162="x","x",$V$2-'Indicator Date hidden'!W162)</f>
        <v>1</v>
      </c>
      <c r="W161" s="170" t="str">
        <f>IF('Indicator Date hidden'!X162="x","x",$W$2-'Indicator Date hidden'!X162)</f>
        <v>x</v>
      </c>
      <c r="X161" s="170">
        <f>IF('Indicator Date hidden'!Y162="x","x",$X$2-'Indicator Date hidden'!Y162)</f>
        <v>3</v>
      </c>
      <c r="Y161" s="170">
        <f>IF('Indicator Date hidden'!Z162="x","x",$Y$2-'Indicator Date hidden'!Z162)</f>
        <v>0</v>
      </c>
      <c r="Z161" s="170">
        <f>IF('Indicator Date hidden'!AA162="x","x",$Z$2-'Indicator Date hidden'!AA162)</f>
        <v>0</v>
      </c>
      <c r="AA161" s="170">
        <f>IF('Indicator Date hidden'!AB162="x","x",$AA$2-'Indicator Date hidden'!AB162)</f>
        <v>0</v>
      </c>
      <c r="AB161" s="170">
        <f>IF('Indicator Date hidden'!AC162="x","x",$AB$2-'Indicator Date hidden'!AC162)</f>
        <v>0</v>
      </c>
      <c r="AC161" s="170">
        <f>IF('Indicator Date hidden'!AD162="x","x",$AC$2-'Indicator Date hidden'!AD162)</f>
        <v>0</v>
      </c>
      <c r="AD161" s="170" t="str">
        <f>IF('Indicator Date hidden'!AE162="x","x",$AD$2-'Indicator Date hidden'!AE162)</f>
        <v>x</v>
      </c>
      <c r="AE161" s="170">
        <f>IF('Indicator Date hidden'!AF162="x","x",$AE$2-'Indicator Date hidden'!AF162)</f>
        <v>0</v>
      </c>
      <c r="AF161" s="170">
        <f>IF('Indicator Date hidden'!AG162="x","x",$AF$2-'Indicator Date hidden'!AG162)</f>
        <v>3</v>
      </c>
      <c r="AG161" s="170">
        <f>IF('Indicator Date hidden'!AH162="x","x",$AG$2-'Indicator Date hidden'!AH162)</f>
        <v>0</v>
      </c>
      <c r="AH161" s="170">
        <f>IF('Indicator Date hidden'!AI162="x","x",$AH$2-'Indicator Date hidden'!AI162)</f>
        <v>0</v>
      </c>
      <c r="AI161" s="170">
        <f>IF('Indicator Date hidden'!AJ162="x","x",$AI$2-'Indicator Date hidden'!AJ162)</f>
        <v>0</v>
      </c>
      <c r="AJ161" s="170" t="str">
        <f>IF('Indicator Date hidden'!AK162="x","x",$AJ$2-'Indicator Date hidden'!AK162)</f>
        <v>x</v>
      </c>
      <c r="AK161" s="170">
        <f>IF('Indicator Date hidden'!AL162="x","x",$AK$2-'Indicator Date hidden'!AL162)</f>
        <v>1</v>
      </c>
      <c r="AL161" s="170">
        <f>IF('Indicator Date hidden'!AM162="x","x",$AL$2-'Indicator Date hidden'!AM162)</f>
        <v>0</v>
      </c>
      <c r="AM161" s="170">
        <f>IF('Indicator Date hidden'!AN162="x","x",$AM$2-'Indicator Date hidden'!AN162)</f>
        <v>0</v>
      </c>
      <c r="AN161" s="170">
        <f>IF('Indicator Date hidden'!AO162="x","x",$AN$2-'Indicator Date hidden'!AO162)</f>
        <v>0</v>
      </c>
      <c r="AO161" s="170">
        <f>IF('Indicator Date hidden'!AP162="x","x",$AO$2-'Indicator Date hidden'!AP162)</f>
        <v>0</v>
      </c>
      <c r="AP161" s="170">
        <f>IF('Indicator Date hidden'!AQ162="x","x",$AP$2-'Indicator Date hidden'!AQ162)</f>
        <v>0</v>
      </c>
      <c r="AQ161" s="170">
        <f>IF('Indicator Date hidden'!AR162="x","x",$AQ$2-'Indicator Date hidden'!AR162)</f>
        <v>0</v>
      </c>
      <c r="AR161" s="170">
        <f>IF('Indicator Date hidden'!AS162="x","x",$AR$2-'Indicator Date hidden'!AS162)</f>
        <v>0</v>
      </c>
      <c r="AS161" s="170">
        <f>IF('Indicator Date hidden'!AT162="x","x",$AS$2-'Indicator Date hidden'!AT162)</f>
        <v>0</v>
      </c>
      <c r="AT161" s="170">
        <f>IF('Indicator Date hidden'!AU162="x","x",$AT$2-'Indicator Date hidden'!AU162)</f>
        <v>0</v>
      </c>
      <c r="AU161" s="170">
        <f>IF('Indicator Date hidden'!AV162="x","x",$AU$2-'Indicator Date hidden'!AV162)</f>
        <v>0</v>
      </c>
      <c r="AV161" s="170">
        <f>IF('Indicator Date hidden'!AW162="x","x",$AV$2-'Indicator Date hidden'!AW162)</f>
        <v>0</v>
      </c>
      <c r="AW161" s="170">
        <f>IF('Indicator Date hidden'!AX162="x","x",$AW$2-'Indicator Date hidden'!AX162)</f>
        <v>0</v>
      </c>
      <c r="AX161" s="170">
        <f>IF('Indicator Date hidden'!AY162="x","x",$AX$2-'Indicator Date hidden'!AY162)</f>
        <v>0</v>
      </c>
      <c r="AY161" s="170">
        <f>IF('Indicator Date hidden'!AZ162="x","x",$AY$2-'Indicator Date hidden'!AZ162)</f>
        <v>0</v>
      </c>
      <c r="AZ161" s="170">
        <f>IF('Indicator Date hidden'!BA162="x","x",$AZ$2-'Indicator Date hidden'!BA162)</f>
        <v>0</v>
      </c>
      <c r="BA161" s="5">
        <f t="shared" si="10"/>
        <v>8</v>
      </c>
      <c r="BB161" s="171">
        <f t="shared" si="11"/>
        <v>0.17391304347826086</v>
      </c>
      <c r="BC161" s="5">
        <f t="shared" si="12"/>
        <v>4</v>
      </c>
      <c r="BD161" s="171">
        <f t="shared" si="13"/>
        <v>0.63603212340555626</v>
      </c>
      <c r="BE161" s="174">
        <f t="shared" si="14"/>
        <v>0</v>
      </c>
    </row>
    <row r="162" spans="1:57" x14ac:dyDescent="0.25">
      <c r="A162" t="s">
        <v>302</v>
      </c>
      <c r="B162" s="170">
        <f>IF('Indicator Date hidden'!C163="x","x",$B$2-'Indicator Date hidden'!C163)</f>
        <v>0</v>
      </c>
      <c r="C162" s="170">
        <f>IF('Indicator Date hidden'!D163="x","x",$C$2-'Indicator Date hidden'!D163)</f>
        <v>0</v>
      </c>
      <c r="D162" s="170">
        <f>IF('Indicator Date hidden'!E163="x","x",$D$2-'Indicator Date hidden'!E163)</f>
        <v>0</v>
      </c>
      <c r="E162" s="170">
        <f>IF('Indicator Date hidden'!F163="x","x",$E$2-'Indicator Date hidden'!F163)</f>
        <v>0</v>
      </c>
      <c r="F162" s="170">
        <f>IF('Indicator Date hidden'!G163="x","x",$F$2-'Indicator Date hidden'!G163)</f>
        <v>0</v>
      </c>
      <c r="G162" s="170">
        <f>IF('Indicator Date hidden'!H163="x","x",$G$2-'Indicator Date hidden'!H163)</f>
        <v>0</v>
      </c>
      <c r="H162" s="170">
        <f>IF('Indicator Date hidden'!I163="x","x",$H$2-'Indicator Date hidden'!I163)</f>
        <v>0</v>
      </c>
      <c r="I162" s="170">
        <f>IF('Indicator Date hidden'!J163="x","x",$I$2-'Indicator Date hidden'!J163)</f>
        <v>0</v>
      </c>
      <c r="J162" s="170">
        <f>IF('Indicator Date hidden'!K163="x","x",$J$2-'Indicator Date hidden'!K163)</f>
        <v>0</v>
      </c>
      <c r="K162" s="170">
        <f>IF('Indicator Date hidden'!L163="x","x",$K$2-'Indicator Date hidden'!L163)</f>
        <v>0</v>
      </c>
      <c r="L162" s="170">
        <f>IF('Indicator Date hidden'!M163="x","x",$L$2-'Indicator Date hidden'!M163)</f>
        <v>0</v>
      </c>
      <c r="M162" s="170">
        <f>IF('Indicator Date hidden'!N163="x","x",$M$2-'Indicator Date hidden'!N163)</f>
        <v>0</v>
      </c>
      <c r="N162" s="170">
        <f>IF('Indicator Date hidden'!O163="x","x",$N$2-'Indicator Date hidden'!O163)</f>
        <v>0</v>
      </c>
      <c r="O162" s="170">
        <f>IF('Indicator Date hidden'!P163="x","x",$O$2-'Indicator Date hidden'!P163)</f>
        <v>0</v>
      </c>
      <c r="P162" s="170">
        <f>IF('Indicator Date hidden'!Q163="x","x",$P$2-'Indicator Date hidden'!Q163)</f>
        <v>0</v>
      </c>
      <c r="Q162" s="170" t="str">
        <f>IF('Indicator Date hidden'!R163="x","x",$Q$2-'Indicator Date hidden'!R163)</f>
        <v>x</v>
      </c>
      <c r="R162" s="170">
        <f>IF('Indicator Date hidden'!S163="x","x",$R$2-'Indicator Date hidden'!S163)</f>
        <v>0</v>
      </c>
      <c r="S162" s="170">
        <f>IF('Indicator Date hidden'!T163="x","x",$S$2-'Indicator Date hidden'!T163)</f>
        <v>0</v>
      </c>
      <c r="T162" s="170">
        <f>IF('Indicator Date hidden'!U163="x","x",$T$2-'Indicator Date hidden'!U163)</f>
        <v>0</v>
      </c>
      <c r="U162" s="170">
        <f>IF('Indicator Date hidden'!V163="x","x",$U$2-'Indicator Date hidden'!V163)</f>
        <v>0</v>
      </c>
      <c r="V162" s="170">
        <f>IF('Indicator Date hidden'!W163="x","x",$V$2-'Indicator Date hidden'!W163)</f>
        <v>1</v>
      </c>
      <c r="W162" s="170">
        <f>IF('Indicator Date hidden'!X163="x","x",$W$2-'Indicator Date hidden'!X163)</f>
        <v>0</v>
      </c>
      <c r="X162" s="170">
        <f>IF('Indicator Date hidden'!Y163="x","x",$X$2-'Indicator Date hidden'!Y163)</f>
        <v>6</v>
      </c>
      <c r="Y162" s="170">
        <f>IF('Indicator Date hidden'!Z163="x","x",$Y$2-'Indicator Date hidden'!Z163)</f>
        <v>0</v>
      </c>
      <c r="Z162" s="170">
        <f>IF('Indicator Date hidden'!AA163="x","x",$Z$2-'Indicator Date hidden'!AA163)</f>
        <v>0</v>
      </c>
      <c r="AA162" s="170">
        <f>IF('Indicator Date hidden'!AB163="x","x",$AA$2-'Indicator Date hidden'!AB163)</f>
        <v>0</v>
      </c>
      <c r="AB162" s="170">
        <f>IF('Indicator Date hidden'!AC163="x","x",$AB$2-'Indicator Date hidden'!AC163)</f>
        <v>0</v>
      </c>
      <c r="AC162" s="170">
        <f>IF('Indicator Date hidden'!AD163="x","x",$AC$2-'Indicator Date hidden'!AD163)</f>
        <v>0</v>
      </c>
      <c r="AD162" s="170">
        <f>IF('Indicator Date hidden'!AE163="x","x",$AD$2-'Indicator Date hidden'!AE163)</f>
        <v>0</v>
      </c>
      <c r="AE162" s="170">
        <f>IF('Indicator Date hidden'!AF163="x","x",$AE$2-'Indicator Date hidden'!AF163)</f>
        <v>0</v>
      </c>
      <c r="AF162" s="170">
        <f>IF('Indicator Date hidden'!AG163="x","x",$AF$2-'Indicator Date hidden'!AG163)</f>
        <v>-1</v>
      </c>
      <c r="AG162" s="170">
        <f>IF('Indicator Date hidden'!AH163="x","x",$AG$2-'Indicator Date hidden'!AH163)</f>
        <v>0</v>
      </c>
      <c r="AH162" s="170">
        <f>IF('Indicator Date hidden'!AI163="x","x",$AH$2-'Indicator Date hidden'!AI163)</f>
        <v>0</v>
      </c>
      <c r="AI162" s="170">
        <f>IF('Indicator Date hidden'!AJ163="x","x",$AI$2-'Indicator Date hidden'!AJ163)</f>
        <v>0</v>
      </c>
      <c r="AJ162" s="170">
        <f>IF('Indicator Date hidden'!AK163="x","x",$AJ$2-'Indicator Date hidden'!AK163)</f>
        <v>1</v>
      </c>
      <c r="AK162" s="170">
        <f>IF('Indicator Date hidden'!AL163="x","x",$AK$2-'Indicator Date hidden'!AL163)</f>
        <v>1</v>
      </c>
      <c r="AL162" s="170">
        <f>IF('Indicator Date hidden'!AM163="x","x",$AL$2-'Indicator Date hidden'!AM163)</f>
        <v>0</v>
      </c>
      <c r="AM162" s="170">
        <f>IF('Indicator Date hidden'!AN163="x","x",$AM$2-'Indicator Date hidden'!AN163)</f>
        <v>0</v>
      </c>
      <c r="AN162" s="170">
        <f>IF('Indicator Date hidden'!AO163="x","x",$AN$2-'Indicator Date hidden'!AO163)</f>
        <v>0</v>
      </c>
      <c r="AO162" s="170">
        <f>IF('Indicator Date hidden'!AP163="x","x",$AO$2-'Indicator Date hidden'!AP163)</f>
        <v>0</v>
      </c>
      <c r="AP162" s="170">
        <f>IF('Indicator Date hidden'!AQ163="x","x",$AP$2-'Indicator Date hidden'!AQ163)</f>
        <v>0</v>
      </c>
      <c r="AQ162" s="170">
        <f>IF('Indicator Date hidden'!AR163="x","x",$AQ$2-'Indicator Date hidden'!AR163)</f>
        <v>0</v>
      </c>
      <c r="AR162" s="170">
        <f>IF('Indicator Date hidden'!AS163="x","x",$AR$2-'Indicator Date hidden'!AS163)</f>
        <v>0</v>
      </c>
      <c r="AS162" s="170">
        <f>IF('Indicator Date hidden'!AT163="x","x",$AS$2-'Indicator Date hidden'!AT163)</f>
        <v>0</v>
      </c>
      <c r="AT162" s="170">
        <f>IF('Indicator Date hidden'!AU163="x","x",$AT$2-'Indicator Date hidden'!AU163)</f>
        <v>0</v>
      </c>
      <c r="AU162" s="170">
        <f>IF('Indicator Date hidden'!AV163="x","x",$AU$2-'Indicator Date hidden'!AV163)</f>
        <v>1</v>
      </c>
      <c r="AV162" s="170">
        <f>IF('Indicator Date hidden'!AW163="x","x",$AV$2-'Indicator Date hidden'!AW163)</f>
        <v>0</v>
      </c>
      <c r="AW162" s="170">
        <f>IF('Indicator Date hidden'!AX163="x","x",$AW$2-'Indicator Date hidden'!AX163)</f>
        <v>0</v>
      </c>
      <c r="AX162" s="170">
        <f>IF('Indicator Date hidden'!AY163="x","x",$AX$2-'Indicator Date hidden'!AY163)</f>
        <v>0</v>
      </c>
      <c r="AY162" s="170">
        <f>IF('Indicator Date hidden'!AZ163="x","x",$AY$2-'Indicator Date hidden'!AZ163)</f>
        <v>0</v>
      </c>
      <c r="AZ162" s="170">
        <f>IF('Indicator Date hidden'!BA163="x","x",$AZ$2-'Indicator Date hidden'!BA163)</f>
        <v>0</v>
      </c>
      <c r="BA162" s="5">
        <f t="shared" si="10"/>
        <v>9</v>
      </c>
      <c r="BB162" s="171">
        <f t="shared" si="11"/>
        <v>0.18</v>
      </c>
      <c r="BC162" s="5">
        <f t="shared" si="12"/>
        <v>5</v>
      </c>
      <c r="BD162" s="171">
        <f t="shared" si="13"/>
        <v>0.88746830929335163</v>
      </c>
      <c r="BE162" s="174">
        <f t="shared" si="14"/>
        <v>0</v>
      </c>
    </row>
    <row r="163" spans="1:57" x14ac:dyDescent="0.25">
      <c r="A163" t="s">
        <v>304</v>
      </c>
      <c r="B163" s="170">
        <f>IF('Indicator Date hidden'!C164="x","x",$B$2-'Indicator Date hidden'!C164)</f>
        <v>0</v>
      </c>
      <c r="C163" s="170">
        <f>IF('Indicator Date hidden'!D164="x","x",$C$2-'Indicator Date hidden'!D164)</f>
        <v>0</v>
      </c>
      <c r="D163" s="170">
        <f>IF('Indicator Date hidden'!E164="x","x",$D$2-'Indicator Date hidden'!E164)</f>
        <v>0</v>
      </c>
      <c r="E163" s="170">
        <f>IF('Indicator Date hidden'!F164="x","x",$E$2-'Indicator Date hidden'!F164)</f>
        <v>0</v>
      </c>
      <c r="F163" s="170">
        <f>IF('Indicator Date hidden'!G164="x","x",$F$2-'Indicator Date hidden'!G164)</f>
        <v>0</v>
      </c>
      <c r="G163" s="170">
        <f>IF('Indicator Date hidden'!H164="x","x",$G$2-'Indicator Date hidden'!H164)</f>
        <v>0</v>
      </c>
      <c r="H163" s="170">
        <f>IF('Indicator Date hidden'!I164="x","x",$H$2-'Indicator Date hidden'!I164)</f>
        <v>0</v>
      </c>
      <c r="I163" s="170">
        <f>IF('Indicator Date hidden'!J164="x","x",$I$2-'Indicator Date hidden'!J164)</f>
        <v>0</v>
      </c>
      <c r="J163" s="170">
        <f>IF('Indicator Date hidden'!K164="x","x",$J$2-'Indicator Date hidden'!K164)</f>
        <v>0</v>
      </c>
      <c r="K163" s="170">
        <f>IF('Indicator Date hidden'!L164="x","x",$K$2-'Indicator Date hidden'!L164)</f>
        <v>0</v>
      </c>
      <c r="L163" s="170">
        <f>IF('Indicator Date hidden'!M164="x","x",$L$2-'Indicator Date hidden'!M164)</f>
        <v>0</v>
      </c>
      <c r="M163" s="170">
        <f>IF('Indicator Date hidden'!N164="x","x",$M$2-'Indicator Date hidden'!N164)</f>
        <v>0</v>
      </c>
      <c r="N163" s="170">
        <f>IF('Indicator Date hidden'!O164="x","x",$N$2-'Indicator Date hidden'!O164)</f>
        <v>0</v>
      </c>
      <c r="O163" s="170">
        <f>IF('Indicator Date hidden'!P164="x","x",$O$2-'Indicator Date hidden'!P164)</f>
        <v>0</v>
      </c>
      <c r="P163" s="170">
        <f>IF('Indicator Date hidden'!Q164="x","x",$P$2-'Indicator Date hidden'!Q164)</f>
        <v>0</v>
      </c>
      <c r="Q163" s="170">
        <f>IF('Indicator Date hidden'!R164="x","x",$Q$2-'Indicator Date hidden'!R164)</f>
        <v>5</v>
      </c>
      <c r="R163" s="170">
        <f>IF('Indicator Date hidden'!S164="x","x",$R$2-'Indicator Date hidden'!S164)</f>
        <v>0</v>
      </c>
      <c r="S163" s="170">
        <f>IF('Indicator Date hidden'!T164="x","x",$S$2-'Indicator Date hidden'!T164)</f>
        <v>0</v>
      </c>
      <c r="T163" s="170">
        <f>IF('Indicator Date hidden'!U164="x","x",$T$2-'Indicator Date hidden'!U164)</f>
        <v>0</v>
      </c>
      <c r="U163" s="170">
        <f>IF('Indicator Date hidden'!V164="x","x",$U$2-'Indicator Date hidden'!V164)</f>
        <v>0</v>
      </c>
      <c r="V163" s="170">
        <f>IF('Indicator Date hidden'!W164="x","x",$V$2-'Indicator Date hidden'!W164)</f>
        <v>1</v>
      </c>
      <c r="W163" s="170">
        <f>IF('Indicator Date hidden'!X164="x","x",$W$2-'Indicator Date hidden'!X164)</f>
        <v>2</v>
      </c>
      <c r="X163" s="170">
        <f>IF('Indicator Date hidden'!Y164="x","x",$X$2-'Indicator Date hidden'!Y164)</f>
        <v>6</v>
      </c>
      <c r="Y163" s="170">
        <f>IF('Indicator Date hidden'!Z164="x","x",$Y$2-'Indicator Date hidden'!Z164)</f>
        <v>0</v>
      </c>
      <c r="Z163" s="170">
        <f>IF('Indicator Date hidden'!AA164="x","x",$Z$2-'Indicator Date hidden'!AA164)</f>
        <v>0</v>
      </c>
      <c r="AA163" s="170">
        <f>IF('Indicator Date hidden'!AB164="x","x",$AA$2-'Indicator Date hidden'!AB164)</f>
        <v>0</v>
      </c>
      <c r="AB163" s="170">
        <f>IF('Indicator Date hidden'!AC164="x","x",$AB$2-'Indicator Date hidden'!AC164)</f>
        <v>0</v>
      </c>
      <c r="AC163" s="170">
        <f>IF('Indicator Date hidden'!AD164="x","x",$AC$2-'Indicator Date hidden'!AD164)</f>
        <v>0</v>
      </c>
      <c r="AD163" s="170">
        <f>IF('Indicator Date hidden'!AE164="x","x",$AD$2-'Indicator Date hidden'!AE164)</f>
        <v>0</v>
      </c>
      <c r="AE163" s="170">
        <f>IF('Indicator Date hidden'!AF164="x","x",$AE$2-'Indicator Date hidden'!AF164)</f>
        <v>0</v>
      </c>
      <c r="AF163" s="170">
        <f>IF('Indicator Date hidden'!AG164="x","x",$AF$2-'Indicator Date hidden'!AG164)</f>
        <v>6</v>
      </c>
      <c r="AG163" s="170">
        <f>IF('Indicator Date hidden'!AH164="x","x",$AG$2-'Indicator Date hidden'!AH164)</f>
        <v>0</v>
      </c>
      <c r="AH163" s="170">
        <f>IF('Indicator Date hidden'!AI164="x","x",$AH$2-'Indicator Date hidden'!AI164)</f>
        <v>0</v>
      </c>
      <c r="AI163" s="170">
        <f>IF('Indicator Date hidden'!AJ164="x","x",$AI$2-'Indicator Date hidden'!AJ164)</f>
        <v>0</v>
      </c>
      <c r="AJ163" s="170">
        <f>IF('Indicator Date hidden'!AK164="x","x",$AJ$2-'Indicator Date hidden'!AK164)</f>
        <v>1</v>
      </c>
      <c r="AK163" s="170">
        <f>IF('Indicator Date hidden'!AL164="x","x",$AK$2-'Indicator Date hidden'!AL164)</f>
        <v>0</v>
      </c>
      <c r="AL163" s="170">
        <f>IF('Indicator Date hidden'!AM164="x","x",$AL$2-'Indicator Date hidden'!AM164)</f>
        <v>0</v>
      </c>
      <c r="AM163" s="170">
        <f>IF('Indicator Date hidden'!AN164="x","x",$AM$2-'Indicator Date hidden'!AN164)</f>
        <v>0</v>
      </c>
      <c r="AN163" s="170">
        <f>IF('Indicator Date hidden'!AO164="x","x",$AN$2-'Indicator Date hidden'!AO164)</f>
        <v>0</v>
      </c>
      <c r="AO163" s="170" t="str">
        <f>IF('Indicator Date hidden'!AP164="x","x",$AO$2-'Indicator Date hidden'!AP164)</f>
        <v>x</v>
      </c>
      <c r="AP163" s="170" t="str">
        <f>IF('Indicator Date hidden'!AQ164="x","x",$AP$2-'Indicator Date hidden'!AQ164)</f>
        <v>x</v>
      </c>
      <c r="AQ163" s="170">
        <f>IF('Indicator Date hidden'!AR164="x","x",$AQ$2-'Indicator Date hidden'!AR164)</f>
        <v>4</v>
      </c>
      <c r="AR163" s="170">
        <f>IF('Indicator Date hidden'!AS164="x","x",$AR$2-'Indicator Date hidden'!AS164)</f>
        <v>0</v>
      </c>
      <c r="AS163" s="170">
        <f>IF('Indicator Date hidden'!AT164="x","x",$AS$2-'Indicator Date hidden'!AT164)</f>
        <v>0</v>
      </c>
      <c r="AT163" s="170">
        <f>IF('Indicator Date hidden'!AU164="x","x",$AT$2-'Indicator Date hidden'!AU164)</f>
        <v>0</v>
      </c>
      <c r="AU163" s="170">
        <f>IF('Indicator Date hidden'!AV164="x","x",$AU$2-'Indicator Date hidden'!AV164)</f>
        <v>1</v>
      </c>
      <c r="AV163" s="170">
        <f>IF('Indicator Date hidden'!AW164="x","x",$AV$2-'Indicator Date hidden'!AW164)</f>
        <v>0</v>
      </c>
      <c r="AW163" s="170">
        <f>IF('Indicator Date hidden'!AX164="x","x",$AW$2-'Indicator Date hidden'!AX164)</f>
        <v>0</v>
      </c>
      <c r="AX163" s="170">
        <f>IF('Indicator Date hidden'!AY164="x","x",$AX$2-'Indicator Date hidden'!AY164)</f>
        <v>0</v>
      </c>
      <c r="AY163" s="170">
        <f>IF('Indicator Date hidden'!AZ164="x","x",$AY$2-'Indicator Date hidden'!AZ164)</f>
        <v>1</v>
      </c>
      <c r="AZ163" s="170">
        <f>IF('Indicator Date hidden'!BA164="x","x",$AZ$2-'Indicator Date hidden'!BA164)</f>
        <v>1</v>
      </c>
      <c r="BA163" s="5">
        <f t="shared" si="10"/>
        <v>28</v>
      </c>
      <c r="BB163" s="171">
        <f t="shared" si="11"/>
        <v>0.5714285714285714</v>
      </c>
      <c r="BC163" s="5">
        <f t="shared" si="12"/>
        <v>10</v>
      </c>
      <c r="BD163" s="171">
        <f t="shared" si="13"/>
        <v>1.4708043058552858</v>
      </c>
      <c r="BE163" s="174">
        <f t="shared" si="14"/>
        <v>0</v>
      </c>
    </row>
    <row r="164" spans="1:57" x14ac:dyDescent="0.25">
      <c r="A164" t="s">
        <v>306</v>
      </c>
      <c r="B164" s="170">
        <f>IF('Indicator Date hidden'!C165="x","x",$B$2-'Indicator Date hidden'!C165)</f>
        <v>0</v>
      </c>
      <c r="C164" s="170">
        <f>IF('Indicator Date hidden'!D165="x","x",$C$2-'Indicator Date hidden'!D165)</f>
        <v>0</v>
      </c>
      <c r="D164" s="170">
        <f>IF('Indicator Date hidden'!E165="x","x",$D$2-'Indicator Date hidden'!E165)</f>
        <v>0</v>
      </c>
      <c r="E164" s="170">
        <f>IF('Indicator Date hidden'!F165="x","x",$E$2-'Indicator Date hidden'!F165)</f>
        <v>0</v>
      </c>
      <c r="F164" s="170">
        <f>IF('Indicator Date hidden'!G165="x","x",$F$2-'Indicator Date hidden'!G165)</f>
        <v>0</v>
      </c>
      <c r="G164" s="170">
        <f>IF('Indicator Date hidden'!H165="x","x",$G$2-'Indicator Date hidden'!H165)</f>
        <v>0</v>
      </c>
      <c r="H164" s="170">
        <f>IF('Indicator Date hidden'!I165="x","x",$H$2-'Indicator Date hidden'!I165)</f>
        <v>0</v>
      </c>
      <c r="I164" s="170">
        <f>IF('Indicator Date hidden'!J165="x","x",$I$2-'Indicator Date hidden'!J165)</f>
        <v>0</v>
      </c>
      <c r="J164" s="170">
        <f>IF('Indicator Date hidden'!K165="x","x",$J$2-'Indicator Date hidden'!K165)</f>
        <v>0</v>
      </c>
      <c r="K164" s="170">
        <f>IF('Indicator Date hidden'!L165="x","x",$K$2-'Indicator Date hidden'!L165)</f>
        <v>0</v>
      </c>
      <c r="L164" s="170">
        <f>IF('Indicator Date hidden'!M165="x","x",$L$2-'Indicator Date hidden'!M165)</f>
        <v>0</v>
      </c>
      <c r="M164" s="170">
        <f>IF('Indicator Date hidden'!N165="x","x",$M$2-'Indicator Date hidden'!N165)</f>
        <v>0</v>
      </c>
      <c r="N164" s="170">
        <f>IF('Indicator Date hidden'!O165="x","x",$N$2-'Indicator Date hidden'!O165)</f>
        <v>0</v>
      </c>
      <c r="O164" s="170">
        <f>IF('Indicator Date hidden'!P165="x","x",$O$2-'Indicator Date hidden'!P165)</f>
        <v>0</v>
      </c>
      <c r="P164" s="170">
        <f>IF('Indicator Date hidden'!Q165="x","x",$P$2-'Indicator Date hidden'!Q165)</f>
        <v>0</v>
      </c>
      <c r="Q164" s="170">
        <f>IF('Indicator Date hidden'!R165="x","x",$Q$2-'Indicator Date hidden'!R165)</f>
        <v>5</v>
      </c>
      <c r="R164" s="170">
        <f>IF('Indicator Date hidden'!S165="x","x",$R$2-'Indicator Date hidden'!S165)</f>
        <v>0</v>
      </c>
      <c r="S164" s="170">
        <f>IF('Indicator Date hidden'!T165="x","x",$S$2-'Indicator Date hidden'!T165)</f>
        <v>0</v>
      </c>
      <c r="T164" s="170">
        <f>IF('Indicator Date hidden'!U165="x","x",$T$2-'Indicator Date hidden'!U165)</f>
        <v>0</v>
      </c>
      <c r="U164" s="170">
        <f>IF('Indicator Date hidden'!V165="x","x",$U$2-'Indicator Date hidden'!V165)</f>
        <v>0</v>
      </c>
      <c r="V164" s="170">
        <f>IF('Indicator Date hidden'!W165="x","x",$V$2-'Indicator Date hidden'!W165)</f>
        <v>1</v>
      </c>
      <c r="W164" s="170">
        <f>IF('Indicator Date hidden'!X165="x","x",$W$2-'Indicator Date hidden'!X165)</f>
        <v>6</v>
      </c>
      <c r="X164" s="170">
        <f>IF('Indicator Date hidden'!Y165="x","x",$X$2-'Indicator Date hidden'!Y165)</f>
        <v>4</v>
      </c>
      <c r="Y164" s="170">
        <f>IF('Indicator Date hidden'!Z165="x","x",$Y$2-'Indicator Date hidden'!Z165)</f>
        <v>0</v>
      </c>
      <c r="Z164" s="170">
        <f>IF('Indicator Date hidden'!AA165="x","x",$Z$2-'Indicator Date hidden'!AA165)</f>
        <v>0</v>
      </c>
      <c r="AA164" s="170">
        <f>IF('Indicator Date hidden'!AB165="x","x",$AA$2-'Indicator Date hidden'!AB165)</f>
        <v>0</v>
      </c>
      <c r="AB164" s="170">
        <f>IF('Indicator Date hidden'!AC165="x","x",$AB$2-'Indicator Date hidden'!AC165)</f>
        <v>0</v>
      </c>
      <c r="AC164" s="170">
        <f>IF('Indicator Date hidden'!AD165="x","x",$AC$2-'Indicator Date hidden'!AD165)</f>
        <v>0</v>
      </c>
      <c r="AD164" s="170">
        <f>IF('Indicator Date hidden'!AE165="x","x",$AD$2-'Indicator Date hidden'!AE165)</f>
        <v>0</v>
      </c>
      <c r="AE164" s="170">
        <f>IF('Indicator Date hidden'!AF165="x","x",$AE$2-'Indicator Date hidden'!AF165)</f>
        <v>0</v>
      </c>
      <c r="AF164" s="170" t="str">
        <f>IF('Indicator Date hidden'!AG165="x","x",$AF$2-'Indicator Date hidden'!AG165)</f>
        <v>x</v>
      </c>
      <c r="AG164" s="170">
        <f>IF('Indicator Date hidden'!AH165="x","x",$AG$2-'Indicator Date hidden'!AH165)</f>
        <v>0</v>
      </c>
      <c r="AH164" s="170">
        <f>IF('Indicator Date hidden'!AI165="x","x",$AH$2-'Indicator Date hidden'!AI165)</f>
        <v>0</v>
      </c>
      <c r="AI164" s="170">
        <f>IF('Indicator Date hidden'!AJ165="x","x",$AI$2-'Indicator Date hidden'!AJ165)</f>
        <v>0</v>
      </c>
      <c r="AJ164" s="170" t="str">
        <f>IF('Indicator Date hidden'!AK165="x","x",$AJ$2-'Indicator Date hidden'!AK165)</f>
        <v>x</v>
      </c>
      <c r="AK164" s="170">
        <f>IF('Indicator Date hidden'!AL165="x","x",$AK$2-'Indicator Date hidden'!AL165)</f>
        <v>1</v>
      </c>
      <c r="AL164" s="170">
        <f>IF('Indicator Date hidden'!AM165="x","x",$AL$2-'Indicator Date hidden'!AM165)</f>
        <v>0</v>
      </c>
      <c r="AM164" s="170">
        <f>IF('Indicator Date hidden'!AN165="x","x",$AM$2-'Indicator Date hidden'!AN165)</f>
        <v>0</v>
      </c>
      <c r="AN164" s="170">
        <f>IF('Indicator Date hidden'!AO165="x","x",$AN$2-'Indicator Date hidden'!AO165)</f>
        <v>0</v>
      </c>
      <c r="AO164" s="170">
        <f>IF('Indicator Date hidden'!AP165="x","x",$AO$2-'Indicator Date hidden'!AP165)</f>
        <v>1</v>
      </c>
      <c r="AP164" s="170">
        <f>IF('Indicator Date hidden'!AQ165="x","x",$AP$2-'Indicator Date hidden'!AQ165)</f>
        <v>1</v>
      </c>
      <c r="AQ164" s="170" t="str">
        <f>IF('Indicator Date hidden'!AR165="x","x",$AQ$2-'Indicator Date hidden'!AR165)</f>
        <v>x</v>
      </c>
      <c r="AR164" s="170">
        <f>IF('Indicator Date hidden'!AS165="x","x",$AR$2-'Indicator Date hidden'!AS165)</f>
        <v>0</v>
      </c>
      <c r="AS164" s="170">
        <f>IF('Indicator Date hidden'!AT165="x","x",$AS$2-'Indicator Date hidden'!AT165)</f>
        <v>0</v>
      </c>
      <c r="AT164" s="170">
        <f>IF('Indicator Date hidden'!AU165="x","x",$AT$2-'Indicator Date hidden'!AU165)</f>
        <v>0</v>
      </c>
      <c r="AU164" s="170">
        <f>IF('Indicator Date hidden'!AV165="x","x",$AU$2-'Indicator Date hidden'!AV165)</f>
        <v>1</v>
      </c>
      <c r="AV164" s="170">
        <f>IF('Indicator Date hidden'!AW165="x","x",$AV$2-'Indicator Date hidden'!AW165)</f>
        <v>0</v>
      </c>
      <c r="AW164" s="170">
        <f>IF('Indicator Date hidden'!AX165="x","x",$AW$2-'Indicator Date hidden'!AX165)</f>
        <v>0</v>
      </c>
      <c r="AX164" s="170">
        <f>IF('Indicator Date hidden'!AY165="x","x",$AX$2-'Indicator Date hidden'!AY165)</f>
        <v>0</v>
      </c>
      <c r="AY164" s="170">
        <f>IF('Indicator Date hidden'!AZ165="x","x",$AY$2-'Indicator Date hidden'!AZ165)</f>
        <v>0</v>
      </c>
      <c r="AZ164" s="170">
        <f>IF('Indicator Date hidden'!BA165="x","x",$AZ$2-'Indicator Date hidden'!BA165)</f>
        <v>0</v>
      </c>
      <c r="BA164" s="5">
        <f t="shared" si="10"/>
        <v>20</v>
      </c>
      <c r="BB164" s="171">
        <f t="shared" si="11"/>
        <v>0.41666666666666669</v>
      </c>
      <c r="BC164" s="5">
        <f t="shared" si="12"/>
        <v>8</v>
      </c>
      <c r="BD164" s="171">
        <f t="shared" si="13"/>
        <v>1.2388390622765422</v>
      </c>
      <c r="BE164" s="174">
        <f t="shared" si="14"/>
        <v>0</v>
      </c>
    </row>
    <row r="165" spans="1:57" x14ac:dyDescent="0.25">
      <c r="A165" t="s">
        <v>308</v>
      </c>
      <c r="B165" s="170">
        <f>IF('Indicator Date hidden'!C166="x","x",$B$2-'Indicator Date hidden'!C166)</f>
        <v>0</v>
      </c>
      <c r="C165" s="170">
        <f>IF('Indicator Date hidden'!D166="x","x",$C$2-'Indicator Date hidden'!D166)</f>
        <v>0</v>
      </c>
      <c r="D165" s="170">
        <f>IF('Indicator Date hidden'!E166="x","x",$D$2-'Indicator Date hidden'!E166)</f>
        <v>0</v>
      </c>
      <c r="E165" s="170">
        <f>IF('Indicator Date hidden'!F166="x","x",$E$2-'Indicator Date hidden'!F166)</f>
        <v>0</v>
      </c>
      <c r="F165" s="170">
        <f>IF('Indicator Date hidden'!G166="x","x",$F$2-'Indicator Date hidden'!G166)</f>
        <v>0</v>
      </c>
      <c r="G165" s="170">
        <f>IF('Indicator Date hidden'!H166="x","x",$G$2-'Indicator Date hidden'!H166)</f>
        <v>0</v>
      </c>
      <c r="H165" s="170">
        <f>IF('Indicator Date hidden'!I166="x","x",$H$2-'Indicator Date hidden'!I166)</f>
        <v>0</v>
      </c>
      <c r="I165" s="170">
        <f>IF('Indicator Date hidden'!J166="x","x",$I$2-'Indicator Date hidden'!J166)</f>
        <v>0</v>
      </c>
      <c r="J165" s="170">
        <f>IF('Indicator Date hidden'!K166="x","x",$J$2-'Indicator Date hidden'!K166)</f>
        <v>0</v>
      </c>
      <c r="K165" s="170">
        <f>IF('Indicator Date hidden'!L166="x","x",$K$2-'Indicator Date hidden'!L166)</f>
        <v>0</v>
      </c>
      <c r="L165" s="170">
        <f>IF('Indicator Date hidden'!M166="x","x",$L$2-'Indicator Date hidden'!M166)</f>
        <v>0</v>
      </c>
      <c r="M165" s="170">
        <f>IF('Indicator Date hidden'!N166="x","x",$M$2-'Indicator Date hidden'!N166)</f>
        <v>0</v>
      </c>
      <c r="N165" s="170">
        <f>IF('Indicator Date hidden'!O166="x","x",$N$2-'Indicator Date hidden'!O166)</f>
        <v>0</v>
      </c>
      <c r="O165" s="170">
        <f>IF('Indicator Date hidden'!P166="x","x",$O$2-'Indicator Date hidden'!P166)</f>
        <v>0</v>
      </c>
      <c r="P165" s="170">
        <f>IF('Indicator Date hidden'!Q166="x","x",$P$2-'Indicator Date hidden'!Q166)</f>
        <v>0</v>
      </c>
      <c r="Q165" s="170">
        <f>IF('Indicator Date hidden'!R166="x","x",$Q$2-'Indicator Date hidden'!R166)</f>
        <v>5</v>
      </c>
      <c r="R165" s="170">
        <f>IF('Indicator Date hidden'!S166="x","x",$R$2-'Indicator Date hidden'!S166)</f>
        <v>0</v>
      </c>
      <c r="S165" s="170">
        <f>IF('Indicator Date hidden'!T166="x","x",$S$2-'Indicator Date hidden'!T166)</f>
        <v>0</v>
      </c>
      <c r="T165" s="170">
        <f>IF('Indicator Date hidden'!U166="x","x",$T$2-'Indicator Date hidden'!U166)</f>
        <v>0</v>
      </c>
      <c r="U165" s="170">
        <f>IF('Indicator Date hidden'!V166="x","x",$U$2-'Indicator Date hidden'!V166)</f>
        <v>0</v>
      </c>
      <c r="V165" s="170">
        <f>IF('Indicator Date hidden'!W166="x","x",$V$2-'Indicator Date hidden'!W166)</f>
        <v>1</v>
      </c>
      <c r="W165" s="170">
        <f>IF('Indicator Date hidden'!X166="x","x",$W$2-'Indicator Date hidden'!X166)</f>
        <v>6</v>
      </c>
      <c r="X165" s="170">
        <f>IF('Indicator Date hidden'!Y166="x","x",$X$2-'Indicator Date hidden'!Y166)</f>
        <v>7</v>
      </c>
      <c r="Y165" s="170">
        <f>IF('Indicator Date hidden'!Z166="x","x",$Y$2-'Indicator Date hidden'!Z166)</f>
        <v>0</v>
      </c>
      <c r="Z165" s="170">
        <f>IF('Indicator Date hidden'!AA166="x","x",$Z$2-'Indicator Date hidden'!AA166)</f>
        <v>0</v>
      </c>
      <c r="AA165" s="170">
        <f>IF('Indicator Date hidden'!AB166="x","x",$AA$2-'Indicator Date hidden'!AB166)</f>
        <v>0</v>
      </c>
      <c r="AB165" s="170" t="str">
        <f>IF('Indicator Date hidden'!AC166="x","x",$AB$2-'Indicator Date hidden'!AC166)</f>
        <v>x</v>
      </c>
      <c r="AC165" s="170">
        <f>IF('Indicator Date hidden'!AD166="x","x",$AC$2-'Indicator Date hidden'!AD166)</f>
        <v>0</v>
      </c>
      <c r="AD165" s="170">
        <f>IF('Indicator Date hidden'!AE166="x","x",$AD$2-'Indicator Date hidden'!AE166)</f>
        <v>0</v>
      </c>
      <c r="AE165" s="170">
        <f>IF('Indicator Date hidden'!AF166="x","x",$AE$2-'Indicator Date hidden'!AF166)</f>
        <v>0</v>
      </c>
      <c r="AF165" s="170">
        <f>IF('Indicator Date hidden'!AG166="x","x",$AF$2-'Indicator Date hidden'!AG166)</f>
        <v>6</v>
      </c>
      <c r="AG165" s="170">
        <f>IF('Indicator Date hidden'!AH166="x","x",$AG$2-'Indicator Date hidden'!AH166)</f>
        <v>0</v>
      </c>
      <c r="AH165" s="170">
        <f>IF('Indicator Date hidden'!AI166="x","x",$AH$2-'Indicator Date hidden'!AI166)</f>
        <v>0</v>
      </c>
      <c r="AI165" s="170">
        <f>IF('Indicator Date hidden'!AJ166="x","x",$AI$2-'Indicator Date hidden'!AJ166)</f>
        <v>0</v>
      </c>
      <c r="AJ165" s="170" t="str">
        <f>IF('Indicator Date hidden'!AK166="x","x",$AJ$2-'Indicator Date hidden'!AK166)</f>
        <v>x</v>
      </c>
      <c r="AK165" s="170">
        <f>IF('Indicator Date hidden'!AL166="x","x",$AK$2-'Indicator Date hidden'!AL166)</f>
        <v>1</v>
      </c>
      <c r="AL165" s="170">
        <f>IF('Indicator Date hidden'!AM166="x","x",$AL$2-'Indicator Date hidden'!AM166)</f>
        <v>0</v>
      </c>
      <c r="AM165" s="170">
        <f>IF('Indicator Date hidden'!AN166="x","x",$AM$2-'Indicator Date hidden'!AN166)</f>
        <v>0</v>
      </c>
      <c r="AN165" s="170">
        <f>IF('Indicator Date hidden'!AO166="x","x",$AN$2-'Indicator Date hidden'!AO166)</f>
        <v>0</v>
      </c>
      <c r="AO165" s="170" t="str">
        <f>IF('Indicator Date hidden'!AP166="x","x",$AO$2-'Indicator Date hidden'!AP166)</f>
        <v>x</v>
      </c>
      <c r="AP165" s="170" t="str">
        <f>IF('Indicator Date hidden'!AQ166="x","x",$AP$2-'Indicator Date hidden'!AQ166)</f>
        <v>x</v>
      </c>
      <c r="AQ165" s="170">
        <f>IF('Indicator Date hidden'!AR166="x","x",$AQ$2-'Indicator Date hidden'!AR166)</f>
        <v>0</v>
      </c>
      <c r="AR165" s="170">
        <f>IF('Indicator Date hidden'!AS166="x","x",$AR$2-'Indicator Date hidden'!AS166)</f>
        <v>0</v>
      </c>
      <c r="AS165" s="170">
        <f>IF('Indicator Date hidden'!AT166="x","x",$AS$2-'Indicator Date hidden'!AT166)</f>
        <v>0</v>
      </c>
      <c r="AT165" s="170">
        <f>IF('Indicator Date hidden'!AU166="x","x",$AT$2-'Indicator Date hidden'!AU166)</f>
        <v>0</v>
      </c>
      <c r="AU165" s="170">
        <f>IF('Indicator Date hidden'!AV166="x","x",$AU$2-'Indicator Date hidden'!AV166)</f>
        <v>1</v>
      </c>
      <c r="AV165" s="170">
        <f>IF('Indicator Date hidden'!AW166="x","x",$AV$2-'Indicator Date hidden'!AW166)</f>
        <v>0</v>
      </c>
      <c r="AW165" s="170">
        <f>IF('Indicator Date hidden'!AX166="x","x",$AW$2-'Indicator Date hidden'!AX166)</f>
        <v>0</v>
      </c>
      <c r="AX165" s="170">
        <f>IF('Indicator Date hidden'!AY166="x","x",$AX$2-'Indicator Date hidden'!AY166)</f>
        <v>0</v>
      </c>
      <c r="AY165" s="170">
        <f>IF('Indicator Date hidden'!AZ166="x","x",$AY$2-'Indicator Date hidden'!AZ166)</f>
        <v>0</v>
      </c>
      <c r="AZ165" s="170">
        <f>IF('Indicator Date hidden'!BA166="x","x",$AZ$2-'Indicator Date hidden'!BA166)</f>
        <v>0</v>
      </c>
      <c r="BA165" s="5">
        <f t="shared" si="10"/>
        <v>27</v>
      </c>
      <c r="BB165" s="171">
        <f t="shared" si="11"/>
        <v>0.57446808510638303</v>
      </c>
      <c r="BC165" s="5">
        <f t="shared" si="12"/>
        <v>7</v>
      </c>
      <c r="BD165" s="171">
        <f t="shared" si="13"/>
        <v>1.6852890509202427</v>
      </c>
      <c r="BE165" s="174">
        <f t="shared" si="14"/>
        <v>0</v>
      </c>
    </row>
    <row r="166" spans="1:57" x14ac:dyDescent="0.25">
      <c r="A166" t="s">
        <v>310</v>
      </c>
      <c r="B166" s="170">
        <f>IF('Indicator Date hidden'!C167="x","x",$B$2-'Indicator Date hidden'!C167)</f>
        <v>0</v>
      </c>
      <c r="C166" s="170">
        <f>IF('Indicator Date hidden'!D167="x","x",$C$2-'Indicator Date hidden'!D167)</f>
        <v>0</v>
      </c>
      <c r="D166" s="170">
        <f>IF('Indicator Date hidden'!E167="x","x",$D$2-'Indicator Date hidden'!E167)</f>
        <v>0</v>
      </c>
      <c r="E166" s="170">
        <f>IF('Indicator Date hidden'!F167="x","x",$E$2-'Indicator Date hidden'!F167)</f>
        <v>0</v>
      </c>
      <c r="F166" s="170">
        <f>IF('Indicator Date hidden'!G167="x","x",$F$2-'Indicator Date hidden'!G167)</f>
        <v>0</v>
      </c>
      <c r="G166" s="170">
        <f>IF('Indicator Date hidden'!H167="x","x",$G$2-'Indicator Date hidden'!H167)</f>
        <v>0</v>
      </c>
      <c r="H166" s="170">
        <f>IF('Indicator Date hidden'!I167="x","x",$H$2-'Indicator Date hidden'!I167)</f>
        <v>0</v>
      </c>
      <c r="I166" s="170">
        <f>IF('Indicator Date hidden'!J167="x","x",$I$2-'Indicator Date hidden'!J167)</f>
        <v>0</v>
      </c>
      <c r="J166" s="170">
        <f>IF('Indicator Date hidden'!K167="x","x",$J$2-'Indicator Date hidden'!K167)</f>
        <v>0</v>
      </c>
      <c r="K166" s="170">
        <f>IF('Indicator Date hidden'!L167="x","x",$K$2-'Indicator Date hidden'!L167)</f>
        <v>0</v>
      </c>
      <c r="L166" s="170">
        <f>IF('Indicator Date hidden'!M167="x","x",$L$2-'Indicator Date hidden'!M167)</f>
        <v>0</v>
      </c>
      <c r="M166" s="170">
        <f>IF('Indicator Date hidden'!N167="x","x",$M$2-'Indicator Date hidden'!N167)</f>
        <v>0</v>
      </c>
      <c r="N166" s="170">
        <f>IF('Indicator Date hidden'!O167="x","x",$N$2-'Indicator Date hidden'!O167)</f>
        <v>0</v>
      </c>
      <c r="O166" s="170">
        <f>IF('Indicator Date hidden'!P167="x","x",$O$2-'Indicator Date hidden'!P167)</f>
        <v>0</v>
      </c>
      <c r="P166" s="170">
        <f>IF('Indicator Date hidden'!Q167="x","x",$P$2-'Indicator Date hidden'!Q167)</f>
        <v>0</v>
      </c>
      <c r="Q166" s="170" t="str">
        <f>IF('Indicator Date hidden'!R167="x","x",$Q$2-'Indicator Date hidden'!R167)</f>
        <v>x</v>
      </c>
      <c r="R166" s="170">
        <f>IF('Indicator Date hidden'!S167="x","x",$R$2-'Indicator Date hidden'!S167)</f>
        <v>0</v>
      </c>
      <c r="S166" s="170">
        <f>IF('Indicator Date hidden'!T167="x","x",$S$2-'Indicator Date hidden'!T167)</f>
        <v>0</v>
      </c>
      <c r="T166" s="170">
        <f>IF('Indicator Date hidden'!U167="x","x",$T$2-'Indicator Date hidden'!U167)</f>
        <v>0</v>
      </c>
      <c r="U166" s="170" t="str">
        <f>IF('Indicator Date hidden'!V167="x","x",$U$2-'Indicator Date hidden'!V167)</f>
        <v>x</v>
      </c>
      <c r="V166" s="170">
        <f>IF('Indicator Date hidden'!W167="x","x",$V$2-'Indicator Date hidden'!W167)</f>
        <v>1</v>
      </c>
      <c r="W166" s="170" t="str">
        <f>IF('Indicator Date hidden'!X167="x","x",$W$2-'Indicator Date hidden'!X167)</f>
        <v>x</v>
      </c>
      <c r="X166" s="170">
        <f>IF('Indicator Date hidden'!Y167="x","x",$X$2-'Indicator Date hidden'!Y167)</f>
        <v>5</v>
      </c>
      <c r="Y166" s="170">
        <f>IF('Indicator Date hidden'!Z167="x","x",$Y$2-'Indicator Date hidden'!Z167)</f>
        <v>0</v>
      </c>
      <c r="Z166" s="170">
        <f>IF('Indicator Date hidden'!AA167="x","x",$Z$2-'Indicator Date hidden'!AA167)</f>
        <v>0</v>
      </c>
      <c r="AA166" s="170">
        <f>IF('Indicator Date hidden'!AB167="x","x",$AA$2-'Indicator Date hidden'!AB167)</f>
        <v>0</v>
      </c>
      <c r="AB166" s="170">
        <f>IF('Indicator Date hidden'!AC167="x","x",$AB$2-'Indicator Date hidden'!AC167)</f>
        <v>0</v>
      </c>
      <c r="AC166" s="170">
        <f>IF('Indicator Date hidden'!AD167="x","x",$AC$2-'Indicator Date hidden'!AD167)</f>
        <v>0</v>
      </c>
      <c r="AD166" s="170" t="str">
        <f>IF('Indicator Date hidden'!AE167="x","x",$AD$2-'Indicator Date hidden'!AE167)</f>
        <v>x</v>
      </c>
      <c r="AE166" s="170">
        <f>IF('Indicator Date hidden'!AF167="x","x",$AE$2-'Indicator Date hidden'!AF167)</f>
        <v>0</v>
      </c>
      <c r="AF166" s="170">
        <f>IF('Indicator Date hidden'!AG167="x","x",$AF$2-'Indicator Date hidden'!AG167)</f>
        <v>3</v>
      </c>
      <c r="AG166" s="170">
        <f>IF('Indicator Date hidden'!AH167="x","x",$AG$2-'Indicator Date hidden'!AH167)</f>
        <v>0</v>
      </c>
      <c r="AH166" s="170">
        <f>IF('Indicator Date hidden'!AI167="x","x",$AH$2-'Indicator Date hidden'!AI167)</f>
        <v>0</v>
      </c>
      <c r="AI166" s="170">
        <f>IF('Indicator Date hidden'!AJ167="x","x",$AI$2-'Indicator Date hidden'!AJ167)</f>
        <v>0</v>
      </c>
      <c r="AJ166" s="170" t="str">
        <f>IF('Indicator Date hidden'!AK167="x","x",$AJ$2-'Indicator Date hidden'!AK167)</f>
        <v>x</v>
      </c>
      <c r="AK166" s="170">
        <f>IF('Indicator Date hidden'!AL167="x","x",$AK$2-'Indicator Date hidden'!AL167)</f>
        <v>1</v>
      </c>
      <c r="AL166" s="170">
        <f>IF('Indicator Date hidden'!AM167="x","x",$AL$2-'Indicator Date hidden'!AM167)</f>
        <v>0</v>
      </c>
      <c r="AM166" s="170">
        <f>IF('Indicator Date hidden'!AN167="x","x",$AM$2-'Indicator Date hidden'!AN167)</f>
        <v>0</v>
      </c>
      <c r="AN166" s="170">
        <f>IF('Indicator Date hidden'!AO167="x","x",$AN$2-'Indicator Date hidden'!AO167)</f>
        <v>0</v>
      </c>
      <c r="AO166" s="170">
        <f>IF('Indicator Date hidden'!AP167="x","x",$AO$2-'Indicator Date hidden'!AP167)</f>
        <v>0</v>
      </c>
      <c r="AP166" s="170">
        <f>IF('Indicator Date hidden'!AQ167="x","x",$AP$2-'Indicator Date hidden'!AQ167)</f>
        <v>0</v>
      </c>
      <c r="AQ166" s="170">
        <f>IF('Indicator Date hidden'!AR167="x","x",$AQ$2-'Indicator Date hidden'!AR167)</f>
        <v>0</v>
      </c>
      <c r="AR166" s="170">
        <f>IF('Indicator Date hidden'!AS167="x","x",$AR$2-'Indicator Date hidden'!AS167)</f>
        <v>0</v>
      </c>
      <c r="AS166" s="170">
        <f>IF('Indicator Date hidden'!AT167="x","x",$AS$2-'Indicator Date hidden'!AT167)</f>
        <v>0</v>
      </c>
      <c r="AT166" s="170">
        <f>IF('Indicator Date hidden'!AU167="x","x",$AT$2-'Indicator Date hidden'!AU167)</f>
        <v>0</v>
      </c>
      <c r="AU166" s="170" t="str">
        <f>IF('Indicator Date hidden'!AV167="x","x",$AU$2-'Indicator Date hidden'!AV167)</f>
        <v>x</v>
      </c>
      <c r="AV166" s="170">
        <f>IF('Indicator Date hidden'!AW167="x","x",$AV$2-'Indicator Date hidden'!AW167)</f>
        <v>0</v>
      </c>
      <c r="AW166" s="170">
        <f>IF('Indicator Date hidden'!AX167="x","x",$AW$2-'Indicator Date hidden'!AX167)</f>
        <v>0</v>
      </c>
      <c r="AX166" s="170">
        <f>IF('Indicator Date hidden'!AY167="x","x",$AX$2-'Indicator Date hidden'!AY167)</f>
        <v>0</v>
      </c>
      <c r="AY166" s="170">
        <f>IF('Indicator Date hidden'!AZ167="x","x",$AY$2-'Indicator Date hidden'!AZ167)</f>
        <v>0</v>
      </c>
      <c r="AZ166" s="170">
        <f>IF('Indicator Date hidden'!BA167="x","x",$AZ$2-'Indicator Date hidden'!BA167)</f>
        <v>0</v>
      </c>
      <c r="BA166" s="5">
        <f t="shared" si="10"/>
        <v>10</v>
      </c>
      <c r="BB166" s="171">
        <f t="shared" si="11"/>
        <v>0.22222222222222221</v>
      </c>
      <c r="BC166" s="5">
        <f t="shared" si="12"/>
        <v>4</v>
      </c>
      <c r="BD166" s="171">
        <f t="shared" si="13"/>
        <v>0.86638171953857457</v>
      </c>
      <c r="BE166" s="174">
        <f t="shared" si="14"/>
        <v>0</v>
      </c>
    </row>
    <row r="167" spans="1:57" x14ac:dyDescent="0.25">
      <c r="A167" t="s">
        <v>312</v>
      </c>
      <c r="B167" s="170">
        <f>IF('Indicator Date hidden'!C168="x","x",$B$2-'Indicator Date hidden'!C168)</f>
        <v>0</v>
      </c>
      <c r="C167" s="170">
        <f>IF('Indicator Date hidden'!D168="x","x",$C$2-'Indicator Date hidden'!D168)</f>
        <v>0</v>
      </c>
      <c r="D167" s="170">
        <f>IF('Indicator Date hidden'!E168="x","x",$D$2-'Indicator Date hidden'!E168)</f>
        <v>0</v>
      </c>
      <c r="E167" s="170">
        <f>IF('Indicator Date hidden'!F168="x","x",$E$2-'Indicator Date hidden'!F168)</f>
        <v>0</v>
      </c>
      <c r="F167" s="170">
        <f>IF('Indicator Date hidden'!G168="x","x",$F$2-'Indicator Date hidden'!G168)</f>
        <v>0</v>
      </c>
      <c r="G167" s="170">
        <f>IF('Indicator Date hidden'!H168="x","x",$G$2-'Indicator Date hidden'!H168)</f>
        <v>0</v>
      </c>
      <c r="H167" s="170">
        <f>IF('Indicator Date hidden'!I168="x","x",$H$2-'Indicator Date hidden'!I168)</f>
        <v>0</v>
      </c>
      <c r="I167" s="170">
        <f>IF('Indicator Date hidden'!J168="x","x",$I$2-'Indicator Date hidden'!J168)</f>
        <v>0</v>
      </c>
      <c r="J167" s="170">
        <f>IF('Indicator Date hidden'!K168="x","x",$J$2-'Indicator Date hidden'!K168)</f>
        <v>0</v>
      </c>
      <c r="K167" s="170">
        <f>IF('Indicator Date hidden'!L168="x","x",$K$2-'Indicator Date hidden'!L168)</f>
        <v>0</v>
      </c>
      <c r="L167" s="170">
        <f>IF('Indicator Date hidden'!M168="x","x",$L$2-'Indicator Date hidden'!M168)</f>
        <v>0</v>
      </c>
      <c r="M167" s="170">
        <f>IF('Indicator Date hidden'!N168="x","x",$M$2-'Indicator Date hidden'!N168)</f>
        <v>0</v>
      </c>
      <c r="N167" s="170">
        <f>IF('Indicator Date hidden'!O168="x","x",$N$2-'Indicator Date hidden'!O168)</f>
        <v>0</v>
      </c>
      <c r="O167" s="170">
        <f>IF('Indicator Date hidden'!P168="x","x",$O$2-'Indicator Date hidden'!P168)</f>
        <v>0</v>
      </c>
      <c r="P167" s="170">
        <f>IF('Indicator Date hidden'!Q168="x","x",$P$2-'Indicator Date hidden'!Q168)</f>
        <v>0</v>
      </c>
      <c r="Q167" s="170" t="str">
        <f>IF('Indicator Date hidden'!R168="x","x",$Q$2-'Indicator Date hidden'!R168)</f>
        <v>x</v>
      </c>
      <c r="R167" s="170">
        <f>IF('Indicator Date hidden'!S168="x","x",$R$2-'Indicator Date hidden'!S168)</f>
        <v>0</v>
      </c>
      <c r="S167" s="170">
        <f>IF('Indicator Date hidden'!T168="x","x",$S$2-'Indicator Date hidden'!T168)</f>
        <v>0</v>
      </c>
      <c r="T167" s="170">
        <f>IF('Indicator Date hidden'!U168="x","x",$T$2-'Indicator Date hidden'!U168)</f>
        <v>0</v>
      </c>
      <c r="U167" s="170" t="str">
        <f>IF('Indicator Date hidden'!V168="x","x",$U$2-'Indicator Date hidden'!V168)</f>
        <v>x</v>
      </c>
      <c r="V167" s="170">
        <f>IF('Indicator Date hidden'!W168="x","x",$V$2-'Indicator Date hidden'!W168)</f>
        <v>1</v>
      </c>
      <c r="W167" s="170" t="str">
        <f>IF('Indicator Date hidden'!X168="x","x",$W$2-'Indicator Date hidden'!X168)</f>
        <v>x</v>
      </c>
      <c r="X167" s="170">
        <f>IF('Indicator Date hidden'!Y168="x","x",$X$2-'Indicator Date hidden'!Y168)</f>
        <v>0</v>
      </c>
      <c r="Y167" s="170">
        <f>IF('Indicator Date hidden'!Z168="x","x",$Y$2-'Indicator Date hidden'!Z168)</f>
        <v>0</v>
      </c>
      <c r="Z167" s="170">
        <f>IF('Indicator Date hidden'!AA168="x","x",$Z$2-'Indicator Date hidden'!AA168)</f>
        <v>0</v>
      </c>
      <c r="AA167" s="170">
        <f>IF('Indicator Date hidden'!AB168="x","x",$AA$2-'Indicator Date hidden'!AB168)</f>
        <v>3</v>
      </c>
      <c r="AB167" s="170">
        <f>IF('Indicator Date hidden'!AC168="x","x",$AB$2-'Indicator Date hidden'!AC168)</f>
        <v>0</v>
      </c>
      <c r="AC167" s="170">
        <f>IF('Indicator Date hidden'!AD168="x","x",$AC$2-'Indicator Date hidden'!AD168)</f>
        <v>0</v>
      </c>
      <c r="AD167" s="170" t="str">
        <f>IF('Indicator Date hidden'!AE168="x","x",$AD$2-'Indicator Date hidden'!AE168)</f>
        <v>x</v>
      </c>
      <c r="AE167" s="170">
        <f>IF('Indicator Date hidden'!AF168="x","x",$AE$2-'Indicator Date hidden'!AF168)</f>
        <v>0</v>
      </c>
      <c r="AF167" s="170">
        <f>IF('Indicator Date hidden'!AG168="x","x",$AF$2-'Indicator Date hidden'!AG168)</f>
        <v>3</v>
      </c>
      <c r="AG167" s="170">
        <f>IF('Indicator Date hidden'!AH168="x","x",$AG$2-'Indicator Date hidden'!AH168)</f>
        <v>0</v>
      </c>
      <c r="AH167" s="170">
        <f>IF('Indicator Date hidden'!AI168="x","x",$AH$2-'Indicator Date hidden'!AI168)</f>
        <v>0</v>
      </c>
      <c r="AI167" s="170">
        <f>IF('Indicator Date hidden'!AJ168="x","x",$AI$2-'Indicator Date hidden'!AJ168)</f>
        <v>0</v>
      </c>
      <c r="AJ167" s="170" t="str">
        <f>IF('Indicator Date hidden'!AK168="x","x",$AJ$2-'Indicator Date hidden'!AK168)</f>
        <v>x</v>
      </c>
      <c r="AK167" s="170">
        <f>IF('Indicator Date hidden'!AL168="x","x",$AK$2-'Indicator Date hidden'!AL168)</f>
        <v>1</v>
      </c>
      <c r="AL167" s="170">
        <f>IF('Indicator Date hidden'!AM168="x","x",$AL$2-'Indicator Date hidden'!AM168)</f>
        <v>0</v>
      </c>
      <c r="AM167" s="170">
        <f>IF('Indicator Date hidden'!AN168="x","x",$AM$2-'Indicator Date hidden'!AN168)</f>
        <v>0</v>
      </c>
      <c r="AN167" s="170">
        <f>IF('Indicator Date hidden'!AO168="x","x",$AN$2-'Indicator Date hidden'!AO168)</f>
        <v>0</v>
      </c>
      <c r="AO167" s="170">
        <f>IF('Indicator Date hidden'!AP168="x","x",$AO$2-'Indicator Date hidden'!AP168)</f>
        <v>0</v>
      </c>
      <c r="AP167" s="170">
        <f>IF('Indicator Date hidden'!AQ168="x","x",$AP$2-'Indicator Date hidden'!AQ168)</f>
        <v>0</v>
      </c>
      <c r="AQ167" s="170">
        <f>IF('Indicator Date hidden'!AR168="x","x",$AQ$2-'Indicator Date hidden'!AR168)</f>
        <v>0</v>
      </c>
      <c r="AR167" s="170">
        <f>IF('Indicator Date hidden'!AS168="x","x",$AR$2-'Indicator Date hidden'!AS168)</f>
        <v>0</v>
      </c>
      <c r="AS167" s="170">
        <f>IF('Indicator Date hidden'!AT168="x","x",$AS$2-'Indicator Date hidden'!AT168)</f>
        <v>0</v>
      </c>
      <c r="AT167" s="170">
        <f>IF('Indicator Date hidden'!AU168="x","x",$AT$2-'Indicator Date hidden'!AU168)</f>
        <v>0</v>
      </c>
      <c r="AU167" s="170" t="str">
        <f>IF('Indicator Date hidden'!AV168="x","x",$AU$2-'Indicator Date hidden'!AV168)</f>
        <v>x</v>
      </c>
      <c r="AV167" s="170">
        <f>IF('Indicator Date hidden'!AW168="x","x",$AV$2-'Indicator Date hidden'!AW168)</f>
        <v>0</v>
      </c>
      <c r="AW167" s="170">
        <f>IF('Indicator Date hidden'!AX168="x","x",$AW$2-'Indicator Date hidden'!AX168)</f>
        <v>0</v>
      </c>
      <c r="AX167" s="170">
        <f>IF('Indicator Date hidden'!AY168="x","x",$AX$2-'Indicator Date hidden'!AY168)</f>
        <v>0</v>
      </c>
      <c r="AY167" s="170">
        <f>IF('Indicator Date hidden'!AZ168="x","x",$AY$2-'Indicator Date hidden'!AZ168)</f>
        <v>0</v>
      </c>
      <c r="AZ167" s="170">
        <f>IF('Indicator Date hidden'!BA168="x","x",$AZ$2-'Indicator Date hidden'!BA168)</f>
        <v>0</v>
      </c>
      <c r="BA167" s="5">
        <f t="shared" si="10"/>
        <v>8</v>
      </c>
      <c r="BB167" s="171">
        <f t="shared" si="11"/>
        <v>0.17777777777777778</v>
      </c>
      <c r="BC167" s="5">
        <f t="shared" si="12"/>
        <v>4</v>
      </c>
      <c r="BD167" s="171">
        <f t="shared" si="13"/>
        <v>0.64252587976893161</v>
      </c>
      <c r="BE167" s="174">
        <f t="shared" si="14"/>
        <v>0</v>
      </c>
    </row>
    <row r="168" spans="1:57" x14ac:dyDescent="0.25">
      <c r="A168" t="s">
        <v>314</v>
      </c>
      <c r="B168" s="170">
        <f>IF('Indicator Date hidden'!C169="x","x",$B$2-'Indicator Date hidden'!C169)</f>
        <v>0</v>
      </c>
      <c r="C168" s="170">
        <f>IF('Indicator Date hidden'!D169="x","x",$C$2-'Indicator Date hidden'!D169)</f>
        <v>0</v>
      </c>
      <c r="D168" s="170">
        <f>IF('Indicator Date hidden'!E169="x","x",$D$2-'Indicator Date hidden'!E169)</f>
        <v>0</v>
      </c>
      <c r="E168" s="170">
        <f>IF('Indicator Date hidden'!F169="x","x",$E$2-'Indicator Date hidden'!F169)</f>
        <v>0</v>
      </c>
      <c r="F168" s="170">
        <f>IF('Indicator Date hidden'!G169="x","x",$F$2-'Indicator Date hidden'!G169)</f>
        <v>0</v>
      </c>
      <c r="G168" s="170">
        <f>IF('Indicator Date hidden'!H169="x","x",$G$2-'Indicator Date hidden'!H169)</f>
        <v>0</v>
      </c>
      <c r="H168" s="170">
        <f>IF('Indicator Date hidden'!I169="x","x",$H$2-'Indicator Date hidden'!I169)</f>
        <v>0</v>
      </c>
      <c r="I168" s="170">
        <f>IF('Indicator Date hidden'!J169="x","x",$I$2-'Indicator Date hidden'!J169)</f>
        <v>0</v>
      </c>
      <c r="J168" s="170">
        <f>IF('Indicator Date hidden'!K169="x","x",$J$2-'Indicator Date hidden'!K169)</f>
        <v>0</v>
      </c>
      <c r="K168" s="170">
        <f>IF('Indicator Date hidden'!L169="x","x",$K$2-'Indicator Date hidden'!L169)</f>
        <v>0</v>
      </c>
      <c r="L168" s="170">
        <f>IF('Indicator Date hidden'!M169="x","x",$L$2-'Indicator Date hidden'!M169)</f>
        <v>0</v>
      </c>
      <c r="M168" s="170">
        <f>IF('Indicator Date hidden'!N169="x","x",$M$2-'Indicator Date hidden'!N169)</f>
        <v>0</v>
      </c>
      <c r="N168" s="170">
        <f>IF('Indicator Date hidden'!O169="x","x",$N$2-'Indicator Date hidden'!O169)</f>
        <v>0</v>
      </c>
      <c r="O168" s="170">
        <f>IF('Indicator Date hidden'!P169="x","x",$O$2-'Indicator Date hidden'!P169)</f>
        <v>0</v>
      </c>
      <c r="P168" s="170">
        <f>IF('Indicator Date hidden'!Q169="x","x",$P$2-'Indicator Date hidden'!Q169)</f>
        <v>0</v>
      </c>
      <c r="Q168" s="170">
        <f>IF('Indicator Date hidden'!R169="x","x",$Q$2-'Indicator Date hidden'!R169)</f>
        <v>6</v>
      </c>
      <c r="R168" s="170">
        <f>IF('Indicator Date hidden'!S169="x","x",$R$2-'Indicator Date hidden'!S169)</f>
        <v>0</v>
      </c>
      <c r="S168" s="170">
        <f>IF('Indicator Date hidden'!T169="x","x",$S$2-'Indicator Date hidden'!T169)</f>
        <v>0</v>
      </c>
      <c r="T168" s="170">
        <f>IF('Indicator Date hidden'!U169="x","x",$T$2-'Indicator Date hidden'!U169)</f>
        <v>0</v>
      </c>
      <c r="U168" s="170" t="str">
        <f>IF('Indicator Date hidden'!V169="x","x",$U$2-'Indicator Date hidden'!V169)</f>
        <v>x</v>
      </c>
      <c r="V168" s="170">
        <f>IF('Indicator Date hidden'!W169="x","x",$V$2-'Indicator Date hidden'!W169)</f>
        <v>1</v>
      </c>
      <c r="W168" s="170">
        <f>IF('Indicator Date hidden'!X169="x","x",$W$2-'Indicator Date hidden'!X169)</f>
        <v>7</v>
      </c>
      <c r="X168" s="170">
        <f>IF('Indicator Date hidden'!Y169="x","x",$X$2-'Indicator Date hidden'!Y169)</f>
        <v>6</v>
      </c>
      <c r="Y168" s="170">
        <f>IF('Indicator Date hidden'!Z169="x","x",$Y$2-'Indicator Date hidden'!Z169)</f>
        <v>0</v>
      </c>
      <c r="Z168" s="170">
        <f>IF('Indicator Date hidden'!AA169="x","x",$Z$2-'Indicator Date hidden'!AA169)</f>
        <v>0</v>
      </c>
      <c r="AA168" s="170">
        <f>IF('Indicator Date hidden'!AB169="x","x",$AA$2-'Indicator Date hidden'!AB169)</f>
        <v>2</v>
      </c>
      <c r="AB168" s="170">
        <f>IF('Indicator Date hidden'!AC169="x","x",$AB$2-'Indicator Date hidden'!AC169)</f>
        <v>3</v>
      </c>
      <c r="AC168" s="170">
        <f>IF('Indicator Date hidden'!AD169="x","x",$AC$2-'Indicator Date hidden'!AD169)</f>
        <v>0</v>
      </c>
      <c r="AD168" s="170" t="str">
        <f>IF('Indicator Date hidden'!AE169="x","x",$AD$2-'Indicator Date hidden'!AE169)</f>
        <v>x</v>
      </c>
      <c r="AE168" s="170">
        <f>IF('Indicator Date hidden'!AF169="x","x",$AE$2-'Indicator Date hidden'!AF169)</f>
        <v>0</v>
      </c>
      <c r="AF168" s="170">
        <f>IF('Indicator Date hidden'!AG169="x","x",$AF$2-'Indicator Date hidden'!AG169)</f>
        <v>11</v>
      </c>
      <c r="AG168" s="170">
        <f>IF('Indicator Date hidden'!AH169="x","x",$AG$2-'Indicator Date hidden'!AH169)</f>
        <v>0</v>
      </c>
      <c r="AH168" s="170">
        <f>IF('Indicator Date hidden'!AI169="x","x",$AH$2-'Indicator Date hidden'!AI169)</f>
        <v>0</v>
      </c>
      <c r="AI168" s="170">
        <f>IF('Indicator Date hidden'!AJ169="x","x",$AI$2-'Indicator Date hidden'!AJ169)</f>
        <v>0</v>
      </c>
      <c r="AJ168" s="170">
        <f>IF('Indicator Date hidden'!AK169="x","x",$AJ$2-'Indicator Date hidden'!AK169)</f>
        <v>0</v>
      </c>
      <c r="AK168" s="170">
        <f>IF('Indicator Date hidden'!AL169="x","x",$AK$2-'Indicator Date hidden'!AL169)</f>
        <v>1</v>
      </c>
      <c r="AL168" s="170">
        <f>IF('Indicator Date hidden'!AM169="x","x",$AL$2-'Indicator Date hidden'!AM169)</f>
        <v>0</v>
      </c>
      <c r="AM168" s="170">
        <f>IF('Indicator Date hidden'!AN169="x","x",$AM$2-'Indicator Date hidden'!AN169)</f>
        <v>0</v>
      </c>
      <c r="AN168" s="170">
        <f>IF('Indicator Date hidden'!AO169="x","x",$AN$2-'Indicator Date hidden'!AO169)</f>
        <v>0</v>
      </c>
      <c r="AO168" s="170" t="str">
        <f>IF('Indicator Date hidden'!AP169="x","x",$AO$2-'Indicator Date hidden'!AP169)</f>
        <v>x</v>
      </c>
      <c r="AP168" s="170" t="str">
        <f>IF('Indicator Date hidden'!AQ169="x","x",$AP$2-'Indicator Date hidden'!AQ169)</f>
        <v>x</v>
      </c>
      <c r="AQ168" s="170">
        <f>IF('Indicator Date hidden'!AR169="x","x",$AQ$2-'Indicator Date hidden'!AR169)</f>
        <v>6</v>
      </c>
      <c r="AR168" s="170">
        <f>IF('Indicator Date hidden'!AS169="x","x",$AR$2-'Indicator Date hidden'!AS169)</f>
        <v>0</v>
      </c>
      <c r="AS168" s="170">
        <f>IF('Indicator Date hidden'!AT169="x","x",$AS$2-'Indicator Date hidden'!AT169)</f>
        <v>0</v>
      </c>
      <c r="AT168" s="170">
        <f>IF('Indicator Date hidden'!AU169="x","x",$AT$2-'Indicator Date hidden'!AU169)</f>
        <v>0</v>
      </c>
      <c r="AU168" s="170">
        <f>IF('Indicator Date hidden'!AV169="x","x",$AU$2-'Indicator Date hidden'!AV169)</f>
        <v>1</v>
      </c>
      <c r="AV168" s="170">
        <f>IF('Indicator Date hidden'!AW169="x","x",$AV$2-'Indicator Date hidden'!AW169)</f>
        <v>0</v>
      </c>
      <c r="AW168" s="170">
        <f>IF('Indicator Date hidden'!AX169="x","x",$AW$2-'Indicator Date hidden'!AX169)</f>
        <v>0</v>
      </c>
      <c r="AX168" s="170">
        <f>IF('Indicator Date hidden'!AY169="x","x",$AX$2-'Indicator Date hidden'!AY169)</f>
        <v>0</v>
      </c>
      <c r="AY168" s="170">
        <f>IF('Indicator Date hidden'!AZ169="x","x",$AY$2-'Indicator Date hidden'!AZ169)</f>
        <v>0</v>
      </c>
      <c r="AZ168" s="170">
        <f>IF('Indicator Date hidden'!BA169="x","x",$AZ$2-'Indicator Date hidden'!BA169)</f>
        <v>0</v>
      </c>
      <c r="BA168" s="5">
        <f t="shared" si="10"/>
        <v>44</v>
      </c>
      <c r="BB168" s="171">
        <f t="shared" si="11"/>
        <v>0.93617021276595747</v>
      </c>
      <c r="BC168" s="5">
        <f t="shared" si="12"/>
        <v>10</v>
      </c>
      <c r="BD168" s="171">
        <f t="shared" si="13"/>
        <v>2.3192465331796686</v>
      </c>
      <c r="BE168" s="174">
        <f t="shared" si="14"/>
        <v>0</v>
      </c>
    </row>
    <row r="169" spans="1:57" x14ac:dyDescent="0.25">
      <c r="A169" t="s">
        <v>316</v>
      </c>
      <c r="B169" s="170">
        <f>IF('Indicator Date hidden'!C170="x","x",$B$2-'Indicator Date hidden'!C170)</f>
        <v>0</v>
      </c>
      <c r="C169" s="170">
        <f>IF('Indicator Date hidden'!D170="x","x",$C$2-'Indicator Date hidden'!D170)</f>
        <v>0</v>
      </c>
      <c r="D169" s="170">
        <f>IF('Indicator Date hidden'!E170="x","x",$D$2-'Indicator Date hidden'!E170)</f>
        <v>0</v>
      </c>
      <c r="E169" s="170">
        <f>IF('Indicator Date hidden'!F170="x","x",$E$2-'Indicator Date hidden'!F170)</f>
        <v>0</v>
      </c>
      <c r="F169" s="170">
        <f>IF('Indicator Date hidden'!G170="x","x",$F$2-'Indicator Date hidden'!G170)</f>
        <v>0</v>
      </c>
      <c r="G169" s="170">
        <f>IF('Indicator Date hidden'!H170="x","x",$G$2-'Indicator Date hidden'!H170)</f>
        <v>0</v>
      </c>
      <c r="H169" s="170">
        <f>IF('Indicator Date hidden'!I170="x","x",$H$2-'Indicator Date hidden'!I170)</f>
        <v>0</v>
      </c>
      <c r="I169" s="170">
        <f>IF('Indicator Date hidden'!J170="x","x",$I$2-'Indicator Date hidden'!J170)</f>
        <v>0</v>
      </c>
      <c r="J169" s="170">
        <f>IF('Indicator Date hidden'!K170="x","x",$J$2-'Indicator Date hidden'!K170)</f>
        <v>0</v>
      </c>
      <c r="K169" s="170">
        <f>IF('Indicator Date hidden'!L170="x","x",$K$2-'Indicator Date hidden'!L170)</f>
        <v>0</v>
      </c>
      <c r="L169" s="170">
        <f>IF('Indicator Date hidden'!M170="x","x",$L$2-'Indicator Date hidden'!M170)</f>
        <v>0</v>
      </c>
      <c r="M169" s="170">
        <f>IF('Indicator Date hidden'!N170="x","x",$M$2-'Indicator Date hidden'!N170)</f>
        <v>0</v>
      </c>
      <c r="N169" s="170">
        <f>IF('Indicator Date hidden'!O170="x","x",$N$2-'Indicator Date hidden'!O170)</f>
        <v>0</v>
      </c>
      <c r="O169" s="170">
        <f>IF('Indicator Date hidden'!P170="x","x",$O$2-'Indicator Date hidden'!P170)</f>
        <v>0</v>
      </c>
      <c r="P169" s="170">
        <f>IF('Indicator Date hidden'!Q170="x","x",$P$2-'Indicator Date hidden'!Q170)</f>
        <v>0</v>
      </c>
      <c r="Q169" s="170">
        <f>IF('Indicator Date hidden'!R170="x","x",$Q$2-'Indicator Date hidden'!R170)</f>
        <v>3</v>
      </c>
      <c r="R169" s="170">
        <f>IF('Indicator Date hidden'!S170="x","x",$R$2-'Indicator Date hidden'!S170)</f>
        <v>0</v>
      </c>
      <c r="S169" s="170">
        <f>IF('Indicator Date hidden'!T170="x","x",$S$2-'Indicator Date hidden'!T170)</f>
        <v>0</v>
      </c>
      <c r="T169" s="170">
        <f>IF('Indicator Date hidden'!U170="x","x",$T$2-'Indicator Date hidden'!U170)</f>
        <v>0</v>
      </c>
      <c r="U169" s="170">
        <f>IF('Indicator Date hidden'!V170="x","x",$U$2-'Indicator Date hidden'!V170)</f>
        <v>0</v>
      </c>
      <c r="V169" s="170">
        <f>IF('Indicator Date hidden'!W170="x","x",$V$2-'Indicator Date hidden'!W170)</f>
        <v>1</v>
      </c>
      <c r="W169" s="170">
        <f>IF('Indicator Date hidden'!X170="x","x",$W$2-'Indicator Date hidden'!X170)</f>
        <v>4</v>
      </c>
      <c r="X169" s="170">
        <f>IF('Indicator Date hidden'!Y170="x","x",$X$2-'Indicator Date hidden'!Y170)</f>
        <v>3</v>
      </c>
      <c r="Y169" s="170">
        <f>IF('Indicator Date hidden'!Z170="x","x",$Y$2-'Indicator Date hidden'!Z170)</f>
        <v>0</v>
      </c>
      <c r="Z169" s="170">
        <f>IF('Indicator Date hidden'!AA170="x","x",$Z$2-'Indicator Date hidden'!AA170)</f>
        <v>0</v>
      </c>
      <c r="AA169" s="170">
        <f>IF('Indicator Date hidden'!AB170="x","x",$AA$2-'Indicator Date hidden'!AB170)</f>
        <v>0</v>
      </c>
      <c r="AB169" s="170">
        <f>IF('Indicator Date hidden'!AC170="x","x",$AB$2-'Indicator Date hidden'!AC170)</f>
        <v>0</v>
      </c>
      <c r="AC169" s="170">
        <f>IF('Indicator Date hidden'!AD170="x","x",$AC$2-'Indicator Date hidden'!AD170)</f>
        <v>0</v>
      </c>
      <c r="AD169" s="170">
        <f>IF('Indicator Date hidden'!AE170="x","x",$AD$2-'Indicator Date hidden'!AE170)</f>
        <v>0</v>
      </c>
      <c r="AE169" s="170">
        <f>IF('Indicator Date hidden'!AF170="x","x",$AE$2-'Indicator Date hidden'!AF170)</f>
        <v>0</v>
      </c>
      <c r="AF169" s="170">
        <f>IF('Indicator Date hidden'!AG170="x","x",$AF$2-'Indicator Date hidden'!AG170)</f>
        <v>1</v>
      </c>
      <c r="AG169" s="170">
        <f>IF('Indicator Date hidden'!AH170="x","x",$AG$2-'Indicator Date hidden'!AH170)</f>
        <v>0</v>
      </c>
      <c r="AH169" s="170">
        <f>IF('Indicator Date hidden'!AI170="x","x",$AH$2-'Indicator Date hidden'!AI170)</f>
        <v>0</v>
      </c>
      <c r="AI169" s="170">
        <f>IF('Indicator Date hidden'!AJ170="x","x",$AI$2-'Indicator Date hidden'!AJ170)</f>
        <v>0</v>
      </c>
      <c r="AJ169" s="170" t="str">
        <f>IF('Indicator Date hidden'!AK170="x","x",$AJ$2-'Indicator Date hidden'!AK170)</f>
        <v>x</v>
      </c>
      <c r="AK169" s="170">
        <f>IF('Indicator Date hidden'!AL170="x","x",$AK$2-'Indicator Date hidden'!AL170)</f>
        <v>1</v>
      </c>
      <c r="AL169" s="170">
        <f>IF('Indicator Date hidden'!AM170="x","x",$AL$2-'Indicator Date hidden'!AM170)</f>
        <v>0</v>
      </c>
      <c r="AM169" s="170">
        <f>IF('Indicator Date hidden'!AN170="x","x",$AM$2-'Indicator Date hidden'!AN170)</f>
        <v>0</v>
      </c>
      <c r="AN169" s="170">
        <f>IF('Indicator Date hidden'!AO170="x","x",$AN$2-'Indicator Date hidden'!AO170)</f>
        <v>0</v>
      </c>
      <c r="AO169" s="170" t="str">
        <f>IF('Indicator Date hidden'!AP170="x","x",$AO$2-'Indicator Date hidden'!AP170)</f>
        <v>x</v>
      </c>
      <c r="AP169" s="170" t="str">
        <f>IF('Indicator Date hidden'!AQ170="x","x",$AP$2-'Indicator Date hidden'!AQ170)</f>
        <v>x</v>
      </c>
      <c r="AQ169" s="170">
        <f>IF('Indicator Date hidden'!AR170="x","x",$AQ$2-'Indicator Date hidden'!AR170)</f>
        <v>6</v>
      </c>
      <c r="AR169" s="170">
        <f>IF('Indicator Date hidden'!AS170="x","x",$AR$2-'Indicator Date hidden'!AS170)</f>
        <v>0</v>
      </c>
      <c r="AS169" s="170">
        <f>IF('Indicator Date hidden'!AT170="x","x",$AS$2-'Indicator Date hidden'!AT170)</f>
        <v>0</v>
      </c>
      <c r="AT169" s="170">
        <f>IF('Indicator Date hidden'!AU170="x","x",$AT$2-'Indicator Date hidden'!AU170)</f>
        <v>0</v>
      </c>
      <c r="AU169" s="170">
        <f>IF('Indicator Date hidden'!AV170="x","x",$AU$2-'Indicator Date hidden'!AV170)</f>
        <v>1</v>
      </c>
      <c r="AV169" s="170">
        <f>IF('Indicator Date hidden'!AW170="x","x",$AV$2-'Indicator Date hidden'!AW170)</f>
        <v>0</v>
      </c>
      <c r="AW169" s="170">
        <f>IF('Indicator Date hidden'!AX170="x","x",$AW$2-'Indicator Date hidden'!AX170)</f>
        <v>0</v>
      </c>
      <c r="AX169" s="170">
        <f>IF('Indicator Date hidden'!AY170="x","x",$AX$2-'Indicator Date hidden'!AY170)</f>
        <v>0</v>
      </c>
      <c r="AY169" s="170">
        <f>IF('Indicator Date hidden'!AZ170="x","x",$AY$2-'Indicator Date hidden'!AZ170)</f>
        <v>0</v>
      </c>
      <c r="AZ169" s="170">
        <f>IF('Indicator Date hidden'!BA170="x","x",$AZ$2-'Indicator Date hidden'!BA170)</f>
        <v>0</v>
      </c>
      <c r="BA169" s="5">
        <f t="shared" si="10"/>
        <v>20</v>
      </c>
      <c r="BB169" s="171">
        <f t="shared" si="11"/>
        <v>0.41666666666666669</v>
      </c>
      <c r="BC169" s="5">
        <f t="shared" si="12"/>
        <v>8</v>
      </c>
      <c r="BD169" s="171">
        <f t="shared" si="13"/>
        <v>1.1696390706348501</v>
      </c>
      <c r="BE169" s="174">
        <f t="shared" si="14"/>
        <v>0</v>
      </c>
    </row>
    <row r="170" spans="1:57" x14ac:dyDescent="0.25">
      <c r="A170" t="s">
        <v>318</v>
      </c>
      <c r="B170" s="170">
        <f>IF('Indicator Date hidden'!C171="x","x",$B$2-'Indicator Date hidden'!C171)</f>
        <v>0</v>
      </c>
      <c r="C170" s="170">
        <f>IF('Indicator Date hidden'!D171="x","x",$C$2-'Indicator Date hidden'!D171)</f>
        <v>0</v>
      </c>
      <c r="D170" s="170">
        <f>IF('Indicator Date hidden'!E171="x","x",$D$2-'Indicator Date hidden'!E171)</f>
        <v>0</v>
      </c>
      <c r="E170" s="170">
        <f>IF('Indicator Date hidden'!F171="x","x",$E$2-'Indicator Date hidden'!F171)</f>
        <v>0</v>
      </c>
      <c r="F170" s="170">
        <f>IF('Indicator Date hidden'!G171="x","x",$F$2-'Indicator Date hidden'!G171)</f>
        <v>0</v>
      </c>
      <c r="G170" s="170">
        <f>IF('Indicator Date hidden'!H171="x","x",$G$2-'Indicator Date hidden'!H171)</f>
        <v>0</v>
      </c>
      <c r="H170" s="170">
        <f>IF('Indicator Date hidden'!I171="x","x",$H$2-'Indicator Date hidden'!I171)</f>
        <v>0</v>
      </c>
      <c r="I170" s="170">
        <f>IF('Indicator Date hidden'!J171="x","x",$I$2-'Indicator Date hidden'!J171)</f>
        <v>0</v>
      </c>
      <c r="J170" s="170">
        <f>IF('Indicator Date hidden'!K171="x","x",$J$2-'Indicator Date hidden'!K171)</f>
        <v>0</v>
      </c>
      <c r="K170" s="170">
        <f>IF('Indicator Date hidden'!L171="x","x",$K$2-'Indicator Date hidden'!L171)</f>
        <v>0</v>
      </c>
      <c r="L170" s="170">
        <f>IF('Indicator Date hidden'!M171="x","x",$L$2-'Indicator Date hidden'!M171)</f>
        <v>0</v>
      </c>
      <c r="M170" s="170">
        <f>IF('Indicator Date hidden'!N171="x","x",$M$2-'Indicator Date hidden'!N171)</f>
        <v>0</v>
      </c>
      <c r="N170" s="170">
        <f>IF('Indicator Date hidden'!O171="x","x",$N$2-'Indicator Date hidden'!O171)</f>
        <v>0</v>
      </c>
      <c r="O170" s="170">
        <f>IF('Indicator Date hidden'!P171="x","x",$O$2-'Indicator Date hidden'!P171)</f>
        <v>0</v>
      </c>
      <c r="P170" s="170">
        <f>IF('Indicator Date hidden'!Q171="x","x",$P$2-'Indicator Date hidden'!Q171)</f>
        <v>0</v>
      </c>
      <c r="Q170" s="170">
        <f>IF('Indicator Date hidden'!R171="x","x",$Q$2-'Indicator Date hidden'!R171)</f>
        <v>5</v>
      </c>
      <c r="R170" s="170">
        <f>IF('Indicator Date hidden'!S171="x","x",$R$2-'Indicator Date hidden'!S171)</f>
        <v>0</v>
      </c>
      <c r="S170" s="170">
        <f>IF('Indicator Date hidden'!T171="x","x",$S$2-'Indicator Date hidden'!T171)</f>
        <v>0</v>
      </c>
      <c r="T170" s="170">
        <f>IF('Indicator Date hidden'!U171="x","x",$T$2-'Indicator Date hidden'!U171)</f>
        <v>0</v>
      </c>
      <c r="U170" s="170">
        <f>IF('Indicator Date hidden'!V171="x","x",$U$2-'Indicator Date hidden'!V171)</f>
        <v>0</v>
      </c>
      <c r="V170" s="170">
        <f>IF('Indicator Date hidden'!W171="x","x",$V$2-'Indicator Date hidden'!W171)</f>
        <v>1</v>
      </c>
      <c r="W170" s="170">
        <f>IF('Indicator Date hidden'!X171="x","x",$W$2-'Indicator Date hidden'!X171)</f>
        <v>5</v>
      </c>
      <c r="X170" s="170">
        <f>IF('Indicator Date hidden'!Y171="x","x",$X$2-'Indicator Date hidden'!Y171)</f>
        <v>4</v>
      </c>
      <c r="Y170" s="170">
        <f>IF('Indicator Date hidden'!Z171="x","x",$Y$2-'Indicator Date hidden'!Z171)</f>
        <v>0</v>
      </c>
      <c r="Z170" s="170">
        <f>IF('Indicator Date hidden'!AA171="x","x",$Z$2-'Indicator Date hidden'!AA171)</f>
        <v>0</v>
      </c>
      <c r="AA170" s="170">
        <f>IF('Indicator Date hidden'!AB171="x","x",$AA$2-'Indicator Date hidden'!AB171)</f>
        <v>0</v>
      </c>
      <c r="AB170" s="170">
        <f>IF('Indicator Date hidden'!AC171="x","x",$AB$2-'Indicator Date hidden'!AC171)</f>
        <v>0</v>
      </c>
      <c r="AC170" s="170">
        <f>IF('Indicator Date hidden'!AD171="x","x",$AC$2-'Indicator Date hidden'!AD171)</f>
        <v>0</v>
      </c>
      <c r="AD170" s="170">
        <f>IF('Indicator Date hidden'!AE171="x","x",$AD$2-'Indicator Date hidden'!AE171)</f>
        <v>0</v>
      </c>
      <c r="AE170" s="170">
        <f>IF('Indicator Date hidden'!AF171="x","x",$AE$2-'Indicator Date hidden'!AF171)</f>
        <v>0</v>
      </c>
      <c r="AF170" s="170">
        <f>IF('Indicator Date hidden'!AG171="x","x",$AF$2-'Indicator Date hidden'!AG171)</f>
        <v>4</v>
      </c>
      <c r="AG170" s="170">
        <f>IF('Indicator Date hidden'!AH171="x","x",$AG$2-'Indicator Date hidden'!AH171)</f>
        <v>0</v>
      </c>
      <c r="AH170" s="170">
        <f>IF('Indicator Date hidden'!AI171="x","x",$AH$2-'Indicator Date hidden'!AI171)</f>
        <v>0</v>
      </c>
      <c r="AI170" s="170">
        <f>IF('Indicator Date hidden'!AJ171="x","x",$AI$2-'Indicator Date hidden'!AJ171)</f>
        <v>0</v>
      </c>
      <c r="AJ170" s="170" t="str">
        <f>IF('Indicator Date hidden'!AK171="x","x",$AJ$2-'Indicator Date hidden'!AK171)</f>
        <v>x</v>
      </c>
      <c r="AK170" s="170">
        <f>IF('Indicator Date hidden'!AL171="x","x",$AK$2-'Indicator Date hidden'!AL171)</f>
        <v>0</v>
      </c>
      <c r="AL170" s="170">
        <f>IF('Indicator Date hidden'!AM171="x","x",$AL$2-'Indicator Date hidden'!AM171)</f>
        <v>0</v>
      </c>
      <c r="AM170" s="170">
        <f>IF('Indicator Date hidden'!AN171="x","x",$AM$2-'Indicator Date hidden'!AN171)</f>
        <v>0</v>
      </c>
      <c r="AN170" s="170">
        <f>IF('Indicator Date hidden'!AO171="x","x",$AN$2-'Indicator Date hidden'!AO171)</f>
        <v>0</v>
      </c>
      <c r="AO170" s="170">
        <f>IF('Indicator Date hidden'!AP171="x","x",$AO$2-'Indicator Date hidden'!AP171)</f>
        <v>1</v>
      </c>
      <c r="AP170" s="170">
        <f>IF('Indicator Date hidden'!AQ171="x","x",$AP$2-'Indicator Date hidden'!AQ171)</f>
        <v>0</v>
      </c>
      <c r="AQ170" s="170">
        <f>IF('Indicator Date hidden'!AR171="x","x",$AQ$2-'Indicator Date hidden'!AR171)</f>
        <v>0</v>
      </c>
      <c r="AR170" s="170">
        <f>IF('Indicator Date hidden'!AS171="x","x",$AR$2-'Indicator Date hidden'!AS171)</f>
        <v>0</v>
      </c>
      <c r="AS170" s="170">
        <f>IF('Indicator Date hidden'!AT171="x","x",$AS$2-'Indicator Date hidden'!AT171)</f>
        <v>0</v>
      </c>
      <c r="AT170" s="170">
        <f>IF('Indicator Date hidden'!AU171="x","x",$AT$2-'Indicator Date hidden'!AU171)</f>
        <v>0</v>
      </c>
      <c r="AU170" s="170">
        <f>IF('Indicator Date hidden'!AV171="x","x",$AU$2-'Indicator Date hidden'!AV171)</f>
        <v>1</v>
      </c>
      <c r="AV170" s="170">
        <f>IF('Indicator Date hidden'!AW171="x","x",$AV$2-'Indicator Date hidden'!AW171)</f>
        <v>0</v>
      </c>
      <c r="AW170" s="170">
        <f>IF('Indicator Date hidden'!AX171="x","x",$AW$2-'Indicator Date hidden'!AX171)</f>
        <v>0</v>
      </c>
      <c r="AX170" s="170">
        <f>IF('Indicator Date hidden'!AY171="x","x",$AX$2-'Indicator Date hidden'!AY171)</f>
        <v>0</v>
      </c>
      <c r="AY170" s="170">
        <f>IF('Indicator Date hidden'!AZ171="x","x",$AY$2-'Indicator Date hidden'!AZ171)</f>
        <v>0</v>
      </c>
      <c r="AZ170" s="170">
        <f>IF('Indicator Date hidden'!BA171="x","x",$AZ$2-'Indicator Date hidden'!BA171)</f>
        <v>0</v>
      </c>
      <c r="BA170" s="5">
        <f t="shared" si="10"/>
        <v>21</v>
      </c>
      <c r="BB170" s="171">
        <f t="shared" si="11"/>
        <v>0.42</v>
      </c>
      <c r="BC170" s="5">
        <f t="shared" si="12"/>
        <v>7</v>
      </c>
      <c r="BD170" s="171">
        <f t="shared" si="13"/>
        <v>1.234341929936758</v>
      </c>
      <c r="BE170" s="174">
        <f t="shared" si="14"/>
        <v>0</v>
      </c>
    </row>
    <row r="171" spans="1:57" x14ac:dyDescent="0.25">
      <c r="A171" t="s">
        <v>319</v>
      </c>
      <c r="B171" s="170">
        <f>IF('Indicator Date hidden'!C172="x","x",$B$2-'Indicator Date hidden'!C172)</f>
        <v>0</v>
      </c>
      <c r="C171" s="170">
        <f>IF('Indicator Date hidden'!D172="x","x",$C$2-'Indicator Date hidden'!D172)</f>
        <v>0</v>
      </c>
      <c r="D171" s="170">
        <f>IF('Indicator Date hidden'!E172="x","x",$D$2-'Indicator Date hidden'!E172)</f>
        <v>0</v>
      </c>
      <c r="E171" s="170">
        <f>IF('Indicator Date hidden'!F172="x","x",$E$2-'Indicator Date hidden'!F172)</f>
        <v>0</v>
      </c>
      <c r="F171" s="170">
        <f>IF('Indicator Date hidden'!G172="x","x",$F$2-'Indicator Date hidden'!G172)</f>
        <v>0</v>
      </c>
      <c r="G171" s="170">
        <f>IF('Indicator Date hidden'!H172="x","x",$G$2-'Indicator Date hidden'!H172)</f>
        <v>0</v>
      </c>
      <c r="H171" s="170">
        <f>IF('Indicator Date hidden'!I172="x","x",$H$2-'Indicator Date hidden'!I172)</f>
        <v>0</v>
      </c>
      <c r="I171" s="170">
        <f>IF('Indicator Date hidden'!J172="x","x",$I$2-'Indicator Date hidden'!J172)</f>
        <v>0</v>
      </c>
      <c r="J171" s="170">
        <f>IF('Indicator Date hidden'!K172="x","x",$J$2-'Indicator Date hidden'!K172)</f>
        <v>0</v>
      </c>
      <c r="K171" s="170">
        <f>IF('Indicator Date hidden'!L172="x","x",$K$2-'Indicator Date hidden'!L172)</f>
        <v>0</v>
      </c>
      <c r="L171" s="170">
        <f>IF('Indicator Date hidden'!M172="x","x",$L$2-'Indicator Date hidden'!M172)</f>
        <v>0</v>
      </c>
      <c r="M171" s="170">
        <f>IF('Indicator Date hidden'!N172="x","x",$M$2-'Indicator Date hidden'!N172)</f>
        <v>0</v>
      </c>
      <c r="N171" s="170">
        <f>IF('Indicator Date hidden'!O172="x","x",$N$2-'Indicator Date hidden'!O172)</f>
        <v>0</v>
      </c>
      <c r="O171" s="170">
        <f>IF('Indicator Date hidden'!P172="x","x",$O$2-'Indicator Date hidden'!P172)</f>
        <v>0</v>
      </c>
      <c r="P171" s="170">
        <f>IF('Indicator Date hidden'!Q172="x","x",$P$2-'Indicator Date hidden'!Q172)</f>
        <v>0</v>
      </c>
      <c r="Q171" s="170">
        <f>IF('Indicator Date hidden'!R172="x","x",$Q$2-'Indicator Date hidden'!R172)</f>
        <v>9</v>
      </c>
      <c r="R171" s="170">
        <f>IF('Indicator Date hidden'!S172="x","x",$R$2-'Indicator Date hidden'!S172)</f>
        <v>0</v>
      </c>
      <c r="S171" s="170">
        <f>IF('Indicator Date hidden'!T172="x","x",$S$2-'Indicator Date hidden'!T172)</f>
        <v>0</v>
      </c>
      <c r="T171" s="170">
        <f>IF('Indicator Date hidden'!U172="x","x",$T$2-'Indicator Date hidden'!U172)</f>
        <v>0</v>
      </c>
      <c r="U171" s="170">
        <f>IF('Indicator Date hidden'!V172="x","x",$U$2-'Indicator Date hidden'!V172)</f>
        <v>0</v>
      </c>
      <c r="V171" s="170">
        <f>IF('Indicator Date hidden'!W172="x","x",$V$2-'Indicator Date hidden'!W172)</f>
        <v>1</v>
      </c>
      <c r="W171" s="170">
        <f>IF('Indicator Date hidden'!X172="x","x",$W$2-'Indicator Date hidden'!X172)</f>
        <v>0</v>
      </c>
      <c r="X171" s="170">
        <f>IF('Indicator Date hidden'!Y172="x","x",$X$2-'Indicator Date hidden'!Y172)</f>
        <v>6</v>
      </c>
      <c r="Y171" s="170">
        <f>IF('Indicator Date hidden'!Z172="x","x",$Y$2-'Indicator Date hidden'!Z172)</f>
        <v>0</v>
      </c>
      <c r="Z171" s="170">
        <f>IF('Indicator Date hidden'!AA172="x","x",$Z$2-'Indicator Date hidden'!AA172)</f>
        <v>0</v>
      </c>
      <c r="AA171" s="170">
        <f>IF('Indicator Date hidden'!AB172="x","x",$AA$2-'Indicator Date hidden'!AB172)</f>
        <v>0</v>
      </c>
      <c r="AB171" s="170">
        <f>IF('Indicator Date hidden'!AC172="x","x",$AB$2-'Indicator Date hidden'!AC172)</f>
        <v>0</v>
      </c>
      <c r="AC171" s="170">
        <f>IF('Indicator Date hidden'!AD172="x","x",$AC$2-'Indicator Date hidden'!AD172)</f>
        <v>0</v>
      </c>
      <c r="AD171" s="170">
        <f>IF('Indicator Date hidden'!AE172="x","x",$AD$2-'Indicator Date hidden'!AE172)</f>
        <v>0</v>
      </c>
      <c r="AE171" s="170">
        <f>IF('Indicator Date hidden'!AF172="x","x",$AE$2-'Indicator Date hidden'!AF172)</f>
        <v>0</v>
      </c>
      <c r="AF171" s="170">
        <f>IF('Indicator Date hidden'!AG172="x","x",$AF$2-'Indicator Date hidden'!AG172)</f>
        <v>3</v>
      </c>
      <c r="AG171" s="170">
        <f>IF('Indicator Date hidden'!AH172="x","x",$AG$2-'Indicator Date hidden'!AH172)</f>
        <v>0</v>
      </c>
      <c r="AH171" s="170">
        <f>IF('Indicator Date hidden'!AI172="x","x",$AH$2-'Indicator Date hidden'!AI172)</f>
        <v>0</v>
      </c>
      <c r="AI171" s="170">
        <f>IF('Indicator Date hidden'!AJ172="x","x",$AI$2-'Indicator Date hidden'!AJ172)</f>
        <v>0</v>
      </c>
      <c r="AJ171" s="170">
        <f>IF('Indicator Date hidden'!AK172="x","x",$AJ$2-'Indicator Date hidden'!AK172)</f>
        <v>0</v>
      </c>
      <c r="AK171" s="170">
        <f>IF('Indicator Date hidden'!AL172="x","x",$AK$2-'Indicator Date hidden'!AL172)</f>
        <v>1</v>
      </c>
      <c r="AL171" s="170">
        <f>IF('Indicator Date hidden'!AM172="x","x",$AL$2-'Indicator Date hidden'!AM172)</f>
        <v>0</v>
      </c>
      <c r="AM171" s="170">
        <f>IF('Indicator Date hidden'!AN172="x","x",$AM$2-'Indicator Date hidden'!AN172)</f>
        <v>0</v>
      </c>
      <c r="AN171" s="170">
        <f>IF('Indicator Date hidden'!AO172="x","x",$AN$2-'Indicator Date hidden'!AO172)</f>
        <v>0</v>
      </c>
      <c r="AO171" s="170">
        <f>IF('Indicator Date hidden'!AP172="x","x",$AO$2-'Indicator Date hidden'!AP172)</f>
        <v>0</v>
      </c>
      <c r="AP171" s="170">
        <f>IF('Indicator Date hidden'!AQ172="x","x",$AP$2-'Indicator Date hidden'!AQ172)</f>
        <v>0</v>
      </c>
      <c r="AQ171" s="170">
        <f>IF('Indicator Date hidden'!AR172="x","x",$AQ$2-'Indicator Date hidden'!AR172)</f>
        <v>0</v>
      </c>
      <c r="AR171" s="170">
        <f>IF('Indicator Date hidden'!AS172="x","x",$AR$2-'Indicator Date hidden'!AS172)</f>
        <v>0</v>
      </c>
      <c r="AS171" s="170">
        <f>IF('Indicator Date hidden'!AT172="x","x",$AS$2-'Indicator Date hidden'!AT172)</f>
        <v>0</v>
      </c>
      <c r="AT171" s="170">
        <f>IF('Indicator Date hidden'!AU172="x","x",$AT$2-'Indicator Date hidden'!AU172)</f>
        <v>0</v>
      </c>
      <c r="AU171" s="170">
        <f>IF('Indicator Date hidden'!AV172="x","x",$AU$2-'Indicator Date hidden'!AV172)</f>
        <v>1</v>
      </c>
      <c r="AV171" s="170">
        <f>IF('Indicator Date hidden'!AW172="x","x",$AV$2-'Indicator Date hidden'!AW172)</f>
        <v>0</v>
      </c>
      <c r="AW171" s="170">
        <f>IF('Indicator Date hidden'!AX172="x","x",$AW$2-'Indicator Date hidden'!AX172)</f>
        <v>0</v>
      </c>
      <c r="AX171" s="170">
        <f>IF('Indicator Date hidden'!AY172="x","x",$AX$2-'Indicator Date hidden'!AY172)</f>
        <v>0</v>
      </c>
      <c r="AY171" s="170">
        <f>IF('Indicator Date hidden'!AZ172="x","x",$AY$2-'Indicator Date hidden'!AZ172)</f>
        <v>0</v>
      </c>
      <c r="AZ171" s="170">
        <f>IF('Indicator Date hidden'!BA172="x","x",$AZ$2-'Indicator Date hidden'!BA172)</f>
        <v>0</v>
      </c>
      <c r="BA171" s="5">
        <f t="shared" si="10"/>
        <v>21</v>
      </c>
      <c r="BB171" s="171">
        <f t="shared" si="11"/>
        <v>0.41176470588235292</v>
      </c>
      <c r="BC171" s="5">
        <f t="shared" si="12"/>
        <v>6</v>
      </c>
      <c r="BD171" s="171">
        <f t="shared" si="13"/>
        <v>1.5361841008471289</v>
      </c>
      <c r="BE171" s="174">
        <f t="shared" si="14"/>
        <v>0</v>
      </c>
    </row>
    <row r="172" spans="1:57" x14ac:dyDescent="0.25">
      <c r="A172" t="s">
        <v>187</v>
      </c>
      <c r="B172" s="170">
        <f>IF('Indicator Date hidden'!C173="x","x",$B$2-'Indicator Date hidden'!C173)</f>
        <v>0</v>
      </c>
      <c r="C172" s="170">
        <f>IF('Indicator Date hidden'!D173="x","x",$C$2-'Indicator Date hidden'!D173)</f>
        <v>0</v>
      </c>
      <c r="D172" s="170">
        <f>IF('Indicator Date hidden'!E173="x","x",$D$2-'Indicator Date hidden'!E173)</f>
        <v>0</v>
      </c>
      <c r="E172" s="170">
        <f>IF('Indicator Date hidden'!F173="x","x",$E$2-'Indicator Date hidden'!F173)</f>
        <v>0</v>
      </c>
      <c r="F172" s="170">
        <f>IF('Indicator Date hidden'!G173="x","x",$F$2-'Indicator Date hidden'!G173)</f>
        <v>0</v>
      </c>
      <c r="G172" s="170">
        <f>IF('Indicator Date hidden'!H173="x","x",$G$2-'Indicator Date hidden'!H173)</f>
        <v>0</v>
      </c>
      <c r="H172" s="170">
        <f>IF('Indicator Date hidden'!I173="x","x",$H$2-'Indicator Date hidden'!I173)</f>
        <v>0</v>
      </c>
      <c r="I172" s="170">
        <f>IF('Indicator Date hidden'!J173="x","x",$I$2-'Indicator Date hidden'!J173)</f>
        <v>0</v>
      </c>
      <c r="J172" s="170">
        <f>IF('Indicator Date hidden'!K173="x","x",$J$2-'Indicator Date hidden'!K173)</f>
        <v>0</v>
      </c>
      <c r="K172" s="170">
        <f>IF('Indicator Date hidden'!L173="x","x",$K$2-'Indicator Date hidden'!L173)</f>
        <v>0</v>
      </c>
      <c r="L172" s="170">
        <f>IF('Indicator Date hidden'!M173="x","x",$L$2-'Indicator Date hidden'!M173)</f>
        <v>0</v>
      </c>
      <c r="M172" s="170">
        <f>IF('Indicator Date hidden'!N173="x","x",$M$2-'Indicator Date hidden'!N173)</f>
        <v>0</v>
      </c>
      <c r="N172" s="170">
        <f>IF('Indicator Date hidden'!O173="x","x",$N$2-'Indicator Date hidden'!O173)</f>
        <v>0</v>
      </c>
      <c r="O172" s="170">
        <f>IF('Indicator Date hidden'!P173="x","x",$O$2-'Indicator Date hidden'!P173)</f>
        <v>0</v>
      </c>
      <c r="P172" s="170">
        <f>IF('Indicator Date hidden'!Q173="x","x",$P$2-'Indicator Date hidden'!Q173)</f>
        <v>0</v>
      </c>
      <c r="Q172" s="170">
        <f>IF('Indicator Date hidden'!R173="x","x",$Q$2-'Indicator Date hidden'!R173)</f>
        <v>4</v>
      </c>
      <c r="R172" s="170">
        <f>IF('Indicator Date hidden'!S173="x","x",$R$2-'Indicator Date hidden'!S173)</f>
        <v>0</v>
      </c>
      <c r="S172" s="170">
        <f>IF('Indicator Date hidden'!T173="x","x",$S$2-'Indicator Date hidden'!T173)</f>
        <v>0</v>
      </c>
      <c r="T172" s="170">
        <f>IF('Indicator Date hidden'!U173="x","x",$T$2-'Indicator Date hidden'!U173)</f>
        <v>0</v>
      </c>
      <c r="U172" s="170">
        <f>IF('Indicator Date hidden'!V173="x","x",$U$2-'Indicator Date hidden'!V173)</f>
        <v>0</v>
      </c>
      <c r="V172" s="170">
        <f>IF('Indicator Date hidden'!W173="x","x",$V$2-'Indicator Date hidden'!W173)</f>
        <v>1</v>
      </c>
      <c r="W172" s="170">
        <f>IF('Indicator Date hidden'!X173="x","x",$W$2-'Indicator Date hidden'!X173)</f>
        <v>5</v>
      </c>
      <c r="X172" s="170">
        <f>IF('Indicator Date hidden'!Y173="x","x",$X$2-'Indicator Date hidden'!Y173)</f>
        <v>6</v>
      </c>
      <c r="Y172" s="170">
        <f>IF('Indicator Date hidden'!Z173="x","x",$Y$2-'Indicator Date hidden'!Z173)</f>
        <v>0</v>
      </c>
      <c r="Z172" s="170">
        <f>IF('Indicator Date hidden'!AA173="x","x",$Z$2-'Indicator Date hidden'!AA173)</f>
        <v>0</v>
      </c>
      <c r="AA172" s="170">
        <f>IF('Indicator Date hidden'!AB173="x","x",$AA$2-'Indicator Date hidden'!AB173)</f>
        <v>0</v>
      </c>
      <c r="AB172" s="170">
        <f>IF('Indicator Date hidden'!AC173="x","x",$AB$2-'Indicator Date hidden'!AC173)</f>
        <v>0</v>
      </c>
      <c r="AC172" s="170">
        <f>IF('Indicator Date hidden'!AD173="x","x",$AC$2-'Indicator Date hidden'!AD173)</f>
        <v>0</v>
      </c>
      <c r="AD172" s="170" t="str">
        <f>IF('Indicator Date hidden'!AE173="x","x",$AD$2-'Indicator Date hidden'!AE173)</f>
        <v>x</v>
      </c>
      <c r="AE172" s="170">
        <f>IF('Indicator Date hidden'!AF173="x","x",$AE$2-'Indicator Date hidden'!AF173)</f>
        <v>0</v>
      </c>
      <c r="AF172" s="170">
        <f>IF('Indicator Date hidden'!AG173="x","x",$AF$2-'Indicator Date hidden'!AG173)</f>
        <v>7</v>
      </c>
      <c r="AG172" s="170">
        <f>IF('Indicator Date hidden'!AH173="x","x",$AG$2-'Indicator Date hidden'!AH173)</f>
        <v>0</v>
      </c>
      <c r="AH172" s="170">
        <f>IF('Indicator Date hidden'!AI173="x","x",$AH$2-'Indicator Date hidden'!AI173)</f>
        <v>0</v>
      </c>
      <c r="AI172" s="170">
        <f>IF('Indicator Date hidden'!AJ173="x","x",$AI$2-'Indicator Date hidden'!AJ173)</f>
        <v>0</v>
      </c>
      <c r="AJ172" s="170">
        <f>IF('Indicator Date hidden'!AK173="x","x",$AJ$2-'Indicator Date hidden'!AK173)</f>
        <v>0</v>
      </c>
      <c r="AK172" s="170">
        <f>IF('Indicator Date hidden'!AL173="x","x",$AK$2-'Indicator Date hidden'!AL173)</f>
        <v>1</v>
      </c>
      <c r="AL172" s="170">
        <f>IF('Indicator Date hidden'!AM173="x","x",$AL$2-'Indicator Date hidden'!AM173)</f>
        <v>0</v>
      </c>
      <c r="AM172" s="170">
        <f>IF('Indicator Date hidden'!AN173="x","x",$AM$2-'Indicator Date hidden'!AN173)</f>
        <v>0</v>
      </c>
      <c r="AN172" s="170">
        <f>IF('Indicator Date hidden'!AO173="x","x",$AN$2-'Indicator Date hidden'!AO173)</f>
        <v>0</v>
      </c>
      <c r="AO172" s="170">
        <f>IF('Indicator Date hidden'!AP173="x","x",$AO$2-'Indicator Date hidden'!AP173)</f>
        <v>1</v>
      </c>
      <c r="AP172" s="170">
        <f>IF('Indicator Date hidden'!AQ173="x","x",$AP$2-'Indicator Date hidden'!AQ173)</f>
        <v>1</v>
      </c>
      <c r="AQ172" s="170">
        <f>IF('Indicator Date hidden'!AR173="x","x",$AQ$2-'Indicator Date hidden'!AR173)</f>
        <v>0</v>
      </c>
      <c r="AR172" s="170">
        <f>IF('Indicator Date hidden'!AS173="x","x",$AR$2-'Indicator Date hidden'!AS173)</f>
        <v>0</v>
      </c>
      <c r="AS172" s="170">
        <f>IF('Indicator Date hidden'!AT173="x","x",$AS$2-'Indicator Date hidden'!AT173)</f>
        <v>0</v>
      </c>
      <c r="AT172" s="170">
        <f>IF('Indicator Date hidden'!AU173="x","x",$AT$2-'Indicator Date hidden'!AU173)</f>
        <v>0</v>
      </c>
      <c r="AU172" s="170">
        <f>IF('Indicator Date hidden'!AV173="x","x",$AU$2-'Indicator Date hidden'!AV173)</f>
        <v>1</v>
      </c>
      <c r="AV172" s="170">
        <f>IF('Indicator Date hidden'!AW173="x","x",$AV$2-'Indicator Date hidden'!AW173)</f>
        <v>0</v>
      </c>
      <c r="AW172" s="170">
        <f>IF('Indicator Date hidden'!AX173="x","x",$AW$2-'Indicator Date hidden'!AX173)</f>
        <v>0</v>
      </c>
      <c r="AX172" s="170">
        <f>IF('Indicator Date hidden'!AY173="x","x",$AX$2-'Indicator Date hidden'!AY173)</f>
        <v>0</v>
      </c>
      <c r="AY172" s="170">
        <f>IF('Indicator Date hidden'!AZ173="x","x",$AY$2-'Indicator Date hidden'!AZ173)</f>
        <v>0</v>
      </c>
      <c r="AZ172" s="170">
        <f>IF('Indicator Date hidden'!BA173="x","x",$AZ$2-'Indicator Date hidden'!BA173)</f>
        <v>0</v>
      </c>
      <c r="BA172" s="5">
        <f t="shared" si="10"/>
        <v>27</v>
      </c>
      <c r="BB172" s="171">
        <f t="shared" si="11"/>
        <v>0.54</v>
      </c>
      <c r="BC172" s="5">
        <f t="shared" si="12"/>
        <v>9</v>
      </c>
      <c r="BD172" s="171">
        <f t="shared" si="13"/>
        <v>1.5259095648169978</v>
      </c>
      <c r="BE172" s="174">
        <f t="shared" si="14"/>
        <v>0</v>
      </c>
    </row>
    <row r="173" spans="1:57" x14ac:dyDescent="0.25">
      <c r="A173" t="s">
        <v>91</v>
      </c>
      <c r="B173" s="170">
        <f>IF('Indicator Date hidden'!C174="x","x",$B$2-'Indicator Date hidden'!C174)</f>
        <v>0</v>
      </c>
      <c r="C173" s="170">
        <f>IF('Indicator Date hidden'!D174="x","x",$C$2-'Indicator Date hidden'!D174)</f>
        <v>0</v>
      </c>
      <c r="D173" s="170">
        <f>IF('Indicator Date hidden'!E174="x","x",$D$2-'Indicator Date hidden'!E174)</f>
        <v>0</v>
      </c>
      <c r="E173" s="170">
        <f>IF('Indicator Date hidden'!F174="x","x",$E$2-'Indicator Date hidden'!F174)</f>
        <v>0</v>
      </c>
      <c r="F173" s="170">
        <f>IF('Indicator Date hidden'!G174="x","x",$F$2-'Indicator Date hidden'!G174)</f>
        <v>0</v>
      </c>
      <c r="G173" s="170">
        <f>IF('Indicator Date hidden'!H174="x","x",$G$2-'Indicator Date hidden'!H174)</f>
        <v>0</v>
      </c>
      <c r="H173" s="170">
        <f>IF('Indicator Date hidden'!I174="x","x",$H$2-'Indicator Date hidden'!I174)</f>
        <v>0</v>
      </c>
      <c r="I173" s="170">
        <f>IF('Indicator Date hidden'!J174="x","x",$I$2-'Indicator Date hidden'!J174)</f>
        <v>0</v>
      </c>
      <c r="J173" s="170">
        <f>IF('Indicator Date hidden'!K174="x","x",$J$2-'Indicator Date hidden'!K174)</f>
        <v>0</v>
      </c>
      <c r="K173" s="170">
        <f>IF('Indicator Date hidden'!L174="x","x",$K$2-'Indicator Date hidden'!L174)</f>
        <v>0</v>
      </c>
      <c r="L173" s="170">
        <f>IF('Indicator Date hidden'!M174="x","x",$L$2-'Indicator Date hidden'!M174)</f>
        <v>0</v>
      </c>
      <c r="M173" s="170">
        <f>IF('Indicator Date hidden'!N174="x","x",$M$2-'Indicator Date hidden'!N174)</f>
        <v>0</v>
      </c>
      <c r="N173" s="170">
        <f>IF('Indicator Date hidden'!O174="x","x",$N$2-'Indicator Date hidden'!O174)</f>
        <v>0</v>
      </c>
      <c r="O173" s="170">
        <f>IF('Indicator Date hidden'!P174="x","x",$O$2-'Indicator Date hidden'!P174)</f>
        <v>0</v>
      </c>
      <c r="P173" s="170">
        <f>IF('Indicator Date hidden'!Q174="x","x",$P$2-'Indicator Date hidden'!Q174)</f>
        <v>0</v>
      </c>
      <c r="Q173" s="170">
        <f>IF('Indicator Date hidden'!R174="x","x",$Q$2-'Indicator Date hidden'!R174)</f>
        <v>5</v>
      </c>
      <c r="R173" s="170">
        <f>IF('Indicator Date hidden'!S174="x","x",$R$2-'Indicator Date hidden'!S174)</f>
        <v>0</v>
      </c>
      <c r="S173" s="170">
        <f>IF('Indicator Date hidden'!T174="x","x",$S$2-'Indicator Date hidden'!T174)</f>
        <v>0</v>
      </c>
      <c r="T173" s="170">
        <f>IF('Indicator Date hidden'!U174="x","x",$T$2-'Indicator Date hidden'!U174)</f>
        <v>0</v>
      </c>
      <c r="U173" s="170">
        <f>IF('Indicator Date hidden'!V174="x","x",$U$2-'Indicator Date hidden'!V174)</f>
        <v>0</v>
      </c>
      <c r="V173" s="170">
        <f>IF('Indicator Date hidden'!W174="x","x",$V$2-'Indicator Date hidden'!W174)</f>
        <v>1</v>
      </c>
      <c r="W173" s="170">
        <f>IF('Indicator Date hidden'!X174="x","x",$W$2-'Indicator Date hidden'!X174)</f>
        <v>7</v>
      </c>
      <c r="X173" s="170">
        <f>IF('Indicator Date hidden'!Y174="x","x",$X$2-'Indicator Date hidden'!Y174)</f>
        <v>5</v>
      </c>
      <c r="Y173" s="170">
        <f>IF('Indicator Date hidden'!Z174="x","x",$Y$2-'Indicator Date hidden'!Z174)</f>
        <v>0</v>
      </c>
      <c r="Z173" s="170">
        <f>IF('Indicator Date hidden'!AA174="x","x",$Z$2-'Indicator Date hidden'!AA174)</f>
        <v>0</v>
      </c>
      <c r="AA173" s="170" t="str">
        <f>IF('Indicator Date hidden'!AB174="x","x",$AA$2-'Indicator Date hidden'!AB174)</f>
        <v>x</v>
      </c>
      <c r="AB173" s="170">
        <f>IF('Indicator Date hidden'!AC174="x","x",$AB$2-'Indicator Date hidden'!AC174)</f>
        <v>0</v>
      </c>
      <c r="AC173" s="170">
        <f>IF('Indicator Date hidden'!AD174="x","x",$AC$2-'Indicator Date hidden'!AD174)</f>
        <v>0</v>
      </c>
      <c r="AD173" s="170">
        <f>IF('Indicator Date hidden'!AE174="x","x",$AD$2-'Indicator Date hidden'!AE174)</f>
        <v>0</v>
      </c>
      <c r="AE173" s="170" t="str">
        <f>IF('Indicator Date hidden'!AF174="x","x",$AE$2-'Indicator Date hidden'!AF174)</f>
        <v>x</v>
      </c>
      <c r="AF173" s="170">
        <f>IF('Indicator Date hidden'!AG174="x","x",$AF$2-'Indicator Date hidden'!AG174)</f>
        <v>8</v>
      </c>
      <c r="AG173" s="170">
        <f>IF('Indicator Date hidden'!AH174="x","x",$AG$2-'Indicator Date hidden'!AH174)</f>
        <v>0</v>
      </c>
      <c r="AH173" s="170">
        <f>IF('Indicator Date hidden'!AI174="x","x",$AH$2-'Indicator Date hidden'!AI174)</f>
        <v>0</v>
      </c>
      <c r="AI173" s="170">
        <f>IF('Indicator Date hidden'!AJ174="x","x",$AI$2-'Indicator Date hidden'!AJ174)</f>
        <v>0</v>
      </c>
      <c r="AJ173" s="170" t="str">
        <f>IF('Indicator Date hidden'!AK174="x","x",$AJ$2-'Indicator Date hidden'!AK174)</f>
        <v>x</v>
      </c>
      <c r="AK173" s="170">
        <f>IF('Indicator Date hidden'!AL174="x","x",$AK$2-'Indicator Date hidden'!AL174)</f>
        <v>1</v>
      </c>
      <c r="AL173" s="170">
        <f>IF('Indicator Date hidden'!AM174="x","x",$AL$2-'Indicator Date hidden'!AM174)</f>
        <v>0</v>
      </c>
      <c r="AM173" s="170">
        <f>IF('Indicator Date hidden'!AN174="x","x",$AM$2-'Indicator Date hidden'!AN174)</f>
        <v>0</v>
      </c>
      <c r="AN173" s="170">
        <f>IF('Indicator Date hidden'!AO174="x","x",$AN$2-'Indicator Date hidden'!AO174)</f>
        <v>0</v>
      </c>
      <c r="AO173" s="170" t="str">
        <f>IF('Indicator Date hidden'!AP174="x","x",$AO$2-'Indicator Date hidden'!AP174)</f>
        <v>x</v>
      </c>
      <c r="AP173" s="170" t="str">
        <f>IF('Indicator Date hidden'!AQ174="x","x",$AP$2-'Indicator Date hidden'!AQ174)</f>
        <v>x</v>
      </c>
      <c r="AQ173" s="170">
        <f>IF('Indicator Date hidden'!AR174="x","x",$AQ$2-'Indicator Date hidden'!AR174)</f>
        <v>6</v>
      </c>
      <c r="AR173" s="170">
        <f>IF('Indicator Date hidden'!AS174="x","x",$AR$2-'Indicator Date hidden'!AS174)</f>
        <v>0</v>
      </c>
      <c r="AS173" s="170">
        <f>IF('Indicator Date hidden'!AT174="x","x",$AS$2-'Indicator Date hidden'!AT174)</f>
        <v>0</v>
      </c>
      <c r="AT173" s="170">
        <f>IF('Indicator Date hidden'!AU174="x","x",$AT$2-'Indicator Date hidden'!AU174)</f>
        <v>0</v>
      </c>
      <c r="AU173" s="170">
        <f>IF('Indicator Date hidden'!AV174="x","x",$AU$2-'Indicator Date hidden'!AV174)</f>
        <v>1</v>
      </c>
      <c r="AV173" s="170">
        <f>IF('Indicator Date hidden'!AW174="x","x",$AV$2-'Indicator Date hidden'!AW174)</f>
        <v>0</v>
      </c>
      <c r="AW173" s="170">
        <f>IF('Indicator Date hidden'!AX174="x","x",$AW$2-'Indicator Date hidden'!AX174)</f>
        <v>0</v>
      </c>
      <c r="AX173" s="170">
        <f>IF('Indicator Date hidden'!AY174="x","x",$AX$2-'Indicator Date hidden'!AY174)</f>
        <v>0</v>
      </c>
      <c r="AY173" s="170">
        <f>IF('Indicator Date hidden'!AZ174="x","x",$AY$2-'Indicator Date hidden'!AZ174)</f>
        <v>0</v>
      </c>
      <c r="AZ173" s="170">
        <f>IF('Indicator Date hidden'!BA174="x","x",$AZ$2-'Indicator Date hidden'!BA174)</f>
        <v>0</v>
      </c>
      <c r="BA173" s="5">
        <f t="shared" si="10"/>
        <v>34</v>
      </c>
      <c r="BB173" s="171">
        <f t="shared" si="11"/>
        <v>0.73913043478260865</v>
      </c>
      <c r="BC173" s="5">
        <f t="shared" si="12"/>
        <v>8</v>
      </c>
      <c r="BD173" s="171">
        <f t="shared" si="13"/>
        <v>1.9608647450051619</v>
      </c>
      <c r="BE173" s="174">
        <f t="shared" si="14"/>
        <v>0</v>
      </c>
    </row>
    <row r="174" spans="1:57" x14ac:dyDescent="0.25">
      <c r="A174" t="s">
        <v>321</v>
      </c>
      <c r="B174" s="170">
        <f>IF('Indicator Date hidden'!C175="x","x",$B$2-'Indicator Date hidden'!C175)</f>
        <v>0</v>
      </c>
      <c r="C174" s="170">
        <f>IF('Indicator Date hidden'!D175="x","x",$C$2-'Indicator Date hidden'!D175)</f>
        <v>0</v>
      </c>
      <c r="D174" s="170">
        <f>IF('Indicator Date hidden'!E175="x","x",$D$2-'Indicator Date hidden'!E175)</f>
        <v>0</v>
      </c>
      <c r="E174" s="170">
        <f>IF('Indicator Date hidden'!F175="x","x",$E$2-'Indicator Date hidden'!F175)</f>
        <v>0</v>
      </c>
      <c r="F174" s="170">
        <f>IF('Indicator Date hidden'!G175="x","x",$F$2-'Indicator Date hidden'!G175)</f>
        <v>0</v>
      </c>
      <c r="G174" s="170">
        <f>IF('Indicator Date hidden'!H175="x","x",$G$2-'Indicator Date hidden'!H175)</f>
        <v>0</v>
      </c>
      <c r="H174" s="170">
        <f>IF('Indicator Date hidden'!I175="x","x",$H$2-'Indicator Date hidden'!I175)</f>
        <v>0</v>
      </c>
      <c r="I174" s="170">
        <f>IF('Indicator Date hidden'!J175="x","x",$I$2-'Indicator Date hidden'!J175)</f>
        <v>0</v>
      </c>
      <c r="J174" s="170">
        <f>IF('Indicator Date hidden'!K175="x","x",$J$2-'Indicator Date hidden'!K175)</f>
        <v>0</v>
      </c>
      <c r="K174" s="170">
        <f>IF('Indicator Date hidden'!L175="x","x",$K$2-'Indicator Date hidden'!L175)</f>
        <v>0</v>
      </c>
      <c r="L174" s="170">
        <f>IF('Indicator Date hidden'!M175="x","x",$L$2-'Indicator Date hidden'!M175)</f>
        <v>0</v>
      </c>
      <c r="M174" s="170">
        <f>IF('Indicator Date hidden'!N175="x","x",$M$2-'Indicator Date hidden'!N175)</f>
        <v>0</v>
      </c>
      <c r="N174" s="170">
        <f>IF('Indicator Date hidden'!O175="x","x",$N$2-'Indicator Date hidden'!O175)</f>
        <v>0</v>
      </c>
      <c r="O174" s="170">
        <f>IF('Indicator Date hidden'!P175="x","x",$O$2-'Indicator Date hidden'!P175)</f>
        <v>0</v>
      </c>
      <c r="P174" s="170">
        <f>IF('Indicator Date hidden'!Q175="x","x",$P$2-'Indicator Date hidden'!Q175)</f>
        <v>0</v>
      </c>
      <c r="Q174" s="170">
        <f>IF('Indicator Date hidden'!R175="x","x",$Q$2-'Indicator Date hidden'!R175)</f>
        <v>1</v>
      </c>
      <c r="R174" s="170">
        <f>IF('Indicator Date hidden'!S175="x","x",$R$2-'Indicator Date hidden'!S175)</f>
        <v>0</v>
      </c>
      <c r="S174" s="170">
        <f>IF('Indicator Date hidden'!T175="x","x",$S$2-'Indicator Date hidden'!T175)</f>
        <v>0</v>
      </c>
      <c r="T174" s="170">
        <f>IF('Indicator Date hidden'!U175="x","x",$T$2-'Indicator Date hidden'!U175)</f>
        <v>0</v>
      </c>
      <c r="U174" s="170">
        <f>IF('Indicator Date hidden'!V175="x","x",$U$2-'Indicator Date hidden'!V175)</f>
        <v>0</v>
      </c>
      <c r="V174" s="170">
        <f>IF('Indicator Date hidden'!W175="x","x",$V$2-'Indicator Date hidden'!W175)</f>
        <v>1</v>
      </c>
      <c r="W174" s="170">
        <f>IF('Indicator Date hidden'!X175="x","x",$W$2-'Indicator Date hidden'!X175)</f>
        <v>2</v>
      </c>
      <c r="X174" s="170">
        <f>IF('Indicator Date hidden'!Y175="x","x",$X$2-'Indicator Date hidden'!Y175)</f>
        <v>6</v>
      </c>
      <c r="Y174" s="170">
        <f>IF('Indicator Date hidden'!Z175="x","x",$Y$2-'Indicator Date hidden'!Z175)</f>
        <v>0</v>
      </c>
      <c r="Z174" s="170">
        <f>IF('Indicator Date hidden'!AA175="x","x",$Z$2-'Indicator Date hidden'!AA175)</f>
        <v>0</v>
      </c>
      <c r="AA174" s="170">
        <f>IF('Indicator Date hidden'!AB175="x","x",$AA$2-'Indicator Date hidden'!AB175)</f>
        <v>0</v>
      </c>
      <c r="AB174" s="170">
        <f>IF('Indicator Date hidden'!AC175="x","x",$AB$2-'Indicator Date hidden'!AC175)</f>
        <v>0</v>
      </c>
      <c r="AC174" s="170">
        <f>IF('Indicator Date hidden'!AD175="x","x",$AC$2-'Indicator Date hidden'!AD175)</f>
        <v>0</v>
      </c>
      <c r="AD174" s="170">
        <f>IF('Indicator Date hidden'!AE175="x","x",$AD$2-'Indicator Date hidden'!AE175)</f>
        <v>0</v>
      </c>
      <c r="AE174" s="170">
        <f>IF('Indicator Date hidden'!AF175="x","x",$AE$2-'Indicator Date hidden'!AF175)</f>
        <v>0</v>
      </c>
      <c r="AF174" s="170">
        <f>IF('Indicator Date hidden'!AG175="x","x",$AF$2-'Indicator Date hidden'!AG175)</f>
        <v>4</v>
      </c>
      <c r="AG174" s="170">
        <f>IF('Indicator Date hidden'!AH175="x","x",$AG$2-'Indicator Date hidden'!AH175)</f>
        <v>0</v>
      </c>
      <c r="AH174" s="170">
        <f>IF('Indicator Date hidden'!AI175="x","x",$AH$2-'Indicator Date hidden'!AI175)</f>
        <v>0</v>
      </c>
      <c r="AI174" s="170">
        <f>IF('Indicator Date hidden'!AJ175="x","x",$AI$2-'Indicator Date hidden'!AJ175)</f>
        <v>0</v>
      </c>
      <c r="AJ174" s="170">
        <f>IF('Indicator Date hidden'!AK175="x","x",$AJ$2-'Indicator Date hidden'!AK175)</f>
        <v>1</v>
      </c>
      <c r="AK174" s="170">
        <f>IF('Indicator Date hidden'!AL175="x","x",$AK$2-'Indicator Date hidden'!AL175)</f>
        <v>0</v>
      </c>
      <c r="AL174" s="170">
        <f>IF('Indicator Date hidden'!AM175="x","x",$AL$2-'Indicator Date hidden'!AM175)</f>
        <v>0</v>
      </c>
      <c r="AM174" s="170">
        <f>IF('Indicator Date hidden'!AN175="x","x",$AM$2-'Indicator Date hidden'!AN175)</f>
        <v>0</v>
      </c>
      <c r="AN174" s="170">
        <f>IF('Indicator Date hidden'!AO175="x","x",$AN$2-'Indicator Date hidden'!AO175)</f>
        <v>0</v>
      </c>
      <c r="AO174" s="170">
        <f>IF('Indicator Date hidden'!AP175="x","x",$AO$2-'Indicator Date hidden'!AP175)</f>
        <v>0</v>
      </c>
      <c r="AP174" s="170">
        <f>IF('Indicator Date hidden'!AQ175="x","x",$AP$2-'Indicator Date hidden'!AQ175)</f>
        <v>0</v>
      </c>
      <c r="AQ174" s="170">
        <f>IF('Indicator Date hidden'!AR175="x","x",$AQ$2-'Indicator Date hidden'!AR175)</f>
        <v>0</v>
      </c>
      <c r="AR174" s="170">
        <f>IF('Indicator Date hidden'!AS175="x","x",$AR$2-'Indicator Date hidden'!AS175)</f>
        <v>0</v>
      </c>
      <c r="AS174" s="170">
        <f>IF('Indicator Date hidden'!AT175="x","x",$AS$2-'Indicator Date hidden'!AT175)</f>
        <v>0</v>
      </c>
      <c r="AT174" s="170">
        <f>IF('Indicator Date hidden'!AU175="x","x",$AT$2-'Indicator Date hidden'!AU175)</f>
        <v>0</v>
      </c>
      <c r="AU174" s="170">
        <f>IF('Indicator Date hidden'!AV175="x","x",$AU$2-'Indicator Date hidden'!AV175)</f>
        <v>1</v>
      </c>
      <c r="AV174" s="170">
        <f>IF('Indicator Date hidden'!AW175="x","x",$AV$2-'Indicator Date hidden'!AW175)</f>
        <v>0</v>
      </c>
      <c r="AW174" s="170">
        <f>IF('Indicator Date hidden'!AX175="x","x",$AW$2-'Indicator Date hidden'!AX175)</f>
        <v>0</v>
      </c>
      <c r="AX174" s="170">
        <f>IF('Indicator Date hidden'!AY175="x","x",$AX$2-'Indicator Date hidden'!AY175)</f>
        <v>0</v>
      </c>
      <c r="AY174" s="170">
        <f>IF('Indicator Date hidden'!AZ175="x","x",$AY$2-'Indicator Date hidden'!AZ175)</f>
        <v>0</v>
      </c>
      <c r="AZ174" s="170">
        <f>IF('Indicator Date hidden'!BA175="x","x",$AZ$2-'Indicator Date hidden'!BA175)</f>
        <v>0</v>
      </c>
      <c r="BA174" s="5">
        <f t="shared" si="10"/>
        <v>16</v>
      </c>
      <c r="BB174" s="171">
        <f t="shared" si="11"/>
        <v>0.31372549019607843</v>
      </c>
      <c r="BC174" s="5">
        <f t="shared" si="12"/>
        <v>7</v>
      </c>
      <c r="BD174" s="171">
        <f t="shared" si="13"/>
        <v>1.0382903760685276</v>
      </c>
      <c r="BE174" s="174">
        <f t="shared" si="14"/>
        <v>0</v>
      </c>
    </row>
    <row r="175" spans="1:57" x14ac:dyDescent="0.25">
      <c r="A175" t="s">
        <v>323</v>
      </c>
      <c r="B175" s="170">
        <f>IF('Indicator Date hidden'!C176="x","x",$B$2-'Indicator Date hidden'!C176)</f>
        <v>0</v>
      </c>
      <c r="C175" s="170">
        <f>IF('Indicator Date hidden'!D176="x","x",$C$2-'Indicator Date hidden'!D176)</f>
        <v>0</v>
      </c>
      <c r="D175" s="170">
        <f>IF('Indicator Date hidden'!E176="x","x",$D$2-'Indicator Date hidden'!E176)</f>
        <v>0</v>
      </c>
      <c r="E175" s="170">
        <f>IF('Indicator Date hidden'!F176="x","x",$E$2-'Indicator Date hidden'!F176)</f>
        <v>0</v>
      </c>
      <c r="F175" s="170">
        <f>IF('Indicator Date hidden'!G176="x","x",$F$2-'Indicator Date hidden'!G176)</f>
        <v>0</v>
      </c>
      <c r="G175" s="170">
        <f>IF('Indicator Date hidden'!H176="x","x",$G$2-'Indicator Date hidden'!H176)</f>
        <v>0</v>
      </c>
      <c r="H175" s="170">
        <f>IF('Indicator Date hidden'!I176="x","x",$H$2-'Indicator Date hidden'!I176)</f>
        <v>0</v>
      </c>
      <c r="I175" s="170">
        <f>IF('Indicator Date hidden'!J176="x","x",$I$2-'Indicator Date hidden'!J176)</f>
        <v>0</v>
      </c>
      <c r="J175" s="170">
        <f>IF('Indicator Date hidden'!K176="x","x",$J$2-'Indicator Date hidden'!K176)</f>
        <v>0</v>
      </c>
      <c r="K175" s="170">
        <f>IF('Indicator Date hidden'!L176="x","x",$K$2-'Indicator Date hidden'!L176)</f>
        <v>0</v>
      </c>
      <c r="L175" s="170">
        <f>IF('Indicator Date hidden'!M176="x","x",$L$2-'Indicator Date hidden'!M176)</f>
        <v>0</v>
      </c>
      <c r="M175" s="170">
        <f>IF('Indicator Date hidden'!N176="x","x",$M$2-'Indicator Date hidden'!N176)</f>
        <v>0</v>
      </c>
      <c r="N175" s="170">
        <f>IF('Indicator Date hidden'!O176="x","x",$N$2-'Indicator Date hidden'!O176)</f>
        <v>0</v>
      </c>
      <c r="O175" s="170">
        <f>IF('Indicator Date hidden'!P176="x","x",$O$2-'Indicator Date hidden'!P176)</f>
        <v>0</v>
      </c>
      <c r="P175" s="170">
        <f>IF('Indicator Date hidden'!Q176="x","x",$P$2-'Indicator Date hidden'!Q176)</f>
        <v>0</v>
      </c>
      <c r="Q175" s="170" t="str">
        <f>IF('Indicator Date hidden'!R176="x","x",$Q$2-'Indicator Date hidden'!R176)</f>
        <v>x</v>
      </c>
      <c r="R175" s="170">
        <f>IF('Indicator Date hidden'!S176="x","x",$R$2-'Indicator Date hidden'!S176)</f>
        <v>0</v>
      </c>
      <c r="S175" s="170">
        <f>IF('Indicator Date hidden'!T176="x","x",$S$2-'Indicator Date hidden'!T176)</f>
        <v>0</v>
      </c>
      <c r="T175" s="170">
        <f>IF('Indicator Date hidden'!U176="x","x",$T$2-'Indicator Date hidden'!U176)</f>
        <v>0</v>
      </c>
      <c r="U175" s="170">
        <f>IF('Indicator Date hidden'!V176="x","x",$U$2-'Indicator Date hidden'!V176)</f>
        <v>0</v>
      </c>
      <c r="V175" s="170">
        <f>IF('Indicator Date hidden'!W176="x","x",$V$2-'Indicator Date hidden'!W176)</f>
        <v>1</v>
      </c>
      <c r="W175" s="170">
        <f>IF('Indicator Date hidden'!X176="x","x",$W$2-'Indicator Date hidden'!X176)</f>
        <v>4</v>
      </c>
      <c r="X175" s="170">
        <f>IF('Indicator Date hidden'!Y176="x","x",$X$2-'Indicator Date hidden'!Y176)</f>
        <v>6</v>
      </c>
      <c r="Y175" s="170">
        <f>IF('Indicator Date hidden'!Z176="x","x",$Y$2-'Indicator Date hidden'!Z176)</f>
        <v>0</v>
      </c>
      <c r="Z175" s="170">
        <f>IF('Indicator Date hidden'!AA176="x","x",$Z$2-'Indicator Date hidden'!AA176)</f>
        <v>0</v>
      </c>
      <c r="AA175" s="170" t="str">
        <f>IF('Indicator Date hidden'!AB176="x","x",$AA$2-'Indicator Date hidden'!AB176)</f>
        <v>x</v>
      </c>
      <c r="AB175" s="170">
        <f>IF('Indicator Date hidden'!AC176="x","x",$AB$2-'Indicator Date hidden'!AC176)</f>
        <v>0</v>
      </c>
      <c r="AC175" s="170">
        <f>IF('Indicator Date hidden'!AD176="x","x",$AC$2-'Indicator Date hidden'!AD176)</f>
        <v>0</v>
      </c>
      <c r="AD175" s="170" t="str">
        <f>IF('Indicator Date hidden'!AE176="x","x",$AD$2-'Indicator Date hidden'!AE176)</f>
        <v>x</v>
      </c>
      <c r="AE175" s="170">
        <f>IF('Indicator Date hidden'!AF176="x","x",$AE$2-'Indicator Date hidden'!AF176)</f>
        <v>0</v>
      </c>
      <c r="AF175" s="170">
        <f>IF('Indicator Date hidden'!AG176="x","x",$AF$2-'Indicator Date hidden'!AG176)</f>
        <v>6</v>
      </c>
      <c r="AG175" s="170">
        <f>IF('Indicator Date hidden'!AH176="x","x",$AG$2-'Indicator Date hidden'!AH176)</f>
        <v>0</v>
      </c>
      <c r="AH175" s="170">
        <f>IF('Indicator Date hidden'!AI176="x","x",$AH$2-'Indicator Date hidden'!AI176)</f>
        <v>0</v>
      </c>
      <c r="AI175" s="170">
        <f>IF('Indicator Date hidden'!AJ176="x","x",$AI$2-'Indicator Date hidden'!AJ176)</f>
        <v>0</v>
      </c>
      <c r="AJ175" s="170" t="str">
        <f>IF('Indicator Date hidden'!AK176="x","x",$AJ$2-'Indicator Date hidden'!AK176)</f>
        <v>x</v>
      </c>
      <c r="AK175" s="170">
        <f>IF('Indicator Date hidden'!AL176="x","x",$AK$2-'Indicator Date hidden'!AL176)</f>
        <v>1</v>
      </c>
      <c r="AL175" s="170">
        <f>IF('Indicator Date hidden'!AM176="x","x",$AL$2-'Indicator Date hidden'!AM176)</f>
        <v>0</v>
      </c>
      <c r="AM175" s="170">
        <f>IF('Indicator Date hidden'!AN176="x","x",$AM$2-'Indicator Date hidden'!AN176)</f>
        <v>0</v>
      </c>
      <c r="AN175" s="170">
        <f>IF('Indicator Date hidden'!AO176="x","x",$AN$2-'Indicator Date hidden'!AO176)</f>
        <v>0</v>
      </c>
      <c r="AO175" s="170" t="str">
        <f>IF('Indicator Date hidden'!AP176="x","x",$AO$2-'Indicator Date hidden'!AP176)</f>
        <v>x</v>
      </c>
      <c r="AP175" s="170" t="str">
        <f>IF('Indicator Date hidden'!AQ176="x","x",$AP$2-'Indicator Date hidden'!AQ176)</f>
        <v>x</v>
      </c>
      <c r="AQ175" s="170">
        <f>IF('Indicator Date hidden'!AR176="x","x",$AQ$2-'Indicator Date hidden'!AR176)</f>
        <v>4</v>
      </c>
      <c r="AR175" s="170">
        <f>IF('Indicator Date hidden'!AS176="x","x",$AR$2-'Indicator Date hidden'!AS176)</f>
        <v>0</v>
      </c>
      <c r="AS175" s="170" t="str">
        <f>IF('Indicator Date hidden'!AT176="x","x",$AS$2-'Indicator Date hidden'!AT176)</f>
        <v>x</v>
      </c>
      <c r="AT175" s="170">
        <f>IF('Indicator Date hidden'!AU176="x","x",$AT$2-'Indicator Date hidden'!AU176)</f>
        <v>0</v>
      </c>
      <c r="AU175" s="170">
        <f>IF('Indicator Date hidden'!AV176="x","x",$AU$2-'Indicator Date hidden'!AV176)</f>
        <v>1</v>
      </c>
      <c r="AV175" s="170">
        <f>IF('Indicator Date hidden'!AW176="x","x",$AV$2-'Indicator Date hidden'!AW176)</f>
        <v>0</v>
      </c>
      <c r="AW175" s="170">
        <f>IF('Indicator Date hidden'!AX176="x","x",$AW$2-'Indicator Date hidden'!AX176)</f>
        <v>0</v>
      </c>
      <c r="AX175" s="170">
        <f>IF('Indicator Date hidden'!AY176="x","x",$AX$2-'Indicator Date hidden'!AY176)</f>
        <v>0</v>
      </c>
      <c r="AY175" s="170">
        <f>IF('Indicator Date hidden'!AZ176="x","x",$AY$2-'Indicator Date hidden'!AZ176)</f>
        <v>0</v>
      </c>
      <c r="AZ175" s="170">
        <f>IF('Indicator Date hidden'!BA176="x","x",$AZ$2-'Indicator Date hidden'!BA176)</f>
        <v>0</v>
      </c>
      <c r="BA175" s="5">
        <f t="shared" si="10"/>
        <v>23</v>
      </c>
      <c r="BB175" s="171">
        <f t="shared" si="11"/>
        <v>0.52272727272727271</v>
      </c>
      <c r="BC175" s="5">
        <f t="shared" si="12"/>
        <v>7</v>
      </c>
      <c r="BD175" s="171">
        <f t="shared" si="13"/>
        <v>1.4692087598994532</v>
      </c>
      <c r="BE175" s="174">
        <f t="shared" si="14"/>
        <v>0</v>
      </c>
    </row>
    <row r="176" spans="1:57" x14ac:dyDescent="0.25">
      <c r="A176" t="s">
        <v>325</v>
      </c>
      <c r="B176" s="170">
        <f>IF('Indicator Date hidden'!C177="x","x",$B$2-'Indicator Date hidden'!C177)</f>
        <v>0</v>
      </c>
      <c r="C176" s="170">
        <f>IF('Indicator Date hidden'!D177="x","x",$C$2-'Indicator Date hidden'!D177)</f>
        <v>0</v>
      </c>
      <c r="D176" s="170">
        <f>IF('Indicator Date hidden'!E177="x","x",$D$2-'Indicator Date hidden'!E177)</f>
        <v>0</v>
      </c>
      <c r="E176" s="170">
        <f>IF('Indicator Date hidden'!F177="x","x",$E$2-'Indicator Date hidden'!F177)</f>
        <v>0</v>
      </c>
      <c r="F176" s="170">
        <f>IF('Indicator Date hidden'!G177="x","x",$F$2-'Indicator Date hidden'!G177)</f>
        <v>0</v>
      </c>
      <c r="G176" s="170">
        <f>IF('Indicator Date hidden'!H177="x","x",$G$2-'Indicator Date hidden'!H177)</f>
        <v>0</v>
      </c>
      <c r="H176" s="170">
        <f>IF('Indicator Date hidden'!I177="x","x",$H$2-'Indicator Date hidden'!I177)</f>
        <v>0</v>
      </c>
      <c r="I176" s="170">
        <f>IF('Indicator Date hidden'!J177="x","x",$I$2-'Indicator Date hidden'!J177)</f>
        <v>0</v>
      </c>
      <c r="J176" s="170">
        <f>IF('Indicator Date hidden'!K177="x","x",$J$2-'Indicator Date hidden'!K177)</f>
        <v>0</v>
      </c>
      <c r="K176" s="170">
        <f>IF('Indicator Date hidden'!L177="x","x",$K$2-'Indicator Date hidden'!L177)</f>
        <v>0</v>
      </c>
      <c r="L176" s="170">
        <f>IF('Indicator Date hidden'!M177="x","x",$L$2-'Indicator Date hidden'!M177)</f>
        <v>0</v>
      </c>
      <c r="M176" s="170">
        <f>IF('Indicator Date hidden'!N177="x","x",$M$2-'Indicator Date hidden'!N177)</f>
        <v>0</v>
      </c>
      <c r="N176" s="170">
        <f>IF('Indicator Date hidden'!O177="x","x",$N$2-'Indicator Date hidden'!O177)</f>
        <v>0</v>
      </c>
      <c r="O176" s="170">
        <f>IF('Indicator Date hidden'!P177="x","x",$O$2-'Indicator Date hidden'!P177)</f>
        <v>0</v>
      </c>
      <c r="P176" s="170">
        <f>IF('Indicator Date hidden'!Q177="x","x",$P$2-'Indicator Date hidden'!Q177)</f>
        <v>0</v>
      </c>
      <c r="Q176" s="170">
        <f>IF('Indicator Date hidden'!R177="x","x",$Q$2-'Indicator Date hidden'!R177)</f>
        <v>9</v>
      </c>
      <c r="R176" s="170">
        <f>IF('Indicator Date hidden'!S177="x","x",$R$2-'Indicator Date hidden'!S177)</f>
        <v>0</v>
      </c>
      <c r="S176" s="170">
        <f>IF('Indicator Date hidden'!T177="x","x",$S$2-'Indicator Date hidden'!T177)</f>
        <v>0</v>
      </c>
      <c r="T176" s="170">
        <f>IF('Indicator Date hidden'!U177="x","x",$T$2-'Indicator Date hidden'!U177)</f>
        <v>0</v>
      </c>
      <c r="U176" s="170" t="str">
        <f>IF('Indicator Date hidden'!V177="x","x",$U$2-'Indicator Date hidden'!V177)</f>
        <v>x</v>
      </c>
      <c r="V176" s="170">
        <f>IF('Indicator Date hidden'!W177="x","x",$V$2-'Indicator Date hidden'!W177)</f>
        <v>1</v>
      </c>
      <c r="W176" s="170" t="str">
        <f>IF('Indicator Date hidden'!X177="x","x",$W$2-'Indicator Date hidden'!X177)</f>
        <v>x</v>
      </c>
      <c r="X176" s="170">
        <f>IF('Indicator Date hidden'!Y177="x","x",$X$2-'Indicator Date hidden'!Y177)</f>
        <v>6</v>
      </c>
      <c r="Y176" s="170">
        <f>IF('Indicator Date hidden'!Z177="x","x",$Y$2-'Indicator Date hidden'!Z177)</f>
        <v>0</v>
      </c>
      <c r="Z176" s="170">
        <f>IF('Indicator Date hidden'!AA177="x","x",$Z$2-'Indicator Date hidden'!AA177)</f>
        <v>0</v>
      </c>
      <c r="AA176" s="170">
        <f>IF('Indicator Date hidden'!AB177="x","x",$AA$2-'Indicator Date hidden'!AB177)</f>
        <v>0</v>
      </c>
      <c r="AB176" s="170">
        <f>IF('Indicator Date hidden'!AC177="x","x",$AB$2-'Indicator Date hidden'!AC177)</f>
        <v>0</v>
      </c>
      <c r="AC176" s="170">
        <f>IF('Indicator Date hidden'!AD177="x","x",$AC$2-'Indicator Date hidden'!AD177)</f>
        <v>0</v>
      </c>
      <c r="AD176" s="170" t="str">
        <f>IF('Indicator Date hidden'!AE177="x","x",$AD$2-'Indicator Date hidden'!AE177)</f>
        <v>x</v>
      </c>
      <c r="AE176" s="170">
        <f>IF('Indicator Date hidden'!AF177="x","x",$AE$2-'Indicator Date hidden'!AF177)</f>
        <v>0</v>
      </c>
      <c r="AF176" s="170">
        <f>IF('Indicator Date hidden'!AG177="x","x",$AF$2-'Indicator Date hidden'!AG177)</f>
        <v>10</v>
      </c>
      <c r="AG176" s="170">
        <f>IF('Indicator Date hidden'!AH177="x","x",$AG$2-'Indicator Date hidden'!AH177)</f>
        <v>0</v>
      </c>
      <c r="AH176" s="170">
        <f>IF('Indicator Date hidden'!AI177="x","x",$AH$2-'Indicator Date hidden'!AI177)</f>
        <v>0</v>
      </c>
      <c r="AI176" s="170">
        <f>IF('Indicator Date hidden'!AJ177="x","x",$AI$2-'Indicator Date hidden'!AJ177)</f>
        <v>0</v>
      </c>
      <c r="AJ176" s="170" t="str">
        <f>IF('Indicator Date hidden'!AK177="x","x",$AJ$2-'Indicator Date hidden'!AK177)</f>
        <v>x</v>
      </c>
      <c r="AK176" s="170">
        <f>IF('Indicator Date hidden'!AL177="x","x",$AK$2-'Indicator Date hidden'!AL177)</f>
        <v>1</v>
      </c>
      <c r="AL176" s="170">
        <f>IF('Indicator Date hidden'!AM177="x","x",$AL$2-'Indicator Date hidden'!AM177)</f>
        <v>0</v>
      </c>
      <c r="AM176" s="170">
        <f>IF('Indicator Date hidden'!AN177="x","x",$AM$2-'Indicator Date hidden'!AN177)</f>
        <v>0</v>
      </c>
      <c r="AN176" s="170">
        <f>IF('Indicator Date hidden'!AO177="x","x",$AN$2-'Indicator Date hidden'!AO177)</f>
        <v>0</v>
      </c>
      <c r="AO176" s="170">
        <f>IF('Indicator Date hidden'!AP177="x","x",$AO$2-'Indicator Date hidden'!AP177)</f>
        <v>1</v>
      </c>
      <c r="AP176" s="170">
        <f>IF('Indicator Date hidden'!AQ177="x","x",$AP$2-'Indicator Date hidden'!AQ177)</f>
        <v>1</v>
      </c>
      <c r="AQ176" s="170">
        <f>IF('Indicator Date hidden'!AR177="x","x",$AQ$2-'Indicator Date hidden'!AR177)</f>
        <v>4</v>
      </c>
      <c r="AR176" s="170">
        <f>IF('Indicator Date hidden'!AS177="x","x",$AR$2-'Indicator Date hidden'!AS177)</f>
        <v>0</v>
      </c>
      <c r="AS176" s="170">
        <f>IF('Indicator Date hidden'!AT177="x","x",$AS$2-'Indicator Date hidden'!AT177)</f>
        <v>0</v>
      </c>
      <c r="AT176" s="170">
        <f>IF('Indicator Date hidden'!AU177="x","x",$AT$2-'Indicator Date hidden'!AU177)</f>
        <v>0</v>
      </c>
      <c r="AU176" s="170">
        <f>IF('Indicator Date hidden'!AV177="x","x",$AU$2-'Indicator Date hidden'!AV177)</f>
        <v>1</v>
      </c>
      <c r="AV176" s="170">
        <f>IF('Indicator Date hidden'!AW177="x","x",$AV$2-'Indicator Date hidden'!AW177)</f>
        <v>0</v>
      </c>
      <c r="AW176" s="170">
        <f>IF('Indicator Date hidden'!AX177="x","x",$AW$2-'Indicator Date hidden'!AX177)</f>
        <v>0</v>
      </c>
      <c r="AX176" s="170">
        <f>IF('Indicator Date hidden'!AY177="x","x",$AX$2-'Indicator Date hidden'!AY177)</f>
        <v>0</v>
      </c>
      <c r="AY176" s="170">
        <f>IF('Indicator Date hidden'!AZ177="x","x",$AY$2-'Indicator Date hidden'!AZ177)</f>
        <v>0</v>
      </c>
      <c r="AZ176" s="170">
        <f>IF('Indicator Date hidden'!BA177="x","x",$AZ$2-'Indicator Date hidden'!BA177)</f>
        <v>0</v>
      </c>
      <c r="BA176" s="5">
        <f t="shared" si="10"/>
        <v>34</v>
      </c>
      <c r="BB176" s="171">
        <f t="shared" si="11"/>
        <v>0.72340425531914898</v>
      </c>
      <c r="BC176" s="5">
        <f t="shared" si="12"/>
        <v>9</v>
      </c>
      <c r="BD176" s="171">
        <f t="shared" si="13"/>
        <v>2.1308486737964736</v>
      </c>
      <c r="BE176" s="174">
        <f t="shared" si="14"/>
        <v>0</v>
      </c>
    </row>
    <row r="177" spans="1:57" x14ac:dyDescent="0.25">
      <c r="A177" t="s">
        <v>327</v>
      </c>
      <c r="B177" s="170">
        <f>IF('Indicator Date hidden'!C178="x","x",$B$2-'Indicator Date hidden'!C178)</f>
        <v>0</v>
      </c>
      <c r="C177" s="170">
        <f>IF('Indicator Date hidden'!D178="x","x",$C$2-'Indicator Date hidden'!D178)</f>
        <v>0</v>
      </c>
      <c r="D177" s="170">
        <f>IF('Indicator Date hidden'!E178="x","x",$D$2-'Indicator Date hidden'!E178)</f>
        <v>0</v>
      </c>
      <c r="E177" s="170">
        <f>IF('Indicator Date hidden'!F178="x","x",$E$2-'Indicator Date hidden'!F178)</f>
        <v>0</v>
      </c>
      <c r="F177" s="170">
        <f>IF('Indicator Date hidden'!G178="x","x",$F$2-'Indicator Date hidden'!G178)</f>
        <v>0</v>
      </c>
      <c r="G177" s="170">
        <f>IF('Indicator Date hidden'!H178="x","x",$G$2-'Indicator Date hidden'!H178)</f>
        <v>0</v>
      </c>
      <c r="H177" s="170">
        <f>IF('Indicator Date hidden'!I178="x","x",$H$2-'Indicator Date hidden'!I178)</f>
        <v>0</v>
      </c>
      <c r="I177" s="170">
        <f>IF('Indicator Date hidden'!J178="x","x",$I$2-'Indicator Date hidden'!J178)</f>
        <v>0</v>
      </c>
      <c r="J177" s="170">
        <f>IF('Indicator Date hidden'!K178="x","x",$J$2-'Indicator Date hidden'!K178)</f>
        <v>0</v>
      </c>
      <c r="K177" s="170">
        <f>IF('Indicator Date hidden'!L178="x","x",$K$2-'Indicator Date hidden'!L178)</f>
        <v>0</v>
      </c>
      <c r="L177" s="170">
        <f>IF('Indicator Date hidden'!M178="x","x",$L$2-'Indicator Date hidden'!M178)</f>
        <v>0</v>
      </c>
      <c r="M177" s="170">
        <f>IF('Indicator Date hidden'!N178="x","x",$M$2-'Indicator Date hidden'!N178)</f>
        <v>0</v>
      </c>
      <c r="N177" s="170">
        <f>IF('Indicator Date hidden'!O178="x","x",$N$2-'Indicator Date hidden'!O178)</f>
        <v>0</v>
      </c>
      <c r="O177" s="170">
        <f>IF('Indicator Date hidden'!P178="x","x",$O$2-'Indicator Date hidden'!P178)</f>
        <v>0</v>
      </c>
      <c r="P177" s="170">
        <f>IF('Indicator Date hidden'!Q178="x","x",$P$2-'Indicator Date hidden'!Q178)</f>
        <v>0</v>
      </c>
      <c r="Q177" s="170">
        <f>IF('Indicator Date hidden'!R178="x","x",$Q$2-'Indicator Date hidden'!R178)</f>
        <v>3</v>
      </c>
      <c r="R177" s="170">
        <f>IF('Indicator Date hidden'!S178="x","x",$R$2-'Indicator Date hidden'!S178)</f>
        <v>0</v>
      </c>
      <c r="S177" s="170">
        <f>IF('Indicator Date hidden'!T178="x","x",$S$2-'Indicator Date hidden'!T178)</f>
        <v>0</v>
      </c>
      <c r="T177" s="170">
        <f>IF('Indicator Date hidden'!U178="x","x",$T$2-'Indicator Date hidden'!U178)</f>
        <v>0</v>
      </c>
      <c r="U177" s="170">
        <f>IF('Indicator Date hidden'!V178="x","x",$U$2-'Indicator Date hidden'!V178)</f>
        <v>0</v>
      </c>
      <c r="V177" s="170">
        <f>IF('Indicator Date hidden'!W178="x","x",$V$2-'Indicator Date hidden'!W178)</f>
        <v>1</v>
      </c>
      <c r="W177" s="170">
        <f>IF('Indicator Date hidden'!X178="x","x",$W$2-'Indicator Date hidden'!X178)</f>
        <v>4</v>
      </c>
      <c r="X177" s="170">
        <f>IF('Indicator Date hidden'!Y178="x","x",$X$2-'Indicator Date hidden'!Y178)</f>
        <v>6</v>
      </c>
      <c r="Y177" s="170">
        <f>IF('Indicator Date hidden'!Z178="x","x",$Y$2-'Indicator Date hidden'!Z178)</f>
        <v>0</v>
      </c>
      <c r="Z177" s="170">
        <f>IF('Indicator Date hidden'!AA178="x","x",$Z$2-'Indicator Date hidden'!AA178)</f>
        <v>0</v>
      </c>
      <c r="AA177" s="170">
        <f>IF('Indicator Date hidden'!AB178="x","x",$AA$2-'Indicator Date hidden'!AB178)</f>
        <v>0</v>
      </c>
      <c r="AB177" s="170">
        <f>IF('Indicator Date hidden'!AC178="x","x",$AB$2-'Indicator Date hidden'!AC178)</f>
        <v>0</v>
      </c>
      <c r="AC177" s="170">
        <f>IF('Indicator Date hidden'!AD178="x","x",$AC$2-'Indicator Date hidden'!AD178)</f>
        <v>0</v>
      </c>
      <c r="AD177" s="170" t="str">
        <f>IF('Indicator Date hidden'!AE178="x","x",$AD$2-'Indicator Date hidden'!AE178)</f>
        <v>x</v>
      </c>
      <c r="AE177" s="170">
        <f>IF('Indicator Date hidden'!AF178="x","x",$AE$2-'Indicator Date hidden'!AF178)</f>
        <v>0</v>
      </c>
      <c r="AF177" s="170">
        <f>IF('Indicator Date hidden'!AG178="x","x",$AF$2-'Indicator Date hidden'!AG178)</f>
        <v>5</v>
      </c>
      <c r="AG177" s="170">
        <f>IF('Indicator Date hidden'!AH178="x","x",$AG$2-'Indicator Date hidden'!AH178)</f>
        <v>0</v>
      </c>
      <c r="AH177" s="170">
        <f>IF('Indicator Date hidden'!AI178="x","x",$AH$2-'Indicator Date hidden'!AI178)</f>
        <v>0</v>
      </c>
      <c r="AI177" s="170">
        <f>IF('Indicator Date hidden'!AJ178="x","x",$AI$2-'Indicator Date hidden'!AJ178)</f>
        <v>0</v>
      </c>
      <c r="AJ177" s="170" t="str">
        <f>IF('Indicator Date hidden'!AK178="x","x",$AJ$2-'Indicator Date hidden'!AK178)</f>
        <v>x</v>
      </c>
      <c r="AK177" s="170">
        <f>IF('Indicator Date hidden'!AL178="x","x",$AK$2-'Indicator Date hidden'!AL178)</f>
        <v>1</v>
      </c>
      <c r="AL177" s="170">
        <f>IF('Indicator Date hidden'!AM178="x","x",$AL$2-'Indicator Date hidden'!AM178)</f>
        <v>0</v>
      </c>
      <c r="AM177" s="170">
        <f>IF('Indicator Date hidden'!AN178="x","x",$AM$2-'Indicator Date hidden'!AN178)</f>
        <v>0</v>
      </c>
      <c r="AN177" s="170">
        <f>IF('Indicator Date hidden'!AO178="x","x",$AN$2-'Indicator Date hidden'!AO178)</f>
        <v>0</v>
      </c>
      <c r="AO177" s="170">
        <f>IF('Indicator Date hidden'!AP178="x","x",$AO$2-'Indicator Date hidden'!AP178)</f>
        <v>0</v>
      </c>
      <c r="AP177" s="170">
        <f>IF('Indicator Date hidden'!AQ178="x","x",$AP$2-'Indicator Date hidden'!AQ178)</f>
        <v>0</v>
      </c>
      <c r="AQ177" s="170">
        <f>IF('Indicator Date hidden'!AR178="x","x",$AQ$2-'Indicator Date hidden'!AR178)</f>
        <v>4</v>
      </c>
      <c r="AR177" s="170">
        <f>IF('Indicator Date hidden'!AS178="x","x",$AR$2-'Indicator Date hidden'!AS178)</f>
        <v>0</v>
      </c>
      <c r="AS177" s="170">
        <f>IF('Indicator Date hidden'!AT178="x","x",$AS$2-'Indicator Date hidden'!AT178)</f>
        <v>0</v>
      </c>
      <c r="AT177" s="170">
        <f>IF('Indicator Date hidden'!AU178="x","x",$AT$2-'Indicator Date hidden'!AU178)</f>
        <v>0</v>
      </c>
      <c r="AU177" s="170">
        <f>IF('Indicator Date hidden'!AV178="x","x",$AU$2-'Indicator Date hidden'!AV178)</f>
        <v>1</v>
      </c>
      <c r="AV177" s="170">
        <f>IF('Indicator Date hidden'!AW178="x","x",$AV$2-'Indicator Date hidden'!AW178)</f>
        <v>0</v>
      </c>
      <c r="AW177" s="170">
        <f>IF('Indicator Date hidden'!AX178="x","x",$AW$2-'Indicator Date hidden'!AX178)</f>
        <v>0</v>
      </c>
      <c r="AX177" s="170">
        <f>IF('Indicator Date hidden'!AY178="x","x",$AX$2-'Indicator Date hidden'!AY178)</f>
        <v>0</v>
      </c>
      <c r="AY177" s="170">
        <f>IF('Indicator Date hidden'!AZ178="x","x",$AY$2-'Indicator Date hidden'!AZ178)</f>
        <v>0</v>
      </c>
      <c r="AZ177" s="170">
        <f>IF('Indicator Date hidden'!BA178="x","x",$AZ$2-'Indicator Date hidden'!BA178)</f>
        <v>0</v>
      </c>
      <c r="BA177" s="5">
        <f t="shared" si="10"/>
        <v>25</v>
      </c>
      <c r="BB177" s="171">
        <f t="shared" si="11"/>
        <v>0.51020408163265307</v>
      </c>
      <c r="BC177" s="5">
        <f t="shared" si="12"/>
        <v>8</v>
      </c>
      <c r="BD177" s="171">
        <f t="shared" si="13"/>
        <v>1.3720601072629888</v>
      </c>
      <c r="BE177" s="174">
        <f t="shared" si="14"/>
        <v>0</v>
      </c>
    </row>
    <row r="178" spans="1:57" x14ac:dyDescent="0.25">
      <c r="A178" t="s">
        <v>329</v>
      </c>
      <c r="B178" s="170">
        <f>IF('Indicator Date hidden'!C179="x","x",$B$2-'Indicator Date hidden'!C179)</f>
        <v>0</v>
      </c>
      <c r="C178" s="170">
        <f>IF('Indicator Date hidden'!D179="x","x",$C$2-'Indicator Date hidden'!D179)</f>
        <v>0</v>
      </c>
      <c r="D178" s="170">
        <f>IF('Indicator Date hidden'!E179="x","x",$D$2-'Indicator Date hidden'!E179)</f>
        <v>0</v>
      </c>
      <c r="E178" s="170">
        <f>IF('Indicator Date hidden'!F179="x","x",$E$2-'Indicator Date hidden'!F179)</f>
        <v>0</v>
      </c>
      <c r="F178" s="170">
        <f>IF('Indicator Date hidden'!G179="x","x",$F$2-'Indicator Date hidden'!G179)</f>
        <v>0</v>
      </c>
      <c r="G178" s="170">
        <f>IF('Indicator Date hidden'!H179="x","x",$G$2-'Indicator Date hidden'!H179)</f>
        <v>0</v>
      </c>
      <c r="H178" s="170">
        <f>IF('Indicator Date hidden'!I179="x","x",$H$2-'Indicator Date hidden'!I179)</f>
        <v>0</v>
      </c>
      <c r="I178" s="170">
        <f>IF('Indicator Date hidden'!J179="x","x",$I$2-'Indicator Date hidden'!J179)</f>
        <v>0</v>
      </c>
      <c r="J178" s="170">
        <f>IF('Indicator Date hidden'!K179="x","x",$J$2-'Indicator Date hidden'!K179)</f>
        <v>0</v>
      </c>
      <c r="K178" s="170">
        <f>IF('Indicator Date hidden'!L179="x","x",$K$2-'Indicator Date hidden'!L179)</f>
        <v>0</v>
      </c>
      <c r="L178" s="170">
        <f>IF('Indicator Date hidden'!M179="x","x",$L$2-'Indicator Date hidden'!M179)</f>
        <v>0</v>
      </c>
      <c r="M178" s="170">
        <f>IF('Indicator Date hidden'!N179="x","x",$M$2-'Indicator Date hidden'!N179)</f>
        <v>0</v>
      </c>
      <c r="N178" s="170">
        <f>IF('Indicator Date hidden'!O179="x","x",$N$2-'Indicator Date hidden'!O179)</f>
        <v>0</v>
      </c>
      <c r="O178" s="170">
        <f>IF('Indicator Date hidden'!P179="x","x",$O$2-'Indicator Date hidden'!P179)</f>
        <v>0</v>
      </c>
      <c r="P178" s="170">
        <f>IF('Indicator Date hidden'!Q179="x","x",$P$2-'Indicator Date hidden'!Q179)</f>
        <v>0</v>
      </c>
      <c r="Q178" s="170" t="str">
        <f>IF('Indicator Date hidden'!R179="x","x",$Q$2-'Indicator Date hidden'!R179)</f>
        <v>x</v>
      </c>
      <c r="R178" s="170">
        <f>IF('Indicator Date hidden'!S179="x","x",$R$2-'Indicator Date hidden'!S179)</f>
        <v>0</v>
      </c>
      <c r="S178" s="170">
        <f>IF('Indicator Date hidden'!T179="x","x",$S$2-'Indicator Date hidden'!T179)</f>
        <v>0</v>
      </c>
      <c r="T178" s="170">
        <f>IF('Indicator Date hidden'!U179="x","x",$T$2-'Indicator Date hidden'!U179)</f>
        <v>0</v>
      </c>
      <c r="U178" s="170">
        <f>IF('Indicator Date hidden'!V179="x","x",$U$2-'Indicator Date hidden'!V179)</f>
        <v>0</v>
      </c>
      <c r="V178" s="170">
        <f>IF('Indicator Date hidden'!W179="x","x",$V$2-'Indicator Date hidden'!W179)</f>
        <v>1</v>
      </c>
      <c r="W178" s="170">
        <f>IF('Indicator Date hidden'!X179="x","x",$W$2-'Indicator Date hidden'!X179)</f>
        <v>3</v>
      </c>
      <c r="X178" s="170">
        <f>IF('Indicator Date hidden'!Y179="x","x",$X$2-'Indicator Date hidden'!Y179)</f>
        <v>5</v>
      </c>
      <c r="Y178" s="170">
        <f>IF('Indicator Date hidden'!Z179="x","x",$Y$2-'Indicator Date hidden'!Z179)</f>
        <v>0</v>
      </c>
      <c r="Z178" s="170">
        <f>IF('Indicator Date hidden'!AA179="x","x",$Z$2-'Indicator Date hidden'!AA179)</f>
        <v>0</v>
      </c>
      <c r="AA178" s="170" t="str">
        <f>IF('Indicator Date hidden'!AB179="x","x",$AA$2-'Indicator Date hidden'!AB179)</f>
        <v>x</v>
      </c>
      <c r="AB178" s="170">
        <f>IF('Indicator Date hidden'!AC179="x","x",$AB$2-'Indicator Date hidden'!AC179)</f>
        <v>0</v>
      </c>
      <c r="AC178" s="170">
        <f>IF('Indicator Date hidden'!AD179="x","x",$AC$2-'Indicator Date hidden'!AD179)</f>
        <v>0</v>
      </c>
      <c r="AD178" s="170">
        <f>IF('Indicator Date hidden'!AE179="x","x",$AD$2-'Indicator Date hidden'!AE179)</f>
        <v>0</v>
      </c>
      <c r="AE178" s="170">
        <f>IF('Indicator Date hidden'!AF179="x","x",$AE$2-'Indicator Date hidden'!AF179)</f>
        <v>0</v>
      </c>
      <c r="AF178" s="170">
        <f>IF('Indicator Date hidden'!AG179="x","x",$AF$2-'Indicator Date hidden'!AG179)</f>
        <v>-1</v>
      </c>
      <c r="AG178" s="170">
        <f>IF('Indicator Date hidden'!AH179="x","x",$AG$2-'Indicator Date hidden'!AH179)</f>
        <v>0</v>
      </c>
      <c r="AH178" s="170">
        <f>IF('Indicator Date hidden'!AI179="x","x",$AH$2-'Indicator Date hidden'!AI179)</f>
        <v>0</v>
      </c>
      <c r="AI178" s="170">
        <f>IF('Indicator Date hidden'!AJ179="x","x",$AI$2-'Indicator Date hidden'!AJ179)</f>
        <v>0</v>
      </c>
      <c r="AJ178" s="170">
        <f>IF('Indicator Date hidden'!AK179="x","x",$AJ$2-'Indicator Date hidden'!AK179)</f>
        <v>1</v>
      </c>
      <c r="AK178" s="170">
        <f>IF('Indicator Date hidden'!AL179="x","x",$AK$2-'Indicator Date hidden'!AL179)</f>
        <v>0</v>
      </c>
      <c r="AL178" s="170">
        <f>IF('Indicator Date hidden'!AM179="x","x",$AL$2-'Indicator Date hidden'!AM179)</f>
        <v>0</v>
      </c>
      <c r="AM178" s="170">
        <f>IF('Indicator Date hidden'!AN179="x","x",$AM$2-'Indicator Date hidden'!AN179)</f>
        <v>0</v>
      </c>
      <c r="AN178" s="170">
        <f>IF('Indicator Date hidden'!AO179="x","x",$AN$2-'Indicator Date hidden'!AO179)</f>
        <v>0</v>
      </c>
      <c r="AO178" s="170">
        <f>IF('Indicator Date hidden'!AP179="x","x",$AO$2-'Indicator Date hidden'!AP179)</f>
        <v>0</v>
      </c>
      <c r="AP178" s="170">
        <f>IF('Indicator Date hidden'!AQ179="x","x",$AP$2-'Indicator Date hidden'!AQ179)</f>
        <v>0</v>
      </c>
      <c r="AQ178" s="170">
        <f>IF('Indicator Date hidden'!AR179="x","x",$AQ$2-'Indicator Date hidden'!AR179)</f>
        <v>0</v>
      </c>
      <c r="AR178" s="170">
        <f>IF('Indicator Date hidden'!AS179="x","x",$AR$2-'Indicator Date hidden'!AS179)</f>
        <v>0</v>
      </c>
      <c r="AS178" s="170">
        <f>IF('Indicator Date hidden'!AT179="x","x",$AS$2-'Indicator Date hidden'!AT179)</f>
        <v>0</v>
      </c>
      <c r="AT178" s="170">
        <f>IF('Indicator Date hidden'!AU179="x","x",$AT$2-'Indicator Date hidden'!AU179)</f>
        <v>0</v>
      </c>
      <c r="AU178" s="170">
        <f>IF('Indicator Date hidden'!AV179="x","x",$AU$2-'Indicator Date hidden'!AV179)</f>
        <v>1</v>
      </c>
      <c r="AV178" s="170">
        <f>IF('Indicator Date hidden'!AW179="x","x",$AV$2-'Indicator Date hidden'!AW179)</f>
        <v>0</v>
      </c>
      <c r="AW178" s="170">
        <f>IF('Indicator Date hidden'!AX179="x","x",$AW$2-'Indicator Date hidden'!AX179)</f>
        <v>0</v>
      </c>
      <c r="AX178" s="170">
        <f>IF('Indicator Date hidden'!AY179="x","x",$AX$2-'Indicator Date hidden'!AY179)</f>
        <v>0</v>
      </c>
      <c r="AY178" s="170">
        <f>IF('Indicator Date hidden'!AZ179="x","x",$AY$2-'Indicator Date hidden'!AZ179)</f>
        <v>0</v>
      </c>
      <c r="AZ178" s="170">
        <f>IF('Indicator Date hidden'!BA179="x","x",$AZ$2-'Indicator Date hidden'!BA179)</f>
        <v>0</v>
      </c>
      <c r="BA178" s="5">
        <f t="shared" si="10"/>
        <v>10</v>
      </c>
      <c r="BB178" s="171">
        <f t="shared" si="11"/>
        <v>0.20408163265306123</v>
      </c>
      <c r="BC178" s="5">
        <f t="shared" si="12"/>
        <v>5</v>
      </c>
      <c r="BD178" s="171">
        <f t="shared" si="13"/>
        <v>0.85665681068634114</v>
      </c>
      <c r="BE178" s="174">
        <f t="shared" si="14"/>
        <v>0</v>
      </c>
    </row>
    <row r="179" spans="1:57" x14ac:dyDescent="0.25">
      <c r="A179" t="s">
        <v>331</v>
      </c>
      <c r="B179" s="170">
        <f>IF('Indicator Date hidden'!C180="x","x",$B$2-'Indicator Date hidden'!C180)</f>
        <v>0</v>
      </c>
      <c r="C179" s="170">
        <f>IF('Indicator Date hidden'!D180="x","x",$C$2-'Indicator Date hidden'!D180)</f>
        <v>0</v>
      </c>
      <c r="D179" s="170">
        <f>IF('Indicator Date hidden'!E180="x","x",$D$2-'Indicator Date hidden'!E180)</f>
        <v>0</v>
      </c>
      <c r="E179" s="170">
        <f>IF('Indicator Date hidden'!F180="x","x",$E$2-'Indicator Date hidden'!F180)</f>
        <v>0</v>
      </c>
      <c r="F179" s="170">
        <f>IF('Indicator Date hidden'!G180="x","x",$F$2-'Indicator Date hidden'!G180)</f>
        <v>0</v>
      </c>
      <c r="G179" s="170">
        <f>IF('Indicator Date hidden'!H180="x","x",$G$2-'Indicator Date hidden'!H180)</f>
        <v>0</v>
      </c>
      <c r="H179" s="170">
        <f>IF('Indicator Date hidden'!I180="x","x",$H$2-'Indicator Date hidden'!I180)</f>
        <v>0</v>
      </c>
      <c r="I179" s="170">
        <f>IF('Indicator Date hidden'!J180="x","x",$I$2-'Indicator Date hidden'!J180)</f>
        <v>0</v>
      </c>
      <c r="J179" s="170">
        <f>IF('Indicator Date hidden'!K180="x","x",$J$2-'Indicator Date hidden'!K180)</f>
        <v>0</v>
      </c>
      <c r="K179" s="170">
        <f>IF('Indicator Date hidden'!L180="x","x",$K$2-'Indicator Date hidden'!L180)</f>
        <v>0</v>
      </c>
      <c r="L179" s="170">
        <f>IF('Indicator Date hidden'!M180="x","x",$L$2-'Indicator Date hidden'!M180)</f>
        <v>0</v>
      </c>
      <c r="M179" s="170">
        <f>IF('Indicator Date hidden'!N180="x","x",$M$2-'Indicator Date hidden'!N180)</f>
        <v>0</v>
      </c>
      <c r="N179" s="170">
        <f>IF('Indicator Date hidden'!O180="x","x",$N$2-'Indicator Date hidden'!O180)</f>
        <v>0</v>
      </c>
      <c r="O179" s="170">
        <f>IF('Indicator Date hidden'!P180="x","x",$O$2-'Indicator Date hidden'!P180)</f>
        <v>0</v>
      </c>
      <c r="P179" s="170">
        <f>IF('Indicator Date hidden'!Q180="x","x",$P$2-'Indicator Date hidden'!Q180)</f>
        <v>0</v>
      </c>
      <c r="Q179" s="170" t="str">
        <f>IF('Indicator Date hidden'!R180="x","x",$Q$2-'Indicator Date hidden'!R180)</f>
        <v>x</v>
      </c>
      <c r="R179" s="170">
        <f>IF('Indicator Date hidden'!S180="x","x",$R$2-'Indicator Date hidden'!S180)</f>
        <v>0</v>
      </c>
      <c r="S179" s="170">
        <f>IF('Indicator Date hidden'!T180="x","x",$S$2-'Indicator Date hidden'!T180)</f>
        <v>0</v>
      </c>
      <c r="T179" s="170">
        <f>IF('Indicator Date hidden'!U180="x","x",$T$2-'Indicator Date hidden'!U180)</f>
        <v>0</v>
      </c>
      <c r="U179" s="170">
        <f>IF('Indicator Date hidden'!V180="x","x",$U$2-'Indicator Date hidden'!V180)</f>
        <v>0</v>
      </c>
      <c r="V179" s="170">
        <f>IF('Indicator Date hidden'!W180="x","x",$V$2-'Indicator Date hidden'!W180)</f>
        <v>1</v>
      </c>
      <c r="W179" s="170" t="str">
        <f>IF('Indicator Date hidden'!X180="x","x",$W$2-'Indicator Date hidden'!X180)</f>
        <v>x</v>
      </c>
      <c r="X179" s="170">
        <f>IF('Indicator Date hidden'!Y180="x","x",$X$2-'Indicator Date hidden'!Y180)</f>
        <v>6</v>
      </c>
      <c r="Y179" s="170">
        <f>IF('Indicator Date hidden'!Z180="x","x",$Y$2-'Indicator Date hidden'!Z180)</f>
        <v>0</v>
      </c>
      <c r="Z179" s="170">
        <f>IF('Indicator Date hidden'!AA180="x","x",$Z$2-'Indicator Date hidden'!AA180)</f>
        <v>0</v>
      </c>
      <c r="AA179" s="170" t="str">
        <f>IF('Indicator Date hidden'!AB180="x","x",$AA$2-'Indicator Date hidden'!AB180)</f>
        <v>x</v>
      </c>
      <c r="AB179" s="170">
        <f>IF('Indicator Date hidden'!AC180="x","x",$AB$2-'Indicator Date hidden'!AC180)</f>
        <v>0</v>
      </c>
      <c r="AC179" s="170">
        <f>IF('Indicator Date hidden'!AD180="x","x",$AC$2-'Indicator Date hidden'!AD180)</f>
        <v>0</v>
      </c>
      <c r="AD179" s="170" t="str">
        <f>IF('Indicator Date hidden'!AE180="x","x",$AD$2-'Indicator Date hidden'!AE180)</f>
        <v>x</v>
      </c>
      <c r="AE179" s="170" t="str">
        <f>IF('Indicator Date hidden'!AF180="x","x",$AE$2-'Indicator Date hidden'!AF180)</f>
        <v>x</v>
      </c>
      <c r="AF179" s="170" t="str">
        <f>IF('Indicator Date hidden'!AG180="x","x",$AF$2-'Indicator Date hidden'!AG180)</f>
        <v>x</v>
      </c>
      <c r="AG179" s="170">
        <f>IF('Indicator Date hidden'!AH180="x","x",$AG$2-'Indicator Date hidden'!AH180)</f>
        <v>0</v>
      </c>
      <c r="AH179" s="170">
        <f>IF('Indicator Date hidden'!AI180="x","x",$AH$2-'Indicator Date hidden'!AI180)</f>
        <v>0</v>
      </c>
      <c r="AI179" s="170">
        <f>IF('Indicator Date hidden'!AJ180="x","x",$AI$2-'Indicator Date hidden'!AJ180)</f>
        <v>0</v>
      </c>
      <c r="AJ179" s="170" t="str">
        <f>IF('Indicator Date hidden'!AK180="x","x",$AJ$2-'Indicator Date hidden'!AK180)</f>
        <v>x</v>
      </c>
      <c r="AK179" s="170">
        <f>IF('Indicator Date hidden'!AL180="x","x",$AK$2-'Indicator Date hidden'!AL180)</f>
        <v>1</v>
      </c>
      <c r="AL179" s="170">
        <f>IF('Indicator Date hidden'!AM180="x","x",$AL$2-'Indicator Date hidden'!AM180)</f>
        <v>0</v>
      </c>
      <c r="AM179" s="170">
        <f>IF('Indicator Date hidden'!AN180="x","x",$AM$2-'Indicator Date hidden'!AN180)</f>
        <v>0</v>
      </c>
      <c r="AN179" s="170">
        <f>IF('Indicator Date hidden'!AO180="x","x",$AN$2-'Indicator Date hidden'!AO180)</f>
        <v>0</v>
      </c>
      <c r="AO179" s="170" t="str">
        <f>IF('Indicator Date hidden'!AP180="x","x",$AO$2-'Indicator Date hidden'!AP180)</f>
        <v>x</v>
      </c>
      <c r="AP179" s="170" t="str">
        <f>IF('Indicator Date hidden'!AQ180="x","x",$AP$2-'Indicator Date hidden'!AQ180)</f>
        <v>x</v>
      </c>
      <c r="AQ179" s="170" t="str">
        <f>IF('Indicator Date hidden'!AR180="x","x",$AQ$2-'Indicator Date hidden'!AR180)</f>
        <v>x</v>
      </c>
      <c r="AR179" s="170">
        <f>IF('Indicator Date hidden'!AS180="x","x",$AR$2-'Indicator Date hidden'!AS180)</f>
        <v>0</v>
      </c>
      <c r="AS179" s="170">
        <f>IF('Indicator Date hidden'!AT180="x","x",$AS$2-'Indicator Date hidden'!AT180)</f>
        <v>0</v>
      </c>
      <c r="AT179" s="170">
        <f>IF('Indicator Date hidden'!AU180="x","x",$AT$2-'Indicator Date hidden'!AU180)</f>
        <v>0</v>
      </c>
      <c r="AU179" s="170">
        <f>IF('Indicator Date hidden'!AV180="x","x",$AU$2-'Indicator Date hidden'!AV180)</f>
        <v>1</v>
      </c>
      <c r="AV179" s="170">
        <f>IF('Indicator Date hidden'!AW180="x","x",$AV$2-'Indicator Date hidden'!AW180)</f>
        <v>0</v>
      </c>
      <c r="AW179" s="170">
        <f>IF('Indicator Date hidden'!AX180="x","x",$AW$2-'Indicator Date hidden'!AX180)</f>
        <v>0</v>
      </c>
      <c r="AX179" s="170">
        <f>IF('Indicator Date hidden'!AY180="x","x",$AX$2-'Indicator Date hidden'!AY180)</f>
        <v>0</v>
      </c>
      <c r="AY179" s="170">
        <f>IF('Indicator Date hidden'!AZ180="x","x",$AY$2-'Indicator Date hidden'!AZ180)</f>
        <v>9</v>
      </c>
      <c r="AZ179" s="170">
        <f>IF('Indicator Date hidden'!BA180="x","x",$AZ$2-'Indicator Date hidden'!BA180)</f>
        <v>9</v>
      </c>
      <c r="BA179" s="5">
        <f t="shared" si="10"/>
        <v>27</v>
      </c>
      <c r="BB179" s="171">
        <f t="shared" si="11"/>
        <v>0.65853658536585369</v>
      </c>
      <c r="BC179" s="5">
        <f t="shared" si="12"/>
        <v>6</v>
      </c>
      <c r="BD179" s="171">
        <f t="shared" si="13"/>
        <v>2.113946212684922</v>
      </c>
      <c r="BE179" s="174">
        <f t="shared" si="14"/>
        <v>0</v>
      </c>
    </row>
    <row r="180" spans="1:57" x14ac:dyDescent="0.25">
      <c r="A180" t="s">
        <v>333</v>
      </c>
      <c r="B180" s="170">
        <f>IF('Indicator Date hidden'!C181="x","x",$B$2-'Indicator Date hidden'!C181)</f>
        <v>0</v>
      </c>
      <c r="C180" s="170">
        <f>IF('Indicator Date hidden'!D181="x","x",$C$2-'Indicator Date hidden'!D181)</f>
        <v>0</v>
      </c>
      <c r="D180" s="170">
        <f>IF('Indicator Date hidden'!E181="x","x",$D$2-'Indicator Date hidden'!E181)</f>
        <v>0</v>
      </c>
      <c r="E180" s="170">
        <f>IF('Indicator Date hidden'!F181="x","x",$E$2-'Indicator Date hidden'!F181)</f>
        <v>0</v>
      </c>
      <c r="F180" s="170">
        <f>IF('Indicator Date hidden'!G181="x","x",$F$2-'Indicator Date hidden'!G181)</f>
        <v>0</v>
      </c>
      <c r="G180" s="170">
        <f>IF('Indicator Date hidden'!H181="x","x",$G$2-'Indicator Date hidden'!H181)</f>
        <v>0</v>
      </c>
      <c r="H180" s="170">
        <f>IF('Indicator Date hidden'!I181="x","x",$H$2-'Indicator Date hidden'!I181)</f>
        <v>0</v>
      </c>
      <c r="I180" s="170">
        <f>IF('Indicator Date hidden'!J181="x","x",$I$2-'Indicator Date hidden'!J181)</f>
        <v>0</v>
      </c>
      <c r="J180" s="170">
        <f>IF('Indicator Date hidden'!K181="x","x",$J$2-'Indicator Date hidden'!K181)</f>
        <v>0</v>
      </c>
      <c r="K180" s="170">
        <f>IF('Indicator Date hidden'!L181="x","x",$K$2-'Indicator Date hidden'!L181)</f>
        <v>0</v>
      </c>
      <c r="L180" s="170">
        <f>IF('Indicator Date hidden'!M181="x","x",$L$2-'Indicator Date hidden'!M181)</f>
        <v>0</v>
      </c>
      <c r="M180" s="170">
        <f>IF('Indicator Date hidden'!N181="x","x",$M$2-'Indicator Date hidden'!N181)</f>
        <v>0</v>
      </c>
      <c r="N180" s="170">
        <f>IF('Indicator Date hidden'!O181="x","x",$N$2-'Indicator Date hidden'!O181)</f>
        <v>0</v>
      </c>
      <c r="O180" s="170">
        <f>IF('Indicator Date hidden'!P181="x","x",$O$2-'Indicator Date hidden'!P181)</f>
        <v>0</v>
      </c>
      <c r="P180" s="170" t="str">
        <f>IF('Indicator Date hidden'!Q181="x","x",$P$2-'Indicator Date hidden'!Q181)</f>
        <v>x</v>
      </c>
      <c r="Q180" s="170" t="str">
        <f>IF('Indicator Date hidden'!R181="x","x",$Q$2-'Indicator Date hidden'!R181)</f>
        <v>x</v>
      </c>
      <c r="R180" s="170">
        <f>IF('Indicator Date hidden'!S181="x","x",$R$2-'Indicator Date hidden'!S181)</f>
        <v>0</v>
      </c>
      <c r="S180" s="170">
        <f>IF('Indicator Date hidden'!T181="x","x",$S$2-'Indicator Date hidden'!T181)</f>
        <v>0</v>
      </c>
      <c r="T180" s="170">
        <f>IF('Indicator Date hidden'!U181="x","x",$T$2-'Indicator Date hidden'!U181)</f>
        <v>0</v>
      </c>
      <c r="U180" s="170">
        <f>IF('Indicator Date hidden'!V181="x","x",$U$2-'Indicator Date hidden'!V181)</f>
        <v>0</v>
      </c>
      <c r="V180" s="170">
        <f>IF('Indicator Date hidden'!W181="x","x",$V$2-'Indicator Date hidden'!W181)</f>
        <v>1</v>
      </c>
      <c r="W180" s="170">
        <f>IF('Indicator Date hidden'!X181="x","x",$W$2-'Indicator Date hidden'!X181)</f>
        <v>9</v>
      </c>
      <c r="X180" s="170">
        <f>IF('Indicator Date hidden'!Y181="x","x",$X$2-'Indicator Date hidden'!Y181)</f>
        <v>6</v>
      </c>
      <c r="Y180" s="170">
        <f>IF('Indicator Date hidden'!Z181="x","x",$Y$2-'Indicator Date hidden'!Z181)</f>
        <v>0</v>
      </c>
      <c r="Z180" s="170">
        <f>IF('Indicator Date hidden'!AA181="x","x",$Z$2-'Indicator Date hidden'!AA181)</f>
        <v>0</v>
      </c>
      <c r="AA180" s="170" t="str">
        <f>IF('Indicator Date hidden'!AB181="x","x",$AA$2-'Indicator Date hidden'!AB181)</f>
        <v>x</v>
      </c>
      <c r="AB180" s="170">
        <f>IF('Indicator Date hidden'!AC181="x","x",$AB$2-'Indicator Date hidden'!AC181)</f>
        <v>0</v>
      </c>
      <c r="AC180" s="170">
        <f>IF('Indicator Date hidden'!AD181="x","x",$AC$2-'Indicator Date hidden'!AD181)</f>
        <v>0</v>
      </c>
      <c r="AD180" s="170" t="str">
        <f>IF('Indicator Date hidden'!AE181="x","x",$AD$2-'Indicator Date hidden'!AE181)</f>
        <v>x</v>
      </c>
      <c r="AE180" s="170" t="str">
        <f>IF('Indicator Date hidden'!AF181="x","x",$AE$2-'Indicator Date hidden'!AF181)</f>
        <v>x</v>
      </c>
      <c r="AF180" s="170" t="str">
        <f>IF('Indicator Date hidden'!AG181="x","x",$AF$2-'Indicator Date hidden'!AG181)</f>
        <v>x</v>
      </c>
      <c r="AG180" s="170">
        <f>IF('Indicator Date hidden'!AH181="x","x",$AG$2-'Indicator Date hidden'!AH181)</f>
        <v>0</v>
      </c>
      <c r="AH180" s="170">
        <f>IF('Indicator Date hidden'!AI181="x","x",$AH$2-'Indicator Date hidden'!AI181)</f>
        <v>0</v>
      </c>
      <c r="AI180" s="170">
        <f>IF('Indicator Date hidden'!AJ181="x","x",$AI$2-'Indicator Date hidden'!AJ181)</f>
        <v>0</v>
      </c>
      <c r="AJ180" s="170" t="str">
        <f>IF('Indicator Date hidden'!AK181="x","x",$AJ$2-'Indicator Date hidden'!AK181)</f>
        <v>x</v>
      </c>
      <c r="AK180" s="170" t="str">
        <f>IF('Indicator Date hidden'!AL181="x","x",$AK$2-'Indicator Date hidden'!AL181)</f>
        <v>x</v>
      </c>
      <c r="AL180" s="170" t="str">
        <f>IF('Indicator Date hidden'!AM181="x","x",$AL$2-'Indicator Date hidden'!AM181)</f>
        <v>x</v>
      </c>
      <c r="AM180" s="170">
        <f>IF('Indicator Date hidden'!AN181="x","x",$AM$2-'Indicator Date hidden'!AN181)</f>
        <v>0</v>
      </c>
      <c r="AN180" s="170">
        <f>IF('Indicator Date hidden'!AO181="x","x",$AN$2-'Indicator Date hidden'!AO181)</f>
        <v>0</v>
      </c>
      <c r="AO180" s="170" t="str">
        <f>IF('Indicator Date hidden'!AP181="x","x",$AO$2-'Indicator Date hidden'!AP181)</f>
        <v>x</v>
      </c>
      <c r="AP180" s="170" t="str">
        <f>IF('Indicator Date hidden'!AQ181="x","x",$AP$2-'Indicator Date hidden'!AQ181)</f>
        <v>x</v>
      </c>
      <c r="AQ180" s="170" t="str">
        <f>IF('Indicator Date hidden'!AR181="x","x",$AQ$2-'Indicator Date hidden'!AR181)</f>
        <v>x</v>
      </c>
      <c r="AR180" s="170">
        <f>IF('Indicator Date hidden'!AS181="x","x",$AR$2-'Indicator Date hidden'!AS181)</f>
        <v>0</v>
      </c>
      <c r="AS180" s="170" t="str">
        <f>IF('Indicator Date hidden'!AT181="x","x",$AS$2-'Indicator Date hidden'!AT181)</f>
        <v>x</v>
      </c>
      <c r="AT180" s="170">
        <f>IF('Indicator Date hidden'!AU181="x","x",$AT$2-'Indicator Date hidden'!AU181)</f>
        <v>0</v>
      </c>
      <c r="AU180" s="170" t="str">
        <f>IF('Indicator Date hidden'!AV181="x","x",$AU$2-'Indicator Date hidden'!AV181)</f>
        <v>x</v>
      </c>
      <c r="AV180" s="170">
        <f>IF('Indicator Date hidden'!AW181="x","x",$AV$2-'Indicator Date hidden'!AW181)</f>
        <v>0</v>
      </c>
      <c r="AW180" s="170">
        <f>IF('Indicator Date hidden'!AX181="x","x",$AW$2-'Indicator Date hidden'!AX181)</f>
        <v>0</v>
      </c>
      <c r="AX180" s="170">
        <f>IF('Indicator Date hidden'!AY181="x","x",$AX$2-'Indicator Date hidden'!AY181)</f>
        <v>0</v>
      </c>
      <c r="AY180" s="170">
        <f>IF('Indicator Date hidden'!AZ181="x","x",$AY$2-'Indicator Date hidden'!AZ181)</f>
        <v>2</v>
      </c>
      <c r="AZ180" s="170">
        <f>IF('Indicator Date hidden'!BA181="x","x",$AZ$2-'Indicator Date hidden'!BA181)</f>
        <v>0</v>
      </c>
      <c r="BA180" s="5">
        <f t="shared" si="10"/>
        <v>18</v>
      </c>
      <c r="BB180" s="171">
        <f t="shared" si="11"/>
        <v>0.48648648648648651</v>
      </c>
      <c r="BC180" s="5">
        <f t="shared" si="12"/>
        <v>4</v>
      </c>
      <c r="BD180" s="171">
        <f t="shared" si="13"/>
        <v>1.7494651170467306</v>
      </c>
      <c r="BE180" s="174">
        <f t="shared" si="14"/>
        <v>0</v>
      </c>
    </row>
    <row r="181" spans="1:57" x14ac:dyDescent="0.25">
      <c r="A181" t="s">
        <v>335</v>
      </c>
      <c r="B181" s="170">
        <f>IF('Indicator Date hidden'!C182="x","x",$B$2-'Indicator Date hidden'!C182)</f>
        <v>0</v>
      </c>
      <c r="C181" s="170">
        <f>IF('Indicator Date hidden'!D182="x","x",$C$2-'Indicator Date hidden'!D182)</f>
        <v>0</v>
      </c>
      <c r="D181" s="170">
        <f>IF('Indicator Date hidden'!E182="x","x",$D$2-'Indicator Date hidden'!E182)</f>
        <v>0</v>
      </c>
      <c r="E181" s="170">
        <f>IF('Indicator Date hidden'!F182="x","x",$E$2-'Indicator Date hidden'!F182)</f>
        <v>0</v>
      </c>
      <c r="F181" s="170">
        <f>IF('Indicator Date hidden'!G182="x","x",$F$2-'Indicator Date hidden'!G182)</f>
        <v>0</v>
      </c>
      <c r="G181" s="170">
        <f>IF('Indicator Date hidden'!H182="x","x",$G$2-'Indicator Date hidden'!H182)</f>
        <v>0</v>
      </c>
      <c r="H181" s="170">
        <f>IF('Indicator Date hidden'!I182="x","x",$H$2-'Indicator Date hidden'!I182)</f>
        <v>0</v>
      </c>
      <c r="I181" s="170">
        <f>IF('Indicator Date hidden'!J182="x","x",$I$2-'Indicator Date hidden'!J182)</f>
        <v>0</v>
      </c>
      <c r="J181" s="170">
        <f>IF('Indicator Date hidden'!K182="x","x",$J$2-'Indicator Date hidden'!K182)</f>
        <v>0</v>
      </c>
      <c r="K181" s="170">
        <f>IF('Indicator Date hidden'!L182="x","x",$K$2-'Indicator Date hidden'!L182)</f>
        <v>0</v>
      </c>
      <c r="L181" s="170">
        <f>IF('Indicator Date hidden'!M182="x","x",$L$2-'Indicator Date hidden'!M182)</f>
        <v>0</v>
      </c>
      <c r="M181" s="170">
        <f>IF('Indicator Date hidden'!N182="x","x",$M$2-'Indicator Date hidden'!N182)</f>
        <v>0</v>
      </c>
      <c r="N181" s="170">
        <f>IF('Indicator Date hidden'!O182="x","x",$N$2-'Indicator Date hidden'!O182)</f>
        <v>0</v>
      </c>
      <c r="O181" s="170">
        <f>IF('Indicator Date hidden'!P182="x","x",$O$2-'Indicator Date hidden'!P182)</f>
        <v>0</v>
      </c>
      <c r="P181" s="170">
        <f>IF('Indicator Date hidden'!Q182="x","x",$P$2-'Indicator Date hidden'!Q182)</f>
        <v>0</v>
      </c>
      <c r="Q181" s="170">
        <f>IF('Indicator Date hidden'!R182="x","x",$Q$2-'Indicator Date hidden'!R182)</f>
        <v>4</v>
      </c>
      <c r="R181" s="170">
        <f>IF('Indicator Date hidden'!S182="x","x",$R$2-'Indicator Date hidden'!S182)</f>
        <v>0</v>
      </c>
      <c r="S181" s="170">
        <f>IF('Indicator Date hidden'!T182="x","x",$S$2-'Indicator Date hidden'!T182)</f>
        <v>0</v>
      </c>
      <c r="T181" s="170">
        <f>IF('Indicator Date hidden'!U182="x","x",$T$2-'Indicator Date hidden'!U182)</f>
        <v>0</v>
      </c>
      <c r="U181" s="170">
        <f>IF('Indicator Date hidden'!V182="x","x",$U$2-'Indicator Date hidden'!V182)</f>
        <v>0</v>
      </c>
      <c r="V181" s="170">
        <f>IF('Indicator Date hidden'!W182="x","x",$V$2-'Indicator Date hidden'!W182)</f>
        <v>1</v>
      </c>
      <c r="W181" s="170">
        <f>IF('Indicator Date hidden'!X182="x","x",$W$2-'Indicator Date hidden'!X182)</f>
        <v>0</v>
      </c>
      <c r="X181" s="170">
        <f>IF('Indicator Date hidden'!Y182="x","x",$X$2-'Indicator Date hidden'!Y182)</f>
        <v>6</v>
      </c>
      <c r="Y181" s="170">
        <f>IF('Indicator Date hidden'!Z182="x","x",$Y$2-'Indicator Date hidden'!Z182)</f>
        <v>0</v>
      </c>
      <c r="Z181" s="170">
        <f>IF('Indicator Date hidden'!AA182="x","x",$Z$2-'Indicator Date hidden'!AA182)</f>
        <v>0</v>
      </c>
      <c r="AA181" s="170">
        <f>IF('Indicator Date hidden'!AB182="x","x",$AA$2-'Indicator Date hidden'!AB182)</f>
        <v>0</v>
      </c>
      <c r="AB181" s="170">
        <f>IF('Indicator Date hidden'!AC182="x","x",$AB$2-'Indicator Date hidden'!AC182)</f>
        <v>0</v>
      </c>
      <c r="AC181" s="170">
        <f>IF('Indicator Date hidden'!AD182="x","x",$AC$2-'Indicator Date hidden'!AD182)</f>
        <v>0</v>
      </c>
      <c r="AD181" s="170">
        <f>IF('Indicator Date hidden'!AE182="x","x",$AD$2-'Indicator Date hidden'!AE182)</f>
        <v>0</v>
      </c>
      <c r="AE181" s="170">
        <f>IF('Indicator Date hidden'!AF182="x","x",$AE$2-'Indicator Date hidden'!AF182)</f>
        <v>0</v>
      </c>
      <c r="AF181" s="170">
        <f>IF('Indicator Date hidden'!AG182="x","x",$AF$2-'Indicator Date hidden'!AG182)</f>
        <v>3</v>
      </c>
      <c r="AG181" s="170">
        <f>IF('Indicator Date hidden'!AH182="x","x",$AG$2-'Indicator Date hidden'!AH182)</f>
        <v>0</v>
      </c>
      <c r="AH181" s="170">
        <f>IF('Indicator Date hidden'!AI182="x","x",$AH$2-'Indicator Date hidden'!AI182)</f>
        <v>0</v>
      </c>
      <c r="AI181" s="170">
        <f>IF('Indicator Date hidden'!AJ182="x","x",$AI$2-'Indicator Date hidden'!AJ182)</f>
        <v>0</v>
      </c>
      <c r="AJ181" s="170">
        <f>IF('Indicator Date hidden'!AK182="x","x",$AJ$2-'Indicator Date hidden'!AK182)</f>
        <v>1</v>
      </c>
      <c r="AK181" s="170">
        <f>IF('Indicator Date hidden'!AL182="x","x",$AK$2-'Indicator Date hidden'!AL182)</f>
        <v>1</v>
      </c>
      <c r="AL181" s="170">
        <f>IF('Indicator Date hidden'!AM182="x","x",$AL$2-'Indicator Date hidden'!AM182)</f>
        <v>0</v>
      </c>
      <c r="AM181" s="170">
        <f>IF('Indicator Date hidden'!AN182="x","x",$AM$2-'Indicator Date hidden'!AN182)</f>
        <v>0</v>
      </c>
      <c r="AN181" s="170">
        <f>IF('Indicator Date hidden'!AO182="x","x",$AN$2-'Indicator Date hidden'!AO182)</f>
        <v>0</v>
      </c>
      <c r="AO181" s="170">
        <f>IF('Indicator Date hidden'!AP182="x","x",$AO$2-'Indicator Date hidden'!AP182)</f>
        <v>1</v>
      </c>
      <c r="AP181" s="170">
        <f>IF('Indicator Date hidden'!AQ182="x","x",$AP$2-'Indicator Date hidden'!AQ182)</f>
        <v>0</v>
      </c>
      <c r="AQ181" s="170" t="str">
        <f>IF('Indicator Date hidden'!AR182="x","x",$AQ$2-'Indicator Date hidden'!AR182)</f>
        <v>x</v>
      </c>
      <c r="AR181" s="170">
        <f>IF('Indicator Date hidden'!AS182="x","x",$AR$2-'Indicator Date hidden'!AS182)</f>
        <v>0</v>
      </c>
      <c r="AS181" s="170">
        <f>IF('Indicator Date hidden'!AT182="x","x",$AS$2-'Indicator Date hidden'!AT182)</f>
        <v>0</v>
      </c>
      <c r="AT181" s="170">
        <f>IF('Indicator Date hidden'!AU182="x","x",$AT$2-'Indicator Date hidden'!AU182)</f>
        <v>0</v>
      </c>
      <c r="AU181" s="170">
        <f>IF('Indicator Date hidden'!AV182="x","x",$AU$2-'Indicator Date hidden'!AV182)</f>
        <v>1</v>
      </c>
      <c r="AV181" s="170">
        <f>IF('Indicator Date hidden'!AW182="x","x",$AV$2-'Indicator Date hidden'!AW182)</f>
        <v>0</v>
      </c>
      <c r="AW181" s="170">
        <f>IF('Indicator Date hidden'!AX182="x","x",$AW$2-'Indicator Date hidden'!AX182)</f>
        <v>0</v>
      </c>
      <c r="AX181" s="170">
        <f>IF('Indicator Date hidden'!AY182="x","x",$AX$2-'Indicator Date hidden'!AY182)</f>
        <v>0</v>
      </c>
      <c r="AY181" s="170">
        <f>IF('Indicator Date hidden'!AZ182="x","x",$AY$2-'Indicator Date hidden'!AZ182)</f>
        <v>0</v>
      </c>
      <c r="AZ181" s="170">
        <f>IF('Indicator Date hidden'!BA182="x","x",$AZ$2-'Indicator Date hidden'!BA182)</f>
        <v>0</v>
      </c>
      <c r="BA181" s="5">
        <f t="shared" si="10"/>
        <v>18</v>
      </c>
      <c r="BB181" s="171">
        <f t="shared" si="11"/>
        <v>0.36</v>
      </c>
      <c r="BC181" s="5">
        <f t="shared" si="12"/>
        <v>8</v>
      </c>
      <c r="BD181" s="171">
        <f t="shared" si="13"/>
        <v>1.0910545357588683</v>
      </c>
      <c r="BE181" s="174">
        <f t="shared" si="14"/>
        <v>0</v>
      </c>
    </row>
    <row r="182" spans="1:57" x14ac:dyDescent="0.25">
      <c r="A182" t="s">
        <v>337</v>
      </c>
      <c r="B182" s="170">
        <f>IF('Indicator Date hidden'!C183="x","x",$B$2-'Indicator Date hidden'!C183)</f>
        <v>0</v>
      </c>
      <c r="C182" s="170">
        <f>IF('Indicator Date hidden'!D183="x","x",$C$2-'Indicator Date hidden'!D183)</f>
        <v>0</v>
      </c>
      <c r="D182" s="170">
        <f>IF('Indicator Date hidden'!E183="x","x",$D$2-'Indicator Date hidden'!E183)</f>
        <v>0</v>
      </c>
      <c r="E182" s="170">
        <f>IF('Indicator Date hidden'!F183="x","x",$E$2-'Indicator Date hidden'!F183)</f>
        <v>0</v>
      </c>
      <c r="F182" s="170">
        <f>IF('Indicator Date hidden'!G183="x","x",$F$2-'Indicator Date hidden'!G183)</f>
        <v>0</v>
      </c>
      <c r="G182" s="170">
        <f>IF('Indicator Date hidden'!H183="x","x",$G$2-'Indicator Date hidden'!H183)</f>
        <v>0</v>
      </c>
      <c r="H182" s="170">
        <f>IF('Indicator Date hidden'!I183="x","x",$H$2-'Indicator Date hidden'!I183)</f>
        <v>0</v>
      </c>
      <c r="I182" s="170">
        <f>IF('Indicator Date hidden'!J183="x","x",$I$2-'Indicator Date hidden'!J183)</f>
        <v>0</v>
      </c>
      <c r="J182" s="170">
        <f>IF('Indicator Date hidden'!K183="x","x",$J$2-'Indicator Date hidden'!K183)</f>
        <v>0</v>
      </c>
      <c r="K182" s="170">
        <f>IF('Indicator Date hidden'!L183="x","x",$K$2-'Indicator Date hidden'!L183)</f>
        <v>0</v>
      </c>
      <c r="L182" s="170">
        <f>IF('Indicator Date hidden'!M183="x","x",$L$2-'Indicator Date hidden'!M183)</f>
        <v>0</v>
      </c>
      <c r="M182" s="170">
        <f>IF('Indicator Date hidden'!N183="x","x",$M$2-'Indicator Date hidden'!N183)</f>
        <v>0</v>
      </c>
      <c r="N182" s="170">
        <f>IF('Indicator Date hidden'!O183="x","x",$N$2-'Indicator Date hidden'!O183)</f>
        <v>0</v>
      </c>
      <c r="O182" s="170">
        <f>IF('Indicator Date hidden'!P183="x","x",$O$2-'Indicator Date hidden'!P183)</f>
        <v>0</v>
      </c>
      <c r="P182" s="170">
        <f>IF('Indicator Date hidden'!Q183="x","x",$P$2-'Indicator Date hidden'!Q183)</f>
        <v>0</v>
      </c>
      <c r="Q182" s="170">
        <f>IF('Indicator Date hidden'!R183="x","x",$Q$2-'Indicator Date hidden'!R183)</f>
        <v>3</v>
      </c>
      <c r="R182" s="170">
        <f>IF('Indicator Date hidden'!S183="x","x",$R$2-'Indicator Date hidden'!S183)</f>
        <v>0</v>
      </c>
      <c r="S182" s="170">
        <f>IF('Indicator Date hidden'!T183="x","x",$S$2-'Indicator Date hidden'!T183)</f>
        <v>0</v>
      </c>
      <c r="T182" s="170">
        <f>IF('Indicator Date hidden'!U183="x","x",$T$2-'Indicator Date hidden'!U183)</f>
        <v>0</v>
      </c>
      <c r="U182" s="170">
        <f>IF('Indicator Date hidden'!V183="x","x",$U$2-'Indicator Date hidden'!V183)</f>
        <v>0</v>
      </c>
      <c r="V182" s="170">
        <f>IF('Indicator Date hidden'!W183="x","x",$V$2-'Indicator Date hidden'!W183)</f>
        <v>1</v>
      </c>
      <c r="W182" s="170" t="str">
        <f>IF('Indicator Date hidden'!X183="x","x",$W$2-'Indicator Date hidden'!X183)</f>
        <v>x</v>
      </c>
      <c r="X182" s="170">
        <f>IF('Indicator Date hidden'!Y183="x","x",$X$2-'Indicator Date hidden'!Y183)</f>
        <v>3</v>
      </c>
      <c r="Y182" s="170">
        <f>IF('Indicator Date hidden'!Z183="x","x",$Y$2-'Indicator Date hidden'!Z183)</f>
        <v>0</v>
      </c>
      <c r="Z182" s="170">
        <f>IF('Indicator Date hidden'!AA183="x","x",$Z$2-'Indicator Date hidden'!AA183)</f>
        <v>0</v>
      </c>
      <c r="AA182" s="170">
        <f>IF('Indicator Date hidden'!AB183="x","x",$AA$2-'Indicator Date hidden'!AB183)</f>
        <v>0</v>
      </c>
      <c r="AB182" s="170">
        <f>IF('Indicator Date hidden'!AC183="x","x",$AB$2-'Indicator Date hidden'!AC183)</f>
        <v>0</v>
      </c>
      <c r="AC182" s="170">
        <f>IF('Indicator Date hidden'!AD183="x","x",$AC$2-'Indicator Date hidden'!AD183)</f>
        <v>0</v>
      </c>
      <c r="AD182" s="170" t="str">
        <f>IF('Indicator Date hidden'!AE183="x","x",$AD$2-'Indicator Date hidden'!AE183)</f>
        <v>x</v>
      </c>
      <c r="AE182" s="170">
        <f>IF('Indicator Date hidden'!AF183="x","x",$AE$2-'Indicator Date hidden'!AF183)</f>
        <v>0</v>
      </c>
      <c r="AF182" s="170">
        <f>IF('Indicator Date hidden'!AG183="x","x",$AF$2-'Indicator Date hidden'!AG183)</f>
        <v>-1</v>
      </c>
      <c r="AG182" s="170">
        <f>IF('Indicator Date hidden'!AH183="x","x",$AG$2-'Indicator Date hidden'!AH183)</f>
        <v>0</v>
      </c>
      <c r="AH182" s="170">
        <f>IF('Indicator Date hidden'!AI183="x","x",$AH$2-'Indicator Date hidden'!AI183)</f>
        <v>0</v>
      </c>
      <c r="AI182" s="170">
        <f>IF('Indicator Date hidden'!AJ183="x","x",$AI$2-'Indicator Date hidden'!AJ183)</f>
        <v>0</v>
      </c>
      <c r="AJ182" s="170">
        <f>IF('Indicator Date hidden'!AK183="x","x",$AJ$2-'Indicator Date hidden'!AK183)</f>
        <v>1</v>
      </c>
      <c r="AK182" s="170">
        <f>IF('Indicator Date hidden'!AL183="x","x",$AK$2-'Indicator Date hidden'!AL183)</f>
        <v>1</v>
      </c>
      <c r="AL182" s="170">
        <f>IF('Indicator Date hidden'!AM183="x","x",$AL$2-'Indicator Date hidden'!AM183)</f>
        <v>0</v>
      </c>
      <c r="AM182" s="170">
        <f>IF('Indicator Date hidden'!AN183="x","x",$AM$2-'Indicator Date hidden'!AN183)</f>
        <v>0</v>
      </c>
      <c r="AN182" s="170">
        <f>IF('Indicator Date hidden'!AO183="x","x",$AN$2-'Indicator Date hidden'!AO183)</f>
        <v>0</v>
      </c>
      <c r="AO182" s="170">
        <f>IF('Indicator Date hidden'!AP183="x","x",$AO$2-'Indicator Date hidden'!AP183)</f>
        <v>1</v>
      </c>
      <c r="AP182" s="170">
        <f>IF('Indicator Date hidden'!AQ183="x","x",$AP$2-'Indicator Date hidden'!AQ183)</f>
        <v>0</v>
      </c>
      <c r="AQ182" s="170" t="str">
        <f>IF('Indicator Date hidden'!AR183="x","x",$AQ$2-'Indicator Date hidden'!AR183)</f>
        <v>x</v>
      </c>
      <c r="AR182" s="170">
        <f>IF('Indicator Date hidden'!AS183="x","x",$AR$2-'Indicator Date hidden'!AS183)</f>
        <v>0</v>
      </c>
      <c r="AS182" s="170">
        <f>IF('Indicator Date hidden'!AT183="x","x",$AS$2-'Indicator Date hidden'!AT183)</f>
        <v>0</v>
      </c>
      <c r="AT182" s="170">
        <f>IF('Indicator Date hidden'!AU183="x","x",$AT$2-'Indicator Date hidden'!AU183)</f>
        <v>0</v>
      </c>
      <c r="AU182" s="170">
        <f>IF('Indicator Date hidden'!AV183="x","x",$AU$2-'Indicator Date hidden'!AV183)</f>
        <v>1</v>
      </c>
      <c r="AV182" s="170">
        <f>IF('Indicator Date hidden'!AW183="x","x",$AV$2-'Indicator Date hidden'!AW183)</f>
        <v>0</v>
      </c>
      <c r="AW182" s="170">
        <f>IF('Indicator Date hidden'!AX183="x","x",$AW$2-'Indicator Date hidden'!AX183)</f>
        <v>0</v>
      </c>
      <c r="AX182" s="170">
        <f>IF('Indicator Date hidden'!AY183="x","x",$AX$2-'Indicator Date hidden'!AY183)</f>
        <v>0</v>
      </c>
      <c r="AY182" s="170">
        <f>IF('Indicator Date hidden'!AZ183="x","x",$AY$2-'Indicator Date hidden'!AZ183)</f>
        <v>0</v>
      </c>
      <c r="AZ182" s="170">
        <f>IF('Indicator Date hidden'!BA183="x","x",$AZ$2-'Indicator Date hidden'!BA183)</f>
        <v>0</v>
      </c>
      <c r="BA182" s="5">
        <f t="shared" si="10"/>
        <v>10</v>
      </c>
      <c r="BB182" s="171">
        <f t="shared" si="11"/>
        <v>0.20833333333333334</v>
      </c>
      <c r="BC182" s="5">
        <f t="shared" si="12"/>
        <v>7</v>
      </c>
      <c r="BD182" s="171">
        <f t="shared" si="13"/>
        <v>0.67571978084278561</v>
      </c>
      <c r="BE182" s="174">
        <f t="shared" si="14"/>
        <v>0</v>
      </c>
    </row>
    <row r="183" spans="1:57" x14ac:dyDescent="0.25">
      <c r="A183" t="s">
        <v>339</v>
      </c>
      <c r="B183" s="170">
        <f>IF('Indicator Date hidden'!C184="x","x",$B$2-'Indicator Date hidden'!C184)</f>
        <v>0</v>
      </c>
      <c r="C183" s="170">
        <f>IF('Indicator Date hidden'!D184="x","x",$C$2-'Indicator Date hidden'!D184)</f>
        <v>0</v>
      </c>
      <c r="D183" s="170">
        <f>IF('Indicator Date hidden'!E184="x","x",$D$2-'Indicator Date hidden'!E184)</f>
        <v>0</v>
      </c>
      <c r="E183" s="170">
        <f>IF('Indicator Date hidden'!F184="x","x",$E$2-'Indicator Date hidden'!F184)</f>
        <v>0</v>
      </c>
      <c r="F183" s="170">
        <f>IF('Indicator Date hidden'!G184="x","x",$F$2-'Indicator Date hidden'!G184)</f>
        <v>0</v>
      </c>
      <c r="G183" s="170">
        <f>IF('Indicator Date hidden'!H184="x","x",$G$2-'Indicator Date hidden'!H184)</f>
        <v>0</v>
      </c>
      <c r="H183" s="170">
        <f>IF('Indicator Date hidden'!I184="x","x",$H$2-'Indicator Date hidden'!I184)</f>
        <v>0</v>
      </c>
      <c r="I183" s="170">
        <f>IF('Indicator Date hidden'!J184="x","x",$I$2-'Indicator Date hidden'!J184)</f>
        <v>0</v>
      </c>
      <c r="J183" s="170">
        <f>IF('Indicator Date hidden'!K184="x","x",$J$2-'Indicator Date hidden'!K184)</f>
        <v>0</v>
      </c>
      <c r="K183" s="170">
        <f>IF('Indicator Date hidden'!L184="x","x",$K$2-'Indicator Date hidden'!L184)</f>
        <v>0</v>
      </c>
      <c r="L183" s="170">
        <f>IF('Indicator Date hidden'!M184="x","x",$L$2-'Indicator Date hidden'!M184)</f>
        <v>0</v>
      </c>
      <c r="M183" s="170">
        <f>IF('Indicator Date hidden'!N184="x","x",$M$2-'Indicator Date hidden'!N184)</f>
        <v>0</v>
      </c>
      <c r="N183" s="170">
        <f>IF('Indicator Date hidden'!O184="x","x",$N$2-'Indicator Date hidden'!O184)</f>
        <v>0</v>
      </c>
      <c r="O183" s="170">
        <f>IF('Indicator Date hidden'!P184="x","x",$O$2-'Indicator Date hidden'!P184)</f>
        <v>0</v>
      </c>
      <c r="P183" s="170">
        <f>IF('Indicator Date hidden'!Q184="x","x",$P$2-'Indicator Date hidden'!Q184)</f>
        <v>0</v>
      </c>
      <c r="Q183" s="170" t="str">
        <f>IF('Indicator Date hidden'!R184="x","x",$Q$2-'Indicator Date hidden'!R184)</f>
        <v>x</v>
      </c>
      <c r="R183" s="170">
        <f>IF('Indicator Date hidden'!S184="x","x",$R$2-'Indicator Date hidden'!S184)</f>
        <v>0</v>
      </c>
      <c r="S183" s="170">
        <f>IF('Indicator Date hidden'!T184="x","x",$S$2-'Indicator Date hidden'!T184)</f>
        <v>0</v>
      </c>
      <c r="T183" s="170">
        <f>IF('Indicator Date hidden'!U184="x","x",$T$2-'Indicator Date hidden'!U184)</f>
        <v>0</v>
      </c>
      <c r="U183" s="170" t="str">
        <f>IF('Indicator Date hidden'!V184="x","x",$U$2-'Indicator Date hidden'!V184)</f>
        <v>x</v>
      </c>
      <c r="V183" s="170">
        <f>IF('Indicator Date hidden'!W184="x","x",$V$2-'Indicator Date hidden'!W184)</f>
        <v>1</v>
      </c>
      <c r="W183" s="170" t="str">
        <f>IF('Indicator Date hidden'!X184="x","x",$W$2-'Indicator Date hidden'!X184)</f>
        <v>x</v>
      </c>
      <c r="X183" s="170">
        <f>IF('Indicator Date hidden'!Y184="x","x",$X$2-'Indicator Date hidden'!Y184)</f>
        <v>6</v>
      </c>
      <c r="Y183" s="170">
        <f>IF('Indicator Date hidden'!Z184="x","x",$Y$2-'Indicator Date hidden'!Z184)</f>
        <v>0</v>
      </c>
      <c r="Z183" s="170">
        <f>IF('Indicator Date hidden'!AA184="x","x",$Z$2-'Indicator Date hidden'!AA184)</f>
        <v>0</v>
      </c>
      <c r="AA183" s="170" t="str">
        <f>IF('Indicator Date hidden'!AB184="x","x",$AA$2-'Indicator Date hidden'!AB184)</f>
        <v>x</v>
      </c>
      <c r="AB183" s="170">
        <f>IF('Indicator Date hidden'!AC184="x","x",$AB$2-'Indicator Date hidden'!AC184)</f>
        <v>0</v>
      </c>
      <c r="AC183" s="170">
        <f>IF('Indicator Date hidden'!AD184="x","x",$AC$2-'Indicator Date hidden'!AD184)</f>
        <v>0</v>
      </c>
      <c r="AD183" s="170" t="str">
        <f>IF('Indicator Date hidden'!AE184="x","x",$AD$2-'Indicator Date hidden'!AE184)</f>
        <v>x</v>
      </c>
      <c r="AE183" s="170">
        <f>IF('Indicator Date hidden'!AF184="x","x",$AE$2-'Indicator Date hidden'!AF184)</f>
        <v>0</v>
      </c>
      <c r="AF183" s="170" t="str">
        <f>IF('Indicator Date hidden'!AG184="x","x",$AF$2-'Indicator Date hidden'!AG184)</f>
        <v>x</v>
      </c>
      <c r="AG183" s="170">
        <f>IF('Indicator Date hidden'!AH184="x","x",$AG$2-'Indicator Date hidden'!AH184)</f>
        <v>0</v>
      </c>
      <c r="AH183" s="170">
        <f>IF('Indicator Date hidden'!AI184="x","x",$AH$2-'Indicator Date hidden'!AI184)</f>
        <v>0</v>
      </c>
      <c r="AI183" s="170">
        <f>IF('Indicator Date hidden'!AJ184="x","x",$AI$2-'Indicator Date hidden'!AJ184)</f>
        <v>0</v>
      </c>
      <c r="AJ183" s="170" t="str">
        <f>IF('Indicator Date hidden'!AK184="x","x",$AJ$2-'Indicator Date hidden'!AK184)</f>
        <v>x</v>
      </c>
      <c r="AK183" s="170">
        <f>IF('Indicator Date hidden'!AL184="x","x",$AK$2-'Indicator Date hidden'!AL184)</f>
        <v>1</v>
      </c>
      <c r="AL183" s="170">
        <f>IF('Indicator Date hidden'!AM184="x","x",$AL$2-'Indicator Date hidden'!AM184)</f>
        <v>0</v>
      </c>
      <c r="AM183" s="170">
        <f>IF('Indicator Date hidden'!AN184="x","x",$AM$2-'Indicator Date hidden'!AN184)</f>
        <v>0</v>
      </c>
      <c r="AN183" s="170">
        <f>IF('Indicator Date hidden'!AO184="x","x",$AN$2-'Indicator Date hidden'!AO184)</f>
        <v>0</v>
      </c>
      <c r="AO183" s="170" t="str">
        <f>IF('Indicator Date hidden'!AP184="x","x",$AO$2-'Indicator Date hidden'!AP184)</f>
        <v>x</v>
      </c>
      <c r="AP183" s="170" t="str">
        <f>IF('Indicator Date hidden'!AQ184="x","x",$AP$2-'Indicator Date hidden'!AQ184)</f>
        <v>x</v>
      </c>
      <c r="AQ183" s="170">
        <f>IF('Indicator Date hidden'!AR184="x","x",$AQ$2-'Indicator Date hidden'!AR184)</f>
        <v>0</v>
      </c>
      <c r="AR183" s="170">
        <f>IF('Indicator Date hidden'!AS184="x","x",$AR$2-'Indicator Date hidden'!AS184)</f>
        <v>0</v>
      </c>
      <c r="AS183" s="170">
        <f>IF('Indicator Date hidden'!AT184="x","x",$AS$2-'Indicator Date hidden'!AT184)</f>
        <v>0</v>
      </c>
      <c r="AT183" s="170">
        <f>IF('Indicator Date hidden'!AU184="x","x",$AT$2-'Indicator Date hidden'!AU184)</f>
        <v>0</v>
      </c>
      <c r="AU183" s="170">
        <f>IF('Indicator Date hidden'!AV184="x","x",$AU$2-'Indicator Date hidden'!AV184)</f>
        <v>1</v>
      </c>
      <c r="AV183" s="170">
        <f>IF('Indicator Date hidden'!AW184="x","x",$AV$2-'Indicator Date hidden'!AW184)</f>
        <v>0</v>
      </c>
      <c r="AW183" s="170">
        <f>IF('Indicator Date hidden'!AX184="x","x",$AW$2-'Indicator Date hidden'!AX184)</f>
        <v>0</v>
      </c>
      <c r="AX183" s="170">
        <f>IF('Indicator Date hidden'!AY184="x","x",$AX$2-'Indicator Date hidden'!AY184)</f>
        <v>0</v>
      </c>
      <c r="AY183" s="170">
        <f>IF('Indicator Date hidden'!AZ184="x","x",$AY$2-'Indicator Date hidden'!AZ184)</f>
        <v>0</v>
      </c>
      <c r="AZ183" s="170">
        <f>IF('Indicator Date hidden'!BA184="x","x",$AZ$2-'Indicator Date hidden'!BA184)</f>
        <v>0</v>
      </c>
      <c r="BA183" s="5">
        <f t="shared" si="10"/>
        <v>9</v>
      </c>
      <c r="BB183" s="171">
        <f t="shared" si="11"/>
        <v>0.21428571428571427</v>
      </c>
      <c r="BC183" s="5">
        <f t="shared" si="12"/>
        <v>4</v>
      </c>
      <c r="BD183" s="171">
        <f t="shared" si="13"/>
        <v>0.93949617414042186</v>
      </c>
      <c r="BE183" s="174">
        <f t="shared" si="14"/>
        <v>0</v>
      </c>
    </row>
    <row r="184" spans="1:57" x14ac:dyDescent="0.25">
      <c r="A184" t="s">
        <v>341</v>
      </c>
      <c r="B184" s="170">
        <f>IF('Indicator Date hidden'!C185="x","x",$B$2-'Indicator Date hidden'!C185)</f>
        <v>0</v>
      </c>
      <c r="C184" s="170">
        <f>IF('Indicator Date hidden'!D185="x","x",$C$2-'Indicator Date hidden'!D185)</f>
        <v>0</v>
      </c>
      <c r="D184" s="170">
        <f>IF('Indicator Date hidden'!E185="x","x",$D$2-'Indicator Date hidden'!E185)</f>
        <v>0</v>
      </c>
      <c r="E184" s="170">
        <f>IF('Indicator Date hidden'!F185="x","x",$E$2-'Indicator Date hidden'!F185)</f>
        <v>0</v>
      </c>
      <c r="F184" s="170">
        <f>IF('Indicator Date hidden'!G185="x","x",$F$2-'Indicator Date hidden'!G185)</f>
        <v>0</v>
      </c>
      <c r="G184" s="170">
        <f>IF('Indicator Date hidden'!H185="x","x",$G$2-'Indicator Date hidden'!H185)</f>
        <v>0</v>
      </c>
      <c r="H184" s="170">
        <f>IF('Indicator Date hidden'!I185="x","x",$H$2-'Indicator Date hidden'!I185)</f>
        <v>0</v>
      </c>
      <c r="I184" s="170">
        <f>IF('Indicator Date hidden'!J185="x","x",$I$2-'Indicator Date hidden'!J185)</f>
        <v>0</v>
      </c>
      <c r="J184" s="170">
        <f>IF('Indicator Date hidden'!K185="x","x",$J$2-'Indicator Date hidden'!K185)</f>
        <v>0</v>
      </c>
      <c r="K184" s="170">
        <f>IF('Indicator Date hidden'!L185="x","x",$K$2-'Indicator Date hidden'!L185)</f>
        <v>0</v>
      </c>
      <c r="L184" s="170">
        <f>IF('Indicator Date hidden'!M185="x","x",$L$2-'Indicator Date hidden'!M185)</f>
        <v>0</v>
      </c>
      <c r="M184" s="170">
        <f>IF('Indicator Date hidden'!N185="x","x",$M$2-'Indicator Date hidden'!N185)</f>
        <v>0</v>
      </c>
      <c r="N184" s="170">
        <f>IF('Indicator Date hidden'!O185="x","x",$N$2-'Indicator Date hidden'!O185)</f>
        <v>0</v>
      </c>
      <c r="O184" s="170">
        <f>IF('Indicator Date hidden'!P185="x","x",$O$2-'Indicator Date hidden'!P185)</f>
        <v>0</v>
      </c>
      <c r="P184" s="170">
        <f>IF('Indicator Date hidden'!Q185="x","x",$P$2-'Indicator Date hidden'!Q185)</f>
        <v>0</v>
      </c>
      <c r="Q184" s="170" t="str">
        <f>IF('Indicator Date hidden'!R185="x","x",$Q$2-'Indicator Date hidden'!R185)</f>
        <v>x</v>
      </c>
      <c r="R184" s="170">
        <f>IF('Indicator Date hidden'!S185="x","x",$R$2-'Indicator Date hidden'!S185)</f>
        <v>0</v>
      </c>
      <c r="S184" s="170">
        <f>IF('Indicator Date hidden'!T185="x","x",$S$2-'Indicator Date hidden'!T185)</f>
        <v>0</v>
      </c>
      <c r="T184" s="170">
        <f>IF('Indicator Date hidden'!U185="x","x",$T$2-'Indicator Date hidden'!U185)</f>
        <v>0</v>
      </c>
      <c r="U184" s="170" t="str">
        <f>IF('Indicator Date hidden'!V185="x","x",$U$2-'Indicator Date hidden'!V185)</f>
        <v>x</v>
      </c>
      <c r="V184" s="170">
        <f>IF('Indicator Date hidden'!W185="x","x",$V$2-'Indicator Date hidden'!W185)</f>
        <v>1</v>
      </c>
      <c r="W184" s="170" t="str">
        <f>IF('Indicator Date hidden'!X185="x","x",$W$2-'Indicator Date hidden'!X185)</f>
        <v>x</v>
      </c>
      <c r="X184" s="170">
        <f>IF('Indicator Date hidden'!Y185="x","x",$X$2-'Indicator Date hidden'!Y185)</f>
        <v>0</v>
      </c>
      <c r="Y184" s="170">
        <f>IF('Indicator Date hidden'!Z185="x","x",$Y$2-'Indicator Date hidden'!Z185)</f>
        <v>0</v>
      </c>
      <c r="Z184" s="170">
        <f>IF('Indicator Date hidden'!AA185="x","x",$Z$2-'Indicator Date hidden'!AA185)</f>
        <v>0</v>
      </c>
      <c r="AA184" s="170">
        <f>IF('Indicator Date hidden'!AB185="x","x",$AA$2-'Indicator Date hidden'!AB185)</f>
        <v>3</v>
      </c>
      <c r="AB184" s="170">
        <f>IF('Indicator Date hidden'!AC185="x","x",$AB$2-'Indicator Date hidden'!AC185)</f>
        <v>0</v>
      </c>
      <c r="AC184" s="170">
        <f>IF('Indicator Date hidden'!AD185="x","x",$AC$2-'Indicator Date hidden'!AD185)</f>
        <v>0</v>
      </c>
      <c r="AD184" s="170" t="str">
        <f>IF('Indicator Date hidden'!AE185="x","x",$AD$2-'Indicator Date hidden'!AE185)</f>
        <v>x</v>
      </c>
      <c r="AE184" s="170">
        <f>IF('Indicator Date hidden'!AF185="x","x",$AE$2-'Indicator Date hidden'!AF185)</f>
        <v>0</v>
      </c>
      <c r="AF184" s="170">
        <f>IF('Indicator Date hidden'!AG185="x","x",$AF$2-'Indicator Date hidden'!AG185)</f>
        <v>3</v>
      </c>
      <c r="AG184" s="170">
        <f>IF('Indicator Date hidden'!AH185="x","x",$AG$2-'Indicator Date hidden'!AH185)</f>
        <v>0</v>
      </c>
      <c r="AH184" s="170">
        <f>IF('Indicator Date hidden'!AI185="x","x",$AH$2-'Indicator Date hidden'!AI185)</f>
        <v>0</v>
      </c>
      <c r="AI184" s="170">
        <f>IF('Indicator Date hidden'!AJ185="x","x",$AI$2-'Indicator Date hidden'!AJ185)</f>
        <v>0</v>
      </c>
      <c r="AJ184" s="170" t="str">
        <f>IF('Indicator Date hidden'!AK185="x","x",$AJ$2-'Indicator Date hidden'!AK185)</f>
        <v>x</v>
      </c>
      <c r="AK184" s="170">
        <f>IF('Indicator Date hidden'!AL185="x","x",$AK$2-'Indicator Date hidden'!AL185)</f>
        <v>1</v>
      </c>
      <c r="AL184" s="170">
        <f>IF('Indicator Date hidden'!AM185="x","x",$AL$2-'Indicator Date hidden'!AM185)</f>
        <v>0</v>
      </c>
      <c r="AM184" s="170">
        <f>IF('Indicator Date hidden'!AN185="x","x",$AM$2-'Indicator Date hidden'!AN185)</f>
        <v>0</v>
      </c>
      <c r="AN184" s="170">
        <f>IF('Indicator Date hidden'!AO185="x","x",$AN$2-'Indicator Date hidden'!AO185)</f>
        <v>0</v>
      </c>
      <c r="AO184" s="170">
        <f>IF('Indicator Date hidden'!AP185="x","x",$AO$2-'Indicator Date hidden'!AP185)</f>
        <v>0</v>
      </c>
      <c r="AP184" s="170">
        <f>IF('Indicator Date hidden'!AQ185="x","x",$AP$2-'Indicator Date hidden'!AQ185)</f>
        <v>0</v>
      </c>
      <c r="AQ184" s="170">
        <f>IF('Indicator Date hidden'!AR185="x","x",$AQ$2-'Indicator Date hidden'!AR185)</f>
        <v>0</v>
      </c>
      <c r="AR184" s="170">
        <f>IF('Indicator Date hidden'!AS185="x","x",$AR$2-'Indicator Date hidden'!AS185)</f>
        <v>0</v>
      </c>
      <c r="AS184" s="170">
        <f>IF('Indicator Date hidden'!AT185="x","x",$AS$2-'Indicator Date hidden'!AT185)</f>
        <v>0</v>
      </c>
      <c r="AT184" s="170">
        <f>IF('Indicator Date hidden'!AU185="x","x",$AT$2-'Indicator Date hidden'!AU185)</f>
        <v>0</v>
      </c>
      <c r="AU184" s="170" t="str">
        <f>IF('Indicator Date hidden'!AV185="x","x",$AU$2-'Indicator Date hidden'!AV185)</f>
        <v>x</v>
      </c>
      <c r="AV184" s="170">
        <f>IF('Indicator Date hidden'!AW185="x","x",$AV$2-'Indicator Date hidden'!AW185)</f>
        <v>0</v>
      </c>
      <c r="AW184" s="170">
        <f>IF('Indicator Date hidden'!AX185="x","x",$AW$2-'Indicator Date hidden'!AX185)</f>
        <v>0</v>
      </c>
      <c r="AX184" s="170">
        <f>IF('Indicator Date hidden'!AY185="x","x",$AX$2-'Indicator Date hidden'!AY185)</f>
        <v>0</v>
      </c>
      <c r="AY184" s="170">
        <f>IF('Indicator Date hidden'!AZ185="x","x",$AY$2-'Indicator Date hidden'!AZ185)</f>
        <v>0</v>
      </c>
      <c r="AZ184" s="170">
        <f>IF('Indicator Date hidden'!BA185="x","x",$AZ$2-'Indicator Date hidden'!BA185)</f>
        <v>0</v>
      </c>
      <c r="BA184" s="5">
        <f t="shared" si="10"/>
        <v>8</v>
      </c>
      <c r="BB184" s="171">
        <f t="shared" si="11"/>
        <v>0.17777777777777778</v>
      </c>
      <c r="BC184" s="5">
        <f t="shared" si="12"/>
        <v>4</v>
      </c>
      <c r="BD184" s="171">
        <f t="shared" si="13"/>
        <v>0.64252587976893161</v>
      </c>
      <c r="BE184" s="174">
        <f t="shared" si="14"/>
        <v>0</v>
      </c>
    </row>
    <row r="185" spans="1:57" x14ac:dyDescent="0.25">
      <c r="A185" t="s">
        <v>342</v>
      </c>
      <c r="B185" s="170">
        <f>IF('Indicator Date hidden'!C186="x","x",$B$2-'Indicator Date hidden'!C186)</f>
        <v>0</v>
      </c>
      <c r="C185" s="170">
        <f>IF('Indicator Date hidden'!D186="x","x",$C$2-'Indicator Date hidden'!D186)</f>
        <v>0</v>
      </c>
      <c r="D185" s="170">
        <f>IF('Indicator Date hidden'!E186="x","x",$D$2-'Indicator Date hidden'!E186)</f>
        <v>0</v>
      </c>
      <c r="E185" s="170">
        <f>IF('Indicator Date hidden'!F186="x","x",$E$2-'Indicator Date hidden'!F186)</f>
        <v>0</v>
      </c>
      <c r="F185" s="170">
        <f>IF('Indicator Date hidden'!G186="x","x",$F$2-'Indicator Date hidden'!G186)</f>
        <v>0</v>
      </c>
      <c r="G185" s="170">
        <f>IF('Indicator Date hidden'!H186="x","x",$G$2-'Indicator Date hidden'!H186)</f>
        <v>0</v>
      </c>
      <c r="H185" s="170">
        <f>IF('Indicator Date hidden'!I186="x","x",$H$2-'Indicator Date hidden'!I186)</f>
        <v>0</v>
      </c>
      <c r="I185" s="170">
        <f>IF('Indicator Date hidden'!J186="x","x",$I$2-'Indicator Date hidden'!J186)</f>
        <v>0</v>
      </c>
      <c r="J185" s="170">
        <f>IF('Indicator Date hidden'!K186="x","x",$J$2-'Indicator Date hidden'!K186)</f>
        <v>0</v>
      </c>
      <c r="K185" s="170">
        <f>IF('Indicator Date hidden'!L186="x","x",$K$2-'Indicator Date hidden'!L186)</f>
        <v>0</v>
      </c>
      <c r="L185" s="170">
        <f>IF('Indicator Date hidden'!M186="x","x",$L$2-'Indicator Date hidden'!M186)</f>
        <v>0</v>
      </c>
      <c r="M185" s="170">
        <f>IF('Indicator Date hidden'!N186="x","x",$M$2-'Indicator Date hidden'!N186)</f>
        <v>0</v>
      </c>
      <c r="N185" s="170">
        <f>IF('Indicator Date hidden'!O186="x","x",$N$2-'Indicator Date hidden'!O186)</f>
        <v>0</v>
      </c>
      <c r="O185" s="170">
        <f>IF('Indicator Date hidden'!P186="x","x",$O$2-'Indicator Date hidden'!P186)</f>
        <v>0</v>
      </c>
      <c r="P185" s="170">
        <f>IF('Indicator Date hidden'!Q186="x","x",$P$2-'Indicator Date hidden'!Q186)</f>
        <v>0</v>
      </c>
      <c r="Q185" s="170" t="str">
        <f>IF('Indicator Date hidden'!R186="x","x",$Q$2-'Indicator Date hidden'!R186)</f>
        <v>x</v>
      </c>
      <c r="R185" s="170">
        <f>IF('Indicator Date hidden'!S186="x","x",$R$2-'Indicator Date hidden'!S186)</f>
        <v>0</v>
      </c>
      <c r="S185" s="170">
        <f>IF('Indicator Date hidden'!T186="x","x",$S$2-'Indicator Date hidden'!T186)</f>
        <v>0</v>
      </c>
      <c r="T185" s="170">
        <f>IF('Indicator Date hidden'!U186="x","x",$T$2-'Indicator Date hidden'!U186)</f>
        <v>0</v>
      </c>
      <c r="U185" s="170" t="str">
        <f>IF('Indicator Date hidden'!V186="x","x",$U$2-'Indicator Date hidden'!V186)</f>
        <v>x</v>
      </c>
      <c r="V185" s="170">
        <f>IF('Indicator Date hidden'!W186="x","x",$V$2-'Indicator Date hidden'!W186)</f>
        <v>1</v>
      </c>
      <c r="W185" s="170">
        <f>IF('Indicator Date hidden'!X186="x","x",$W$2-'Indicator Date hidden'!X186)</f>
        <v>4</v>
      </c>
      <c r="X185" s="170">
        <f>IF('Indicator Date hidden'!Y186="x","x",$X$2-'Indicator Date hidden'!Y186)</f>
        <v>5</v>
      </c>
      <c r="Y185" s="170">
        <f>IF('Indicator Date hidden'!Z186="x","x",$Y$2-'Indicator Date hidden'!Z186)</f>
        <v>0</v>
      </c>
      <c r="Z185" s="170">
        <f>IF('Indicator Date hidden'!AA186="x","x",$Z$2-'Indicator Date hidden'!AA186)</f>
        <v>0</v>
      </c>
      <c r="AA185" s="170" t="str">
        <f>IF('Indicator Date hidden'!AB186="x","x",$AA$2-'Indicator Date hidden'!AB186)</f>
        <v>x</v>
      </c>
      <c r="AB185" s="170">
        <f>IF('Indicator Date hidden'!AC186="x","x",$AB$2-'Indicator Date hidden'!AC186)</f>
        <v>0</v>
      </c>
      <c r="AC185" s="170">
        <f>IF('Indicator Date hidden'!AD186="x","x",$AC$2-'Indicator Date hidden'!AD186)</f>
        <v>0</v>
      </c>
      <c r="AD185" s="170" t="str">
        <f>IF('Indicator Date hidden'!AE186="x","x",$AD$2-'Indicator Date hidden'!AE186)</f>
        <v>x</v>
      </c>
      <c r="AE185" s="170">
        <f>IF('Indicator Date hidden'!AF186="x","x",$AE$2-'Indicator Date hidden'!AF186)</f>
        <v>0</v>
      </c>
      <c r="AF185" s="170">
        <f>IF('Indicator Date hidden'!AG186="x","x",$AF$2-'Indicator Date hidden'!AG186)</f>
        <v>-1</v>
      </c>
      <c r="AG185" s="170">
        <f>IF('Indicator Date hidden'!AH186="x","x",$AG$2-'Indicator Date hidden'!AH186)</f>
        <v>0</v>
      </c>
      <c r="AH185" s="170">
        <f>IF('Indicator Date hidden'!AI186="x","x",$AH$2-'Indicator Date hidden'!AI186)</f>
        <v>0</v>
      </c>
      <c r="AI185" s="170">
        <f>IF('Indicator Date hidden'!AJ186="x","x",$AI$2-'Indicator Date hidden'!AJ186)</f>
        <v>0</v>
      </c>
      <c r="AJ185" s="170" t="str">
        <f>IF('Indicator Date hidden'!AK186="x","x",$AJ$2-'Indicator Date hidden'!AK186)</f>
        <v>x</v>
      </c>
      <c r="AK185" s="170">
        <f>IF('Indicator Date hidden'!AL186="x","x",$AK$2-'Indicator Date hidden'!AL186)</f>
        <v>1</v>
      </c>
      <c r="AL185" s="170">
        <f>IF('Indicator Date hidden'!AM186="x","x",$AL$2-'Indicator Date hidden'!AM186)</f>
        <v>0</v>
      </c>
      <c r="AM185" s="170">
        <f>IF('Indicator Date hidden'!AN186="x","x",$AM$2-'Indicator Date hidden'!AN186)</f>
        <v>0</v>
      </c>
      <c r="AN185" s="170">
        <f>IF('Indicator Date hidden'!AO186="x","x",$AN$2-'Indicator Date hidden'!AO186)</f>
        <v>0</v>
      </c>
      <c r="AO185" s="170">
        <f>IF('Indicator Date hidden'!AP186="x","x",$AO$2-'Indicator Date hidden'!AP186)</f>
        <v>0</v>
      </c>
      <c r="AP185" s="170">
        <f>IF('Indicator Date hidden'!AQ186="x","x",$AP$2-'Indicator Date hidden'!AQ186)</f>
        <v>0</v>
      </c>
      <c r="AQ185" s="170">
        <f>IF('Indicator Date hidden'!AR186="x","x",$AQ$2-'Indicator Date hidden'!AR186)</f>
        <v>4</v>
      </c>
      <c r="AR185" s="170">
        <f>IF('Indicator Date hidden'!AS186="x","x",$AR$2-'Indicator Date hidden'!AS186)</f>
        <v>0</v>
      </c>
      <c r="AS185" s="170">
        <f>IF('Indicator Date hidden'!AT186="x","x",$AS$2-'Indicator Date hidden'!AT186)</f>
        <v>0</v>
      </c>
      <c r="AT185" s="170">
        <f>IF('Indicator Date hidden'!AU186="x","x",$AT$2-'Indicator Date hidden'!AU186)</f>
        <v>0</v>
      </c>
      <c r="AU185" s="170" t="str">
        <f>IF('Indicator Date hidden'!AV186="x","x",$AU$2-'Indicator Date hidden'!AV186)</f>
        <v>x</v>
      </c>
      <c r="AV185" s="170">
        <f>IF('Indicator Date hidden'!AW186="x","x",$AV$2-'Indicator Date hidden'!AW186)</f>
        <v>0</v>
      </c>
      <c r="AW185" s="170">
        <f>IF('Indicator Date hidden'!AX186="x","x",$AW$2-'Indicator Date hidden'!AX186)</f>
        <v>0</v>
      </c>
      <c r="AX185" s="170">
        <f>IF('Indicator Date hidden'!AY186="x","x",$AX$2-'Indicator Date hidden'!AY186)</f>
        <v>1</v>
      </c>
      <c r="AY185" s="170">
        <f>IF('Indicator Date hidden'!AZ186="x","x",$AY$2-'Indicator Date hidden'!AZ186)</f>
        <v>0</v>
      </c>
      <c r="AZ185" s="170">
        <f>IF('Indicator Date hidden'!BA186="x","x",$AZ$2-'Indicator Date hidden'!BA186)</f>
        <v>0</v>
      </c>
      <c r="BA185" s="5">
        <f t="shared" si="10"/>
        <v>15</v>
      </c>
      <c r="BB185" s="171">
        <f t="shared" si="11"/>
        <v>0.33333333333333331</v>
      </c>
      <c r="BC185" s="5">
        <f t="shared" si="12"/>
        <v>6</v>
      </c>
      <c r="BD185" s="171">
        <f t="shared" si="13"/>
        <v>1.1155467020454342</v>
      </c>
      <c r="BE185" s="174">
        <f t="shared" si="14"/>
        <v>0</v>
      </c>
    </row>
    <row r="186" spans="1:57" x14ac:dyDescent="0.25">
      <c r="A186" t="s">
        <v>344</v>
      </c>
      <c r="B186" s="170">
        <f>IF('Indicator Date hidden'!C187="x","x",$B$2-'Indicator Date hidden'!C187)</f>
        <v>0</v>
      </c>
      <c r="C186" s="170">
        <f>IF('Indicator Date hidden'!D187="x","x",$C$2-'Indicator Date hidden'!D187)</f>
        <v>0</v>
      </c>
      <c r="D186" s="170">
        <f>IF('Indicator Date hidden'!E187="x","x",$D$2-'Indicator Date hidden'!E187)</f>
        <v>0</v>
      </c>
      <c r="E186" s="170">
        <f>IF('Indicator Date hidden'!F187="x","x",$E$2-'Indicator Date hidden'!F187)</f>
        <v>0</v>
      </c>
      <c r="F186" s="170">
        <f>IF('Indicator Date hidden'!G187="x","x",$F$2-'Indicator Date hidden'!G187)</f>
        <v>0</v>
      </c>
      <c r="G186" s="170">
        <f>IF('Indicator Date hidden'!H187="x","x",$G$2-'Indicator Date hidden'!H187)</f>
        <v>0</v>
      </c>
      <c r="H186" s="170">
        <f>IF('Indicator Date hidden'!I187="x","x",$H$2-'Indicator Date hidden'!I187)</f>
        <v>0</v>
      </c>
      <c r="I186" s="170">
        <f>IF('Indicator Date hidden'!J187="x","x",$I$2-'Indicator Date hidden'!J187)</f>
        <v>0</v>
      </c>
      <c r="J186" s="170">
        <f>IF('Indicator Date hidden'!K187="x","x",$J$2-'Indicator Date hidden'!K187)</f>
        <v>0</v>
      </c>
      <c r="K186" s="170">
        <f>IF('Indicator Date hidden'!L187="x","x",$K$2-'Indicator Date hidden'!L187)</f>
        <v>0</v>
      </c>
      <c r="L186" s="170">
        <f>IF('Indicator Date hidden'!M187="x","x",$L$2-'Indicator Date hidden'!M187)</f>
        <v>0</v>
      </c>
      <c r="M186" s="170">
        <f>IF('Indicator Date hidden'!N187="x","x",$M$2-'Indicator Date hidden'!N187)</f>
        <v>0</v>
      </c>
      <c r="N186" s="170">
        <f>IF('Indicator Date hidden'!O187="x","x",$N$2-'Indicator Date hidden'!O187)</f>
        <v>0</v>
      </c>
      <c r="O186" s="170">
        <f>IF('Indicator Date hidden'!P187="x","x",$O$2-'Indicator Date hidden'!P187)</f>
        <v>0</v>
      </c>
      <c r="P186" s="170">
        <f>IF('Indicator Date hidden'!Q187="x","x",$P$2-'Indicator Date hidden'!Q187)</f>
        <v>0</v>
      </c>
      <c r="Q186" s="170" t="str">
        <f>IF('Indicator Date hidden'!R187="x","x",$Q$2-'Indicator Date hidden'!R187)</f>
        <v>x</v>
      </c>
      <c r="R186" s="170">
        <f>IF('Indicator Date hidden'!S187="x","x",$R$2-'Indicator Date hidden'!S187)</f>
        <v>0</v>
      </c>
      <c r="S186" s="170">
        <f>IF('Indicator Date hidden'!T187="x","x",$S$2-'Indicator Date hidden'!T187)</f>
        <v>0</v>
      </c>
      <c r="T186" s="170">
        <f>IF('Indicator Date hidden'!U187="x","x",$T$2-'Indicator Date hidden'!U187)</f>
        <v>0</v>
      </c>
      <c r="U186" s="170">
        <f>IF('Indicator Date hidden'!V187="x","x",$U$2-'Indicator Date hidden'!V187)</f>
        <v>0</v>
      </c>
      <c r="V186" s="170">
        <f>IF('Indicator Date hidden'!W187="x","x",$V$2-'Indicator Date hidden'!W187)</f>
        <v>1</v>
      </c>
      <c r="W186" s="170">
        <f>IF('Indicator Date hidden'!X187="x","x",$W$2-'Indicator Date hidden'!X187)</f>
        <v>5</v>
      </c>
      <c r="X186" s="170">
        <f>IF('Indicator Date hidden'!Y187="x","x",$X$2-'Indicator Date hidden'!Y187)</f>
        <v>6</v>
      </c>
      <c r="Y186" s="170">
        <f>IF('Indicator Date hidden'!Z187="x","x",$Y$2-'Indicator Date hidden'!Z187)</f>
        <v>0</v>
      </c>
      <c r="Z186" s="170">
        <f>IF('Indicator Date hidden'!AA187="x","x",$Z$2-'Indicator Date hidden'!AA187)</f>
        <v>0</v>
      </c>
      <c r="AA186" s="170">
        <f>IF('Indicator Date hidden'!AB187="x","x",$AA$2-'Indicator Date hidden'!AB187)</f>
        <v>0</v>
      </c>
      <c r="AB186" s="170">
        <f>IF('Indicator Date hidden'!AC187="x","x",$AB$2-'Indicator Date hidden'!AC187)</f>
        <v>0</v>
      </c>
      <c r="AC186" s="170">
        <f>IF('Indicator Date hidden'!AD187="x","x",$AC$2-'Indicator Date hidden'!AD187)</f>
        <v>0</v>
      </c>
      <c r="AD186" s="170" t="str">
        <f>IF('Indicator Date hidden'!AE187="x","x",$AD$2-'Indicator Date hidden'!AE187)</f>
        <v>x</v>
      </c>
      <c r="AE186" s="170">
        <f>IF('Indicator Date hidden'!AF187="x","x",$AE$2-'Indicator Date hidden'!AF187)</f>
        <v>0</v>
      </c>
      <c r="AF186" s="170">
        <f>IF('Indicator Date hidden'!AG187="x","x",$AF$2-'Indicator Date hidden'!AG187)</f>
        <v>-1</v>
      </c>
      <c r="AG186" s="170">
        <f>IF('Indicator Date hidden'!AH187="x","x",$AG$2-'Indicator Date hidden'!AH187)</f>
        <v>0</v>
      </c>
      <c r="AH186" s="170">
        <f>IF('Indicator Date hidden'!AI187="x","x",$AH$2-'Indicator Date hidden'!AI187)</f>
        <v>0</v>
      </c>
      <c r="AI186" s="170">
        <f>IF('Indicator Date hidden'!AJ187="x","x",$AI$2-'Indicator Date hidden'!AJ187)</f>
        <v>0</v>
      </c>
      <c r="AJ186" s="170" t="str">
        <f>IF('Indicator Date hidden'!AK187="x","x",$AJ$2-'Indicator Date hidden'!AK187)</f>
        <v>x</v>
      </c>
      <c r="AK186" s="170">
        <f>IF('Indicator Date hidden'!AL187="x","x",$AK$2-'Indicator Date hidden'!AL187)</f>
        <v>1</v>
      </c>
      <c r="AL186" s="170">
        <f>IF('Indicator Date hidden'!AM187="x","x",$AL$2-'Indicator Date hidden'!AM187)</f>
        <v>0</v>
      </c>
      <c r="AM186" s="170">
        <f>IF('Indicator Date hidden'!AN187="x","x",$AM$2-'Indicator Date hidden'!AN187)</f>
        <v>0</v>
      </c>
      <c r="AN186" s="170">
        <f>IF('Indicator Date hidden'!AO187="x","x",$AN$2-'Indicator Date hidden'!AO187)</f>
        <v>0</v>
      </c>
      <c r="AO186" s="170">
        <f>IF('Indicator Date hidden'!AP187="x","x",$AO$2-'Indicator Date hidden'!AP187)</f>
        <v>0</v>
      </c>
      <c r="AP186" s="170">
        <f>IF('Indicator Date hidden'!AQ187="x","x",$AP$2-'Indicator Date hidden'!AQ187)</f>
        <v>0</v>
      </c>
      <c r="AQ186" s="170">
        <f>IF('Indicator Date hidden'!AR187="x","x",$AQ$2-'Indicator Date hidden'!AR187)</f>
        <v>4</v>
      </c>
      <c r="AR186" s="170">
        <f>IF('Indicator Date hidden'!AS187="x","x",$AR$2-'Indicator Date hidden'!AS187)</f>
        <v>0</v>
      </c>
      <c r="AS186" s="170">
        <f>IF('Indicator Date hidden'!AT187="x","x",$AS$2-'Indicator Date hidden'!AT187)</f>
        <v>0</v>
      </c>
      <c r="AT186" s="170">
        <f>IF('Indicator Date hidden'!AU187="x","x",$AT$2-'Indicator Date hidden'!AU187)</f>
        <v>0</v>
      </c>
      <c r="AU186" s="170">
        <f>IF('Indicator Date hidden'!AV187="x","x",$AU$2-'Indicator Date hidden'!AV187)</f>
        <v>1</v>
      </c>
      <c r="AV186" s="170">
        <f>IF('Indicator Date hidden'!AW187="x","x",$AV$2-'Indicator Date hidden'!AW187)</f>
        <v>0</v>
      </c>
      <c r="AW186" s="170">
        <f>IF('Indicator Date hidden'!AX187="x","x",$AW$2-'Indicator Date hidden'!AX187)</f>
        <v>0</v>
      </c>
      <c r="AX186" s="170">
        <f>IF('Indicator Date hidden'!AY187="x","x",$AX$2-'Indicator Date hidden'!AY187)</f>
        <v>0</v>
      </c>
      <c r="AY186" s="170">
        <f>IF('Indicator Date hidden'!AZ187="x","x",$AY$2-'Indicator Date hidden'!AZ187)</f>
        <v>0</v>
      </c>
      <c r="AZ186" s="170">
        <f>IF('Indicator Date hidden'!BA187="x","x",$AZ$2-'Indicator Date hidden'!BA187)</f>
        <v>0</v>
      </c>
      <c r="BA186" s="5">
        <f t="shared" si="10"/>
        <v>17</v>
      </c>
      <c r="BB186" s="171">
        <f t="shared" si="11"/>
        <v>0.35416666666666669</v>
      </c>
      <c r="BC186" s="5">
        <f t="shared" si="12"/>
        <v>6</v>
      </c>
      <c r="BD186" s="171">
        <f t="shared" si="13"/>
        <v>1.249826376830887</v>
      </c>
      <c r="BE186" s="174">
        <f t="shared" si="14"/>
        <v>0</v>
      </c>
    </row>
    <row r="187" spans="1:57" x14ac:dyDescent="0.25">
      <c r="A187" t="s">
        <v>346</v>
      </c>
      <c r="B187" s="170">
        <f>IF('Indicator Date hidden'!C188="x","x",$B$2-'Indicator Date hidden'!C188)</f>
        <v>0</v>
      </c>
      <c r="C187" s="170">
        <f>IF('Indicator Date hidden'!D188="x","x",$C$2-'Indicator Date hidden'!D188)</f>
        <v>0</v>
      </c>
      <c r="D187" s="170">
        <f>IF('Indicator Date hidden'!E188="x","x",$D$2-'Indicator Date hidden'!E188)</f>
        <v>0</v>
      </c>
      <c r="E187" s="170">
        <f>IF('Indicator Date hidden'!F188="x","x",$E$2-'Indicator Date hidden'!F188)</f>
        <v>0</v>
      </c>
      <c r="F187" s="170">
        <f>IF('Indicator Date hidden'!G188="x","x",$F$2-'Indicator Date hidden'!G188)</f>
        <v>0</v>
      </c>
      <c r="G187" s="170">
        <f>IF('Indicator Date hidden'!H188="x","x",$G$2-'Indicator Date hidden'!H188)</f>
        <v>0</v>
      </c>
      <c r="H187" s="170">
        <f>IF('Indicator Date hidden'!I188="x","x",$H$2-'Indicator Date hidden'!I188)</f>
        <v>0</v>
      </c>
      <c r="I187" s="170">
        <f>IF('Indicator Date hidden'!J188="x","x",$I$2-'Indicator Date hidden'!J188)</f>
        <v>0</v>
      </c>
      <c r="J187" s="170">
        <f>IF('Indicator Date hidden'!K188="x","x",$J$2-'Indicator Date hidden'!K188)</f>
        <v>0</v>
      </c>
      <c r="K187" s="170">
        <f>IF('Indicator Date hidden'!L188="x","x",$K$2-'Indicator Date hidden'!L188)</f>
        <v>0</v>
      </c>
      <c r="L187" s="170">
        <f>IF('Indicator Date hidden'!M188="x","x",$L$2-'Indicator Date hidden'!M188)</f>
        <v>0</v>
      </c>
      <c r="M187" s="170">
        <f>IF('Indicator Date hidden'!N188="x","x",$M$2-'Indicator Date hidden'!N188)</f>
        <v>0</v>
      </c>
      <c r="N187" s="170">
        <f>IF('Indicator Date hidden'!O188="x","x",$N$2-'Indicator Date hidden'!O188)</f>
        <v>0</v>
      </c>
      <c r="O187" s="170">
        <f>IF('Indicator Date hidden'!P188="x","x",$O$2-'Indicator Date hidden'!P188)</f>
        <v>0</v>
      </c>
      <c r="P187" s="170">
        <f>IF('Indicator Date hidden'!Q188="x","x",$P$2-'Indicator Date hidden'!Q188)</f>
        <v>0</v>
      </c>
      <c r="Q187" s="170">
        <f>IF('Indicator Date hidden'!R188="x","x",$Q$2-'Indicator Date hidden'!R188)</f>
        <v>9</v>
      </c>
      <c r="R187" s="170">
        <f>IF('Indicator Date hidden'!S188="x","x",$R$2-'Indicator Date hidden'!S188)</f>
        <v>0</v>
      </c>
      <c r="S187" s="170">
        <f>IF('Indicator Date hidden'!T188="x","x",$S$2-'Indicator Date hidden'!T188)</f>
        <v>0</v>
      </c>
      <c r="T187" s="170">
        <f>IF('Indicator Date hidden'!U188="x","x",$T$2-'Indicator Date hidden'!U188)</f>
        <v>0</v>
      </c>
      <c r="U187" s="170">
        <f>IF('Indicator Date hidden'!V188="x","x",$U$2-'Indicator Date hidden'!V188)</f>
        <v>0</v>
      </c>
      <c r="V187" s="170">
        <f>IF('Indicator Date hidden'!W188="x","x",$V$2-'Indicator Date hidden'!W188)</f>
        <v>1</v>
      </c>
      <c r="W187" s="170">
        <f>IF('Indicator Date hidden'!X188="x","x",$W$2-'Indicator Date hidden'!X188)</f>
        <v>10</v>
      </c>
      <c r="X187" s="170">
        <f>IF('Indicator Date hidden'!Y188="x","x",$X$2-'Indicator Date hidden'!Y188)</f>
        <v>3</v>
      </c>
      <c r="Y187" s="170">
        <f>IF('Indicator Date hidden'!Z188="x","x",$Y$2-'Indicator Date hidden'!Z188)</f>
        <v>0</v>
      </c>
      <c r="Z187" s="170">
        <f>IF('Indicator Date hidden'!AA188="x","x",$Z$2-'Indicator Date hidden'!AA188)</f>
        <v>0</v>
      </c>
      <c r="AA187" s="170">
        <f>IF('Indicator Date hidden'!AB188="x","x",$AA$2-'Indicator Date hidden'!AB188)</f>
        <v>1</v>
      </c>
      <c r="AB187" s="170">
        <f>IF('Indicator Date hidden'!AC188="x","x",$AB$2-'Indicator Date hidden'!AC188)</f>
        <v>0</v>
      </c>
      <c r="AC187" s="170">
        <f>IF('Indicator Date hidden'!AD188="x","x",$AC$2-'Indicator Date hidden'!AD188)</f>
        <v>0</v>
      </c>
      <c r="AD187" s="170" t="str">
        <f>IF('Indicator Date hidden'!AE188="x","x",$AD$2-'Indicator Date hidden'!AE188)</f>
        <v>x</v>
      </c>
      <c r="AE187" s="170">
        <f>IF('Indicator Date hidden'!AF188="x","x",$AE$2-'Indicator Date hidden'!AF188)</f>
        <v>0</v>
      </c>
      <c r="AF187" s="170" t="str">
        <f>IF('Indicator Date hidden'!AG188="x","x",$AF$2-'Indicator Date hidden'!AG188)</f>
        <v>x</v>
      </c>
      <c r="AG187" s="170">
        <f>IF('Indicator Date hidden'!AH188="x","x",$AG$2-'Indicator Date hidden'!AH188)</f>
        <v>0</v>
      </c>
      <c r="AH187" s="170">
        <f>IF('Indicator Date hidden'!AI188="x","x",$AH$2-'Indicator Date hidden'!AI188)</f>
        <v>0</v>
      </c>
      <c r="AI187" s="170">
        <f>IF('Indicator Date hidden'!AJ188="x","x",$AI$2-'Indicator Date hidden'!AJ188)</f>
        <v>0</v>
      </c>
      <c r="AJ187" s="170" t="str">
        <f>IF('Indicator Date hidden'!AK188="x","x",$AJ$2-'Indicator Date hidden'!AK188)</f>
        <v>x</v>
      </c>
      <c r="AK187" s="170">
        <f>IF('Indicator Date hidden'!AL188="x","x",$AK$2-'Indicator Date hidden'!AL188)</f>
        <v>1</v>
      </c>
      <c r="AL187" s="170">
        <f>IF('Indicator Date hidden'!AM188="x","x",$AL$2-'Indicator Date hidden'!AM188)</f>
        <v>0</v>
      </c>
      <c r="AM187" s="170">
        <f>IF('Indicator Date hidden'!AN188="x","x",$AM$2-'Indicator Date hidden'!AN188)</f>
        <v>0</v>
      </c>
      <c r="AN187" s="170">
        <f>IF('Indicator Date hidden'!AO188="x","x",$AN$2-'Indicator Date hidden'!AO188)</f>
        <v>0</v>
      </c>
      <c r="AO187" s="170" t="str">
        <f>IF('Indicator Date hidden'!AP188="x","x",$AO$2-'Indicator Date hidden'!AP188)</f>
        <v>x</v>
      </c>
      <c r="AP187" s="170" t="str">
        <f>IF('Indicator Date hidden'!AQ188="x","x",$AP$2-'Indicator Date hidden'!AQ188)</f>
        <v>x</v>
      </c>
      <c r="AQ187" s="170">
        <f>IF('Indicator Date hidden'!AR188="x","x",$AQ$2-'Indicator Date hidden'!AR188)</f>
        <v>8</v>
      </c>
      <c r="AR187" s="170">
        <f>IF('Indicator Date hidden'!AS188="x","x",$AR$2-'Indicator Date hidden'!AS188)</f>
        <v>0</v>
      </c>
      <c r="AS187" s="170">
        <f>IF('Indicator Date hidden'!AT188="x","x",$AS$2-'Indicator Date hidden'!AT188)</f>
        <v>0</v>
      </c>
      <c r="AT187" s="170">
        <f>IF('Indicator Date hidden'!AU188="x","x",$AT$2-'Indicator Date hidden'!AU188)</f>
        <v>0</v>
      </c>
      <c r="AU187" s="170">
        <f>IF('Indicator Date hidden'!AV188="x","x",$AU$2-'Indicator Date hidden'!AV188)</f>
        <v>1</v>
      </c>
      <c r="AV187" s="170">
        <f>IF('Indicator Date hidden'!AW188="x","x",$AV$2-'Indicator Date hidden'!AW188)</f>
        <v>0</v>
      </c>
      <c r="AW187" s="170">
        <f>IF('Indicator Date hidden'!AX188="x","x",$AW$2-'Indicator Date hidden'!AX188)</f>
        <v>0</v>
      </c>
      <c r="AX187" s="170">
        <f>IF('Indicator Date hidden'!AY188="x","x",$AX$2-'Indicator Date hidden'!AY188)</f>
        <v>0</v>
      </c>
      <c r="AY187" s="170">
        <f>IF('Indicator Date hidden'!AZ188="x","x",$AY$2-'Indicator Date hidden'!AZ188)</f>
        <v>0</v>
      </c>
      <c r="AZ187" s="170">
        <f>IF('Indicator Date hidden'!BA188="x","x",$AZ$2-'Indicator Date hidden'!BA188)</f>
        <v>3</v>
      </c>
      <c r="BA187" s="5">
        <f t="shared" si="10"/>
        <v>37</v>
      </c>
      <c r="BB187" s="171">
        <f t="shared" si="11"/>
        <v>0.80434782608695654</v>
      </c>
      <c r="BC187" s="5">
        <f t="shared" si="12"/>
        <v>9</v>
      </c>
      <c r="BD187" s="171">
        <f t="shared" si="13"/>
        <v>2.2709848966376116</v>
      </c>
      <c r="BE187" s="174">
        <f t="shared" si="14"/>
        <v>0</v>
      </c>
    </row>
    <row r="188" spans="1:57" x14ac:dyDescent="0.25">
      <c r="A188" t="s">
        <v>348</v>
      </c>
      <c r="B188" s="170">
        <f>IF('Indicator Date hidden'!C189="x","x",$B$2-'Indicator Date hidden'!C189)</f>
        <v>0</v>
      </c>
      <c r="C188" s="170">
        <f>IF('Indicator Date hidden'!D189="x","x",$C$2-'Indicator Date hidden'!D189)</f>
        <v>0</v>
      </c>
      <c r="D188" s="170">
        <f>IF('Indicator Date hidden'!E189="x","x",$D$2-'Indicator Date hidden'!E189)</f>
        <v>0</v>
      </c>
      <c r="E188" s="170">
        <f>IF('Indicator Date hidden'!F189="x","x",$E$2-'Indicator Date hidden'!F189)</f>
        <v>0</v>
      </c>
      <c r="F188" s="170">
        <f>IF('Indicator Date hidden'!G189="x","x",$F$2-'Indicator Date hidden'!G189)</f>
        <v>0</v>
      </c>
      <c r="G188" s="170">
        <f>IF('Indicator Date hidden'!H189="x","x",$G$2-'Indicator Date hidden'!H189)</f>
        <v>0</v>
      </c>
      <c r="H188" s="170">
        <f>IF('Indicator Date hidden'!I189="x","x",$H$2-'Indicator Date hidden'!I189)</f>
        <v>0</v>
      </c>
      <c r="I188" s="170">
        <f>IF('Indicator Date hidden'!J189="x","x",$I$2-'Indicator Date hidden'!J189)</f>
        <v>0</v>
      </c>
      <c r="J188" s="170">
        <f>IF('Indicator Date hidden'!K189="x","x",$J$2-'Indicator Date hidden'!K189)</f>
        <v>0</v>
      </c>
      <c r="K188" s="170">
        <f>IF('Indicator Date hidden'!L189="x","x",$K$2-'Indicator Date hidden'!L189)</f>
        <v>0</v>
      </c>
      <c r="L188" s="170">
        <f>IF('Indicator Date hidden'!M189="x","x",$L$2-'Indicator Date hidden'!M189)</f>
        <v>0</v>
      </c>
      <c r="M188" s="170">
        <f>IF('Indicator Date hidden'!N189="x","x",$M$2-'Indicator Date hidden'!N189)</f>
        <v>0</v>
      </c>
      <c r="N188" s="170">
        <f>IF('Indicator Date hidden'!O189="x","x",$N$2-'Indicator Date hidden'!O189)</f>
        <v>0</v>
      </c>
      <c r="O188" s="170">
        <f>IF('Indicator Date hidden'!P189="x","x",$O$2-'Indicator Date hidden'!P189)</f>
        <v>0</v>
      </c>
      <c r="P188" s="170">
        <f>IF('Indicator Date hidden'!Q189="x","x",$P$2-'Indicator Date hidden'!Q189)</f>
        <v>0</v>
      </c>
      <c r="Q188" s="170">
        <f>IF('Indicator Date hidden'!R189="x","x",$Q$2-'Indicator Date hidden'!R189)</f>
        <v>8</v>
      </c>
      <c r="R188" s="170">
        <f>IF('Indicator Date hidden'!S189="x","x",$R$2-'Indicator Date hidden'!S189)</f>
        <v>0</v>
      </c>
      <c r="S188" s="170">
        <f>IF('Indicator Date hidden'!T189="x","x",$S$2-'Indicator Date hidden'!T189)</f>
        <v>0</v>
      </c>
      <c r="T188" s="170">
        <f>IF('Indicator Date hidden'!U189="x","x",$T$2-'Indicator Date hidden'!U189)</f>
        <v>0</v>
      </c>
      <c r="U188" s="170" t="str">
        <f>IF('Indicator Date hidden'!V189="x","x",$U$2-'Indicator Date hidden'!V189)</f>
        <v>x</v>
      </c>
      <c r="V188" s="170">
        <f>IF('Indicator Date hidden'!W189="x","x",$V$2-'Indicator Date hidden'!W189)</f>
        <v>1</v>
      </c>
      <c r="W188" s="170">
        <f>IF('Indicator Date hidden'!X189="x","x",$W$2-'Indicator Date hidden'!X189)</f>
        <v>3</v>
      </c>
      <c r="X188" s="170">
        <f>IF('Indicator Date hidden'!Y189="x","x",$X$2-'Indicator Date hidden'!Y189)</f>
        <v>6</v>
      </c>
      <c r="Y188" s="170">
        <f>IF('Indicator Date hidden'!Z189="x","x",$Y$2-'Indicator Date hidden'!Z189)</f>
        <v>0</v>
      </c>
      <c r="Z188" s="170">
        <f>IF('Indicator Date hidden'!AA189="x","x",$Z$2-'Indicator Date hidden'!AA189)</f>
        <v>0</v>
      </c>
      <c r="AA188" s="170" t="str">
        <f>IF('Indicator Date hidden'!AB189="x","x",$AA$2-'Indicator Date hidden'!AB189)</f>
        <v>x</v>
      </c>
      <c r="AB188" s="170">
        <f>IF('Indicator Date hidden'!AC189="x","x",$AB$2-'Indicator Date hidden'!AC189)</f>
        <v>0</v>
      </c>
      <c r="AC188" s="170">
        <f>IF('Indicator Date hidden'!AD189="x","x",$AC$2-'Indicator Date hidden'!AD189)</f>
        <v>0</v>
      </c>
      <c r="AD188" s="170">
        <f>IF('Indicator Date hidden'!AE189="x","x",$AD$2-'Indicator Date hidden'!AE189)</f>
        <v>0</v>
      </c>
      <c r="AE188" s="170" t="str">
        <f>IF('Indicator Date hidden'!AF189="x","x",$AE$2-'Indicator Date hidden'!AF189)</f>
        <v>x</v>
      </c>
      <c r="AF188" s="170">
        <f>IF('Indicator Date hidden'!AG189="x","x",$AF$2-'Indicator Date hidden'!AG189)</f>
        <v>5</v>
      </c>
      <c r="AG188" s="170">
        <f>IF('Indicator Date hidden'!AH189="x","x",$AG$2-'Indicator Date hidden'!AH189)</f>
        <v>0</v>
      </c>
      <c r="AH188" s="170">
        <f>IF('Indicator Date hidden'!AI189="x","x",$AH$2-'Indicator Date hidden'!AI189)</f>
        <v>0</v>
      </c>
      <c r="AI188" s="170">
        <f>IF('Indicator Date hidden'!AJ189="x","x",$AI$2-'Indicator Date hidden'!AJ189)</f>
        <v>0</v>
      </c>
      <c r="AJ188" s="170" t="str">
        <f>IF('Indicator Date hidden'!AK189="x","x",$AJ$2-'Indicator Date hidden'!AK189)</f>
        <v>x</v>
      </c>
      <c r="AK188" s="170">
        <f>IF('Indicator Date hidden'!AL189="x","x",$AK$2-'Indicator Date hidden'!AL189)</f>
        <v>1</v>
      </c>
      <c r="AL188" s="170">
        <f>IF('Indicator Date hidden'!AM189="x","x",$AL$2-'Indicator Date hidden'!AM189)</f>
        <v>0</v>
      </c>
      <c r="AM188" s="170">
        <f>IF('Indicator Date hidden'!AN189="x","x",$AM$2-'Indicator Date hidden'!AN189)</f>
        <v>0</v>
      </c>
      <c r="AN188" s="170">
        <f>IF('Indicator Date hidden'!AO189="x","x",$AN$2-'Indicator Date hidden'!AO189)</f>
        <v>0</v>
      </c>
      <c r="AO188" s="170" t="str">
        <f>IF('Indicator Date hidden'!AP189="x","x",$AO$2-'Indicator Date hidden'!AP189)</f>
        <v>x</v>
      </c>
      <c r="AP188" s="170" t="str">
        <f>IF('Indicator Date hidden'!AQ189="x","x",$AP$2-'Indicator Date hidden'!AQ189)</f>
        <v>x</v>
      </c>
      <c r="AQ188" s="170">
        <f>IF('Indicator Date hidden'!AR189="x","x",$AQ$2-'Indicator Date hidden'!AR189)</f>
        <v>4</v>
      </c>
      <c r="AR188" s="170">
        <f>IF('Indicator Date hidden'!AS189="x","x",$AR$2-'Indicator Date hidden'!AS189)</f>
        <v>0</v>
      </c>
      <c r="AS188" s="170">
        <f>IF('Indicator Date hidden'!AT189="x","x",$AS$2-'Indicator Date hidden'!AT189)</f>
        <v>0</v>
      </c>
      <c r="AT188" s="170">
        <f>IF('Indicator Date hidden'!AU189="x","x",$AT$2-'Indicator Date hidden'!AU189)</f>
        <v>0</v>
      </c>
      <c r="AU188" s="170">
        <f>IF('Indicator Date hidden'!AV189="x","x",$AU$2-'Indicator Date hidden'!AV189)</f>
        <v>1</v>
      </c>
      <c r="AV188" s="170">
        <f>IF('Indicator Date hidden'!AW189="x","x",$AV$2-'Indicator Date hidden'!AW189)</f>
        <v>0</v>
      </c>
      <c r="AW188" s="170">
        <f>IF('Indicator Date hidden'!AX189="x","x",$AW$2-'Indicator Date hidden'!AX189)</f>
        <v>0</v>
      </c>
      <c r="AX188" s="170">
        <f>IF('Indicator Date hidden'!AY189="x","x",$AX$2-'Indicator Date hidden'!AY189)</f>
        <v>0</v>
      </c>
      <c r="AY188" s="170">
        <f>IF('Indicator Date hidden'!AZ189="x","x",$AY$2-'Indicator Date hidden'!AZ189)</f>
        <v>0</v>
      </c>
      <c r="AZ188" s="170">
        <f>IF('Indicator Date hidden'!BA189="x","x",$AZ$2-'Indicator Date hidden'!BA189)</f>
        <v>0</v>
      </c>
      <c r="BA188" s="5">
        <f t="shared" si="10"/>
        <v>29</v>
      </c>
      <c r="BB188" s="171">
        <f t="shared" si="11"/>
        <v>0.64444444444444449</v>
      </c>
      <c r="BC188" s="5">
        <f t="shared" si="12"/>
        <v>8</v>
      </c>
      <c r="BD188" s="171">
        <f t="shared" si="13"/>
        <v>1.7276259311623832</v>
      </c>
      <c r="BE188" s="174">
        <f t="shared" si="14"/>
        <v>0</v>
      </c>
    </row>
    <row r="189" spans="1:57" x14ac:dyDescent="0.25">
      <c r="A189" t="s">
        <v>350</v>
      </c>
      <c r="B189" s="170">
        <f>IF('Indicator Date hidden'!C190="x","x",$B$2-'Indicator Date hidden'!C190)</f>
        <v>0</v>
      </c>
      <c r="C189" s="170">
        <f>IF('Indicator Date hidden'!D190="x","x",$C$2-'Indicator Date hidden'!D190)</f>
        <v>0</v>
      </c>
      <c r="D189" s="170">
        <f>IF('Indicator Date hidden'!E190="x","x",$D$2-'Indicator Date hidden'!E190)</f>
        <v>0</v>
      </c>
      <c r="E189" s="170">
        <f>IF('Indicator Date hidden'!F190="x","x",$E$2-'Indicator Date hidden'!F190)</f>
        <v>0</v>
      </c>
      <c r="F189" s="170">
        <f>IF('Indicator Date hidden'!G190="x","x",$F$2-'Indicator Date hidden'!G190)</f>
        <v>0</v>
      </c>
      <c r="G189" s="170">
        <f>IF('Indicator Date hidden'!H190="x","x",$G$2-'Indicator Date hidden'!H190)</f>
        <v>0</v>
      </c>
      <c r="H189" s="170">
        <f>IF('Indicator Date hidden'!I190="x","x",$H$2-'Indicator Date hidden'!I190)</f>
        <v>0</v>
      </c>
      <c r="I189" s="170">
        <f>IF('Indicator Date hidden'!J190="x","x",$I$2-'Indicator Date hidden'!J190)</f>
        <v>0</v>
      </c>
      <c r="J189" s="170">
        <f>IF('Indicator Date hidden'!K190="x","x",$J$2-'Indicator Date hidden'!K190)</f>
        <v>0</v>
      </c>
      <c r="K189" s="170">
        <f>IF('Indicator Date hidden'!L190="x","x",$K$2-'Indicator Date hidden'!L190)</f>
        <v>0</v>
      </c>
      <c r="L189" s="170">
        <f>IF('Indicator Date hidden'!M190="x","x",$L$2-'Indicator Date hidden'!M190)</f>
        <v>0</v>
      </c>
      <c r="M189" s="170">
        <f>IF('Indicator Date hidden'!N190="x","x",$M$2-'Indicator Date hidden'!N190)</f>
        <v>0</v>
      </c>
      <c r="N189" s="170">
        <f>IF('Indicator Date hidden'!O190="x","x",$N$2-'Indicator Date hidden'!O190)</f>
        <v>0</v>
      </c>
      <c r="O189" s="170">
        <f>IF('Indicator Date hidden'!P190="x","x",$O$2-'Indicator Date hidden'!P190)</f>
        <v>0</v>
      </c>
      <c r="P189" s="170">
        <f>IF('Indicator Date hidden'!Q190="x","x",$P$2-'Indicator Date hidden'!Q190)</f>
        <v>0</v>
      </c>
      <c r="Q189" s="170" t="str">
        <f>IF('Indicator Date hidden'!R190="x","x",$Q$2-'Indicator Date hidden'!R190)</f>
        <v>x</v>
      </c>
      <c r="R189" s="170">
        <f>IF('Indicator Date hidden'!S190="x","x",$R$2-'Indicator Date hidden'!S190)</f>
        <v>0</v>
      </c>
      <c r="S189" s="170">
        <f>IF('Indicator Date hidden'!T190="x","x",$S$2-'Indicator Date hidden'!T190)</f>
        <v>0</v>
      </c>
      <c r="T189" s="170">
        <f>IF('Indicator Date hidden'!U190="x","x",$T$2-'Indicator Date hidden'!U190)</f>
        <v>0</v>
      </c>
      <c r="U189" s="170" t="str">
        <f>IF('Indicator Date hidden'!V190="x","x",$U$2-'Indicator Date hidden'!V190)</f>
        <v>x</v>
      </c>
      <c r="V189" s="170">
        <f>IF('Indicator Date hidden'!W190="x","x",$V$2-'Indicator Date hidden'!W190)</f>
        <v>1</v>
      </c>
      <c r="W189" s="170">
        <f>IF('Indicator Date hidden'!X190="x","x",$W$2-'Indicator Date hidden'!X190)</f>
        <v>7</v>
      </c>
      <c r="X189" s="170" t="str">
        <f>IF('Indicator Date hidden'!Y190="x","x",$X$2-'Indicator Date hidden'!Y190)</f>
        <v>x</v>
      </c>
      <c r="Y189" s="170">
        <f>IF('Indicator Date hidden'!Z190="x","x",$Y$2-'Indicator Date hidden'!Z190)</f>
        <v>0</v>
      </c>
      <c r="Z189" s="170">
        <f>IF('Indicator Date hidden'!AA190="x","x",$Z$2-'Indicator Date hidden'!AA190)</f>
        <v>0</v>
      </c>
      <c r="AA189" s="170">
        <f>IF('Indicator Date hidden'!AB190="x","x",$AA$2-'Indicator Date hidden'!AB190)</f>
        <v>0</v>
      </c>
      <c r="AB189" s="170">
        <f>IF('Indicator Date hidden'!AC190="x","x",$AB$2-'Indicator Date hidden'!AC190)</f>
        <v>0</v>
      </c>
      <c r="AC189" s="170">
        <f>IF('Indicator Date hidden'!AD190="x","x",$AC$2-'Indicator Date hidden'!AD190)</f>
        <v>0</v>
      </c>
      <c r="AD189" s="170">
        <f>IF('Indicator Date hidden'!AE190="x","x",$AD$2-'Indicator Date hidden'!AE190)</f>
        <v>0</v>
      </c>
      <c r="AE189" s="170">
        <f>IF('Indicator Date hidden'!AF190="x","x",$AE$2-'Indicator Date hidden'!AF190)</f>
        <v>0</v>
      </c>
      <c r="AF189" s="170">
        <f>IF('Indicator Date hidden'!AG190="x","x",$AF$2-'Indicator Date hidden'!AG190)</f>
        <v>9</v>
      </c>
      <c r="AG189" s="170">
        <f>IF('Indicator Date hidden'!AH190="x","x",$AG$2-'Indicator Date hidden'!AH190)</f>
        <v>0</v>
      </c>
      <c r="AH189" s="170">
        <f>IF('Indicator Date hidden'!AI190="x","x",$AH$2-'Indicator Date hidden'!AI190)</f>
        <v>0</v>
      </c>
      <c r="AI189" s="170">
        <f>IF('Indicator Date hidden'!AJ190="x","x",$AI$2-'Indicator Date hidden'!AJ190)</f>
        <v>0</v>
      </c>
      <c r="AJ189" s="170" t="str">
        <f>IF('Indicator Date hidden'!AK190="x","x",$AJ$2-'Indicator Date hidden'!AK190)</f>
        <v>x</v>
      </c>
      <c r="AK189" s="170">
        <f>IF('Indicator Date hidden'!AL190="x","x",$AK$2-'Indicator Date hidden'!AL190)</f>
        <v>1</v>
      </c>
      <c r="AL189" s="170">
        <f>IF('Indicator Date hidden'!AM190="x","x",$AL$2-'Indicator Date hidden'!AM190)</f>
        <v>0</v>
      </c>
      <c r="AM189" s="170">
        <f>IF('Indicator Date hidden'!AN190="x","x",$AM$2-'Indicator Date hidden'!AN190)</f>
        <v>0</v>
      </c>
      <c r="AN189" s="170">
        <f>IF('Indicator Date hidden'!AO190="x","x",$AN$2-'Indicator Date hidden'!AO190)</f>
        <v>0</v>
      </c>
      <c r="AO189" s="170">
        <f>IF('Indicator Date hidden'!AP190="x","x",$AO$2-'Indicator Date hidden'!AP190)</f>
        <v>0</v>
      </c>
      <c r="AP189" s="170">
        <f>IF('Indicator Date hidden'!AQ190="x","x",$AP$2-'Indicator Date hidden'!AQ190)</f>
        <v>0</v>
      </c>
      <c r="AQ189" s="170">
        <f>IF('Indicator Date hidden'!AR190="x","x",$AQ$2-'Indicator Date hidden'!AR190)</f>
        <v>0</v>
      </c>
      <c r="AR189" s="170">
        <f>IF('Indicator Date hidden'!AS190="x","x",$AR$2-'Indicator Date hidden'!AS190)</f>
        <v>0</v>
      </c>
      <c r="AS189" s="170">
        <f>IF('Indicator Date hidden'!AT190="x","x",$AS$2-'Indicator Date hidden'!AT190)</f>
        <v>0</v>
      </c>
      <c r="AT189" s="170">
        <f>IF('Indicator Date hidden'!AU190="x","x",$AT$2-'Indicator Date hidden'!AU190)</f>
        <v>0</v>
      </c>
      <c r="AU189" s="170">
        <f>IF('Indicator Date hidden'!AV190="x","x",$AU$2-'Indicator Date hidden'!AV190)</f>
        <v>0</v>
      </c>
      <c r="AV189" s="170">
        <f>IF('Indicator Date hidden'!AW190="x","x",$AV$2-'Indicator Date hidden'!AW190)</f>
        <v>0</v>
      </c>
      <c r="AW189" s="170">
        <f>IF('Indicator Date hidden'!AX190="x","x",$AW$2-'Indicator Date hidden'!AX190)</f>
        <v>0</v>
      </c>
      <c r="AX189" s="170">
        <f>IF('Indicator Date hidden'!AY190="x","x",$AX$2-'Indicator Date hidden'!AY190)</f>
        <v>0</v>
      </c>
      <c r="AY189" s="170">
        <f>IF('Indicator Date hidden'!AZ190="x","x",$AY$2-'Indicator Date hidden'!AZ190)</f>
        <v>0</v>
      </c>
      <c r="AZ189" s="170">
        <f>IF('Indicator Date hidden'!BA190="x","x",$AZ$2-'Indicator Date hidden'!BA190)</f>
        <v>0</v>
      </c>
      <c r="BA189" s="5">
        <f t="shared" si="10"/>
        <v>18</v>
      </c>
      <c r="BB189" s="171">
        <f t="shared" si="11"/>
        <v>0.38297872340425532</v>
      </c>
      <c r="BC189" s="5">
        <f t="shared" si="12"/>
        <v>4</v>
      </c>
      <c r="BD189" s="171">
        <f t="shared" si="13"/>
        <v>1.6315140010792182</v>
      </c>
      <c r="BE189" s="174">
        <f t="shared" si="14"/>
        <v>0</v>
      </c>
    </row>
    <row r="190" spans="1:57" x14ac:dyDescent="0.25">
      <c r="A190" t="s">
        <v>351</v>
      </c>
      <c r="B190" s="170">
        <f>IF('Indicator Date hidden'!C191="x","x",$B$2-'Indicator Date hidden'!C191)</f>
        <v>0</v>
      </c>
      <c r="C190" s="170">
        <f>IF('Indicator Date hidden'!D191="x","x",$C$2-'Indicator Date hidden'!D191)</f>
        <v>0</v>
      </c>
      <c r="D190" s="170">
        <f>IF('Indicator Date hidden'!E191="x","x",$D$2-'Indicator Date hidden'!E191)</f>
        <v>0</v>
      </c>
      <c r="E190" s="170">
        <f>IF('Indicator Date hidden'!F191="x","x",$E$2-'Indicator Date hidden'!F191)</f>
        <v>0</v>
      </c>
      <c r="F190" s="170">
        <f>IF('Indicator Date hidden'!G191="x","x",$F$2-'Indicator Date hidden'!G191)</f>
        <v>0</v>
      </c>
      <c r="G190" s="170">
        <f>IF('Indicator Date hidden'!H191="x","x",$G$2-'Indicator Date hidden'!H191)</f>
        <v>0</v>
      </c>
      <c r="H190" s="170">
        <f>IF('Indicator Date hidden'!I191="x","x",$H$2-'Indicator Date hidden'!I191)</f>
        <v>0</v>
      </c>
      <c r="I190" s="170">
        <f>IF('Indicator Date hidden'!J191="x","x",$I$2-'Indicator Date hidden'!J191)</f>
        <v>0</v>
      </c>
      <c r="J190" s="170">
        <f>IF('Indicator Date hidden'!K191="x","x",$J$2-'Indicator Date hidden'!K191)</f>
        <v>0</v>
      </c>
      <c r="K190" s="170">
        <f>IF('Indicator Date hidden'!L191="x","x",$K$2-'Indicator Date hidden'!L191)</f>
        <v>0</v>
      </c>
      <c r="L190" s="170">
        <f>IF('Indicator Date hidden'!M191="x","x",$L$2-'Indicator Date hidden'!M191)</f>
        <v>0</v>
      </c>
      <c r="M190" s="170">
        <f>IF('Indicator Date hidden'!N191="x","x",$M$2-'Indicator Date hidden'!N191)</f>
        <v>0</v>
      </c>
      <c r="N190" s="170">
        <f>IF('Indicator Date hidden'!O191="x","x",$N$2-'Indicator Date hidden'!O191)</f>
        <v>0</v>
      </c>
      <c r="O190" s="170">
        <f>IF('Indicator Date hidden'!P191="x","x",$O$2-'Indicator Date hidden'!P191)</f>
        <v>0</v>
      </c>
      <c r="P190" s="170">
        <f>IF('Indicator Date hidden'!Q191="x","x",$P$2-'Indicator Date hidden'!Q191)</f>
        <v>0</v>
      </c>
      <c r="Q190" s="170">
        <f>IF('Indicator Date hidden'!R191="x","x",$Q$2-'Indicator Date hidden'!R191)</f>
        <v>4</v>
      </c>
      <c r="R190" s="170">
        <f>IF('Indicator Date hidden'!S191="x","x",$R$2-'Indicator Date hidden'!S191)</f>
        <v>0</v>
      </c>
      <c r="S190" s="170">
        <f>IF('Indicator Date hidden'!T191="x","x",$S$2-'Indicator Date hidden'!T191)</f>
        <v>0</v>
      </c>
      <c r="T190" s="170">
        <f>IF('Indicator Date hidden'!U191="x","x",$T$2-'Indicator Date hidden'!U191)</f>
        <v>0</v>
      </c>
      <c r="U190" s="170">
        <f>IF('Indicator Date hidden'!V191="x","x",$U$2-'Indicator Date hidden'!V191)</f>
        <v>0</v>
      </c>
      <c r="V190" s="170">
        <f>IF('Indicator Date hidden'!W191="x","x",$V$2-'Indicator Date hidden'!W191)</f>
        <v>1</v>
      </c>
      <c r="W190" s="170">
        <f>IF('Indicator Date hidden'!X191="x","x",$W$2-'Indicator Date hidden'!X191)</f>
        <v>3</v>
      </c>
      <c r="X190" s="170">
        <f>IF('Indicator Date hidden'!Y191="x","x",$X$2-'Indicator Date hidden'!Y191)</f>
        <v>0</v>
      </c>
      <c r="Y190" s="170">
        <f>IF('Indicator Date hidden'!Z191="x","x",$Y$2-'Indicator Date hidden'!Z191)</f>
        <v>0</v>
      </c>
      <c r="Z190" s="170">
        <f>IF('Indicator Date hidden'!AA191="x","x",$Z$2-'Indicator Date hidden'!AA191)</f>
        <v>0</v>
      </c>
      <c r="AA190" s="170">
        <f>IF('Indicator Date hidden'!AB191="x","x",$AA$2-'Indicator Date hidden'!AB191)</f>
        <v>0</v>
      </c>
      <c r="AB190" s="170">
        <f>IF('Indicator Date hidden'!AC191="x","x",$AB$2-'Indicator Date hidden'!AC191)</f>
        <v>0</v>
      </c>
      <c r="AC190" s="170">
        <f>IF('Indicator Date hidden'!AD191="x","x",$AC$2-'Indicator Date hidden'!AD191)</f>
        <v>0</v>
      </c>
      <c r="AD190" s="170">
        <f>IF('Indicator Date hidden'!AE191="x","x",$AD$2-'Indicator Date hidden'!AE191)</f>
        <v>0</v>
      </c>
      <c r="AE190" s="170">
        <f>IF('Indicator Date hidden'!AF191="x","x",$AE$2-'Indicator Date hidden'!AF191)</f>
        <v>0</v>
      </c>
      <c r="AF190" s="170">
        <f>IF('Indicator Date hidden'!AG191="x","x",$AF$2-'Indicator Date hidden'!AG191)</f>
        <v>1</v>
      </c>
      <c r="AG190" s="170">
        <f>IF('Indicator Date hidden'!AH191="x","x",$AG$2-'Indicator Date hidden'!AH191)</f>
        <v>0</v>
      </c>
      <c r="AH190" s="170">
        <f>IF('Indicator Date hidden'!AI191="x","x",$AH$2-'Indicator Date hidden'!AI191)</f>
        <v>0</v>
      </c>
      <c r="AI190" s="170">
        <f>IF('Indicator Date hidden'!AJ191="x","x",$AI$2-'Indicator Date hidden'!AJ191)</f>
        <v>0</v>
      </c>
      <c r="AJ190" s="170" t="str">
        <f>IF('Indicator Date hidden'!AK191="x","x",$AJ$2-'Indicator Date hidden'!AK191)</f>
        <v>x</v>
      </c>
      <c r="AK190" s="170">
        <f>IF('Indicator Date hidden'!AL191="x","x",$AK$2-'Indicator Date hidden'!AL191)</f>
        <v>1</v>
      </c>
      <c r="AL190" s="170">
        <f>IF('Indicator Date hidden'!AM191="x","x",$AL$2-'Indicator Date hidden'!AM191)</f>
        <v>0</v>
      </c>
      <c r="AM190" s="170">
        <f>IF('Indicator Date hidden'!AN191="x","x",$AM$2-'Indicator Date hidden'!AN191)</f>
        <v>0</v>
      </c>
      <c r="AN190" s="170">
        <f>IF('Indicator Date hidden'!AO191="x","x",$AN$2-'Indicator Date hidden'!AO191)</f>
        <v>0</v>
      </c>
      <c r="AO190" s="170" t="str">
        <f>IF('Indicator Date hidden'!AP191="x","x",$AO$2-'Indicator Date hidden'!AP191)</f>
        <v>x</v>
      </c>
      <c r="AP190" s="170" t="str">
        <f>IF('Indicator Date hidden'!AQ191="x","x",$AP$2-'Indicator Date hidden'!AQ191)</f>
        <v>x</v>
      </c>
      <c r="AQ190" s="170">
        <f>IF('Indicator Date hidden'!AR191="x","x",$AQ$2-'Indicator Date hidden'!AR191)</f>
        <v>0</v>
      </c>
      <c r="AR190" s="170">
        <f>IF('Indicator Date hidden'!AS191="x","x",$AR$2-'Indicator Date hidden'!AS191)</f>
        <v>0</v>
      </c>
      <c r="AS190" s="170">
        <f>IF('Indicator Date hidden'!AT191="x","x",$AS$2-'Indicator Date hidden'!AT191)</f>
        <v>0</v>
      </c>
      <c r="AT190" s="170">
        <f>IF('Indicator Date hidden'!AU191="x","x",$AT$2-'Indicator Date hidden'!AU191)</f>
        <v>0</v>
      </c>
      <c r="AU190" s="170">
        <f>IF('Indicator Date hidden'!AV191="x","x",$AU$2-'Indicator Date hidden'!AV191)</f>
        <v>1</v>
      </c>
      <c r="AV190" s="170">
        <f>IF('Indicator Date hidden'!AW191="x","x",$AV$2-'Indicator Date hidden'!AW191)</f>
        <v>0</v>
      </c>
      <c r="AW190" s="170">
        <f>IF('Indicator Date hidden'!AX191="x","x",$AW$2-'Indicator Date hidden'!AX191)</f>
        <v>0</v>
      </c>
      <c r="AX190" s="170">
        <f>IF('Indicator Date hidden'!AY191="x","x",$AX$2-'Indicator Date hidden'!AY191)</f>
        <v>0</v>
      </c>
      <c r="AY190" s="170">
        <f>IF('Indicator Date hidden'!AZ191="x","x",$AY$2-'Indicator Date hidden'!AZ191)</f>
        <v>0</v>
      </c>
      <c r="AZ190" s="170">
        <f>IF('Indicator Date hidden'!BA191="x","x",$AZ$2-'Indicator Date hidden'!BA191)</f>
        <v>0</v>
      </c>
      <c r="BA190" s="5">
        <f t="shared" si="10"/>
        <v>11</v>
      </c>
      <c r="BB190" s="171">
        <f t="shared" si="11"/>
        <v>0.22916666666666666</v>
      </c>
      <c r="BC190" s="5">
        <f t="shared" si="12"/>
        <v>6</v>
      </c>
      <c r="BD190" s="171">
        <f t="shared" si="13"/>
        <v>0.74273097791566201</v>
      </c>
      <c r="BE190" s="174">
        <f t="shared" si="14"/>
        <v>0</v>
      </c>
    </row>
    <row r="191" spans="1:57" x14ac:dyDescent="0.25">
      <c r="A191" t="s">
        <v>352</v>
      </c>
      <c r="B191" s="170">
        <f>IF('Indicator Date hidden'!C192="x","x",$B$2-'Indicator Date hidden'!C192)</f>
        <v>0</v>
      </c>
      <c r="C191" s="170">
        <f>IF('Indicator Date hidden'!D192="x","x",$C$2-'Indicator Date hidden'!D192)</f>
        <v>0</v>
      </c>
      <c r="D191" s="170">
        <f>IF('Indicator Date hidden'!E192="x","x",$D$2-'Indicator Date hidden'!E192)</f>
        <v>0</v>
      </c>
      <c r="E191" s="170">
        <f>IF('Indicator Date hidden'!F192="x","x",$E$2-'Indicator Date hidden'!F192)</f>
        <v>0</v>
      </c>
      <c r="F191" s="170">
        <f>IF('Indicator Date hidden'!G192="x","x",$F$2-'Indicator Date hidden'!G192)</f>
        <v>0</v>
      </c>
      <c r="G191" s="170">
        <f>IF('Indicator Date hidden'!H192="x","x",$G$2-'Indicator Date hidden'!H192)</f>
        <v>0</v>
      </c>
      <c r="H191" s="170">
        <f>IF('Indicator Date hidden'!I192="x","x",$H$2-'Indicator Date hidden'!I192)</f>
        <v>0</v>
      </c>
      <c r="I191" s="170">
        <f>IF('Indicator Date hidden'!J192="x","x",$I$2-'Indicator Date hidden'!J192)</f>
        <v>0</v>
      </c>
      <c r="J191" s="170">
        <f>IF('Indicator Date hidden'!K192="x","x",$J$2-'Indicator Date hidden'!K192)</f>
        <v>0</v>
      </c>
      <c r="K191" s="170">
        <f>IF('Indicator Date hidden'!L192="x","x",$K$2-'Indicator Date hidden'!L192)</f>
        <v>0</v>
      </c>
      <c r="L191" s="170">
        <f>IF('Indicator Date hidden'!M192="x","x",$L$2-'Indicator Date hidden'!M192)</f>
        <v>0</v>
      </c>
      <c r="M191" s="170">
        <f>IF('Indicator Date hidden'!N192="x","x",$M$2-'Indicator Date hidden'!N192)</f>
        <v>0</v>
      </c>
      <c r="N191" s="170">
        <f>IF('Indicator Date hidden'!O192="x","x",$N$2-'Indicator Date hidden'!O192)</f>
        <v>0</v>
      </c>
      <c r="O191" s="170">
        <f>IF('Indicator Date hidden'!P192="x","x",$O$2-'Indicator Date hidden'!P192)</f>
        <v>0</v>
      </c>
      <c r="P191" s="170">
        <f>IF('Indicator Date hidden'!Q192="x","x",$P$2-'Indicator Date hidden'!Q192)</f>
        <v>0</v>
      </c>
      <c r="Q191" s="170">
        <f>IF('Indicator Date hidden'!R192="x","x",$Q$2-'Indicator Date hidden'!R192)</f>
        <v>2</v>
      </c>
      <c r="R191" s="170">
        <f>IF('Indicator Date hidden'!S192="x","x",$R$2-'Indicator Date hidden'!S192)</f>
        <v>0</v>
      </c>
      <c r="S191" s="170">
        <f>IF('Indicator Date hidden'!T192="x","x",$S$2-'Indicator Date hidden'!T192)</f>
        <v>0</v>
      </c>
      <c r="T191" s="170">
        <f>IF('Indicator Date hidden'!U192="x","x",$T$2-'Indicator Date hidden'!U192)</f>
        <v>0</v>
      </c>
      <c r="U191" s="170">
        <f>IF('Indicator Date hidden'!V192="x","x",$U$2-'Indicator Date hidden'!V192)</f>
        <v>0</v>
      </c>
      <c r="V191" s="170">
        <f>IF('Indicator Date hidden'!W192="x","x",$V$2-'Indicator Date hidden'!W192)</f>
        <v>1</v>
      </c>
      <c r="W191" s="170">
        <f>IF('Indicator Date hidden'!X192="x","x",$W$2-'Indicator Date hidden'!X192)</f>
        <v>3</v>
      </c>
      <c r="X191" s="170">
        <f>IF('Indicator Date hidden'!Y192="x","x",$X$2-'Indicator Date hidden'!Y192)</f>
        <v>6</v>
      </c>
      <c r="Y191" s="170">
        <f>IF('Indicator Date hidden'!Z192="x","x",$Y$2-'Indicator Date hidden'!Z192)</f>
        <v>0</v>
      </c>
      <c r="Z191" s="170">
        <f>IF('Indicator Date hidden'!AA192="x","x",$Z$2-'Indicator Date hidden'!AA192)</f>
        <v>0</v>
      </c>
      <c r="AA191" s="170">
        <f>IF('Indicator Date hidden'!AB192="x","x",$AA$2-'Indicator Date hidden'!AB192)</f>
        <v>0</v>
      </c>
      <c r="AB191" s="170">
        <f>IF('Indicator Date hidden'!AC192="x","x",$AB$2-'Indicator Date hidden'!AC192)</f>
        <v>0</v>
      </c>
      <c r="AC191" s="170">
        <f>IF('Indicator Date hidden'!AD192="x","x",$AC$2-'Indicator Date hidden'!AD192)</f>
        <v>0</v>
      </c>
      <c r="AD191" s="170">
        <f>IF('Indicator Date hidden'!AE192="x","x",$AD$2-'Indicator Date hidden'!AE192)</f>
        <v>0</v>
      </c>
      <c r="AE191" s="170">
        <f>IF('Indicator Date hidden'!AF192="x","x",$AE$2-'Indicator Date hidden'!AF192)</f>
        <v>0</v>
      </c>
      <c r="AF191" s="170">
        <f>IF('Indicator Date hidden'!AG192="x","x",$AF$2-'Indicator Date hidden'!AG192)</f>
        <v>10</v>
      </c>
      <c r="AG191" s="170">
        <f>IF('Indicator Date hidden'!AH192="x","x",$AG$2-'Indicator Date hidden'!AH192)</f>
        <v>0</v>
      </c>
      <c r="AH191" s="170">
        <f>IF('Indicator Date hidden'!AI192="x","x",$AH$2-'Indicator Date hidden'!AI192)</f>
        <v>0</v>
      </c>
      <c r="AI191" s="170">
        <f>IF('Indicator Date hidden'!AJ192="x","x",$AI$2-'Indicator Date hidden'!AJ192)</f>
        <v>0</v>
      </c>
      <c r="AJ191" s="170">
        <f>IF('Indicator Date hidden'!AK192="x","x",$AJ$2-'Indicator Date hidden'!AK192)</f>
        <v>1</v>
      </c>
      <c r="AK191" s="170">
        <f>IF('Indicator Date hidden'!AL192="x","x",$AK$2-'Indicator Date hidden'!AL192)</f>
        <v>1</v>
      </c>
      <c r="AL191" s="170">
        <f>IF('Indicator Date hidden'!AM192="x","x",$AL$2-'Indicator Date hidden'!AM192)</f>
        <v>0</v>
      </c>
      <c r="AM191" s="170">
        <f>IF('Indicator Date hidden'!AN192="x","x",$AM$2-'Indicator Date hidden'!AN192)</f>
        <v>0</v>
      </c>
      <c r="AN191" s="170">
        <f>IF('Indicator Date hidden'!AO192="x","x",$AN$2-'Indicator Date hidden'!AO192)</f>
        <v>0</v>
      </c>
      <c r="AO191" s="170">
        <f>IF('Indicator Date hidden'!AP192="x","x",$AO$2-'Indicator Date hidden'!AP192)</f>
        <v>1</v>
      </c>
      <c r="AP191" s="170">
        <f>IF('Indicator Date hidden'!AQ192="x","x",$AP$2-'Indicator Date hidden'!AQ192)</f>
        <v>1</v>
      </c>
      <c r="AQ191" s="170">
        <f>IF('Indicator Date hidden'!AR192="x","x",$AQ$2-'Indicator Date hidden'!AR192)</f>
        <v>0</v>
      </c>
      <c r="AR191" s="170">
        <f>IF('Indicator Date hidden'!AS192="x","x",$AR$2-'Indicator Date hidden'!AS192)</f>
        <v>0</v>
      </c>
      <c r="AS191" s="170">
        <f>IF('Indicator Date hidden'!AT192="x","x",$AS$2-'Indicator Date hidden'!AT192)</f>
        <v>0</v>
      </c>
      <c r="AT191" s="170">
        <f>IF('Indicator Date hidden'!AU192="x","x",$AT$2-'Indicator Date hidden'!AU192)</f>
        <v>0</v>
      </c>
      <c r="AU191" s="170">
        <f>IF('Indicator Date hidden'!AV192="x","x",$AU$2-'Indicator Date hidden'!AV192)</f>
        <v>1</v>
      </c>
      <c r="AV191" s="170">
        <f>IF('Indicator Date hidden'!AW192="x","x",$AV$2-'Indicator Date hidden'!AW192)</f>
        <v>0</v>
      </c>
      <c r="AW191" s="170">
        <f>IF('Indicator Date hidden'!AX192="x","x",$AW$2-'Indicator Date hidden'!AX192)</f>
        <v>0</v>
      </c>
      <c r="AX191" s="170">
        <f>IF('Indicator Date hidden'!AY192="x","x",$AX$2-'Indicator Date hidden'!AY192)</f>
        <v>0</v>
      </c>
      <c r="AY191" s="170">
        <f>IF('Indicator Date hidden'!AZ192="x","x",$AY$2-'Indicator Date hidden'!AZ192)</f>
        <v>3</v>
      </c>
      <c r="AZ191" s="170">
        <f>IF('Indicator Date hidden'!BA192="x","x",$AZ$2-'Indicator Date hidden'!BA192)</f>
        <v>3</v>
      </c>
      <c r="BA191" s="5">
        <f t="shared" si="10"/>
        <v>33</v>
      </c>
      <c r="BB191" s="171">
        <f t="shared" si="11"/>
        <v>0.6470588235294118</v>
      </c>
      <c r="BC191" s="5">
        <f t="shared" si="12"/>
        <v>12</v>
      </c>
      <c r="BD191" s="171">
        <f t="shared" si="13"/>
        <v>1.724375754189855</v>
      </c>
      <c r="BE191" s="174">
        <f t="shared" si="14"/>
        <v>0</v>
      </c>
    </row>
    <row r="192" spans="1:57" x14ac:dyDescent="0.25">
      <c r="A192" t="s">
        <v>354</v>
      </c>
      <c r="B192" s="170">
        <f>IF('Indicator Date hidden'!C193="x","x",$B$2-'Indicator Date hidden'!C193)</f>
        <v>0</v>
      </c>
      <c r="C192" s="170">
        <f>IF('Indicator Date hidden'!D193="x","x",$C$2-'Indicator Date hidden'!D193)</f>
        <v>0</v>
      </c>
      <c r="D192" s="170">
        <f>IF('Indicator Date hidden'!E193="x","x",$D$2-'Indicator Date hidden'!E193)</f>
        <v>0</v>
      </c>
      <c r="E192" s="170">
        <f>IF('Indicator Date hidden'!F193="x","x",$E$2-'Indicator Date hidden'!F193)</f>
        <v>0</v>
      </c>
      <c r="F192" s="170">
        <f>IF('Indicator Date hidden'!G193="x","x",$F$2-'Indicator Date hidden'!G193)</f>
        <v>0</v>
      </c>
      <c r="G192" s="170">
        <f>IF('Indicator Date hidden'!H193="x","x",$G$2-'Indicator Date hidden'!H193)</f>
        <v>0</v>
      </c>
      <c r="H192" s="170">
        <f>IF('Indicator Date hidden'!I193="x","x",$H$2-'Indicator Date hidden'!I193)</f>
        <v>0</v>
      </c>
      <c r="I192" s="170">
        <f>IF('Indicator Date hidden'!J193="x","x",$I$2-'Indicator Date hidden'!J193)</f>
        <v>0</v>
      </c>
      <c r="J192" s="170">
        <f>IF('Indicator Date hidden'!K193="x","x",$J$2-'Indicator Date hidden'!K193)</f>
        <v>0</v>
      </c>
      <c r="K192" s="170">
        <f>IF('Indicator Date hidden'!L193="x","x",$K$2-'Indicator Date hidden'!L193)</f>
        <v>0</v>
      </c>
      <c r="L192" s="170">
        <f>IF('Indicator Date hidden'!M193="x","x",$L$2-'Indicator Date hidden'!M193)</f>
        <v>0</v>
      </c>
      <c r="M192" s="170">
        <f>IF('Indicator Date hidden'!N193="x","x",$M$2-'Indicator Date hidden'!N193)</f>
        <v>0</v>
      </c>
      <c r="N192" s="170">
        <f>IF('Indicator Date hidden'!O193="x","x",$N$2-'Indicator Date hidden'!O193)</f>
        <v>0</v>
      </c>
      <c r="O192" s="170">
        <f>IF('Indicator Date hidden'!P193="x","x",$O$2-'Indicator Date hidden'!P193)</f>
        <v>0</v>
      </c>
      <c r="P192" s="170">
        <f>IF('Indicator Date hidden'!Q193="x","x",$P$2-'Indicator Date hidden'!Q193)</f>
        <v>0</v>
      </c>
      <c r="Q192" s="170">
        <f>IF('Indicator Date hidden'!R193="x","x",$Q$2-'Indicator Date hidden'!R193)</f>
        <v>1</v>
      </c>
      <c r="R192" s="170">
        <f>IF('Indicator Date hidden'!S193="x","x",$R$2-'Indicator Date hidden'!S193)</f>
        <v>0</v>
      </c>
      <c r="S192" s="170">
        <f>IF('Indicator Date hidden'!T193="x","x",$S$2-'Indicator Date hidden'!T193)</f>
        <v>0</v>
      </c>
      <c r="T192" s="170">
        <f>IF('Indicator Date hidden'!U193="x","x",$T$2-'Indicator Date hidden'!U193)</f>
        <v>0</v>
      </c>
      <c r="U192" s="170">
        <f>IF('Indicator Date hidden'!V193="x","x",$U$2-'Indicator Date hidden'!V193)</f>
        <v>0</v>
      </c>
      <c r="V192" s="170">
        <f>IF('Indicator Date hidden'!W193="x","x",$V$2-'Indicator Date hidden'!W193)</f>
        <v>1</v>
      </c>
      <c r="W192" s="170">
        <f>IF('Indicator Date hidden'!X193="x","x",$W$2-'Indicator Date hidden'!X193)</f>
        <v>3</v>
      </c>
      <c r="X192" s="170">
        <f>IF('Indicator Date hidden'!Y193="x","x",$X$2-'Indicator Date hidden'!Y193)</f>
        <v>0</v>
      </c>
      <c r="Y192" s="170">
        <f>IF('Indicator Date hidden'!Z193="x","x",$Y$2-'Indicator Date hidden'!Z193)</f>
        <v>0</v>
      </c>
      <c r="Z192" s="170">
        <f>IF('Indicator Date hidden'!AA193="x","x",$Z$2-'Indicator Date hidden'!AA193)</f>
        <v>0</v>
      </c>
      <c r="AA192" s="170">
        <f>IF('Indicator Date hidden'!AB193="x","x",$AA$2-'Indicator Date hidden'!AB193)</f>
        <v>0</v>
      </c>
      <c r="AB192" s="170">
        <f>IF('Indicator Date hidden'!AC193="x","x",$AB$2-'Indicator Date hidden'!AC193)</f>
        <v>0</v>
      </c>
      <c r="AC192" s="170">
        <f>IF('Indicator Date hidden'!AD193="x","x",$AC$2-'Indicator Date hidden'!AD193)</f>
        <v>0</v>
      </c>
      <c r="AD192" s="170">
        <f>IF('Indicator Date hidden'!AE193="x","x",$AD$2-'Indicator Date hidden'!AE193)</f>
        <v>0</v>
      </c>
      <c r="AE192" s="170">
        <f>IF('Indicator Date hidden'!AF193="x","x",$AE$2-'Indicator Date hidden'!AF193)</f>
        <v>0</v>
      </c>
      <c r="AF192" s="170">
        <f>IF('Indicator Date hidden'!AG193="x","x",$AF$2-'Indicator Date hidden'!AG193)</f>
        <v>5</v>
      </c>
      <c r="AG192" s="170">
        <f>IF('Indicator Date hidden'!AH193="x","x",$AG$2-'Indicator Date hidden'!AH193)</f>
        <v>0</v>
      </c>
      <c r="AH192" s="170">
        <f>IF('Indicator Date hidden'!AI193="x","x",$AH$2-'Indicator Date hidden'!AI193)</f>
        <v>0</v>
      </c>
      <c r="AI192" s="170">
        <f>IF('Indicator Date hidden'!AJ193="x","x",$AI$2-'Indicator Date hidden'!AJ193)</f>
        <v>0</v>
      </c>
      <c r="AJ192" s="170" t="str">
        <f>IF('Indicator Date hidden'!AK193="x","x",$AJ$2-'Indicator Date hidden'!AK193)</f>
        <v>x</v>
      </c>
      <c r="AK192" s="170">
        <f>IF('Indicator Date hidden'!AL193="x","x",$AK$2-'Indicator Date hidden'!AL193)</f>
        <v>1</v>
      </c>
      <c r="AL192" s="170">
        <f>IF('Indicator Date hidden'!AM193="x","x",$AL$2-'Indicator Date hidden'!AM193)</f>
        <v>0</v>
      </c>
      <c r="AM192" s="170">
        <f>IF('Indicator Date hidden'!AN193="x","x",$AM$2-'Indicator Date hidden'!AN193)</f>
        <v>0</v>
      </c>
      <c r="AN192" s="170">
        <f>IF('Indicator Date hidden'!AO193="x","x",$AN$2-'Indicator Date hidden'!AO193)</f>
        <v>0</v>
      </c>
      <c r="AO192" s="170">
        <f>IF('Indicator Date hidden'!AP193="x","x",$AO$2-'Indicator Date hidden'!AP193)</f>
        <v>1</v>
      </c>
      <c r="AP192" s="170">
        <f>IF('Indicator Date hidden'!AQ193="x","x",$AP$2-'Indicator Date hidden'!AQ193)</f>
        <v>1</v>
      </c>
      <c r="AQ192" s="170">
        <f>IF('Indicator Date hidden'!AR193="x","x",$AQ$2-'Indicator Date hidden'!AR193)</f>
        <v>6</v>
      </c>
      <c r="AR192" s="170">
        <f>IF('Indicator Date hidden'!AS193="x","x",$AR$2-'Indicator Date hidden'!AS193)</f>
        <v>0</v>
      </c>
      <c r="AS192" s="170">
        <f>IF('Indicator Date hidden'!AT193="x","x",$AS$2-'Indicator Date hidden'!AT193)</f>
        <v>0</v>
      </c>
      <c r="AT192" s="170">
        <f>IF('Indicator Date hidden'!AU193="x","x",$AT$2-'Indicator Date hidden'!AU193)</f>
        <v>0</v>
      </c>
      <c r="AU192" s="170">
        <f>IF('Indicator Date hidden'!AV193="x","x",$AU$2-'Indicator Date hidden'!AV193)</f>
        <v>1</v>
      </c>
      <c r="AV192" s="170">
        <f>IF('Indicator Date hidden'!AW193="x","x",$AV$2-'Indicator Date hidden'!AW193)</f>
        <v>0</v>
      </c>
      <c r="AW192" s="170">
        <f>IF('Indicator Date hidden'!AX193="x","x",$AW$2-'Indicator Date hidden'!AX193)</f>
        <v>0</v>
      </c>
      <c r="AX192" s="170">
        <f>IF('Indicator Date hidden'!AY193="x","x",$AX$2-'Indicator Date hidden'!AY193)</f>
        <v>0</v>
      </c>
      <c r="AY192" s="170">
        <f>IF('Indicator Date hidden'!AZ193="x","x",$AY$2-'Indicator Date hidden'!AZ193)</f>
        <v>0</v>
      </c>
      <c r="AZ192" s="170">
        <f>IF('Indicator Date hidden'!BA193="x","x",$AZ$2-'Indicator Date hidden'!BA193)</f>
        <v>0</v>
      </c>
      <c r="BA192" s="5">
        <f t="shared" si="10"/>
        <v>20</v>
      </c>
      <c r="BB192" s="171">
        <f t="shared" si="11"/>
        <v>0.4</v>
      </c>
      <c r="BC192" s="5">
        <f t="shared" si="12"/>
        <v>9</v>
      </c>
      <c r="BD192" s="171">
        <f t="shared" si="13"/>
        <v>1.1661903789690602</v>
      </c>
      <c r="BE192" s="174">
        <f t="shared" si="14"/>
        <v>0</v>
      </c>
    </row>
    <row r="193" spans="1:57" x14ac:dyDescent="0.25">
      <c r="A193" t="s">
        <v>356</v>
      </c>
      <c r="B193" s="170">
        <f>IF('Indicator Date hidden'!C194="x","x",$B$2-'Indicator Date hidden'!C194)</f>
        <v>0</v>
      </c>
      <c r="C193" s="170">
        <f>IF('Indicator Date hidden'!D194="x","x",$C$2-'Indicator Date hidden'!D194)</f>
        <v>0</v>
      </c>
      <c r="D193" s="170">
        <f>IF('Indicator Date hidden'!E194="x","x",$D$2-'Indicator Date hidden'!E194)</f>
        <v>0</v>
      </c>
      <c r="E193" s="170">
        <f>IF('Indicator Date hidden'!F194="x","x",$E$2-'Indicator Date hidden'!F194)</f>
        <v>0</v>
      </c>
      <c r="F193" s="170">
        <f>IF('Indicator Date hidden'!G194="x","x",$F$2-'Indicator Date hidden'!G194)</f>
        <v>0</v>
      </c>
      <c r="G193" s="170">
        <f>IF('Indicator Date hidden'!H194="x","x",$G$2-'Indicator Date hidden'!H194)</f>
        <v>0</v>
      </c>
      <c r="H193" s="170">
        <f>IF('Indicator Date hidden'!I194="x","x",$H$2-'Indicator Date hidden'!I194)</f>
        <v>0</v>
      </c>
      <c r="I193" s="170">
        <f>IF('Indicator Date hidden'!J194="x","x",$I$2-'Indicator Date hidden'!J194)</f>
        <v>0</v>
      </c>
      <c r="J193" s="170">
        <f>IF('Indicator Date hidden'!K194="x","x",$J$2-'Indicator Date hidden'!K194)</f>
        <v>0</v>
      </c>
      <c r="K193" s="170">
        <f>IF('Indicator Date hidden'!L194="x","x",$K$2-'Indicator Date hidden'!L194)</f>
        <v>0</v>
      </c>
      <c r="L193" s="170">
        <f>IF('Indicator Date hidden'!M194="x","x",$L$2-'Indicator Date hidden'!M194)</f>
        <v>0</v>
      </c>
      <c r="M193" s="170">
        <f>IF('Indicator Date hidden'!N194="x","x",$M$2-'Indicator Date hidden'!N194)</f>
        <v>0</v>
      </c>
      <c r="N193" s="170">
        <f>IF('Indicator Date hidden'!O194="x","x",$N$2-'Indicator Date hidden'!O194)</f>
        <v>0</v>
      </c>
      <c r="O193" s="170">
        <f>IF('Indicator Date hidden'!P194="x","x",$O$2-'Indicator Date hidden'!P194)</f>
        <v>0</v>
      </c>
      <c r="P193" s="170">
        <f>IF('Indicator Date hidden'!Q194="x","x",$P$2-'Indicator Date hidden'!Q194)</f>
        <v>0</v>
      </c>
      <c r="Q193" s="170">
        <f>IF('Indicator Date hidden'!R194="x","x",$Q$2-'Indicator Date hidden'!R194)</f>
        <v>1</v>
      </c>
      <c r="R193" s="170">
        <f>IF('Indicator Date hidden'!S194="x","x",$R$2-'Indicator Date hidden'!S194)</f>
        <v>0</v>
      </c>
      <c r="S193" s="170">
        <f>IF('Indicator Date hidden'!T194="x","x",$S$2-'Indicator Date hidden'!T194)</f>
        <v>0</v>
      </c>
      <c r="T193" s="170">
        <f>IF('Indicator Date hidden'!U194="x","x",$T$2-'Indicator Date hidden'!U194)</f>
        <v>0</v>
      </c>
      <c r="U193" s="170">
        <f>IF('Indicator Date hidden'!V194="x","x",$U$2-'Indicator Date hidden'!V194)</f>
        <v>0</v>
      </c>
      <c r="V193" s="170">
        <f>IF('Indicator Date hidden'!W194="x","x",$V$2-'Indicator Date hidden'!W194)</f>
        <v>1</v>
      </c>
      <c r="W193" s="170">
        <f>IF('Indicator Date hidden'!X194="x","x",$W$2-'Indicator Date hidden'!X194)</f>
        <v>2</v>
      </c>
      <c r="X193" s="170">
        <f>IF('Indicator Date hidden'!Y194="x","x",$X$2-'Indicator Date hidden'!Y194)</f>
        <v>5</v>
      </c>
      <c r="Y193" s="170">
        <f>IF('Indicator Date hidden'!Z194="x","x",$Y$2-'Indicator Date hidden'!Z194)</f>
        <v>0</v>
      </c>
      <c r="Z193" s="170">
        <f>IF('Indicator Date hidden'!AA194="x","x",$Z$2-'Indicator Date hidden'!AA194)</f>
        <v>0</v>
      </c>
      <c r="AA193" s="170">
        <f>IF('Indicator Date hidden'!AB194="x","x",$AA$2-'Indicator Date hidden'!AB194)</f>
        <v>0</v>
      </c>
      <c r="AB193" s="170">
        <f>IF('Indicator Date hidden'!AC194="x","x",$AB$2-'Indicator Date hidden'!AC194)</f>
        <v>0</v>
      </c>
      <c r="AC193" s="170">
        <f>IF('Indicator Date hidden'!AD194="x","x",$AC$2-'Indicator Date hidden'!AD194)</f>
        <v>0</v>
      </c>
      <c r="AD193" s="170">
        <f>IF('Indicator Date hidden'!AE194="x","x",$AD$2-'Indicator Date hidden'!AE194)</f>
        <v>0</v>
      </c>
      <c r="AE193" s="170">
        <f>IF('Indicator Date hidden'!AF194="x","x",$AE$2-'Indicator Date hidden'!AF194)</f>
        <v>0</v>
      </c>
      <c r="AF193" s="170" t="str">
        <f>IF('Indicator Date hidden'!AG194="x","x",$AF$2-'Indicator Date hidden'!AG194)</f>
        <v>x</v>
      </c>
      <c r="AG193" s="170">
        <f>IF('Indicator Date hidden'!AH194="x","x",$AG$2-'Indicator Date hidden'!AH194)</f>
        <v>0</v>
      </c>
      <c r="AH193" s="170">
        <f>IF('Indicator Date hidden'!AI194="x","x",$AH$2-'Indicator Date hidden'!AI194)</f>
        <v>0</v>
      </c>
      <c r="AI193" s="170">
        <f>IF('Indicator Date hidden'!AJ194="x","x",$AI$2-'Indicator Date hidden'!AJ194)</f>
        <v>0</v>
      </c>
      <c r="AJ193" s="170" t="str">
        <f>IF('Indicator Date hidden'!AK194="x","x",$AJ$2-'Indicator Date hidden'!AK194)</f>
        <v>x</v>
      </c>
      <c r="AK193" s="170">
        <f>IF('Indicator Date hidden'!AL194="x","x",$AK$2-'Indicator Date hidden'!AL194)</f>
        <v>1</v>
      </c>
      <c r="AL193" s="170">
        <f>IF('Indicator Date hidden'!AM194="x","x",$AL$2-'Indicator Date hidden'!AM194)</f>
        <v>0</v>
      </c>
      <c r="AM193" s="170">
        <f>IF('Indicator Date hidden'!AN194="x","x",$AM$2-'Indicator Date hidden'!AN194)</f>
        <v>0</v>
      </c>
      <c r="AN193" s="170">
        <f>IF('Indicator Date hidden'!AO194="x","x",$AN$2-'Indicator Date hidden'!AO194)</f>
        <v>0</v>
      </c>
      <c r="AO193" s="170" t="str">
        <f>IF('Indicator Date hidden'!AP194="x","x",$AO$2-'Indicator Date hidden'!AP194)</f>
        <v>x</v>
      </c>
      <c r="AP193" s="170" t="str">
        <f>IF('Indicator Date hidden'!AQ194="x","x",$AP$2-'Indicator Date hidden'!AQ194)</f>
        <v>x</v>
      </c>
      <c r="AQ193" s="170">
        <f>IF('Indicator Date hidden'!AR194="x","x",$AQ$2-'Indicator Date hidden'!AR194)</f>
        <v>0</v>
      </c>
      <c r="AR193" s="170">
        <f>IF('Indicator Date hidden'!AS194="x","x",$AR$2-'Indicator Date hidden'!AS194)</f>
        <v>0</v>
      </c>
      <c r="AS193" s="170">
        <f>IF('Indicator Date hidden'!AT194="x","x",$AS$2-'Indicator Date hidden'!AT194)</f>
        <v>0</v>
      </c>
      <c r="AT193" s="170">
        <f>IF('Indicator Date hidden'!AU194="x","x",$AT$2-'Indicator Date hidden'!AU194)</f>
        <v>0</v>
      </c>
      <c r="AU193" s="170">
        <f>IF('Indicator Date hidden'!AV194="x","x",$AU$2-'Indicator Date hidden'!AV194)</f>
        <v>1</v>
      </c>
      <c r="AV193" s="170">
        <f>IF('Indicator Date hidden'!AW194="x","x",$AV$2-'Indicator Date hidden'!AW194)</f>
        <v>0</v>
      </c>
      <c r="AW193" s="170">
        <f>IF('Indicator Date hidden'!AX194="x","x",$AW$2-'Indicator Date hidden'!AX194)</f>
        <v>0</v>
      </c>
      <c r="AX193" s="170">
        <f>IF('Indicator Date hidden'!AY194="x","x",$AX$2-'Indicator Date hidden'!AY194)</f>
        <v>0</v>
      </c>
      <c r="AY193" s="170">
        <f>IF('Indicator Date hidden'!AZ194="x","x",$AY$2-'Indicator Date hidden'!AZ194)</f>
        <v>0</v>
      </c>
      <c r="AZ193" s="170">
        <f>IF('Indicator Date hidden'!BA194="x","x",$AZ$2-'Indicator Date hidden'!BA194)</f>
        <v>0</v>
      </c>
      <c r="BA193" s="5">
        <f t="shared" si="10"/>
        <v>11</v>
      </c>
      <c r="BB193" s="171">
        <f t="shared" si="11"/>
        <v>0.23404255319148937</v>
      </c>
      <c r="BC193" s="5">
        <f t="shared" si="12"/>
        <v>6</v>
      </c>
      <c r="BD193" s="171">
        <f t="shared" si="13"/>
        <v>0.80458171919953347</v>
      </c>
      <c r="BE193" s="174">
        <f t="shared" si="14"/>
        <v>0</v>
      </c>
    </row>
    <row r="194" spans="1:57" x14ac:dyDescent="0.2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488</v>
      </c>
      <c r="B3" s="111"/>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ht="25.5" x14ac:dyDescent="0.25">
      <c r="A4" s="135" t="s">
        <v>439</v>
      </c>
      <c r="B4" s="111"/>
      <c r="C4" s="112" t="s">
        <v>947</v>
      </c>
      <c r="D4" s="112" t="s">
        <v>947</v>
      </c>
      <c r="E4" s="112" t="s">
        <v>947</v>
      </c>
      <c r="F4" s="112" t="s">
        <v>947</v>
      </c>
      <c r="G4" s="112" t="s">
        <v>947</v>
      </c>
      <c r="H4" s="112" t="s">
        <v>947</v>
      </c>
      <c r="I4" s="112" t="s">
        <v>947</v>
      </c>
      <c r="J4" s="112" t="s">
        <v>947</v>
      </c>
      <c r="K4" s="112" t="s">
        <v>947</v>
      </c>
      <c r="L4" s="112" t="s">
        <v>947</v>
      </c>
      <c r="M4" s="112" t="s">
        <v>947</v>
      </c>
      <c r="N4" s="112" t="s">
        <v>947</v>
      </c>
      <c r="O4" s="112" t="s">
        <v>947</v>
      </c>
      <c r="P4" s="112" t="s">
        <v>947</v>
      </c>
      <c r="Q4" s="112" t="s">
        <v>947</v>
      </c>
      <c r="R4" s="112" t="s">
        <v>947</v>
      </c>
      <c r="S4" s="112" t="s">
        <v>947</v>
      </c>
      <c r="T4" s="112" t="s">
        <v>947</v>
      </c>
      <c r="U4" s="112" t="s">
        <v>947</v>
      </c>
      <c r="V4" s="112" t="s">
        <v>947</v>
      </c>
      <c r="W4" s="112" t="s">
        <v>947</v>
      </c>
      <c r="X4" s="112" t="s">
        <v>947</v>
      </c>
      <c r="Y4" s="112" t="s">
        <v>947</v>
      </c>
      <c r="Z4" s="112" t="s">
        <v>947</v>
      </c>
      <c r="AA4" s="112" t="s">
        <v>947</v>
      </c>
      <c r="AB4" s="112" t="s">
        <v>947</v>
      </c>
      <c r="AC4" s="112" t="s">
        <v>947</v>
      </c>
      <c r="AD4" s="112" t="s">
        <v>996</v>
      </c>
      <c r="AE4" s="112" t="s">
        <v>947</v>
      </c>
      <c r="AF4" s="112" t="s">
        <v>947</v>
      </c>
      <c r="AG4" s="112" t="s">
        <v>947</v>
      </c>
      <c r="AH4" s="112" t="s">
        <v>947</v>
      </c>
      <c r="AI4" s="112" t="s">
        <v>947</v>
      </c>
      <c r="AJ4" s="112" t="s">
        <v>947</v>
      </c>
      <c r="AK4" s="112" t="s">
        <v>947</v>
      </c>
      <c r="AL4" s="112" t="s">
        <v>947</v>
      </c>
      <c r="AM4" s="112" t="s">
        <v>947</v>
      </c>
      <c r="AN4" s="112" t="s">
        <v>947</v>
      </c>
      <c r="AO4" s="112" t="s">
        <v>947</v>
      </c>
      <c r="AP4" s="112" t="s">
        <v>947</v>
      </c>
      <c r="AQ4" s="112" t="s">
        <v>947</v>
      </c>
      <c r="AR4" s="112" t="s">
        <v>947</v>
      </c>
      <c r="AS4" s="112" t="s">
        <v>947</v>
      </c>
      <c r="AT4" s="112" t="s">
        <v>947</v>
      </c>
      <c r="AU4" s="112" t="s">
        <v>947</v>
      </c>
      <c r="AV4" s="112" t="s">
        <v>947</v>
      </c>
      <c r="AW4" s="112" t="s">
        <v>947</v>
      </c>
      <c r="AX4" s="112" t="s">
        <v>947</v>
      </c>
      <c r="AY4" s="112" t="s">
        <v>947</v>
      </c>
      <c r="AZ4" s="112" t="s">
        <v>947</v>
      </c>
      <c r="BA4" s="112" t="s">
        <v>947</v>
      </c>
      <c r="BB4" s="112" t="s">
        <v>947</v>
      </c>
      <c r="BC4" s="112" t="s">
        <v>947</v>
      </c>
      <c r="BD4" s="112" t="s">
        <v>947</v>
      </c>
      <c r="BE4" s="112" t="s">
        <v>947</v>
      </c>
    </row>
    <row r="5" spans="1:58" x14ac:dyDescent="0.25">
      <c r="A5" s="133" t="s">
        <v>1</v>
      </c>
      <c r="B5" s="111" t="s">
        <v>0</v>
      </c>
      <c r="C5" s="165" t="s">
        <v>1126</v>
      </c>
      <c r="D5" s="165" t="s">
        <v>1126</v>
      </c>
      <c r="E5" s="165" t="s">
        <v>1017</v>
      </c>
      <c r="F5" s="165" t="s">
        <v>1017</v>
      </c>
      <c r="G5" s="165" t="s">
        <v>1017</v>
      </c>
      <c r="H5" s="165" t="s">
        <v>1017</v>
      </c>
      <c r="I5" s="165" t="s">
        <v>1017</v>
      </c>
      <c r="J5" s="165" t="s">
        <v>1013</v>
      </c>
      <c r="K5" s="165" t="s">
        <v>1013</v>
      </c>
      <c r="L5" s="165" t="s">
        <v>545</v>
      </c>
      <c r="M5" s="165" t="s">
        <v>1010</v>
      </c>
      <c r="N5" s="165" t="s">
        <v>1010</v>
      </c>
      <c r="O5" s="165" t="s">
        <v>1018</v>
      </c>
      <c r="P5" s="165" t="s">
        <v>1018</v>
      </c>
      <c r="Q5" s="165" t="s">
        <v>1015</v>
      </c>
      <c r="R5" s="165" t="s">
        <v>1015</v>
      </c>
      <c r="S5" s="165" t="s">
        <v>1019</v>
      </c>
      <c r="T5" s="165" t="s">
        <v>1020</v>
      </c>
      <c r="U5" s="165" t="s">
        <v>1020</v>
      </c>
      <c r="V5" s="165" t="s">
        <v>559</v>
      </c>
      <c r="W5" s="165" t="s">
        <v>994</v>
      </c>
      <c r="X5" s="165" t="s">
        <v>994</v>
      </c>
      <c r="Y5" s="165" t="s">
        <v>994</v>
      </c>
      <c r="Z5" s="165" t="s">
        <v>994</v>
      </c>
      <c r="AA5" s="165" t="s">
        <v>994</v>
      </c>
      <c r="AB5" s="165" t="s">
        <v>1007</v>
      </c>
      <c r="AC5" s="165" t="s">
        <v>994</v>
      </c>
      <c r="AD5" s="109" t="s">
        <v>1016</v>
      </c>
      <c r="AE5" s="165" t="s">
        <v>994</v>
      </c>
      <c r="AF5" s="165" t="s">
        <v>1015</v>
      </c>
      <c r="AG5" s="165" t="s">
        <v>559</v>
      </c>
      <c r="AH5" s="165" t="s">
        <v>1013</v>
      </c>
      <c r="AI5" s="165" t="s">
        <v>1013</v>
      </c>
      <c r="AJ5" s="165" t="s">
        <v>1013</v>
      </c>
      <c r="AK5" s="167" t="s">
        <v>953</v>
      </c>
      <c r="AL5" s="165" t="s">
        <v>1012</v>
      </c>
      <c r="AM5" s="165" t="s">
        <v>1012</v>
      </c>
      <c r="AN5" s="165" t="s">
        <v>545</v>
      </c>
      <c r="AO5" s="165" t="s">
        <v>545</v>
      </c>
      <c r="AP5" s="165" t="s">
        <v>545</v>
      </c>
      <c r="AQ5" s="165" t="s">
        <v>545</v>
      </c>
      <c r="AR5" s="165" t="s">
        <v>1008</v>
      </c>
      <c r="AS5" s="165" t="s">
        <v>559</v>
      </c>
      <c r="AT5" s="165" t="s">
        <v>1009</v>
      </c>
      <c r="AU5" s="165" t="s">
        <v>559</v>
      </c>
      <c r="AV5" s="165" t="s">
        <v>556</v>
      </c>
      <c r="AW5" s="165" t="s">
        <v>559</v>
      </c>
      <c r="AX5" s="165" t="s">
        <v>559</v>
      </c>
      <c r="AY5" s="165" t="s">
        <v>952</v>
      </c>
      <c r="AZ5" s="165" t="s">
        <v>1011</v>
      </c>
      <c r="BA5" s="165" t="s">
        <v>1011</v>
      </c>
      <c r="BB5" s="165" t="s">
        <v>559</v>
      </c>
      <c r="BC5" s="165" t="s">
        <v>559</v>
      </c>
      <c r="BD5" s="165" t="s">
        <v>1010</v>
      </c>
      <c r="BE5" s="165" t="s">
        <v>559</v>
      </c>
      <c r="BF5" s="108"/>
    </row>
    <row r="6" spans="1:58" x14ac:dyDescent="0.25">
      <c r="A6" s="133" t="s">
        <v>3</v>
      </c>
      <c r="B6" s="111" t="s">
        <v>2</v>
      </c>
      <c r="C6" s="165" t="s">
        <v>1126</v>
      </c>
      <c r="D6" s="165" t="s">
        <v>1126</v>
      </c>
      <c r="E6" s="165" t="s">
        <v>1017</v>
      </c>
      <c r="F6" s="165" t="s">
        <v>1017</v>
      </c>
      <c r="G6" s="165" t="s">
        <v>1017</v>
      </c>
      <c r="H6" s="165" t="s">
        <v>1017</v>
      </c>
      <c r="I6" s="165" t="s">
        <v>1017</v>
      </c>
      <c r="J6" s="165" t="s">
        <v>1013</v>
      </c>
      <c r="K6" s="165" t="s">
        <v>1013</v>
      </c>
      <c r="L6" s="165" t="s">
        <v>545</v>
      </c>
      <c r="M6" s="165" t="s">
        <v>1010</v>
      </c>
      <c r="N6" s="165" t="s">
        <v>1010</v>
      </c>
      <c r="O6" s="165" t="s">
        <v>1018</v>
      </c>
      <c r="P6" s="165" t="s">
        <v>1018</v>
      </c>
      <c r="Q6" s="165" t="s">
        <v>1015</v>
      </c>
      <c r="R6" s="165" t="s">
        <v>1015</v>
      </c>
      <c r="S6" s="165" t="s">
        <v>1019</v>
      </c>
      <c r="T6" s="165" t="s">
        <v>1020</v>
      </c>
      <c r="U6" s="165" t="s">
        <v>1020</v>
      </c>
      <c r="V6" s="165" t="s">
        <v>559</v>
      </c>
      <c r="W6" s="165" t="s">
        <v>994</v>
      </c>
      <c r="X6" s="165" t="s">
        <v>994</v>
      </c>
      <c r="Y6" s="165" t="s">
        <v>994</v>
      </c>
      <c r="Z6" s="165" t="s">
        <v>994</v>
      </c>
      <c r="AA6" s="165" t="s">
        <v>994</v>
      </c>
      <c r="AB6" s="165" t="s">
        <v>994</v>
      </c>
      <c r="AC6" s="165" t="s">
        <v>994</v>
      </c>
      <c r="AD6" s="109" t="s">
        <v>1016</v>
      </c>
      <c r="AE6" s="165" t="s">
        <v>994</v>
      </c>
      <c r="AF6" s="165" t="s">
        <v>1015</v>
      </c>
      <c r="AG6" s="165" t="s">
        <v>559</v>
      </c>
      <c r="AH6" s="165" t="s">
        <v>1013</v>
      </c>
      <c r="AI6" s="165" t="s">
        <v>1013</v>
      </c>
      <c r="AJ6" s="165" t="s">
        <v>1013</v>
      </c>
      <c r="AK6" s="167" t="s">
        <v>950</v>
      </c>
      <c r="AL6" s="165" t="s">
        <v>1012</v>
      </c>
      <c r="AM6" s="165" t="s">
        <v>1012</v>
      </c>
      <c r="AN6" s="165" t="s">
        <v>545</v>
      </c>
      <c r="AO6" s="165" t="s">
        <v>545</v>
      </c>
      <c r="AP6" s="165" t="s">
        <v>545</v>
      </c>
      <c r="AQ6" s="165" t="s">
        <v>545</v>
      </c>
      <c r="AR6" s="165" t="s">
        <v>1008</v>
      </c>
      <c r="AS6" s="165" t="s">
        <v>559</v>
      </c>
      <c r="AT6" s="165" t="s">
        <v>1009</v>
      </c>
      <c r="AU6" s="165" t="s">
        <v>559</v>
      </c>
      <c r="AV6" s="165" t="s">
        <v>556</v>
      </c>
      <c r="AW6" s="165" t="s">
        <v>559</v>
      </c>
      <c r="AX6" s="165" t="s">
        <v>559</v>
      </c>
      <c r="AY6" s="165" t="s">
        <v>952</v>
      </c>
      <c r="AZ6" s="165" t="s">
        <v>1011</v>
      </c>
      <c r="BA6" s="165" t="s">
        <v>1011</v>
      </c>
      <c r="BB6" s="165" t="s">
        <v>559</v>
      </c>
      <c r="BC6" s="165" t="s">
        <v>559</v>
      </c>
      <c r="BD6" s="165" t="s">
        <v>1010</v>
      </c>
      <c r="BE6" s="165" t="s">
        <v>559</v>
      </c>
      <c r="BF6" s="108"/>
    </row>
    <row r="7" spans="1:58" x14ac:dyDescent="0.25">
      <c r="A7" s="133" t="s">
        <v>5</v>
      </c>
      <c r="B7" s="111" t="s">
        <v>4</v>
      </c>
      <c r="C7" s="165" t="s">
        <v>1126</v>
      </c>
      <c r="D7" s="165" t="s">
        <v>1126</v>
      </c>
      <c r="E7" s="165" t="s">
        <v>1017</v>
      </c>
      <c r="F7" s="165" t="s">
        <v>1017</v>
      </c>
      <c r="G7" s="165" t="s">
        <v>1017</v>
      </c>
      <c r="H7" s="165" t="s">
        <v>1017</v>
      </c>
      <c r="I7" s="165" t="s">
        <v>1017</v>
      </c>
      <c r="J7" s="165" t="s">
        <v>1013</v>
      </c>
      <c r="K7" s="165" t="s">
        <v>1013</v>
      </c>
      <c r="L7" s="165" t="s">
        <v>545</v>
      </c>
      <c r="M7" s="165" t="s">
        <v>1010</v>
      </c>
      <c r="N7" s="165" t="s">
        <v>1010</v>
      </c>
      <c r="O7" s="165" t="s">
        <v>1018</v>
      </c>
      <c r="P7" s="165" t="s">
        <v>1018</v>
      </c>
      <c r="Q7" s="165" t="s">
        <v>1015</v>
      </c>
      <c r="R7" s="165" t="s">
        <v>1015</v>
      </c>
      <c r="S7" s="165" t="s">
        <v>1019</v>
      </c>
      <c r="T7" s="165" t="s">
        <v>1020</v>
      </c>
      <c r="U7" s="165" t="s">
        <v>1020</v>
      </c>
      <c r="V7" s="165" t="s">
        <v>559</v>
      </c>
      <c r="W7" s="165" t="s">
        <v>994</v>
      </c>
      <c r="X7" s="165" t="s">
        <v>994</v>
      </c>
      <c r="Y7" s="165" t="s">
        <v>994</v>
      </c>
      <c r="Z7" s="165" t="s">
        <v>994</v>
      </c>
      <c r="AA7" s="165" t="s">
        <v>994</v>
      </c>
      <c r="AB7" s="165" t="s">
        <v>1007</v>
      </c>
      <c r="AC7" s="165" t="s">
        <v>994</v>
      </c>
      <c r="AD7" s="109" t="s">
        <v>1016</v>
      </c>
      <c r="AE7" s="165" t="s">
        <v>994</v>
      </c>
      <c r="AF7" s="165" t="s">
        <v>1015</v>
      </c>
      <c r="AG7" s="165" t="s">
        <v>559</v>
      </c>
      <c r="AH7" s="165" t="s">
        <v>1013</v>
      </c>
      <c r="AI7" s="165" t="s">
        <v>1013</v>
      </c>
      <c r="AJ7" s="165" t="s">
        <v>1013</v>
      </c>
      <c r="AK7" s="167" t="s">
        <v>953</v>
      </c>
      <c r="AL7" s="165" t="s">
        <v>1012</v>
      </c>
      <c r="AM7" s="165" t="s">
        <v>1012</v>
      </c>
      <c r="AN7" s="165" t="s">
        <v>545</v>
      </c>
      <c r="AO7" s="165" t="s">
        <v>545</v>
      </c>
      <c r="AP7" s="165" t="s">
        <v>545</v>
      </c>
      <c r="AQ7" s="165" t="s">
        <v>545</v>
      </c>
      <c r="AR7" s="165" t="s">
        <v>1008</v>
      </c>
      <c r="AS7" s="165" t="s">
        <v>559</v>
      </c>
      <c r="AT7" s="165" t="s">
        <v>1009</v>
      </c>
      <c r="AU7" s="165" t="s">
        <v>559</v>
      </c>
      <c r="AV7" s="165" t="s">
        <v>556</v>
      </c>
      <c r="AW7" s="165" t="s">
        <v>559</v>
      </c>
      <c r="AX7" s="165" t="s">
        <v>559</v>
      </c>
      <c r="AY7" s="165" t="s">
        <v>952</v>
      </c>
      <c r="AZ7" s="165" t="s">
        <v>1011</v>
      </c>
      <c r="BA7" s="165" t="s">
        <v>1011</v>
      </c>
      <c r="BB7" s="165" t="s">
        <v>559</v>
      </c>
      <c r="BC7" s="165" t="s">
        <v>559</v>
      </c>
      <c r="BD7" s="165" t="s">
        <v>1010</v>
      </c>
      <c r="BE7" s="165" t="s">
        <v>559</v>
      </c>
      <c r="BF7" s="108"/>
    </row>
    <row r="8" spans="1:58" x14ac:dyDescent="0.25">
      <c r="A8" s="133" t="s">
        <v>7</v>
      </c>
      <c r="B8" s="111" t="s">
        <v>6</v>
      </c>
      <c r="C8" s="165" t="s">
        <v>1126</v>
      </c>
      <c r="D8" s="165" t="s">
        <v>1126</v>
      </c>
      <c r="E8" s="165" t="s">
        <v>1017</v>
      </c>
      <c r="F8" s="165" t="s">
        <v>1017</v>
      </c>
      <c r="G8" s="165" t="s">
        <v>1017</v>
      </c>
      <c r="H8" s="165" t="s">
        <v>1017</v>
      </c>
      <c r="I8" s="165" t="s">
        <v>1017</v>
      </c>
      <c r="J8" s="165" t="s">
        <v>1013</v>
      </c>
      <c r="K8" s="165" t="s">
        <v>1013</v>
      </c>
      <c r="L8" s="165" t="s">
        <v>545</v>
      </c>
      <c r="M8" s="165" t="s">
        <v>1010</v>
      </c>
      <c r="N8" s="165" t="s">
        <v>1010</v>
      </c>
      <c r="O8" s="165" t="s">
        <v>1018</v>
      </c>
      <c r="P8" s="165" t="s">
        <v>1018</v>
      </c>
      <c r="Q8" s="165" t="s">
        <v>1015</v>
      </c>
      <c r="R8" s="165" t="s">
        <v>1015</v>
      </c>
      <c r="S8" s="165" t="s">
        <v>1019</v>
      </c>
      <c r="T8" s="165" t="s">
        <v>1020</v>
      </c>
      <c r="U8" s="165" t="s">
        <v>1020</v>
      </c>
      <c r="V8" s="165" t="s">
        <v>559</v>
      </c>
      <c r="W8" s="165" t="s">
        <v>994</v>
      </c>
      <c r="X8" s="165" t="s">
        <v>994</v>
      </c>
      <c r="Y8" s="165" t="s">
        <v>994</v>
      </c>
      <c r="Z8" s="165" t="s">
        <v>994</v>
      </c>
      <c r="AA8" s="165" t="s">
        <v>994</v>
      </c>
      <c r="AB8" s="165" t="s">
        <v>1007</v>
      </c>
      <c r="AC8" s="165" t="s">
        <v>994</v>
      </c>
      <c r="AD8" s="109" t="s">
        <v>1016</v>
      </c>
      <c r="AE8" s="165" t="s">
        <v>994</v>
      </c>
      <c r="AF8" s="165" t="s">
        <v>1015</v>
      </c>
      <c r="AG8" s="165" t="s">
        <v>559</v>
      </c>
      <c r="AH8" s="165" t="s">
        <v>1013</v>
      </c>
      <c r="AI8" s="165" t="s">
        <v>1013</v>
      </c>
      <c r="AJ8" s="165" t="s">
        <v>1013</v>
      </c>
      <c r="AK8" s="167" t="s">
        <v>950</v>
      </c>
      <c r="AL8" s="165" t="s">
        <v>1012</v>
      </c>
      <c r="AM8" s="165" t="s">
        <v>1012</v>
      </c>
      <c r="AN8" s="165" t="s">
        <v>545</v>
      </c>
      <c r="AO8" s="165" t="s">
        <v>545</v>
      </c>
      <c r="AP8" s="165" t="s">
        <v>545</v>
      </c>
      <c r="AQ8" s="165" t="s">
        <v>545</v>
      </c>
      <c r="AR8" s="165" t="s">
        <v>1008</v>
      </c>
      <c r="AS8" s="165" t="s">
        <v>559</v>
      </c>
      <c r="AT8" s="165" t="s">
        <v>1009</v>
      </c>
      <c r="AU8" s="165" t="s">
        <v>559</v>
      </c>
      <c r="AV8" s="165" t="s">
        <v>556</v>
      </c>
      <c r="AW8" s="165" t="s">
        <v>559</v>
      </c>
      <c r="AX8" s="165" t="s">
        <v>559</v>
      </c>
      <c r="AY8" s="165" t="s">
        <v>952</v>
      </c>
      <c r="AZ8" s="165" t="s">
        <v>1011</v>
      </c>
      <c r="BA8" s="165" t="s">
        <v>1011</v>
      </c>
      <c r="BB8" s="165" t="s">
        <v>559</v>
      </c>
      <c r="BC8" s="165" t="s">
        <v>559</v>
      </c>
      <c r="BD8" s="165" t="s">
        <v>1010</v>
      </c>
      <c r="BE8" s="165" t="s">
        <v>559</v>
      </c>
      <c r="BF8" s="108"/>
    </row>
    <row r="9" spans="1:58" x14ac:dyDescent="0.25">
      <c r="A9" s="133" t="s">
        <v>9</v>
      </c>
      <c r="B9" s="111" t="s">
        <v>8</v>
      </c>
      <c r="C9" s="165" t="s">
        <v>1126</v>
      </c>
      <c r="D9" s="165" t="s">
        <v>1126</v>
      </c>
      <c r="E9" s="165" t="s">
        <v>1017</v>
      </c>
      <c r="F9" s="165" t="s">
        <v>1017</v>
      </c>
      <c r="G9" s="165" t="s">
        <v>1017</v>
      </c>
      <c r="H9" s="165" t="s">
        <v>1017</v>
      </c>
      <c r="I9" s="165" t="s">
        <v>1017</v>
      </c>
      <c r="J9" s="165" t="s">
        <v>1013</v>
      </c>
      <c r="K9" s="165" t="s">
        <v>1013</v>
      </c>
      <c r="L9" s="165" t="s">
        <v>545</v>
      </c>
      <c r="M9" s="165" t="s">
        <v>1010</v>
      </c>
      <c r="N9" s="165" t="s">
        <v>1010</v>
      </c>
      <c r="O9" s="165" t="s">
        <v>1018</v>
      </c>
      <c r="P9" s="165" t="s">
        <v>1018</v>
      </c>
      <c r="Q9" s="165" t="s">
        <v>1015</v>
      </c>
      <c r="R9" s="165" t="s">
        <v>1015</v>
      </c>
      <c r="S9" s="165" t="s">
        <v>1019</v>
      </c>
      <c r="T9" s="165" t="s">
        <v>1020</v>
      </c>
      <c r="U9" s="165" t="s">
        <v>1020</v>
      </c>
      <c r="V9" s="165" t="s">
        <v>559</v>
      </c>
      <c r="W9" s="165" t="s">
        <v>994</v>
      </c>
      <c r="X9" s="165" t="s">
        <v>994</v>
      </c>
      <c r="Y9" s="165" t="s">
        <v>994</v>
      </c>
      <c r="Z9" s="165" t="s">
        <v>994</v>
      </c>
      <c r="AA9" s="165" t="s">
        <v>994</v>
      </c>
      <c r="AB9" s="165" t="s">
        <v>950</v>
      </c>
      <c r="AC9" s="165" t="s">
        <v>994</v>
      </c>
      <c r="AD9" s="109" t="s">
        <v>1016</v>
      </c>
      <c r="AE9" s="165" t="s">
        <v>994</v>
      </c>
      <c r="AF9" s="165" t="s">
        <v>1015</v>
      </c>
      <c r="AG9" s="165" t="s">
        <v>559</v>
      </c>
      <c r="AH9" s="165" t="s">
        <v>1013</v>
      </c>
      <c r="AI9" s="165" t="s">
        <v>1013</v>
      </c>
      <c r="AJ9" s="165" t="s">
        <v>1013</v>
      </c>
      <c r="AK9" s="167" t="s">
        <v>950</v>
      </c>
      <c r="AL9" s="165" t="s">
        <v>1012</v>
      </c>
      <c r="AM9" s="165" t="s">
        <v>1012</v>
      </c>
      <c r="AN9" s="165" t="s">
        <v>545</v>
      </c>
      <c r="AO9" s="165" t="s">
        <v>545</v>
      </c>
      <c r="AP9" s="165" t="s">
        <v>545</v>
      </c>
      <c r="AQ9" s="165" t="s">
        <v>545</v>
      </c>
      <c r="AR9" s="165" t="s">
        <v>1008</v>
      </c>
      <c r="AS9" s="165" t="s">
        <v>559</v>
      </c>
      <c r="AT9" s="165" t="s">
        <v>1009</v>
      </c>
      <c r="AU9" s="165" t="s">
        <v>559</v>
      </c>
      <c r="AV9" s="165" t="s">
        <v>556</v>
      </c>
      <c r="AW9" s="165" t="s">
        <v>559</v>
      </c>
      <c r="AX9" s="165" t="s">
        <v>559</v>
      </c>
      <c r="AY9" s="165" t="s">
        <v>952</v>
      </c>
      <c r="AZ9" s="165" t="s">
        <v>1011</v>
      </c>
      <c r="BA9" s="165" t="s">
        <v>1011</v>
      </c>
      <c r="BB9" s="165" t="s">
        <v>559</v>
      </c>
      <c r="BC9" s="165" t="s">
        <v>559</v>
      </c>
      <c r="BD9" s="165" t="s">
        <v>1010</v>
      </c>
      <c r="BE9" s="165" t="s">
        <v>559</v>
      </c>
      <c r="BF9" s="108"/>
    </row>
    <row r="10" spans="1:58" x14ac:dyDescent="0.25">
      <c r="A10" s="133" t="s">
        <v>11</v>
      </c>
      <c r="B10" s="111" t="s">
        <v>10</v>
      </c>
      <c r="C10" s="165" t="s">
        <v>1126</v>
      </c>
      <c r="D10" s="165" t="s">
        <v>1126</v>
      </c>
      <c r="E10" s="165" t="s">
        <v>1017</v>
      </c>
      <c r="F10" s="165" t="s">
        <v>1017</v>
      </c>
      <c r="G10" s="165" t="s">
        <v>1017</v>
      </c>
      <c r="H10" s="165" t="s">
        <v>1017</v>
      </c>
      <c r="I10" s="165" t="s">
        <v>1017</v>
      </c>
      <c r="J10" s="165" t="s">
        <v>1013</v>
      </c>
      <c r="K10" s="165" t="s">
        <v>1013</v>
      </c>
      <c r="L10" s="165" t="s">
        <v>545</v>
      </c>
      <c r="M10" s="165" t="s">
        <v>1010</v>
      </c>
      <c r="N10" s="165" t="s">
        <v>1010</v>
      </c>
      <c r="O10" s="165" t="s">
        <v>1018</v>
      </c>
      <c r="P10" s="165" t="s">
        <v>1018</v>
      </c>
      <c r="Q10" s="165" t="s">
        <v>1015</v>
      </c>
      <c r="R10" s="165" t="s">
        <v>1015</v>
      </c>
      <c r="S10" s="165" t="s">
        <v>1019</v>
      </c>
      <c r="T10" s="165" t="s">
        <v>1020</v>
      </c>
      <c r="U10" s="165" t="s">
        <v>1020</v>
      </c>
      <c r="V10" s="165" t="s">
        <v>559</v>
      </c>
      <c r="W10" s="165" t="s">
        <v>994</v>
      </c>
      <c r="X10" s="165" t="s">
        <v>994</v>
      </c>
      <c r="Y10" s="165" t="s">
        <v>994</v>
      </c>
      <c r="Z10" s="165" t="s">
        <v>994</v>
      </c>
      <c r="AA10" s="165" t="s">
        <v>994</v>
      </c>
      <c r="AB10" s="165" t="s">
        <v>1007</v>
      </c>
      <c r="AC10" s="165" t="s">
        <v>994</v>
      </c>
      <c r="AD10" s="109" t="s">
        <v>1016</v>
      </c>
      <c r="AE10" s="165" t="s">
        <v>994</v>
      </c>
      <c r="AF10" s="165" t="s">
        <v>1015</v>
      </c>
      <c r="AG10" s="165" t="s">
        <v>559</v>
      </c>
      <c r="AH10" s="165" t="s">
        <v>1013</v>
      </c>
      <c r="AI10" s="165" t="s">
        <v>1013</v>
      </c>
      <c r="AJ10" s="165" t="s">
        <v>1013</v>
      </c>
      <c r="AK10" s="167" t="s">
        <v>950</v>
      </c>
      <c r="AL10" s="165" t="s">
        <v>1012</v>
      </c>
      <c r="AM10" s="165" t="s">
        <v>1012</v>
      </c>
      <c r="AN10" s="165" t="s">
        <v>545</v>
      </c>
      <c r="AO10" s="165" t="s">
        <v>545</v>
      </c>
      <c r="AP10" s="165" t="s">
        <v>545</v>
      </c>
      <c r="AQ10" s="165" t="s">
        <v>545</v>
      </c>
      <c r="AR10" s="165" t="s">
        <v>1008</v>
      </c>
      <c r="AS10" s="165" t="s">
        <v>559</v>
      </c>
      <c r="AT10" s="165" t="s">
        <v>1009</v>
      </c>
      <c r="AU10" s="165" t="s">
        <v>559</v>
      </c>
      <c r="AV10" s="165" t="s">
        <v>556</v>
      </c>
      <c r="AW10" s="165" t="s">
        <v>559</v>
      </c>
      <c r="AX10" s="165" t="s">
        <v>559</v>
      </c>
      <c r="AY10" s="165" t="s">
        <v>952</v>
      </c>
      <c r="AZ10" s="165" t="s">
        <v>1011</v>
      </c>
      <c r="BA10" s="165" t="s">
        <v>1011</v>
      </c>
      <c r="BB10" s="165" t="s">
        <v>443</v>
      </c>
      <c r="BC10" s="165" t="s">
        <v>559</v>
      </c>
      <c r="BD10" s="165" t="s">
        <v>1010</v>
      </c>
      <c r="BE10" s="165" t="s">
        <v>559</v>
      </c>
      <c r="BF10" s="108"/>
    </row>
    <row r="11" spans="1:58" x14ac:dyDescent="0.25">
      <c r="A11" s="133" t="s">
        <v>13</v>
      </c>
      <c r="B11" s="111" t="s">
        <v>12</v>
      </c>
      <c r="C11" s="165" t="s">
        <v>1126</v>
      </c>
      <c r="D11" s="165" t="s">
        <v>1126</v>
      </c>
      <c r="E11" s="165" t="s">
        <v>1017</v>
      </c>
      <c r="F11" s="165" t="s">
        <v>1017</v>
      </c>
      <c r="G11" s="165" t="s">
        <v>1017</v>
      </c>
      <c r="H11" s="165" t="s">
        <v>1017</v>
      </c>
      <c r="I11" s="165" t="s">
        <v>1017</v>
      </c>
      <c r="J11" s="165" t="s">
        <v>1013</v>
      </c>
      <c r="K11" s="165" t="s">
        <v>1013</v>
      </c>
      <c r="L11" s="165" t="s">
        <v>545</v>
      </c>
      <c r="M11" s="165" t="s">
        <v>1010</v>
      </c>
      <c r="N11" s="165" t="s">
        <v>1010</v>
      </c>
      <c r="O11" s="165" t="s">
        <v>1018</v>
      </c>
      <c r="P11" s="165" t="s">
        <v>1018</v>
      </c>
      <c r="Q11" s="165" t="s">
        <v>1015</v>
      </c>
      <c r="R11" s="165" t="s">
        <v>1015</v>
      </c>
      <c r="S11" s="165" t="s">
        <v>1019</v>
      </c>
      <c r="T11" s="165" t="s">
        <v>1020</v>
      </c>
      <c r="U11" s="165" t="s">
        <v>1020</v>
      </c>
      <c r="V11" s="165" t="s">
        <v>559</v>
      </c>
      <c r="W11" s="165" t="s">
        <v>994</v>
      </c>
      <c r="X11" s="165" t="s">
        <v>994</v>
      </c>
      <c r="Y11" s="165" t="s">
        <v>994</v>
      </c>
      <c r="Z11" s="165" t="s">
        <v>994</v>
      </c>
      <c r="AA11" s="165" t="s">
        <v>994</v>
      </c>
      <c r="AB11" s="165" t="s">
        <v>1007</v>
      </c>
      <c r="AC11" s="165" t="s">
        <v>994</v>
      </c>
      <c r="AD11" s="109" t="s">
        <v>1016</v>
      </c>
      <c r="AE11" s="165" t="s">
        <v>994</v>
      </c>
      <c r="AF11" s="165" t="s">
        <v>1015</v>
      </c>
      <c r="AG11" s="165" t="s">
        <v>559</v>
      </c>
      <c r="AH11" s="165" t="s">
        <v>1013</v>
      </c>
      <c r="AI11" s="165" t="s">
        <v>1013</v>
      </c>
      <c r="AJ11" s="165" t="s">
        <v>1013</v>
      </c>
      <c r="AK11" s="167" t="s">
        <v>953</v>
      </c>
      <c r="AL11" s="165" t="s">
        <v>1012</v>
      </c>
      <c r="AM11" s="165" t="s">
        <v>1012</v>
      </c>
      <c r="AN11" s="165" t="s">
        <v>545</v>
      </c>
      <c r="AO11" s="165" t="s">
        <v>545</v>
      </c>
      <c r="AP11" s="165" t="s">
        <v>545</v>
      </c>
      <c r="AQ11" s="165" t="s">
        <v>545</v>
      </c>
      <c r="AR11" s="165" t="s">
        <v>1008</v>
      </c>
      <c r="AS11" s="165" t="s">
        <v>559</v>
      </c>
      <c r="AT11" s="165" t="s">
        <v>1009</v>
      </c>
      <c r="AU11" s="165" t="s">
        <v>559</v>
      </c>
      <c r="AV11" s="165" t="s">
        <v>556</v>
      </c>
      <c r="AW11" s="165" t="s">
        <v>559</v>
      </c>
      <c r="AX11" s="165" t="s">
        <v>559</v>
      </c>
      <c r="AY11" s="165" t="s">
        <v>952</v>
      </c>
      <c r="AZ11" s="165" t="s">
        <v>1011</v>
      </c>
      <c r="BA11" s="165" t="s">
        <v>1011</v>
      </c>
      <c r="BB11" s="165" t="s">
        <v>559</v>
      </c>
      <c r="BC11" s="165" t="s">
        <v>559</v>
      </c>
      <c r="BD11" s="165" t="s">
        <v>1010</v>
      </c>
      <c r="BE11" s="165" t="s">
        <v>559</v>
      </c>
      <c r="BF11" s="108"/>
    </row>
    <row r="12" spans="1:58" x14ac:dyDescent="0.25">
      <c r="A12" s="133" t="s">
        <v>15</v>
      </c>
      <c r="B12" s="111" t="s">
        <v>14</v>
      </c>
      <c r="C12" s="165" t="s">
        <v>1126</v>
      </c>
      <c r="D12" s="165" t="s">
        <v>1126</v>
      </c>
      <c r="E12" s="165" t="s">
        <v>1017</v>
      </c>
      <c r="F12" s="165" t="s">
        <v>1017</v>
      </c>
      <c r="G12" s="165" t="s">
        <v>1017</v>
      </c>
      <c r="H12" s="165" t="s">
        <v>1017</v>
      </c>
      <c r="I12" s="165" t="s">
        <v>1017</v>
      </c>
      <c r="J12" s="165" t="s">
        <v>1013</v>
      </c>
      <c r="K12" s="165" t="s">
        <v>1013</v>
      </c>
      <c r="L12" s="165" t="s">
        <v>545</v>
      </c>
      <c r="M12" s="165" t="s">
        <v>1010</v>
      </c>
      <c r="N12" s="165" t="s">
        <v>1010</v>
      </c>
      <c r="O12" s="165" t="s">
        <v>1018</v>
      </c>
      <c r="P12" s="165" t="s">
        <v>1018</v>
      </c>
      <c r="Q12" s="165" t="s">
        <v>1015</v>
      </c>
      <c r="R12" s="165" t="s">
        <v>1015</v>
      </c>
      <c r="S12" s="165" t="s">
        <v>1019</v>
      </c>
      <c r="T12" s="165" t="s">
        <v>1020</v>
      </c>
      <c r="U12" s="165" t="s">
        <v>1020</v>
      </c>
      <c r="V12" s="165" t="s">
        <v>559</v>
      </c>
      <c r="W12" s="165" t="s">
        <v>994</v>
      </c>
      <c r="X12" s="165" t="s">
        <v>994</v>
      </c>
      <c r="Y12" s="165" t="s">
        <v>994</v>
      </c>
      <c r="Z12" s="165" t="s">
        <v>994</v>
      </c>
      <c r="AA12" s="165" t="s">
        <v>994</v>
      </c>
      <c r="AB12" s="165" t="s">
        <v>994</v>
      </c>
      <c r="AC12" s="165" t="s">
        <v>994</v>
      </c>
      <c r="AD12" s="109" t="s">
        <v>1016</v>
      </c>
      <c r="AE12" s="165" t="s">
        <v>994</v>
      </c>
      <c r="AF12" s="165" t="s">
        <v>1015</v>
      </c>
      <c r="AG12" s="165" t="s">
        <v>559</v>
      </c>
      <c r="AH12" s="165" t="s">
        <v>1013</v>
      </c>
      <c r="AI12" s="165" t="s">
        <v>1013</v>
      </c>
      <c r="AJ12" s="165" t="s">
        <v>1013</v>
      </c>
      <c r="AK12" s="167" t="s">
        <v>950</v>
      </c>
      <c r="AL12" s="165" t="s">
        <v>1012</v>
      </c>
      <c r="AM12" s="165" t="s">
        <v>1012</v>
      </c>
      <c r="AN12" s="165" t="s">
        <v>545</v>
      </c>
      <c r="AO12" s="165" t="s">
        <v>545</v>
      </c>
      <c r="AP12" s="165" t="s">
        <v>545</v>
      </c>
      <c r="AQ12" s="165" t="s">
        <v>545</v>
      </c>
      <c r="AR12" s="165" t="s">
        <v>1008</v>
      </c>
      <c r="AS12" s="165" t="s">
        <v>559</v>
      </c>
      <c r="AT12" s="165" t="s">
        <v>1009</v>
      </c>
      <c r="AU12" s="165" t="s">
        <v>559</v>
      </c>
      <c r="AV12" s="165" t="s">
        <v>556</v>
      </c>
      <c r="AW12" s="165" t="s">
        <v>559</v>
      </c>
      <c r="AX12" s="165" t="s">
        <v>559</v>
      </c>
      <c r="AY12" s="165" t="s">
        <v>952</v>
      </c>
      <c r="AZ12" s="165" t="s">
        <v>1011</v>
      </c>
      <c r="BA12" s="165" t="s">
        <v>1011</v>
      </c>
      <c r="BB12" s="165" t="s">
        <v>559</v>
      </c>
      <c r="BC12" s="165" t="s">
        <v>559</v>
      </c>
      <c r="BD12" s="165" t="s">
        <v>1010</v>
      </c>
      <c r="BE12" s="165" t="s">
        <v>559</v>
      </c>
      <c r="BF12" s="108"/>
    </row>
    <row r="13" spans="1:58" x14ac:dyDescent="0.25">
      <c r="A13" s="133" t="s">
        <v>17</v>
      </c>
      <c r="B13" s="111" t="s">
        <v>16</v>
      </c>
      <c r="C13" s="165" t="s">
        <v>1126</v>
      </c>
      <c r="D13" s="165" t="s">
        <v>1126</v>
      </c>
      <c r="E13" s="165" t="s">
        <v>1017</v>
      </c>
      <c r="F13" s="165" t="s">
        <v>1017</v>
      </c>
      <c r="G13" s="165" t="s">
        <v>1017</v>
      </c>
      <c r="H13" s="165" t="s">
        <v>1017</v>
      </c>
      <c r="I13" s="165" t="s">
        <v>1017</v>
      </c>
      <c r="J13" s="165" t="s">
        <v>1013</v>
      </c>
      <c r="K13" s="165" t="s">
        <v>1013</v>
      </c>
      <c r="L13" s="165" t="s">
        <v>545</v>
      </c>
      <c r="M13" s="165" t="s">
        <v>1010</v>
      </c>
      <c r="N13" s="165" t="s">
        <v>1010</v>
      </c>
      <c r="O13" s="165" t="s">
        <v>1018</v>
      </c>
      <c r="P13" s="165" t="s">
        <v>1018</v>
      </c>
      <c r="Q13" s="165" t="s">
        <v>1015</v>
      </c>
      <c r="R13" s="165" t="s">
        <v>1015</v>
      </c>
      <c r="S13" s="165" t="s">
        <v>1019</v>
      </c>
      <c r="T13" s="165" t="s">
        <v>1020</v>
      </c>
      <c r="U13" s="165" t="s">
        <v>1020</v>
      </c>
      <c r="V13" s="165" t="s">
        <v>559</v>
      </c>
      <c r="W13" s="165" t="s">
        <v>994</v>
      </c>
      <c r="X13" s="165" t="s">
        <v>994</v>
      </c>
      <c r="Y13" s="165" t="s">
        <v>994</v>
      </c>
      <c r="Z13" s="165" t="s">
        <v>994</v>
      </c>
      <c r="AA13" s="165" t="s">
        <v>994</v>
      </c>
      <c r="AB13" s="165" t="s">
        <v>950</v>
      </c>
      <c r="AC13" s="165" t="s">
        <v>994</v>
      </c>
      <c r="AD13" s="109" t="s">
        <v>1016</v>
      </c>
      <c r="AE13" s="165" t="s">
        <v>994</v>
      </c>
      <c r="AF13" s="165" t="s">
        <v>1015</v>
      </c>
      <c r="AG13" s="165" t="s">
        <v>559</v>
      </c>
      <c r="AH13" s="165" t="s">
        <v>1013</v>
      </c>
      <c r="AI13" s="165" t="s">
        <v>1013</v>
      </c>
      <c r="AJ13" s="165" t="s">
        <v>1013</v>
      </c>
      <c r="AK13" s="167" t="s">
        <v>950</v>
      </c>
      <c r="AL13" s="165" t="s">
        <v>1012</v>
      </c>
      <c r="AM13" s="165" t="s">
        <v>1012</v>
      </c>
      <c r="AN13" s="165" t="s">
        <v>545</v>
      </c>
      <c r="AO13" s="165" t="s">
        <v>545</v>
      </c>
      <c r="AP13" s="165" t="s">
        <v>545</v>
      </c>
      <c r="AQ13" s="165" t="s">
        <v>545</v>
      </c>
      <c r="AR13" s="165" t="s">
        <v>1008</v>
      </c>
      <c r="AS13" s="165" t="s">
        <v>559</v>
      </c>
      <c r="AT13" s="165" t="s">
        <v>1009</v>
      </c>
      <c r="AU13" s="165" t="s">
        <v>559</v>
      </c>
      <c r="AV13" s="165" t="s">
        <v>556</v>
      </c>
      <c r="AW13" s="165" t="s">
        <v>559</v>
      </c>
      <c r="AX13" s="165" t="s">
        <v>559</v>
      </c>
      <c r="AY13" s="165" t="s">
        <v>952</v>
      </c>
      <c r="AZ13" s="165" t="s">
        <v>1011</v>
      </c>
      <c r="BA13" s="165" t="s">
        <v>1011</v>
      </c>
      <c r="BB13" s="165" t="s">
        <v>559</v>
      </c>
      <c r="BC13" s="165" t="s">
        <v>559</v>
      </c>
      <c r="BD13" s="165" t="s">
        <v>1010</v>
      </c>
      <c r="BE13" s="165" t="s">
        <v>559</v>
      </c>
      <c r="BF13" s="108"/>
    </row>
    <row r="14" spans="1:58" x14ac:dyDescent="0.25">
      <c r="A14" s="133" t="s">
        <v>19</v>
      </c>
      <c r="B14" s="111" t="s">
        <v>18</v>
      </c>
      <c r="C14" s="165" t="s">
        <v>1126</v>
      </c>
      <c r="D14" s="165" t="s">
        <v>1126</v>
      </c>
      <c r="E14" s="165" t="s">
        <v>1017</v>
      </c>
      <c r="F14" s="165" t="s">
        <v>1017</v>
      </c>
      <c r="G14" s="165" t="s">
        <v>1017</v>
      </c>
      <c r="H14" s="165" t="s">
        <v>1017</v>
      </c>
      <c r="I14" s="165" t="s">
        <v>1017</v>
      </c>
      <c r="J14" s="165" t="s">
        <v>1013</v>
      </c>
      <c r="K14" s="165" t="s">
        <v>1013</v>
      </c>
      <c r="L14" s="165" t="s">
        <v>545</v>
      </c>
      <c r="M14" s="165" t="s">
        <v>1010</v>
      </c>
      <c r="N14" s="165" t="s">
        <v>1010</v>
      </c>
      <c r="O14" s="165" t="s">
        <v>1018</v>
      </c>
      <c r="P14" s="165" t="s">
        <v>1018</v>
      </c>
      <c r="Q14" s="165" t="s">
        <v>1015</v>
      </c>
      <c r="R14" s="165" t="s">
        <v>1015</v>
      </c>
      <c r="S14" s="165" t="s">
        <v>1019</v>
      </c>
      <c r="T14" s="165" t="s">
        <v>1020</v>
      </c>
      <c r="U14" s="165" t="s">
        <v>1020</v>
      </c>
      <c r="V14" s="165" t="s">
        <v>559</v>
      </c>
      <c r="W14" s="165" t="s">
        <v>994</v>
      </c>
      <c r="X14" s="165" t="s">
        <v>994</v>
      </c>
      <c r="Y14" s="165" t="s">
        <v>994</v>
      </c>
      <c r="Z14" s="165" t="s">
        <v>994</v>
      </c>
      <c r="AA14" s="165" t="s">
        <v>994</v>
      </c>
      <c r="AB14" s="165" t="s">
        <v>1007</v>
      </c>
      <c r="AC14" s="165" t="s">
        <v>994</v>
      </c>
      <c r="AD14" s="109" t="s">
        <v>1016</v>
      </c>
      <c r="AE14" s="165" t="s">
        <v>994</v>
      </c>
      <c r="AF14" s="165" t="s">
        <v>1015</v>
      </c>
      <c r="AG14" s="165" t="s">
        <v>559</v>
      </c>
      <c r="AH14" s="165" t="s">
        <v>1013</v>
      </c>
      <c r="AI14" s="165" t="s">
        <v>1013</v>
      </c>
      <c r="AJ14" s="165" t="s">
        <v>1013</v>
      </c>
      <c r="AK14" s="167" t="s">
        <v>953</v>
      </c>
      <c r="AL14" s="165" t="s">
        <v>1012</v>
      </c>
      <c r="AM14" s="165" t="s">
        <v>1012</v>
      </c>
      <c r="AN14" s="165" t="s">
        <v>545</v>
      </c>
      <c r="AO14" s="165" t="s">
        <v>545</v>
      </c>
      <c r="AP14" s="165" t="s">
        <v>545</v>
      </c>
      <c r="AQ14" s="165" t="s">
        <v>545</v>
      </c>
      <c r="AR14" s="165" t="s">
        <v>1008</v>
      </c>
      <c r="AS14" s="165" t="s">
        <v>559</v>
      </c>
      <c r="AT14" s="165" t="s">
        <v>1009</v>
      </c>
      <c r="AU14" s="165" t="s">
        <v>559</v>
      </c>
      <c r="AV14" s="165" t="s">
        <v>556</v>
      </c>
      <c r="AW14" s="165" t="s">
        <v>559</v>
      </c>
      <c r="AX14" s="165" t="s">
        <v>559</v>
      </c>
      <c r="AY14" s="165" t="s">
        <v>952</v>
      </c>
      <c r="AZ14" s="165" t="s">
        <v>1011</v>
      </c>
      <c r="BA14" s="165" t="s">
        <v>1011</v>
      </c>
      <c r="BB14" s="165" t="s">
        <v>559</v>
      </c>
      <c r="BC14" s="165" t="s">
        <v>559</v>
      </c>
      <c r="BD14" s="165" t="s">
        <v>1010</v>
      </c>
      <c r="BE14" s="165" t="s">
        <v>559</v>
      </c>
      <c r="BF14" s="108"/>
    </row>
    <row r="15" spans="1:58" x14ac:dyDescent="0.25">
      <c r="A15" s="133" t="s">
        <v>21</v>
      </c>
      <c r="B15" s="111" t="s">
        <v>20</v>
      </c>
      <c r="C15" s="165" t="s">
        <v>1126</v>
      </c>
      <c r="D15" s="165" t="s">
        <v>1126</v>
      </c>
      <c r="E15" s="165" t="s">
        <v>1017</v>
      </c>
      <c r="F15" s="165" t="s">
        <v>1017</v>
      </c>
      <c r="G15" s="165" t="s">
        <v>1017</v>
      </c>
      <c r="H15" s="165" t="s">
        <v>1017</v>
      </c>
      <c r="I15" s="165" t="s">
        <v>1017</v>
      </c>
      <c r="J15" s="165" t="s">
        <v>1013</v>
      </c>
      <c r="K15" s="165" t="s">
        <v>1013</v>
      </c>
      <c r="L15" s="165" t="s">
        <v>545</v>
      </c>
      <c r="M15" s="165" t="s">
        <v>1010</v>
      </c>
      <c r="N15" s="165" t="s">
        <v>1010</v>
      </c>
      <c r="O15" s="165" t="s">
        <v>1018</v>
      </c>
      <c r="P15" s="165" t="s">
        <v>1018</v>
      </c>
      <c r="Q15" s="165" t="s">
        <v>1015</v>
      </c>
      <c r="R15" s="165" t="s">
        <v>1015</v>
      </c>
      <c r="S15" s="165" t="s">
        <v>1019</v>
      </c>
      <c r="T15" s="165" t="s">
        <v>1020</v>
      </c>
      <c r="U15" s="165" t="s">
        <v>1020</v>
      </c>
      <c r="V15" s="165" t="s">
        <v>559</v>
      </c>
      <c r="W15" s="165" t="s">
        <v>994</v>
      </c>
      <c r="X15" s="165" t="s">
        <v>994</v>
      </c>
      <c r="Y15" s="165" t="s">
        <v>994</v>
      </c>
      <c r="Z15" s="165" t="s">
        <v>994</v>
      </c>
      <c r="AA15" s="165" t="s">
        <v>994</v>
      </c>
      <c r="AB15" s="165" t="s">
        <v>994</v>
      </c>
      <c r="AC15" s="165" t="s">
        <v>994</v>
      </c>
      <c r="AD15" s="109" t="s">
        <v>1016</v>
      </c>
      <c r="AE15" s="165" t="s">
        <v>994</v>
      </c>
      <c r="AF15" s="165" t="s">
        <v>1015</v>
      </c>
      <c r="AG15" s="165" t="s">
        <v>559</v>
      </c>
      <c r="AH15" s="165" t="s">
        <v>1013</v>
      </c>
      <c r="AI15" s="165" t="s">
        <v>1013</v>
      </c>
      <c r="AJ15" s="165" t="s">
        <v>1013</v>
      </c>
      <c r="AK15" s="167" t="s">
        <v>950</v>
      </c>
      <c r="AL15" s="165" t="s">
        <v>1012</v>
      </c>
      <c r="AM15" s="165" t="s">
        <v>1012</v>
      </c>
      <c r="AN15" s="165" t="s">
        <v>545</v>
      </c>
      <c r="AO15" s="165" t="s">
        <v>545</v>
      </c>
      <c r="AP15" s="165" t="s">
        <v>545</v>
      </c>
      <c r="AQ15" s="165" t="s">
        <v>545</v>
      </c>
      <c r="AR15" s="165" t="s">
        <v>1008</v>
      </c>
      <c r="AS15" s="165" t="s">
        <v>559</v>
      </c>
      <c r="AT15" s="165" t="s">
        <v>1009</v>
      </c>
      <c r="AU15" s="165" t="s">
        <v>559</v>
      </c>
      <c r="AV15" s="165" t="s">
        <v>556</v>
      </c>
      <c r="AW15" s="165" t="s">
        <v>559</v>
      </c>
      <c r="AX15" s="165" t="s">
        <v>559</v>
      </c>
      <c r="AY15" s="165" t="s">
        <v>952</v>
      </c>
      <c r="AZ15" s="165" t="s">
        <v>1011</v>
      </c>
      <c r="BA15" s="165" t="s">
        <v>1011</v>
      </c>
      <c r="BB15" s="165" t="s">
        <v>559</v>
      </c>
      <c r="BC15" s="165" t="s">
        <v>559</v>
      </c>
      <c r="BD15" s="165" t="s">
        <v>1010</v>
      </c>
      <c r="BE15" s="165" t="s">
        <v>559</v>
      </c>
      <c r="BF15" s="108"/>
    </row>
    <row r="16" spans="1:58" x14ac:dyDescent="0.25">
      <c r="A16" s="133" t="s">
        <v>23</v>
      </c>
      <c r="B16" s="111" t="s">
        <v>22</v>
      </c>
      <c r="C16" s="165" t="s">
        <v>1126</v>
      </c>
      <c r="D16" s="165" t="s">
        <v>1126</v>
      </c>
      <c r="E16" s="165" t="s">
        <v>1017</v>
      </c>
      <c r="F16" s="165" t="s">
        <v>1017</v>
      </c>
      <c r="G16" s="165" t="s">
        <v>1017</v>
      </c>
      <c r="H16" s="165" t="s">
        <v>1017</v>
      </c>
      <c r="I16" s="165" t="s">
        <v>1017</v>
      </c>
      <c r="J16" s="165" t="s">
        <v>1013</v>
      </c>
      <c r="K16" s="165" t="s">
        <v>1013</v>
      </c>
      <c r="L16" s="165" t="s">
        <v>545</v>
      </c>
      <c r="M16" s="165" t="s">
        <v>1010</v>
      </c>
      <c r="N16" s="165" t="s">
        <v>1010</v>
      </c>
      <c r="O16" s="165" t="s">
        <v>1018</v>
      </c>
      <c r="P16" s="165" t="s">
        <v>1018</v>
      </c>
      <c r="Q16" s="165" t="s">
        <v>1015</v>
      </c>
      <c r="R16" s="165" t="s">
        <v>1015</v>
      </c>
      <c r="S16" s="165" t="s">
        <v>1019</v>
      </c>
      <c r="T16" s="165" t="s">
        <v>1020</v>
      </c>
      <c r="U16" s="165" t="s">
        <v>1020</v>
      </c>
      <c r="V16" s="165" t="s">
        <v>559</v>
      </c>
      <c r="W16" s="165" t="s">
        <v>994</v>
      </c>
      <c r="X16" s="165" t="s">
        <v>994</v>
      </c>
      <c r="Y16" s="165" t="s">
        <v>994</v>
      </c>
      <c r="Z16" s="165" t="s">
        <v>994</v>
      </c>
      <c r="AA16" s="165" t="s">
        <v>994</v>
      </c>
      <c r="AB16" s="165" t="s">
        <v>950</v>
      </c>
      <c r="AC16" s="165" t="s">
        <v>994</v>
      </c>
      <c r="AD16" s="109" t="s">
        <v>1016</v>
      </c>
      <c r="AE16" s="165" t="s">
        <v>994</v>
      </c>
      <c r="AF16" s="165" t="s">
        <v>1015</v>
      </c>
      <c r="AG16" s="165" t="s">
        <v>559</v>
      </c>
      <c r="AH16" s="165" t="s">
        <v>1013</v>
      </c>
      <c r="AI16" s="165" t="s">
        <v>1013</v>
      </c>
      <c r="AJ16" s="165" t="s">
        <v>1013</v>
      </c>
      <c r="AK16" s="167" t="s">
        <v>950</v>
      </c>
      <c r="AL16" s="165" t="s">
        <v>1012</v>
      </c>
      <c r="AM16" s="165" t="s">
        <v>1012</v>
      </c>
      <c r="AN16" s="165" t="s">
        <v>545</v>
      </c>
      <c r="AO16" s="165" t="s">
        <v>545</v>
      </c>
      <c r="AP16" s="165" t="s">
        <v>545</v>
      </c>
      <c r="AQ16" s="165" t="s">
        <v>545</v>
      </c>
      <c r="AR16" s="165" t="s">
        <v>1008</v>
      </c>
      <c r="AS16" s="165" t="s">
        <v>559</v>
      </c>
      <c r="AT16" s="165" t="s">
        <v>1009</v>
      </c>
      <c r="AU16" s="165" t="s">
        <v>559</v>
      </c>
      <c r="AV16" s="165" t="s">
        <v>556</v>
      </c>
      <c r="AW16" s="165" t="s">
        <v>559</v>
      </c>
      <c r="AX16" s="165" t="s">
        <v>559</v>
      </c>
      <c r="AY16" s="165" t="s">
        <v>952</v>
      </c>
      <c r="AZ16" s="165" t="s">
        <v>1011</v>
      </c>
      <c r="BA16" s="165" t="s">
        <v>1011</v>
      </c>
      <c r="BB16" s="165" t="s">
        <v>559</v>
      </c>
      <c r="BC16" s="165" t="s">
        <v>559</v>
      </c>
      <c r="BD16" s="165" t="s">
        <v>1010</v>
      </c>
      <c r="BE16" s="165" t="s">
        <v>559</v>
      </c>
      <c r="BF16" s="108"/>
    </row>
    <row r="17" spans="1:58" x14ac:dyDescent="0.25">
      <c r="A17" s="133" t="s">
        <v>25</v>
      </c>
      <c r="B17" s="111" t="s">
        <v>24</v>
      </c>
      <c r="C17" s="165" t="s">
        <v>1126</v>
      </c>
      <c r="D17" s="165" t="s">
        <v>1126</v>
      </c>
      <c r="E17" s="165" t="s">
        <v>1017</v>
      </c>
      <c r="F17" s="165" t="s">
        <v>1017</v>
      </c>
      <c r="G17" s="165" t="s">
        <v>1017</v>
      </c>
      <c r="H17" s="165" t="s">
        <v>1017</v>
      </c>
      <c r="I17" s="165" t="s">
        <v>1017</v>
      </c>
      <c r="J17" s="165" t="s">
        <v>1013</v>
      </c>
      <c r="K17" s="165" t="s">
        <v>1013</v>
      </c>
      <c r="L17" s="165" t="s">
        <v>545</v>
      </c>
      <c r="M17" s="165" t="s">
        <v>1010</v>
      </c>
      <c r="N17" s="165" t="s">
        <v>1010</v>
      </c>
      <c r="O17" s="165" t="s">
        <v>1018</v>
      </c>
      <c r="P17" s="165" t="s">
        <v>1018</v>
      </c>
      <c r="Q17" s="165" t="s">
        <v>1015</v>
      </c>
      <c r="R17" s="165" t="s">
        <v>1015</v>
      </c>
      <c r="S17" s="165" t="s">
        <v>1019</v>
      </c>
      <c r="T17" s="165" t="s">
        <v>1020</v>
      </c>
      <c r="U17" s="165" t="s">
        <v>1020</v>
      </c>
      <c r="V17" s="165" t="s">
        <v>559</v>
      </c>
      <c r="W17" s="165" t="s">
        <v>994</v>
      </c>
      <c r="X17" s="165" t="s">
        <v>994</v>
      </c>
      <c r="Y17" s="165" t="s">
        <v>994</v>
      </c>
      <c r="Z17" s="165" t="s">
        <v>994</v>
      </c>
      <c r="AA17" s="165" t="s">
        <v>994</v>
      </c>
      <c r="AB17" s="165" t="s">
        <v>1007</v>
      </c>
      <c r="AC17" s="165" t="s">
        <v>994</v>
      </c>
      <c r="AD17" s="109" t="s">
        <v>1016</v>
      </c>
      <c r="AE17" s="165" t="s">
        <v>994</v>
      </c>
      <c r="AF17" s="165" t="s">
        <v>1015</v>
      </c>
      <c r="AG17" s="165" t="s">
        <v>559</v>
      </c>
      <c r="AH17" s="165" t="s">
        <v>1013</v>
      </c>
      <c r="AI17" s="165" t="s">
        <v>1013</v>
      </c>
      <c r="AJ17" s="165" t="s">
        <v>1013</v>
      </c>
      <c r="AK17" s="167" t="s">
        <v>953</v>
      </c>
      <c r="AL17" s="165" t="s">
        <v>1012</v>
      </c>
      <c r="AM17" s="165" t="s">
        <v>1012</v>
      </c>
      <c r="AN17" s="165" t="s">
        <v>545</v>
      </c>
      <c r="AO17" s="165" t="s">
        <v>545</v>
      </c>
      <c r="AP17" s="165" t="s">
        <v>545</v>
      </c>
      <c r="AQ17" s="165" t="s">
        <v>545</v>
      </c>
      <c r="AR17" s="165" t="s">
        <v>1008</v>
      </c>
      <c r="AS17" s="165" t="s">
        <v>559</v>
      </c>
      <c r="AT17" s="165" t="s">
        <v>1009</v>
      </c>
      <c r="AU17" s="165" t="s">
        <v>559</v>
      </c>
      <c r="AV17" s="165" t="s">
        <v>556</v>
      </c>
      <c r="AW17" s="165" t="s">
        <v>559</v>
      </c>
      <c r="AX17" s="165" t="s">
        <v>559</v>
      </c>
      <c r="AY17" s="165" t="s">
        <v>952</v>
      </c>
      <c r="AZ17" s="165" t="s">
        <v>1011</v>
      </c>
      <c r="BA17" s="165" t="s">
        <v>1011</v>
      </c>
      <c r="BB17" s="165" t="s">
        <v>559</v>
      </c>
      <c r="BC17" s="165" t="s">
        <v>559</v>
      </c>
      <c r="BD17" s="165" t="s">
        <v>1010</v>
      </c>
      <c r="BE17" s="165" t="s">
        <v>559</v>
      </c>
      <c r="BF17" s="108"/>
    </row>
    <row r="18" spans="1:58" x14ac:dyDescent="0.25">
      <c r="A18" s="133" t="s">
        <v>27</v>
      </c>
      <c r="B18" s="111" t="s">
        <v>26</v>
      </c>
      <c r="C18" s="165" t="s">
        <v>1126</v>
      </c>
      <c r="D18" s="165" t="s">
        <v>1126</v>
      </c>
      <c r="E18" s="165" t="s">
        <v>1017</v>
      </c>
      <c r="F18" s="165" t="s">
        <v>1017</v>
      </c>
      <c r="G18" s="165" t="s">
        <v>1017</v>
      </c>
      <c r="H18" s="165" t="s">
        <v>1017</v>
      </c>
      <c r="I18" s="165" t="s">
        <v>1017</v>
      </c>
      <c r="J18" s="165" t="s">
        <v>1013</v>
      </c>
      <c r="K18" s="165" t="s">
        <v>1013</v>
      </c>
      <c r="L18" s="165" t="s">
        <v>545</v>
      </c>
      <c r="M18" s="165" t="s">
        <v>1010</v>
      </c>
      <c r="N18" s="165" t="s">
        <v>1010</v>
      </c>
      <c r="O18" s="165" t="s">
        <v>1018</v>
      </c>
      <c r="P18" s="165" t="s">
        <v>1018</v>
      </c>
      <c r="Q18" s="165" t="s">
        <v>1015</v>
      </c>
      <c r="R18" s="165" t="s">
        <v>1015</v>
      </c>
      <c r="S18" s="165" t="s">
        <v>1019</v>
      </c>
      <c r="T18" s="165" t="s">
        <v>1020</v>
      </c>
      <c r="U18" s="165" t="s">
        <v>1020</v>
      </c>
      <c r="V18" s="165" t="s">
        <v>559</v>
      </c>
      <c r="W18" s="165" t="s">
        <v>994</v>
      </c>
      <c r="X18" s="165" t="s">
        <v>994</v>
      </c>
      <c r="Y18" s="165" t="s">
        <v>994</v>
      </c>
      <c r="Z18" s="165" t="s">
        <v>994</v>
      </c>
      <c r="AA18" s="165" t="s">
        <v>994</v>
      </c>
      <c r="AB18" s="165" t="s">
        <v>994</v>
      </c>
      <c r="AC18" s="165" t="s">
        <v>994</v>
      </c>
      <c r="AD18" s="109" t="s">
        <v>1016</v>
      </c>
      <c r="AE18" s="165" t="s">
        <v>994</v>
      </c>
      <c r="AF18" s="165" t="s">
        <v>1015</v>
      </c>
      <c r="AG18" s="165" t="s">
        <v>559</v>
      </c>
      <c r="AH18" s="165" t="s">
        <v>1013</v>
      </c>
      <c r="AI18" s="165" t="s">
        <v>1013</v>
      </c>
      <c r="AJ18" s="165" t="s">
        <v>1013</v>
      </c>
      <c r="AK18" s="167" t="s">
        <v>950</v>
      </c>
      <c r="AL18" s="165" t="s">
        <v>1012</v>
      </c>
      <c r="AM18" s="165" t="s">
        <v>1012</v>
      </c>
      <c r="AN18" s="165" t="s">
        <v>545</v>
      </c>
      <c r="AO18" s="165" t="s">
        <v>545</v>
      </c>
      <c r="AP18" s="165" t="s">
        <v>545</v>
      </c>
      <c r="AQ18" s="165" t="s">
        <v>545</v>
      </c>
      <c r="AR18" s="165" t="s">
        <v>1008</v>
      </c>
      <c r="AS18" s="165" t="s">
        <v>559</v>
      </c>
      <c r="AT18" s="165" t="s">
        <v>1009</v>
      </c>
      <c r="AU18" s="165" t="s">
        <v>559</v>
      </c>
      <c r="AV18" s="165" t="s">
        <v>556</v>
      </c>
      <c r="AW18" s="165" t="s">
        <v>559</v>
      </c>
      <c r="AX18" s="165" t="s">
        <v>559</v>
      </c>
      <c r="AY18" s="165" t="s">
        <v>952</v>
      </c>
      <c r="AZ18" s="165" t="s">
        <v>1011</v>
      </c>
      <c r="BA18" s="165" t="s">
        <v>1011</v>
      </c>
      <c r="BB18" s="165" t="s">
        <v>559</v>
      </c>
      <c r="BC18" s="165" t="s">
        <v>559</v>
      </c>
      <c r="BD18" s="165" t="s">
        <v>1010</v>
      </c>
      <c r="BE18" s="165" t="s">
        <v>559</v>
      </c>
      <c r="BF18" s="108"/>
    </row>
    <row r="19" spans="1:58" x14ac:dyDescent="0.25">
      <c r="A19" s="133" t="s">
        <v>29</v>
      </c>
      <c r="B19" s="111" t="s">
        <v>28</v>
      </c>
      <c r="C19" s="165" t="s">
        <v>1126</v>
      </c>
      <c r="D19" s="165" t="s">
        <v>1126</v>
      </c>
      <c r="E19" s="165" t="s">
        <v>1017</v>
      </c>
      <c r="F19" s="165" t="s">
        <v>1017</v>
      </c>
      <c r="G19" s="165" t="s">
        <v>1017</v>
      </c>
      <c r="H19" s="165" t="s">
        <v>1017</v>
      </c>
      <c r="I19" s="165" t="s">
        <v>1017</v>
      </c>
      <c r="J19" s="165" t="s">
        <v>1013</v>
      </c>
      <c r="K19" s="165" t="s">
        <v>1013</v>
      </c>
      <c r="L19" s="165" t="s">
        <v>545</v>
      </c>
      <c r="M19" s="165" t="s">
        <v>1010</v>
      </c>
      <c r="N19" s="165" t="s">
        <v>1010</v>
      </c>
      <c r="O19" s="165" t="s">
        <v>1018</v>
      </c>
      <c r="P19" s="165" t="s">
        <v>1018</v>
      </c>
      <c r="Q19" s="165" t="s">
        <v>1015</v>
      </c>
      <c r="R19" s="165" t="s">
        <v>1015</v>
      </c>
      <c r="S19" s="165" t="s">
        <v>1019</v>
      </c>
      <c r="T19" s="165" t="s">
        <v>1020</v>
      </c>
      <c r="U19" s="165" t="s">
        <v>1020</v>
      </c>
      <c r="V19" s="165" t="s">
        <v>559</v>
      </c>
      <c r="W19" s="165" t="s">
        <v>994</v>
      </c>
      <c r="X19" s="165" t="s">
        <v>994</v>
      </c>
      <c r="Y19" s="165" t="s">
        <v>994</v>
      </c>
      <c r="Z19" s="165" t="s">
        <v>994</v>
      </c>
      <c r="AA19" s="165" t="s">
        <v>994</v>
      </c>
      <c r="AB19" s="165" t="s">
        <v>1007</v>
      </c>
      <c r="AC19" s="165" t="s">
        <v>994</v>
      </c>
      <c r="AD19" s="109" t="s">
        <v>1016</v>
      </c>
      <c r="AE19" s="165" t="s">
        <v>994</v>
      </c>
      <c r="AF19" s="165" t="s">
        <v>1015</v>
      </c>
      <c r="AG19" s="165" t="s">
        <v>559</v>
      </c>
      <c r="AH19" s="165" t="s">
        <v>1013</v>
      </c>
      <c r="AI19" s="165" t="s">
        <v>1013</v>
      </c>
      <c r="AJ19" s="165" t="s">
        <v>1013</v>
      </c>
      <c r="AK19" s="167" t="s">
        <v>950</v>
      </c>
      <c r="AL19" s="165" t="s">
        <v>1012</v>
      </c>
      <c r="AM19" s="165" t="s">
        <v>1012</v>
      </c>
      <c r="AN19" s="165" t="s">
        <v>545</v>
      </c>
      <c r="AO19" s="165" t="s">
        <v>545</v>
      </c>
      <c r="AP19" s="165" t="s">
        <v>545</v>
      </c>
      <c r="AQ19" s="165" t="s">
        <v>545</v>
      </c>
      <c r="AR19" s="165" t="s">
        <v>1008</v>
      </c>
      <c r="AS19" s="165" t="s">
        <v>559</v>
      </c>
      <c r="AT19" s="165" t="s">
        <v>1009</v>
      </c>
      <c r="AU19" s="165" t="s">
        <v>559</v>
      </c>
      <c r="AV19" s="165" t="s">
        <v>556</v>
      </c>
      <c r="AW19" s="165" t="s">
        <v>559</v>
      </c>
      <c r="AX19" s="165" t="s">
        <v>559</v>
      </c>
      <c r="AY19" s="165" t="s">
        <v>952</v>
      </c>
      <c r="AZ19" s="165" t="s">
        <v>1011</v>
      </c>
      <c r="BA19" s="165" t="s">
        <v>1011</v>
      </c>
      <c r="BB19" s="165" t="s">
        <v>559</v>
      </c>
      <c r="BC19" s="165" t="s">
        <v>559</v>
      </c>
      <c r="BD19" s="165" t="s">
        <v>1010</v>
      </c>
      <c r="BE19" s="165" t="s">
        <v>559</v>
      </c>
      <c r="BF19" s="108"/>
    </row>
    <row r="20" spans="1:58" x14ac:dyDescent="0.25">
      <c r="A20" s="133" t="s">
        <v>31</v>
      </c>
      <c r="B20" s="111" t="s">
        <v>30</v>
      </c>
      <c r="C20" s="165" t="s">
        <v>1126</v>
      </c>
      <c r="D20" s="165" t="s">
        <v>1126</v>
      </c>
      <c r="E20" s="165" t="s">
        <v>1017</v>
      </c>
      <c r="F20" s="165" t="s">
        <v>1017</v>
      </c>
      <c r="G20" s="165" t="s">
        <v>1017</v>
      </c>
      <c r="H20" s="165" t="s">
        <v>1017</v>
      </c>
      <c r="I20" s="165" t="s">
        <v>1017</v>
      </c>
      <c r="J20" s="165" t="s">
        <v>1013</v>
      </c>
      <c r="K20" s="165" t="s">
        <v>1013</v>
      </c>
      <c r="L20" s="165" t="s">
        <v>545</v>
      </c>
      <c r="M20" s="165" t="s">
        <v>1010</v>
      </c>
      <c r="N20" s="165" t="s">
        <v>1010</v>
      </c>
      <c r="O20" s="165" t="s">
        <v>1018</v>
      </c>
      <c r="P20" s="165" t="s">
        <v>1018</v>
      </c>
      <c r="Q20" s="165" t="s">
        <v>1015</v>
      </c>
      <c r="R20" s="165" t="s">
        <v>1015</v>
      </c>
      <c r="S20" s="165" t="s">
        <v>1019</v>
      </c>
      <c r="T20" s="165" t="s">
        <v>1020</v>
      </c>
      <c r="U20" s="165" t="s">
        <v>1020</v>
      </c>
      <c r="V20" s="165" t="s">
        <v>559</v>
      </c>
      <c r="W20" s="165" t="s">
        <v>994</v>
      </c>
      <c r="X20" s="165" t="s">
        <v>994</v>
      </c>
      <c r="Y20" s="165" t="s">
        <v>994</v>
      </c>
      <c r="Z20" s="165" t="s">
        <v>994</v>
      </c>
      <c r="AA20" s="165" t="s">
        <v>994</v>
      </c>
      <c r="AB20" s="165" t="s">
        <v>950</v>
      </c>
      <c r="AC20" s="165" t="s">
        <v>994</v>
      </c>
      <c r="AD20" s="109" t="s">
        <v>1016</v>
      </c>
      <c r="AE20" s="165" t="s">
        <v>994</v>
      </c>
      <c r="AF20" s="165" t="s">
        <v>1015</v>
      </c>
      <c r="AG20" s="165" t="s">
        <v>559</v>
      </c>
      <c r="AH20" s="165" t="s">
        <v>1013</v>
      </c>
      <c r="AI20" s="165" t="s">
        <v>1013</v>
      </c>
      <c r="AJ20" s="165" t="s">
        <v>1013</v>
      </c>
      <c r="AK20" s="167" t="s">
        <v>950</v>
      </c>
      <c r="AL20" s="165" t="s">
        <v>1012</v>
      </c>
      <c r="AM20" s="165" t="s">
        <v>1012</v>
      </c>
      <c r="AN20" s="165" t="s">
        <v>545</v>
      </c>
      <c r="AO20" s="165" t="s">
        <v>545</v>
      </c>
      <c r="AP20" s="165" t="s">
        <v>545</v>
      </c>
      <c r="AQ20" s="165" t="s">
        <v>545</v>
      </c>
      <c r="AR20" s="165" t="s">
        <v>1008</v>
      </c>
      <c r="AS20" s="165" t="s">
        <v>559</v>
      </c>
      <c r="AT20" s="165" t="s">
        <v>1009</v>
      </c>
      <c r="AU20" s="165" t="s">
        <v>559</v>
      </c>
      <c r="AV20" s="165" t="s">
        <v>556</v>
      </c>
      <c r="AW20" s="165" t="s">
        <v>559</v>
      </c>
      <c r="AX20" s="165" t="s">
        <v>559</v>
      </c>
      <c r="AY20" s="165" t="s">
        <v>952</v>
      </c>
      <c r="AZ20" s="165" t="s">
        <v>1011</v>
      </c>
      <c r="BA20" s="165" t="s">
        <v>1011</v>
      </c>
      <c r="BB20" s="165" t="s">
        <v>559</v>
      </c>
      <c r="BC20" s="165" t="s">
        <v>559</v>
      </c>
      <c r="BD20" s="165" t="s">
        <v>1010</v>
      </c>
      <c r="BE20" s="165" t="s">
        <v>559</v>
      </c>
      <c r="BF20" s="108"/>
    </row>
    <row r="21" spans="1:58" x14ac:dyDescent="0.25">
      <c r="A21" s="133" t="s">
        <v>33</v>
      </c>
      <c r="B21" s="111" t="s">
        <v>32</v>
      </c>
      <c r="C21" s="165" t="s">
        <v>1126</v>
      </c>
      <c r="D21" s="165" t="s">
        <v>1126</v>
      </c>
      <c r="E21" s="165" t="s">
        <v>1017</v>
      </c>
      <c r="F21" s="165" t="s">
        <v>1017</v>
      </c>
      <c r="G21" s="165" t="s">
        <v>1017</v>
      </c>
      <c r="H21" s="165" t="s">
        <v>1017</v>
      </c>
      <c r="I21" s="165" t="s">
        <v>1017</v>
      </c>
      <c r="J21" s="165" t="s">
        <v>1013</v>
      </c>
      <c r="K21" s="165" t="s">
        <v>1013</v>
      </c>
      <c r="L21" s="165" t="s">
        <v>545</v>
      </c>
      <c r="M21" s="165" t="s">
        <v>1010</v>
      </c>
      <c r="N21" s="165" t="s">
        <v>1010</v>
      </c>
      <c r="O21" s="165" t="s">
        <v>1018</v>
      </c>
      <c r="P21" s="165" t="s">
        <v>1018</v>
      </c>
      <c r="Q21" s="165" t="s">
        <v>1015</v>
      </c>
      <c r="R21" s="165" t="s">
        <v>1015</v>
      </c>
      <c r="S21" s="165" t="s">
        <v>1019</v>
      </c>
      <c r="T21" s="165" t="s">
        <v>1020</v>
      </c>
      <c r="U21" s="165" t="s">
        <v>1020</v>
      </c>
      <c r="V21" s="165" t="s">
        <v>559</v>
      </c>
      <c r="W21" s="165" t="s">
        <v>994</v>
      </c>
      <c r="X21" s="165" t="s">
        <v>994</v>
      </c>
      <c r="Y21" s="165" t="s">
        <v>994</v>
      </c>
      <c r="Z21" s="165" t="s">
        <v>994</v>
      </c>
      <c r="AA21" s="165" t="s">
        <v>994</v>
      </c>
      <c r="AB21" s="165" t="s">
        <v>1007</v>
      </c>
      <c r="AC21" s="165" t="s">
        <v>994</v>
      </c>
      <c r="AD21" s="109" t="s">
        <v>1016</v>
      </c>
      <c r="AE21" s="165" t="s">
        <v>994</v>
      </c>
      <c r="AF21" s="165" t="s">
        <v>1015</v>
      </c>
      <c r="AG21" s="165" t="s">
        <v>559</v>
      </c>
      <c r="AH21" s="165" t="s">
        <v>1013</v>
      </c>
      <c r="AI21" s="165" t="s">
        <v>1013</v>
      </c>
      <c r="AJ21" s="165" t="s">
        <v>1013</v>
      </c>
      <c r="AK21" s="167" t="s">
        <v>950</v>
      </c>
      <c r="AL21" s="165" t="s">
        <v>1012</v>
      </c>
      <c r="AM21" s="165" t="s">
        <v>1012</v>
      </c>
      <c r="AN21" s="165" t="s">
        <v>545</v>
      </c>
      <c r="AO21" s="165" t="s">
        <v>545</v>
      </c>
      <c r="AP21" s="165" t="s">
        <v>545</v>
      </c>
      <c r="AQ21" s="165" t="s">
        <v>545</v>
      </c>
      <c r="AR21" s="165" t="s">
        <v>1008</v>
      </c>
      <c r="AS21" s="165" t="s">
        <v>559</v>
      </c>
      <c r="AT21" s="165" t="s">
        <v>1009</v>
      </c>
      <c r="AU21" s="165" t="s">
        <v>559</v>
      </c>
      <c r="AV21" s="165" t="s">
        <v>556</v>
      </c>
      <c r="AW21" s="165" t="s">
        <v>559</v>
      </c>
      <c r="AX21" s="165" t="s">
        <v>559</v>
      </c>
      <c r="AY21" s="165" t="s">
        <v>952</v>
      </c>
      <c r="AZ21" s="165" t="s">
        <v>1011</v>
      </c>
      <c r="BA21" s="165" t="s">
        <v>1011</v>
      </c>
      <c r="BB21" s="165" t="s">
        <v>559</v>
      </c>
      <c r="BC21" s="165" t="s">
        <v>559</v>
      </c>
      <c r="BD21" s="165" t="s">
        <v>1010</v>
      </c>
      <c r="BE21" s="165" t="s">
        <v>559</v>
      </c>
      <c r="BF21" s="108"/>
    </row>
    <row r="22" spans="1:58" x14ac:dyDescent="0.25">
      <c r="A22" s="133" t="s">
        <v>35</v>
      </c>
      <c r="B22" s="111" t="s">
        <v>34</v>
      </c>
      <c r="C22" s="165" t="s">
        <v>1126</v>
      </c>
      <c r="D22" s="165" t="s">
        <v>1126</v>
      </c>
      <c r="E22" s="165" t="s">
        <v>1017</v>
      </c>
      <c r="F22" s="165" t="s">
        <v>1017</v>
      </c>
      <c r="G22" s="165" t="s">
        <v>1017</v>
      </c>
      <c r="H22" s="165" t="s">
        <v>1017</v>
      </c>
      <c r="I22" s="165" t="s">
        <v>1017</v>
      </c>
      <c r="J22" s="165" t="s">
        <v>1013</v>
      </c>
      <c r="K22" s="165" t="s">
        <v>1013</v>
      </c>
      <c r="L22" s="165" t="s">
        <v>545</v>
      </c>
      <c r="M22" s="165" t="s">
        <v>1010</v>
      </c>
      <c r="N22" s="165" t="s">
        <v>1010</v>
      </c>
      <c r="O22" s="165" t="s">
        <v>1018</v>
      </c>
      <c r="P22" s="165" t="s">
        <v>1018</v>
      </c>
      <c r="Q22" s="165" t="s">
        <v>1015</v>
      </c>
      <c r="R22" s="165" t="s">
        <v>1015</v>
      </c>
      <c r="S22" s="165" t="s">
        <v>1019</v>
      </c>
      <c r="T22" s="165" t="s">
        <v>1020</v>
      </c>
      <c r="U22" s="165" t="s">
        <v>1020</v>
      </c>
      <c r="V22" s="165" t="s">
        <v>559</v>
      </c>
      <c r="W22" s="165" t="s">
        <v>994</v>
      </c>
      <c r="X22" s="165" t="s">
        <v>994</v>
      </c>
      <c r="Y22" s="165" t="s">
        <v>994</v>
      </c>
      <c r="Z22" s="165" t="s">
        <v>994</v>
      </c>
      <c r="AA22" s="165" t="s">
        <v>994</v>
      </c>
      <c r="AB22" s="165" t="s">
        <v>1007</v>
      </c>
      <c r="AC22" s="165" t="s">
        <v>994</v>
      </c>
      <c r="AD22" s="109" t="s">
        <v>1016</v>
      </c>
      <c r="AE22" s="165" t="s">
        <v>994</v>
      </c>
      <c r="AF22" s="165" t="s">
        <v>1015</v>
      </c>
      <c r="AG22" s="165" t="s">
        <v>559</v>
      </c>
      <c r="AH22" s="165" t="s">
        <v>1013</v>
      </c>
      <c r="AI22" s="165" t="s">
        <v>1013</v>
      </c>
      <c r="AJ22" s="165" t="s">
        <v>1013</v>
      </c>
      <c r="AK22" s="167" t="s">
        <v>950</v>
      </c>
      <c r="AL22" s="165" t="s">
        <v>1012</v>
      </c>
      <c r="AM22" s="165" t="s">
        <v>1012</v>
      </c>
      <c r="AN22" s="165" t="s">
        <v>545</v>
      </c>
      <c r="AO22" s="165" t="s">
        <v>545</v>
      </c>
      <c r="AP22" s="165" t="s">
        <v>545</v>
      </c>
      <c r="AQ22" s="165" t="s">
        <v>545</v>
      </c>
      <c r="AR22" s="165" t="s">
        <v>1008</v>
      </c>
      <c r="AS22" s="165" t="s">
        <v>559</v>
      </c>
      <c r="AT22" s="165" t="s">
        <v>1009</v>
      </c>
      <c r="AU22" s="165" t="s">
        <v>559</v>
      </c>
      <c r="AV22" s="165" t="s">
        <v>556</v>
      </c>
      <c r="AW22" s="165" t="s">
        <v>559</v>
      </c>
      <c r="AX22" s="165" t="s">
        <v>559</v>
      </c>
      <c r="AY22" s="165" t="s">
        <v>952</v>
      </c>
      <c r="AZ22" s="165" t="s">
        <v>1011</v>
      </c>
      <c r="BA22" s="165" t="s">
        <v>1011</v>
      </c>
      <c r="BB22" s="165" t="s">
        <v>559</v>
      </c>
      <c r="BC22" s="165" t="s">
        <v>559</v>
      </c>
      <c r="BD22" s="165" t="s">
        <v>1010</v>
      </c>
      <c r="BE22" s="165" t="s">
        <v>559</v>
      </c>
      <c r="BF22" s="108"/>
    </row>
    <row r="23" spans="1:58" x14ac:dyDescent="0.25">
      <c r="A23" s="133" t="s">
        <v>37</v>
      </c>
      <c r="B23" s="111" t="s">
        <v>36</v>
      </c>
      <c r="C23" s="165" t="s">
        <v>1126</v>
      </c>
      <c r="D23" s="165" t="s">
        <v>1126</v>
      </c>
      <c r="E23" s="165" t="s">
        <v>1017</v>
      </c>
      <c r="F23" s="165" t="s">
        <v>1017</v>
      </c>
      <c r="G23" s="165" t="s">
        <v>1017</v>
      </c>
      <c r="H23" s="165" t="s">
        <v>1017</v>
      </c>
      <c r="I23" s="165" t="s">
        <v>1017</v>
      </c>
      <c r="J23" s="165" t="s">
        <v>1013</v>
      </c>
      <c r="K23" s="165" t="s">
        <v>1013</v>
      </c>
      <c r="L23" s="165" t="s">
        <v>545</v>
      </c>
      <c r="M23" s="165" t="s">
        <v>1010</v>
      </c>
      <c r="N23" s="165" t="s">
        <v>1010</v>
      </c>
      <c r="O23" s="165" t="s">
        <v>1018</v>
      </c>
      <c r="P23" s="165" t="s">
        <v>1018</v>
      </c>
      <c r="Q23" s="165" t="s">
        <v>1015</v>
      </c>
      <c r="R23" s="165" t="s">
        <v>1015</v>
      </c>
      <c r="S23" s="165" t="s">
        <v>1019</v>
      </c>
      <c r="T23" s="165" t="s">
        <v>1020</v>
      </c>
      <c r="U23" s="165" t="s">
        <v>1020</v>
      </c>
      <c r="V23" s="165" t="s">
        <v>559</v>
      </c>
      <c r="W23" s="165" t="s">
        <v>994</v>
      </c>
      <c r="X23" s="165" t="s">
        <v>994</v>
      </c>
      <c r="Y23" s="165" t="s">
        <v>994</v>
      </c>
      <c r="Z23" s="165" t="s">
        <v>994</v>
      </c>
      <c r="AA23" s="165" t="s">
        <v>994</v>
      </c>
      <c r="AB23" s="165" t="s">
        <v>994</v>
      </c>
      <c r="AC23" s="165" t="s">
        <v>994</v>
      </c>
      <c r="AD23" s="109" t="s">
        <v>1016</v>
      </c>
      <c r="AE23" s="165" t="s">
        <v>994</v>
      </c>
      <c r="AF23" s="165" t="s">
        <v>1015</v>
      </c>
      <c r="AG23" s="165" t="s">
        <v>559</v>
      </c>
      <c r="AH23" s="165" t="s">
        <v>1013</v>
      </c>
      <c r="AI23" s="165" t="s">
        <v>1013</v>
      </c>
      <c r="AJ23" s="165" t="s">
        <v>1013</v>
      </c>
      <c r="AK23" s="167" t="s">
        <v>950</v>
      </c>
      <c r="AL23" s="165" t="s">
        <v>1012</v>
      </c>
      <c r="AM23" s="165" t="s">
        <v>1012</v>
      </c>
      <c r="AN23" s="165" t="s">
        <v>545</v>
      </c>
      <c r="AO23" s="165" t="s">
        <v>545</v>
      </c>
      <c r="AP23" s="165" t="s">
        <v>545</v>
      </c>
      <c r="AQ23" s="165" t="s">
        <v>545</v>
      </c>
      <c r="AR23" s="165" t="s">
        <v>1008</v>
      </c>
      <c r="AS23" s="165" t="s">
        <v>559</v>
      </c>
      <c r="AT23" s="165" t="s">
        <v>1009</v>
      </c>
      <c r="AU23" s="165" t="s">
        <v>559</v>
      </c>
      <c r="AV23" s="165" t="s">
        <v>556</v>
      </c>
      <c r="AW23" s="165" t="s">
        <v>559</v>
      </c>
      <c r="AX23" s="165" t="s">
        <v>559</v>
      </c>
      <c r="AY23" s="165" t="s">
        <v>952</v>
      </c>
      <c r="AZ23" s="165" t="s">
        <v>1011</v>
      </c>
      <c r="BA23" s="165" t="s">
        <v>1011</v>
      </c>
      <c r="BB23" s="165" t="s">
        <v>559</v>
      </c>
      <c r="BC23" s="165" t="s">
        <v>559</v>
      </c>
      <c r="BD23" s="165" t="s">
        <v>1010</v>
      </c>
      <c r="BE23" s="165" t="s">
        <v>559</v>
      </c>
      <c r="BF23" s="108"/>
    </row>
    <row r="24" spans="1:58" x14ac:dyDescent="0.25">
      <c r="A24" s="133" t="s">
        <v>841</v>
      </c>
      <c r="B24" s="111" t="s">
        <v>38</v>
      </c>
      <c r="C24" s="165" t="s">
        <v>1126</v>
      </c>
      <c r="D24" s="165" t="s">
        <v>1126</v>
      </c>
      <c r="E24" s="165" t="s">
        <v>1017</v>
      </c>
      <c r="F24" s="165" t="s">
        <v>1017</v>
      </c>
      <c r="G24" s="165" t="s">
        <v>1017</v>
      </c>
      <c r="H24" s="165" t="s">
        <v>1017</v>
      </c>
      <c r="I24" s="165" t="s">
        <v>1017</v>
      </c>
      <c r="J24" s="165" t="s">
        <v>1013</v>
      </c>
      <c r="K24" s="165" t="s">
        <v>1013</v>
      </c>
      <c r="L24" s="165" t="s">
        <v>545</v>
      </c>
      <c r="M24" s="165" t="s">
        <v>1010</v>
      </c>
      <c r="N24" s="165" t="s">
        <v>1010</v>
      </c>
      <c r="O24" s="165" t="s">
        <v>1018</v>
      </c>
      <c r="P24" s="165" t="s">
        <v>1018</v>
      </c>
      <c r="Q24" s="165" t="s">
        <v>1015</v>
      </c>
      <c r="R24" s="165" t="s">
        <v>1015</v>
      </c>
      <c r="S24" s="165" t="s">
        <v>1019</v>
      </c>
      <c r="T24" s="165" t="s">
        <v>1020</v>
      </c>
      <c r="U24" s="165" t="s">
        <v>1020</v>
      </c>
      <c r="V24" s="165" t="s">
        <v>559</v>
      </c>
      <c r="W24" s="165" t="s">
        <v>994</v>
      </c>
      <c r="X24" s="165" t="s">
        <v>994</v>
      </c>
      <c r="Y24" s="165" t="s">
        <v>994</v>
      </c>
      <c r="Z24" s="165" t="s">
        <v>994</v>
      </c>
      <c r="AA24" s="165" t="s">
        <v>994</v>
      </c>
      <c r="AB24" s="165" t="s">
        <v>1007</v>
      </c>
      <c r="AC24" s="165" t="s">
        <v>994</v>
      </c>
      <c r="AD24" s="109" t="s">
        <v>1016</v>
      </c>
      <c r="AE24" s="165" t="s">
        <v>994</v>
      </c>
      <c r="AF24" s="165" t="s">
        <v>1015</v>
      </c>
      <c r="AG24" s="165" t="s">
        <v>559</v>
      </c>
      <c r="AH24" s="165" t="s">
        <v>1013</v>
      </c>
      <c r="AI24" s="165" t="s">
        <v>1013</v>
      </c>
      <c r="AJ24" s="165" t="s">
        <v>1013</v>
      </c>
      <c r="AK24" s="167" t="s">
        <v>950</v>
      </c>
      <c r="AL24" s="165" t="s">
        <v>1012</v>
      </c>
      <c r="AM24" s="165" t="s">
        <v>1012</v>
      </c>
      <c r="AN24" s="165" t="s">
        <v>545</v>
      </c>
      <c r="AO24" s="165" t="s">
        <v>545</v>
      </c>
      <c r="AP24" s="165" t="s">
        <v>545</v>
      </c>
      <c r="AQ24" s="165" t="s">
        <v>545</v>
      </c>
      <c r="AR24" s="165" t="s">
        <v>1008</v>
      </c>
      <c r="AS24" s="165" t="s">
        <v>559</v>
      </c>
      <c r="AT24" s="165" t="s">
        <v>1009</v>
      </c>
      <c r="AU24" s="165" t="s">
        <v>559</v>
      </c>
      <c r="AV24" s="165" t="s">
        <v>556</v>
      </c>
      <c r="AW24" s="165" t="s">
        <v>559</v>
      </c>
      <c r="AX24" s="165" t="s">
        <v>559</v>
      </c>
      <c r="AY24" s="165" t="s">
        <v>952</v>
      </c>
      <c r="AZ24" s="165" t="s">
        <v>1011</v>
      </c>
      <c r="BA24" s="165" t="s">
        <v>1011</v>
      </c>
      <c r="BB24" s="165" t="s">
        <v>559</v>
      </c>
      <c r="BC24" s="165" t="s">
        <v>559</v>
      </c>
      <c r="BD24" s="165" t="s">
        <v>1010</v>
      </c>
      <c r="BE24" s="165" t="s">
        <v>559</v>
      </c>
      <c r="BF24" s="108"/>
    </row>
    <row r="25" spans="1:58" x14ac:dyDescent="0.25">
      <c r="A25" s="133" t="s">
        <v>40</v>
      </c>
      <c r="B25" s="111" t="s">
        <v>39</v>
      </c>
      <c r="C25" s="165" t="s">
        <v>1126</v>
      </c>
      <c r="D25" s="165" t="s">
        <v>1126</v>
      </c>
      <c r="E25" s="165" t="s">
        <v>1017</v>
      </c>
      <c r="F25" s="165" t="s">
        <v>1017</v>
      </c>
      <c r="G25" s="165" t="s">
        <v>1017</v>
      </c>
      <c r="H25" s="165" t="s">
        <v>1017</v>
      </c>
      <c r="I25" s="165" t="s">
        <v>1017</v>
      </c>
      <c r="J25" s="165" t="s">
        <v>1013</v>
      </c>
      <c r="K25" s="165" t="s">
        <v>1013</v>
      </c>
      <c r="L25" s="165" t="s">
        <v>545</v>
      </c>
      <c r="M25" s="165" t="s">
        <v>1010</v>
      </c>
      <c r="N25" s="165" t="s">
        <v>1010</v>
      </c>
      <c r="O25" s="165" t="s">
        <v>1018</v>
      </c>
      <c r="P25" s="165" t="s">
        <v>1018</v>
      </c>
      <c r="Q25" s="165" t="s">
        <v>1015</v>
      </c>
      <c r="R25" s="165" t="s">
        <v>1015</v>
      </c>
      <c r="S25" s="165" t="s">
        <v>1019</v>
      </c>
      <c r="T25" s="165" t="s">
        <v>1020</v>
      </c>
      <c r="U25" s="165" t="s">
        <v>1020</v>
      </c>
      <c r="V25" s="165" t="s">
        <v>559</v>
      </c>
      <c r="W25" s="165" t="s">
        <v>994</v>
      </c>
      <c r="X25" s="165" t="s">
        <v>994</v>
      </c>
      <c r="Y25" s="165" t="s">
        <v>994</v>
      </c>
      <c r="Z25" s="165" t="s">
        <v>994</v>
      </c>
      <c r="AA25" s="165" t="s">
        <v>994</v>
      </c>
      <c r="AB25" s="165" t="s">
        <v>950</v>
      </c>
      <c r="AC25" s="165" t="s">
        <v>994</v>
      </c>
      <c r="AD25" s="109" t="s">
        <v>1016</v>
      </c>
      <c r="AE25" s="165" t="s">
        <v>994</v>
      </c>
      <c r="AF25" s="165" t="s">
        <v>1015</v>
      </c>
      <c r="AG25" s="165" t="s">
        <v>559</v>
      </c>
      <c r="AH25" s="165" t="s">
        <v>1013</v>
      </c>
      <c r="AI25" s="165" t="s">
        <v>1013</v>
      </c>
      <c r="AJ25" s="165" t="s">
        <v>1013</v>
      </c>
      <c r="AK25" s="167" t="s">
        <v>953</v>
      </c>
      <c r="AL25" s="165" t="s">
        <v>1012</v>
      </c>
      <c r="AM25" s="165" t="s">
        <v>1012</v>
      </c>
      <c r="AN25" s="165" t="s">
        <v>545</v>
      </c>
      <c r="AO25" s="165" t="s">
        <v>545</v>
      </c>
      <c r="AP25" s="165" t="s">
        <v>545</v>
      </c>
      <c r="AQ25" s="165" t="s">
        <v>545</v>
      </c>
      <c r="AR25" s="165" t="s">
        <v>1008</v>
      </c>
      <c r="AS25" s="165" t="s">
        <v>559</v>
      </c>
      <c r="AT25" s="165" t="s">
        <v>1009</v>
      </c>
      <c r="AU25" s="165" t="s">
        <v>559</v>
      </c>
      <c r="AV25" s="165" t="s">
        <v>556</v>
      </c>
      <c r="AW25" s="165" t="s">
        <v>559</v>
      </c>
      <c r="AX25" s="165" t="s">
        <v>559</v>
      </c>
      <c r="AY25" s="165" t="s">
        <v>952</v>
      </c>
      <c r="AZ25" s="165" t="s">
        <v>1011</v>
      </c>
      <c r="BA25" s="165" t="s">
        <v>1011</v>
      </c>
      <c r="BB25" s="165" t="s">
        <v>559</v>
      </c>
      <c r="BC25" s="165" t="s">
        <v>559</v>
      </c>
      <c r="BD25" s="165" t="s">
        <v>1010</v>
      </c>
      <c r="BE25" s="165" t="s">
        <v>559</v>
      </c>
      <c r="BF25" s="108"/>
    </row>
    <row r="26" spans="1:58" x14ac:dyDescent="0.25">
      <c r="A26" s="133" t="s">
        <v>42</v>
      </c>
      <c r="B26" s="111" t="s">
        <v>41</v>
      </c>
      <c r="C26" s="165" t="s">
        <v>1126</v>
      </c>
      <c r="D26" s="165" t="s">
        <v>1126</v>
      </c>
      <c r="E26" s="165" t="s">
        <v>1017</v>
      </c>
      <c r="F26" s="165" t="s">
        <v>1017</v>
      </c>
      <c r="G26" s="165" t="s">
        <v>1017</v>
      </c>
      <c r="H26" s="165" t="s">
        <v>1017</v>
      </c>
      <c r="I26" s="165" t="s">
        <v>1017</v>
      </c>
      <c r="J26" s="165" t="s">
        <v>1013</v>
      </c>
      <c r="K26" s="165" t="s">
        <v>1013</v>
      </c>
      <c r="L26" s="165" t="s">
        <v>545</v>
      </c>
      <c r="M26" s="165" t="s">
        <v>1010</v>
      </c>
      <c r="N26" s="165" t="s">
        <v>1010</v>
      </c>
      <c r="O26" s="165" t="s">
        <v>1018</v>
      </c>
      <c r="P26" s="165" t="s">
        <v>1018</v>
      </c>
      <c r="Q26" s="165" t="s">
        <v>1015</v>
      </c>
      <c r="R26" s="165" t="s">
        <v>1015</v>
      </c>
      <c r="S26" s="165" t="s">
        <v>1019</v>
      </c>
      <c r="T26" s="165" t="s">
        <v>1020</v>
      </c>
      <c r="U26" s="165" t="s">
        <v>1020</v>
      </c>
      <c r="V26" s="165" t="s">
        <v>559</v>
      </c>
      <c r="W26" s="165" t="s">
        <v>994</v>
      </c>
      <c r="X26" s="165" t="s">
        <v>994</v>
      </c>
      <c r="Y26" s="165" t="s">
        <v>994</v>
      </c>
      <c r="Z26" s="165" t="s">
        <v>994</v>
      </c>
      <c r="AA26" s="165" t="s">
        <v>994</v>
      </c>
      <c r="AB26" s="165" t="s">
        <v>1007</v>
      </c>
      <c r="AC26" s="165" t="s">
        <v>994</v>
      </c>
      <c r="AD26" s="109" t="s">
        <v>1016</v>
      </c>
      <c r="AE26" s="165" t="s">
        <v>994</v>
      </c>
      <c r="AF26" s="165" t="s">
        <v>1015</v>
      </c>
      <c r="AG26" s="165" t="s">
        <v>559</v>
      </c>
      <c r="AH26" s="165" t="s">
        <v>1013</v>
      </c>
      <c r="AI26" s="165" t="s">
        <v>1013</v>
      </c>
      <c r="AJ26" s="165" t="s">
        <v>1013</v>
      </c>
      <c r="AK26" s="167" t="s">
        <v>950</v>
      </c>
      <c r="AL26" s="165" t="s">
        <v>1012</v>
      </c>
      <c r="AM26" s="165" t="s">
        <v>1012</v>
      </c>
      <c r="AN26" s="165" t="s">
        <v>545</v>
      </c>
      <c r="AO26" s="165" t="s">
        <v>545</v>
      </c>
      <c r="AP26" s="165" t="s">
        <v>545</v>
      </c>
      <c r="AQ26" s="165" t="s">
        <v>545</v>
      </c>
      <c r="AR26" s="165" t="s">
        <v>1008</v>
      </c>
      <c r="AS26" s="165" t="s">
        <v>559</v>
      </c>
      <c r="AT26" s="165" t="s">
        <v>1009</v>
      </c>
      <c r="AU26" s="165" t="s">
        <v>559</v>
      </c>
      <c r="AV26" s="165" t="s">
        <v>556</v>
      </c>
      <c r="AW26" s="165" t="s">
        <v>559</v>
      </c>
      <c r="AX26" s="165" t="s">
        <v>559</v>
      </c>
      <c r="AY26" s="165" t="s">
        <v>952</v>
      </c>
      <c r="AZ26" s="165" t="s">
        <v>1011</v>
      </c>
      <c r="BA26" s="165" t="s">
        <v>1011</v>
      </c>
      <c r="BB26" s="165" t="s">
        <v>559</v>
      </c>
      <c r="BC26" s="165" t="s">
        <v>559</v>
      </c>
      <c r="BD26" s="165" t="s">
        <v>1010</v>
      </c>
      <c r="BE26" s="165" t="s">
        <v>559</v>
      </c>
      <c r="BF26" s="108"/>
    </row>
    <row r="27" spans="1:58" x14ac:dyDescent="0.25">
      <c r="A27" s="133" t="s">
        <v>44</v>
      </c>
      <c r="B27" s="111" t="s">
        <v>43</v>
      </c>
      <c r="C27" s="165" t="s">
        <v>1126</v>
      </c>
      <c r="D27" s="165" t="s">
        <v>1126</v>
      </c>
      <c r="E27" s="165" t="s">
        <v>1017</v>
      </c>
      <c r="F27" s="165" t="s">
        <v>1017</v>
      </c>
      <c r="G27" s="165" t="s">
        <v>1017</v>
      </c>
      <c r="H27" s="165" t="s">
        <v>1017</v>
      </c>
      <c r="I27" s="165" t="s">
        <v>1017</v>
      </c>
      <c r="J27" s="165" t="s">
        <v>1013</v>
      </c>
      <c r="K27" s="165" t="s">
        <v>1013</v>
      </c>
      <c r="L27" s="165" t="s">
        <v>545</v>
      </c>
      <c r="M27" s="165" t="s">
        <v>1010</v>
      </c>
      <c r="N27" s="165" t="s">
        <v>1010</v>
      </c>
      <c r="O27" s="165" t="s">
        <v>1018</v>
      </c>
      <c r="P27" s="165" t="s">
        <v>1018</v>
      </c>
      <c r="Q27" s="165" t="s">
        <v>1015</v>
      </c>
      <c r="R27" s="165" t="s">
        <v>1015</v>
      </c>
      <c r="S27" s="165" t="s">
        <v>1019</v>
      </c>
      <c r="T27" s="165" t="s">
        <v>1020</v>
      </c>
      <c r="U27" s="165" t="s">
        <v>1020</v>
      </c>
      <c r="V27" s="165" t="s">
        <v>559</v>
      </c>
      <c r="W27" s="165" t="s">
        <v>994</v>
      </c>
      <c r="X27" s="165" t="s">
        <v>994</v>
      </c>
      <c r="Y27" s="165" t="s">
        <v>994</v>
      </c>
      <c r="Z27" s="165" t="s">
        <v>994</v>
      </c>
      <c r="AA27" s="165" t="s">
        <v>994</v>
      </c>
      <c r="AB27" s="165" t="s">
        <v>994</v>
      </c>
      <c r="AC27" s="165" t="s">
        <v>994</v>
      </c>
      <c r="AD27" s="109" t="s">
        <v>1016</v>
      </c>
      <c r="AE27" s="165" t="s">
        <v>994</v>
      </c>
      <c r="AF27" s="165" t="s">
        <v>1015</v>
      </c>
      <c r="AG27" s="165" t="s">
        <v>559</v>
      </c>
      <c r="AH27" s="165" t="s">
        <v>1013</v>
      </c>
      <c r="AI27" s="165" t="s">
        <v>1013</v>
      </c>
      <c r="AJ27" s="165" t="s">
        <v>1013</v>
      </c>
      <c r="AK27" s="167" t="s">
        <v>950</v>
      </c>
      <c r="AL27" s="165" t="s">
        <v>1012</v>
      </c>
      <c r="AM27" s="165" t="s">
        <v>1012</v>
      </c>
      <c r="AN27" s="165" t="s">
        <v>545</v>
      </c>
      <c r="AO27" s="165" t="s">
        <v>545</v>
      </c>
      <c r="AP27" s="165" t="s">
        <v>545</v>
      </c>
      <c r="AQ27" s="165" t="s">
        <v>545</v>
      </c>
      <c r="AR27" s="165" t="s">
        <v>1008</v>
      </c>
      <c r="AS27" s="165" t="s">
        <v>559</v>
      </c>
      <c r="AT27" s="165" t="s">
        <v>1009</v>
      </c>
      <c r="AU27" s="165" t="s">
        <v>559</v>
      </c>
      <c r="AV27" s="165" t="s">
        <v>556</v>
      </c>
      <c r="AW27" s="165" t="s">
        <v>559</v>
      </c>
      <c r="AX27" s="165" t="s">
        <v>559</v>
      </c>
      <c r="AY27" s="165" t="s">
        <v>952</v>
      </c>
      <c r="AZ27" s="165" t="s">
        <v>1011</v>
      </c>
      <c r="BA27" s="165" t="s">
        <v>1011</v>
      </c>
      <c r="BB27" s="165" t="s">
        <v>559</v>
      </c>
      <c r="BC27" s="165" t="s">
        <v>559</v>
      </c>
      <c r="BD27" s="165" t="s">
        <v>1010</v>
      </c>
      <c r="BE27" s="165" t="s">
        <v>559</v>
      </c>
      <c r="BF27" s="108"/>
    </row>
    <row r="28" spans="1:58" x14ac:dyDescent="0.25">
      <c r="A28" s="133" t="s">
        <v>379</v>
      </c>
      <c r="B28" s="111" t="s">
        <v>45</v>
      </c>
      <c r="C28" s="165" t="s">
        <v>1126</v>
      </c>
      <c r="D28" s="165" t="s">
        <v>1126</v>
      </c>
      <c r="E28" s="165" t="s">
        <v>1017</v>
      </c>
      <c r="F28" s="165" t="s">
        <v>1017</v>
      </c>
      <c r="G28" s="165" t="s">
        <v>1017</v>
      </c>
      <c r="H28" s="165" t="s">
        <v>1017</v>
      </c>
      <c r="I28" s="165" t="s">
        <v>1017</v>
      </c>
      <c r="J28" s="165" t="s">
        <v>1013</v>
      </c>
      <c r="K28" s="165" t="s">
        <v>1013</v>
      </c>
      <c r="L28" s="165" t="s">
        <v>545</v>
      </c>
      <c r="M28" s="165" t="s">
        <v>1010</v>
      </c>
      <c r="N28" s="165" t="s">
        <v>1010</v>
      </c>
      <c r="O28" s="165" t="s">
        <v>1018</v>
      </c>
      <c r="P28" s="165" t="s">
        <v>1018</v>
      </c>
      <c r="Q28" s="165" t="s">
        <v>1015</v>
      </c>
      <c r="R28" s="165" t="s">
        <v>1015</v>
      </c>
      <c r="S28" s="165" t="s">
        <v>1019</v>
      </c>
      <c r="T28" s="165" t="s">
        <v>1020</v>
      </c>
      <c r="U28" s="165" t="s">
        <v>1020</v>
      </c>
      <c r="V28" s="165" t="s">
        <v>559</v>
      </c>
      <c r="W28" s="165" t="s">
        <v>994</v>
      </c>
      <c r="X28" s="165" t="s">
        <v>994</v>
      </c>
      <c r="Y28" s="165" t="s">
        <v>994</v>
      </c>
      <c r="Z28" s="165" t="s">
        <v>994</v>
      </c>
      <c r="AA28" s="165" t="s">
        <v>994</v>
      </c>
      <c r="AB28" s="165" t="s">
        <v>950</v>
      </c>
      <c r="AC28" s="165" t="s">
        <v>994</v>
      </c>
      <c r="AD28" s="109" t="s">
        <v>1016</v>
      </c>
      <c r="AE28" s="165" t="s">
        <v>994</v>
      </c>
      <c r="AF28" s="165" t="s">
        <v>1015</v>
      </c>
      <c r="AG28" s="165" t="s">
        <v>559</v>
      </c>
      <c r="AH28" s="165" t="s">
        <v>1013</v>
      </c>
      <c r="AI28" s="165" t="s">
        <v>1013</v>
      </c>
      <c r="AJ28" s="165" t="s">
        <v>1013</v>
      </c>
      <c r="AK28" s="167" t="s">
        <v>950</v>
      </c>
      <c r="AL28" s="165" t="s">
        <v>1012</v>
      </c>
      <c r="AM28" s="165" t="s">
        <v>1012</v>
      </c>
      <c r="AN28" s="165" t="s">
        <v>545</v>
      </c>
      <c r="AO28" s="165" t="s">
        <v>545</v>
      </c>
      <c r="AP28" s="165" t="s">
        <v>545</v>
      </c>
      <c r="AQ28" s="165" t="s">
        <v>545</v>
      </c>
      <c r="AR28" s="165" t="s">
        <v>1008</v>
      </c>
      <c r="AS28" s="165" t="s">
        <v>559</v>
      </c>
      <c r="AT28" s="165" t="s">
        <v>1009</v>
      </c>
      <c r="AU28" s="165" t="s">
        <v>559</v>
      </c>
      <c r="AV28" s="165" t="s">
        <v>556</v>
      </c>
      <c r="AW28" s="165" t="s">
        <v>559</v>
      </c>
      <c r="AX28" s="165" t="s">
        <v>559</v>
      </c>
      <c r="AY28" s="165" t="s">
        <v>952</v>
      </c>
      <c r="AZ28" s="165" t="s">
        <v>1011</v>
      </c>
      <c r="BA28" s="165" t="s">
        <v>1011</v>
      </c>
      <c r="BB28" s="165" t="s">
        <v>559</v>
      </c>
      <c r="BC28" s="165" t="s">
        <v>559</v>
      </c>
      <c r="BD28" s="165" t="s">
        <v>1010</v>
      </c>
      <c r="BE28" s="165" t="s">
        <v>559</v>
      </c>
      <c r="BF28" s="108"/>
    </row>
    <row r="29" spans="1:58" x14ac:dyDescent="0.25">
      <c r="A29" s="133" t="s">
        <v>47</v>
      </c>
      <c r="B29" s="111" t="s">
        <v>46</v>
      </c>
      <c r="C29" s="165" t="s">
        <v>1126</v>
      </c>
      <c r="D29" s="165" t="s">
        <v>1126</v>
      </c>
      <c r="E29" s="165" t="s">
        <v>1017</v>
      </c>
      <c r="F29" s="165" t="s">
        <v>1017</v>
      </c>
      <c r="G29" s="165" t="s">
        <v>1017</v>
      </c>
      <c r="H29" s="165" t="s">
        <v>1017</v>
      </c>
      <c r="I29" s="165" t="s">
        <v>1017</v>
      </c>
      <c r="J29" s="165" t="s">
        <v>1013</v>
      </c>
      <c r="K29" s="165" t="s">
        <v>1013</v>
      </c>
      <c r="L29" s="165" t="s">
        <v>545</v>
      </c>
      <c r="M29" s="165" t="s">
        <v>1010</v>
      </c>
      <c r="N29" s="165" t="s">
        <v>1010</v>
      </c>
      <c r="O29" s="165" t="s">
        <v>1018</v>
      </c>
      <c r="P29" s="165" t="s">
        <v>1018</v>
      </c>
      <c r="Q29" s="165" t="s">
        <v>1015</v>
      </c>
      <c r="R29" s="165" t="s">
        <v>1015</v>
      </c>
      <c r="S29" s="165" t="s">
        <v>1019</v>
      </c>
      <c r="T29" s="165" t="s">
        <v>1020</v>
      </c>
      <c r="U29" s="165" t="s">
        <v>1020</v>
      </c>
      <c r="V29" s="165" t="s">
        <v>559</v>
      </c>
      <c r="W29" s="165" t="s">
        <v>994</v>
      </c>
      <c r="X29" s="165" t="s">
        <v>994</v>
      </c>
      <c r="Y29" s="165" t="s">
        <v>994</v>
      </c>
      <c r="Z29" s="165" t="s">
        <v>994</v>
      </c>
      <c r="AA29" s="165" t="s">
        <v>994</v>
      </c>
      <c r="AB29" s="165" t="s">
        <v>950</v>
      </c>
      <c r="AC29" s="165" t="s">
        <v>994</v>
      </c>
      <c r="AD29" s="109" t="s">
        <v>1016</v>
      </c>
      <c r="AE29" s="165" t="s">
        <v>994</v>
      </c>
      <c r="AF29" s="165" t="s">
        <v>1015</v>
      </c>
      <c r="AG29" s="165" t="s">
        <v>559</v>
      </c>
      <c r="AH29" s="165" t="s">
        <v>1013</v>
      </c>
      <c r="AI29" s="165" t="s">
        <v>1013</v>
      </c>
      <c r="AJ29" s="165" t="s">
        <v>1013</v>
      </c>
      <c r="AK29" s="167" t="s">
        <v>950</v>
      </c>
      <c r="AL29" s="165" t="s">
        <v>1012</v>
      </c>
      <c r="AM29" s="165" t="s">
        <v>1012</v>
      </c>
      <c r="AN29" s="165" t="s">
        <v>545</v>
      </c>
      <c r="AO29" s="165" t="s">
        <v>545</v>
      </c>
      <c r="AP29" s="165" t="s">
        <v>545</v>
      </c>
      <c r="AQ29" s="165" t="s">
        <v>545</v>
      </c>
      <c r="AR29" s="165" t="s">
        <v>1008</v>
      </c>
      <c r="AS29" s="165" t="s">
        <v>559</v>
      </c>
      <c r="AT29" s="165" t="s">
        <v>1009</v>
      </c>
      <c r="AU29" s="165" t="s">
        <v>559</v>
      </c>
      <c r="AV29" s="165" t="s">
        <v>556</v>
      </c>
      <c r="AW29" s="165" t="s">
        <v>559</v>
      </c>
      <c r="AX29" s="165" t="s">
        <v>559</v>
      </c>
      <c r="AY29" s="165" t="s">
        <v>952</v>
      </c>
      <c r="AZ29" s="165" t="s">
        <v>1011</v>
      </c>
      <c r="BA29" s="165" t="s">
        <v>1011</v>
      </c>
      <c r="BB29" s="165" t="s">
        <v>559</v>
      </c>
      <c r="BC29" s="165" t="s">
        <v>559</v>
      </c>
      <c r="BD29" s="165" t="s">
        <v>1010</v>
      </c>
      <c r="BE29" s="165" t="s">
        <v>559</v>
      </c>
      <c r="BF29" s="108"/>
    </row>
    <row r="30" spans="1:58" x14ac:dyDescent="0.25">
      <c r="A30" s="133" t="s">
        <v>49</v>
      </c>
      <c r="B30" s="111" t="s">
        <v>48</v>
      </c>
      <c r="C30" s="165" t="s">
        <v>1126</v>
      </c>
      <c r="D30" s="165" t="s">
        <v>1126</v>
      </c>
      <c r="E30" s="165" t="s">
        <v>1017</v>
      </c>
      <c r="F30" s="165" t="s">
        <v>1017</v>
      </c>
      <c r="G30" s="165" t="s">
        <v>1017</v>
      </c>
      <c r="H30" s="165" t="s">
        <v>1017</v>
      </c>
      <c r="I30" s="165" t="s">
        <v>1017</v>
      </c>
      <c r="J30" s="165" t="s">
        <v>1013</v>
      </c>
      <c r="K30" s="165" t="s">
        <v>1013</v>
      </c>
      <c r="L30" s="165" t="s">
        <v>545</v>
      </c>
      <c r="M30" s="165" t="s">
        <v>1010</v>
      </c>
      <c r="N30" s="165" t="s">
        <v>1010</v>
      </c>
      <c r="O30" s="165" t="s">
        <v>1018</v>
      </c>
      <c r="P30" s="165" t="s">
        <v>1018</v>
      </c>
      <c r="Q30" s="165" t="s">
        <v>1015</v>
      </c>
      <c r="R30" s="165" t="s">
        <v>1015</v>
      </c>
      <c r="S30" s="165" t="s">
        <v>1019</v>
      </c>
      <c r="T30" s="165" t="s">
        <v>1020</v>
      </c>
      <c r="U30" s="165" t="s">
        <v>1020</v>
      </c>
      <c r="V30" s="165" t="s">
        <v>559</v>
      </c>
      <c r="W30" s="165" t="s">
        <v>994</v>
      </c>
      <c r="X30" s="165" t="s">
        <v>994</v>
      </c>
      <c r="Y30" s="165" t="s">
        <v>994</v>
      </c>
      <c r="Z30" s="165" t="s">
        <v>994</v>
      </c>
      <c r="AA30" s="165" t="s">
        <v>994</v>
      </c>
      <c r="AB30" s="165" t="s">
        <v>1007</v>
      </c>
      <c r="AC30" s="165" t="s">
        <v>994</v>
      </c>
      <c r="AD30" s="109" t="s">
        <v>1016</v>
      </c>
      <c r="AE30" s="165" t="s">
        <v>994</v>
      </c>
      <c r="AF30" s="165" t="s">
        <v>1015</v>
      </c>
      <c r="AG30" s="165" t="s">
        <v>559</v>
      </c>
      <c r="AH30" s="165" t="s">
        <v>1013</v>
      </c>
      <c r="AI30" s="165" t="s">
        <v>1013</v>
      </c>
      <c r="AJ30" s="165" t="s">
        <v>1013</v>
      </c>
      <c r="AK30" s="167" t="s">
        <v>953</v>
      </c>
      <c r="AL30" s="165" t="s">
        <v>1012</v>
      </c>
      <c r="AM30" s="165" t="s">
        <v>1012</v>
      </c>
      <c r="AN30" s="165" t="s">
        <v>545</v>
      </c>
      <c r="AO30" s="165" t="s">
        <v>545</v>
      </c>
      <c r="AP30" s="165" t="s">
        <v>545</v>
      </c>
      <c r="AQ30" s="165" t="s">
        <v>545</v>
      </c>
      <c r="AR30" s="165" t="s">
        <v>1008</v>
      </c>
      <c r="AS30" s="165" t="s">
        <v>559</v>
      </c>
      <c r="AT30" s="165" t="s">
        <v>1009</v>
      </c>
      <c r="AU30" s="165" t="s">
        <v>559</v>
      </c>
      <c r="AV30" s="165" t="s">
        <v>556</v>
      </c>
      <c r="AW30" s="165" t="s">
        <v>559</v>
      </c>
      <c r="AX30" s="165" t="s">
        <v>559</v>
      </c>
      <c r="AY30" s="165" t="s">
        <v>952</v>
      </c>
      <c r="AZ30" s="165" t="s">
        <v>1011</v>
      </c>
      <c r="BA30" s="165" t="s">
        <v>1011</v>
      </c>
      <c r="BB30" s="165" t="s">
        <v>559</v>
      </c>
      <c r="BC30" s="165" t="s">
        <v>559</v>
      </c>
      <c r="BD30" s="165" t="s">
        <v>1010</v>
      </c>
      <c r="BE30" s="165" t="s">
        <v>559</v>
      </c>
      <c r="BF30" s="108"/>
    </row>
    <row r="31" spans="1:58" x14ac:dyDescent="0.25">
      <c r="A31" s="133" t="s">
        <v>51</v>
      </c>
      <c r="B31" s="111" t="s">
        <v>50</v>
      </c>
      <c r="C31" s="165" t="s">
        <v>1126</v>
      </c>
      <c r="D31" s="165" t="s">
        <v>1126</v>
      </c>
      <c r="E31" s="165" t="s">
        <v>1017</v>
      </c>
      <c r="F31" s="165" t="s">
        <v>1017</v>
      </c>
      <c r="G31" s="165" t="s">
        <v>1017</v>
      </c>
      <c r="H31" s="165" t="s">
        <v>1017</v>
      </c>
      <c r="I31" s="165" t="s">
        <v>1017</v>
      </c>
      <c r="J31" s="165" t="s">
        <v>1013</v>
      </c>
      <c r="K31" s="165" t="s">
        <v>1013</v>
      </c>
      <c r="L31" s="165" t="s">
        <v>545</v>
      </c>
      <c r="M31" s="165" t="s">
        <v>1010</v>
      </c>
      <c r="N31" s="165" t="s">
        <v>1010</v>
      </c>
      <c r="O31" s="165" t="s">
        <v>1018</v>
      </c>
      <c r="P31" s="165" t="s">
        <v>1018</v>
      </c>
      <c r="Q31" s="165" t="s">
        <v>1015</v>
      </c>
      <c r="R31" s="165" t="s">
        <v>1015</v>
      </c>
      <c r="S31" s="165" t="s">
        <v>1019</v>
      </c>
      <c r="T31" s="165" t="s">
        <v>1020</v>
      </c>
      <c r="U31" s="165" t="s">
        <v>1020</v>
      </c>
      <c r="V31" s="165" t="s">
        <v>559</v>
      </c>
      <c r="W31" s="165" t="s">
        <v>994</v>
      </c>
      <c r="X31" s="165" t="s">
        <v>994</v>
      </c>
      <c r="Y31" s="165" t="s">
        <v>994</v>
      </c>
      <c r="Z31" s="165" t="s">
        <v>994</v>
      </c>
      <c r="AA31" s="165" t="s">
        <v>994</v>
      </c>
      <c r="AB31" s="165" t="s">
        <v>1007</v>
      </c>
      <c r="AC31" s="165" t="s">
        <v>994</v>
      </c>
      <c r="AD31" s="109" t="s">
        <v>1016</v>
      </c>
      <c r="AE31" s="165" t="s">
        <v>994</v>
      </c>
      <c r="AF31" s="165" t="s">
        <v>1015</v>
      </c>
      <c r="AG31" s="165" t="s">
        <v>559</v>
      </c>
      <c r="AH31" s="165" t="s">
        <v>1013</v>
      </c>
      <c r="AI31" s="165" t="s">
        <v>1013</v>
      </c>
      <c r="AJ31" s="165" t="s">
        <v>1013</v>
      </c>
      <c r="AK31" s="167" t="s">
        <v>953</v>
      </c>
      <c r="AL31" s="165" t="s">
        <v>1012</v>
      </c>
      <c r="AM31" s="165" t="s">
        <v>1012</v>
      </c>
      <c r="AN31" s="165" t="s">
        <v>545</v>
      </c>
      <c r="AO31" s="165" t="s">
        <v>545</v>
      </c>
      <c r="AP31" s="165" t="s">
        <v>545</v>
      </c>
      <c r="AQ31" s="165" t="s">
        <v>545</v>
      </c>
      <c r="AR31" s="165" t="s">
        <v>1008</v>
      </c>
      <c r="AS31" s="165" t="s">
        <v>559</v>
      </c>
      <c r="AT31" s="165" t="s">
        <v>1009</v>
      </c>
      <c r="AU31" s="165" t="s">
        <v>559</v>
      </c>
      <c r="AV31" s="165" t="s">
        <v>556</v>
      </c>
      <c r="AW31" s="165" t="s">
        <v>559</v>
      </c>
      <c r="AX31" s="165" t="s">
        <v>559</v>
      </c>
      <c r="AY31" s="165" t="s">
        <v>952</v>
      </c>
      <c r="AZ31" s="165" t="s">
        <v>1011</v>
      </c>
      <c r="BA31" s="165" t="s">
        <v>1011</v>
      </c>
      <c r="BB31" s="165" t="s">
        <v>559</v>
      </c>
      <c r="BC31" s="165" t="s">
        <v>559</v>
      </c>
      <c r="BD31" s="165" t="s">
        <v>1010</v>
      </c>
      <c r="BE31" s="165" t="s">
        <v>559</v>
      </c>
      <c r="BF31" s="108"/>
    </row>
    <row r="32" spans="1:58" x14ac:dyDescent="0.25">
      <c r="A32" s="133" t="s">
        <v>842</v>
      </c>
      <c r="B32" s="111" t="s">
        <v>58</v>
      </c>
      <c r="C32" s="165" t="s">
        <v>1126</v>
      </c>
      <c r="D32" s="165" t="s">
        <v>1126</v>
      </c>
      <c r="E32" s="165" t="s">
        <v>1017</v>
      </c>
      <c r="F32" s="165" t="s">
        <v>1017</v>
      </c>
      <c r="G32" s="165" t="s">
        <v>1017</v>
      </c>
      <c r="H32" s="165" t="s">
        <v>1017</v>
      </c>
      <c r="I32" s="165" t="s">
        <v>1017</v>
      </c>
      <c r="J32" s="165" t="s">
        <v>1013</v>
      </c>
      <c r="K32" s="165" t="s">
        <v>1013</v>
      </c>
      <c r="L32" s="165" t="s">
        <v>545</v>
      </c>
      <c r="M32" s="165" t="s">
        <v>1010</v>
      </c>
      <c r="N32" s="165" t="s">
        <v>1010</v>
      </c>
      <c r="O32" s="165" t="s">
        <v>1018</v>
      </c>
      <c r="P32" s="165" t="s">
        <v>1018</v>
      </c>
      <c r="Q32" s="165" t="s">
        <v>1015</v>
      </c>
      <c r="R32" s="165" t="s">
        <v>1015</v>
      </c>
      <c r="S32" s="165" t="s">
        <v>1019</v>
      </c>
      <c r="T32" s="165" t="s">
        <v>1020</v>
      </c>
      <c r="U32" s="165" t="s">
        <v>1020</v>
      </c>
      <c r="V32" s="165" t="s">
        <v>559</v>
      </c>
      <c r="W32" s="165" t="s">
        <v>994</v>
      </c>
      <c r="X32" s="165" t="s">
        <v>994</v>
      </c>
      <c r="Y32" s="165" t="s">
        <v>994</v>
      </c>
      <c r="Z32" s="165" t="s">
        <v>994</v>
      </c>
      <c r="AA32" s="165" t="s">
        <v>994</v>
      </c>
      <c r="AB32" s="165" t="s">
        <v>1007</v>
      </c>
      <c r="AC32" s="165" t="s">
        <v>994</v>
      </c>
      <c r="AD32" s="109" t="s">
        <v>1016</v>
      </c>
      <c r="AE32" s="165" t="s">
        <v>994</v>
      </c>
      <c r="AF32" s="165" t="s">
        <v>1015</v>
      </c>
      <c r="AG32" s="165" t="s">
        <v>559</v>
      </c>
      <c r="AH32" s="165" t="s">
        <v>1013</v>
      </c>
      <c r="AI32" s="165" t="s">
        <v>1013</v>
      </c>
      <c r="AJ32" s="165" t="s">
        <v>1013</v>
      </c>
      <c r="AK32" s="167" t="s">
        <v>950</v>
      </c>
      <c r="AL32" s="165" t="s">
        <v>1012</v>
      </c>
      <c r="AM32" s="165" t="s">
        <v>1012</v>
      </c>
      <c r="AN32" s="165" t="s">
        <v>545</v>
      </c>
      <c r="AO32" s="165" t="s">
        <v>545</v>
      </c>
      <c r="AP32" s="165" t="s">
        <v>545</v>
      </c>
      <c r="AQ32" s="165" t="s">
        <v>545</v>
      </c>
      <c r="AR32" s="165" t="s">
        <v>1008</v>
      </c>
      <c r="AS32" s="165" t="s">
        <v>559</v>
      </c>
      <c r="AT32" s="165" t="s">
        <v>1009</v>
      </c>
      <c r="AU32" s="165" t="s">
        <v>559</v>
      </c>
      <c r="AV32" s="165" t="s">
        <v>556</v>
      </c>
      <c r="AW32" s="165" t="s">
        <v>559</v>
      </c>
      <c r="AX32" s="165" t="s">
        <v>559</v>
      </c>
      <c r="AY32" s="165" t="s">
        <v>952</v>
      </c>
      <c r="AZ32" s="165" t="s">
        <v>1011</v>
      </c>
      <c r="BA32" s="165" t="s">
        <v>1011</v>
      </c>
      <c r="BB32" s="165" t="s">
        <v>559</v>
      </c>
      <c r="BC32" s="165" t="s">
        <v>559</v>
      </c>
      <c r="BD32" s="165" t="s">
        <v>1010</v>
      </c>
      <c r="BE32" s="165" t="s">
        <v>559</v>
      </c>
      <c r="BF32" s="108"/>
    </row>
    <row r="33" spans="1:58" x14ac:dyDescent="0.25">
      <c r="A33" s="133" t="s">
        <v>53</v>
      </c>
      <c r="B33" s="111" t="s">
        <v>52</v>
      </c>
      <c r="C33" s="165" t="s">
        <v>1126</v>
      </c>
      <c r="D33" s="165" t="s">
        <v>1126</v>
      </c>
      <c r="E33" s="165" t="s">
        <v>1017</v>
      </c>
      <c r="F33" s="165" t="s">
        <v>1017</v>
      </c>
      <c r="G33" s="165" t="s">
        <v>1017</v>
      </c>
      <c r="H33" s="165" t="s">
        <v>1017</v>
      </c>
      <c r="I33" s="165" t="s">
        <v>1017</v>
      </c>
      <c r="J33" s="165" t="s">
        <v>1013</v>
      </c>
      <c r="K33" s="165" t="s">
        <v>1013</v>
      </c>
      <c r="L33" s="165" t="s">
        <v>545</v>
      </c>
      <c r="M33" s="165" t="s">
        <v>1010</v>
      </c>
      <c r="N33" s="165" t="s">
        <v>1010</v>
      </c>
      <c r="O33" s="165" t="s">
        <v>1018</v>
      </c>
      <c r="P33" s="165" t="s">
        <v>1018</v>
      </c>
      <c r="Q33" s="165" t="s">
        <v>1015</v>
      </c>
      <c r="R33" s="165" t="s">
        <v>1015</v>
      </c>
      <c r="S33" s="165" t="s">
        <v>1019</v>
      </c>
      <c r="T33" s="165" t="s">
        <v>1020</v>
      </c>
      <c r="U33" s="165" t="s">
        <v>1020</v>
      </c>
      <c r="V33" s="165" t="s">
        <v>559</v>
      </c>
      <c r="W33" s="165" t="s">
        <v>994</v>
      </c>
      <c r="X33" s="165" t="s">
        <v>994</v>
      </c>
      <c r="Y33" s="165" t="s">
        <v>994</v>
      </c>
      <c r="Z33" s="165" t="s">
        <v>994</v>
      </c>
      <c r="AA33" s="165" t="s">
        <v>994</v>
      </c>
      <c r="AB33" s="165" t="s">
        <v>1007</v>
      </c>
      <c r="AC33" s="165" t="s">
        <v>994</v>
      </c>
      <c r="AD33" s="109" t="s">
        <v>1016</v>
      </c>
      <c r="AE33" s="165" t="s">
        <v>994</v>
      </c>
      <c r="AF33" s="165" t="s">
        <v>1015</v>
      </c>
      <c r="AG33" s="165" t="s">
        <v>559</v>
      </c>
      <c r="AH33" s="165" t="s">
        <v>1013</v>
      </c>
      <c r="AI33" s="165" t="s">
        <v>1013</v>
      </c>
      <c r="AJ33" s="165" t="s">
        <v>1013</v>
      </c>
      <c r="AK33" s="167" t="s">
        <v>950</v>
      </c>
      <c r="AL33" s="165" t="s">
        <v>1012</v>
      </c>
      <c r="AM33" s="165" t="s">
        <v>1012</v>
      </c>
      <c r="AN33" s="165" t="s">
        <v>545</v>
      </c>
      <c r="AO33" s="165" t="s">
        <v>545</v>
      </c>
      <c r="AP33" s="165" t="s">
        <v>545</v>
      </c>
      <c r="AQ33" s="165" t="s">
        <v>545</v>
      </c>
      <c r="AR33" s="165" t="s">
        <v>1008</v>
      </c>
      <c r="AS33" s="165" t="s">
        <v>559</v>
      </c>
      <c r="AT33" s="165" t="s">
        <v>1009</v>
      </c>
      <c r="AU33" s="165" t="s">
        <v>559</v>
      </c>
      <c r="AV33" s="165" t="s">
        <v>556</v>
      </c>
      <c r="AW33" s="165" t="s">
        <v>559</v>
      </c>
      <c r="AX33" s="165" t="s">
        <v>559</v>
      </c>
      <c r="AY33" s="165" t="s">
        <v>952</v>
      </c>
      <c r="AZ33" s="165" t="s">
        <v>1011</v>
      </c>
      <c r="BA33" s="165" t="s">
        <v>1011</v>
      </c>
      <c r="BB33" s="165" t="s">
        <v>559</v>
      </c>
      <c r="BC33" s="165" t="s">
        <v>559</v>
      </c>
      <c r="BD33" s="165" t="s">
        <v>1010</v>
      </c>
      <c r="BE33" s="165" t="s">
        <v>559</v>
      </c>
      <c r="BF33" s="108"/>
    </row>
    <row r="34" spans="1:58" x14ac:dyDescent="0.25">
      <c r="A34" s="133" t="s">
        <v>55</v>
      </c>
      <c r="B34" s="111" t="s">
        <v>54</v>
      </c>
      <c r="C34" s="165" t="s">
        <v>1126</v>
      </c>
      <c r="D34" s="165" t="s">
        <v>1126</v>
      </c>
      <c r="E34" s="165" t="s">
        <v>1017</v>
      </c>
      <c r="F34" s="165" t="s">
        <v>1017</v>
      </c>
      <c r="G34" s="165" t="s">
        <v>1017</v>
      </c>
      <c r="H34" s="165" t="s">
        <v>1017</v>
      </c>
      <c r="I34" s="165" t="s">
        <v>1017</v>
      </c>
      <c r="J34" s="165" t="s">
        <v>1013</v>
      </c>
      <c r="K34" s="165" t="s">
        <v>1013</v>
      </c>
      <c r="L34" s="165" t="s">
        <v>545</v>
      </c>
      <c r="M34" s="165" t="s">
        <v>1010</v>
      </c>
      <c r="N34" s="165" t="s">
        <v>1010</v>
      </c>
      <c r="O34" s="165" t="s">
        <v>1018</v>
      </c>
      <c r="P34" s="165" t="s">
        <v>1018</v>
      </c>
      <c r="Q34" s="165" t="s">
        <v>1015</v>
      </c>
      <c r="R34" s="165" t="s">
        <v>1015</v>
      </c>
      <c r="S34" s="165" t="s">
        <v>1019</v>
      </c>
      <c r="T34" s="165" t="s">
        <v>1020</v>
      </c>
      <c r="U34" s="165" t="s">
        <v>1020</v>
      </c>
      <c r="V34" s="165" t="s">
        <v>559</v>
      </c>
      <c r="W34" s="165" t="s">
        <v>994</v>
      </c>
      <c r="X34" s="165" t="s">
        <v>994</v>
      </c>
      <c r="Y34" s="165" t="s">
        <v>994</v>
      </c>
      <c r="Z34" s="165" t="s">
        <v>994</v>
      </c>
      <c r="AA34" s="165" t="s">
        <v>994</v>
      </c>
      <c r="AB34" s="165" t="s">
        <v>1007</v>
      </c>
      <c r="AC34" s="165" t="s">
        <v>994</v>
      </c>
      <c r="AD34" s="109" t="s">
        <v>1016</v>
      </c>
      <c r="AE34" s="165" t="s">
        <v>994</v>
      </c>
      <c r="AF34" s="165" t="s">
        <v>1015</v>
      </c>
      <c r="AG34" s="165" t="s">
        <v>559</v>
      </c>
      <c r="AH34" s="165" t="s">
        <v>1013</v>
      </c>
      <c r="AI34" s="165" t="s">
        <v>1013</v>
      </c>
      <c r="AJ34" s="165" t="s">
        <v>1013</v>
      </c>
      <c r="AK34" s="167" t="s">
        <v>953</v>
      </c>
      <c r="AL34" s="165" t="s">
        <v>1012</v>
      </c>
      <c r="AM34" s="165" t="s">
        <v>1012</v>
      </c>
      <c r="AN34" s="165" t="s">
        <v>545</v>
      </c>
      <c r="AO34" s="165" t="s">
        <v>545</v>
      </c>
      <c r="AP34" s="165" t="s">
        <v>545</v>
      </c>
      <c r="AQ34" s="165" t="s">
        <v>545</v>
      </c>
      <c r="AR34" s="165" t="s">
        <v>1008</v>
      </c>
      <c r="AS34" s="165" t="s">
        <v>559</v>
      </c>
      <c r="AT34" s="165" t="s">
        <v>1009</v>
      </c>
      <c r="AU34" s="165" t="s">
        <v>559</v>
      </c>
      <c r="AV34" s="165" t="s">
        <v>556</v>
      </c>
      <c r="AW34" s="165" t="s">
        <v>559</v>
      </c>
      <c r="AX34" s="165" t="s">
        <v>559</v>
      </c>
      <c r="AY34" s="165" t="s">
        <v>952</v>
      </c>
      <c r="AZ34" s="165" t="s">
        <v>1011</v>
      </c>
      <c r="BA34" s="165" t="s">
        <v>1011</v>
      </c>
      <c r="BB34" s="165" t="s">
        <v>559</v>
      </c>
      <c r="BC34" s="165" t="s">
        <v>559</v>
      </c>
      <c r="BD34" s="165" t="s">
        <v>1010</v>
      </c>
      <c r="BE34" s="165" t="s">
        <v>559</v>
      </c>
      <c r="BF34" s="108"/>
    </row>
    <row r="35" spans="1:58" x14ac:dyDescent="0.25">
      <c r="A35" s="133" t="s">
        <v>57</v>
      </c>
      <c r="B35" s="111" t="s">
        <v>56</v>
      </c>
      <c r="C35" s="165" t="s">
        <v>1126</v>
      </c>
      <c r="D35" s="165" t="s">
        <v>1126</v>
      </c>
      <c r="E35" s="165" t="s">
        <v>1017</v>
      </c>
      <c r="F35" s="165" t="s">
        <v>1017</v>
      </c>
      <c r="G35" s="165" t="s">
        <v>1017</v>
      </c>
      <c r="H35" s="165" t="s">
        <v>1017</v>
      </c>
      <c r="I35" s="165" t="s">
        <v>1017</v>
      </c>
      <c r="J35" s="165" t="s">
        <v>1013</v>
      </c>
      <c r="K35" s="165" t="s">
        <v>1013</v>
      </c>
      <c r="L35" s="165" t="s">
        <v>545</v>
      </c>
      <c r="M35" s="165" t="s">
        <v>1010</v>
      </c>
      <c r="N35" s="165" t="s">
        <v>1010</v>
      </c>
      <c r="O35" s="165" t="s">
        <v>1018</v>
      </c>
      <c r="P35" s="165" t="s">
        <v>1018</v>
      </c>
      <c r="Q35" s="165" t="s">
        <v>1015</v>
      </c>
      <c r="R35" s="165" t="s">
        <v>1015</v>
      </c>
      <c r="S35" s="165" t="s">
        <v>1019</v>
      </c>
      <c r="T35" s="165" t="s">
        <v>1020</v>
      </c>
      <c r="U35" s="165" t="s">
        <v>1020</v>
      </c>
      <c r="V35" s="165" t="s">
        <v>559</v>
      </c>
      <c r="W35" s="165" t="s">
        <v>994</v>
      </c>
      <c r="X35" s="165" t="s">
        <v>994</v>
      </c>
      <c r="Y35" s="165" t="s">
        <v>994</v>
      </c>
      <c r="Z35" s="165" t="s">
        <v>994</v>
      </c>
      <c r="AA35" s="165" t="s">
        <v>994</v>
      </c>
      <c r="AB35" s="165" t="s">
        <v>950</v>
      </c>
      <c r="AC35" s="165" t="s">
        <v>994</v>
      </c>
      <c r="AD35" s="109" t="s">
        <v>1016</v>
      </c>
      <c r="AE35" s="165" t="s">
        <v>994</v>
      </c>
      <c r="AF35" s="165" t="s">
        <v>1015</v>
      </c>
      <c r="AG35" s="165" t="s">
        <v>559</v>
      </c>
      <c r="AH35" s="165" t="s">
        <v>1013</v>
      </c>
      <c r="AI35" s="165" t="s">
        <v>1013</v>
      </c>
      <c r="AJ35" s="165" t="s">
        <v>1013</v>
      </c>
      <c r="AK35" s="167" t="s">
        <v>950</v>
      </c>
      <c r="AL35" s="165" t="s">
        <v>1012</v>
      </c>
      <c r="AM35" s="165" t="s">
        <v>1012</v>
      </c>
      <c r="AN35" s="165" t="s">
        <v>545</v>
      </c>
      <c r="AO35" s="165" t="s">
        <v>545</v>
      </c>
      <c r="AP35" s="165" t="s">
        <v>545</v>
      </c>
      <c r="AQ35" s="165" t="s">
        <v>545</v>
      </c>
      <c r="AR35" s="165" t="s">
        <v>1008</v>
      </c>
      <c r="AS35" s="165" t="s">
        <v>559</v>
      </c>
      <c r="AT35" s="165" t="s">
        <v>1009</v>
      </c>
      <c r="AU35" s="165" t="s">
        <v>559</v>
      </c>
      <c r="AV35" s="165" t="s">
        <v>556</v>
      </c>
      <c r="AW35" s="165" t="s">
        <v>559</v>
      </c>
      <c r="AX35" s="165" t="s">
        <v>559</v>
      </c>
      <c r="AY35" s="165" t="s">
        <v>952</v>
      </c>
      <c r="AZ35" s="165" t="s">
        <v>1011</v>
      </c>
      <c r="BA35" s="165" t="s">
        <v>1011</v>
      </c>
      <c r="BB35" s="165" t="s">
        <v>559</v>
      </c>
      <c r="BC35" s="165" t="s">
        <v>559</v>
      </c>
      <c r="BD35" s="165" t="s">
        <v>1010</v>
      </c>
      <c r="BE35" s="165" t="s">
        <v>559</v>
      </c>
      <c r="BF35" s="108"/>
    </row>
    <row r="36" spans="1:58" x14ac:dyDescent="0.25">
      <c r="A36" s="133" t="s">
        <v>60</v>
      </c>
      <c r="B36" s="111" t="s">
        <v>59</v>
      </c>
      <c r="C36" s="165" t="s">
        <v>1126</v>
      </c>
      <c r="D36" s="165" t="s">
        <v>1126</v>
      </c>
      <c r="E36" s="165" t="s">
        <v>1017</v>
      </c>
      <c r="F36" s="165" t="s">
        <v>1017</v>
      </c>
      <c r="G36" s="165" t="s">
        <v>1017</v>
      </c>
      <c r="H36" s="165" t="s">
        <v>1017</v>
      </c>
      <c r="I36" s="165" t="s">
        <v>1017</v>
      </c>
      <c r="J36" s="165" t="s">
        <v>1013</v>
      </c>
      <c r="K36" s="165" t="s">
        <v>1013</v>
      </c>
      <c r="L36" s="165" t="s">
        <v>545</v>
      </c>
      <c r="M36" s="165" t="s">
        <v>1010</v>
      </c>
      <c r="N36" s="165" t="s">
        <v>1010</v>
      </c>
      <c r="O36" s="165" t="s">
        <v>1018</v>
      </c>
      <c r="P36" s="165" t="s">
        <v>1018</v>
      </c>
      <c r="Q36" s="165" t="s">
        <v>1015</v>
      </c>
      <c r="R36" s="165" t="s">
        <v>1015</v>
      </c>
      <c r="S36" s="165" t="s">
        <v>1019</v>
      </c>
      <c r="T36" s="165" t="s">
        <v>1020</v>
      </c>
      <c r="U36" s="165" t="s">
        <v>1020</v>
      </c>
      <c r="V36" s="165" t="s">
        <v>559</v>
      </c>
      <c r="W36" s="165" t="s">
        <v>994</v>
      </c>
      <c r="X36" s="165" t="s">
        <v>994</v>
      </c>
      <c r="Y36" s="165" t="s">
        <v>994</v>
      </c>
      <c r="Z36" s="165" t="s">
        <v>994</v>
      </c>
      <c r="AA36" s="165" t="s">
        <v>994</v>
      </c>
      <c r="AB36" s="165" t="s">
        <v>1007</v>
      </c>
      <c r="AC36" s="165" t="s">
        <v>994</v>
      </c>
      <c r="AD36" s="109" t="s">
        <v>1016</v>
      </c>
      <c r="AE36" s="165" t="s">
        <v>994</v>
      </c>
      <c r="AF36" s="165" t="s">
        <v>1015</v>
      </c>
      <c r="AG36" s="165" t="s">
        <v>559</v>
      </c>
      <c r="AH36" s="165" t="s">
        <v>1013</v>
      </c>
      <c r="AI36" s="165" t="s">
        <v>1013</v>
      </c>
      <c r="AJ36" s="165" t="s">
        <v>1013</v>
      </c>
      <c r="AK36" s="167" t="s">
        <v>950</v>
      </c>
      <c r="AL36" s="165" t="s">
        <v>1012</v>
      </c>
      <c r="AM36" s="165" t="s">
        <v>1012</v>
      </c>
      <c r="AN36" s="165" t="s">
        <v>545</v>
      </c>
      <c r="AO36" s="165" t="s">
        <v>545</v>
      </c>
      <c r="AP36" s="165" t="s">
        <v>545</v>
      </c>
      <c r="AQ36" s="165" t="s">
        <v>545</v>
      </c>
      <c r="AR36" s="165" t="s">
        <v>1008</v>
      </c>
      <c r="AS36" s="165" t="s">
        <v>559</v>
      </c>
      <c r="AT36" s="165" t="s">
        <v>1009</v>
      </c>
      <c r="AU36" s="165" t="s">
        <v>559</v>
      </c>
      <c r="AV36" s="165" t="s">
        <v>556</v>
      </c>
      <c r="AW36" s="165" t="s">
        <v>559</v>
      </c>
      <c r="AX36" s="165" t="s">
        <v>559</v>
      </c>
      <c r="AY36" s="165" t="s">
        <v>952</v>
      </c>
      <c r="AZ36" s="165" t="s">
        <v>1011</v>
      </c>
      <c r="BA36" s="165" t="s">
        <v>1011</v>
      </c>
      <c r="BB36" s="165" t="s">
        <v>559</v>
      </c>
      <c r="BC36" s="165" t="s">
        <v>559</v>
      </c>
      <c r="BD36" s="165" t="s">
        <v>1010</v>
      </c>
      <c r="BE36" s="165" t="s">
        <v>559</v>
      </c>
      <c r="BF36" s="108"/>
    </row>
    <row r="37" spans="1:58" x14ac:dyDescent="0.25">
      <c r="A37" s="133" t="s">
        <v>62</v>
      </c>
      <c r="B37" s="111" t="s">
        <v>61</v>
      </c>
      <c r="C37" s="165" t="s">
        <v>1126</v>
      </c>
      <c r="D37" s="165" t="s">
        <v>1126</v>
      </c>
      <c r="E37" s="165" t="s">
        <v>1017</v>
      </c>
      <c r="F37" s="165" t="s">
        <v>1017</v>
      </c>
      <c r="G37" s="165" t="s">
        <v>1017</v>
      </c>
      <c r="H37" s="165" t="s">
        <v>1017</v>
      </c>
      <c r="I37" s="165" t="s">
        <v>1017</v>
      </c>
      <c r="J37" s="165" t="s">
        <v>1013</v>
      </c>
      <c r="K37" s="165" t="s">
        <v>1013</v>
      </c>
      <c r="L37" s="165" t="s">
        <v>545</v>
      </c>
      <c r="M37" s="165" t="s">
        <v>1010</v>
      </c>
      <c r="N37" s="165" t="s">
        <v>1010</v>
      </c>
      <c r="O37" s="165" t="s">
        <v>1018</v>
      </c>
      <c r="P37" s="165" t="s">
        <v>1018</v>
      </c>
      <c r="Q37" s="165" t="s">
        <v>1015</v>
      </c>
      <c r="R37" s="165" t="s">
        <v>1015</v>
      </c>
      <c r="S37" s="165" t="s">
        <v>1019</v>
      </c>
      <c r="T37" s="165" t="s">
        <v>1020</v>
      </c>
      <c r="U37" s="165" t="s">
        <v>1020</v>
      </c>
      <c r="V37" s="165" t="s">
        <v>559</v>
      </c>
      <c r="W37" s="165" t="s">
        <v>994</v>
      </c>
      <c r="X37" s="165" t="s">
        <v>994</v>
      </c>
      <c r="Y37" s="165" t="s">
        <v>994</v>
      </c>
      <c r="Z37" s="165" t="s">
        <v>994</v>
      </c>
      <c r="AA37" s="165" t="s">
        <v>994</v>
      </c>
      <c r="AB37" s="165" t="s">
        <v>1007</v>
      </c>
      <c r="AC37" s="165" t="s">
        <v>994</v>
      </c>
      <c r="AD37" s="109" t="s">
        <v>1016</v>
      </c>
      <c r="AE37" s="165" t="s">
        <v>994</v>
      </c>
      <c r="AF37" s="165" t="s">
        <v>1015</v>
      </c>
      <c r="AG37" s="165" t="s">
        <v>559</v>
      </c>
      <c r="AH37" s="165" t="s">
        <v>1013</v>
      </c>
      <c r="AI37" s="165" t="s">
        <v>1013</v>
      </c>
      <c r="AJ37" s="165" t="s">
        <v>1013</v>
      </c>
      <c r="AK37" s="167" t="s">
        <v>953</v>
      </c>
      <c r="AL37" s="165" t="s">
        <v>1012</v>
      </c>
      <c r="AM37" s="165" t="s">
        <v>1012</v>
      </c>
      <c r="AN37" s="165" t="s">
        <v>545</v>
      </c>
      <c r="AO37" s="165" t="s">
        <v>545</v>
      </c>
      <c r="AP37" s="165" t="s">
        <v>545</v>
      </c>
      <c r="AQ37" s="165" t="s">
        <v>545</v>
      </c>
      <c r="AR37" s="165" t="s">
        <v>1008</v>
      </c>
      <c r="AS37" s="165" t="s">
        <v>559</v>
      </c>
      <c r="AT37" s="165" t="s">
        <v>1009</v>
      </c>
      <c r="AU37" s="165" t="s">
        <v>559</v>
      </c>
      <c r="AV37" s="165" t="s">
        <v>556</v>
      </c>
      <c r="AW37" s="165" t="s">
        <v>559</v>
      </c>
      <c r="AX37" s="165" t="s">
        <v>559</v>
      </c>
      <c r="AY37" s="165" t="s">
        <v>952</v>
      </c>
      <c r="AZ37" s="165" t="s">
        <v>1011</v>
      </c>
      <c r="BA37" s="165" t="s">
        <v>1011</v>
      </c>
      <c r="BB37" s="165" t="s">
        <v>559</v>
      </c>
      <c r="BC37" s="165" t="s">
        <v>559</v>
      </c>
      <c r="BD37" s="165" t="s">
        <v>1010</v>
      </c>
      <c r="BE37" s="165" t="s">
        <v>559</v>
      </c>
      <c r="BF37" s="108"/>
    </row>
    <row r="38" spans="1:58" x14ac:dyDescent="0.25">
      <c r="A38" s="133" t="s">
        <v>64</v>
      </c>
      <c r="B38" s="111" t="s">
        <v>63</v>
      </c>
      <c r="C38" s="165" t="s">
        <v>1126</v>
      </c>
      <c r="D38" s="165" t="s">
        <v>1126</v>
      </c>
      <c r="E38" s="165" t="s">
        <v>1017</v>
      </c>
      <c r="F38" s="165" t="s">
        <v>1017</v>
      </c>
      <c r="G38" s="165" t="s">
        <v>1017</v>
      </c>
      <c r="H38" s="165" t="s">
        <v>1017</v>
      </c>
      <c r="I38" s="165" t="s">
        <v>1017</v>
      </c>
      <c r="J38" s="165" t="s">
        <v>1013</v>
      </c>
      <c r="K38" s="165" t="s">
        <v>1013</v>
      </c>
      <c r="L38" s="165" t="s">
        <v>545</v>
      </c>
      <c r="M38" s="165" t="s">
        <v>1010</v>
      </c>
      <c r="N38" s="165" t="s">
        <v>1010</v>
      </c>
      <c r="O38" s="165" t="s">
        <v>1018</v>
      </c>
      <c r="P38" s="165" t="s">
        <v>1018</v>
      </c>
      <c r="Q38" s="165" t="s">
        <v>1015</v>
      </c>
      <c r="R38" s="165" t="s">
        <v>1015</v>
      </c>
      <c r="S38" s="165" t="s">
        <v>1019</v>
      </c>
      <c r="T38" s="165" t="s">
        <v>1020</v>
      </c>
      <c r="U38" s="165" t="s">
        <v>1020</v>
      </c>
      <c r="V38" s="165" t="s">
        <v>559</v>
      </c>
      <c r="W38" s="165" t="s">
        <v>994</v>
      </c>
      <c r="X38" s="165" t="s">
        <v>994</v>
      </c>
      <c r="Y38" s="165" t="s">
        <v>994</v>
      </c>
      <c r="Z38" s="165" t="s">
        <v>994</v>
      </c>
      <c r="AA38" s="165" t="s">
        <v>994</v>
      </c>
      <c r="AB38" s="165" t="s">
        <v>1007</v>
      </c>
      <c r="AC38" s="165" t="s">
        <v>994</v>
      </c>
      <c r="AD38" s="109" t="s">
        <v>1016</v>
      </c>
      <c r="AE38" s="165" t="s">
        <v>994</v>
      </c>
      <c r="AF38" s="165" t="s">
        <v>1015</v>
      </c>
      <c r="AG38" s="165" t="s">
        <v>559</v>
      </c>
      <c r="AH38" s="165" t="s">
        <v>1013</v>
      </c>
      <c r="AI38" s="165" t="s">
        <v>1013</v>
      </c>
      <c r="AJ38" s="165" t="s">
        <v>1013</v>
      </c>
      <c r="AK38" s="167" t="s">
        <v>950</v>
      </c>
      <c r="AL38" s="165" t="s">
        <v>1012</v>
      </c>
      <c r="AM38" s="165" t="s">
        <v>1012</v>
      </c>
      <c r="AN38" s="165" t="s">
        <v>545</v>
      </c>
      <c r="AO38" s="165" t="s">
        <v>545</v>
      </c>
      <c r="AP38" s="165" t="s">
        <v>545</v>
      </c>
      <c r="AQ38" s="165" t="s">
        <v>545</v>
      </c>
      <c r="AR38" s="165" t="s">
        <v>1008</v>
      </c>
      <c r="AS38" s="165" t="s">
        <v>559</v>
      </c>
      <c r="AT38" s="165" t="s">
        <v>1009</v>
      </c>
      <c r="AU38" s="165" t="s">
        <v>559</v>
      </c>
      <c r="AV38" s="165" t="s">
        <v>556</v>
      </c>
      <c r="AW38" s="165" t="s">
        <v>559</v>
      </c>
      <c r="AX38" s="165" t="s">
        <v>559</v>
      </c>
      <c r="AY38" s="165" t="s">
        <v>952</v>
      </c>
      <c r="AZ38" s="165" t="s">
        <v>1011</v>
      </c>
      <c r="BA38" s="165" t="s">
        <v>1011</v>
      </c>
      <c r="BB38" s="165" t="s">
        <v>559</v>
      </c>
      <c r="BC38" s="165" t="s">
        <v>559</v>
      </c>
      <c r="BD38" s="165" t="s">
        <v>1010</v>
      </c>
      <c r="BE38" s="165" t="s">
        <v>559</v>
      </c>
      <c r="BF38" s="108"/>
    </row>
    <row r="39" spans="1:58" x14ac:dyDescent="0.25">
      <c r="A39" s="133" t="s">
        <v>376</v>
      </c>
      <c r="B39" s="111" t="s">
        <v>65</v>
      </c>
      <c r="C39" s="165" t="s">
        <v>1126</v>
      </c>
      <c r="D39" s="165" t="s">
        <v>1126</v>
      </c>
      <c r="E39" s="165" t="s">
        <v>1017</v>
      </c>
      <c r="F39" s="165" t="s">
        <v>1017</v>
      </c>
      <c r="G39" s="165" t="s">
        <v>1017</v>
      </c>
      <c r="H39" s="165" t="s">
        <v>1017</v>
      </c>
      <c r="I39" s="165" t="s">
        <v>1017</v>
      </c>
      <c r="J39" s="165" t="s">
        <v>1013</v>
      </c>
      <c r="K39" s="165" t="s">
        <v>1013</v>
      </c>
      <c r="L39" s="165" t="s">
        <v>545</v>
      </c>
      <c r="M39" s="165" t="s">
        <v>1010</v>
      </c>
      <c r="N39" s="165" t="s">
        <v>1010</v>
      </c>
      <c r="O39" s="165" t="s">
        <v>1018</v>
      </c>
      <c r="P39" s="165" t="s">
        <v>1018</v>
      </c>
      <c r="Q39" s="165" t="s">
        <v>1015</v>
      </c>
      <c r="R39" s="165" t="s">
        <v>1015</v>
      </c>
      <c r="S39" s="165" t="s">
        <v>1019</v>
      </c>
      <c r="T39" s="165" t="s">
        <v>1020</v>
      </c>
      <c r="U39" s="165" t="s">
        <v>1020</v>
      </c>
      <c r="V39" s="165" t="s">
        <v>559</v>
      </c>
      <c r="W39" s="165" t="s">
        <v>994</v>
      </c>
      <c r="X39" s="165" t="s">
        <v>994</v>
      </c>
      <c r="Y39" s="165" t="s">
        <v>994</v>
      </c>
      <c r="Z39" s="165" t="s">
        <v>994</v>
      </c>
      <c r="AA39" s="165" t="s">
        <v>994</v>
      </c>
      <c r="AB39" s="165" t="s">
        <v>1005</v>
      </c>
      <c r="AC39" s="165" t="s">
        <v>994</v>
      </c>
      <c r="AD39" s="109" t="s">
        <v>1016</v>
      </c>
      <c r="AE39" s="165" t="s">
        <v>994</v>
      </c>
      <c r="AF39" s="165" t="s">
        <v>1015</v>
      </c>
      <c r="AG39" s="165" t="s">
        <v>559</v>
      </c>
      <c r="AH39" s="165" t="s">
        <v>1013</v>
      </c>
      <c r="AI39" s="165" t="s">
        <v>1013</v>
      </c>
      <c r="AJ39" s="165" t="s">
        <v>1013</v>
      </c>
      <c r="AK39" s="167" t="s">
        <v>950</v>
      </c>
      <c r="AL39" s="165" t="s">
        <v>1012</v>
      </c>
      <c r="AM39" s="165" t="s">
        <v>1012</v>
      </c>
      <c r="AN39" s="165" t="s">
        <v>545</v>
      </c>
      <c r="AO39" s="165" t="s">
        <v>545</v>
      </c>
      <c r="AP39" s="165" t="s">
        <v>545</v>
      </c>
      <c r="AQ39" s="165" t="s">
        <v>545</v>
      </c>
      <c r="AR39" s="165" t="s">
        <v>1008</v>
      </c>
      <c r="AS39" s="165" t="s">
        <v>559</v>
      </c>
      <c r="AT39" s="165" t="s">
        <v>1009</v>
      </c>
      <c r="AU39" s="165" t="s">
        <v>559</v>
      </c>
      <c r="AV39" s="165" t="s">
        <v>556</v>
      </c>
      <c r="AW39" s="165" t="s">
        <v>559</v>
      </c>
      <c r="AX39" s="165" t="s">
        <v>559</v>
      </c>
      <c r="AY39" s="165" t="s">
        <v>952</v>
      </c>
      <c r="AZ39" s="165" t="s">
        <v>1011</v>
      </c>
      <c r="BA39" s="165" t="s">
        <v>1011</v>
      </c>
      <c r="BB39" s="165" t="s">
        <v>559</v>
      </c>
      <c r="BC39" s="165" t="s">
        <v>559</v>
      </c>
      <c r="BD39" s="165" t="s">
        <v>1010</v>
      </c>
      <c r="BE39" s="165" t="s">
        <v>559</v>
      </c>
      <c r="BF39" s="108"/>
    </row>
    <row r="40" spans="1:58" x14ac:dyDescent="0.25">
      <c r="A40" s="133" t="s">
        <v>67</v>
      </c>
      <c r="B40" s="111" t="s">
        <v>66</v>
      </c>
      <c r="C40" s="165" t="s">
        <v>1126</v>
      </c>
      <c r="D40" s="165" t="s">
        <v>1126</v>
      </c>
      <c r="E40" s="165" t="s">
        <v>1017</v>
      </c>
      <c r="F40" s="165" t="s">
        <v>1017</v>
      </c>
      <c r="G40" s="165" t="s">
        <v>1017</v>
      </c>
      <c r="H40" s="165" t="s">
        <v>1017</v>
      </c>
      <c r="I40" s="165" t="s">
        <v>1017</v>
      </c>
      <c r="J40" s="165" t="s">
        <v>1013</v>
      </c>
      <c r="K40" s="165" t="s">
        <v>1013</v>
      </c>
      <c r="L40" s="165" t="s">
        <v>545</v>
      </c>
      <c r="M40" s="165" t="s">
        <v>1010</v>
      </c>
      <c r="N40" s="165" t="s">
        <v>1010</v>
      </c>
      <c r="O40" s="165" t="s">
        <v>1018</v>
      </c>
      <c r="P40" s="165" t="s">
        <v>1018</v>
      </c>
      <c r="Q40" s="165" t="s">
        <v>1015</v>
      </c>
      <c r="R40" s="165" t="s">
        <v>1015</v>
      </c>
      <c r="S40" s="165" t="s">
        <v>1019</v>
      </c>
      <c r="T40" s="165" t="s">
        <v>1020</v>
      </c>
      <c r="U40" s="165" t="s">
        <v>1020</v>
      </c>
      <c r="V40" s="165" t="s">
        <v>559</v>
      </c>
      <c r="W40" s="165" t="s">
        <v>994</v>
      </c>
      <c r="X40" s="165" t="s">
        <v>994</v>
      </c>
      <c r="Y40" s="165" t="s">
        <v>994</v>
      </c>
      <c r="Z40" s="165" t="s">
        <v>994</v>
      </c>
      <c r="AA40" s="165" t="s">
        <v>994</v>
      </c>
      <c r="AB40" s="165" t="s">
        <v>1007</v>
      </c>
      <c r="AC40" s="165" t="s">
        <v>994</v>
      </c>
      <c r="AD40" s="109" t="s">
        <v>1016</v>
      </c>
      <c r="AE40" s="165" t="s">
        <v>994</v>
      </c>
      <c r="AF40" s="165" t="s">
        <v>1015</v>
      </c>
      <c r="AG40" s="165" t="s">
        <v>559</v>
      </c>
      <c r="AH40" s="165" t="s">
        <v>1013</v>
      </c>
      <c r="AI40" s="165" t="s">
        <v>1013</v>
      </c>
      <c r="AJ40" s="165" t="s">
        <v>1013</v>
      </c>
      <c r="AK40" s="167" t="s">
        <v>953</v>
      </c>
      <c r="AL40" s="165" t="s">
        <v>1012</v>
      </c>
      <c r="AM40" s="165" t="s">
        <v>1012</v>
      </c>
      <c r="AN40" s="165" t="s">
        <v>545</v>
      </c>
      <c r="AO40" s="165" t="s">
        <v>545</v>
      </c>
      <c r="AP40" s="165" t="s">
        <v>545</v>
      </c>
      <c r="AQ40" s="165" t="s">
        <v>545</v>
      </c>
      <c r="AR40" s="165" t="s">
        <v>1008</v>
      </c>
      <c r="AS40" s="165" t="s">
        <v>559</v>
      </c>
      <c r="AT40" s="165" t="s">
        <v>1009</v>
      </c>
      <c r="AU40" s="165" t="s">
        <v>559</v>
      </c>
      <c r="AV40" s="165" t="s">
        <v>556</v>
      </c>
      <c r="AW40" s="165" t="s">
        <v>559</v>
      </c>
      <c r="AX40" s="165" t="s">
        <v>559</v>
      </c>
      <c r="AY40" s="165" t="s">
        <v>952</v>
      </c>
      <c r="AZ40" s="165" t="s">
        <v>1011</v>
      </c>
      <c r="BA40" s="165" t="s">
        <v>1011</v>
      </c>
      <c r="BB40" s="165" t="s">
        <v>559</v>
      </c>
      <c r="BC40" s="165" t="s">
        <v>559</v>
      </c>
      <c r="BD40" s="165" t="s">
        <v>1010</v>
      </c>
      <c r="BE40" s="165" t="s">
        <v>559</v>
      </c>
      <c r="BF40" s="108"/>
    </row>
    <row r="41" spans="1:58" x14ac:dyDescent="0.25">
      <c r="A41" s="133" t="s">
        <v>69</v>
      </c>
      <c r="B41" s="111" t="s">
        <v>68</v>
      </c>
      <c r="C41" s="165" t="s">
        <v>1126</v>
      </c>
      <c r="D41" s="165" t="s">
        <v>1126</v>
      </c>
      <c r="E41" s="165" t="s">
        <v>1017</v>
      </c>
      <c r="F41" s="165" t="s">
        <v>1017</v>
      </c>
      <c r="G41" s="165" t="s">
        <v>1017</v>
      </c>
      <c r="H41" s="165" t="s">
        <v>1017</v>
      </c>
      <c r="I41" s="165" t="s">
        <v>1017</v>
      </c>
      <c r="J41" s="165" t="s">
        <v>1013</v>
      </c>
      <c r="K41" s="165" t="s">
        <v>1013</v>
      </c>
      <c r="L41" s="165" t="s">
        <v>545</v>
      </c>
      <c r="M41" s="165" t="s">
        <v>1010</v>
      </c>
      <c r="N41" s="165" t="s">
        <v>1010</v>
      </c>
      <c r="O41" s="165" t="s">
        <v>1018</v>
      </c>
      <c r="P41" s="165" t="s">
        <v>1018</v>
      </c>
      <c r="Q41" s="165" t="s">
        <v>1015</v>
      </c>
      <c r="R41" s="165" t="s">
        <v>1015</v>
      </c>
      <c r="S41" s="165" t="s">
        <v>1019</v>
      </c>
      <c r="T41" s="165" t="s">
        <v>1020</v>
      </c>
      <c r="U41" s="165" t="s">
        <v>1020</v>
      </c>
      <c r="V41" s="165" t="s">
        <v>559</v>
      </c>
      <c r="W41" s="165" t="s">
        <v>994</v>
      </c>
      <c r="X41" s="165" t="s">
        <v>994</v>
      </c>
      <c r="Y41" s="165" t="s">
        <v>994</v>
      </c>
      <c r="Z41" s="165" t="s">
        <v>994</v>
      </c>
      <c r="AA41" s="165" t="s">
        <v>994</v>
      </c>
      <c r="AB41" s="165" t="s">
        <v>950</v>
      </c>
      <c r="AC41" s="165" t="s">
        <v>994</v>
      </c>
      <c r="AD41" s="109" t="s">
        <v>1016</v>
      </c>
      <c r="AE41" s="165" t="s">
        <v>994</v>
      </c>
      <c r="AF41" s="165" t="s">
        <v>1015</v>
      </c>
      <c r="AG41" s="165" t="s">
        <v>559</v>
      </c>
      <c r="AH41" s="165" t="s">
        <v>1013</v>
      </c>
      <c r="AI41" s="165" t="s">
        <v>1013</v>
      </c>
      <c r="AJ41" s="165" t="s">
        <v>1013</v>
      </c>
      <c r="AK41" s="167" t="s">
        <v>950</v>
      </c>
      <c r="AL41" s="165" t="s">
        <v>1012</v>
      </c>
      <c r="AM41" s="165" t="s">
        <v>1012</v>
      </c>
      <c r="AN41" s="165" t="s">
        <v>545</v>
      </c>
      <c r="AO41" s="165" t="s">
        <v>545</v>
      </c>
      <c r="AP41" s="165" t="s">
        <v>545</v>
      </c>
      <c r="AQ41" s="165" t="s">
        <v>545</v>
      </c>
      <c r="AR41" s="165" t="s">
        <v>1008</v>
      </c>
      <c r="AS41" s="165" t="s">
        <v>559</v>
      </c>
      <c r="AT41" s="165" t="s">
        <v>1009</v>
      </c>
      <c r="AU41" s="165" t="s">
        <v>559</v>
      </c>
      <c r="AV41" s="165" t="s">
        <v>556</v>
      </c>
      <c r="AW41" s="165" t="s">
        <v>559</v>
      </c>
      <c r="AX41" s="165" t="s">
        <v>559</v>
      </c>
      <c r="AY41" s="165" t="s">
        <v>952</v>
      </c>
      <c r="AZ41" s="165" t="s">
        <v>1011</v>
      </c>
      <c r="BA41" s="165" t="s">
        <v>1011</v>
      </c>
      <c r="BB41" s="165" t="s">
        <v>559</v>
      </c>
      <c r="BC41" s="165" t="s">
        <v>559</v>
      </c>
      <c r="BD41" s="165" t="s">
        <v>1010</v>
      </c>
      <c r="BE41" s="165" t="s">
        <v>559</v>
      </c>
      <c r="BF41" s="108"/>
    </row>
    <row r="42" spans="1:58" x14ac:dyDescent="0.25">
      <c r="A42" s="133" t="s">
        <v>374</v>
      </c>
      <c r="B42" s="111" t="s">
        <v>71</v>
      </c>
      <c r="C42" s="165" t="s">
        <v>1126</v>
      </c>
      <c r="D42" s="165" t="s">
        <v>1126</v>
      </c>
      <c r="E42" s="165" t="s">
        <v>1017</v>
      </c>
      <c r="F42" s="165" t="s">
        <v>1017</v>
      </c>
      <c r="G42" s="165" t="s">
        <v>1017</v>
      </c>
      <c r="H42" s="165" t="s">
        <v>1017</v>
      </c>
      <c r="I42" s="165" t="s">
        <v>1017</v>
      </c>
      <c r="J42" s="165" t="s">
        <v>1013</v>
      </c>
      <c r="K42" s="165" t="s">
        <v>1013</v>
      </c>
      <c r="L42" s="165" t="s">
        <v>545</v>
      </c>
      <c r="M42" s="165" t="s">
        <v>1010</v>
      </c>
      <c r="N42" s="165" t="s">
        <v>1010</v>
      </c>
      <c r="O42" s="165" t="s">
        <v>1018</v>
      </c>
      <c r="P42" s="165" t="s">
        <v>1018</v>
      </c>
      <c r="Q42" s="165" t="s">
        <v>1015</v>
      </c>
      <c r="R42" s="165" t="s">
        <v>1015</v>
      </c>
      <c r="S42" s="165" t="s">
        <v>1019</v>
      </c>
      <c r="T42" s="165" t="s">
        <v>1020</v>
      </c>
      <c r="U42" s="165" t="s">
        <v>1020</v>
      </c>
      <c r="V42" s="165" t="s">
        <v>559</v>
      </c>
      <c r="W42" s="165" t="s">
        <v>994</v>
      </c>
      <c r="X42" s="165" t="s">
        <v>994</v>
      </c>
      <c r="Y42" s="165" t="s">
        <v>994</v>
      </c>
      <c r="Z42" s="165" t="s">
        <v>994</v>
      </c>
      <c r="AA42" s="165" t="s">
        <v>994</v>
      </c>
      <c r="AB42" s="165" t="s">
        <v>1007</v>
      </c>
      <c r="AC42" s="165" t="s">
        <v>994</v>
      </c>
      <c r="AD42" s="109" t="s">
        <v>1016</v>
      </c>
      <c r="AE42" s="165" t="s">
        <v>994</v>
      </c>
      <c r="AF42" s="165" t="s">
        <v>1015</v>
      </c>
      <c r="AG42" s="165" t="s">
        <v>559</v>
      </c>
      <c r="AH42" s="165" t="s">
        <v>1013</v>
      </c>
      <c r="AI42" s="165" t="s">
        <v>1013</v>
      </c>
      <c r="AJ42" s="165" t="s">
        <v>1013</v>
      </c>
      <c r="AK42" s="167" t="s">
        <v>953</v>
      </c>
      <c r="AL42" s="165" t="s">
        <v>1012</v>
      </c>
      <c r="AM42" s="165" t="s">
        <v>1012</v>
      </c>
      <c r="AN42" s="165" t="s">
        <v>545</v>
      </c>
      <c r="AO42" s="165" t="s">
        <v>545</v>
      </c>
      <c r="AP42" s="165" t="s">
        <v>545</v>
      </c>
      <c r="AQ42" s="165" t="s">
        <v>545</v>
      </c>
      <c r="AR42" s="165" t="s">
        <v>1008</v>
      </c>
      <c r="AS42" s="165" t="s">
        <v>559</v>
      </c>
      <c r="AT42" s="165" t="s">
        <v>1009</v>
      </c>
      <c r="AU42" s="165" t="s">
        <v>559</v>
      </c>
      <c r="AV42" s="165" t="s">
        <v>556</v>
      </c>
      <c r="AW42" s="165" t="s">
        <v>559</v>
      </c>
      <c r="AX42" s="165" t="s">
        <v>559</v>
      </c>
      <c r="AY42" s="165" t="s">
        <v>952</v>
      </c>
      <c r="AZ42" s="165" t="s">
        <v>1011</v>
      </c>
      <c r="BA42" s="165" t="s">
        <v>1011</v>
      </c>
      <c r="BB42" s="165" t="s">
        <v>559</v>
      </c>
      <c r="BC42" s="165" t="s">
        <v>559</v>
      </c>
      <c r="BD42" s="165" t="s">
        <v>1010</v>
      </c>
      <c r="BE42" s="165" t="s">
        <v>559</v>
      </c>
      <c r="BF42" s="108"/>
    </row>
    <row r="43" spans="1:58" x14ac:dyDescent="0.25">
      <c r="A43" s="133" t="s">
        <v>844</v>
      </c>
      <c r="B43" s="111" t="s">
        <v>70</v>
      </c>
      <c r="C43" s="165" t="s">
        <v>1126</v>
      </c>
      <c r="D43" s="165" t="s">
        <v>1126</v>
      </c>
      <c r="E43" s="165" t="s">
        <v>1017</v>
      </c>
      <c r="F43" s="165" t="s">
        <v>1017</v>
      </c>
      <c r="G43" s="165" t="s">
        <v>1017</v>
      </c>
      <c r="H43" s="165" t="s">
        <v>1017</v>
      </c>
      <c r="I43" s="165" t="s">
        <v>1017</v>
      </c>
      <c r="J43" s="165" t="s">
        <v>1013</v>
      </c>
      <c r="K43" s="165" t="s">
        <v>1013</v>
      </c>
      <c r="L43" s="165" t="s">
        <v>545</v>
      </c>
      <c r="M43" s="165" t="s">
        <v>1010</v>
      </c>
      <c r="N43" s="165" t="s">
        <v>1010</v>
      </c>
      <c r="O43" s="165" t="s">
        <v>1018</v>
      </c>
      <c r="P43" s="165" t="s">
        <v>1018</v>
      </c>
      <c r="Q43" s="165" t="s">
        <v>1015</v>
      </c>
      <c r="R43" s="165" t="s">
        <v>1015</v>
      </c>
      <c r="S43" s="165" t="s">
        <v>1019</v>
      </c>
      <c r="T43" s="165" t="s">
        <v>1020</v>
      </c>
      <c r="U43" s="165" t="s">
        <v>1020</v>
      </c>
      <c r="V43" s="165" t="s">
        <v>559</v>
      </c>
      <c r="W43" s="165" t="s">
        <v>994</v>
      </c>
      <c r="X43" s="165" t="s">
        <v>994</v>
      </c>
      <c r="Y43" s="165" t="s">
        <v>994</v>
      </c>
      <c r="Z43" s="165" t="s">
        <v>994</v>
      </c>
      <c r="AA43" s="165" t="s">
        <v>994</v>
      </c>
      <c r="AB43" s="165" t="s">
        <v>1007</v>
      </c>
      <c r="AC43" s="165" t="s">
        <v>994</v>
      </c>
      <c r="AD43" s="109" t="s">
        <v>1016</v>
      </c>
      <c r="AE43" s="165" t="s">
        <v>994</v>
      </c>
      <c r="AF43" s="165" t="s">
        <v>1015</v>
      </c>
      <c r="AG43" s="165" t="s">
        <v>559</v>
      </c>
      <c r="AH43" s="165" t="s">
        <v>1013</v>
      </c>
      <c r="AI43" s="165" t="s">
        <v>1013</v>
      </c>
      <c r="AJ43" s="165" t="s">
        <v>1013</v>
      </c>
      <c r="AK43" s="167" t="s">
        <v>953</v>
      </c>
      <c r="AL43" s="165" t="s">
        <v>1012</v>
      </c>
      <c r="AM43" s="165" t="s">
        <v>1012</v>
      </c>
      <c r="AN43" s="165" t="s">
        <v>545</v>
      </c>
      <c r="AO43" s="165" t="s">
        <v>545</v>
      </c>
      <c r="AP43" s="165" t="s">
        <v>545</v>
      </c>
      <c r="AQ43" s="165" t="s">
        <v>545</v>
      </c>
      <c r="AR43" s="165" t="s">
        <v>1008</v>
      </c>
      <c r="AS43" s="165" t="s">
        <v>559</v>
      </c>
      <c r="AT43" s="165" t="s">
        <v>1009</v>
      </c>
      <c r="AU43" s="165" t="s">
        <v>559</v>
      </c>
      <c r="AV43" s="165" t="s">
        <v>556</v>
      </c>
      <c r="AW43" s="165" t="s">
        <v>559</v>
      </c>
      <c r="AX43" s="165" t="s">
        <v>559</v>
      </c>
      <c r="AY43" s="165" t="s">
        <v>952</v>
      </c>
      <c r="AZ43" s="165" t="s">
        <v>1011</v>
      </c>
      <c r="BA43" s="165" t="s">
        <v>1011</v>
      </c>
      <c r="BB43" s="165" t="s">
        <v>559</v>
      </c>
      <c r="BC43" s="165" t="s">
        <v>559</v>
      </c>
      <c r="BD43" s="165" t="s">
        <v>1010</v>
      </c>
      <c r="BE43" s="165" t="s">
        <v>559</v>
      </c>
      <c r="BF43" s="108"/>
    </row>
    <row r="44" spans="1:58" x14ac:dyDescent="0.25">
      <c r="A44" s="133" t="s">
        <v>73</v>
      </c>
      <c r="B44" s="111" t="s">
        <v>72</v>
      </c>
      <c r="C44" s="165" t="s">
        <v>1126</v>
      </c>
      <c r="D44" s="165" t="s">
        <v>1126</v>
      </c>
      <c r="E44" s="165" t="s">
        <v>1017</v>
      </c>
      <c r="F44" s="165" t="s">
        <v>1017</v>
      </c>
      <c r="G44" s="165" t="s">
        <v>1017</v>
      </c>
      <c r="H44" s="165" t="s">
        <v>1017</v>
      </c>
      <c r="I44" s="165" t="s">
        <v>1017</v>
      </c>
      <c r="J44" s="165" t="s">
        <v>1013</v>
      </c>
      <c r="K44" s="165" t="s">
        <v>1013</v>
      </c>
      <c r="L44" s="165" t="s">
        <v>545</v>
      </c>
      <c r="M44" s="165" t="s">
        <v>1010</v>
      </c>
      <c r="N44" s="165" t="s">
        <v>1010</v>
      </c>
      <c r="O44" s="165" t="s">
        <v>1018</v>
      </c>
      <c r="P44" s="165" t="s">
        <v>1018</v>
      </c>
      <c r="Q44" s="165" t="s">
        <v>1015</v>
      </c>
      <c r="R44" s="165" t="s">
        <v>1015</v>
      </c>
      <c r="S44" s="165" t="s">
        <v>1019</v>
      </c>
      <c r="T44" s="165" t="s">
        <v>1020</v>
      </c>
      <c r="U44" s="165" t="s">
        <v>1020</v>
      </c>
      <c r="V44" s="165" t="s">
        <v>559</v>
      </c>
      <c r="W44" s="165" t="s">
        <v>994</v>
      </c>
      <c r="X44" s="165" t="s">
        <v>994</v>
      </c>
      <c r="Y44" s="165" t="s">
        <v>994</v>
      </c>
      <c r="Z44" s="165" t="s">
        <v>994</v>
      </c>
      <c r="AA44" s="165" t="s">
        <v>994</v>
      </c>
      <c r="AB44" s="165" t="s">
        <v>1007</v>
      </c>
      <c r="AC44" s="165" t="s">
        <v>994</v>
      </c>
      <c r="AD44" s="109" t="s">
        <v>1016</v>
      </c>
      <c r="AE44" s="165" t="s">
        <v>994</v>
      </c>
      <c r="AF44" s="165" t="s">
        <v>1015</v>
      </c>
      <c r="AG44" s="165" t="s">
        <v>559</v>
      </c>
      <c r="AH44" s="165" t="s">
        <v>1013</v>
      </c>
      <c r="AI44" s="165" t="s">
        <v>1013</v>
      </c>
      <c r="AJ44" s="165" t="s">
        <v>1013</v>
      </c>
      <c r="AK44" s="167" t="s">
        <v>950</v>
      </c>
      <c r="AL44" s="165" t="s">
        <v>1012</v>
      </c>
      <c r="AM44" s="165" t="s">
        <v>1012</v>
      </c>
      <c r="AN44" s="165" t="s">
        <v>545</v>
      </c>
      <c r="AO44" s="165" t="s">
        <v>545</v>
      </c>
      <c r="AP44" s="165" t="s">
        <v>545</v>
      </c>
      <c r="AQ44" s="165" t="s">
        <v>545</v>
      </c>
      <c r="AR44" s="165" t="s">
        <v>1008</v>
      </c>
      <c r="AS44" s="165" t="s">
        <v>559</v>
      </c>
      <c r="AT44" s="165" t="s">
        <v>1009</v>
      </c>
      <c r="AU44" s="165" t="s">
        <v>559</v>
      </c>
      <c r="AV44" s="165" t="s">
        <v>556</v>
      </c>
      <c r="AW44" s="165" t="s">
        <v>559</v>
      </c>
      <c r="AX44" s="165" t="s">
        <v>559</v>
      </c>
      <c r="AY44" s="165" t="s">
        <v>952</v>
      </c>
      <c r="AZ44" s="165" t="s">
        <v>1011</v>
      </c>
      <c r="BA44" s="165" t="s">
        <v>1011</v>
      </c>
      <c r="BB44" s="165" t="s">
        <v>559</v>
      </c>
      <c r="BC44" s="165" t="s">
        <v>559</v>
      </c>
      <c r="BD44" s="165" t="s">
        <v>1010</v>
      </c>
      <c r="BE44" s="165" t="s">
        <v>559</v>
      </c>
      <c r="BF44" s="108"/>
    </row>
    <row r="45" spans="1:58" x14ac:dyDescent="0.25">
      <c r="A45" s="133" t="s">
        <v>371</v>
      </c>
      <c r="B45" s="111" t="s">
        <v>74</v>
      </c>
      <c r="C45" s="165" t="s">
        <v>1126</v>
      </c>
      <c r="D45" s="165" t="s">
        <v>1126</v>
      </c>
      <c r="E45" s="165" t="s">
        <v>1017</v>
      </c>
      <c r="F45" s="165" t="s">
        <v>1017</v>
      </c>
      <c r="G45" s="165" t="s">
        <v>1017</v>
      </c>
      <c r="H45" s="165" t="s">
        <v>1017</v>
      </c>
      <c r="I45" s="165" t="s">
        <v>1017</v>
      </c>
      <c r="J45" s="165" t="s">
        <v>1013</v>
      </c>
      <c r="K45" s="165" t="s">
        <v>1013</v>
      </c>
      <c r="L45" s="165" t="s">
        <v>545</v>
      </c>
      <c r="M45" s="165" t="s">
        <v>1010</v>
      </c>
      <c r="N45" s="165" t="s">
        <v>1010</v>
      </c>
      <c r="O45" s="165" t="s">
        <v>1018</v>
      </c>
      <c r="P45" s="165" t="s">
        <v>1018</v>
      </c>
      <c r="Q45" s="165" t="s">
        <v>1015</v>
      </c>
      <c r="R45" s="165" t="s">
        <v>1015</v>
      </c>
      <c r="S45" s="165" t="s">
        <v>1019</v>
      </c>
      <c r="T45" s="165" t="s">
        <v>1020</v>
      </c>
      <c r="U45" s="165" t="s">
        <v>1020</v>
      </c>
      <c r="V45" s="165" t="s">
        <v>559</v>
      </c>
      <c r="W45" s="165" t="s">
        <v>994</v>
      </c>
      <c r="X45" s="165" t="s">
        <v>994</v>
      </c>
      <c r="Y45" s="165" t="s">
        <v>994</v>
      </c>
      <c r="Z45" s="165" t="s">
        <v>994</v>
      </c>
      <c r="AA45" s="165" t="s">
        <v>994</v>
      </c>
      <c r="AB45" s="165" t="s">
        <v>1007</v>
      </c>
      <c r="AC45" s="165" t="s">
        <v>994</v>
      </c>
      <c r="AD45" s="109" t="s">
        <v>1016</v>
      </c>
      <c r="AE45" s="165" t="s">
        <v>994</v>
      </c>
      <c r="AF45" s="165" t="s">
        <v>1015</v>
      </c>
      <c r="AG45" s="165" t="s">
        <v>559</v>
      </c>
      <c r="AH45" s="165" t="s">
        <v>1013</v>
      </c>
      <c r="AI45" s="165" t="s">
        <v>1013</v>
      </c>
      <c r="AJ45" s="165" t="s">
        <v>1013</v>
      </c>
      <c r="AK45" s="167" t="s">
        <v>953</v>
      </c>
      <c r="AL45" s="165" t="s">
        <v>1012</v>
      </c>
      <c r="AM45" s="165" t="s">
        <v>1012</v>
      </c>
      <c r="AN45" s="165" t="s">
        <v>545</v>
      </c>
      <c r="AO45" s="165" t="s">
        <v>545</v>
      </c>
      <c r="AP45" s="165" t="s">
        <v>545</v>
      </c>
      <c r="AQ45" s="165" t="s">
        <v>545</v>
      </c>
      <c r="AR45" s="165" t="s">
        <v>1008</v>
      </c>
      <c r="AS45" s="165" t="s">
        <v>559</v>
      </c>
      <c r="AT45" s="165" t="s">
        <v>1009</v>
      </c>
      <c r="AU45" s="165" t="s">
        <v>559</v>
      </c>
      <c r="AV45" s="165" t="s">
        <v>556</v>
      </c>
      <c r="AW45" s="165" t="s">
        <v>559</v>
      </c>
      <c r="AX45" s="165" t="s">
        <v>559</v>
      </c>
      <c r="AY45" s="165" t="s">
        <v>952</v>
      </c>
      <c r="AZ45" s="165" t="s">
        <v>1011</v>
      </c>
      <c r="BA45" s="165" t="s">
        <v>1011</v>
      </c>
      <c r="BB45" s="165" t="s">
        <v>559</v>
      </c>
      <c r="BC45" s="165" t="s">
        <v>559</v>
      </c>
      <c r="BD45" s="165" t="s">
        <v>1010</v>
      </c>
      <c r="BE45" s="165" t="s">
        <v>559</v>
      </c>
      <c r="BF45" s="108"/>
    </row>
    <row r="46" spans="1:58" x14ac:dyDescent="0.25">
      <c r="A46" s="133" t="s">
        <v>76</v>
      </c>
      <c r="B46" s="111" t="s">
        <v>75</v>
      </c>
      <c r="C46" s="165" t="s">
        <v>1126</v>
      </c>
      <c r="D46" s="165" t="s">
        <v>1126</v>
      </c>
      <c r="E46" s="165" t="s">
        <v>1017</v>
      </c>
      <c r="F46" s="165" t="s">
        <v>1017</v>
      </c>
      <c r="G46" s="165" t="s">
        <v>1017</v>
      </c>
      <c r="H46" s="165" t="s">
        <v>1017</v>
      </c>
      <c r="I46" s="165" t="s">
        <v>1017</v>
      </c>
      <c r="J46" s="165" t="s">
        <v>1013</v>
      </c>
      <c r="K46" s="165" t="s">
        <v>1013</v>
      </c>
      <c r="L46" s="165" t="s">
        <v>545</v>
      </c>
      <c r="M46" s="165" t="s">
        <v>1010</v>
      </c>
      <c r="N46" s="165" t="s">
        <v>1010</v>
      </c>
      <c r="O46" s="165" t="s">
        <v>1018</v>
      </c>
      <c r="P46" s="165" t="s">
        <v>1018</v>
      </c>
      <c r="Q46" s="165" t="s">
        <v>1015</v>
      </c>
      <c r="R46" s="165" t="s">
        <v>1015</v>
      </c>
      <c r="S46" s="165" t="s">
        <v>1019</v>
      </c>
      <c r="T46" s="165" t="s">
        <v>1020</v>
      </c>
      <c r="U46" s="165" t="s">
        <v>1020</v>
      </c>
      <c r="V46" s="165" t="s">
        <v>559</v>
      </c>
      <c r="W46" s="165" t="s">
        <v>994</v>
      </c>
      <c r="X46" s="165" t="s">
        <v>994</v>
      </c>
      <c r="Y46" s="165" t="s">
        <v>994</v>
      </c>
      <c r="Z46" s="165" t="s">
        <v>994</v>
      </c>
      <c r="AA46" s="165" t="s">
        <v>994</v>
      </c>
      <c r="AB46" s="165" t="s">
        <v>950</v>
      </c>
      <c r="AC46" s="165" t="s">
        <v>994</v>
      </c>
      <c r="AD46" s="109" t="s">
        <v>1016</v>
      </c>
      <c r="AE46" s="165" t="s">
        <v>994</v>
      </c>
      <c r="AF46" s="165" t="s">
        <v>1015</v>
      </c>
      <c r="AG46" s="165" t="s">
        <v>559</v>
      </c>
      <c r="AH46" s="165" t="s">
        <v>1013</v>
      </c>
      <c r="AI46" s="165" t="s">
        <v>1013</v>
      </c>
      <c r="AJ46" s="165" t="s">
        <v>1013</v>
      </c>
      <c r="AK46" s="167" t="s">
        <v>950</v>
      </c>
      <c r="AL46" s="165" t="s">
        <v>1012</v>
      </c>
      <c r="AM46" s="165" t="s">
        <v>1012</v>
      </c>
      <c r="AN46" s="165" t="s">
        <v>545</v>
      </c>
      <c r="AO46" s="165" t="s">
        <v>545</v>
      </c>
      <c r="AP46" s="165" t="s">
        <v>545</v>
      </c>
      <c r="AQ46" s="165" t="s">
        <v>545</v>
      </c>
      <c r="AR46" s="165" t="s">
        <v>1008</v>
      </c>
      <c r="AS46" s="165" t="s">
        <v>559</v>
      </c>
      <c r="AT46" s="165" t="s">
        <v>1009</v>
      </c>
      <c r="AU46" s="165" t="s">
        <v>559</v>
      </c>
      <c r="AV46" s="165" t="s">
        <v>556</v>
      </c>
      <c r="AW46" s="165" t="s">
        <v>559</v>
      </c>
      <c r="AX46" s="165" t="s">
        <v>559</v>
      </c>
      <c r="AY46" s="165" t="s">
        <v>952</v>
      </c>
      <c r="AZ46" s="165" t="s">
        <v>1011</v>
      </c>
      <c r="BA46" s="165" t="s">
        <v>1011</v>
      </c>
      <c r="BB46" s="165" t="s">
        <v>559</v>
      </c>
      <c r="BC46" s="165" t="s">
        <v>559</v>
      </c>
      <c r="BD46" s="165" t="s">
        <v>1010</v>
      </c>
      <c r="BE46" s="165" t="s">
        <v>559</v>
      </c>
      <c r="BF46" s="108"/>
    </row>
    <row r="47" spans="1:58" x14ac:dyDescent="0.25">
      <c r="A47" s="133" t="s">
        <v>78</v>
      </c>
      <c r="B47" s="111" t="s">
        <v>77</v>
      </c>
      <c r="C47" s="165" t="s">
        <v>1126</v>
      </c>
      <c r="D47" s="165" t="s">
        <v>1126</v>
      </c>
      <c r="E47" s="165" t="s">
        <v>1017</v>
      </c>
      <c r="F47" s="165" t="s">
        <v>1017</v>
      </c>
      <c r="G47" s="165" t="s">
        <v>1017</v>
      </c>
      <c r="H47" s="165" t="s">
        <v>1017</v>
      </c>
      <c r="I47" s="165" t="s">
        <v>1017</v>
      </c>
      <c r="J47" s="165" t="s">
        <v>1013</v>
      </c>
      <c r="K47" s="165" t="s">
        <v>1013</v>
      </c>
      <c r="L47" s="165" t="s">
        <v>545</v>
      </c>
      <c r="M47" s="165" t="s">
        <v>1010</v>
      </c>
      <c r="N47" s="165" t="s">
        <v>1010</v>
      </c>
      <c r="O47" s="165" t="s">
        <v>1018</v>
      </c>
      <c r="P47" s="165" t="s">
        <v>1018</v>
      </c>
      <c r="Q47" s="165" t="s">
        <v>1015</v>
      </c>
      <c r="R47" s="165" t="s">
        <v>1015</v>
      </c>
      <c r="S47" s="165" t="s">
        <v>1019</v>
      </c>
      <c r="T47" s="165" t="s">
        <v>1020</v>
      </c>
      <c r="U47" s="165" t="s">
        <v>1020</v>
      </c>
      <c r="V47" s="165" t="s">
        <v>559</v>
      </c>
      <c r="W47" s="165" t="s">
        <v>994</v>
      </c>
      <c r="X47" s="165" t="s">
        <v>994</v>
      </c>
      <c r="Y47" s="165" t="s">
        <v>994</v>
      </c>
      <c r="Z47" s="165" t="s">
        <v>994</v>
      </c>
      <c r="AA47" s="165" t="s">
        <v>994</v>
      </c>
      <c r="AB47" s="165" t="s">
        <v>1007</v>
      </c>
      <c r="AC47" s="165" t="s">
        <v>994</v>
      </c>
      <c r="AD47" s="109" t="s">
        <v>1016</v>
      </c>
      <c r="AE47" s="165" t="s">
        <v>994</v>
      </c>
      <c r="AF47" s="165" t="s">
        <v>1015</v>
      </c>
      <c r="AG47" s="165" t="s">
        <v>559</v>
      </c>
      <c r="AH47" s="165" t="s">
        <v>1013</v>
      </c>
      <c r="AI47" s="165" t="s">
        <v>1013</v>
      </c>
      <c r="AJ47" s="165" t="s">
        <v>1013</v>
      </c>
      <c r="AK47" s="167" t="s">
        <v>950</v>
      </c>
      <c r="AL47" s="165" t="s">
        <v>1012</v>
      </c>
      <c r="AM47" s="165" t="s">
        <v>1012</v>
      </c>
      <c r="AN47" s="165" t="s">
        <v>545</v>
      </c>
      <c r="AO47" s="165" t="s">
        <v>545</v>
      </c>
      <c r="AP47" s="165" t="s">
        <v>545</v>
      </c>
      <c r="AQ47" s="165" t="s">
        <v>545</v>
      </c>
      <c r="AR47" s="165" t="s">
        <v>1008</v>
      </c>
      <c r="AS47" s="165" t="s">
        <v>559</v>
      </c>
      <c r="AT47" s="165" t="s">
        <v>1009</v>
      </c>
      <c r="AU47" s="165" t="s">
        <v>559</v>
      </c>
      <c r="AV47" s="165" t="s">
        <v>556</v>
      </c>
      <c r="AW47" s="165" t="s">
        <v>559</v>
      </c>
      <c r="AX47" s="165" t="s">
        <v>559</v>
      </c>
      <c r="AY47" s="165" t="s">
        <v>952</v>
      </c>
      <c r="AZ47" s="165" t="s">
        <v>1011</v>
      </c>
      <c r="BA47" s="165" t="s">
        <v>1011</v>
      </c>
      <c r="BB47" s="165" t="s">
        <v>559</v>
      </c>
      <c r="BC47" s="165" t="s">
        <v>559</v>
      </c>
      <c r="BD47" s="165" t="s">
        <v>1010</v>
      </c>
      <c r="BE47" s="165" t="s">
        <v>559</v>
      </c>
      <c r="BF47" s="108"/>
    </row>
    <row r="48" spans="1:58" x14ac:dyDescent="0.25">
      <c r="A48" s="133" t="s">
        <v>80</v>
      </c>
      <c r="B48" s="111" t="s">
        <v>79</v>
      </c>
      <c r="C48" s="165" t="s">
        <v>1126</v>
      </c>
      <c r="D48" s="165" t="s">
        <v>1126</v>
      </c>
      <c r="E48" s="165" t="s">
        <v>1017</v>
      </c>
      <c r="F48" s="165" t="s">
        <v>1017</v>
      </c>
      <c r="G48" s="165" t="s">
        <v>1017</v>
      </c>
      <c r="H48" s="165" t="s">
        <v>1017</v>
      </c>
      <c r="I48" s="165" t="s">
        <v>1017</v>
      </c>
      <c r="J48" s="165" t="s">
        <v>1013</v>
      </c>
      <c r="K48" s="165" t="s">
        <v>1013</v>
      </c>
      <c r="L48" s="165" t="s">
        <v>545</v>
      </c>
      <c r="M48" s="165" t="s">
        <v>1010</v>
      </c>
      <c r="N48" s="165" t="s">
        <v>1010</v>
      </c>
      <c r="O48" s="165" t="s">
        <v>1018</v>
      </c>
      <c r="P48" s="165" t="s">
        <v>1018</v>
      </c>
      <c r="Q48" s="165" t="s">
        <v>1015</v>
      </c>
      <c r="R48" s="165" t="s">
        <v>1015</v>
      </c>
      <c r="S48" s="165" t="s">
        <v>1019</v>
      </c>
      <c r="T48" s="165" t="s">
        <v>1020</v>
      </c>
      <c r="U48" s="165" t="s">
        <v>1020</v>
      </c>
      <c r="V48" s="165" t="s">
        <v>559</v>
      </c>
      <c r="W48" s="165" t="s">
        <v>994</v>
      </c>
      <c r="X48" s="165" t="s">
        <v>994</v>
      </c>
      <c r="Y48" s="165" t="s">
        <v>994</v>
      </c>
      <c r="Z48" s="165" t="s">
        <v>994</v>
      </c>
      <c r="AA48" s="165" t="s">
        <v>994</v>
      </c>
      <c r="AB48" s="165" t="s">
        <v>994</v>
      </c>
      <c r="AC48" s="165" t="s">
        <v>994</v>
      </c>
      <c r="AD48" s="109" t="s">
        <v>1016</v>
      </c>
      <c r="AE48" s="165" t="s">
        <v>994</v>
      </c>
      <c r="AF48" s="165" t="s">
        <v>1015</v>
      </c>
      <c r="AG48" s="165" t="s">
        <v>559</v>
      </c>
      <c r="AH48" s="165" t="s">
        <v>1013</v>
      </c>
      <c r="AI48" s="165" t="s">
        <v>1013</v>
      </c>
      <c r="AJ48" s="165" t="s">
        <v>1013</v>
      </c>
      <c r="AK48" s="167" t="s">
        <v>953</v>
      </c>
      <c r="AL48" s="165" t="s">
        <v>1012</v>
      </c>
      <c r="AM48" s="165" t="s">
        <v>1012</v>
      </c>
      <c r="AN48" s="165" t="s">
        <v>545</v>
      </c>
      <c r="AO48" s="165" t="s">
        <v>545</v>
      </c>
      <c r="AP48" s="165" t="s">
        <v>545</v>
      </c>
      <c r="AQ48" s="165" t="s">
        <v>545</v>
      </c>
      <c r="AR48" s="165" t="s">
        <v>1008</v>
      </c>
      <c r="AS48" s="165" t="s">
        <v>559</v>
      </c>
      <c r="AT48" s="165" t="s">
        <v>1009</v>
      </c>
      <c r="AU48" s="165" t="s">
        <v>559</v>
      </c>
      <c r="AV48" s="165" t="s">
        <v>556</v>
      </c>
      <c r="AW48" s="165" t="s">
        <v>559</v>
      </c>
      <c r="AX48" s="165" t="s">
        <v>559</v>
      </c>
      <c r="AY48" s="165" t="s">
        <v>952</v>
      </c>
      <c r="AZ48" s="165" t="s">
        <v>1011</v>
      </c>
      <c r="BA48" s="165" t="s">
        <v>1011</v>
      </c>
      <c r="BB48" s="165" t="s">
        <v>559</v>
      </c>
      <c r="BC48" s="165" t="s">
        <v>559</v>
      </c>
      <c r="BD48" s="165" t="s">
        <v>1010</v>
      </c>
      <c r="BE48" s="165" t="s">
        <v>559</v>
      </c>
      <c r="BF48" s="108"/>
    </row>
    <row r="49" spans="1:58" x14ac:dyDescent="0.25">
      <c r="A49" s="133" t="s">
        <v>82</v>
      </c>
      <c r="B49" s="111" t="s">
        <v>81</v>
      </c>
      <c r="C49" s="165" t="s">
        <v>1126</v>
      </c>
      <c r="D49" s="165" t="s">
        <v>1126</v>
      </c>
      <c r="E49" s="165" t="s">
        <v>1017</v>
      </c>
      <c r="F49" s="165" t="s">
        <v>1017</v>
      </c>
      <c r="G49" s="165" t="s">
        <v>1017</v>
      </c>
      <c r="H49" s="165" t="s">
        <v>1017</v>
      </c>
      <c r="I49" s="165" t="s">
        <v>1017</v>
      </c>
      <c r="J49" s="165" t="s">
        <v>1013</v>
      </c>
      <c r="K49" s="165" t="s">
        <v>1013</v>
      </c>
      <c r="L49" s="165" t="s">
        <v>545</v>
      </c>
      <c r="M49" s="165" t="s">
        <v>1010</v>
      </c>
      <c r="N49" s="165" t="s">
        <v>1010</v>
      </c>
      <c r="O49" s="165" t="s">
        <v>1018</v>
      </c>
      <c r="P49" s="165" t="s">
        <v>1018</v>
      </c>
      <c r="Q49" s="165" t="s">
        <v>1015</v>
      </c>
      <c r="R49" s="165" t="s">
        <v>1015</v>
      </c>
      <c r="S49" s="165" t="s">
        <v>1019</v>
      </c>
      <c r="T49" s="165" t="s">
        <v>1020</v>
      </c>
      <c r="U49" s="165" t="s">
        <v>1020</v>
      </c>
      <c r="V49" s="165" t="s">
        <v>559</v>
      </c>
      <c r="W49" s="165" t="s">
        <v>994</v>
      </c>
      <c r="X49" s="165" t="s">
        <v>994</v>
      </c>
      <c r="Y49" s="165" t="s">
        <v>994</v>
      </c>
      <c r="Z49" s="165" t="s">
        <v>994</v>
      </c>
      <c r="AA49" s="165" t="s">
        <v>994</v>
      </c>
      <c r="AB49" s="165" t="s">
        <v>994</v>
      </c>
      <c r="AC49" s="165" t="s">
        <v>994</v>
      </c>
      <c r="AD49" s="109" t="s">
        <v>1016</v>
      </c>
      <c r="AE49" s="165" t="s">
        <v>994</v>
      </c>
      <c r="AF49" s="165" t="s">
        <v>1015</v>
      </c>
      <c r="AG49" s="165" t="s">
        <v>559</v>
      </c>
      <c r="AH49" s="165" t="s">
        <v>1013</v>
      </c>
      <c r="AI49" s="165" t="s">
        <v>1013</v>
      </c>
      <c r="AJ49" s="165" t="s">
        <v>1013</v>
      </c>
      <c r="AK49" s="167" t="s">
        <v>950</v>
      </c>
      <c r="AL49" s="165" t="s">
        <v>1012</v>
      </c>
      <c r="AM49" s="165" t="s">
        <v>1012</v>
      </c>
      <c r="AN49" s="165" t="s">
        <v>545</v>
      </c>
      <c r="AO49" s="165" t="s">
        <v>545</v>
      </c>
      <c r="AP49" s="165" t="s">
        <v>545</v>
      </c>
      <c r="AQ49" s="165" t="s">
        <v>545</v>
      </c>
      <c r="AR49" s="165" t="s">
        <v>1008</v>
      </c>
      <c r="AS49" s="165" t="s">
        <v>559</v>
      </c>
      <c r="AT49" s="165" t="s">
        <v>1009</v>
      </c>
      <c r="AU49" s="165" t="s">
        <v>559</v>
      </c>
      <c r="AV49" s="165" t="s">
        <v>556</v>
      </c>
      <c r="AW49" s="165" t="s">
        <v>559</v>
      </c>
      <c r="AX49" s="165" t="s">
        <v>559</v>
      </c>
      <c r="AY49" s="165" t="s">
        <v>952</v>
      </c>
      <c r="AZ49" s="165" t="s">
        <v>1011</v>
      </c>
      <c r="BA49" s="165" t="s">
        <v>1011</v>
      </c>
      <c r="BB49" s="165" t="s">
        <v>559</v>
      </c>
      <c r="BC49" s="165" t="s">
        <v>559</v>
      </c>
      <c r="BD49" s="165" t="s">
        <v>1010</v>
      </c>
      <c r="BE49" s="165" t="s">
        <v>559</v>
      </c>
      <c r="BF49" s="108"/>
    </row>
    <row r="50" spans="1:58" x14ac:dyDescent="0.25">
      <c r="A50" s="133" t="s">
        <v>84</v>
      </c>
      <c r="B50" s="111" t="s">
        <v>83</v>
      </c>
      <c r="C50" s="165" t="s">
        <v>1126</v>
      </c>
      <c r="D50" s="165" t="s">
        <v>1126</v>
      </c>
      <c r="E50" s="165" t="s">
        <v>1017</v>
      </c>
      <c r="F50" s="165" t="s">
        <v>1017</v>
      </c>
      <c r="G50" s="165" t="s">
        <v>1017</v>
      </c>
      <c r="H50" s="165" t="s">
        <v>1017</v>
      </c>
      <c r="I50" s="165" t="s">
        <v>1017</v>
      </c>
      <c r="J50" s="165" t="s">
        <v>1013</v>
      </c>
      <c r="K50" s="165" t="s">
        <v>1013</v>
      </c>
      <c r="L50" s="165" t="s">
        <v>545</v>
      </c>
      <c r="M50" s="165" t="s">
        <v>1010</v>
      </c>
      <c r="N50" s="165" t="s">
        <v>1010</v>
      </c>
      <c r="O50" s="165" t="s">
        <v>1018</v>
      </c>
      <c r="P50" s="165" t="s">
        <v>1018</v>
      </c>
      <c r="Q50" s="165" t="s">
        <v>1015</v>
      </c>
      <c r="R50" s="165" t="s">
        <v>1015</v>
      </c>
      <c r="S50" s="165" t="s">
        <v>1019</v>
      </c>
      <c r="T50" s="165" t="s">
        <v>1020</v>
      </c>
      <c r="U50" s="165" t="s">
        <v>1020</v>
      </c>
      <c r="V50" s="165" t="s">
        <v>559</v>
      </c>
      <c r="W50" s="165" t="s">
        <v>994</v>
      </c>
      <c r="X50" s="165" t="s">
        <v>994</v>
      </c>
      <c r="Y50" s="165" t="s">
        <v>994</v>
      </c>
      <c r="Z50" s="165" t="s">
        <v>994</v>
      </c>
      <c r="AA50" s="165" t="s">
        <v>994</v>
      </c>
      <c r="AB50" s="165" t="s">
        <v>1007</v>
      </c>
      <c r="AC50" s="165" t="s">
        <v>994</v>
      </c>
      <c r="AD50" s="109" t="s">
        <v>1016</v>
      </c>
      <c r="AE50" s="165" t="s">
        <v>994</v>
      </c>
      <c r="AF50" s="165" t="s">
        <v>1015</v>
      </c>
      <c r="AG50" s="165" t="s">
        <v>559</v>
      </c>
      <c r="AH50" s="165" t="s">
        <v>1013</v>
      </c>
      <c r="AI50" s="165" t="s">
        <v>1013</v>
      </c>
      <c r="AJ50" s="165" t="s">
        <v>1013</v>
      </c>
      <c r="AK50" s="167" t="s">
        <v>950</v>
      </c>
      <c r="AL50" s="165" t="s">
        <v>1012</v>
      </c>
      <c r="AM50" s="165" t="s">
        <v>1012</v>
      </c>
      <c r="AN50" s="165" t="s">
        <v>545</v>
      </c>
      <c r="AO50" s="165" t="s">
        <v>545</v>
      </c>
      <c r="AP50" s="165" t="s">
        <v>545</v>
      </c>
      <c r="AQ50" s="165" t="s">
        <v>545</v>
      </c>
      <c r="AR50" s="165" t="s">
        <v>1008</v>
      </c>
      <c r="AS50" s="165" t="s">
        <v>559</v>
      </c>
      <c r="AT50" s="165" t="s">
        <v>1009</v>
      </c>
      <c r="AU50" s="165" t="s">
        <v>559</v>
      </c>
      <c r="AV50" s="165" t="s">
        <v>556</v>
      </c>
      <c r="AW50" s="165" t="s">
        <v>559</v>
      </c>
      <c r="AX50" s="165" t="s">
        <v>559</v>
      </c>
      <c r="AY50" s="165" t="s">
        <v>952</v>
      </c>
      <c r="AZ50" s="165" t="s">
        <v>1011</v>
      </c>
      <c r="BA50" s="165" t="s">
        <v>1011</v>
      </c>
      <c r="BB50" s="165" t="s">
        <v>559</v>
      </c>
      <c r="BC50" s="165" t="s">
        <v>559</v>
      </c>
      <c r="BD50" s="165" t="s">
        <v>1010</v>
      </c>
      <c r="BE50" s="165" t="s">
        <v>559</v>
      </c>
      <c r="BF50" s="108"/>
    </row>
    <row r="51" spans="1:58" x14ac:dyDescent="0.25">
      <c r="A51" s="133" t="s">
        <v>86</v>
      </c>
      <c r="B51" s="111" t="s">
        <v>85</v>
      </c>
      <c r="C51" s="165" t="s">
        <v>1126</v>
      </c>
      <c r="D51" s="165" t="s">
        <v>1126</v>
      </c>
      <c r="E51" s="165" t="s">
        <v>1017</v>
      </c>
      <c r="F51" s="165" t="s">
        <v>1017</v>
      </c>
      <c r="G51" s="165" t="s">
        <v>1017</v>
      </c>
      <c r="H51" s="165" t="s">
        <v>1017</v>
      </c>
      <c r="I51" s="165" t="s">
        <v>1017</v>
      </c>
      <c r="J51" s="165" t="s">
        <v>1013</v>
      </c>
      <c r="K51" s="165" t="s">
        <v>1013</v>
      </c>
      <c r="L51" s="165" t="s">
        <v>545</v>
      </c>
      <c r="M51" s="165" t="s">
        <v>1010</v>
      </c>
      <c r="N51" s="165" t="s">
        <v>1010</v>
      </c>
      <c r="O51" s="165" t="s">
        <v>1018</v>
      </c>
      <c r="P51" s="165" t="s">
        <v>1018</v>
      </c>
      <c r="Q51" s="165" t="s">
        <v>1015</v>
      </c>
      <c r="R51" s="165" t="s">
        <v>1015</v>
      </c>
      <c r="S51" s="165" t="s">
        <v>1019</v>
      </c>
      <c r="T51" s="165" t="s">
        <v>1020</v>
      </c>
      <c r="U51" s="165" t="s">
        <v>1020</v>
      </c>
      <c r="V51" s="165" t="s">
        <v>559</v>
      </c>
      <c r="W51" s="165" t="s">
        <v>994</v>
      </c>
      <c r="X51" s="165" t="s">
        <v>994</v>
      </c>
      <c r="Y51" s="165" t="s">
        <v>994</v>
      </c>
      <c r="Z51" s="165" t="s">
        <v>994</v>
      </c>
      <c r="AA51" s="165" t="s">
        <v>994</v>
      </c>
      <c r="AB51" s="165" t="s">
        <v>1007</v>
      </c>
      <c r="AC51" s="165" t="s">
        <v>994</v>
      </c>
      <c r="AD51" s="109" t="s">
        <v>1016</v>
      </c>
      <c r="AE51" s="165" t="s">
        <v>994</v>
      </c>
      <c r="AF51" s="165" t="s">
        <v>1015</v>
      </c>
      <c r="AG51" s="165" t="s">
        <v>559</v>
      </c>
      <c r="AH51" s="165" t="s">
        <v>1013</v>
      </c>
      <c r="AI51" s="165" t="s">
        <v>1013</v>
      </c>
      <c r="AJ51" s="165" t="s">
        <v>1013</v>
      </c>
      <c r="AK51" s="167" t="s">
        <v>950</v>
      </c>
      <c r="AL51" s="165" t="s">
        <v>1012</v>
      </c>
      <c r="AM51" s="165" t="s">
        <v>1012</v>
      </c>
      <c r="AN51" s="165" t="s">
        <v>545</v>
      </c>
      <c r="AO51" s="165" t="s">
        <v>545</v>
      </c>
      <c r="AP51" s="165" t="s">
        <v>545</v>
      </c>
      <c r="AQ51" s="165" t="s">
        <v>545</v>
      </c>
      <c r="AR51" s="165" t="s">
        <v>1008</v>
      </c>
      <c r="AS51" s="165" t="s">
        <v>559</v>
      </c>
      <c r="AT51" s="165" t="s">
        <v>1009</v>
      </c>
      <c r="AU51" s="165" t="s">
        <v>559</v>
      </c>
      <c r="AV51" s="165" t="s">
        <v>556</v>
      </c>
      <c r="AW51" s="165" t="s">
        <v>559</v>
      </c>
      <c r="AX51" s="165" t="s">
        <v>559</v>
      </c>
      <c r="AY51" s="165" t="s">
        <v>952</v>
      </c>
      <c r="AZ51" s="165" t="s">
        <v>1011</v>
      </c>
      <c r="BA51" s="165" t="s">
        <v>1011</v>
      </c>
      <c r="BB51" s="165" t="s">
        <v>559</v>
      </c>
      <c r="BC51" s="165" t="s">
        <v>559</v>
      </c>
      <c r="BD51" s="165" t="s">
        <v>1010</v>
      </c>
      <c r="BE51" s="165" t="s">
        <v>559</v>
      </c>
      <c r="BF51" s="108"/>
    </row>
    <row r="52" spans="1:58" x14ac:dyDescent="0.25">
      <c r="A52" s="133" t="s">
        <v>88</v>
      </c>
      <c r="B52" s="111" t="s">
        <v>87</v>
      </c>
      <c r="C52" s="165" t="s">
        <v>1126</v>
      </c>
      <c r="D52" s="165" t="s">
        <v>1126</v>
      </c>
      <c r="E52" s="165" t="s">
        <v>1017</v>
      </c>
      <c r="F52" s="165" t="s">
        <v>1017</v>
      </c>
      <c r="G52" s="165" t="s">
        <v>1017</v>
      </c>
      <c r="H52" s="165" t="s">
        <v>1017</v>
      </c>
      <c r="I52" s="165" t="s">
        <v>1017</v>
      </c>
      <c r="J52" s="165" t="s">
        <v>1013</v>
      </c>
      <c r="K52" s="165" t="s">
        <v>1013</v>
      </c>
      <c r="L52" s="165" t="s">
        <v>545</v>
      </c>
      <c r="M52" s="165" t="s">
        <v>1010</v>
      </c>
      <c r="N52" s="165" t="s">
        <v>1010</v>
      </c>
      <c r="O52" s="165" t="s">
        <v>1018</v>
      </c>
      <c r="P52" s="165" t="s">
        <v>1018</v>
      </c>
      <c r="Q52" s="165" t="s">
        <v>1015</v>
      </c>
      <c r="R52" s="165" t="s">
        <v>1015</v>
      </c>
      <c r="S52" s="165" t="s">
        <v>1019</v>
      </c>
      <c r="T52" s="165" t="s">
        <v>1020</v>
      </c>
      <c r="U52" s="165" t="s">
        <v>1020</v>
      </c>
      <c r="V52" s="165" t="s">
        <v>559</v>
      </c>
      <c r="W52" s="165" t="s">
        <v>994</v>
      </c>
      <c r="X52" s="165" t="s">
        <v>994</v>
      </c>
      <c r="Y52" s="165" t="s">
        <v>994</v>
      </c>
      <c r="Z52" s="165" t="s">
        <v>994</v>
      </c>
      <c r="AA52" s="165" t="s">
        <v>994</v>
      </c>
      <c r="AB52" s="165" t="s">
        <v>950</v>
      </c>
      <c r="AC52" s="165" t="s">
        <v>994</v>
      </c>
      <c r="AD52" s="109" t="s">
        <v>1016</v>
      </c>
      <c r="AE52" s="165" t="s">
        <v>994</v>
      </c>
      <c r="AF52" s="165" t="s">
        <v>1015</v>
      </c>
      <c r="AG52" s="165" t="s">
        <v>559</v>
      </c>
      <c r="AH52" s="165" t="s">
        <v>1013</v>
      </c>
      <c r="AI52" s="165" t="s">
        <v>1013</v>
      </c>
      <c r="AJ52" s="165" t="s">
        <v>1013</v>
      </c>
      <c r="AK52" s="167" t="s">
        <v>950</v>
      </c>
      <c r="AL52" s="165" t="s">
        <v>1012</v>
      </c>
      <c r="AM52" s="165" t="s">
        <v>1012</v>
      </c>
      <c r="AN52" s="165" t="s">
        <v>545</v>
      </c>
      <c r="AO52" s="165" t="s">
        <v>545</v>
      </c>
      <c r="AP52" s="165" t="s">
        <v>545</v>
      </c>
      <c r="AQ52" s="165" t="s">
        <v>545</v>
      </c>
      <c r="AR52" s="165" t="s">
        <v>1008</v>
      </c>
      <c r="AS52" s="165" t="s">
        <v>559</v>
      </c>
      <c r="AT52" s="165" t="s">
        <v>1009</v>
      </c>
      <c r="AU52" s="165" t="s">
        <v>559</v>
      </c>
      <c r="AV52" s="165" t="s">
        <v>556</v>
      </c>
      <c r="AW52" s="165" t="s">
        <v>559</v>
      </c>
      <c r="AX52" s="165" t="s">
        <v>559</v>
      </c>
      <c r="AY52" s="165" t="s">
        <v>952</v>
      </c>
      <c r="AZ52" s="165" t="s">
        <v>1011</v>
      </c>
      <c r="BA52" s="165" t="s">
        <v>1011</v>
      </c>
      <c r="BB52" s="165" t="s">
        <v>559</v>
      </c>
      <c r="BC52" s="165" t="s">
        <v>559</v>
      </c>
      <c r="BD52" s="165" t="s">
        <v>1010</v>
      </c>
      <c r="BE52" s="165" t="s">
        <v>559</v>
      </c>
      <c r="BF52" s="108"/>
    </row>
    <row r="53" spans="1:58" x14ac:dyDescent="0.25">
      <c r="A53" s="133" t="s">
        <v>90</v>
      </c>
      <c r="B53" s="111" t="s">
        <v>89</v>
      </c>
      <c r="C53" s="165" t="s">
        <v>1126</v>
      </c>
      <c r="D53" s="165" t="s">
        <v>1126</v>
      </c>
      <c r="E53" s="165" t="s">
        <v>1017</v>
      </c>
      <c r="F53" s="165" t="s">
        <v>1017</v>
      </c>
      <c r="G53" s="165" t="s">
        <v>1017</v>
      </c>
      <c r="H53" s="165" t="s">
        <v>1017</v>
      </c>
      <c r="I53" s="165" t="s">
        <v>1017</v>
      </c>
      <c r="J53" s="165" t="s">
        <v>1013</v>
      </c>
      <c r="K53" s="165" t="s">
        <v>1013</v>
      </c>
      <c r="L53" s="165" t="s">
        <v>545</v>
      </c>
      <c r="M53" s="165" t="s">
        <v>1010</v>
      </c>
      <c r="N53" s="165" t="s">
        <v>1010</v>
      </c>
      <c r="O53" s="165" t="s">
        <v>1018</v>
      </c>
      <c r="P53" s="165" t="s">
        <v>1018</v>
      </c>
      <c r="Q53" s="165" t="s">
        <v>1015</v>
      </c>
      <c r="R53" s="165" t="s">
        <v>1015</v>
      </c>
      <c r="S53" s="165" t="s">
        <v>1019</v>
      </c>
      <c r="T53" s="165" t="s">
        <v>1020</v>
      </c>
      <c r="U53" s="165" t="s">
        <v>1020</v>
      </c>
      <c r="V53" s="165" t="s">
        <v>559</v>
      </c>
      <c r="W53" s="165" t="s">
        <v>994</v>
      </c>
      <c r="X53" s="165" t="s">
        <v>994</v>
      </c>
      <c r="Y53" s="165" t="s">
        <v>994</v>
      </c>
      <c r="Z53" s="165" t="s">
        <v>994</v>
      </c>
      <c r="AA53" s="165" t="s">
        <v>994</v>
      </c>
      <c r="AB53" s="165" t="s">
        <v>1007</v>
      </c>
      <c r="AC53" s="165" t="s">
        <v>994</v>
      </c>
      <c r="AD53" s="109" t="s">
        <v>1016</v>
      </c>
      <c r="AE53" s="165" t="s">
        <v>994</v>
      </c>
      <c r="AF53" s="165" t="s">
        <v>1015</v>
      </c>
      <c r="AG53" s="165" t="s">
        <v>559</v>
      </c>
      <c r="AH53" s="165" t="s">
        <v>1013</v>
      </c>
      <c r="AI53" s="165" t="s">
        <v>1013</v>
      </c>
      <c r="AJ53" s="165" t="s">
        <v>1013</v>
      </c>
      <c r="AK53" s="167" t="s">
        <v>950</v>
      </c>
      <c r="AL53" s="165" t="s">
        <v>1012</v>
      </c>
      <c r="AM53" s="165" t="s">
        <v>1012</v>
      </c>
      <c r="AN53" s="165" t="s">
        <v>545</v>
      </c>
      <c r="AO53" s="165" t="s">
        <v>545</v>
      </c>
      <c r="AP53" s="165" t="s">
        <v>545</v>
      </c>
      <c r="AQ53" s="165" t="s">
        <v>545</v>
      </c>
      <c r="AR53" s="165" t="s">
        <v>1008</v>
      </c>
      <c r="AS53" s="165" t="s">
        <v>559</v>
      </c>
      <c r="AT53" s="165" t="s">
        <v>1009</v>
      </c>
      <c r="AU53" s="165" t="s">
        <v>559</v>
      </c>
      <c r="AV53" s="165" t="s">
        <v>556</v>
      </c>
      <c r="AW53" s="165" t="s">
        <v>559</v>
      </c>
      <c r="AX53" s="165" t="s">
        <v>559</v>
      </c>
      <c r="AY53" s="165" t="s">
        <v>952</v>
      </c>
      <c r="AZ53" s="165" t="s">
        <v>1011</v>
      </c>
      <c r="BA53" s="165" t="s">
        <v>1011</v>
      </c>
      <c r="BB53" s="165" t="s">
        <v>559</v>
      </c>
      <c r="BC53" s="165" t="s">
        <v>559</v>
      </c>
      <c r="BD53" s="165" t="s">
        <v>1010</v>
      </c>
      <c r="BE53" s="165" t="s">
        <v>559</v>
      </c>
      <c r="BF53" s="108"/>
    </row>
    <row r="54" spans="1:58" x14ac:dyDescent="0.25">
      <c r="A54" s="133" t="s">
        <v>93</v>
      </c>
      <c r="B54" s="111" t="s">
        <v>92</v>
      </c>
      <c r="C54" s="165" t="s">
        <v>1126</v>
      </c>
      <c r="D54" s="165" t="s">
        <v>1126</v>
      </c>
      <c r="E54" s="165" t="s">
        <v>1017</v>
      </c>
      <c r="F54" s="165" t="s">
        <v>1017</v>
      </c>
      <c r="G54" s="165" t="s">
        <v>1017</v>
      </c>
      <c r="H54" s="165" t="s">
        <v>1017</v>
      </c>
      <c r="I54" s="165" t="s">
        <v>1017</v>
      </c>
      <c r="J54" s="165" t="s">
        <v>1013</v>
      </c>
      <c r="K54" s="165" t="s">
        <v>1013</v>
      </c>
      <c r="L54" s="165" t="s">
        <v>545</v>
      </c>
      <c r="M54" s="165" t="s">
        <v>1010</v>
      </c>
      <c r="N54" s="165" t="s">
        <v>1010</v>
      </c>
      <c r="O54" s="165" t="s">
        <v>1018</v>
      </c>
      <c r="P54" s="165" t="s">
        <v>1018</v>
      </c>
      <c r="Q54" s="165" t="s">
        <v>1015</v>
      </c>
      <c r="R54" s="165" t="s">
        <v>1015</v>
      </c>
      <c r="S54" s="165" t="s">
        <v>1019</v>
      </c>
      <c r="T54" s="165" t="s">
        <v>1020</v>
      </c>
      <c r="U54" s="165" t="s">
        <v>1020</v>
      </c>
      <c r="V54" s="165" t="s">
        <v>559</v>
      </c>
      <c r="W54" s="165" t="s">
        <v>994</v>
      </c>
      <c r="X54" s="165" t="s">
        <v>994</v>
      </c>
      <c r="Y54" s="165" t="s">
        <v>994</v>
      </c>
      <c r="Z54" s="165" t="s">
        <v>994</v>
      </c>
      <c r="AA54" s="165" t="s">
        <v>994</v>
      </c>
      <c r="AB54" s="165" t="s">
        <v>1007</v>
      </c>
      <c r="AC54" s="165" t="s">
        <v>994</v>
      </c>
      <c r="AD54" s="109" t="s">
        <v>1016</v>
      </c>
      <c r="AE54" s="165" t="s">
        <v>994</v>
      </c>
      <c r="AF54" s="165" t="s">
        <v>1015</v>
      </c>
      <c r="AG54" s="165" t="s">
        <v>559</v>
      </c>
      <c r="AH54" s="165" t="s">
        <v>1013</v>
      </c>
      <c r="AI54" s="165" t="s">
        <v>1013</v>
      </c>
      <c r="AJ54" s="165" t="s">
        <v>1013</v>
      </c>
      <c r="AK54" s="167" t="s">
        <v>950</v>
      </c>
      <c r="AL54" s="165" t="s">
        <v>1012</v>
      </c>
      <c r="AM54" s="165" t="s">
        <v>1012</v>
      </c>
      <c r="AN54" s="165" t="s">
        <v>545</v>
      </c>
      <c r="AO54" s="165" t="s">
        <v>545</v>
      </c>
      <c r="AP54" s="165" t="s">
        <v>545</v>
      </c>
      <c r="AQ54" s="165" t="s">
        <v>545</v>
      </c>
      <c r="AR54" s="165" t="s">
        <v>1008</v>
      </c>
      <c r="AS54" s="165" t="s">
        <v>559</v>
      </c>
      <c r="AT54" s="165" t="s">
        <v>1009</v>
      </c>
      <c r="AU54" s="165" t="s">
        <v>559</v>
      </c>
      <c r="AV54" s="165" t="s">
        <v>556</v>
      </c>
      <c r="AW54" s="165" t="s">
        <v>559</v>
      </c>
      <c r="AX54" s="165" t="s">
        <v>559</v>
      </c>
      <c r="AY54" s="165" t="s">
        <v>952</v>
      </c>
      <c r="AZ54" s="165" t="s">
        <v>1011</v>
      </c>
      <c r="BA54" s="165" t="s">
        <v>1011</v>
      </c>
      <c r="BB54" s="165" t="s">
        <v>559</v>
      </c>
      <c r="BC54" s="165" t="s">
        <v>559</v>
      </c>
      <c r="BD54" s="165" t="s">
        <v>1010</v>
      </c>
      <c r="BE54" s="165" t="s">
        <v>559</v>
      </c>
      <c r="BF54" s="108"/>
    </row>
    <row r="55" spans="1:58" x14ac:dyDescent="0.25">
      <c r="A55" s="133" t="s">
        <v>95</v>
      </c>
      <c r="B55" s="111" t="s">
        <v>94</v>
      </c>
      <c r="C55" s="165" t="s">
        <v>1126</v>
      </c>
      <c r="D55" s="165" t="s">
        <v>1126</v>
      </c>
      <c r="E55" s="165" t="s">
        <v>1017</v>
      </c>
      <c r="F55" s="165" t="s">
        <v>1017</v>
      </c>
      <c r="G55" s="165" t="s">
        <v>1017</v>
      </c>
      <c r="H55" s="165" t="s">
        <v>1017</v>
      </c>
      <c r="I55" s="165" t="s">
        <v>1017</v>
      </c>
      <c r="J55" s="165" t="s">
        <v>1013</v>
      </c>
      <c r="K55" s="165" t="s">
        <v>1013</v>
      </c>
      <c r="L55" s="165" t="s">
        <v>545</v>
      </c>
      <c r="M55" s="165" t="s">
        <v>1010</v>
      </c>
      <c r="N55" s="165" t="s">
        <v>1010</v>
      </c>
      <c r="O55" s="165" t="s">
        <v>1018</v>
      </c>
      <c r="P55" s="165" t="s">
        <v>1018</v>
      </c>
      <c r="Q55" s="165" t="s">
        <v>1015</v>
      </c>
      <c r="R55" s="165" t="s">
        <v>1015</v>
      </c>
      <c r="S55" s="165" t="s">
        <v>1019</v>
      </c>
      <c r="T55" s="165" t="s">
        <v>1020</v>
      </c>
      <c r="U55" s="165" t="s">
        <v>1020</v>
      </c>
      <c r="V55" s="165" t="s">
        <v>559</v>
      </c>
      <c r="W55" s="165" t="s">
        <v>994</v>
      </c>
      <c r="X55" s="165" t="s">
        <v>994</v>
      </c>
      <c r="Y55" s="165" t="s">
        <v>994</v>
      </c>
      <c r="Z55" s="165" t="s">
        <v>994</v>
      </c>
      <c r="AA55" s="165" t="s">
        <v>994</v>
      </c>
      <c r="AB55" s="165" t="s">
        <v>1007</v>
      </c>
      <c r="AC55" s="165" t="s">
        <v>994</v>
      </c>
      <c r="AD55" s="109" t="s">
        <v>1016</v>
      </c>
      <c r="AE55" s="165" t="s">
        <v>994</v>
      </c>
      <c r="AF55" s="165" t="s">
        <v>1015</v>
      </c>
      <c r="AG55" s="165" t="s">
        <v>559</v>
      </c>
      <c r="AH55" s="165" t="s">
        <v>1013</v>
      </c>
      <c r="AI55" s="165" t="s">
        <v>1013</v>
      </c>
      <c r="AJ55" s="165" t="s">
        <v>1013</v>
      </c>
      <c r="AK55" s="167" t="s">
        <v>953</v>
      </c>
      <c r="AL55" s="165" t="s">
        <v>1012</v>
      </c>
      <c r="AM55" s="165" t="s">
        <v>1012</v>
      </c>
      <c r="AN55" s="165" t="s">
        <v>545</v>
      </c>
      <c r="AO55" s="165" t="s">
        <v>545</v>
      </c>
      <c r="AP55" s="165" t="s">
        <v>545</v>
      </c>
      <c r="AQ55" s="165" t="s">
        <v>545</v>
      </c>
      <c r="AR55" s="165" t="s">
        <v>1008</v>
      </c>
      <c r="AS55" s="165" t="s">
        <v>559</v>
      </c>
      <c r="AT55" s="165" t="s">
        <v>1009</v>
      </c>
      <c r="AU55" s="165" t="s">
        <v>559</v>
      </c>
      <c r="AV55" s="165" t="s">
        <v>556</v>
      </c>
      <c r="AW55" s="165" t="s">
        <v>559</v>
      </c>
      <c r="AX55" s="165" t="s">
        <v>559</v>
      </c>
      <c r="AY55" s="165" t="s">
        <v>952</v>
      </c>
      <c r="AZ55" s="165" t="s">
        <v>1011</v>
      </c>
      <c r="BA55" s="165" t="s">
        <v>1011</v>
      </c>
      <c r="BB55" s="165" t="s">
        <v>559</v>
      </c>
      <c r="BC55" s="165" t="s">
        <v>559</v>
      </c>
      <c r="BD55" s="165" t="s">
        <v>1010</v>
      </c>
      <c r="BE55" s="165" t="s">
        <v>559</v>
      </c>
      <c r="BF55" s="108"/>
    </row>
    <row r="56" spans="1:58" x14ac:dyDescent="0.25">
      <c r="A56" s="133" t="s">
        <v>97</v>
      </c>
      <c r="B56" s="111" t="s">
        <v>96</v>
      </c>
      <c r="C56" s="165" t="s">
        <v>1126</v>
      </c>
      <c r="D56" s="165" t="s">
        <v>1126</v>
      </c>
      <c r="E56" s="165" t="s">
        <v>1017</v>
      </c>
      <c r="F56" s="165" t="s">
        <v>1017</v>
      </c>
      <c r="G56" s="165" t="s">
        <v>1017</v>
      </c>
      <c r="H56" s="165" t="s">
        <v>1017</v>
      </c>
      <c r="I56" s="165" t="s">
        <v>1017</v>
      </c>
      <c r="J56" s="165" t="s">
        <v>1013</v>
      </c>
      <c r="K56" s="165" t="s">
        <v>1013</v>
      </c>
      <c r="L56" s="165" t="s">
        <v>545</v>
      </c>
      <c r="M56" s="165" t="s">
        <v>1010</v>
      </c>
      <c r="N56" s="165" t="s">
        <v>1010</v>
      </c>
      <c r="O56" s="165" t="s">
        <v>1018</v>
      </c>
      <c r="P56" s="165" t="s">
        <v>1018</v>
      </c>
      <c r="Q56" s="165" t="s">
        <v>1015</v>
      </c>
      <c r="R56" s="165" t="s">
        <v>1015</v>
      </c>
      <c r="S56" s="165" t="s">
        <v>1019</v>
      </c>
      <c r="T56" s="165" t="s">
        <v>1020</v>
      </c>
      <c r="U56" s="165" t="s">
        <v>1020</v>
      </c>
      <c r="V56" s="165" t="s">
        <v>559</v>
      </c>
      <c r="W56" s="165" t="s">
        <v>994</v>
      </c>
      <c r="X56" s="165" t="s">
        <v>994</v>
      </c>
      <c r="Y56" s="165" t="s">
        <v>994</v>
      </c>
      <c r="Z56" s="165" t="s">
        <v>994</v>
      </c>
      <c r="AA56" s="165" t="s">
        <v>994</v>
      </c>
      <c r="AB56" s="165" t="s">
        <v>1007</v>
      </c>
      <c r="AC56" s="165" t="s">
        <v>994</v>
      </c>
      <c r="AD56" s="109" t="s">
        <v>1016</v>
      </c>
      <c r="AE56" s="165" t="s">
        <v>994</v>
      </c>
      <c r="AF56" s="165" t="s">
        <v>1015</v>
      </c>
      <c r="AG56" s="165" t="s">
        <v>559</v>
      </c>
      <c r="AH56" s="165" t="s">
        <v>1013</v>
      </c>
      <c r="AI56" s="165" t="s">
        <v>1013</v>
      </c>
      <c r="AJ56" s="165" t="s">
        <v>1013</v>
      </c>
      <c r="AK56" s="167" t="s">
        <v>953</v>
      </c>
      <c r="AL56" s="165" t="s">
        <v>1012</v>
      </c>
      <c r="AM56" s="165" t="s">
        <v>1012</v>
      </c>
      <c r="AN56" s="165" t="s">
        <v>545</v>
      </c>
      <c r="AO56" s="165" t="s">
        <v>545</v>
      </c>
      <c r="AP56" s="165" t="s">
        <v>545</v>
      </c>
      <c r="AQ56" s="165" t="s">
        <v>545</v>
      </c>
      <c r="AR56" s="165" t="s">
        <v>1008</v>
      </c>
      <c r="AS56" s="165" t="s">
        <v>559</v>
      </c>
      <c r="AT56" s="165" t="s">
        <v>1009</v>
      </c>
      <c r="AU56" s="165" t="s">
        <v>559</v>
      </c>
      <c r="AV56" s="165" t="s">
        <v>556</v>
      </c>
      <c r="AW56" s="165" t="s">
        <v>559</v>
      </c>
      <c r="AX56" s="165" t="s">
        <v>559</v>
      </c>
      <c r="AY56" s="165" t="s">
        <v>952</v>
      </c>
      <c r="AZ56" s="165" t="s">
        <v>1011</v>
      </c>
      <c r="BA56" s="165" t="s">
        <v>1011</v>
      </c>
      <c r="BB56" s="165" t="s">
        <v>559</v>
      </c>
      <c r="BC56" s="165" t="s">
        <v>559</v>
      </c>
      <c r="BD56" s="165" t="s">
        <v>1010</v>
      </c>
      <c r="BE56" s="165" t="s">
        <v>559</v>
      </c>
      <c r="BF56" s="108"/>
    </row>
    <row r="57" spans="1:58" x14ac:dyDescent="0.25">
      <c r="A57" s="133" t="s">
        <v>99</v>
      </c>
      <c r="B57" s="111" t="s">
        <v>98</v>
      </c>
      <c r="C57" s="165" t="s">
        <v>1126</v>
      </c>
      <c r="D57" s="165" t="s">
        <v>1126</v>
      </c>
      <c r="E57" s="165" t="s">
        <v>1017</v>
      </c>
      <c r="F57" s="165" t="s">
        <v>1017</v>
      </c>
      <c r="G57" s="165" t="s">
        <v>1017</v>
      </c>
      <c r="H57" s="165" t="s">
        <v>1017</v>
      </c>
      <c r="I57" s="165" t="s">
        <v>1017</v>
      </c>
      <c r="J57" s="165" t="s">
        <v>1013</v>
      </c>
      <c r="K57" s="165" t="s">
        <v>1013</v>
      </c>
      <c r="L57" s="165" t="s">
        <v>545</v>
      </c>
      <c r="M57" s="165" t="s">
        <v>1010</v>
      </c>
      <c r="N57" s="165" t="s">
        <v>1010</v>
      </c>
      <c r="O57" s="165" t="s">
        <v>1018</v>
      </c>
      <c r="P57" s="165" t="s">
        <v>1018</v>
      </c>
      <c r="Q57" s="165" t="s">
        <v>1015</v>
      </c>
      <c r="R57" s="165" t="s">
        <v>1015</v>
      </c>
      <c r="S57" s="165" t="s">
        <v>1019</v>
      </c>
      <c r="T57" s="165" t="s">
        <v>1020</v>
      </c>
      <c r="U57" s="165" t="s">
        <v>1020</v>
      </c>
      <c r="V57" s="165" t="s">
        <v>559</v>
      </c>
      <c r="W57" s="165" t="s">
        <v>994</v>
      </c>
      <c r="X57" s="165" t="s">
        <v>994</v>
      </c>
      <c r="Y57" s="165" t="s">
        <v>994</v>
      </c>
      <c r="Z57" s="165" t="s">
        <v>994</v>
      </c>
      <c r="AA57" s="165" t="s">
        <v>994</v>
      </c>
      <c r="AB57" s="165" t="s">
        <v>1007</v>
      </c>
      <c r="AC57" s="165" t="s">
        <v>994</v>
      </c>
      <c r="AD57" s="109" t="s">
        <v>1016</v>
      </c>
      <c r="AE57" s="165" t="s">
        <v>994</v>
      </c>
      <c r="AF57" s="165" t="s">
        <v>1015</v>
      </c>
      <c r="AG57" s="165" t="s">
        <v>559</v>
      </c>
      <c r="AH57" s="165" t="s">
        <v>1013</v>
      </c>
      <c r="AI57" s="165" t="s">
        <v>1013</v>
      </c>
      <c r="AJ57" s="165" t="s">
        <v>1013</v>
      </c>
      <c r="AK57" s="167" t="s">
        <v>950</v>
      </c>
      <c r="AL57" s="165" t="s">
        <v>1012</v>
      </c>
      <c r="AM57" s="165" t="s">
        <v>1012</v>
      </c>
      <c r="AN57" s="165" t="s">
        <v>545</v>
      </c>
      <c r="AO57" s="165" t="s">
        <v>545</v>
      </c>
      <c r="AP57" s="165" t="s">
        <v>545</v>
      </c>
      <c r="AQ57" s="165" t="s">
        <v>545</v>
      </c>
      <c r="AR57" s="165" t="s">
        <v>1008</v>
      </c>
      <c r="AS57" s="165" t="s">
        <v>559</v>
      </c>
      <c r="AT57" s="165" t="s">
        <v>1009</v>
      </c>
      <c r="AU57" s="165" t="s">
        <v>559</v>
      </c>
      <c r="AV57" s="165" t="s">
        <v>556</v>
      </c>
      <c r="AW57" s="165" t="s">
        <v>559</v>
      </c>
      <c r="AX57" s="165" t="s">
        <v>559</v>
      </c>
      <c r="AY57" s="165" t="s">
        <v>952</v>
      </c>
      <c r="AZ57" s="165" t="s">
        <v>1011</v>
      </c>
      <c r="BA57" s="165" t="s">
        <v>1011</v>
      </c>
      <c r="BB57" s="165" t="s">
        <v>559</v>
      </c>
      <c r="BC57" s="165" t="s">
        <v>559</v>
      </c>
      <c r="BD57" s="165" t="s">
        <v>1010</v>
      </c>
      <c r="BE57" s="165" t="s">
        <v>559</v>
      </c>
      <c r="BF57" s="108"/>
    </row>
    <row r="58" spans="1:58" x14ac:dyDescent="0.25">
      <c r="A58" s="133" t="s">
        <v>101</v>
      </c>
      <c r="B58" s="111" t="s">
        <v>100</v>
      </c>
      <c r="C58" s="165" t="s">
        <v>1126</v>
      </c>
      <c r="D58" s="165" t="s">
        <v>1126</v>
      </c>
      <c r="E58" s="165" t="s">
        <v>1017</v>
      </c>
      <c r="F58" s="165" t="s">
        <v>1017</v>
      </c>
      <c r="G58" s="165" t="s">
        <v>1017</v>
      </c>
      <c r="H58" s="165" t="s">
        <v>1017</v>
      </c>
      <c r="I58" s="165" t="s">
        <v>1017</v>
      </c>
      <c r="J58" s="165" t="s">
        <v>1013</v>
      </c>
      <c r="K58" s="165" t="s">
        <v>1013</v>
      </c>
      <c r="L58" s="165" t="s">
        <v>545</v>
      </c>
      <c r="M58" s="165" t="s">
        <v>1010</v>
      </c>
      <c r="N58" s="165" t="s">
        <v>1010</v>
      </c>
      <c r="O58" s="165" t="s">
        <v>1018</v>
      </c>
      <c r="P58" s="165" t="s">
        <v>1018</v>
      </c>
      <c r="Q58" s="165" t="s">
        <v>1015</v>
      </c>
      <c r="R58" s="165" t="s">
        <v>1015</v>
      </c>
      <c r="S58" s="165" t="s">
        <v>1019</v>
      </c>
      <c r="T58" s="165" t="s">
        <v>1020</v>
      </c>
      <c r="U58" s="165" t="s">
        <v>1020</v>
      </c>
      <c r="V58" s="165" t="s">
        <v>559</v>
      </c>
      <c r="W58" s="165" t="s">
        <v>994</v>
      </c>
      <c r="X58" s="165" t="s">
        <v>994</v>
      </c>
      <c r="Y58" s="165" t="s">
        <v>994</v>
      </c>
      <c r="Z58" s="165" t="s">
        <v>994</v>
      </c>
      <c r="AA58" s="165" t="s">
        <v>994</v>
      </c>
      <c r="AB58" s="165" t="s">
        <v>1007</v>
      </c>
      <c r="AC58" s="165" t="s">
        <v>994</v>
      </c>
      <c r="AD58" s="109" t="s">
        <v>1016</v>
      </c>
      <c r="AE58" s="165" t="s">
        <v>994</v>
      </c>
      <c r="AF58" s="165" t="s">
        <v>1015</v>
      </c>
      <c r="AG58" s="165" t="s">
        <v>559</v>
      </c>
      <c r="AH58" s="165" t="s">
        <v>1013</v>
      </c>
      <c r="AI58" s="165" t="s">
        <v>1013</v>
      </c>
      <c r="AJ58" s="165" t="s">
        <v>1013</v>
      </c>
      <c r="AK58" s="167" t="s">
        <v>950</v>
      </c>
      <c r="AL58" s="165" t="s">
        <v>1012</v>
      </c>
      <c r="AM58" s="165" t="s">
        <v>1012</v>
      </c>
      <c r="AN58" s="165" t="s">
        <v>545</v>
      </c>
      <c r="AO58" s="165" t="s">
        <v>545</v>
      </c>
      <c r="AP58" s="165" t="s">
        <v>545</v>
      </c>
      <c r="AQ58" s="165" t="s">
        <v>545</v>
      </c>
      <c r="AR58" s="165" t="s">
        <v>1008</v>
      </c>
      <c r="AS58" s="165" t="s">
        <v>559</v>
      </c>
      <c r="AT58" s="165" t="s">
        <v>1009</v>
      </c>
      <c r="AU58" s="165" t="s">
        <v>559</v>
      </c>
      <c r="AV58" s="165" t="s">
        <v>556</v>
      </c>
      <c r="AW58" s="165" t="s">
        <v>559</v>
      </c>
      <c r="AX58" s="165" t="s">
        <v>559</v>
      </c>
      <c r="AY58" s="165" t="s">
        <v>952</v>
      </c>
      <c r="AZ58" s="165" t="s">
        <v>1011</v>
      </c>
      <c r="BA58" s="165" t="s">
        <v>1011</v>
      </c>
      <c r="BB58" s="165" t="s">
        <v>559</v>
      </c>
      <c r="BC58" s="165" t="s">
        <v>559</v>
      </c>
      <c r="BD58" s="165" t="s">
        <v>1010</v>
      </c>
      <c r="BE58" s="165" t="s">
        <v>559</v>
      </c>
      <c r="BF58" s="108"/>
    </row>
    <row r="59" spans="1:58" x14ac:dyDescent="0.25">
      <c r="A59" s="133" t="s">
        <v>103</v>
      </c>
      <c r="B59" s="111" t="s">
        <v>102</v>
      </c>
      <c r="C59" s="165" t="s">
        <v>1126</v>
      </c>
      <c r="D59" s="165" t="s">
        <v>1126</v>
      </c>
      <c r="E59" s="165" t="s">
        <v>1017</v>
      </c>
      <c r="F59" s="165" t="s">
        <v>1017</v>
      </c>
      <c r="G59" s="165" t="s">
        <v>1017</v>
      </c>
      <c r="H59" s="165" t="s">
        <v>1017</v>
      </c>
      <c r="I59" s="165" t="s">
        <v>1017</v>
      </c>
      <c r="J59" s="165" t="s">
        <v>1013</v>
      </c>
      <c r="K59" s="165" t="s">
        <v>1013</v>
      </c>
      <c r="L59" s="165" t="s">
        <v>545</v>
      </c>
      <c r="M59" s="165" t="s">
        <v>1010</v>
      </c>
      <c r="N59" s="165" t="s">
        <v>1010</v>
      </c>
      <c r="O59" s="165" t="s">
        <v>1018</v>
      </c>
      <c r="P59" s="165" t="s">
        <v>1018</v>
      </c>
      <c r="Q59" s="165" t="s">
        <v>1015</v>
      </c>
      <c r="R59" s="165" t="s">
        <v>1015</v>
      </c>
      <c r="S59" s="165" t="s">
        <v>1019</v>
      </c>
      <c r="T59" s="165" t="s">
        <v>1020</v>
      </c>
      <c r="U59" s="165" t="s">
        <v>1020</v>
      </c>
      <c r="V59" s="165" t="s">
        <v>559</v>
      </c>
      <c r="W59" s="165" t="s">
        <v>994</v>
      </c>
      <c r="X59" s="165" t="s">
        <v>994</v>
      </c>
      <c r="Y59" s="165" t="s">
        <v>994</v>
      </c>
      <c r="Z59" s="165" t="s">
        <v>994</v>
      </c>
      <c r="AA59" s="165" t="s">
        <v>994</v>
      </c>
      <c r="AB59" s="165" t="s">
        <v>994</v>
      </c>
      <c r="AC59" s="165" t="s">
        <v>994</v>
      </c>
      <c r="AD59" s="109" t="s">
        <v>1016</v>
      </c>
      <c r="AE59" s="165" t="s">
        <v>994</v>
      </c>
      <c r="AF59" s="165" t="s">
        <v>1015</v>
      </c>
      <c r="AG59" s="165" t="s">
        <v>559</v>
      </c>
      <c r="AH59" s="165" t="s">
        <v>1013</v>
      </c>
      <c r="AI59" s="165" t="s">
        <v>1013</v>
      </c>
      <c r="AJ59" s="165" t="s">
        <v>1013</v>
      </c>
      <c r="AK59" s="167" t="s">
        <v>950</v>
      </c>
      <c r="AL59" s="165" t="s">
        <v>1012</v>
      </c>
      <c r="AM59" s="165" t="s">
        <v>1012</v>
      </c>
      <c r="AN59" s="165" t="s">
        <v>545</v>
      </c>
      <c r="AO59" s="165" t="s">
        <v>545</v>
      </c>
      <c r="AP59" s="165" t="s">
        <v>545</v>
      </c>
      <c r="AQ59" s="165" t="s">
        <v>545</v>
      </c>
      <c r="AR59" s="165" t="s">
        <v>1008</v>
      </c>
      <c r="AS59" s="165" t="s">
        <v>559</v>
      </c>
      <c r="AT59" s="165" t="s">
        <v>1009</v>
      </c>
      <c r="AU59" s="165" t="s">
        <v>559</v>
      </c>
      <c r="AV59" s="165" t="s">
        <v>556</v>
      </c>
      <c r="AW59" s="165" t="s">
        <v>559</v>
      </c>
      <c r="AX59" s="165" t="s">
        <v>559</v>
      </c>
      <c r="AY59" s="165" t="s">
        <v>952</v>
      </c>
      <c r="AZ59" s="165" t="s">
        <v>1011</v>
      </c>
      <c r="BA59" s="165" t="s">
        <v>1011</v>
      </c>
      <c r="BB59" s="165" t="s">
        <v>559</v>
      </c>
      <c r="BC59" s="165" t="s">
        <v>559</v>
      </c>
      <c r="BD59" s="165" t="s">
        <v>1010</v>
      </c>
      <c r="BE59" s="165" t="s">
        <v>559</v>
      </c>
      <c r="BF59" s="108"/>
    </row>
    <row r="60" spans="1:58" x14ac:dyDescent="0.25">
      <c r="A60" s="133" t="s">
        <v>105</v>
      </c>
      <c r="B60" s="111" t="s">
        <v>104</v>
      </c>
      <c r="C60" s="165" t="s">
        <v>1126</v>
      </c>
      <c r="D60" s="165" t="s">
        <v>1126</v>
      </c>
      <c r="E60" s="165" t="s">
        <v>1017</v>
      </c>
      <c r="F60" s="165" t="s">
        <v>1017</v>
      </c>
      <c r="G60" s="165" t="s">
        <v>1017</v>
      </c>
      <c r="H60" s="165" t="s">
        <v>1017</v>
      </c>
      <c r="I60" s="165" t="s">
        <v>1017</v>
      </c>
      <c r="J60" s="165" t="s">
        <v>1013</v>
      </c>
      <c r="K60" s="165" t="s">
        <v>1013</v>
      </c>
      <c r="L60" s="165" t="s">
        <v>545</v>
      </c>
      <c r="M60" s="165" t="s">
        <v>1010</v>
      </c>
      <c r="N60" s="165" t="s">
        <v>1010</v>
      </c>
      <c r="O60" s="165" t="s">
        <v>1018</v>
      </c>
      <c r="P60" s="165" t="s">
        <v>1018</v>
      </c>
      <c r="Q60" s="165" t="s">
        <v>1015</v>
      </c>
      <c r="R60" s="165" t="s">
        <v>1015</v>
      </c>
      <c r="S60" s="165" t="s">
        <v>1019</v>
      </c>
      <c r="T60" s="165" t="s">
        <v>1020</v>
      </c>
      <c r="U60" s="165" t="s">
        <v>1020</v>
      </c>
      <c r="V60" s="165" t="s">
        <v>559</v>
      </c>
      <c r="W60" s="165" t="s">
        <v>994</v>
      </c>
      <c r="X60" s="165" t="s">
        <v>994</v>
      </c>
      <c r="Y60" s="165" t="s">
        <v>994</v>
      </c>
      <c r="Z60" s="165" t="s">
        <v>994</v>
      </c>
      <c r="AA60" s="165" t="s">
        <v>994</v>
      </c>
      <c r="AB60" s="165" t="s">
        <v>1007</v>
      </c>
      <c r="AC60" s="165" t="s">
        <v>994</v>
      </c>
      <c r="AD60" s="109" t="s">
        <v>1016</v>
      </c>
      <c r="AE60" s="165" t="s">
        <v>994</v>
      </c>
      <c r="AF60" s="165" t="s">
        <v>1015</v>
      </c>
      <c r="AG60" s="165" t="s">
        <v>559</v>
      </c>
      <c r="AH60" s="165" t="s">
        <v>1013</v>
      </c>
      <c r="AI60" s="165" t="s">
        <v>1013</v>
      </c>
      <c r="AJ60" s="165" t="s">
        <v>1013</v>
      </c>
      <c r="AK60" s="167" t="s">
        <v>953</v>
      </c>
      <c r="AL60" s="165" t="s">
        <v>1012</v>
      </c>
      <c r="AM60" s="165" t="s">
        <v>1012</v>
      </c>
      <c r="AN60" s="165" t="s">
        <v>545</v>
      </c>
      <c r="AO60" s="165" t="s">
        <v>545</v>
      </c>
      <c r="AP60" s="165" t="s">
        <v>545</v>
      </c>
      <c r="AQ60" s="165" t="s">
        <v>545</v>
      </c>
      <c r="AR60" s="165" t="s">
        <v>1008</v>
      </c>
      <c r="AS60" s="165" t="s">
        <v>559</v>
      </c>
      <c r="AT60" s="165" t="s">
        <v>1009</v>
      </c>
      <c r="AU60" s="165" t="s">
        <v>559</v>
      </c>
      <c r="AV60" s="165" t="s">
        <v>556</v>
      </c>
      <c r="AW60" s="165" t="s">
        <v>559</v>
      </c>
      <c r="AX60" s="165" t="s">
        <v>559</v>
      </c>
      <c r="AY60" s="165" t="s">
        <v>952</v>
      </c>
      <c r="AZ60" s="165" t="s">
        <v>1011</v>
      </c>
      <c r="BA60" s="165" t="s">
        <v>1011</v>
      </c>
      <c r="BB60" s="165" t="s">
        <v>559</v>
      </c>
      <c r="BC60" s="165" t="s">
        <v>559</v>
      </c>
      <c r="BD60" s="165" t="s">
        <v>1010</v>
      </c>
      <c r="BE60" s="165" t="s">
        <v>559</v>
      </c>
      <c r="BF60" s="108"/>
    </row>
    <row r="61" spans="1:58" x14ac:dyDescent="0.25">
      <c r="A61" s="133" t="s">
        <v>107</v>
      </c>
      <c r="B61" s="111" t="s">
        <v>106</v>
      </c>
      <c r="C61" s="165" t="s">
        <v>1126</v>
      </c>
      <c r="D61" s="165" t="s">
        <v>1126</v>
      </c>
      <c r="E61" s="165" t="s">
        <v>1017</v>
      </c>
      <c r="F61" s="165" t="s">
        <v>1017</v>
      </c>
      <c r="G61" s="165" t="s">
        <v>1017</v>
      </c>
      <c r="H61" s="165" t="s">
        <v>1017</v>
      </c>
      <c r="I61" s="165" t="s">
        <v>1017</v>
      </c>
      <c r="J61" s="165" t="s">
        <v>1013</v>
      </c>
      <c r="K61" s="165" t="s">
        <v>1013</v>
      </c>
      <c r="L61" s="165" t="s">
        <v>545</v>
      </c>
      <c r="M61" s="165" t="s">
        <v>1010</v>
      </c>
      <c r="N61" s="165" t="s">
        <v>1010</v>
      </c>
      <c r="O61" s="165" t="s">
        <v>1018</v>
      </c>
      <c r="P61" s="165" t="s">
        <v>1018</v>
      </c>
      <c r="Q61" s="165" t="s">
        <v>1015</v>
      </c>
      <c r="R61" s="165" t="s">
        <v>1015</v>
      </c>
      <c r="S61" s="165" t="s">
        <v>1019</v>
      </c>
      <c r="T61" s="165" t="s">
        <v>1020</v>
      </c>
      <c r="U61" s="165" t="s">
        <v>1020</v>
      </c>
      <c r="V61" s="165" t="s">
        <v>559</v>
      </c>
      <c r="W61" s="165" t="s">
        <v>994</v>
      </c>
      <c r="X61" s="165" t="s">
        <v>994</v>
      </c>
      <c r="Y61" s="165" t="s">
        <v>994</v>
      </c>
      <c r="Z61" s="165" t="s">
        <v>994</v>
      </c>
      <c r="AA61" s="165" t="s">
        <v>994</v>
      </c>
      <c r="AB61" s="165" t="s">
        <v>1007</v>
      </c>
      <c r="AC61" s="165" t="s">
        <v>994</v>
      </c>
      <c r="AD61" s="109" t="s">
        <v>1016</v>
      </c>
      <c r="AE61" s="165" t="s">
        <v>994</v>
      </c>
      <c r="AF61" s="165" t="s">
        <v>1015</v>
      </c>
      <c r="AG61" s="165" t="s">
        <v>559</v>
      </c>
      <c r="AH61" s="165" t="s">
        <v>1013</v>
      </c>
      <c r="AI61" s="165" t="s">
        <v>1013</v>
      </c>
      <c r="AJ61" s="165" t="s">
        <v>1013</v>
      </c>
      <c r="AK61" s="167" t="s">
        <v>950</v>
      </c>
      <c r="AL61" s="165" t="s">
        <v>1012</v>
      </c>
      <c r="AM61" s="165" t="s">
        <v>1012</v>
      </c>
      <c r="AN61" s="165" t="s">
        <v>545</v>
      </c>
      <c r="AO61" s="165" t="s">
        <v>545</v>
      </c>
      <c r="AP61" s="165" t="s">
        <v>545</v>
      </c>
      <c r="AQ61" s="165" t="s">
        <v>545</v>
      </c>
      <c r="AR61" s="165" t="s">
        <v>1008</v>
      </c>
      <c r="AS61" s="165" t="s">
        <v>559</v>
      </c>
      <c r="AT61" s="165" t="s">
        <v>1009</v>
      </c>
      <c r="AU61" s="165" t="s">
        <v>559</v>
      </c>
      <c r="AV61" s="165" t="s">
        <v>556</v>
      </c>
      <c r="AW61" s="165" t="s">
        <v>559</v>
      </c>
      <c r="AX61" s="165" t="s">
        <v>559</v>
      </c>
      <c r="AY61" s="165" t="s">
        <v>952</v>
      </c>
      <c r="AZ61" s="165" t="s">
        <v>1011</v>
      </c>
      <c r="BA61" s="165" t="s">
        <v>1011</v>
      </c>
      <c r="BB61" s="165" t="s">
        <v>559</v>
      </c>
      <c r="BC61" s="165" t="s">
        <v>559</v>
      </c>
      <c r="BD61" s="165" t="s">
        <v>1010</v>
      </c>
      <c r="BE61" s="165" t="s">
        <v>559</v>
      </c>
      <c r="BF61" s="108"/>
    </row>
    <row r="62" spans="1:58" x14ac:dyDescent="0.25">
      <c r="A62" s="133" t="s">
        <v>109</v>
      </c>
      <c r="B62" s="111" t="s">
        <v>108</v>
      </c>
      <c r="C62" s="165" t="s">
        <v>1126</v>
      </c>
      <c r="D62" s="165" t="s">
        <v>1126</v>
      </c>
      <c r="E62" s="165" t="s">
        <v>1017</v>
      </c>
      <c r="F62" s="165" t="s">
        <v>1017</v>
      </c>
      <c r="G62" s="165" t="s">
        <v>1017</v>
      </c>
      <c r="H62" s="165" t="s">
        <v>1017</v>
      </c>
      <c r="I62" s="165" t="s">
        <v>1017</v>
      </c>
      <c r="J62" s="165" t="s">
        <v>1013</v>
      </c>
      <c r="K62" s="165" t="s">
        <v>1013</v>
      </c>
      <c r="L62" s="165" t="s">
        <v>545</v>
      </c>
      <c r="M62" s="165" t="s">
        <v>1010</v>
      </c>
      <c r="N62" s="165" t="s">
        <v>1010</v>
      </c>
      <c r="O62" s="165" t="s">
        <v>1018</v>
      </c>
      <c r="P62" s="165" t="s">
        <v>1018</v>
      </c>
      <c r="Q62" s="165" t="s">
        <v>1015</v>
      </c>
      <c r="R62" s="165" t="s">
        <v>1015</v>
      </c>
      <c r="S62" s="165" t="s">
        <v>1019</v>
      </c>
      <c r="T62" s="165" t="s">
        <v>1020</v>
      </c>
      <c r="U62" s="165" t="s">
        <v>1020</v>
      </c>
      <c r="V62" s="165" t="s">
        <v>559</v>
      </c>
      <c r="W62" s="165" t="s">
        <v>994</v>
      </c>
      <c r="X62" s="165" t="s">
        <v>994</v>
      </c>
      <c r="Y62" s="165" t="s">
        <v>994</v>
      </c>
      <c r="Z62" s="165" t="s">
        <v>994</v>
      </c>
      <c r="AA62" s="165" t="s">
        <v>994</v>
      </c>
      <c r="AB62" s="165" t="s">
        <v>950</v>
      </c>
      <c r="AC62" s="165" t="s">
        <v>994</v>
      </c>
      <c r="AD62" s="109" t="s">
        <v>1016</v>
      </c>
      <c r="AE62" s="165" t="s">
        <v>994</v>
      </c>
      <c r="AF62" s="165" t="s">
        <v>1015</v>
      </c>
      <c r="AG62" s="165" t="s">
        <v>559</v>
      </c>
      <c r="AH62" s="165" t="s">
        <v>1013</v>
      </c>
      <c r="AI62" s="165" t="s">
        <v>1013</v>
      </c>
      <c r="AJ62" s="165" t="s">
        <v>1013</v>
      </c>
      <c r="AK62" s="167" t="s">
        <v>950</v>
      </c>
      <c r="AL62" s="165" t="s">
        <v>1012</v>
      </c>
      <c r="AM62" s="165" t="s">
        <v>1012</v>
      </c>
      <c r="AN62" s="165" t="s">
        <v>545</v>
      </c>
      <c r="AO62" s="165" t="s">
        <v>545</v>
      </c>
      <c r="AP62" s="165" t="s">
        <v>545</v>
      </c>
      <c r="AQ62" s="165" t="s">
        <v>545</v>
      </c>
      <c r="AR62" s="165" t="s">
        <v>1008</v>
      </c>
      <c r="AS62" s="165" t="s">
        <v>559</v>
      </c>
      <c r="AT62" s="165" t="s">
        <v>1009</v>
      </c>
      <c r="AU62" s="165" t="s">
        <v>559</v>
      </c>
      <c r="AV62" s="165" t="s">
        <v>556</v>
      </c>
      <c r="AW62" s="165" t="s">
        <v>559</v>
      </c>
      <c r="AX62" s="165" t="s">
        <v>559</v>
      </c>
      <c r="AY62" s="165" t="s">
        <v>952</v>
      </c>
      <c r="AZ62" s="165" t="s">
        <v>1011</v>
      </c>
      <c r="BA62" s="165" t="s">
        <v>1011</v>
      </c>
      <c r="BB62" s="165" t="s">
        <v>559</v>
      </c>
      <c r="BC62" s="165" t="s">
        <v>559</v>
      </c>
      <c r="BD62" s="165" t="s">
        <v>1010</v>
      </c>
      <c r="BE62" s="165" t="s">
        <v>559</v>
      </c>
      <c r="BF62" s="108"/>
    </row>
    <row r="63" spans="1:58" x14ac:dyDescent="0.25">
      <c r="A63" s="133" t="s">
        <v>111</v>
      </c>
      <c r="B63" s="111" t="s">
        <v>110</v>
      </c>
      <c r="C63" s="165" t="s">
        <v>1126</v>
      </c>
      <c r="D63" s="165" t="s">
        <v>1126</v>
      </c>
      <c r="E63" s="165" t="s">
        <v>1017</v>
      </c>
      <c r="F63" s="165" t="s">
        <v>1017</v>
      </c>
      <c r="G63" s="165" t="s">
        <v>1017</v>
      </c>
      <c r="H63" s="165" t="s">
        <v>1017</v>
      </c>
      <c r="I63" s="165" t="s">
        <v>1017</v>
      </c>
      <c r="J63" s="165" t="s">
        <v>1013</v>
      </c>
      <c r="K63" s="165" t="s">
        <v>1013</v>
      </c>
      <c r="L63" s="165" t="s">
        <v>545</v>
      </c>
      <c r="M63" s="165" t="s">
        <v>1010</v>
      </c>
      <c r="N63" s="165" t="s">
        <v>1010</v>
      </c>
      <c r="O63" s="165" t="s">
        <v>1018</v>
      </c>
      <c r="P63" s="165" t="s">
        <v>1018</v>
      </c>
      <c r="Q63" s="165" t="s">
        <v>1015</v>
      </c>
      <c r="R63" s="165" t="s">
        <v>1015</v>
      </c>
      <c r="S63" s="165" t="s">
        <v>1019</v>
      </c>
      <c r="T63" s="165" t="s">
        <v>1020</v>
      </c>
      <c r="U63" s="165" t="s">
        <v>1020</v>
      </c>
      <c r="V63" s="165" t="s">
        <v>559</v>
      </c>
      <c r="W63" s="165" t="s">
        <v>994</v>
      </c>
      <c r="X63" s="165" t="s">
        <v>994</v>
      </c>
      <c r="Y63" s="165" t="s">
        <v>994</v>
      </c>
      <c r="Z63" s="165" t="s">
        <v>994</v>
      </c>
      <c r="AA63" s="165" t="s">
        <v>994</v>
      </c>
      <c r="AB63" s="165" t="s">
        <v>950</v>
      </c>
      <c r="AC63" s="165" t="s">
        <v>994</v>
      </c>
      <c r="AD63" s="109" t="s">
        <v>1016</v>
      </c>
      <c r="AE63" s="165" t="s">
        <v>994</v>
      </c>
      <c r="AF63" s="165" t="s">
        <v>1015</v>
      </c>
      <c r="AG63" s="165" t="s">
        <v>559</v>
      </c>
      <c r="AH63" s="165" t="s">
        <v>1013</v>
      </c>
      <c r="AI63" s="165" t="s">
        <v>1013</v>
      </c>
      <c r="AJ63" s="165" t="s">
        <v>1013</v>
      </c>
      <c r="AK63" s="167" t="s">
        <v>950</v>
      </c>
      <c r="AL63" s="165" t="s">
        <v>1012</v>
      </c>
      <c r="AM63" s="165" t="s">
        <v>1012</v>
      </c>
      <c r="AN63" s="165" t="s">
        <v>545</v>
      </c>
      <c r="AO63" s="165" t="s">
        <v>545</v>
      </c>
      <c r="AP63" s="165" t="s">
        <v>545</v>
      </c>
      <c r="AQ63" s="165" t="s">
        <v>545</v>
      </c>
      <c r="AR63" s="165" t="s">
        <v>1008</v>
      </c>
      <c r="AS63" s="165" t="s">
        <v>559</v>
      </c>
      <c r="AT63" s="165" t="s">
        <v>1009</v>
      </c>
      <c r="AU63" s="165" t="s">
        <v>559</v>
      </c>
      <c r="AV63" s="165" t="s">
        <v>556</v>
      </c>
      <c r="AW63" s="165" t="s">
        <v>559</v>
      </c>
      <c r="AX63" s="165" t="s">
        <v>559</v>
      </c>
      <c r="AY63" s="165" t="s">
        <v>952</v>
      </c>
      <c r="AZ63" s="165" t="s">
        <v>1011</v>
      </c>
      <c r="BA63" s="165" t="s">
        <v>1011</v>
      </c>
      <c r="BB63" s="165" t="s">
        <v>559</v>
      </c>
      <c r="BC63" s="165" t="s">
        <v>559</v>
      </c>
      <c r="BD63" s="165" t="s">
        <v>1010</v>
      </c>
      <c r="BE63" s="165" t="s">
        <v>559</v>
      </c>
      <c r="BF63" s="108"/>
    </row>
    <row r="64" spans="1:58" x14ac:dyDescent="0.25">
      <c r="A64" s="133" t="s">
        <v>113</v>
      </c>
      <c r="B64" s="111" t="s">
        <v>112</v>
      </c>
      <c r="C64" s="165" t="s">
        <v>1126</v>
      </c>
      <c r="D64" s="165" t="s">
        <v>1126</v>
      </c>
      <c r="E64" s="165" t="s">
        <v>1017</v>
      </c>
      <c r="F64" s="165" t="s">
        <v>1017</v>
      </c>
      <c r="G64" s="165" t="s">
        <v>1017</v>
      </c>
      <c r="H64" s="165" t="s">
        <v>1017</v>
      </c>
      <c r="I64" s="165" t="s">
        <v>1017</v>
      </c>
      <c r="J64" s="165" t="s">
        <v>1013</v>
      </c>
      <c r="K64" s="165" t="s">
        <v>1013</v>
      </c>
      <c r="L64" s="165" t="s">
        <v>545</v>
      </c>
      <c r="M64" s="165" t="s">
        <v>1010</v>
      </c>
      <c r="N64" s="165" t="s">
        <v>1010</v>
      </c>
      <c r="O64" s="165" t="s">
        <v>1018</v>
      </c>
      <c r="P64" s="165" t="s">
        <v>1018</v>
      </c>
      <c r="Q64" s="165" t="s">
        <v>1015</v>
      </c>
      <c r="R64" s="165" t="s">
        <v>1015</v>
      </c>
      <c r="S64" s="165" t="s">
        <v>1019</v>
      </c>
      <c r="T64" s="165" t="s">
        <v>1020</v>
      </c>
      <c r="U64" s="165" t="s">
        <v>1020</v>
      </c>
      <c r="V64" s="165" t="s">
        <v>559</v>
      </c>
      <c r="W64" s="165" t="s">
        <v>994</v>
      </c>
      <c r="X64" s="165" t="s">
        <v>994</v>
      </c>
      <c r="Y64" s="165" t="s">
        <v>994</v>
      </c>
      <c r="Z64" s="165" t="s">
        <v>994</v>
      </c>
      <c r="AA64" s="165" t="s">
        <v>994</v>
      </c>
      <c r="AB64" s="165" t="s">
        <v>1007</v>
      </c>
      <c r="AC64" s="165" t="s">
        <v>994</v>
      </c>
      <c r="AD64" s="109" t="s">
        <v>1016</v>
      </c>
      <c r="AE64" s="165" t="s">
        <v>994</v>
      </c>
      <c r="AF64" s="165" t="s">
        <v>1015</v>
      </c>
      <c r="AG64" s="165" t="s">
        <v>559</v>
      </c>
      <c r="AH64" s="165" t="s">
        <v>1013</v>
      </c>
      <c r="AI64" s="165" t="s">
        <v>1013</v>
      </c>
      <c r="AJ64" s="165" t="s">
        <v>1013</v>
      </c>
      <c r="AK64" s="167" t="s">
        <v>950</v>
      </c>
      <c r="AL64" s="165" t="s">
        <v>1012</v>
      </c>
      <c r="AM64" s="165" t="s">
        <v>1012</v>
      </c>
      <c r="AN64" s="165" t="s">
        <v>545</v>
      </c>
      <c r="AO64" s="165" t="s">
        <v>545</v>
      </c>
      <c r="AP64" s="165" t="s">
        <v>545</v>
      </c>
      <c r="AQ64" s="165" t="s">
        <v>545</v>
      </c>
      <c r="AR64" s="165" t="s">
        <v>1008</v>
      </c>
      <c r="AS64" s="165" t="s">
        <v>559</v>
      </c>
      <c r="AT64" s="165" t="s">
        <v>1009</v>
      </c>
      <c r="AU64" s="165" t="s">
        <v>559</v>
      </c>
      <c r="AV64" s="165" t="s">
        <v>556</v>
      </c>
      <c r="AW64" s="165" t="s">
        <v>559</v>
      </c>
      <c r="AX64" s="165" t="s">
        <v>559</v>
      </c>
      <c r="AY64" s="165" t="s">
        <v>952</v>
      </c>
      <c r="AZ64" s="165" t="s">
        <v>1011</v>
      </c>
      <c r="BA64" s="165" t="s">
        <v>1011</v>
      </c>
      <c r="BB64" s="165" t="s">
        <v>559</v>
      </c>
      <c r="BC64" s="165" t="s">
        <v>559</v>
      </c>
      <c r="BD64" s="165" t="s">
        <v>1010</v>
      </c>
      <c r="BE64" s="165" t="s">
        <v>559</v>
      </c>
      <c r="BF64" s="108"/>
    </row>
    <row r="65" spans="1:58" x14ac:dyDescent="0.25">
      <c r="A65" s="133" t="s">
        <v>115</v>
      </c>
      <c r="B65" s="111" t="s">
        <v>114</v>
      </c>
      <c r="C65" s="165" t="s">
        <v>1126</v>
      </c>
      <c r="D65" s="165" t="s">
        <v>1126</v>
      </c>
      <c r="E65" s="165" t="s">
        <v>1017</v>
      </c>
      <c r="F65" s="165" t="s">
        <v>1017</v>
      </c>
      <c r="G65" s="165" t="s">
        <v>1017</v>
      </c>
      <c r="H65" s="165" t="s">
        <v>1017</v>
      </c>
      <c r="I65" s="165" t="s">
        <v>1017</v>
      </c>
      <c r="J65" s="165" t="s">
        <v>1013</v>
      </c>
      <c r="K65" s="165" t="s">
        <v>1013</v>
      </c>
      <c r="L65" s="165" t="s">
        <v>545</v>
      </c>
      <c r="M65" s="165" t="s">
        <v>1010</v>
      </c>
      <c r="N65" s="165" t="s">
        <v>1010</v>
      </c>
      <c r="O65" s="165" t="s">
        <v>1018</v>
      </c>
      <c r="P65" s="165" t="s">
        <v>1018</v>
      </c>
      <c r="Q65" s="165" t="s">
        <v>1015</v>
      </c>
      <c r="R65" s="165" t="s">
        <v>1015</v>
      </c>
      <c r="S65" s="165" t="s">
        <v>1019</v>
      </c>
      <c r="T65" s="165" t="s">
        <v>1020</v>
      </c>
      <c r="U65" s="165" t="s">
        <v>1020</v>
      </c>
      <c r="V65" s="165" t="s">
        <v>559</v>
      </c>
      <c r="W65" s="165" t="s">
        <v>994</v>
      </c>
      <c r="X65" s="165" t="s">
        <v>994</v>
      </c>
      <c r="Y65" s="165" t="s">
        <v>994</v>
      </c>
      <c r="Z65" s="165" t="s">
        <v>994</v>
      </c>
      <c r="AA65" s="165" t="s">
        <v>994</v>
      </c>
      <c r="AB65" s="165" t="s">
        <v>1007</v>
      </c>
      <c r="AC65" s="165" t="s">
        <v>994</v>
      </c>
      <c r="AD65" s="109" t="s">
        <v>1016</v>
      </c>
      <c r="AE65" s="165" t="s">
        <v>994</v>
      </c>
      <c r="AF65" s="165" t="s">
        <v>1015</v>
      </c>
      <c r="AG65" s="165" t="s">
        <v>559</v>
      </c>
      <c r="AH65" s="165" t="s">
        <v>1013</v>
      </c>
      <c r="AI65" s="165" t="s">
        <v>1013</v>
      </c>
      <c r="AJ65" s="165" t="s">
        <v>1013</v>
      </c>
      <c r="AK65" s="167" t="s">
        <v>950</v>
      </c>
      <c r="AL65" s="165" t="s">
        <v>1012</v>
      </c>
      <c r="AM65" s="165" t="s">
        <v>1012</v>
      </c>
      <c r="AN65" s="165" t="s">
        <v>545</v>
      </c>
      <c r="AO65" s="165" t="s">
        <v>545</v>
      </c>
      <c r="AP65" s="165" t="s">
        <v>545</v>
      </c>
      <c r="AQ65" s="165" t="s">
        <v>545</v>
      </c>
      <c r="AR65" s="165" t="s">
        <v>1008</v>
      </c>
      <c r="AS65" s="165" t="s">
        <v>559</v>
      </c>
      <c r="AT65" s="165" t="s">
        <v>1009</v>
      </c>
      <c r="AU65" s="165" t="s">
        <v>559</v>
      </c>
      <c r="AV65" s="165" t="s">
        <v>556</v>
      </c>
      <c r="AW65" s="165" t="s">
        <v>559</v>
      </c>
      <c r="AX65" s="165" t="s">
        <v>559</v>
      </c>
      <c r="AY65" s="165" t="s">
        <v>952</v>
      </c>
      <c r="AZ65" s="165" t="s">
        <v>1011</v>
      </c>
      <c r="BA65" s="165" t="s">
        <v>1011</v>
      </c>
      <c r="BB65" s="165" t="s">
        <v>559</v>
      </c>
      <c r="BC65" s="165" t="s">
        <v>559</v>
      </c>
      <c r="BD65" s="165" t="s">
        <v>1010</v>
      </c>
      <c r="BE65" s="165" t="s">
        <v>559</v>
      </c>
      <c r="BF65" s="108"/>
    </row>
    <row r="66" spans="1:58" x14ac:dyDescent="0.25">
      <c r="A66" s="133" t="s">
        <v>117</v>
      </c>
      <c r="B66" s="111" t="s">
        <v>116</v>
      </c>
      <c r="C66" s="165" t="s">
        <v>1126</v>
      </c>
      <c r="D66" s="165" t="s">
        <v>1126</v>
      </c>
      <c r="E66" s="165" t="s">
        <v>1017</v>
      </c>
      <c r="F66" s="165" t="s">
        <v>1017</v>
      </c>
      <c r="G66" s="165" t="s">
        <v>1017</v>
      </c>
      <c r="H66" s="165" t="s">
        <v>1017</v>
      </c>
      <c r="I66" s="165" t="s">
        <v>1017</v>
      </c>
      <c r="J66" s="165" t="s">
        <v>1013</v>
      </c>
      <c r="K66" s="165" t="s">
        <v>1013</v>
      </c>
      <c r="L66" s="165" t="s">
        <v>545</v>
      </c>
      <c r="M66" s="165" t="s">
        <v>1010</v>
      </c>
      <c r="N66" s="165" t="s">
        <v>1010</v>
      </c>
      <c r="O66" s="165" t="s">
        <v>1018</v>
      </c>
      <c r="P66" s="165" t="s">
        <v>1018</v>
      </c>
      <c r="Q66" s="165" t="s">
        <v>1015</v>
      </c>
      <c r="R66" s="165" t="s">
        <v>1015</v>
      </c>
      <c r="S66" s="165" t="s">
        <v>1019</v>
      </c>
      <c r="T66" s="165" t="s">
        <v>1020</v>
      </c>
      <c r="U66" s="165" t="s">
        <v>1020</v>
      </c>
      <c r="V66" s="165" t="s">
        <v>559</v>
      </c>
      <c r="W66" s="165" t="s">
        <v>994</v>
      </c>
      <c r="X66" s="165" t="s">
        <v>994</v>
      </c>
      <c r="Y66" s="165" t="s">
        <v>994</v>
      </c>
      <c r="Z66" s="165" t="s">
        <v>994</v>
      </c>
      <c r="AA66" s="165" t="s">
        <v>994</v>
      </c>
      <c r="AB66" s="165" t="s">
        <v>1007</v>
      </c>
      <c r="AC66" s="165" t="s">
        <v>994</v>
      </c>
      <c r="AD66" s="109" t="s">
        <v>1016</v>
      </c>
      <c r="AE66" s="165" t="s">
        <v>994</v>
      </c>
      <c r="AF66" s="165" t="s">
        <v>1015</v>
      </c>
      <c r="AG66" s="165" t="s">
        <v>559</v>
      </c>
      <c r="AH66" s="165" t="s">
        <v>1013</v>
      </c>
      <c r="AI66" s="165" t="s">
        <v>1013</v>
      </c>
      <c r="AJ66" s="165" t="s">
        <v>1013</v>
      </c>
      <c r="AK66" s="167" t="s">
        <v>953</v>
      </c>
      <c r="AL66" s="165" t="s">
        <v>1012</v>
      </c>
      <c r="AM66" s="165" t="s">
        <v>1012</v>
      </c>
      <c r="AN66" s="165" t="s">
        <v>545</v>
      </c>
      <c r="AO66" s="165" t="s">
        <v>545</v>
      </c>
      <c r="AP66" s="165" t="s">
        <v>545</v>
      </c>
      <c r="AQ66" s="165" t="s">
        <v>545</v>
      </c>
      <c r="AR66" s="165" t="s">
        <v>1008</v>
      </c>
      <c r="AS66" s="165" t="s">
        <v>559</v>
      </c>
      <c r="AT66" s="165" t="s">
        <v>1009</v>
      </c>
      <c r="AU66" s="165" t="s">
        <v>559</v>
      </c>
      <c r="AV66" s="165" t="s">
        <v>556</v>
      </c>
      <c r="AW66" s="165" t="s">
        <v>559</v>
      </c>
      <c r="AX66" s="165" t="s">
        <v>559</v>
      </c>
      <c r="AY66" s="165" t="s">
        <v>952</v>
      </c>
      <c r="AZ66" s="165" t="s">
        <v>1011</v>
      </c>
      <c r="BA66" s="165" t="s">
        <v>1011</v>
      </c>
      <c r="BB66" s="165" t="s">
        <v>559</v>
      </c>
      <c r="BC66" s="165" t="s">
        <v>559</v>
      </c>
      <c r="BD66" s="165" t="s">
        <v>1010</v>
      </c>
      <c r="BE66" s="165" t="s">
        <v>559</v>
      </c>
      <c r="BF66" s="108"/>
    </row>
    <row r="67" spans="1:58" x14ac:dyDescent="0.25">
      <c r="A67" s="133" t="s">
        <v>119</v>
      </c>
      <c r="B67" s="111" t="s">
        <v>118</v>
      </c>
      <c r="C67" s="165" t="s">
        <v>1126</v>
      </c>
      <c r="D67" s="165" t="s">
        <v>1126</v>
      </c>
      <c r="E67" s="165" t="s">
        <v>1017</v>
      </c>
      <c r="F67" s="165" t="s">
        <v>1017</v>
      </c>
      <c r="G67" s="165" t="s">
        <v>1017</v>
      </c>
      <c r="H67" s="165" t="s">
        <v>1017</v>
      </c>
      <c r="I67" s="165" t="s">
        <v>1017</v>
      </c>
      <c r="J67" s="165" t="s">
        <v>1013</v>
      </c>
      <c r="K67" s="165" t="s">
        <v>1013</v>
      </c>
      <c r="L67" s="165" t="s">
        <v>545</v>
      </c>
      <c r="M67" s="165" t="s">
        <v>1010</v>
      </c>
      <c r="N67" s="165" t="s">
        <v>1010</v>
      </c>
      <c r="O67" s="165" t="s">
        <v>1018</v>
      </c>
      <c r="P67" s="165" t="s">
        <v>1018</v>
      </c>
      <c r="Q67" s="165" t="s">
        <v>1015</v>
      </c>
      <c r="R67" s="165" t="s">
        <v>1015</v>
      </c>
      <c r="S67" s="165" t="s">
        <v>1019</v>
      </c>
      <c r="T67" s="165" t="s">
        <v>1020</v>
      </c>
      <c r="U67" s="165" t="s">
        <v>1020</v>
      </c>
      <c r="V67" s="165" t="s">
        <v>559</v>
      </c>
      <c r="W67" s="165" t="s">
        <v>994</v>
      </c>
      <c r="X67" s="165" t="s">
        <v>994</v>
      </c>
      <c r="Y67" s="165" t="s">
        <v>994</v>
      </c>
      <c r="Z67" s="165" t="s">
        <v>994</v>
      </c>
      <c r="AA67" s="165" t="s">
        <v>994</v>
      </c>
      <c r="AB67" s="165" t="s">
        <v>950</v>
      </c>
      <c r="AC67" s="165" t="s">
        <v>994</v>
      </c>
      <c r="AD67" s="109" t="s">
        <v>1016</v>
      </c>
      <c r="AE67" s="165" t="s">
        <v>994</v>
      </c>
      <c r="AF67" s="165" t="s">
        <v>1015</v>
      </c>
      <c r="AG67" s="165" t="s">
        <v>559</v>
      </c>
      <c r="AH67" s="165" t="s">
        <v>1013</v>
      </c>
      <c r="AI67" s="165" t="s">
        <v>1013</v>
      </c>
      <c r="AJ67" s="165" t="s">
        <v>1013</v>
      </c>
      <c r="AK67" s="167" t="s">
        <v>950</v>
      </c>
      <c r="AL67" s="165" t="s">
        <v>1012</v>
      </c>
      <c r="AM67" s="165" t="s">
        <v>1012</v>
      </c>
      <c r="AN67" s="165" t="s">
        <v>545</v>
      </c>
      <c r="AO67" s="165" t="s">
        <v>545</v>
      </c>
      <c r="AP67" s="165" t="s">
        <v>545</v>
      </c>
      <c r="AQ67" s="165" t="s">
        <v>545</v>
      </c>
      <c r="AR67" s="165" t="s">
        <v>1008</v>
      </c>
      <c r="AS67" s="165" t="s">
        <v>559</v>
      </c>
      <c r="AT67" s="165" t="s">
        <v>1009</v>
      </c>
      <c r="AU67" s="165" t="s">
        <v>559</v>
      </c>
      <c r="AV67" s="165" t="s">
        <v>556</v>
      </c>
      <c r="AW67" s="165" t="s">
        <v>559</v>
      </c>
      <c r="AX67" s="165" t="s">
        <v>559</v>
      </c>
      <c r="AY67" s="165" t="s">
        <v>952</v>
      </c>
      <c r="AZ67" s="165" t="s">
        <v>1011</v>
      </c>
      <c r="BA67" s="165" t="s">
        <v>1011</v>
      </c>
      <c r="BB67" s="165" t="s">
        <v>559</v>
      </c>
      <c r="BC67" s="165" t="s">
        <v>559</v>
      </c>
      <c r="BD67" s="165" t="s">
        <v>1010</v>
      </c>
      <c r="BE67" s="165" t="s">
        <v>559</v>
      </c>
      <c r="BF67" s="108"/>
    </row>
    <row r="68" spans="1:58" x14ac:dyDescent="0.25">
      <c r="A68" s="133" t="s">
        <v>121</v>
      </c>
      <c r="B68" s="111" t="s">
        <v>120</v>
      </c>
      <c r="C68" s="165" t="s">
        <v>1126</v>
      </c>
      <c r="D68" s="165" t="s">
        <v>1126</v>
      </c>
      <c r="E68" s="165" t="s">
        <v>1017</v>
      </c>
      <c r="F68" s="165" t="s">
        <v>1017</v>
      </c>
      <c r="G68" s="165" t="s">
        <v>1017</v>
      </c>
      <c r="H68" s="165" t="s">
        <v>1017</v>
      </c>
      <c r="I68" s="165" t="s">
        <v>1017</v>
      </c>
      <c r="J68" s="165" t="s">
        <v>1013</v>
      </c>
      <c r="K68" s="165" t="s">
        <v>1013</v>
      </c>
      <c r="L68" s="165" t="s">
        <v>545</v>
      </c>
      <c r="M68" s="165" t="s">
        <v>1010</v>
      </c>
      <c r="N68" s="165" t="s">
        <v>1010</v>
      </c>
      <c r="O68" s="165" t="s">
        <v>1018</v>
      </c>
      <c r="P68" s="165" t="s">
        <v>1018</v>
      </c>
      <c r="Q68" s="165" t="s">
        <v>1015</v>
      </c>
      <c r="R68" s="165" t="s">
        <v>1015</v>
      </c>
      <c r="S68" s="165" t="s">
        <v>1019</v>
      </c>
      <c r="T68" s="165" t="s">
        <v>1020</v>
      </c>
      <c r="U68" s="165" t="s">
        <v>1020</v>
      </c>
      <c r="V68" s="165" t="s">
        <v>559</v>
      </c>
      <c r="W68" s="165" t="s">
        <v>994</v>
      </c>
      <c r="X68" s="165" t="s">
        <v>994</v>
      </c>
      <c r="Y68" s="165" t="s">
        <v>994</v>
      </c>
      <c r="Z68" s="165" t="s">
        <v>994</v>
      </c>
      <c r="AA68" s="165" t="s">
        <v>994</v>
      </c>
      <c r="AB68" s="165" t="s">
        <v>1007</v>
      </c>
      <c r="AC68" s="165" t="s">
        <v>994</v>
      </c>
      <c r="AD68" s="109" t="s">
        <v>1016</v>
      </c>
      <c r="AE68" s="165" t="s">
        <v>994</v>
      </c>
      <c r="AF68" s="165" t="s">
        <v>1015</v>
      </c>
      <c r="AG68" s="165" t="s">
        <v>559</v>
      </c>
      <c r="AH68" s="165" t="s">
        <v>1013</v>
      </c>
      <c r="AI68" s="165" t="s">
        <v>1013</v>
      </c>
      <c r="AJ68" s="165" t="s">
        <v>1013</v>
      </c>
      <c r="AK68" s="167" t="s">
        <v>950</v>
      </c>
      <c r="AL68" s="165" t="s">
        <v>1012</v>
      </c>
      <c r="AM68" s="165" t="s">
        <v>1012</v>
      </c>
      <c r="AN68" s="165" t="s">
        <v>545</v>
      </c>
      <c r="AO68" s="165" t="s">
        <v>545</v>
      </c>
      <c r="AP68" s="165" t="s">
        <v>545</v>
      </c>
      <c r="AQ68" s="165" t="s">
        <v>545</v>
      </c>
      <c r="AR68" s="165" t="s">
        <v>1008</v>
      </c>
      <c r="AS68" s="165" t="s">
        <v>559</v>
      </c>
      <c r="AT68" s="165" t="s">
        <v>1009</v>
      </c>
      <c r="AU68" s="165" t="s">
        <v>559</v>
      </c>
      <c r="AV68" s="165" t="s">
        <v>556</v>
      </c>
      <c r="AW68" s="165" t="s">
        <v>559</v>
      </c>
      <c r="AX68" s="165" t="s">
        <v>559</v>
      </c>
      <c r="AY68" s="165" t="s">
        <v>952</v>
      </c>
      <c r="AZ68" s="165" t="s">
        <v>1011</v>
      </c>
      <c r="BA68" s="165" t="s">
        <v>1011</v>
      </c>
      <c r="BB68" s="165" t="s">
        <v>559</v>
      </c>
      <c r="BC68" s="165" t="s">
        <v>559</v>
      </c>
      <c r="BD68" s="165" t="s">
        <v>1010</v>
      </c>
      <c r="BE68" s="165" t="s">
        <v>559</v>
      </c>
      <c r="BF68" s="108"/>
    </row>
    <row r="69" spans="1:58" x14ac:dyDescent="0.25">
      <c r="A69" s="133" t="s">
        <v>123</v>
      </c>
      <c r="B69" s="111" t="s">
        <v>122</v>
      </c>
      <c r="C69" s="165" t="s">
        <v>1126</v>
      </c>
      <c r="D69" s="165" t="s">
        <v>1126</v>
      </c>
      <c r="E69" s="165" t="s">
        <v>1017</v>
      </c>
      <c r="F69" s="165" t="s">
        <v>1017</v>
      </c>
      <c r="G69" s="165" t="s">
        <v>1017</v>
      </c>
      <c r="H69" s="165" t="s">
        <v>1017</v>
      </c>
      <c r="I69" s="165" t="s">
        <v>1017</v>
      </c>
      <c r="J69" s="165" t="s">
        <v>1013</v>
      </c>
      <c r="K69" s="165" t="s">
        <v>1013</v>
      </c>
      <c r="L69" s="165" t="s">
        <v>545</v>
      </c>
      <c r="M69" s="165" t="s">
        <v>1010</v>
      </c>
      <c r="N69" s="165" t="s">
        <v>1010</v>
      </c>
      <c r="O69" s="165" t="s">
        <v>1018</v>
      </c>
      <c r="P69" s="165" t="s">
        <v>1018</v>
      </c>
      <c r="Q69" s="165" t="s">
        <v>1015</v>
      </c>
      <c r="R69" s="165" t="s">
        <v>1015</v>
      </c>
      <c r="S69" s="165" t="s">
        <v>1019</v>
      </c>
      <c r="T69" s="165" t="s">
        <v>1020</v>
      </c>
      <c r="U69" s="165" t="s">
        <v>1020</v>
      </c>
      <c r="V69" s="165" t="s">
        <v>559</v>
      </c>
      <c r="W69" s="165" t="s">
        <v>994</v>
      </c>
      <c r="X69" s="165" t="s">
        <v>994</v>
      </c>
      <c r="Y69" s="165" t="s">
        <v>994</v>
      </c>
      <c r="Z69" s="165" t="s">
        <v>994</v>
      </c>
      <c r="AA69" s="165" t="s">
        <v>994</v>
      </c>
      <c r="AB69" s="165" t="s">
        <v>950</v>
      </c>
      <c r="AC69" s="165" t="s">
        <v>994</v>
      </c>
      <c r="AD69" s="109" t="s">
        <v>1016</v>
      </c>
      <c r="AE69" s="165" t="s">
        <v>994</v>
      </c>
      <c r="AF69" s="165" t="s">
        <v>1015</v>
      </c>
      <c r="AG69" s="165" t="s">
        <v>559</v>
      </c>
      <c r="AH69" s="165" t="s">
        <v>1013</v>
      </c>
      <c r="AI69" s="165" t="s">
        <v>1013</v>
      </c>
      <c r="AJ69" s="165" t="s">
        <v>1013</v>
      </c>
      <c r="AK69" s="167" t="s">
        <v>950</v>
      </c>
      <c r="AL69" s="165" t="s">
        <v>1012</v>
      </c>
      <c r="AM69" s="165" t="s">
        <v>1012</v>
      </c>
      <c r="AN69" s="165" t="s">
        <v>545</v>
      </c>
      <c r="AO69" s="165" t="s">
        <v>545</v>
      </c>
      <c r="AP69" s="165" t="s">
        <v>545</v>
      </c>
      <c r="AQ69" s="165" t="s">
        <v>545</v>
      </c>
      <c r="AR69" s="165" t="s">
        <v>1008</v>
      </c>
      <c r="AS69" s="165" t="s">
        <v>559</v>
      </c>
      <c r="AT69" s="165" t="s">
        <v>1009</v>
      </c>
      <c r="AU69" s="165" t="s">
        <v>559</v>
      </c>
      <c r="AV69" s="165" t="s">
        <v>556</v>
      </c>
      <c r="AW69" s="165" t="s">
        <v>559</v>
      </c>
      <c r="AX69" s="165" t="s">
        <v>559</v>
      </c>
      <c r="AY69" s="165" t="s">
        <v>952</v>
      </c>
      <c r="AZ69" s="165" t="s">
        <v>1011</v>
      </c>
      <c r="BA69" s="165" t="s">
        <v>1011</v>
      </c>
      <c r="BB69" s="165" t="s">
        <v>559</v>
      </c>
      <c r="BC69" s="165" t="s">
        <v>559</v>
      </c>
      <c r="BD69" s="165" t="s">
        <v>1010</v>
      </c>
      <c r="BE69" s="165" t="s">
        <v>559</v>
      </c>
      <c r="BF69" s="108"/>
    </row>
    <row r="70" spans="1:58" x14ac:dyDescent="0.25">
      <c r="A70" s="133" t="s">
        <v>125</v>
      </c>
      <c r="B70" s="111" t="s">
        <v>124</v>
      </c>
      <c r="C70" s="165" t="s">
        <v>1126</v>
      </c>
      <c r="D70" s="165" t="s">
        <v>1126</v>
      </c>
      <c r="E70" s="165" t="s">
        <v>1017</v>
      </c>
      <c r="F70" s="165" t="s">
        <v>1017</v>
      </c>
      <c r="G70" s="165" t="s">
        <v>1017</v>
      </c>
      <c r="H70" s="165" t="s">
        <v>1017</v>
      </c>
      <c r="I70" s="165" t="s">
        <v>1017</v>
      </c>
      <c r="J70" s="165" t="s">
        <v>1013</v>
      </c>
      <c r="K70" s="165" t="s">
        <v>1013</v>
      </c>
      <c r="L70" s="165" t="s">
        <v>545</v>
      </c>
      <c r="M70" s="165" t="s">
        <v>1010</v>
      </c>
      <c r="N70" s="165" t="s">
        <v>1010</v>
      </c>
      <c r="O70" s="165" t="s">
        <v>1018</v>
      </c>
      <c r="P70" s="165" t="s">
        <v>1018</v>
      </c>
      <c r="Q70" s="165" t="s">
        <v>1015</v>
      </c>
      <c r="R70" s="165" t="s">
        <v>1015</v>
      </c>
      <c r="S70" s="165" t="s">
        <v>1019</v>
      </c>
      <c r="T70" s="165" t="s">
        <v>1020</v>
      </c>
      <c r="U70" s="165" t="s">
        <v>1020</v>
      </c>
      <c r="V70" s="165" t="s">
        <v>559</v>
      </c>
      <c r="W70" s="165" t="s">
        <v>994</v>
      </c>
      <c r="X70" s="165" t="s">
        <v>994</v>
      </c>
      <c r="Y70" s="165" t="s">
        <v>994</v>
      </c>
      <c r="Z70" s="165" t="s">
        <v>994</v>
      </c>
      <c r="AA70" s="165" t="s">
        <v>994</v>
      </c>
      <c r="AB70" s="165" t="s">
        <v>950</v>
      </c>
      <c r="AC70" s="165" t="s">
        <v>994</v>
      </c>
      <c r="AD70" s="109" t="s">
        <v>1016</v>
      </c>
      <c r="AE70" s="165" t="s">
        <v>994</v>
      </c>
      <c r="AF70" s="165" t="s">
        <v>1015</v>
      </c>
      <c r="AG70" s="165" t="s">
        <v>559</v>
      </c>
      <c r="AH70" s="165" t="s">
        <v>1013</v>
      </c>
      <c r="AI70" s="165" t="s">
        <v>1013</v>
      </c>
      <c r="AJ70" s="165" t="s">
        <v>1013</v>
      </c>
      <c r="AK70" s="167" t="s">
        <v>950</v>
      </c>
      <c r="AL70" s="165" t="s">
        <v>1012</v>
      </c>
      <c r="AM70" s="165" t="s">
        <v>1012</v>
      </c>
      <c r="AN70" s="165" t="s">
        <v>545</v>
      </c>
      <c r="AO70" s="165" t="s">
        <v>545</v>
      </c>
      <c r="AP70" s="165" t="s">
        <v>545</v>
      </c>
      <c r="AQ70" s="165" t="s">
        <v>545</v>
      </c>
      <c r="AR70" s="165" t="s">
        <v>1008</v>
      </c>
      <c r="AS70" s="165" t="s">
        <v>559</v>
      </c>
      <c r="AT70" s="165" t="s">
        <v>1009</v>
      </c>
      <c r="AU70" s="165" t="s">
        <v>559</v>
      </c>
      <c r="AV70" s="165" t="s">
        <v>556</v>
      </c>
      <c r="AW70" s="165" t="s">
        <v>559</v>
      </c>
      <c r="AX70" s="165" t="s">
        <v>559</v>
      </c>
      <c r="AY70" s="165" t="s">
        <v>952</v>
      </c>
      <c r="AZ70" s="165" t="s">
        <v>1011</v>
      </c>
      <c r="BA70" s="165" t="s">
        <v>1011</v>
      </c>
      <c r="BB70" s="165" t="s">
        <v>559</v>
      </c>
      <c r="BC70" s="165" t="s">
        <v>559</v>
      </c>
      <c r="BD70" s="165" t="s">
        <v>1010</v>
      </c>
      <c r="BE70" s="165" t="s">
        <v>559</v>
      </c>
      <c r="BF70" s="108"/>
    </row>
    <row r="71" spans="1:58" x14ac:dyDescent="0.25">
      <c r="A71" s="133" t="s">
        <v>127</v>
      </c>
      <c r="B71" s="111" t="s">
        <v>126</v>
      </c>
      <c r="C71" s="165" t="s">
        <v>1126</v>
      </c>
      <c r="D71" s="165" t="s">
        <v>1126</v>
      </c>
      <c r="E71" s="165" t="s">
        <v>1017</v>
      </c>
      <c r="F71" s="165" t="s">
        <v>1017</v>
      </c>
      <c r="G71" s="165" t="s">
        <v>1017</v>
      </c>
      <c r="H71" s="165" t="s">
        <v>1017</v>
      </c>
      <c r="I71" s="165" t="s">
        <v>1017</v>
      </c>
      <c r="J71" s="165" t="s">
        <v>1013</v>
      </c>
      <c r="K71" s="165" t="s">
        <v>1013</v>
      </c>
      <c r="L71" s="165" t="s">
        <v>545</v>
      </c>
      <c r="M71" s="165" t="s">
        <v>1010</v>
      </c>
      <c r="N71" s="165" t="s">
        <v>1010</v>
      </c>
      <c r="O71" s="165" t="s">
        <v>1018</v>
      </c>
      <c r="P71" s="165" t="s">
        <v>1018</v>
      </c>
      <c r="Q71" s="165" t="s">
        <v>1015</v>
      </c>
      <c r="R71" s="165" t="s">
        <v>1015</v>
      </c>
      <c r="S71" s="165" t="s">
        <v>1019</v>
      </c>
      <c r="T71" s="165" t="s">
        <v>1020</v>
      </c>
      <c r="U71" s="165" t="s">
        <v>1020</v>
      </c>
      <c r="V71" s="165" t="s">
        <v>559</v>
      </c>
      <c r="W71" s="165" t="s">
        <v>994</v>
      </c>
      <c r="X71" s="165" t="s">
        <v>994</v>
      </c>
      <c r="Y71" s="165" t="s">
        <v>994</v>
      </c>
      <c r="Z71" s="165" t="s">
        <v>994</v>
      </c>
      <c r="AA71" s="165" t="s">
        <v>994</v>
      </c>
      <c r="AB71" s="165" t="s">
        <v>1007</v>
      </c>
      <c r="AC71" s="165" t="s">
        <v>994</v>
      </c>
      <c r="AD71" s="109" t="s">
        <v>1016</v>
      </c>
      <c r="AE71" s="165" t="s">
        <v>994</v>
      </c>
      <c r="AF71" s="165" t="s">
        <v>1015</v>
      </c>
      <c r="AG71" s="165" t="s">
        <v>559</v>
      </c>
      <c r="AH71" s="165" t="s">
        <v>1013</v>
      </c>
      <c r="AI71" s="165" t="s">
        <v>1013</v>
      </c>
      <c r="AJ71" s="165" t="s">
        <v>1013</v>
      </c>
      <c r="AK71" s="167" t="s">
        <v>953</v>
      </c>
      <c r="AL71" s="165" t="s">
        <v>1012</v>
      </c>
      <c r="AM71" s="165" t="s">
        <v>1012</v>
      </c>
      <c r="AN71" s="165" t="s">
        <v>545</v>
      </c>
      <c r="AO71" s="165" t="s">
        <v>545</v>
      </c>
      <c r="AP71" s="165" t="s">
        <v>545</v>
      </c>
      <c r="AQ71" s="165" t="s">
        <v>545</v>
      </c>
      <c r="AR71" s="165" t="s">
        <v>1008</v>
      </c>
      <c r="AS71" s="165" t="s">
        <v>559</v>
      </c>
      <c r="AT71" s="165" t="s">
        <v>1009</v>
      </c>
      <c r="AU71" s="165" t="s">
        <v>559</v>
      </c>
      <c r="AV71" s="165" t="s">
        <v>556</v>
      </c>
      <c r="AW71" s="165" t="s">
        <v>559</v>
      </c>
      <c r="AX71" s="165" t="s">
        <v>559</v>
      </c>
      <c r="AY71" s="165" t="s">
        <v>952</v>
      </c>
      <c r="AZ71" s="165" t="s">
        <v>1011</v>
      </c>
      <c r="BA71" s="165" t="s">
        <v>1011</v>
      </c>
      <c r="BB71" s="165" t="s">
        <v>559</v>
      </c>
      <c r="BC71" s="165" t="s">
        <v>559</v>
      </c>
      <c r="BD71" s="165" t="s">
        <v>1010</v>
      </c>
      <c r="BE71" s="165" t="s">
        <v>559</v>
      </c>
      <c r="BF71" s="108"/>
    </row>
    <row r="72" spans="1:58" x14ac:dyDescent="0.25">
      <c r="A72" s="133" t="s">
        <v>129</v>
      </c>
      <c r="B72" s="111" t="s">
        <v>128</v>
      </c>
      <c r="C72" s="165" t="s">
        <v>1126</v>
      </c>
      <c r="D72" s="165" t="s">
        <v>1126</v>
      </c>
      <c r="E72" s="165" t="s">
        <v>1017</v>
      </c>
      <c r="F72" s="165" t="s">
        <v>1017</v>
      </c>
      <c r="G72" s="165" t="s">
        <v>1017</v>
      </c>
      <c r="H72" s="165" t="s">
        <v>1017</v>
      </c>
      <c r="I72" s="165" t="s">
        <v>1017</v>
      </c>
      <c r="J72" s="165" t="s">
        <v>1013</v>
      </c>
      <c r="K72" s="165" t="s">
        <v>1013</v>
      </c>
      <c r="L72" s="165" t="s">
        <v>545</v>
      </c>
      <c r="M72" s="165" t="s">
        <v>1010</v>
      </c>
      <c r="N72" s="165" t="s">
        <v>1010</v>
      </c>
      <c r="O72" s="165" t="s">
        <v>1018</v>
      </c>
      <c r="P72" s="165" t="s">
        <v>1018</v>
      </c>
      <c r="Q72" s="165" t="s">
        <v>1015</v>
      </c>
      <c r="R72" s="165" t="s">
        <v>1015</v>
      </c>
      <c r="S72" s="165" t="s">
        <v>1019</v>
      </c>
      <c r="T72" s="165" t="s">
        <v>1020</v>
      </c>
      <c r="U72" s="165" t="s">
        <v>1020</v>
      </c>
      <c r="V72" s="165" t="s">
        <v>559</v>
      </c>
      <c r="W72" s="165" t="s">
        <v>994</v>
      </c>
      <c r="X72" s="165" t="s">
        <v>994</v>
      </c>
      <c r="Y72" s="165" t="s">
        <v>994</v>
      </c>
      <c r="Z72" s="165" t="s">
        <v>994</v>
      </c>
      <c r="AA72" s="165" t="s">
        <v>994</v>
      </c>
      <c r="AB72" s="165" t="s">
        <v>1007</v>
      </c>
      <c r="AC72" s="165" t="s">
        <v>994</v>
      </c>
      <c r="AD72" s="109" t="s">
        <v>1016</v>
      </c>
      <c r="AE72" s="165" t="s">
        <v>994</v>
      </c>
      <c r="AF72" s="165" t="s">
        <v>1015</v>
      </c>
      <c r="AG72" s="165" t="s">
        <v>559</v>
      </c>
      <c r="AH72" s="165" t="s">
        <v>1013</v>
      </c>
      <c r="AI72" s="165" t="s">
        <v>1013</v>
      </c>
      <c r="AJ72" s="165" t="s">
        <v>1013</v>
      </c>
      <c r="AK72" s="167" t="s">
        <v>950</v>
      </c>
      <c r="AL72" s="165" t="s">
        <v>1012</v>
      </c>
      <c r="AM72" s="165" t="s">
        <v>1012</v>
      </c>
      <c r="AN72" s="165" t="s">
        <v>545</v>
      </c>
      <c r="AO72" s="165" t="s">
        <v>545</v>
      </c>
      <c r="AP72" s="165" t="s">
        <v>545</v>
      </c>
      <c r="AQ72" s="165" t="s">
        <v>545</v>
      </c>
      <c r="AR72" s="165" t="s">
        <v>1008</v>
      </c>
      <c r="AS72" s="165" t="s">
        <v>559</v>
      </c>
      <c r="AT72" s="165" t="s">
        <v>1009</v>
      </c>
      <c r="AU72" s="165" t="s">
        <v>559</v>
      </c>
      <c r="AV72" s="165" t="s">
        <v>556</v>
      </c>
      <c r="AW72" s="165" t="s">
        <v>559</v>
      </c>
      <c r="AX72" s="165" t="s">
        <v>559</v>
      </c>
      <c r="AY72" s="165" t="s">
        <v>952</v>
      </c>
      <c r="AZ72" s="165" t="s">
        <v>1011</v>
      </c>
      <c r="BA72" s="165" t="s">
        <v>1011</v>
      </c>
      <c r="BB72" s="165" t="s">
        <v>559</v>
      </c>
      <c r="BC72" s="165" t="s">
        <v>559</v>
      </c>
      <c r="BD72" s="165" t="s">
        <v>1010</v>
      </c>
      <c r="BE72" s="165" t="s">
        <v>559</v>
      </c>
      <c r="BF72" s="108"/>
    </row>
    <row r="73" spans="1:58" x14ac:dyDescent="0.25">
      <c r="A73" s="133" t="s">
        <v>372</v>
      </c>
      <c r="B73" s="111" t="s">
        <v>130</v>
      </c>
      <c r="C73" s="165" t="s">
        <v>1126</v>
      </c>
      <c r="D73" s="165" t="s">
        <v>1126</v>
      </c>
      <c r="E73" s="165" t="s">
        <v>1017</v>
      </c>
      <c r="F73" s="165" t="s">
        <v>1017</v>
      </c>
      <c r="G73" s="165" t="s">
        <v>1017</v>
      </c>
      <c r="H73" s="165" t="s">
        <v>1017</v>
      </c>
      <c r="I73" s="165" t="s">
        <v>1017</v>
      </c>
      <c r="J73" s="165" t="s">
        <v>1013</v>
      </c>
      <c r="K73" s="165" t="s">
        <v>1013</v>
      </c>
      <c r="L73" s="165" t="s">
        <v>545</v>
      </c>
      <c r="M73" s="165" t="s">
        <v>1010</v>
      </c>
      <c r="N73" s="165" t="s">
        <v>1010</v>
      </c>
      <c r="O73" s="165" t="s">
        <v>1018</v>
      </c>
      <c r="P73" s="165" t="s">
        <v>1018</v>
      </c>
      <c r="Q73" s="165" t="s">
        <v>1015</v>
      </c>
      <c r="R73" s="165" t="s">
        <v>1015</v>
      </c>
      <c r="S73" s="165" t="s">
        <v>1019</v>
      </c>
      <c r="T73" s="165" t="s">
        <v>1020</v>
      </c>
      <c r="U73" s="165" t="s">
        <v>1020</v>
      </c>
      <c r="V73" s="165" t="s">
        <v>559</v>
      </c>
      <c r="W73" s="165" t="s">
        <v>994</v>
      </c>
      <c r="X73" s="165" t="s">
        <v>994</v>
      </c>
      <c r="Y73" s="165" t="s">
        <v>994</v>
      </c>
      <c r="Z73" s="165" t="s">
        <v>994</v>
      </c>
      <c r="AA73" s="165" t="s">
        <v>994</v>
      </c>
      <c r="AB73" s="165" t="s">
        <v>1007</v>
      </c>
      <c r="AC73" s="165" t="s">
        <v>994</v>
      </c>
      <c r="AD73" s="109" t="s">
        <v>1016</v>
      </c>
      <c r="AE73" s="165" t="s">
        <v>994</v>
      </c>
      <c r="AF73" s="165" t="s">
        <v>1015</v>
      </c>
      <c r="AG73" s="165" t="s">
        <v>559</v>
      </c>
      <c r="AH73" s="165" t="s">
        <v>1013</v>
      </c>
      <c r="AI73" s="165" t="s">
        <v>1013</v>
      </c>
      <c r="AJ73" s="165" t="s">
        <v>1013</v>
      </c>
      <c r="AK73" s="167" t="s">
        <v>950</v>
      </c>
      <c r="AL73" s="165" t="s">
        <v>1012</v>
      </c>
      <c r="AM73" s="165" t="s">
        <v>1012</v>
      </c>
      <c r="AN73" s="165" t="s">
        <v>545</v>
      </c>
      <c r="AO73" s="165" t="s">
        <v>545</v>
      </c>
      <c r="AP73" s="165" t="s">
        <v>545</v>
      </c>
      <c r="AQ73" s="165" t="s">
        <v>545</v>
      </c>
      <c r="AR73" s="165" t="s">
        <v>1008</v>
      </c>
      <c r="AS73" s="165" t="s">
        <v>559</v>
      </c>
      <c r="AT73" s="165" t="s">
        <v>1009</v>
      </c>
      <c r="AU73" s="165" t="s">
        <v>559</v>
      </c>
      <c r="AV73" s="165" t="s">
        <v>556</v>
      </c>
      <c r="AW73" s="165" t="s">
        <v>559</v>
      </c>
      <c r="AX73" s="165" t="s">
        <v>559</v>
      </c>
      <c r="AY73" s="165" t="s">
        <v>952</v>
      </c>
      <c r="AZ73" s="165" t="s">
        <v>1011</v>
      </c>
      <c r="BA73" s="165" t="s">
        <v>1011</v>
      </c>
      <c r="BB73" s="165" t="s">
        <v>559</v>
      </c>
      <c r="BC73" s="165" t="s">
        <v>559</v>
      </c>
      <c r="BD73" s="165" t="s">
        <v>1010</v>
      </c>
      <c r="BE73" s="165" t="s">
        <v>559</v>
      </c>
      <c r="BF73" s="108"/>
    </row>
    <row r="74" spans="1:58" x14ac:dyDescent="0.25">
      <c r="A74" s="133" t="s">
        <v>132</v>
      </c>
      <c r="B74" s="111" t="s">
        <v>131</v>
      </c>
      <c r="C74" s="165" t="s">
        <v>1126</v>
      </c>
      <c r="D74" s="165" t="s">
        <v>1126</v>
      </c>
      <c r="E74" s="165" t="s">
        <v>1017</v>
      </c>
      <c r="F74" s="165" t="s">
        <v>1017</v>
      </c>
      <c r="G74" s="165" t="s">
        <v>1017</v>
      </c>
      <c r="H74" s="165" t="s">
        <v>1017</v>
      </c>
      <c r="I74" s="165" t="s">
        <v>1017</v>
      </c>
      <c r="J74" s="165" t="s">
        <v>1013</v>
      </c>
      <c r="K74" s="165" t="s">
        <v>1013</v>
      </c>
      <c r="L74" s="165" t="s">
        <v>545</v>
      </c>
      <c r="M74" s="165" t="s">
        <v>1010</v>
      </c>
      <c r="N74" s="165" t="s">
        <v>1010</v>
      </c>
      <c r="O74" s="165" t="s">
        <v>1018</v>
      </c>
      <c r="P74" s="165" t="s">
        <v>1018</v>
      </c>
      <c r="Q74" s="165" t="s">
        <v>1015</v>
      </c>
      <c r="R74" s="165" t="s">
        <v>1015</v>
      </c>
      <c r="S74" s="165" t="s">
        <v>1019</v>
      </c>
      <c r="T74" s="165" t="s">
        <v>1020</v>
      </c>
      <c r="U74" s="165" t="s">
        <v>1020</v>
      </c>
      <c r="V74" s="165" t="s">
        <v>559</v>
      </c>
      <c r="W74" s="165" t="s">
        <v>994</v>
      </c>
      <c r="X74" s="165" t="s">
        <v>994</v>
      </c>
      <c r="Y74" s="165" t="s">
        <v>994</v>
      </c>
      <c r="Z74" s="165" t="s">
        <v>994</v>
      </c>
      <c r="AA74" s="165" t="s">
        <v>994</v>
      </c>
      <c r="AB74" s="165" t="s">
        <v>1007</v>
      </c>
      <c r="AC74" s="165" t="s">
        <v>994</v>
      </c>
      <c r="AD74" s="109" t="s">
        <v>1016</v>
      </c>
      <c r="AE74" s="165" t="s">
        <v>994</v>
      </c>
      <c r="AF74" s="165" t="s">
        <v>1015</v>
      </c>
      <c r="AG74" s="165" t="s">
        <v>559</v>
      </c>
      <c r="AH74" s="165" t="s">
        <v>1013</v>
      </c>
      <c r="AI74" s="165" t="s">
        <v>1013</v>
      </c>
      <c r="AJ74" s="165" t="s">
        <v>1013</v>
      </c>
      <c r="AK74" s="167" t="s">
        <v>950</v>
      </c>
      <c r="AL74" s="165" t="s">
        <v>1012</v>
      </c>
      <c r="AM74" s="165" t="s">
        <v>1012</v>
      </c>
      <c r="AN74" s="165" t="s">
        <v>545</v>
      </c>
      <c r="AO74" s="165" t="s">
        <v>545</v>
      </c>
      <c r="AP74" s="165" t="s">
        <v>545</v>
      </c>
      <c r="AQ74" s="165" t="s">
        <v>545</v>
      </c>
      <c r="AR74" s="165" t="s">
        <v>1008</v>
      </c>
      <c r="AS74" s="165" t="s">
        <v>559</v>
      </c>
      <c r="AT74" s="165" t="s">
        <v>1009</v>
      </c>
      <c r="AU74" s="165" t="s">
        <v>559</v>
      </c>
      <c r="AV74" s="165" t="s">
        <v>556</v>
      </c>
      <c r="AW74" s="165" t="s">
        <v>559</v>
      </c>
      <c r="AX74" s="165" t="s">
        <v>559</v>
      </c>
      <c r="AY74" s="165" t="s">
        <v>952</v>
      </c>
      <c r="AZ74" s="165" t="s">
        <v>1011</v>
      </c>
      <c r="BA74" s="165" t="s">
        <v>1011</v>
      </c>
      <c r="BB74" s="165" t="s">
        <v>559</v>
      </c>
      <c r="BC74" s="165" t="s">
        <v>559</v>
      </c>
      <c r="BD74" s="165" t="s">
        <v>1010</v>
      </c>
      <c r="BE74" s="165" t="s">
        <v>559</v>
      </c>
      <c r="BF74" s="108"/>
    </row>
    <row r="75" spans="1:58" x14ac:dyDescent="0.25">
      <c r="A75" s="133" t="s">
        <v>134</v>
      </c>
      <c r="B75" s="111" t="s">
        <v>133</v>
      </c>
      <c r="C75" s="165" t="s">
        <v>1126</v>
      </c>
      <c r="D75" s="165" t="s">
        <v>1126</v>
      </c>
      <c r="E75" s="165" t="s">
        <v>1017</v>
      </c>
      <c r="F75" s="165" t="s">
        <v>1017</v>
      </c>
      <c r="G75" s="165" t="s">
        <v>1017</v>
      </c>
      <c r="H75" s="165" t="s">
        <v>1017</v>
      </c>
      <c r="I75" s="165" t="s">
        <v>1017</v>
      </c>
      <c r="J75" s="165" t="s">
        <v>1013</v>
      </c>
      <c r="K75" s="165" t="s">
        <v>1013</v>
      </c>
      <c r="L75" s="165" t="s">
        <v>545</v>
      </c>
      <c r="M75" s="165" t="s">
        <v>1010</v>
      </c>
      <c r="N75" s="165" t="s">
        <v>1010</v>
      </c>
      <c r="O75" s="165" t="s">
        <v>1018</v>
      </c>
      <c r="P75" s="165" t="s">
        <v>1018</v>
      </c>
      <c r="Q75" s="165" t="s">
        <v>1015</v>
      </c>
      <c r="R75" s="165" t="s">
        <v>1015</v>
      </c>
      <c r="S75" s="165" t="s">
        <v>1019</v>
      </c>
      <c r="T75" s="165" t="s">
        <v>1020</v>
      </c>
      <c r="U75" s="165" t="s">
        <v>1020</v>
      </c>
      <c r="V75" s="165" t="s">
        <v>559</v>
      </c>
      <c r="W75" s="165" t="s">
        <v>994</v>
      </c>
      <c r="X75" s="165" t="s">
        <v>994</v>
      </c>
      <c r="Y75" s="165" t="s">
        <v>994</v>
      </c>
      <c r="Z75" s="165" t="s">
        <v>994</v>
      </c>
      <c r="AA75" s="165" t="s">
        <v>994</v>
      </c>
      <c r="AB75" s="165" t="s">
        <v>1007</v>
      </c>
      <c r="AC75" s="165" t="s">
        <v>994</v>
      </c>
      <c r="AD75" s="109" t="s">
        <v>1016</v>
      </c>
      <c r="AE75" s="165" t="s">
        <v>994</v>
      </c>
      <c r="AF75" s="165" t="s">
        <v>1015</v>
      </c>
      <c r="AG75" s="165" t="s">
        <v>559</v>
      </c>
      <c r="AH75" s="165" t="s">
        <v>1013</v>
      </c>
      <c r="AI75" s="165" t="s">
        <v>1013</v>
      </c>
      <c r="AJ75" s="165" t="s">
        <v>1013</v>
      </c>
      <c r="AK75" s="167" t="s">
        <v>1139</v>
      </c>
      <c r="AL75" s="165" t="s">
        <v>1012</v>
      </c>
      <c r="AM75" s="165" t="s">
        <v>1012</v>
      </c>
      <c r="AN75" s="165" t="s">
        <v>545</v>
      </c>
      <c r="AO75" s="165" t="s">
        <v>545</v>
      </c>
      <c r="AP75" s="165" t="s">
        <v>545</v>
      </c>
      <c r="AQ75" s="165" t="s">
        <v>545</v>
      </c>
      <c r="AR75" s="165" t="s">
        <v>1008</v>
      </c>
      <c r="AS75" s="165" t="s">
        <v>559</v>
      </c>
      <c r="AT75" s="165" t="s">
        <v>1009</v>
      </c>
      <c r="AU75" s="165" t="s">
        <v>559</v>
      </c>
      <c r="AV75" s="165" t="s">
        <v>556</v>
      </c>
      <c r="AW75" s="165" t="s">
        <v>559</v>
      </c>
      <c r="AX75" s="165" t="s">
        <v>559</v>
      </c>
      <c r="AY75" s="165" t="s">
        <v>952</v>
      </c>
      <c r="AZ75" s="165" t="s">
        <v>1011</v>
      </c>
      <c r="BA75" s="165" t="s">
        <v>1011</v>
      </c>
      <c r="BB75" s="165" t="s">
        <v>559</v>
      </c>
      <c r="BC75" s="165" t="s">
        <v>559</v>
      </c>
      <c r="BD75" s="165" t="s">
        <v>1010</v>
      </c>
      <c r="BE75" s="165" t="s">
        <v>559</v>
      </c>
      <c r="BF75" s="108"/>
    </row>
    <row r="76" spans="1:58" x14ac:dyDescent="0.25">
      <c r="A76" s="133" t="s">
        <v>136</v>
      </c>
      <c r="B76" s="111" t="s">
        <v>135</v>
      </c>
      <c r="C76" s="165" t="s">
        <v>1126</v>
      </c>
      <c r="D76" s="165" t="s">
        <v>1126</v>
      </c>
      <c r="E76" s="165" t="s">
        <v>1017</v>
      </c>
      <c r="F76" s="165" t="s">
        <v>1017</v>
      </c>
      <c r="G76" s="165" t="s">
        <v>1017</v>
      </c>
      <c r="H76" s="165" t="s">
        <v>1017</v>
      </c>
      <c r="I76" s="165" t="s">
        <v>1017</v>
      </c>
      <c r="J76" s="165" t="s">
        <v>1013</v>
      </c>
      <c r="K76" s="165" t="s">
        <v>1013</v>
      </c>
      <c r="L76" s="165" t="s">
        <v>545</v>
      </c>
      <c r="M76" s="165" t="s">
        <v>1010</v>
      </c>
      <c r="N76" s="165" t="s">
        <v>1010</v>
      </c>
      <c r="O76" s="165" t="s">
        <v>1018</v>
      </c>
      <c r="P76" s="165" t="s">
        <v>1018</v>
      </c>
      <c r="Q76" s="165" t="s">
        <v>1015</v>
      </c>
      <c r="R76" s="165" t="s">
        <v>1015</v>
      </c>
      <c r="S76" s="165" t="s">
        <v>1019</v>
      </c>
      <c r="T76" s="165" t="s">
        <v>1020</v>
      </c>
      <c r="U76" s="165" t="s">
        <v>1020</v>
      </c>
      <c r="V76" s="165" t="s">
        <v>559</v>
      </c>
      <c r="W76" s="165" t="s">
        <v>994</v>
      </c>
      <c r="X76" s="165" t="s">
        <v>994</v>
      </c>
      <c r="Y76" s="165" t="s">
        <v>994</v>
      </c>
      <c r="Z76" s="165" t="s">
        <v>994</v>
      </c>
      <c r="AA76" s="165" t="s">
        <v>994</v>
      </c>
      <c r="AB76" s="165" t="s">
        <v>1007</v>
      </c>
      <c r="AC76" s="165" t="s">
        <v>994</v>
      </c>
      <c r="AD76" s="109" t="s">
        <v>1016</v>
      </c>
      <c r="AE76" s="165" t="s">
        <v>994</v>
      </c>
      <c r="AF76" s="165" t="s">
        <v>1015</v>
      </c>
      <c r="AG76" s="165" t="s">
        <v>559</v>
      </c>
      <c r="AH76" s="165" t="s">
        <v>1013</v>
      </c>
      <c r="AI76" s="165" t="s">
        <v>1013</v>
      </c>
      <c r="AJ76" s="165" t="s">
        <v>1013</v>
      </c>
      <c r="AK76" s="167" t="s">
        <v>953</v>
      </c>
      <c r="AL76" s="165" t="s">
        <v>1012</v>
      </c>
      <c r="AM76" s="165" t="s">
        <v>1012</v>
      </c>
      <c r="AN76" s="165" t="s">
        <v>545</v>
      </c>
      <c r="AO76" s="165" t="s">
        <v>545</v>
      </c>
      <c r="AP76" s="165" t="s">
        <v>545</v>
      </c>
      <c r="AQ76" s="165" t="s">
        <v>545</v>
      </c>
      <c r="AR76" s="165" t="s">
        <v>1008</v>
      </c>
      <c r="AS76" s="165" t="s">
        <v>559</v>
      </c>
      <c r="AT76" s="165" t="s">
        <v>1009</v>
      </c>
      <c r="AU76" s="165" t="s">
        <v>559</v>
      </c>
      <c r="AV76" s="165" t="s">
        <v>556</v>
      </c>
      <c r="AW76" s="165" t="s">
        <v>559</v>
      </c>
      <c r="AX76" s="165" t="s">
        <v>559</v>
      </c>
      <c r="AY76" s="165" t="s">
        <v>952</v>
      </c>
      <c r="AZ76" s="165" t="s">
        <v>1011</v>
      </c>
      <c r="BA76" s="165" t="s">
        <v>1011</v>
      </c>
      <c r="BB76" s="165" t="s">
        <v>559</v>
      </c>
      <c r="BC76" s="165" t="s">
        <v>559</v>
      </c>
      <c r="BD76" s="165" t="s">
        <v>1010</v>
      </c>
      <c r="BE76" s="165" t="s">
        <v>559</v>
      </c>
      <c r="BF76" s="108"/>
    </row>
    <row r="77" spans="1:58" x14ac:dyDescent="0.25">
      <c r="A77" s="133" t="s">
        <v>138</v>
      </c>
      <c r="B77" s="111" t="s">
        <v>137</v>
      </c>
      <c r="C77" s="165" t="s">
        <v>1126</v>
      </c>
      <c r="D77" s="165" t="s">
        <v>1126</v>
      </c>
      <c r="E77" s="165" t="s">
        <v>1017</v>
      </c>
      <c r="F77" s="165" t="s">
        <v>1017</v>
      </c>
      <c r="G77" s="165" t="s">
        <v>1017</v>
      </c>
      <c r="H77" s="165" t="s">
        <v>1017</v>
      </c>
      <c r="I77" s="165" t="s">
        <v>1017</v>
      </c>
      <c r="J77" s="165" t="s">
        <v>1013</v>
      </c>
      <c r="K77" s="165" t="s">
        <v>1013</v>
      </c>
      <c r="L77" s="165" t="s">
        <v>545</v>
      </c>
      <c r="M77" s="165" t="s">
        <v>1010</v>
      </c>
      <c r="N77" s="165" t="s">
        <v>1010</v>
      </c>
      <c r="O77" s="165" t="s">
        <v>1018</v>
      </c>
      <c r="P77" s="165" t="s">
        <v>1018</v>
      </c>
      <c r="Q77" s="165" t="s">
        <v>1015</v>
      </c>
      <c r="R77" s="165" t="s">
        <v>1015</v>
      </c>
      <c r="S77" s="165" t="s">
        <v>1019</v>
      </c>
      <c r="T77" s="165" t="s">
        <v>1020</v>
      </c>
      <c r="U77" s="165" t="s">
        <v>1020</v>
      </c>
      <c r="V77" s="165" t="s">
        <v>559</v>
      </c>
      <c r="W77" s="165" t="s">
        <v>994</v>
      </c>
      <c r="X77" s="165" t="s">
        <v>994</v>
      </c>
      <c r="Y77" s="165" t="s">
        <v>994</v>
      </c>
      <c r="Z77" s="165" t="s">
        <v>994</v>
      </c>
      <c r="AA77" s="165" t="s">
        <v>994</v>
      </c>
      <c r="AB77" s="165" t="s">
        <v>950</v>
      </c>
      <c r="AC77" s="165" t="s">
        <v>994</v>
      </c>
      <c r="AD77" s="109" t="s">
        <v>1016</v>
      </c>
      <c r="AE77" s="165" t="s">
        <v>994</v>
      </c>
      <c r="AF77" s="165" t="s">
        <v>1015</v>
      </c>
      <c r="AG77" s="165" t="s">
        <v>559</v>
      </c>
      <c r="AH77" s="165" t="s">
        <v>1013</v>
      </c>
      <c r="AI77" s="165" t="s">
        <v>1013</v>
      </c>
      <c r="AJ77" s="165" t="s">
        <v>1013</v>
      </c>
      <c r="AK77" s="167" t="s">
        <v>950</v>
      </c>
      <c r="AL77" s="165" t="s">
        <v>1012</v>
      </c>
      <c r="AM77" s="165" t="s">
        <v>1012</v>
      </c>
      <c r="AN77" s="165" t="s">
        <v>545</v>
      </c>
      <c r="AO77" s="165" t="s">
        <v>545</v>
      </c>
      <c r="AP77" s="165" t="s">
        <v>545</v>
      </c>
      <c r="AQ77" s="165" t="s">
        <v>545</v>
      </c>
      <c r="AR77" s="165" t="s">
        <v>1008</v>
      </c>
      <c r="AS77" s="165" t="s">
        <v>559</v>
      </c>
      <c r="AT77" s="165" t="s">
        <v>1009</v>
      </c>
      <c r="AU77" s="165" t="s">
        <v>559</v>
      </c>
      <c r="AV77" s="165" t="s">
        <v>556</v>
      </c>
      <c r="AW77" s="165" t="s">
        <v>559</v>
      </c>
      <c r="AX77" s="165" t="s">
        <v>559</v>
      </c>
      <c r="AY77" s="165" t="s">
        <v>952</v>
      </c>
      <c r="AZ77" s="165" t="s">
        <v>1011</v>
      </c>
      <c r="BA77" s="165" t="s">
        <v>1011</v>
      </c>
      <c r="BB77" s="165" t="s">
        <v>559</v>
      </c>
      <c r="BC77" s="165" t="s">
        <v>559</v>
      </c>
      <c r="BD77" s="165" t="s">
        <v>1010</v>
      </c>
      <c r="BE77" s="165" t="s">
        <v>559</v>
      </c>
      <c r="BF77" s="108"/>
    </row>
    <row r="78" spans="1:58" x14ac:dyDescent="0.25">
      <c r="A78" s="133" t="s">
        <v>140</v>
      </c>
      <c r="B78" s="111" t="s">
        <v>139</v>
      </c>
      <c r="C78" s="165" t="s">
        <v>1126</v>
      </c>
      <c r="D78" s="165" t="s">
        <v>1126</v>
      </c>
      <c r="E78" s="165" t="s">
        <v>1017</v>
      </c>
      <c r="F78" s="165" t="s">
        <v>1017</v>
      </c>
      <c r="G78" s="165" t="s">
        <v>1017</v>
      </c>
      <c r="H78" s="165" t="s">
        <v>1017</v>
      </c>
      <c r="I78" s="165" t="s">
        <v>1017</v>
      </c>
      <c r="J78" s="165" t="s">
        <v>1013</v>
      </c>
      <c r="K78" s="165" t="s">
        <v>1013</v>
      </c>
      <c r="L78" s="165" t="s">
        <v>545</v>
      </c>
      <c r="M78" s="165" t="s">
        <v>1010</v>
      </c>
      <c r="N78" s="165" t="s">
        <v>1010</v>
      </c>
      <c r="O78" s="165" t="s">
        <v>1018</v>
      </c>
      <c r="P78" s="165" t="s">
        <v>1018</v>
      </c>
      <c r="Q78" s="165" t="s">
        <v>1015</v>
      </c>
      <c r="R78" s="165" t="s">
        <v>1015</v>
      </c>
      <c r="S78" s="165" t="s">
        <v>1019</v>
      </c>
      <c r="T78" s="165" t="s">
        <v>1020</v>
      </c>
      <c r="U78" s="165" t="s">
        <v>1020</v>
      </c>
      <c r="V78" s="165" t="s">
        <v>559</v>
      </c>
      <c r="W78" s="165" t="s">
        <v>994</v>
      </c>
      <c r="X78" s="165" t="s">
        <v>994</v>
      </c>
      <c r="Y78" s="165" t="s">
        <v>994</v>
      </c>
      <c r="Z78" s="165" t="s">
        <v>994</v>
      </c>
      <c r="AA78" s="165" t="s">
        <v>994</v>
      </c>
      <c r="AB78" s="165" t="s">
        <v>950</v>
      </c>
      <c r="AC78" s="165" t="s">
        <v>994</v>
      </c>
      <c r="AD78" s="109" t="s">
        <v>1016</v>
      </c>
      <c r="AE78" s="165" t="s">
        <v>994</v>
      </c>
      <c r="AF78" s="165" t="s">
        <v>1015</v>
      </c>
      <c r="AG78" s="165" t="s">
        <v>559</v>
      </c>
      <c r="AH78" s="165" t="s">
        <v>1013</v>
      </c>
      <c r="AI78" s="165" t="s">
        <v>1013</v>
      </c>
      <c r="AJ78" s="165" t="s">
        <v>1013</v>
      </c>
      <c r="AK78" s="167" t="s">
        <v>950</v>
      </c>
      <c r="AL78" s="165" t="s">
        <v>1012</v>
      </c>
      <c r="AM78" s="165" t="s">
        <v>1012</v>
      </c>
      <c r="AN78" s="165" t="s">
        <v>545</v>
      </c>
      <c r="AO78" s="165" t="s">
        <v>545</v>
      </c>
      <c r="AP78" s="165" t="s">
        <v>545</v>
      </c>
      <c r="AQ78" s="165" t="s">
        <v>545</v>
      </c>
      <c r="AR78" s="165" t="s">
        <v>1008</v>
      </c>
      <c r="AS78" s="165" t="s">
        <v>559</v>
      </c>
      <c r="AT78" s="165" t="s">
        <v>1009</v>
      </c>
      <c r="AU78" s="165" t="s">
        <v>559</v>
      </c>
      <c r="AV78" s="165" t="s">
        <v>556</v>
      </c>
      <c r="AW78" s="165" t="s">
        <v>559</v>
      </c>
      <c r="AX78" s="165" t="s">
        <v>559</v>
      </c>
      <c r="AY78" s="165" t="s">
        <v>952</v>
      </c>
      <c r="AZ78" s="165" t="s">
        <v>1011</v>
      </c>
      <c r="BA78" s="165" t="s">
        <v>1011</v>
      </c>
      <c r="BB78" s="165" t="s">
        <v>559</v>
      </c>
      <c r="BC78" s="165" t="s">
        <v>559</v>
      </c>
      <c r="BD78" s="165" t="s">
        <v>1010</v>
      </c>
      <c r="BE78" s="165" t="s">
        <v>559</v>
      </c>
      <c r="BF78" s="108"/>
    </row>
    <row r="79" spans="1:58" x14ac:dyDescent="0.25">
      <c r="A79" s="133" t="s">
        <v>142</v>
      </c>
      <c r="B79" s="111" t="s">
        <v>141</v>
      </c>
      <c r="C79" s="165" t="s">
        <v>1126</v>
      </c>
      <c r="D79" s="165" t="s">
        <v>1126</v>
      </c>
      <c r="E79" s="165" t="s">
        <v>1017</v>
      </c>
      <c r="F79" s="165" t="s">
        <v>1017</v>
      </c>
      <c r="G79" s="165" t="s">
        <v>1017</v>
      </c>
      <c r="H79" s="165" t="s">
        <v>1017</v>
      </c>
      <c r="I79" s="165" t="s">
        <v>1017</v>
      </c>
      <c r="J79" s="165" t="s">
        <v>1013</v>
      </c>
      <c r="K79" s="165" t="s">
        <v>1013</v>
      </c>
      <c r="L79" s="165" t="s">
        <v>545</v>
      </c>
      <c r="M79" s="165" t="s">
        <v>1010</v>
      </c>
      <c r="N79" s="165" t="s">
        <v>1010</v>
      </c>
      <c r="O79" s="165" t="s">
        <v>1018</v>
      </c>
      <c r="P79" s="165" t="s">
        <v>1018</v>
      </c>
      <c r="Q79" s="165" t="s">
        <v>1015</v>
      </c>
      <c r="R79" s="165" t="s">
        <v>1015</v>
      </c>
      <c r="S79" s="165" t="s">
        <v>1019</v>
      </c>
      <c r="T79" s="165" t="s">
        <v>1020</v>
      </c>
      <c r="U79" s="165" t="s">
        <v>1020</v>
      </c>
      <c r="V79" s="165" t="s">
        <v>559</v>
      </c>
      <c r="W79" s="165" t="s">
        <v>994</v>
      </c>
      <c r="X79" s="165" t="s">
        <v>994</v>
      </c>
      <c r="Y79" s="165" t="s">
        <v>994</v>
      </c>
      <c r="Z79" s="165" t="s">
        <v>994</v>
      </c>
      <c r="AA79" s="165" t="s">
        <v>994</v>
      </c>
      <c r="AB79" s="165" t="s">
        <v>994</v>
      </c>
      <c r="AC79" s="165" t="s">
        <v>994</v>
      </c>
      <c r="AD79" s="109" t="s">
        <v>1016</v>
      </c>
      <c r="AE79" s="165" t="s">
        <v>994</v>
      </c>
      <c r="AF79" s="165" t="s">
        <v>1015</v>
      </c>
      <c r="AG79" s="165" t="s">
        <v>559</v>
      </c>
      <c r="AH79" s="165" t="s">
        <v>1013</v>
      </c>
      <c r="AI79" s="165" t="s">
        <v>1013</v>
      </c>
      <c r="AJ79" s="165" t="s">
        <v>1013</v>
      </c>
      <c r="AK79" s="167" t="s">
        <v>953</v>
      </c>
      <c r="AL79" s="165" t="s">
        <v>1012</v>
      </c>
      <c r="AM79" s="165" t="s">
        <v>1012</v>
      </c>
      <c r="AN79" s="165" t="s">
        <v>545</v>
      </c>
      <c r="AO79" s="165" t="s">
        <v>545</v>
      </c>
      <c r="AP79" s="165" t="s">
        <v>545</v>
      </c>
      <c r="AQ79" s="165" t="s">
        <v>545</v>
      </c>
      <c r="AR79" s="165" t="s">
        <v>1008</v>
      </c>
      <c r="AS79" s="165" t="s">
        <v>559</v>
      </c>
      <c r="AT79" s="165" t="s">
        <v>1009</v>
      </c>
      <c r="AU79" s="165" t="s">
        <v>559</v>
      </c>
      <c r="AV79" s="165" t="s">
        <v>556</v>
      </c>
      <c r="AW79" s="165" t="s">
        <v>559</v>
      </c>
      <c r="AX79" s="165" t="s">
        <v>559</v>
      </c>
      <c r="AY79" s="165" t="s">
        <v>952</v>
      </c>
      <c r="AZ79" s="165" t="s">
        <v>1011</v>
      </c>
      <c r="BA79" s="165" t="s">
        <v>1011</v>
      </c>
      <c r="BB79" s="165" t="s">
        <v>559</v>
      </c>
      <c r="BC79" s="165" t="s">
        <v>559</v>
      </c>
      <c r="BD79" s="165" t="s">
        <v>1010</v>
      </c>
      <c r="BE79" s="165" t="s">
        <v>559</v>
      </c>
      <c r="BF79" s="108"/>
    </row>
    <row r="80" spans="1:58" x14ac:dyDescent="0.25">
      <c r="A80" s="133" t="s">
        <v>144</v>
      </c>
      <c r="B80" s="111" t="s">
        <v>143</v>
      </c>
      <c r="C80" s="165" t="s">
        <v>1126</v>
      </c>
      <c r="D80" s="165" t="s">
        <v>1126</v>
      </c>
      <c r="E80" s="165" t="s">
        <v>1017</v>
      </c>
      <c r="F80" s="165" t="s">
        <v>1017</v>
      </c>
      <c r="G80" s="165" t="s">
        <v>1017</v>
      </c>
      <c r="H80" s="165" t="s">
        <v>1017</v>
      </c>
      <c r="I80" s="165" t="s">
        <v>1017</v>
      </c>
      <c r="J80" s="165" t="s">
        <v>1013</v>
      </c>
      <c r="K80" s="165" t="s">
        <v>1013</v>
      </c>
      <c r="L80" s="165" t="s">
        <v>545</v>
      </c>
      <c r="M80" s="165" t="s">
        <v>1010</v>
      </c>
      <c r="N80" s="165" t="s">
        <v>1010</v>
      </c>
      <c r="O80" s="165" t="s">
        <v>1018</v>
      </c>
      <c r="P80" s="165" t="s">
        <v>1018</v>
      </c>
      <c r="Q80" s="165" t="s">
        <v>1015</v>
      </c>
      <c r="R80" s="165" t="s">
        <v>1015</v>
      </c>
      <c r="S80" s="165" t="s">
        <v>1019</v>
      </c>
      <c r="T80" s="165" t="s">
        <v>1020</v>
      </c>
      <c r="U80" s="165" t="s">
        <v>1020</v>
      </c>
      <c r="V80" s="165" t="s">
        <v>559</v>
      </c>
      <c r="W80" s="165" t="s">
        <v>994</v>
      </c>
      <c r="X80" s="165" t="s">
        <v>994</v>
      </c>
      <c r="Y80" s="165" t="s">
        <v>994</v>
      </c>
      <c r="Z80" s="165" t="s">
        <v>994</v>
      </c>
      <c r="AA80" s="165" t="s">
        <v>994</v>
      </c>
      <c r="AB80" s="165" t="s">
        <v>1007</v>
      </c>
      <c r="AC80" s="165" t="s">
        <v>994</v>
      </c>
      <c r="AD80" s="109" t="s">
        <v>1016</v>
      </c>
      <c r="AE80" s="165" t="s">
        <v>994</v>
      </c>
      <c r="AF80" s="165" t="s">
        <v>1015</v>
      </c>
      <c r="AG80" s="165" t="s">
        <v>559</v>
      </c>
      <c r="AH80" s="165" t="s">
        <v>1013</v>
      </c>
      <c r="AI80" s="165" t="s">
        <v>1013</v>
      </c>
      <c r="AJ80" s="165" t="s">
        <v>1013</v>
      </c>
      <c r="AK80" s="167" t="s">
        <v>953</v>
      </c>
      <c r="AL80" s="165" t="s">
        <v>1012</v>
      </c>
      <c r="AM80" s="165" t="s">
        <v>1012</v>
      </c>
      <c r="AN80" s="165" t="s">
        <v>545</v>
      </c>
      <c r="AO80" s="165" t="s">
        <v>545</v>
      </c>
      <c r="AP80" s="165" t="s">
        <v>545</v>
      </c>
      <c r="AQ80" s="165" t="s">
        <v>545</v>
      </c>
      <c r="AR80" s="165" t="s">
        <v>1008</v>
      </c>
      <c r="AS80" s="165" t="s">
        <v>559</v>
      </c>
      <c r="AT80" s="165" t="s">
        <v>1009</v>
      </c>
      <c r="AU80" s="165" t="s">
        <v>559</v>
      </c>
      <c r="AV80" s="165" t="s">
        <v>556</v>
      </c>
      <c r="AW80" s="165" t="s">
        <v>559</v>
      </c>
      <c r="AX80" s="165" t="s">
        <v>559</v>
      </c>
      <c r="AY80" s="165" t="s">
        <v>952</v>
      </c>
      <c r="AZ80" s="165" t="s">
        <v>1011</v>
      </c>
      <c r="BA80" s="165" t="s">
        <v>1011</v>
      </c>
      <c r="BB80" s="165" t="s">
        <v>559</v>
      </c>
      <c r="BC80" s="165" t="s">
        <v>559</v>
      </c>
      <c r="BD80" s="165" t="s">
        <v>1010</v>
      </c>
      <c r="BE80" s="165" t="s">
        <v>559</v>
      </c>
      <c r="BF80" s="108"/>
    </row>
    <row r="81" spans="1:58" x14ac:dyDescent="0.25">
      <c r="A81" s="133" t="s">
        <v>845</v>
      </c>
      <c r="B81" s="111" t="s">
        <v>145</v>
      </c>
      <c r="C81" s="165" t="s">
        <v>1126</v>
      </c>
      <c r="D81" s="165" t="s">
        <v>1126</v>
      </c>
      <c r="E81" s="165" t="s">
        <v>1017</v>
      </c>
      <c r="F81" s="165" t="s">
        <v>1017</v>
      </c>
      <c r="G81" s="165" t="s">
        <v>1017</v>
      </c>
      <c r="H81" s="165" t="s">
        <v>1017</v>
      </c>
      <c r="I81" s="165" t="s">
        <v>1017</v>
      </c>
      <c r="J81" s="165" t="s">
        <v>1013</v>
      </c>
      <c r="K81" s="165" t="s">
        <v>1013</v>
      </c>
      <c r="L81" s="165" t="s">
        <v>545</v>
      </c>
      <c r="M81" s="165" t="s">
        <v>1010</v>
      </c>
      <c r="N81" s="165" t="s">
        <v>1010</v>
      </c>
      <c r="O81" s="165" t="s">
        <v>1018</v>
      </c>
      <c r="P81" s="165" t="s">
        <v>1018</v>
      </c>
      <c r="Q81" s="165" t="s">
        <v>1015</v>
      </c>
      <c r="R81" s="165" t="s">
        <v>1015</v>
      </c>
      <c r="S81" s="165" t="s">
        <v>1019</v>
      </c>
      <c r="T81" s="165" t="s">
        <v>1020</v>
      </c>
      <c r="U81" s="165" t="s">
        <v>1020</v>
      </c>
      <c r="V81" s="165" t="s">
        <v>559</v>
      </c>
      <c r="W81" s="165" t="s">
        <v>994</v>
      </c>
      <c r="X81" s="165" t="s">
        <v>994</v>
      </c>
      <c r="Y81" s="165" t="s">
        <v>994</v>
      </c>
      <c r="Z81" s="165" t="s">
        <v>994</v>
      </c>
      <c r="AA81" s="165" t="s">
        <v>994</v>
      </c>
      <c r="AB81" s="165" t="s">
        <v>1007</v>
      </c>
      <c r="AC81" s="165" t="s">
        <v>994</v>
      </c>
      <c r="AD81" s="109" t="s">
        <v>1016</v>
      </c>
      <c r="AE81" s="165" t="s">
        <v>994</v>
      </c>
      <c r="AF81" s="165" t="s">
        <v>1015</v>
      </c>
      <c r="AG81" s="165" t="s">
        <v>559</v>
      </c>
      <c r="AH81" s="165" t="s">
        <v>1013</v>
      </c>
      <c r="AI81" s="165" t="s">
        <v>1013</v>
      </c>
      <c r="AJ81" s="165" t="s">
        <v>1013</v>
      </c>
      <c r="AK81" s="167" t="s">
        <v>950</v>
      </c>
      <c r="AL81" s="165" t="s">
        <v>1012</v>
      </c>
      <c r="AM81" s="165" t="s">
        <v>1012</v>
      </c>
      <c r="AN81" s="165" t="s">
        <v>545</v>
      </c>
      <c r="AO81" s="165" t="s">
        <v>545</v>
      </c>
      <c r="AP81" s="165" t="s">
        <v>545</v>
      </c>
      <c r="AQ81" s="165" t="s">
        <v>545</v>
      </c>
      <c r="AR81" s="165" t="s">
        <v>1008</v>
      </c>
      <c r="AS81" s="165" t="s">
        <v>559</v>
      </c>
      <c r="AT81" s="165" t="s">
        <v>1009</v>
      </c>
      <c r="AU81" s="165" t="s">
        <v>559</v>
      </c>
      <c r="AV81" s="165" t="s">
        <v>556</v>
      </c>
      <c r="AW81" s="165" t="s">
        <v>559</v>
      </c>
      <c r="AX81" s="165" t="s">
        <v>559</v>
      </c>
      <c r="AY81" s="165" t="s">
        <v>952</v>
      </c>
      <c r="AZ81" s="165" t="s">
        <v>1011</v>
      </c>
      <c r="BA81" s="165" t="s">
        <v>1011</v>
      </c>
      <c r="BB81" s="165" t="s">
        <v>559</v>
      </c>
      <c r="BC81" s="165" t="s">
        <v>559</v>
      </c>
      <c r="BD81" s="165" t="s">
        <v>1010</v>
      </c>
      <c r="BE81" s="165" t="s">
        <v>559</v>
      </c>
      <c r="BF81" s="108"/>
    </row>
    <row r="82" spans="1:58" x14ac:dyDescent="0.25">
      <c r="A82" s="133" t="s">
        <v>147</v>
      </c>
      <c r="B82" s="111" t="s">
        <v>146</v>
      </c>
      <c r="C82" s="165" t="s">
        <v>1126</v>
      </c>
      <c r="D82" s="165" t="s">
        <v>1126</v>
      </c>
      <c r="E82" s="165" t="s">
        <v>1017</v>
      </c>
      <c r="F82" s="165" t="s">
        <v>1017</v>
      </c>
      <c r="G82" s="165" t="s">
        <v>1017</v>
      </c>
      <c r="H82" s="165" t="s">
        <v>1017</v>
      </c>
      <c r="I82" s="165" t="s">
        <v>1017</v>
      </c>
      <c r="J82" s="165" t="s">
        <v>1013</v>
      </c>
      <c r="K82" s="165" t="s">
        <v>1013</v>
      </c>
      <c r="L82" s="165" t="s">
        <v>545</v>
      </c>
      <c r="M82" s="165" t="s">
        <v>1010</v>
      </c>
      <c r="N82" s="165" t="s">
        <v>1010</v>
      </c>
      <c r="O82" s="165" t="s">
        <v>1018</v>
      </c>
      <c r="P82" s="165" t="s">
        <v>1018</v>
      </c>
      <c r="Q82" s="165" t="s">
        <v>1015</v>
      </c>
      <c r="R82" s="165" t="s">
        <v>1015</v>
      </c>
      <c r="S82" s="165" t="s">
        <v>1019</v>
      </c>
      <c r="T82" s="165" t="s">
        <v>1020</v>
      </c>
      <c r="U82" s="165" t="s">
        <v>1020</v>
      </c>
      <c r="V82" s="165" t="s">
        <v>559</v>
      </c>
      <c r="W82" s="165" t="s">
        <v>994</v>
      </c>
      <c r="X82" s="165" t="s">
        <v>994</v>
      </c>
      <c r="Y82" s="165" t="s">
        <v>994</v>
      </c>
      <c r="Z82" s="165" t="s">
        <v>994</v>
      </c>
      <c r="AA82" s="165" t="s">
        <v>994</v>
      </c>
      <c r="AB82" s="165" t="s">
        <v>950</v>
      </c>
      <c r="AC82" s="165" t="s">
        <v>994</v>
      </c>
      <c r="AD82" s="109" t="s">
        <v>1016</v>
      </c>
      <c r="AE82" s="165" t="s">
        <v>994</v>
      </c>
      <c r="AF82" s="165" t="s">
        <v>1015</v>
      </c>
      <c r="AG82" s="165" t="s">
        <v>559</v>
      </c>
      <c r="AH82" s="165" t="s">
        <v>1013</v>
      </c>
      <c r="AI82" s="165" t="s">
        <v>1013</v>
      </c>
      <c r="AJ82" s="165" t="s">
        <v>1013</v>
      </c>
      <c r="AK82" s="167" t="s">
        <v>953</v>
      </c>
      <c r="AL82" s="165" t="s">
        <v>1012</v>
      </c>
      <c r="AM82" s="165" t="s">
        <v>1012</v>
      </c>
      <c r="AN82" s="165" t="s">
        <v>545</v>
      </c>
      <c r="AO82" s="165" t="s">
        <v>545</v>
      </c>
      <c r="AP82" s="165" t="s">
        <v>545</v>
      </c>
      <c r="AQ82" s="165" t="s">
        <v>545</v>
      </c>
      <c r="AR82" s="165" t="s">
        <v>1008</v>
      </c>
      <c r="AS82" s="165" t="s">
        <v>559</v>
      </c>
      <c r="AT82" s="165" t="s">
        <v>1009</v>
      </c>
      <c r="AU82" s="165" t="s">
        <v>559</v>
      </c>
      <c r="AV82" s="165" t="s">
        <v>556</v>
      </c>
      <c r="AW82" s="165" t="s">
        <v>559</v>
      </c>
      <c r="AX82" s="165" t="s">
        <v>559</v>
      </c>
      <c r="AY82" s="165" t="s">
        <v>952</v>
      </c>
      <c r="AZ82" s="165" t="s">
        <v>1011</v>
      </c>
      <c r="BA82" s="165" t="s">
        <v>1011</v>
      </c>
      <c r="BB82" s="165" t="s">
        <v>559</v>
      </c>
      <c r="BC82" s="165" t="s">
        <v>559</v>
      </c>
      <c r="BD82" s="165" t="s">
        <v>1010</v>
      </c>
      <c r="BE82" s="165" t="s">
        <v>559</v>
      </c>
      <c r="BF82" s="108"/>
    </row>
    <row r="83" spans="1:58" x14ac:dyDescent="0.25">
      <c r="A83" s="133" t="s">
        <v>149</v>
      </c>
      <c r="B83" s="111" t="s">
        <v>148</v>
      </c>
      <c r="C83" s="165" t="s">
        <v>1126</v>
      </c>
      <c r="D83" s="165" t="s">
        <v>1126</v>
      </c>
      <c r="E83" s="165" t="s">
        <v>1017</v>
      </c>
      <c r="F83" s="165" t="s">
        <v>1017</v>
      </c>
      <c r="G83" s="165" t="s">
        <v>1017</v>
      </c>
      <c r="H83" s="165" t="s">
        <v>1017</v>
      </c>
      <c r="I83" s="165" t="s">
        <v>1017</v>
      </c>
      <c r="J83" s="165" t="s">
        <v>1013</v>
      </c>
      <c r="K83" s="165" t="s">
        <v>1013</v>
      </c>
      <c r="L83" s="165" t="s">
        <v>545</v>
      </c>
      <c r="M83" s="165" t="s">
        <v>1010</v>
      </c>
      <c r="N83" s="165" t="s">
        <v>1010</v>
      </c>
      <c r="O83" s="165" t="s">
        <v>1018</v>
      </c>
      <c r="P83" s="165" t="s">
        <v>1018</v>
      </c>
      <c r="Q83" s="165" t="s">
        <v>1015</v>
      </c>
      <c r="R83" s="165" t="s">
        <v>1015</v>
      </c>
      <c r="S83" s="165" t="s">
        <v>1019</v>
      </c>
      <c r="T83" s="165" t="s">
        <v>1020</v>
      </c>
      <c r="U83" s="165" t="s">
        <v>1020</v>
      </c>
      <c r="V83" s="165" t="s">
        <v>559</v>
      </c>
      <c r="W83" s="165" t="s">
        <v>994</v>
      </c>
      <c r="X83" s="165" t="s">
        <v>994</v>
      </c>
      <c r="Y83" s="165" t="s">
        <v>994</v>
      </c>
      <c r="Z83" s="165" t="s">
        <v>994</v>
      </c>
      <c r="AA83" s="165" t="s">
        <v>994</v>
      </c>
      <c r="AB83" s="165" t="s">
        <v>1007</v>
      </c>
      <c r="AC83" s="165" t="s">
        <v>994</v>
      </c>
      <c r="AD83" s="109" t="s">
        <v>1016</v>
      </c>
      <c r="AE83" s="165" t="s">
        <v>994</v>
      </c>
      <c r="AF83" s="165" t="s">
        <v>1015</v>
      </c>
      <c r="AG83" s="165" t="s">
        <v>559</v>
      </c>
      <c r="AH83" s="165" t="s">
        <v>1013</v>
      </c>
      <c r="AI83" s="165" t="s">
        <v>1013</v>
      </c>
      <c r="AJ83" s="165" t="s">
        <v>1013</v>
      </c>
      <c r="AK83" s="167" t="s">
        <v>950</v>
      </c>
      <c r="AL83" s="165" t="s">
        <v>1012</v>
      </c>
      <c r="AM83" s="165" t="s">
        <v>1012</v>
      </c>
      <c r="AN83" s="165" t="s">
        <v>545</v>
      </c>
      <c r="AO83" s="165" t="s">
        <v>545</v>
      </c>
      <c r="AP83" s="165" t="s">
        <v>545</v>
      </c>
      <c r="AQ83" s="165" t="s">
        <v>545</v>
      </c>
      <c r="AR83" s="165" t="s">
        <v>1008</v>
      </c>
      <c r="AS83" s="165" t="s">
        <v>559</v>
      </c>
      <c r="AT83" s="165" t="s">
        <v>1009</v>
      </c>
      <c r="AU83" s="165" t="s">
        <v>559</v>
      </c>
      <c r="AV83" s="165" t="s">
        <v>556</v>
      </c>
      <c r="AW83" s="165" t="s">
        <v>559</v>
      </c>
      <c r="AX83" s="165" t="s">
        <v>559</v>
      </c>
      <c r="AY83" s="165" t="s">
        <v>952</v>
      </c>
      <c r="AZ83" s="165" t="s">
        <v>1011</v>
      </c>
      <c r="BA83" s="165" t="s">
        <v>1011</v>
      </c>
      <c r="BB83" s="165" t="s">
        <v>559</v>
      </c>
      <c r="BC83" s="165" t="s">
        <v>559</v>
      </c>
      <c r="BD83" s="165" t="s">
        <v>1010</v>
      </c>
      <c r="BE83" s="165" t="s">
        <v>559</v>
      </c>
      <c r="BF83" s="108"/>
    </row>
    <row r="84" spans="1:58" x14ac:dyDescent="0.25">
      <c r="A84" s="133" t="s">
        <v>151</v>
      </c>
      <c r="B84" s="111" t="s">
        <v>150</v>
      </c>
      <c r="C84" s="165" t="s">
        <v>1126</v>
      </c>
      <c r="D84" s="165" t="s">
        <v>1126</v>
      </c>
      <c r="E84" s="165" t="s">
        <v>1017</v>
      </c>
      <c r="F84" s="165" t="s">
        <v>1017</v>
      </c>
      <c r="G84" s="165" t="s">
        <v>1017</v>
      </c>
      <c r="H84" s="165" t="s">
        <v>1017</v>
      </c>
      <c r="I84" s="165" t="s">
        <v>1017</v>
      </c>
      <c r="J84" s="165" t="s">
        <v>1013</v>
      </c>
      <c r="K84" s="165" t="s">
        <v>1013</v>
      </c>
      <c r="L84" s="165" t="s">
        <v>545</v>
      </c>
      <c r="M84" s="165" t="s">
        <v>1010</v>
      </c>
      <c r="N84" s="165" t="s">
        <v>1010</v>
      </c>
      <c r="O84" s="165" t="s">
        <v>1018</v>
      </c>
      <c r="P84" s="165" t="s">
        <v>1018</v>
      </c>
      <c r="Q84" s="165" t="s">
        <v>1015</v>
      </c>
      <c r="R84" s="165" t="s">
        <v>1015</v>
      </c>
      <c r="S84" s="165" t="s">
        <v>1019</v>
      </c>
      <c r="T84" s="165" t="s">
        <v>1020</v>
      </c>
      <c r="U84" s="165" t="s">
        <v>1020</v>
      </c>
      <c r="V84" s="165" t="s">
        <v>559</v>
      </c>
      <c r="W84" s="165" t="s">
        <v>994</v>
      </c>
      <c r="X84" s="165" t="s">
        <v>994</v>
      </c>
      <c r="Y84" s="165" t="s">
        <v>994</v>
      </c>
      <c r="Z84" s="165" t="s">
        <v>994</v>
      </c>
      <c r="AA84" s="165" t="s">
        <v>994</v>
      </c>
      <c r="AB84" s="165" t="s">
        <v>950</v>
      </c>
      <c r="AC84" s="165" t="s">
        <v>994</v>
      </c>
      <c r="AD84" s="109" t="s">
        <v>1016</v>
      </c>
      <c r="AE84" s="165" t="s">
        <v>994</v>
      </c>
      <c r="AF84" s="165" t="s">
        <v>1015</v>
      </c>
      <c r="AG84" s="165" t="s">
        <v>559</v>
      </c>
      <c r="AH84" s="165" t="s">
        <v>1013</v>
      </c>
      <c r="AI84" s="165" t="s">
        <v>1013</v>
      </c>
      <c r="AJ84" s="165" t="s">
        <v>1013</v>
      </c>
      <c r="AK84" s="167" t="s">
        <v>950</v>
      </c>
      <c r="AL84" s="165" t="s">
        <v>1012</v>
      </c>
      <c r="AM84" s="165" t="s">
        <v>1012</v>
      </c>
      <c r="AN84" s="165" t="s">
        <v>545</v>
      </c>
      <c r="AO84" s="165" t="s">
        <v>545</v>
      </c>
      <c r="AP84" s="165" t="s">
        <v>545</v>
      </c>
      <c r="AQ84" s="165" t="s">
        <v>545</v>
      </c>
      <c r="AR84" s="165" t="s">
        <v>1008</v>
      </c>
      <c r="AS84" s="165" t="s">
        <v>559</v>
      </c>
      <c r="AT84" s="165" t="s">
        <v>1009</v>
      </c>
      <c r="AU84" s="165" t="s">
        <v>559</v>
      </c>
      <c r="AV84" s="165" t="s">
        <v>556</v>
      </c>
      <c r="AW84" s="165" t="s">
        <v>559</v>
      </c>
      <c r="AX84" s="165" t="s">
        <v>559</v>
      </c>
      <c r="AY84" s="165" t="s">
        <v>952</v>
      </c>
      <c r="AZ84" s="165" t="s">
        <v>1011</v>
      </c>
      <c r="BA84" s="165" t="s">
        <v>1011</v>
      </c>
      <c r="BB84" s="165" t="s">
        <v>559</v>
      </c>
      <c r="BC84" s="165" t="s">
        <v>559</v>
      </c>
      <c r="BD84" s="165" t="s">
        <v>1010</v>
      </c>
      <c r="BE84" s="165" t="s">
        <v>559</v>
      </c>
      <c r="BF84" s="108"/>
    </row>
    <row r="85" spans="1:58" x14ac:dyDescent="0.25">
      <c r="A85" s="133" t="s">
        <v>153</v>
      </c>
      <c r="B85" s="111" t="s">
        <v>152</v>
      </c>
      <c r="C85" s="165" t="s">
        <v>1126</v>
      </c>
      <c r="D85" s="165" t="s">
        <v>1126</v>
      </c>
      <c r="E85" s="165" t="s">
        <v>1017</v>
      </c>
      <c r="F85" s="165" t="s">
        <v>1017</v>
      </c>
      <c r="G85" s="165" t="s">
        <v>1017</v>
      </c>
      <c r="H85" s="165" t="s">
        <v>1017</v>
      </c>
      <c r="I85" s="165" t="s">
        <v>1017</v>
      </c>
      <c r="J85" s="165" t="s">
        <v>1013</v>
      </c>
      <c r="K85" s="165" t="s">
        <v>1013</v>
      </c>
      <c r="L85" s="165" t="s">
        <v>545</v>
      </c>
      <c r="M85" s="165" t="s">
        <v>1010</v>
      </c>
      <c r="N85" s="165" t="s">
        <v>1010</v>
      </c>
      <c r="O85" s="165" t="s">
        <v>1018</v>
      </c>
      <c r="P85" s="165" t="s">
        <v>1018</v>
      </c>
      <c r="Q85" s="165" t="s">
        <v>1015</v>
      </c>
      <c r="R85" s="165" t="s">
        <v>1015</v>
      </c>
      <c r="S85" s="165" t="s">
        <v>1019</v>
      </c>
      <c r="T85" s="165" t="s">
        <v>1020</v>
      </c>
      <c r="U85" s="165" t="s">
        <v>1020</v>
      </c>
      <c r="V85" s="165" t="s">
        <v>559</v>
      </c>
      <c r="W85" s="165" t="s">
        <v>994</v>
      </c>
      <c r="X85" s="165" t="s">
        <v>994</v>
      </c>
      <c r="Y85" s="165" t="s">
        <v>994</v>
      </c>
      <c r="Z85" s="165" t="s">
        <v>994</v>
      </c>
      <c r="AA85" s="165" t="s">
        <v>994</v>
      </c>
      <c r="AB85" s="165" t="s">
        <v>994</v>
      </c>
      <c r="AC85" s="165" t="s">
        <v>994</v>
      </c>
      <c r="AD85" s="109" t="s">
        <v>1016</v>
      </c>
      <c r="AE85" s="165" t="s">
        <v>994</v>
      </c>
      <c r="AF85" s="165" t="s">
        <v>1015</v>
      </c>
      <c r="AG85" s="165" t="s">
        <v>559</v>
      </c>
      <c r="AH85" s="165" t="s">
        <v>1013</v>
      </c>
      <c r="AI85" s="165" t="s">
        <v>1013</v>
      </c>
      <c r="AJ85" s="165" t="s">
        <v>1013</v>
      </c>
      <c r="AK85" s="167" t="s">
        <v>950</v>
      </c>
      <c r="AL85" s="165" t="s">
        <v>1012</v>
      </c>
      <c r="AM85" s="165" t="s">
        <v>1012</v>
      </c>
      <c r="AN85" s="165" t="s">
        <v>545</v>
      </c>
      <c r="AO85" s="165" t="s">
        <v>545</v>
      </c>
      <c r="AP85" s="165" t="s">
        <v>545</v>
      </c>
      <c r="AQ85" s="165" t="s">
        <v>545</v>
      </c>
      <c r="AR85" s="165" t="s">
        <v>1008</v>
      </c>
      <c r="AS85" s="165" t="s">
        <v>559</v>
      </c>
      <c r="AT85" s="165" t="s">
        <v>1009</v>
      </c>
      <c r="AU85" s="165" t="s">
        <v>559</v>
      </c>
      <c r="AV85" s="165" t="s">
        <v>556</v>
      </c>
      <c r="AW85" s="165" t="s">
        <v>559</v>
      </c>
      <c r="AX85" s="165" t="s">
        <v>559</v>
      </c>
      <c r="AY85" s="165" t="s">
        <v>952</v>
      </c>
      <c r="AZ85" s="165" t="s">
        <v>1011</v>
      </c>
      <c r="BA85" s="165" t="s">
        <v>1011</v>
      </c>
      <c r="BB85" s="165" t="s">
        <v>559</v>
      </c>
      <c r="BC85" s="165" t="s">
        <v>559</v>
      </c>
      <c r="BD85" s="165" t="s">
        <v>1010</v>
      </c>
      <c r="BE85" s="165" t="s">
        <v>559</v>
      </c>
      <c r="BF85" s="108"/>
    </row>
    <row r="86" spans="1:58" x14ac:dyDescent="0.25">
      <c r="A86" s="133" t="s">
        <v>155</v>
      </c>
      <c r="B86" s="111" t="s">
        <v>154</v>
      </c>
      <c r="C86" s="165" t="s">
        <v>1126</v>
      </c>
      <c r="D86" s="165" t="s">
        <v>1126</v>
      </c>
      <c r="E86" s="165" t="s">
        <v>1017</v>
      </c>
      <c r="F86" s="165" t="s">
        <v>1017</v>
      </c>
      <c r="G86" s="165" t="s">
        <v>1017</v>
      </c>
      <c r="H86" s="165" t="s">
        <v>1017</v>
      </c>
      <c r="I86" s="165" t="s">
        <v>1017</v>
      </c>
      <c r="J86" s="165" t="s">
        <v>1013</v>
      </c>
      <c r="K86" s="165" t="s">
        <v>1013</v>
      </c>
      <c r="L86" s="165" t="s">
        <v>545</v>
      </c>
      <c r="M86" s="165" t="s">
        <v>1010</v>
      </c>
      <c r="N86" s="165" t="s">
        <v>1010</v>
      </c>
      <c r="O86" s="165" t="s">
        <v>1018</v>
      </c>
      <c r="P86" s="165" t="s">
        <v>1018</v>
      </c>
      <c r="Q86" s="165" t="s">
        <v>1015</v>
      </c>
      <c r="R86" s="165" t="s">
        <v>1015</v>
      </c>
      <c r="S86" s="165" t="s">
        <v>1019</v>
      </c>
      <c r="T86" s="165" t="s">
        <v>1020</v>
      </c>
      <c r="U86" s="165" t="s">
        <v>1020</v>
      </c>
      <c r="V86" s="165" t="s">
        <v>559</v>
      </c>
      <c r="W86" s="165" t="s">
        <v>994</v>
      </c>
      <c r="X86" s="165" t="s">
        <v>994</v>
      </c>
      <c r="Y86" s="165" t="s">
        <v>994</v>
      </c>
      <c r="Z86" s="165" t="s">
        <v>994</v>
      </c>
      <c r="AA86" s="165" t="s">
        <v>994</v>
      </c>
      <c r="AB86" s="165" t="s">
        <v>1007</v>
      </c>
      <c r="AC86" s="165" t="s">
        <v>994</v>
      </c>
      <c r="AD86" s="109" t="s">
        <v>1016</v>
      </c>
      <c r="AE86" s="165" t="s">
        <v>994</v>
      </c>
      <c r="AF86" s="165" t="s">
        <v>1015</v>
      </c>
      <c r="AG86" s="165" t="s">
        <v>559</v>
      </c>
      <c r="AH86" s="165" t="s">
        <v>1013</v>
      </c>
      <c r="AI86" s="165" t="s">
        <v>1013</v>
      </c>
      <c r="AJ86" s="165" t="s">
        <v>1013</v>
      </c>
      <c r="AK86" s="167" t="s">
        <v>950</v>
      </c>
      <c r="AL86" s="165" t="s">
        <v>1012</v>
      </c>
      <c r="AM86" s="165" t="s">
        <v>1012</v>
      </c>
      <c r="AN86" s="165" t="s">
        <v>545</v>
      </c>
      <c r="AO86" s="165" t="s">
        <v>545</v>
      </c>
      <c r="AP86" s="165" t="s">
        <v>545</v>
      </c>
      <c r="AQ86" s="165" t="s">
        <v>545</v>
      </c>
      <c r="AR86" s="165" t="s">
        <v>1008</v>
      </c>
      <c r="AS86" s="165" t="s">
        <v>559</v>
      </c>
      <c r="AT86" s="165" t="s">
        <v>1009</v>
      </c>
      <c r="AU86" s="165" t="s">
        <v>559</v>
      </c>
      <c r="AV86" s="165" t="s">
        <v>556</v>
      </c>
      <c r="AW86" s="165" t="s">
        <v>559</v>
      </c>
      <c r="AX86" s="165" t="s">
        <v>559</v>
      </c>
      <c r="AY86" s="165" t="s">
        <v>952</v>
      </c>
      <c r="AZ86" s="165" t="s">
        <v>1011</v>
      </c>
      <c r="BA86" s="165" t="s">
        <v>1011</v>
      </c>
      <c r="BB86" s="165" t="s">
        <v>559</v>
      </c>
      <c r="BC86" s="165" t="s">
        <v>559</v>
      </c>
      <c r="BD86" s="165" t="s">
        <v>1010</v>
      </c>
      <c r="BE86" s="165" t="s">
        <v>559</v>
      </c>
      <c r="BF86" s="108"/>
    </row>
    <row r="87" spans="1:58" x14ac:dyDescent="0.25">
      <c r="A87" s="133" t="s">
        <v>157</v>
      </c>
      <c r="B87" s="111" t="s">
        <v>156</v>
      </c>
      <c r="C87" s="165" t="s">
        <v>1126</v>
      </c>
      <c r="D87" s="165" t="s">
        <v>1126</v>
      </c>
      <c r="E87" s="165" t="s">
        <v>1017</v>
      </c>
      <c r="F87" s="165" t="s">
        <v>1017</v>
      </c>
      <c r="G87" s="165" t="s">
        <v>1017</v>
      </c>
      <c r="H87" s="165" t="s">
        <v>1017</v>
      </c>
      <c r="I87" s="165" t="s">
        <v>1017</v>
      </c>
      <c r="J87" s="165" t="s">
        <v>1013</v>
      </c>
      <c r="K87" s="165" t="s">
        <v>1013</v>
      </c>
      <c r="L87" s="165" t="s">
        <v>545</v>
      </c>
      <c r="M87" s="165" t="s">
        <v>1010</v>
      </c>
      <c r="N87" s="165" t="s">
        <v>1010</v>
      </c>
      <c r="O87" s="165" t="s">
        <v>1018</v>
      </c>
      <c r="P87" s="165" t="s">
        <v>1018</v>
      </c>
      <c r="Q87" s="165" t="s">
        <v>1015</v>
      </c>
      <c r="R87" s="165" t="s">
        <v>1015</v>
      </c>
      <c r="S87" s="165" t="s">
        <v>1019</v>
      </c>
      <c r="T87" s="165" t="s">
        <v>1020</v>
      </c>
      <c r="U87" s="165" t="s">
        <v>1020</v>
      </c>
      <c r="V87" s="165" t="s">
        <v>559</v>
      </c>
      <c r="W87" s="165" t="s">
        <v>994</v>
      </c>
      <c r="X87" s="165" t="s">
        <v>994</v>
      </c>
      <c r="Y87" s="165" t="s">
        <v>994</v>
      </c>
      <c r="Z87" s="165" t="s">
        <v>994</v>
      </c>
      <c r="AA87" s="165" t="s">
        <v>994</v>
      </c>
      <c r="AB87" s="165" t="s">
        <v>1005</v>
      </c>
      <c r="AC87" s="165" t="s">
        <v>994</v>
      </c>
      <c r="AD87" s="109" t="s">
        <v>1016</v>
      </c>
      <c r="AE87" s="165" t="s">
        <v>994</v>
      </c>
      <c r="AF87" s="165" t="s">
        <v>1015</v>
      </c>
      <c r="AG87" s="165" t="s">
        <v>559</v>
      </c>
      <c r="AH87" s="165" t="s">
        <v>1013</v>
      </c>
      <c r="AI87" s="165" t="s">
        <v>1013</v>
      </c>
      <c r="AJ87" s="165" t="s">
        <v>1013</v>
      </c>
      <c r="AK87" s="167" t="s">
        <v>950</v>
      </c>
      <c r="AL87" s="165" t="s">
        <v>1012</v>
      </c>
      <c r="AM87" s="165" t="s">
        <v>1012</v>
      </c>
      <c r="AN87" s="165" t="s">
        <v>545</v>
      </c>
      <c r="AO87" s="165" t="s">
        <v>545</v>
      </c>
      <c r="AP87" s="165" t="s">
        <v>545</v>
      </c>
      <c r="AQ87" s="165" t="s">
        <v>545</v>
      </c>
      <c r="AR87" s="165" t="s">
        <v>1008</v>
      </c>
      <c r="AS87" s="165" t="s">
        <v>559</v>
      </c>
      <c r="AT87" s="165" t="s">
        <v>1009</v>
      </c>
      <c r="AU87" s="165" t="s">
        <v>559</v>
      </c>
      <c r="AV87" s="165" t="s">
        <v>556</v>
      </c>
      <c r="AW87" s="165" t="s">
        <v>559</v>
      </c>
      <c r="AX87" s="165" t="s">
        <v>559</v>
      </c>
      <c r="AY87" s="165" t="s">
        <v>952</v>
      </c>
      <c r="AZ87" s="165" t="s">
        <v>1011</v>
      </c>
      <c r="BA87" s="165" t="s">
        <v>1011</v>
      </c>
      <c r="BB87" s="165" t="s">
        <v>559</v>
      </c>
      <c r="BC87" s="165" t="s">
        <v>559</v>
      </c>
      <c r="BD87" s="165" t="s">
        <v>1010</v>
      </c>
      <c r="BE87" s="165" t="s">
        <v>559</v>
      </c>
      <c r="BF87" s="108"/>
    </row>
    <row r="88" spans="1:58" x14ac:dyDescent="0.25">
      <c r="A88" s="133" t="s">
        <v>159</v>
      </c>
      <c r="B88" s="111" t="s">
        <v>158</v>
      </c>
      <c r="C88" s="165" t="s">
        <v>1126</v>
      </c>
      <c r="D88" s="165" t="s">
        <v>1126</v>
      </c>
      <c r="E88" s="165" t="s">
        <v>1017</v>
      </c>
      <c r="F88" s="165" t="s">
        <v>1017</v>
      </c>
      <c r="G88" s="165" t="s">
        <v>1017</v>
      </c>
      <c r="H88" s="165" t="s">
        <v>1017</v>
      </c>
      <c r="I88" s="165" t="s">
        <v>1017</v>
      </c>
      <c r="J88" s="165" t="s">
        <v>1013</v>
      </c>
      <c r="K88" s="165" t="s">
        <v>1013</v>
      </c>
      <c r="L88" s="165" t="s">
        <v>545</v>
      </c>
      <c r="M88" s="165" t="s">
        <v>1010</v>
      </c>
      <c r="N88" s="165" t="s">
        <v>1010</v>
      </c>
      <c r="O88" s="165" t="s">
        <v>1018</v>
      </c>
      <c r="P88" s="165" t="s">
        <v>1018</v>
      </c>
      <c r="Q88" s="165" t="s">
        <v>1015</v>
      </c>
      <c r="R88" s="165" t="s">
        <v>1015</v>
      </c>
      <c r="S88" s="165" t="s">
        <v>1019</v>
      </c>
      <c r="T88" s="165" t="s">
        <v>1020</v>
      </c>
      <c r="U88" s="165" t="s">
        <v>1020</v>
      </c>
      <c r="V88" s="165" t="s">
        <v>559</v>
      </c>
      <c r="W88" s="165" t="s">
        <v>994</v>
      </c>
      <c r="X88" s="165" t="s">
        <v>994</v>
      </c>
      <c r="Y88" s="165" t="s">
        <v>994</v>
      </c>
      <c r="Z88" s="165" t="s">
        <v>994</v>
      </c>
      <c r="AA88" s="165" t="s">
        <v>994</v>
      </c>
      <c r="AB88" s="165" t="s">
        <v>950</v>
      </c>
      <c r="AC88" s="165" t="s">
        <v>994</v>
      </c>
      <c r="AD88" s="109" t="s">
        <v>1016</v>
      </c>
      <c r="AE88" s="165" t="s">
        <v>994</v>
      </c>
      <c r="AF88" s="165" t="s">
        <v>1015</v>
      </c>
      <c r="AG88" s="165" t="s">
        <v>559</v>
      </c>
      <c r="AH88" s="165" t="s">
        <v>1013</v>
      </c>
      <c r="AI88" s="165" t="s">
        <v>1013</v>
      </c>
      <c r="AJ88" s="165" t="s">
        <v>1013</v>
      </c>
      <c r="AK88" s="167" t="s">
        <v>950</v>
      </c>
      <c r="AL88" s="165" t="s">
        <v>1014</v>
      </c>
      <c r="AM88" s="165" t="s">
        <v>1012</v>
      </c>
      <c r="AN88" s="165" t="s">
        <v>545</v>
      </c>
      <c r="AO88" s="165" t="s">
        <v>545</v>
      </c>
      <c r="AP88" s="165" t="s">
        <v>545</v>
      </c>
      <c r="AQ88" s="165" t="s">
        <v>545</v>
      </c>
      <c r="AR88" s="165" t="s">
        <v>1008</v>
      </c>
      <c r="AS88" s="165" t="s">
        <v>559</v>
      </c>
      <c r="AT88" s="165" t="s">
        <v>1009</v>
      </c>
      <c r="AU88" s="165" t="s">
        <v>559</v>
      </c>
      <c r="AV88" s="165" t="s">
        <v>556</v>
      </c>
      <c r="AW88" s="165" t="s">
        <v>559</v>
      </c>
      <c r="AX88" s="165" t="s">
        <v>559</v>
      </c>
      <c r="AY88" s="165" t="s">
        <v>952</v>
      </c>
      <c r="AZ88" s="165" t="s">
        <v>1011</v>
      </c>
      <c r="BA88" s="165" t="s">
        <v>1011</v>
      </c>
      <c r="BB88" s="165" t="s">
        <v>559</v>
      </c>
      <c r="BC88" s="165" t="s">
        <v>559</v>
      </c>
      <c r="BD88" s="165" t="s">
        <v>1010</v>
      </c>
      <c r="BE88" s="165" t="s">
        <v>559</v>
      </c>
      <c r="BF88" s="108"/>
    </row>
    <row r="89" spans="1:58" x14ac:dyDescent="0.25">
      <c r="A89" s="133" t="s">
        <v>161</v>
      </c>
      <c r="B89" s="111" t="s">
        <v>160</v>
      </c>
      <c r="C89" s="165" t="s">
        <v>1126</v>
      </c>
      <c r="D89" s="165" t="s">
        <v>1126</v>
      </c>
      <c r="E89" s="165" t="s">
        <v>1017</v>
      </c>
      <c r="F89" s="165" t="s">
        <v>1017</v>
      </c>
      <c r="G89" s="165" t="s">
        <v>1017</v>
      </c>
      <c r="H89" s="165" t="s">
        <v>1017</v>
      </c>
      <c r="I89" s="165" t="s">
        <v>1017</v>
      </c>
      <c r="J89" s="165" t="s">
        <v>1013</v>
      </c>
      <c r="K89" s="165" t="s">
        <v>1013</v>
      </c>
      <c r="L89" s="165" t="s">
        <v>545</v>
      </c>
      <c r="M89" s="165" t="s">
        <v>1010</v>
      </c>
      <c r="N89" s="165" t="s">
        <v>1010</v>
      </c>
      <c r="O89" s="165" t="s">
        <v>1018</v>
      </c>
      <c r="P89" s="165" t="s">
        <v>1018</v>
      </c>
      <c r="Q89" s="165" t="s">
        <v>1015</v>
      </c>
      <c r="R89" s="165" t="s">
        <v>1015</v>
      </c>
      <c r="S89" s="165" t="s">
        <v>1019</v>
      </c>
      <c r="T89" s="165" t="s">
        <v>1020</v>
      </c>
      <c r="U89" s="165" t="s">
        <v>1020</v>
      </c>
      <c r="V89" s="165" t="s">
        <v>559</v>
      </c>
      <c r="W89" s="165" t="s">
        <v>994</v>
      </c>
      <c r="X89" s="165" t="s">
        <v>994</v>
      </c>
      <c r="Y89" s="165" t="s">
        <v>994</v>
      </c>
      <c r="Z89" s="165" t="s">
        <v>994</v>
      </c>
      <c r="AA89" s="165" t="s">
        <v>994</v>
      </c>
      <c r="AB89" s="165" t="s">
        <v>1007</v>
      </c>
      <c r="AC89" s="165" t="s">
        <v>994</v>
      </c>
      <c r="AD89" s="109" t="s">
        <v>1016</v>
      </c>
      <c r="AE89" s="165" t="s">
        <v>994</v>
      </c>
      <c r="AF89" s="165" t="s">
        <v>1015</v>
      </c>
      <c r="AG89" s="165" t="s">
        <v>559</v>
      </c>
      <c r="AH89" s="165" t="s">
        <v>1013</v>
      </c>
      <c r="AI89" s="165" t="s">
        <v>1013</v>
      </c>
      <c r="AJ89" s="165" t="s">
        <v>1013</v>
      </c>
      <c r="AK89" s="167" t="s">
        <v>950</v>
      </c>
      <c r="AL89" s="165" t="s">
        <v>1012</v>
      </c>
      <c r="AM89" s="165" t="s">
        <v>1012</v>
      </c>
      <c r="AN89" s="165" t="s">
        <v>545</v>
      </c>
      <c r="AO89" s="165" t="s">
        <v>545</v>
      </c>
      <c r="AP89" s="165" t="s">
        <v>545</v>
      </c>
      <c r="AQ89" s="165" t="s">
        <v>545</v>
      </c>
      <c r="AR89" s="165" t="s">
        <v>1008</v>
      </c>
      <c r="AS89" s="165" t="s">
        <v>559</v>
      </c>
      <c r="AT89" s="165" t="s">
        <v>1009</v>
      </c>
      <c r="AU89" s="165" t="s">
        <v>559</v>
      </c>
      <c r="AV89" s="165" t="s">
        <v>556</v>
      </c>
      <c r="AW89" s="165" t="s">
        <v>559</v>
      </c>
      <c r="AX89" s="165" t="s">
        <v>559</v>
      </c>
      <c r="AY89" s="165" t="s">
        <v>952</v>
      </c>
      <c r="AZ89" s="165" t="s">
        <v>1011</v>
      </c>
      <c r="BA89" s="165" t="s">
        <v>1011</v>
      </c>
      <c r="BB89" s="165" t="s">
        <v>559</v>
      </c>
      <c r="BC89" s="165" t="s">
        <v>559</v>
      </c>
      <c r="BD89" s="165" t="s">
        <v>1010</v>
      </c>
      <c r="BE89" s="165" t="s">
        <v>559</v>
      </c>
      <c r="BF89" s="108"/>
    </row>
    <row r="90" spans="1:58" x14ac:dyDescent="0.25">
      <c r="A90" s="133" t="s">
        <v>163</v>
      </c>
      <c r="B90" s="111" t="s">
        <v>162</v>
      </c>
      <c r="C90" s="165" t="s">
        <v>1126</v>
      </c>
      <c r="D90" s="165" t="s">
        <v>1126</v>
      </c>
      <c r="E90" s="165" t="s">
        <v>1017</v>
      </c>
      <c r="F90" s="165" t="s">
        <v>1017</v>
      </c>
      <c r="G90" s="165" t="s">
        <v>1017</v>
      </c>
      <c r="H90" s="165" t="s">
        <v>1017</v>
      </c>
      <c r="I90" s="165" t="s">
        <v>1017</v>
      </c>
      <c r="J90" s="165" t="s">
        <v>1013</v>
      </c>
      <c r="K90" s="165" t="s">
        <v>1013</v>
      </c>
      <c r="L90" s="165" t="s">
        <v>545</v>
      </c>
      <c r="M90" s="165" t="s">
        <v>1010</v>
      </c>
      <c r="N90" s="165" t="s">
        <v>1010</v>
      </c>
      <c r="O90" s="165" t="s">
        <v>1018</v>
      </c>
      <c r="P90" s="165" t="s">
        <v>1018</v>
      </c>
      <c r="Q90" s="165" t="s">
        <v>1015</v>
      </c>
      <c r="R90" s="165" t="s">
        <v>1015</v>
      </c>
      <c r="S90" s="165" t="s">
        <v>1019</v>
      </c>
      <c r="T90" s="165" t="s">
        <v>1020</v>
      </c>
      <c r="U90" s="165" t="s">
        <v>1020</v>
      </c>
      <c r="V90" s="165" t="s">
        <v>559</v>
      </c>
      <c r="W90" s="165" t="s">
        <v>994</v>
      </c>
      <c r="X90" s="165" t="s">
        <v>994</v>
      </c>
      <c r="Y90" s="165" t="s">
        <v>994</v>
      </c>
      <c r="Z90" s="165" t="s">
        <v>994</v>
      </c>
      <c r="AA90" s="165" t="s">
        <v>994</v>
      </c>
      <c r="AB90" s="165" t="s">
        <v>1007</v>
      </c>
      <c r="AC90" s="165" t="s">
        <v>994</v>
      </c>
      <c r="AD90" s="109" t="s">
        <v>1016</v>
      </c>
      <c r="AE90" s="165" t="s">
        <v>994</v>
      </c>
      <c r="AF90" s="165" t="s">
        <v>1015</v>
      </c>
      <c r="AG90" s="165" t="s">
        <v>559</v>
      </c>
      <c r="AH90" s="165" t="s">
        <v>1013</v>
      </c>
      <c r="AI90" s="165" t="s">
        <v>1013</v>
      </c>
      <c r="AJ90" s="165" t="s">
        <v>1013</v>
      </c>
      <c r="AK90" s="167" t="s">
        <v>953</v>
      </c>
      <c r="AL90" s="165" t="s">
        <v>1012</v>
      </c>
      <c r="AM90" s="165" t="s">
        <v>1012</v>
      </c>
      <c r="AN90" s="165" t="s">
        <v>545</v>
      </c>
      <c r="AO90" s="165" t="s">
        <v>545</v>
      </c>
      <c r="AP90" s="165" t="s">
        <v>545</v>
      </c>
      <c r="AQ90" s="165" t="s">
        <v>545</v>
      </c>
      <c r="AR90" s="165" t="s">
        <v>1008</v>
      </c>
      <c r="AS90" s="165" t="s">
        <v>559</v>
      </c>
      <c r="AT90" s="165" t="s">
        <v>1009</v>
      </c>
      <c r="AU90" s="165" t="s">
        <v>559</v>
      </c>
      <c r="AV90" s="165" t="s">
        <v>556</v>
      </c>
      <c r="AW90" s="165" t="s">
        <v>559</v>
      </c>
      <c r="AX90" s="165" t="s">
        <v>559</v>
      </c>
      <c r="AY90" s="165" t="s">
        <v>952</v>
      </c>
      <c r="AZ90" s="165" t="s">
        <v>1011</v>
      </c>
      <c r="BA90" s="165" t="s">
        <v>1011</v>
      </c>
      <c r="BB90" s="165" t="s">
        <v>559</v>
      </c>
      <c r="BC90" s="165" t="s">
        <v>559</v>
      </c>
      <c r="BD90" s="165" t="s">
        <v>1010</v>
      </c>
      <c r="BE90" s="165" t="s">
        <v>559</v>
      </c>
      <c r="BF90" s="108"/>
    </row>
    <row r="91" spans="1:58" x14ac:dyDescent="0.25">
      <c r="A91" s="133" t="s">
        <v>165</v>
      </c>
      <c r="B91" s="111" t="s">
        <v>164</v>
      </c>
      <c r="C91" s="165" t="s">
        <v>1126</v>
      </c>
      <c r="D91" s="165" t="s">
        <v>1126</v>
      </c>
      <c r="E91" s="165" t="s">
        <v>1017</v>
      </c>
      <c r="F91" s="165" t="s">
        <v>1017</v>
      </c>
      <c r="G91" s="165" t="s">
        <v>1017</v>
      </c>
      <c r="H91" s="165" t="s">
        <v>1017</v>
      </c>
      <c r="I91" s="165" t="s">
        <v>1017</v>
      </c>
      <c r="J91" s="165" t="s">
        <v>1013</v>
      </c>
      <c r="K91" s="165" t="s">
        <v>1013</v>
      </c>
      <c r="L91" s="165" t="s">
        <v>545</v>
      </c>
      <c r="M91" s="165" t="s">
        <v>1010</v>
      </c>
      <c r="N91" s="165" t="s">
        <v>1010</v>
      </c>
      <c r="O91" s="165" t="s">
        <v>1018</v>
      </c>
      <c r="P91" s="165" t="s">
        <v>1018</v>
      </c>
      <c r="Q91" s="165" t="s">
        <v>1015</v>
      </c>
      <c r="R91" s="165" t="s">
        <v>1015</v>
      </c>
      <c r="S91" s="165" t="s">
        <v>1019</v>
      </c>
      <c r="T91" s="165" t="s">
        <v>1020</v>
      </c>
      <c r="U91" s="165" t="s">
        <v>1020</v>
      </c>
      <c r="V91" s="165" t="s">
        <v>559</v>
      </c>
      <c r="W91" s="165" t="s">
        <v>994</v>
      </c>
      <c r="X91" s="165" t="s">
        <v>994</v>
      </c>
      <c r="Y91" s="165" t="s">
        <v>994</v>
      </c>
      <c r="Z91" s="165" t="s">
        <v>994</v>
      </c>
      <c r="AA91" s="165" t="s">
        <v>994</v>
      </c>
      <c r="AB91" s="165" t="s">
        <v>950</v>
      </c>
      <c r="AC91" s="165" t="s">
        <v>994</v>
      </c>
      <c r="AD91" s="109" t="s">
        <v>1016</v>
      </c>
      <c r="AE91" s="165" t="s">
        <v>994</v>
      </c>
      <c r="AF91" s="165" t="s">
        <v>1015</v>
      </c>
      <c r="AG91" s="165" t="s">
        <v>559</v>
      </c>
      <c r="AH91" s="165" t="s">
        <v>1013</v>
      </c>
      <c r="AI91" s="165" t="s">
        <v>1013</v>
      </c>
      <c r="AJ91" s="165" t="s">
        <v>1013</v>
      </c>
      <c r="AK91" s="167" t="s">
        <v>950</v>
      </c>
      <c r="AL91" s="165" t="s">
        <v>1012</v>
      </c>
      <c r="AM91" s="165" t="s">
        <v>1012</v>
      </c>
      <c r="AN91" s="165" t="s">
        <v>545</v>
      </c>
      <c r="AO91" s="165" t="s">
        <v>545</v>
      </c>
      <c r="AP91" s="165" t="s">
        <v>545</v>
      </c>
      <c r="AQ91" s="165" t="s">
        <v>545</v>
      </c>
      <c r="AR91" s="165" t="s">
        <v>1008</v>
      </c>
      <c r="AS91" s="165" t="s">
        <v>559</v>
      </c>
      <c r="AT91" s="165" t="s">
        <v>1009</v>
      </c>
      <c r="AU91" s="165" t="s">
        <v>559</v>
      </c>
      <c r="AV91" s="165" t="s">
        <v>556</v>
      </c>
      <c r="AW91" s="165" t="s">
        <v>559</v>
      </c>
      <c r="AX91" s="165" t="s">
        <v>559</v>
      </c>
      <c r="AY91" s="165" t="s">
        <v>952</v>
      </c>
      <c r="AZ91" s="165" t="s">
        <v>1011</v>
      </c>
      <c r="BA91" s="165" t="s">
        <v>1011</v>
      </c>
      <c r="BB91" s="165" t="s">
        <v>559</v>
      </c>
      <c r="BC91" s="165" t="s">
        <v>559</v>
      </c>
      <c r="BD91" s="165" t="s">
        <v>1010</v>
      </c>
      <c r="BE91" s="165" t="s">
        <v>559</v>
      </c>
      <c r="BF91" s="108"/>
    </row>
    <row r="92" spans="1:58" x14ac:dyDescent="0.25">
      <c r="A92" s="133" t="s">
        <v>843</v>
      </c>
      <c r="B92" s="111" t="s">
        <v>166</v>
      </c>
      <c r="C92" s="165" t="s">
        <v>1126</v>
      </c>
      <c r="D92" s="165" t="s">
        <v>1126</v>
      </c>
      <c r="E92" s="165" t="s">
        <v>1017</v>
      </c>
      <c r="F92" s="165" t="s">
        <v>1017</v>
      </c>
      <c r="G92" s="165" t="s">
        <v>1017</v>
      </c>
      <c r="H92" s="165" t="s">
        <v>1017</v>
      </c>
      <c r="I92" s="165" t="s">
        <v>1017</v>
      </c>
      <c r="J92" s="165" t="s">
        <v>1013</v>
      </c>
      <c r="K92" s="165" t="s">
        <v>1013</v>
      </c>
      <c r="L92" s="165" t="s">
        <v>545</v>
      </c>
      <c r="M92" s="165" t="s">
        <v>1010</v>
      </c>
      <c r="N92" s="165" t="s">
        <v>1010</v>
      </c>
      <c r="O92" s="165" t="s">
        <v>1018</v>
      </c>
      <c r="P92" s="165" t="s">
        <v>1018</v>
      </c>
      <c r="Q92" s="165" t="s">
        <v>1015</v>
      </c>
      <c r="R92" s="165" t="s">
        <v>1015</v>
      </c>
      <c r="S92" s="165" t="s">
        <v>1019</v>
      </c>
      <c r="T92" s="165" t="s">
        <v>1020</v>
      </c>
      <c r="U92" s="165" t="s">
        <v>1020</v>
      </c>
      <c r="V92" s="165" t="s">
        <v>559</v>
      </c>
      <c r="W92" s="165" t="s">
        <v>994</v>
      </c>
      <c r="X92" s="165" t="s">
        <v>994</v>
      </c>
      <c r="Y92" s="165" t="s">
        <v>994</v>
      </c>
      <c r="Z92" s="165" t="s">
        <v>994</v>
      </c>
      <c r="AA92" s="165" t="s">
        <v>994</v>
      </c>
      <c r="AB92" s="165" t="s">
        <v>950</v>
      </c>
      <c r="AC92" s="165" t="s">
        <v>994</v>
      </c>
      <c r="AD92" s="109" t="s">
        <v>1016</v>
      </c>
      <c r="AE92" s="165" t="s">
        <v>994</v>
      </c>
      <c r="AF92" s="165" t="s">
        <v>1015</v>
      </c>
      <c r="AG92" s="165" t="s">
        <v>559</v>
      </c>
      <c r="AH92" s="165" t="s">
        <v>1013</v>
      </c>
      <c r="AI92" s="165" t="s">
        <v>1013</v>
      </c>
      <c r="AJ92" s="165" t="s">
        <v>1013</v>
      </c>
      <c r="AK92" s="167" t="s">
        <v>950</v>
      </c>
      <c r="AL92" s="165" t="s">
        <v>1012</v>
      </c>
      <c r="AM92" s="165" t="s">
        <v>1012</v>
      </c>
      <c r="AN92" s="165" t="s">
        <v>545</v>
      </c>
      <c r="AO92" s="165" t="s">
        <v>545</v>
      </c>
      <c r="AP92" s="165" t="s">
        <v>545</v>
      </c>
      <c r="AQ92" s="165" t="s">
        <v>545</v>
      </c>
      <c r="AR92" s="165" t="s">
        <v>1008</v>
      </c>
      <c r="AS92" s="165" t="s">
        <v>559</v>
      </c>
      <c r="AT92" s="165" t="s">
        <v>1009</v>
      </c>
      <c r="AU92" s="165" t="s">
        <v>559</v>
      </c>
      <c r="AV92" s="165" t="s">
        <v>556</v>
      </c>
      <c r="AW92" s="165" t="s">
        <v>559</v>
      </c>
      <c r="AX92" s="165" t="s">
        <v>559</v>
      </c>
      <c r="AY92" s="165" t="s">
        <v>952</v>
      </c>
      <c r="AZ92" s="165" t="s">
        <v>1011</v>
      </c>
      <c r="BA92" s="165" t="s">
        <v>1011</v>
      </c>
      <c r="BB92" s="165" t="s">
        <v>951</v>
      </c>
      <c r="BC92" s="165" t="s">
        <v>559</v>
      </c>
      <c r="BD92" s="165" t="s">
        <v>1010</v>
      </c>
      <c r="BE92" s="165" t="s">
        <v>559</v>
      </c>
      <c r="BF92" s="108"/>
    </row>
    <row r="93" spans="1:58" x14ac:dyDescent="0.25">
      <c r="A93" s="133" t="s">
        <v>847</v>
      </c>
      <c r="B93" s="111" t="s">
        <v>297</v>
      </c>
      <c r="C93" s="165" t="s">
        <v>1126</v>
      </c>
      <c r="D93" s="165" t="s">
        <v>1126</v>
      </c>
      <c r="E93" s="165" t="s">
        <v>1017</v>
      </c>
      <c r="F93" s="165" t="s">
        <v>1017</v>
      </c>
      <c r="G93" s="165" t="s">
        <v>1017</v>
      </c>
      <c r="H93" s="165" t="s">
        <v>1017</v>
      </c>
      <c r="I93" s="165" t="s">
        <v>1017</v>
      </c>
      <c r="J93" s="165" t="s">
        <v>1013</v>
      </c>
      <c r="K93" s="165" t="s">
        <v>1013</v>
      </c>
      <c r="L93" s="165" t="s">
        <v>545</v>
      </c>
      <c r="M93" s="165" t="s">
        <v>1010</v>
      </c>
      <c r="N93" s="165" t="s">
        <v>1010</v>
      </c>
      <c r="O93" s="165" t="s">
        <v>1018</v>
      </c>
      <c r="P93" s="165" t="s">
        <v>1018</v>
      </c>
      <c r="Q93" s="165" t="s">
        <v>1015</v>
      </c>
      <c r="R93" s="165" t="s">
        <v>1015</v>
      </c>
      <c r="S93" s="165" t="s">
        <v>1019</v>
      </c>
      <c r="T93" s="165" t="s">
        <v>1020</v>
      </c>
      <c r="U93" s="165" t="s">
        <v>1020</v>
      </c>
      <c r="V93" s="165" t="s">
        <v>559</v>
      </c>
      <c r="W93" s="165" t="s">
        <v>994</v>
      </c>
      <c r="X93" s="165" t="s">
        <v>994</v>
      </c>
      <c r="Y93" s="165" t="s">
        <v>994</v>
      </c>
      <c r="Z93" s="165" t="s">
        <v>994</v>
      </c>
      <c r="AA93" s="165" t="s">
        <v>994</v>
      </c>
      <c r="AB93" s="165" t="s">
        <v>950</v>
      </c>
      <c r="AC93" s="165" t="s">
        <v>994</v>
      </c>
      <c r="AD93" s="109" t="s">
        <v>1016</v>
      </c>
      <c r="AE93" s="165" t="s">
        <v>994</v>
      </c>
      <c r="AF93" s="165" t="s">
        <v>1015</v>
      </c>
      <c r="AG93" s="165" t="s">
        <v>559</v>
      </c>
      <c r="AH93" s="165" t="s">
        <v>1013</v>
      </c>
      <c r="AI93" s="165" t="s">
        <v>1013</v>
      </c>
      <c r="AJ93" s="165" t="s">
        <v>1013</v>
      </c>
      <c r="AK93" s="167" t="s">
        <v>950</v>
      </c>
      <c r="AL93" s="165" t="s">
        <v>1012</v>
      </c>
      <c r="AM93" s="165" t="s">
        <v>1012</v>
      </c>
      <c r="AN93" s="165" t="s">
        <v>545</v>
      </c>
      <c r="AO93" s="165" t="s">
        <v>545</v>
      </c>
      <c r="AP93" s="165" t="s">
        <v>545</v>
      </c>
      <c r="AQ93" s="165" t="s">
        <v>545</v>
      </c>
      <c r="AR93" s="165" t="s">
        <v>1008</v>
      </c>
      <c r="AS93" s="165" t="s">
        <v>559</v>
      </c>
      <c r="AT93" s="165" t="s">
        <v>1009</v>
      </c>
      <c r="AU93" s="165" t="s">
        <v>559</v>
      </c>
      <c r="AV93" s="165" t="s">
        <v>556</v>
      </c>
      <c r="AW93" s="165" t="s">
        <v>559</v>
      </c>
      <c r="AX93" s="165" t="s">
        <v>559</v>
      </c>
      <c r="AY93" s="165" t="s">
        <v>952</v>
      </c>
      <c r="AZ93" s="165" t="s">
        <v>1011</v>
      </c>
      <c r="BA93" s="165" t="s">
        <v>1011</v>
      </c>
      <c r="BB93" s="165" t="s">
        <v>559</v>
      </c>
      <c r="BC93" s="165" t="s">
        <v>559</v>
      </c>
      <c r="BD93" s="165" t="s">
        <v>1010</v>
      </c>
      <c r="BE93" s="165" t="s">
        <v>559</v>
      </c>
      <c r="BF93" s="108"/>
    </row>
    <row r="94" spans="1:58" x14ac:dyDescent="0.25">
      <c r="A94" s="133" t="s">
        <v>168</v>
      </c>
      <c r="B94" s="111" t="s">
        <v>167</v>
      </c>
      <c r="C94" s="165" t="s">
        <v>1126</v>
      </c>
      <c r="D94" s="165" t="s">
        <v>1126</v>
      </c>
      <c r="E94" s="165" t="s">
        <v>1017</v>
      </c>
      <c r="F94" s="165" t="s">
        <v>1017</v>
      </c>
      <c r="G94" s="165" t="s">
        <v>1017</v>
      </c>
      <c r="H94" s="165" t="s">
        <v>1017</v>
      </c>
      <c r="I94" s="165" t="s">
        <v>1017</v>
      </c>
      <c r="J94" s="165" t="s">
        <v>1013</v>
      </c>
      <c r="K94" s="165" t="s">
        <v>1013</v>
      </c>
      <c r="L94" s="165" t="s">
        <v>545</v>
      </c>
      <c r="M94" s="165" t="s">
        <v>1010</v>
      </c>
      <c r="N94" s="165" t="s">
        <v>1010</v>
      </c>
      <c r="O94" s="165" t="s">
        <v>1018</v>
      </c>
      <c r="P94" s="165" t="s">
        <v>1018</v>
      </c>
      <c r="Q94" s="165" t="s">
        <v>1015</v>
      </c>
      <c r="R94" s="165" t="s">
        <v>1015</v>
      </c>
      <c r="S94" s="165" t="s">
        <v>1019</v>
      </c>
      <c r="T94" s="165" t="s">
        <v>1020</v>
      </c>
      <c r="U94" s="165" t="s">
        <v>1020</v>
      </c>
      <c r="V94" s="165" t="s">
        <v>559</v>
      </c>
      <c r="W94" s="165" t="s">
        <v>994</v>
      </c>
      <c r="X94" s="165" t="s">
        <v>994</v>
      </c>
      <c r="Y94" s="165" t="s">
        <v>994</v>
      </c>
      <c r="Z94" s="165" t="s">
        <v>994</v>
      </c>
      <c r="AA94" s="165" t="s">
        <v>994</v>
      </c>
      <c r="AB94" s="165" t="s">
        <v>950</v>
      </c>
      <c r="AC94" s="165" t="s">
        <v>994</v>
      </c>
      <c r="AD94" s="109" t="s">
        <v>1016</v>
      </c>
      <c r="AE94" s="165" t="s">
        <v>994</v>
      </c>
      <c r="AF94" s="165" t="s">
        <v>1015</v>
      </c>
      <c r="AG94" s="165" t="s">
        <v>559</v>
      </c>
      <c r="AH94" s="165" t="s">
        <v>1013</v>
      </c>
      <c r="AI94" s="165" t="s">
        <v>1013</v>
      </c>
      <c r="AJ94" s="165" t="s">
        <v>1013</v>
      </c>
      <c r="AK94" s="167" t="s">
        <v>950</v>
      </c>
      <c r="AL94" s="165" t="s">
        <v>1012</v>
      </c>
      <c r="AM94" s="165" t="s">
        <v>1012</v>
      </c>
      <c r="AN94" s="165" t="s">
        <v>545</v>
      </c>
      <c r="AO94" s="165" t="s">
        <v>545</v>
      </c>
      <c r="AP94" s="165" t="s">
        <v>545</v>
      </c>
      <c r="AQ94" s="165" t="s">
        <v>545</v>
      </c>
      <c r="AR94" s="165" t="s">
        <v>1008</v>
      </c>
      <c r="AS94" s="165" t="s">
        <v>559</v>
      </c>
      <c r="AT94" s="165" t="s">
        <v>1009</v>
      </c>
      <c r="AU94" s="165" t="s">
        <v>559</v>
      </c>
      <c r="AV94" s="165" t="s">
        <v>556</v>
      </c>
      <c r="AW94" s="165" t="s">
        <v>559</v>
      </c>
      <c r="AX94" s="165" t="s">
        <v>559</v>
      </c>
      <c r="AY94" s="165" t="s">
        <v>952</v>
      </c>
      <c r="AZ94" s="165" t="s">
        <v>1011</v>
      </c>
      <c r="BA94" s="165" t="s">
        <v>1011</v>
      </c>
      <c r="BB94" s="165" t="s">
        <v>559</v>
      </c>
      <c r="BC94" s="165" t="s">
        <v>559</v>
      </c>
      <c r="BD94" s="165" t="s">
        <v>1010</v>
      </c>
      <c r="BE94" s="165" t="s">
        <v>559</v>
      </c>
      <c r="BF94" s="108"/>
    </row>
    <row r="95" spans="1:58" x14ac:dyDescent="0.25">
      <c r="A95" s="133" t="s">
        <v>170</v>
      </c>
      <c r="B95" s="111" t="s">
        <v>169</v>
      </c>
      <c r="C95" s="165" t="s">
        <v>1126</v>
      </c>
      <c r="D95" s="165" t="s">
        <v>1126</v>
      </c>
      <c r="E95" s="165" t="s">
        <v>1017</v>
      </c>
      <c r="F95" s="165" t="s">
        <v>1017</v>
      </c>
      <c r="G95" s="165" t="s">
        <v>1017</v>
      </c>
      <c r="H95" s="165" t="s">
        <v>1017</v>
      </c>
      <c r="I95" s="165" t="s">
        <v>1017</v>
      </c>
      <c r="J95" s="165" t="s">
        <v>1013</v>
      </c>
      <c r="K95" s="165" t="s">
        <v>1013</v>
      </c>
      <c r="L95" s="165" t="s">
        <v>545</v>
      </c>
      <c r="M95" s="165" t="s">
        <v>1010</v>
      </c>
      <c r="N95" s="165" t="s">
        <v>1010</v>
      </c>
      <c r="O95" s="165" t="s">
        <v>1018</v>
      </c>
      <c r="P95" s="165" t="s">
        <v>1018</v>
      </c>
      <c r="Q95" s="165" t="s">
        <v>1015</v>
      </c>
      <c r="R95" s="165" t="s">
        <v>1015</v>
      </c>
      <c r="S95" s="165" t="s">
        <v>1019</v>
      </c>
      <c r="T95" s="165" t="s">
        <v>1020</v>
      </c>
      <c r="U95" s="165" t="s">
        <v>1020</v>
      </c>
      <c r="V95" s="165" t="s">
        <v>559</v>
      </c>
      <c r="W95" s="165" t="s">
        <v>994</v>
      </c>
      <c r="X95" s="165" t="s">
        <v>994</v>
      </c>
      <c r="Y95" s="165" t="s">
        <v>994</v>
      </c>
      <c r="Z95" s="165" t="s">
        <v>994</v>
      </c>
      <c r="AA95" s="165" t="s">
        <v>994</v>
      </c>
      <c r="AB95" s="165" t="s">
        <v>1007</v>
      </c>
      <c r="AC95" s="165" t="s">
        <v>994</v>
      </c>
      <c r="AD95" s="109" t="s">
        <v>1016</v>
      </c>
      <c r="AE95" s="165" t="s">
        <v>994</v>
      </c>
      <c r="AF95" s="165" t="s">
        <v>1015</v>
      </c>
      <c r="AG95" s="165" t="s">
        <v>559</v>
      </c>
      <c r="AH95" s="165" t="s">
        <v>1013</v>
      </c>
      <c r="AI95" s="165" t="s">
        <v>1013</v>
      </c>
      <c r="AJ95" s="165" t="s">
        <v>1013</v>
      </c>
      <c r="AK95" s="167" t="s">
        <v>950</v>
      </c>
      <c r="AL95" s="165" t="s">
        <v>1012</v>
      </c>
      <c r="AM95" s="165" t="s">
        <v>1012</v>
      </c>
      <c r="AN95" s="165" t="s">
        <v>545</v>
      </c>
      <c r="AO95" s="165" t="s">
        <v>545</v>
      </c>
      <c r="AP95" s="165" t="s">
        <v>545</v>
      </c>
      <c r="AQ95" s="165" t="s">
        <v>545</v>
      </c>
      <c r="AR95" s="165" t="s">
        <v>1008</v>
      </c>
      <c r="AS95" s="165" t="s">
        <v>559</v>
      </c>
      <c r="AT95" s="165" t="s">
        <v>1009</v>
      </c>
      <c r="AU95" s="165" t="s">
        <v>559</v>
      </c>
      <c r="AV95" s="165" t="s">
        <v>556</v>
      </c>
      <c r="AW95" s="165" t="s">
        <v>559</v>
      </c>
      <c r="AX95" s="165" t="s">
        <v>559</v>
      </c>
      <c r="AY95" s="165" t="s">
        <v>952</v>
      </c>
      <c r="AZ95" s="165" t="s">
        <v>1011</v>
      </c>
      <c r="BA95" s="165" t="s">
        <v>1011</v>
      </c>
      <c r="BB95" s="165" t="s">
        <v>559</v>
      </c>
      <c r="BC95" s="165" t="s">
        <v>559</v>
      </c>
      <c r="BD95" s="165" t="s">
        <v>1010</v>
      </c>
      <c r="BE95" s="165" t="s">
        <v>559</v>
      </c>
      <c r="BF95" s="108"/>
    </row>
    <row r="96" spans="1:58" x14ac:dyDescent="0.25">
      <c r="A96" s="133" t="s">
        <v>846</v>
      </c>
      <c r="B96" s="111" t="s">
        <v>171</v>
      </c>
      <c r="C96" s="165" t="s">
        <v>1126</v>
      </c>
      <c r="D96" s="165" t="s">
        <v>1126</v>
      </c>
      <c r="E96" s="165" t="s">
        <v>1017</v>
      </c>
      <c r="F96" s="165" t="s">
        <v>1017</v>
      </c>
      <c r="G96" s="165" t="s">
        <v>1017</v>
      </c>
      <c r="H96" s="165" t="s">
        <v>1017</v>
      </c>
      <c r="I96" s="165" t="s">
        <v>1017</v>
      </c>
      <c r="J96" s="165" t="s">
        <v>1013</v>
      </c>
      <c r="K96" s="165" t="s">
        <v>1013</v>
      </c>
      <c r="L96" s="165" t="s">
        <v>545</v>
      </c>
      <c r="M96" s="165" t="s">
        <v>1010</v>
      </c>
      <c r="N96" s="165" t="s">
        <v>1010</v>
      </c>
      <c r="O96" s="165" t="s">
        <v>1018</v>
      </c>
      <c r="P96" s="165" t="s">
        <v>1018</v>
      </c>
      <c r="Q96" s="165" t="s">
        <v>1015</v>
      </c>
      <c r="R96" s="165" t="s">
        <v>1015</v>
      </c>
      <c r="S96" s="165" t="s">
        <v>1019</v>
      </c>
      <c r="T96" s="165" t="s">
        <v>1020</v>
      </c>
      <c r="U96" s="165" t="s">
        <v>1020</v>
      </c>
      <c r="V96" s="165" t="s">
        <v>559</v>
      </c>
      <c r="W96" s="165" t="s">
        <v>994</v>
      </c>
      <c r="X96" s="165" t="s">
        <v>994</v>
      </c>
      <c r="Y96" s="165" t="s">
        <v>994</v>
      </c>
      <c r="Z96" s="165" t="s">
        <v>994</v>
      </c>
      <c r="AA96" s="165" t="s">
        <v>994</v>
      </c>
      <c r="AB96" s="165" t="s">
        <v>1007</v>
      </c>
      <c r="AC96" s="165" t="s">
        <v>994</v>
      </c>
      <c r="AD96" s="109" t="s">
        <v>1016</v>
      </c>
      <c r="AE96" s="165" t="s">
        <v>994</v>
      </c>
      <c r="AF96" s="165" t="s">
        <v>1015</v>
      </c>
      <c r="AG96" s="165" t="s">
        <v>559</v>
      </c>
      <c r="AH96" s="165" t="s">
        <v>1013</v>
      </c>
      <c r="AI96" s="165" t="s">
        <v>1013</v>
      </c>
      <c r="AJ96" s="165" t="s">
        <v>1013</v>
      </c>
      <c r="AK96" s="167" t="s">
        <v>950</v>
      </c>
      <c r="AL96" s="165" t="s">
        <v>1012</v>
      </c>
      <c r="AM96" s="165" t="s">
        <v>1012</v>
      </c>
      <c r="AN96" s="165" t="s">
        <v>545</v>
      </c>
      <c r="AO96" s="165" t="s">
        <v>545</v>
      </c>
      <c r="AP96" s="165" t="s">
        <v>545</v>
      </c>
      <c r="AQ96" s="165" t="s">
        <v>545</v>
      </c>
      <c r="AR96" s="165" t="s">
        <v>1008</v>
      </c>
      <c r="AS96" s="165" t="s">
        <v>559</v>
      </c>
      <c r="AT96" s="165" t="s">
        <v>1009</v>
      </c>
      <c r="AU96" s="165" t="s">
        <v>559</v>
      </c>
      <c r="AV96" s="165" t="s">
        <v>556</v>
      </c>
      <c r="AW96" s="165" t="s">
        <v>559</v>
      </c>
      <c r="AX96" s="165" t="s">
        <v>559</v>
      </c>
      <c r="AY96" s="165" t="s">
        <v>952</v>
      </c>
      <c r="AZ96" s="165" t="s">
        <v>1011</v>
      </c>
      <c r="BA96" s="165" t="s">
        <v>1011</v>
      </c>
      <c r="BB96" s="165" t="s">
        <v>559</v>
      </c>
      <c r="BC96" s="165" t="s">
        <v>559</v>
      </c>
      <c r="BD96" s="165" t="s">
        <v>1010</v>
      </c>
      <c r="BE96" s="165" t="s">
        <v>559</v>
      </c>
      <c r="BF96" s="108"/>
    </row>
    <row r="97" spans="1:58" x14ac:dyDescent="0.25">
      <c r="A97" s="133" t="s">
        <v>378</v>
      </c>
      <c r="B97" s="111" t="s">
        <v>172</v>
      </c>
      <c r="C97" s="165" t="s">
        <v>1126</v>
      </c>
      <c r="D97" s="165" t="s">
        <v>1126</v>
      </c>
      <c r="E97" s="165" t="s">
        <v>1017</v>
      </c>
      <c r="F97" s="165" t="s">
        <v>1017</v>
      </c>
      <c r="G97" s="165" t="s">
        <v>1017</v>
      </c>
      <c r="H97" s="165" t="s">
        <v>1017</v>
      </c>
      <c r="I97" s="165" t="s">
        <v>1017</v>
      </c>
      <c r="J97" s="165" t="s">
        <v>1013</v>
      </c>
      <c r="K97" s="165" t="s">
        <v>1013</v>
      </c>
      <c r="L97" s="165" t="s">
        <v>545</v>
      </c>
      <c r="M97" s="165" t="s">
        <v>1010</v>
      </c>
      <c r="N97" s="165" t="s">
        <v>1010</v>
      </c>
      <c r="O97" s="165" t="s">
        <v>1018</v>
      </c>
      <c r="P97" s="165" t="s">
        <v>1018</v>
      </c>
      <c r="Q97" s="165" t="s">
        <v>1015</v>
      </c>
      <c r="R97" s="165" t="s">
        <v>1015</v>
      </c>
      <c r="S97" s="165" t="s">
        <v>1019</v>
      </c>
      <c r="T97" s="165" t="s">
        <v>1020</v>
      </c>
      <c r="U97" s="165" t="s">
        <v>1020</v>
      </c>
      <c r="V97" s="165" t="s">
        <v>559</v>
      </c>
      <c r="W97" s="165" t="s">
        <v>994</v>
      </c>
      <c r="X97" s="165" t="s">
        <v>994</v>
      </c>
      <c r="Y97" s="165" t="s">
        <v>994</v>
      </c>
      <c r="Z97" s="165" t="s">
        <v>994</v>
      </c>
      <c r="AA97" s="165" t="s">
        <v>994</v>
      </c>
      <c r="AB97" s="165" t="s">
        <v>950</v>
      </c>
      <c r="AC97" s="165" t="s">
        <v>994</v>
      </c>
      <c r="AD97" s="109" t="s">
        <v>1016</v>
      </c>
      <c r="AE97" s="165" t="s">
        <v>994</v>
      </c>
      <c r="AF97" s="165" t="s">
        <v>1015</v>
      </c>
      <c r="AG97" s="165" t="s">
        <v>559</v>
      </c>
      <c r="AH97" s="165" t="s">
        <v>1013</v>
      </c>
      <c r="AI97" s="165" t="s">
        <v>1013</v>
      </c>
      <c r="AJ97" s="165" t="s">
        <v>1013</v>
      </c>
      <c r="AK97" s="167" t="s">
        <v>950</v>
      </c>
      <c r="AL97" s="165" t="s">
        <v>1012</v>
      </c>
      <c r="AM97" s="165" t="s">
        <v>1012</v>
      </c>
      <c r="AN97" s="165" t="s">
        <v>545</v>
      </c>
      <c r="AO97" s="165" t="s">
        <v>545</v>
      </c>
      <c r="AP97" s="165" t="s">
        <v>545</v>
      </c>
      <c r="AQ97" s="165" t="s">
        <v>545</v>
      </c>
      <c r="AR97" s="165" t="s">
        <v>1008</v>
      </c>
      <c r="AS97" s="165" t="s">
        <v>559</v>
      </c>
      <c r="AT97" s="165" t="s">
        <v>1009</v>
      </c>
      <c r="AU97" s="165" t="s">
        <v>559</v>
      </c>
      <c r="AV97" s="165" t="s">
        <v>556</v>
      </c>
      <c r="AW97" s="165" t="s">
        <v>559</v>
      </c>
      <c r="AX97" s="165" t="s">
        <v>559</v>
      </c>
      <c r="AY97" s="165" t="s">
        <v>952</v>
      </c>
      <c r="AZ97" s="165" t="s">
        <v>1011</v>
      </c>
      <c r="BA97" s="165" t="s">
        <v>1011</v>
      </c>
      <c r="BB97" s="165" t="s">
        <v>559</v>
      </c>
      <c r="BC97" s="165" t="s">
        <v>559</v>
      </c>
      <c r="BD97" s="165" t="s">
        <v>1010</v>
      </c>
      <c r="BE97" s="165" t="s">
        <v>559</v>
      </c>
      <c r="BF97" s="108"/>
    </row>
    <row r="98" spans="1:58" x14ac:dyDescent="0.25">
      <c r="A98" s="133" t="s">
        <v>174</v>
      </c>
      <c r="B98" s="111" t="s">
        <v>173</v>
      </c>
      <c r="C98" s="165" t="s">
        <v>1126</v>
      </c>
      <c r="D98" s="165" t="s">
        <v>1126</v>
      </c>
      <c r="E98" s="165" t="s">
        <v>1017</v>
      </c>
      <c r="F98" s="165" t="s">
        <v>1017</v>
      </c>
      <c r="G98" s="165" t="s">
        <v>1017</v>
      </c>
      <c r="H98" s="165" t="s">
        <v>1017</v>
      </c>
      <c r="I98" s="165" t="s">
        <v>1017</v>
      </c>
      <c r="J98" s="165" t="s">
        <v>1013</v>
      </c>
      <c r="K98" s="165" t="s">
        <v>1013</v>
      </c>
      <c r="L98" s="165" t="s">
        <v>545</v>
      </c>
      <c r="M98" s="165" t="s">
        <v>1010</v>
      </c>
      <c r="N98" s="165" t="s">
        <v>1010</v>
      </c>
      <c r="O98" s="165" t="s">
        <v>1018</v>
      </c>
      <c r="P98" s="165" t="s">
        <v>1018</v>
      </c>
      <c r="Q98" s="165" t="s">
        <v>1015</v>
      </c>
      <c r="R98" s="165" t="s">
        <v>1015</v>
      </c>
      <c r="S98" s="165" t="s">
        <v>1019</v>
      </c>
      <c r="T98" s="165" t="s">
        <v>1020</v>
      </c>
      <c r="U98" s="165" t="s">
        <v>1020</v>
      </c>
      <c r="V98" s="165" t="s">
        <v>559</v>
      </c>
      <c r="W98" s="165" t="s">
        <v>994</v>
      </c>
      <c r="X98" s="165" t="s">
        <v>994</v>
      </c>
      <c r="Y98" s="165" t="s">
        <v>994</v>
      </c>
      <c r="Z98" s="165" t="s">
        <v>994</v>
      </c>
      <c r="AA98" s="165" t="s">
        <v>994</v>
      </c>
      <c r="AB98" s="165" t="s">
        <v>1007</v>
      </c>
      <c r="AC98" s="165" t="s">
        <v>994</v>
      </c>
      <c r="AD98" s="109" t="s">
        <v>1016</v>
      </c>
      <c r="AE98" s="165" t="s">
        <v>994</v>
      </c>
      <c r="AF98" s="165" t="s">
        <v>1015</v>
      </c>
      <c r="AG98" s="165" t="s">
        <v>559</v>
      </c>
      <c r="AH98" s="165" t="s">
        <v>1013</v>
      </c>
      <c r="AI98" s="165" t="s">
        <v>1013</v>
      </c>
      <c r="AJ98" s="165" t="s">
        <v>1013</v>
      </c>
      <c r="AK98" s="167" t="s">
        <v>953</v>
      </c>
      <c r="AL98" s="165" t="s">
        <v>1014</v>
      </c>
      <c r="AM98" s="165" t="s">
        <v>1012</v>
      </c>
      <c r="AN98" s="165" t="s">
        <v>545</v>
      </c>
      <c r="AO98" s="165" t="s">
        <v>545</v>
      </c>
      <c r="AP98" s="165" t="s">
        <v>545</v>
      </c>
      <c r="AQ98" s="165" t="s">
        <v>545</v>
      </c>
      <c r="AR98" s="165" t="s">
        <v>1008</v>
      </c>
      <c r="AS98" s="165" t="s">
        <v>559</v>
      </c>
      <c r="AT98" s="165" t="s">
        <v>1009</v>
      </c>
      <c r="AU98" s="165" t="s">
        <v>559</v>
      </c>
      <c r="AV98" s="165" t="s">
        <v>556</v>
      </c>
      <c r="AW98" s="165" t="s">
        <v>559</v>
      </c>
      <c r="AX98" s="165" t="s">
        <v>559</v>
      </c>
      <c r="AY98" s="165" t="s">
        <v>952</v>
      </c>
      <c r="AZ98" s="165" t="s">
        <v>1011</v>
      </c>
      <c r="BA98" s="165" t="s">
        <v>1011</v>
      </c>
      <c r="BB98" s="165" t="s">
        <v>559</v>
      </c>
      <c r="BC98" s="165" t="s">
        <v>559</v>
      </c>
      <c r="BD98" s="165" t="s">
        <v>1010</v>
      </c>
      <c r="BE98" s="165" t="s">
        <v>559</v>
      </c>
      <c r="BF98" s="108"/>
    </row>
    <row r="99" spans="1:58" x14ac:dyDescent="0.25">
      <c r="A99" s="133" t="s">
        <v>176</v>
      </c>
      <c r="B99" s="111" t="s">
        <v>175</v>
      </c>
      <c r="C99" s="165" t="s">
        <v>1126</v>
      </c>
      <c r="D99" s="165" t="s">
        <v>1126</v>
      </c>
      <c r="E99" s="165" t="s">
        <v>1017</v>
      </c>
      <c r="F99" s="165" t="s">
        <v>1017</v>
      </c>
      <c r="G99" s="165" t="s">
        <v>1017</v>
      </c>
      <c r="H99" s="165" t="s">
        <v>1017</v>
      </c>
      <c r="I99" s="165" t="s">
        <v>1017</v>
      </c>
      <c r="J99" s="165" t="s">
        <v>1013</v>
      </c>
      <c r="K99" s="165" t="s">
        <v>1013</v>
      </c>
      <c r="L99" s="165" t="s">
        <v>545</v>
      </c>
      <c r="M99" s="165" t="s">
        <v>1010</v>
      </c>
      <c r="N99" s="165" t="s">
        <v>1010</v>
      </c>
      <c r="O99" s="165" t="s">
        <v>1018</v>
      </c>
      <c r="P99" s="165" t="s">
        <v>1018</v>
      </c>
      <c r="Q99" s="165" t="s">
        <v>1015</v>
      </c>
      <c r="R99" s="165" t="s">
        <v>1015</v>
      </c>
      <c r="S99" s="165" t="s">
        <v>1019</v>
      </c>
      <c r="T99" s="165" t="s">
        <v>1020</v>
      </c>
      <c r="U99" s="165" t="s">
        <v>1020</v>
      </c>
      <c r="V99" s="165" t="s">
        <v>559</v>
      </c>
      <c r="W99" s="165" t="s">
        <v>994</v>
      </c>
      <c r="X99" s="165" t="s">
        <v>994</v>
      </c>
      <c r="Y99" s="165" t="s">
        <v>994</v>
      </c>
      <c r="Z99" s="165" t="s">
        <v>994</v>
      </c>
      <c r="AA99" s="165" t="s">
        <v>994</v>
      </c>
      <c r="AB99" s="165" t="s">
        <v>1007</v>
      </c>
      <c r="AC99" s="165" t="s">
        <v>994</v>
      </c>
      <c r="AD99" s="109" t="s">
        <v>1016</v>
      </c>
      <c r="AE99" s="165" t="s">
        <v>994</v>
      </c>
      <c r="AF99" s="165" t="s">
        <v>1015</v>
      </c>
      <c r="AG99" s="165" t="s">
        <v>559</v>
      </c>
      <c r="AH99" s="165" t="s">
        <v>1013</v>
      </c>
      <c r="AI99" s="165" t="s">
        <v>1013</v>
      </c>
      <c r="AJ99" s="165" t="s">
        <v>1013</v>
      </c>
      <c r="AK99" s="167" t="s">
        <v>950</v>
      </c>
      <c r="AL99" s="165" t="s">
        <v>1012</v>
      </c>
      <c r="AM99" s="165" t="s">
        <v>1012</v>
      </c>
      <c r="AN99" s="165" t="s">
        <v>545</v>
      </c>
      <c r="AO99" s="165" t="s">
        <v>545</v>
      </c>
      <c r="AP99" s="165" t="s">
        <v>545</v>
      </c>
      <c r="AQ99" s="165" t="s">
        <v>545</v>
      </c>
      <c r="AR99" s="165" t="s">
        <v>1008</v>
      </c>
      <c r="AS99" s="165" t="s">
        <v>559</v>
      </c>
      <c r="AT99" s="165" t="s">
        <v>1009</v>
      </c>
      <c r="AU99" s="165" t="s">
        <v>559</v>
      </c>
      <c r="AV99" s="165" t="s">
        <v>556</v>
      </c>
      <c r="AW99" s="165" t="s">
        <v>559</v>
      </c>
      <c r="AX99" s="165" t="s">
        <v>559</v>
      </c>
      <c r="AY99" s="165" t="s">
        <v>952</v>
      </c>
      <c r="AZ99" s="165" t="s">
        <v>1011</v>
      </c>
      <c r="BA99" s="165" t="s">
        <v>1011</v>
      </c>
      <c r="BB99" s="165" t="s">
        <v>559</v>
      </c>
      <c r="BC99" s="165" t="s">
        <v>559</v>
      </c>
      <c r="BD99" s="165" t="s">
        <v>1010</v>
      </c>
      <c r="BE99" s="165" t="s">
        <v>559</v>
      </c>
      <c r="BF99" s="108"/>
    </row>
    <row r="100" spans="1:58" x14ac:dyDescent="0.25">
      <c r="A100" s="133" t="s">
        <v>178</v>
      </c>
      <c r="B100" s="111" t="s">
        <v>177</v>
      </c>
      <c r="C100" s="165" t="s">
        <v>1126</v>
      </c>
      <c r="D100" s="165" t="s">
        <v>1126</v>
      </c>
      <c r="E100" s="165" t="s">
        <v>1017</v>
      </c>
      <c r="F100" s="165" t="s">
        <v>1017</v>
      </c>
      <c r="G100" s="165" t="s">
        <v>1017</v>
      </c>
      <c r="H100" s="165" t="s">
        <v>1017</v>
      </c>
      <c r="I100" s="165" t="s">
        <v>1017</v>
      </c>
      <c r="J100" s="165" t="s">
        <v>1013</v>
      </c>
      <c r="K100" s="165" t="s">
        <v>1013</v>
      </c>
      <c r="L100" s="165" t="s">
        <v>545</v>
      </c>
      <c r="M100" s="165" t="s">
        <v>1010</v>
      </c>
      <c r="N100" s="165" t="s">
        <v>1010</v>
      </c>
      <c r="O100" s="165" t="s">
        <v>1018</v>
      </c>
      <c r="P100" s="165" t="s">
        <v>1018</v>
      </c>
      <c r="Q100" s="165" t="s">
        <v>1015</v>
      </c>
      <c r="R100" s="165" t="s">
        <v>1015</v>
      </c>
      <c r="S100" s="165" t="s">
        <v>1019</v>
      </c>
      <c r="T100" s="165" t="s">
        <v>1020</v>
      </c>
      <c r="U100" s="165" t="s">
        <v>1020</v>
      </c>
      <c r="V100" s="165" t="s">
        <v>559</v>
      </c>
      <c r="W100" s="165" t="s">
        <v>994</v>
      </c>
      <c r="X100" s="165" t="s">
        <v>994</v>
      </c>
      <c r="Y100" s="165" t="s">
        <v>994</v>
      </c>
      <c r="Z100" s="165" t="s">
        <v>994</v>
      </c>
      <c r="AA100" s="165" t="s">
        <v>994</v>
      </c>
      <c r="AB100" s="165" t="s">
        <v>1007</v>
      </c>
      <c r="AC100" s="165" t="s">
        <v>994</v>
      </c>
      <c r="AD100" s="109" t="s">
        <v>1016</v>
      </c>
      <c r="AE100" s="165" t="s">
        <v>994</v>
      </c>
      <c r="AF100" s="165" t="s">
        <v>1015</v>
      </c>
      <c r="AG100" s="165" t="s">
        <v>559</v>
      </c>
      <c r="AH100" s="165" t="s">
        <v>1013</v>
      </c>
      <c r="AI100" s="165" t="s">
        <v>1013</v>
      </c>
      <c r="AJ100" s="165" t="s">
        <v>1013</v>
      </c>
      <c r="AK100" s="167" t="s">
        <v>950</v>
      </c>
      <c r="AL100" s="165" t="s">
        <v>1012</v>
      </c>
      <c r="AM100" s="165" t="s">
        <v>1012</v>
      </c>
      <c r="AN100" s="165" t="s">
        <v>545</v>
      </c>
      <c r="AO100" s="165" t="s">
        <v>545</v>
      </c>
      <c r="AP100" s="165" t="s">
        <v>545</v>
      </c>
      <c r="AQ100" s="165" t="s">
        <v>545</v>
      </c>
      <c r="AR100" s="165" t="s">
        <v>1008</v>
      </c>
      <c r="AS100" s="165" t="s">
        <v>559</v>
      </c>
      <c r="AT100" s="165" t="s">
        <v>1009</v>
      </c>
      <c r="AU100" s="165" t="s">
        <v>559</v>
      </c>
      <c r="AV100" s="165" t="s">
        <v>556</v>
      </c>
      <c r="AW100" s="165" t="s">
        <v>559</v>
      </c>
      <c r="AX100" s="165" t="s">
        <v>559</v>
      </c>
      <c r="AY100" s="165" t="s">
        <v>952</v>
      </c>
      <c r="AZ100" s="165" t="s">
        <v>1011</v>
      </c>
      <c r="BA100" s="165" t="s">
        <v>1011</v>
      </c>
      <c r="BB100" s="165" t="s">
        <v>559</v>
      </c>
      <c r="BC100" s="165" t="s">
        <v>559</v>
      </c>
      <c r="BD100" s="165" t="s">
        <v>1010</v>
      </c>
      <c r="BE100" s="165" t="s">
        <v>559</v>
      </c>
      <c r="BF100" s="108"/>
    </row>
    <row r="101" spans="1:58" x14ac:dyDescent="0.25">
      <c r="A101" s="133" t="s">
        <v>180</v>
      </c>
      <c r="B101" s="111" t="s">
        <v>179</v>
      </c>
      <c r="C101" s="165" t="s">
        <v>1126</v>
      </c>
      <c r="D101" s="165" t="s">
        <v>1126</v>
      </c>
      <c r="E101" s="165" t="s">
        <v>1017</v>
      </c>
      <c r="F101" s="165" t="s">
        <v>1017</v>
      </c>
      <c r="G101" s="165" t="s">
        <v>1017</v>
      </c>
      <c r="H101" s="165" t="s">
        <v>1017</v>
      </c>
      <c r="I101" s="165" t="s">
        <v>1017</v>
      </c>
      <c r="J101" s="165" t="s">
        <v>1013</v>
      </c>
      <c r="K101" s="165" t="s">
        <v>1013</v>
      </c>
      <c r="L101" s="165" t="s">
        <v>545</v>
      </c>
      <c r="M101" s="165" t="s">
        <v>1010</v>
      </c>
      <c r="N101" s="165" t="s">
        <v>1010</v>
      </c>
      <c r="O101" s="165" t="s">
        <v>1018</v>
      </c>
      <c r="P101" s="165" t="s">
        <v>1018</v>
      </c>
      <c r="Q101" s="165" t="s">
        <v>1015</v>
      </c>
      <c r="R101" s="165" t="s">
        <v>1015</v>
      </c>
      <c r="S101" s="165" t="s">
        <v>1019</v>
      </c>
      <c r="T101" s="165" t="s">
        <v>1020</v>
      </c>
      <c r="U101" s="165" t="s">
        <v>1020</v>
      </c>
      <c r="V101" s="165" t="s">
        <v>559</v>
      </c>
      <c r="W101" s="165" t="s">
        <v>994</v>
      </c>
      <c r="X101" s="165" t="s">
        <v>994</v>
      </c>
      <c r="Y101" s="165" t="s">
        <v>994</v>
      </c>
      <c r="Z101" s="165" t="s">
        <v>994</v>
      </c>
      <c r="AA101" s="165" t="s">
        <v>994</v>
      </c>
      <c r="AB101" s="165" t="s">
        <v>950</v>
      </c>
      <c r="AC101" s="165" t="s">
        <v>994</v>
      </c>
      <c r="AD101" s="109" t="s">
        <v>1016</v>
      </c>
      <c r="AE101" s="165" t="s">
        <v>994</v>
      </c>
      <c r="AF101" s="165" t="s">
        <v>1015</v>
      </c>
      <c r="AG101" s="165" t="s">
        <v>559</v>
      </c>
      <c r="AH101" s="165" t="s">
        <v>1013</v>
      </c>
      <c r="AI101" s="165" t="s">
        <v>1013</v>
      </c>
      <c r="AJ101" s="165" t="s">
        <v>1013</v>
      </c>
      <c r="AK101" s="167" t="s">
        <v>953</v>
      </c>
      <c r="AL101" s="165" t="s">
        <v>1012</v>
      </c>
      <c r="AM101" s="165" t="s">
        <v>1012</v>
      </c>
      <c r="AN101" s="165" t="s">
        <v>545</v>
      </c>
      <c r="AO101" s="165" t="s">
        <v>545</v>
      </c>
      <c r="AP101" s="165" t="s">
        <v>545</v>
      </c>
      <c r="AQ101" s="165" t="s">
        <v>545</v>
      </c>
      <c r="AR101" s="165" t="s">
        <v>1008</v>
      </c>
      <c r="AS101" s="165" t="s">
        <v>559</v>
      </c>
      <c r="AT101" s="165" t="s">
        <v>1009</v>
      </c>
      <c r="AU101" s="165" t="s">
        <v>559</v>
      </c>
      <c r="AV101" s="165" t="s">
        <v>556</v>
      </c>
      <c r="AW101" s="165" t="s">
        <v>559</v>
      </c>
      <c r="AX101" s="165" t="s">
        <v>559</v>
      </c>
      <c r="AY101" s="165" t="s">
        <v>952</v>
      </c>
      <c r="AZ101" s="165" t="s">
        <v>1011</v>
      </c>
      <c r="BA101" s="165" t="s">
        <v>1011</v>
      </c>
      <c r="BB101" s="165" t="s">
        <v>559</v>
      </c>
      <c r="BC101" s="165" t="s">
        <v>559</v>
      </c>
      <c r="BD101" s="165" t="s">
        <v>1010</v>
      </c>
      <c r="BE101" s="165" t="s">
        <v>559</v>
      </c>
      <c r="BF101" s="108"/>
    </row>
    <row r="102" spans="1:58" x14ac:dyDescent="0.25">
      <c r="A102" s="133" t="s">
        <v>182</v>
      </c>
      <c r="B102" s="111" t="s">
        <v>181</v>
      </c>
      <c r="C102" s="165" t="s">
        <v>1126</v>
      </c>
      <c r="D102" s="165" t="s">
        <v>1126</v>
      </c>
      <c r="E102" s="165" t="s">
        <v>1017</v>
      </c>
      <c r="F102" s="165" t="s">
        <v>1017</v>
      </c>
      <c r="G102" s="165" t="s">
        <v>1017</v>
      </c>
      <c r="H102" s="165" t="s">
        <v>1017</v>
      </c>
      <c r="I102" s="165" t="s">
        <v>1017</v>
      </c>
      <c r="J102" s="165" t="s">
        <v>1013</v>
      </c>
      <c r="K102" s="165" t="s">
        <v>1013</v>
      </c>
      <c r="L102" s="165" t="s">
        <v>545</v>
      </c>
      <c r="M102" s="165" t="s">
        <v>1010</v>
      </c>
      <c r="N102" s="165" t="s">
        <v>1010</v>
      </c>
      <c r="O102" s="165" t="s">
        <v>1018</v>
      </c>
      <c r="P102" s="165" t="s">
        <v>1018</v>
      </c>
      <c r="Q102" s="165" t="s">
        <v>1015</v>
      </c>
      <c r="R102" s="165" t="s">
        <v>1015</v>
      </c>
      <c r="S102" s="165" t="s">
        <v>1019</v>
      </c>
      <c r="T102" s="165" t="s">
        <v>1020</v>
      </c>
      <c r="U102" s="165" t="s">
        <v>1020</v>
      </c>
      <c r="V102" s="165" t="s">
        <v>559</v>
      </c>
      <c r="W102" s="165" t="s">
        <v>994</v>
      </c>
      <c r="X102" s="165" t="s">
        <v>994</v>
      </c>
      <c r="Y102" s="165" t="s">
        <v>994</v>
      </c>
      <c r="Z102" s="165" t="s">
        <v>994</v>
      </c>
      <c r="AA102" s="165" t="s">
        <v>994</v>
      </c>
      <c r="AB102" s="165" t="s">
        <v>950</v>
      </c>
      <c r="AC102" s="165" t="s">
        <v>994</v>
      </c>
      <c r="AD102" s="109" t="s">
        <v>1016</v>
      </c>
      <c r="AE102" s="165" t="s">
        <v>994</v>
      </c>
      <c r="AF102" s="165" t="s">
        <v>1015</v>
      </c>
      <c r="AG102" s="165" t="s">
        <v>559</v>
      </c>
      <c r="AH102" s="165" t="s">
        <v>1013</v>
      </c>
      <c r="AI102" s="165" t="s">
        <v>1013</v>
      </c>
      <c r="AJ102" s="165" t="s">
        <v>1013</v>
      </c>
      <c r="AK102" s="167" t="s">
        <v>950</v>
      </c>
      <c r="AL102" s="165" t="s">
        <v>1012</v>
      </c>
      <c r="AM102" s="165" t="s">
        <v>1012</v>
      </c>
      <c r="AN102" s="165" t="s">
        <v>545</v>
      </c>
      <c r="AO102" s="165" t="s">
        <v>545</v>
      </c>
      <c r="AP102" s="165" t="s">
        <v>545</v>
      </c>
      <c r="AQ102" s="165" t="s">
        <v>545</v>
      </c>
      <c r="AR102" s="165" t="s">
        <v>1008</v>
      </c>
      <c r="AS102" s="165" t="s">
        <v>559</v>
      </c>
      <c r="AT102" s="165" t="s">
        <v>1009</v>
      </c>
      <c r="AU102" s="165" t="s">
        <v>559</v>
      </c>
      <c r="AV102" s="165" t="s">
        <v>556</v>
      </c>
      <c r="AW102" s="165" t="s">
        <v>559</v>
      </c>
      <c r="AX102" s="165" t="s">
        <v>559</v>
      </c>
      <c r="AY102" s="165" t="s">
        <v>952</v>
      </c>
      <c r="AZ102" s="165" t="s">
        <v>1011</v>
      </c>
      <c r="BA102" s="165" t="s">
        <v>1011</v>
      </c>
      <c r="BB102" s="165" t="s">
        <v>559</v>
      </c>
      <c r="BC102" s="165" t="s">
        <v>559</v>
      </c>
      <c r="BD102" s="165" t="s">
        <v>1010</v>
      </c>
      <c r="BE102" s="165" t="s">
        <v>559</v>
      </c>
      <c r="BF102" s="108"/>
    </row>
    <row r="103" spans="1:58" x14ac:dyDescent="0.25">
      <c r="A103" s="133" t="s">
        <v>184</v>
      </c>
      <c r="B103" s="111" t="s">
        <v>183</v>
      </c>
      <c r="C103" s="165" t="s">
        <v>1126</v>
      </c>
      <c r="D103" s="165" t="s">
        <v>1126</v>
      </c>
      <c r="E103" s="165" t="s">
        <v>1017</v>
      </c>
      <c r="F103" s="165" t="s">
        <v>1017</v>
      </c>
      <c r="G103" s="165" t="s">
        <v>1017</v>
      </c>
      <c r="H103" s="165" t="s">
        <v>1017</v>
      </c>
      <c r="I103" s="165" t="s">
        <v>1017</v>
      </c>
      <c r="J103" s="165" t="s">
        <v>1013</v>
      </c>
      <c r="K103" s="165" t="s">
        <v>1013</v>
      </c>
      <c r="L103" s="165" t="s">
        <v>545</v>
      </c>
      <c r="M103" s="165" t="s">
        <v>1010</v>
      </c>
      <c r="N103" s="165" t="s">
        <v>1010</v>
      </c>
      <c r="O103" s="165" t="s">
        <v>1018</v>
      </c>
      <c r="P103" s="165" t="s">
        <v>1018</v>
      </c>
      <c r="Q103" s="165" t="s">
        <v>1015</v>
      </c>
      <c r="R103" s="165" t="s">
        <v>1015</v>
      </c>
      <c r="S103" s="165" t="s">
        <v>1019</v>
      </c>
      <c r="T103" s="165" t="s">
        <v>1020</v>
      </c>
      <c r="U103" s="165" t="s">
        <v>1020</v>
      </c>
      <c r="V103" s="165" t="s">
        <v>559</v>
      </c>
      <c r="W103" s="165" t="s">
        <v>994</v>
      </c>
      <c r="X103" s="165" t="s">
        <v>994</v>
      </c>
      <c r="Y103" s="165" t="s">
        <v>994</v>
      </c>
      <c r="Z103" s="165" t="s">
        <v>994</v>
      </c>
      <c r="AA103" s="165" t="s">
        <v>994</v>
      </c>
      <c r="AB103" s="165" t="s">
        <v>950</v>
      </c>
      <c r="AC103" s="165" t="s">
        <v>994</v>
      </c>
      <c r="AD103" s="109" t="s">
        <v>1016</v>
      </c>
      <c r="AE103" s="165" t="s">
        <v>994</v>
      </c>
      <c r="AF103" s="165" t="s">
        <v>1015</v>
      </c>
      <c r="AG103" s="165" t="s">
        <v>559</v>
      </c>
      <c r="AH103" s="165" t="s">
        <v>1013</v>
      </c>
      <c r="AI103" s="165" t="s">
        <v>1013</v>
      </c>
      <c r="AJ103" s="165" t="s">
        <v>1013</v>
      </c>
      <c r="AK103" s="167" t="s">
        <v>950</v>
      </c>
      <c r="AL103" s="165" t="s">
        <v>1012</v>
      </c>
      <c r="AM103" s="165" t="s">
        <v>1012</v>
      </c>
      <c r="AN103" s="165" t="s">
        <v>545</v>
      </c>
      <c r="AO103" s="165" t="s">
        <v>545</v>
      </c>
      <c r="AP103" s="165" t="s">
        <v>545</v>
      </c>
      <c r="AQ103" s="165" t="s">
        <v>545</v>
      </c>
      <c r="AR103" s="165" t="s">
        <v>1008</v>
      </c>
      <c r="AS103" s="165" t="s">
        <v>559</v>
      </c>
      <c r="AT103" s="165" t="s">
        <v>1009</v>
      </c>
      <c r="AU103" s="165" t="s">
        <v>559</v>
      </c>
      <c r="AV103" s="165" t="s">
        <v>556</v>
      </c>
      <c r="AW103" s="165" t="s">
        <v>559</v>
      </c>
      <c r="AX103" s="165" t="s">
        <v>559</v>
      </c>
      <c r="AY103" s="165" t="s">
        <v>952</v>
      </c>
      <c r="AZ103" s="165" t="s">
        <v>1011</v>
      </c>
      <c r="BA103" s="165" t="s">
        <v>1011</v>
      </c>
      <c r="BB103" s="165" t="s">
        <v>559</v>
      </c>
      <c r="BC103" s="165" t="s">
        <v>559</v>
      </c>
      <c r="BD103" s="165" t="s">
        <v>1010</v>
      </c>
      <c r="BE103" s="165" t="s">
        <v>559</v>
      </c>
      <c r="BF103" s="108"/>
    </row>
    <row r="104" spans="1:58" x14ac:dyDescent="0.25">
      <c r="A104" s="133" t="s">
        <v>186</v>
      </c>
      <c r="B104" s="111" t="s">
        <v>185</v>
      </c>
      <c r="C104" s="165" t="s">
        <v>1126</v>
      </c>
      <c r="D104" s="165" t="s">
        <v>1126</v>
      </c>
      <c r="E104" s="165" t="s">
        <v>1017</v>
      </c>
      <c r="F104" s="165" t="s">
        <v>1017</v>
      </c>
      <c r="G104" s="165" t="s">
        <v>1017</v>
      </c>
      <c r="H104" s="165" t="s">
        <v>1017</v>
      </c>
      <c r="I104" s="165" t="s">
        <v>1017</v>
      </c>
      <c r="J104" s="165" t="s">
        <v>1013</v>
      </c>
      <c r="K104" s="165" t="s">
        <v>1013</v>
      </c>
      <c r="L104" s="165" t="s">
        <v>545</v>
      </c>
      <c r="M104" s="165" t="s">
        <v>1010</v>
      </c>
      <c r="N104" s="165" t="s">
        <v>1010</v>
      </c>
      <c r="O104" s="165" t="s">
        <v>1018</v>
      </c>
      <c r="P104" s="165" t="s">
        <v>1018</v>
      </c>
      <c r="Q104" s="165" t="s">
        <v>1015</v>
      </c>
      <c r="R104" s="165" t="s">
        <v>1015</v>
      </c>
      <c r="S104" s="165" t="s">
        <v>1019</v>
      </c>
      <c r="T104" s="165" t="s">
        <v>1020</v>
      </c>
      <c r="U104" s="165" t="s">
        <v>1020</v>
      </c>
      <c r="V104" s="165" t="s">
        <v>559</v>
      </c>
      <c r="W104" s="165" t="s">
        <v>994</v>
      </c>
      <c r="X104" s="165" t="s">
        <v>994</v>
      </c>
      <c r="Y104" s="165" t="s">
        <v>994</v>
      </c>
      <c r="Z104" s="165" t="s">
        <v>994</v>
      </c>
      <c r="AA104" s="165" t="s">
        <v>994</v>
      </c>
      <c r="AB104" s="165" t="s">
        <v>950</v>
      </c>
      <c r="AC104" s="165" t="s">
        <v>994</v>
      </c>
      <c r="AD104" s="109" t="s">
        <v>1016</v>
      </c>
      <c r="AE104" s="165" t="s">
        <v>994</v>
      </c>
      <c r="AF104" s="165" t="s">
        <v>1015</v>
      </c>
      <c r="AG104" s="165" t="s">
        <v>559</v>
      </c>
      <c r="AH104" s="165" t="s">
        <v>1013</v>
      </c>
      <c r="AI104" s="165" t="s">
        <v>1013</v>
      </c>
      <c r="AJ104" s="165" t="s">
        <v>1013</v>
      </c>
      <c r="AK104" s="167" t="s">
        <v>950</v>
      </c>
      <c r="AL104" s="165" t="s">
        <v>1012</v>
      </c>
      <c r="AM104" s="165" t="s">
        <v>1012</v>
      </c>
      <c r="AN104" s="165" t="s">
        <v>545</v>
      </c>
      <c r="AO104" s="165" t="s">
        <v>545</v>
      </c>
      <c r="AP104" s="165" t="s">
        <v>545</v>
      </c>
      <c r="AQ104" s="165" t="s">
        <v>545</v>
      </c>
      <c r="AR104" s="165" t="s">
        <v>1008</v>
      </c>
      <c r="AS104" s="165" t="s">
        <v>559</v>
      </c>
      <c r="AT104" s="165" t="s">
        <v>1009</v>
      </c>
      <c r="AU104" s="165" t="s">
        <v>559</v>
      </c>
      <c r="AV104" s="165" t="s">
        <v>556</v>
      </c>
      <c r="AW104" s="165" t="s">
        <v>559</v>
      </c>
      <c r="AX104" s="165" t="s">
        <v>559</v>
      </c>
      <c r="AY104" s="165" t="s">
        <v>952</v>
      </c>
      <c r="AZ104" s="165" t="s">
        <v>1011</v>
      </c>
      <c r="BA104" s="165" t="s">
        <v>1011</v>
      </c>
      <c r="BB104" s="165" t="s">
        <v>559</v>
      </c>
      <c r="BC104" s="165" t="s">
        <v>559</v>
      </c>
      <c r="BD104" s="165" t="s">
        <v>1010</v>
      </c>
      <c r="BE104" s="165" t="s">
        <v>559</v>
      </c>
      <c r="BF104" s="108"/>
    </row>
    <row r="105" spans="1:58" x14ac:dyDescent="0.25">
      <c r="A105" s="133" t="s">
        <v>189</v>
      </c>
      <c r="B105" s="111" t="s">
        <v>188</v>
      </c>
      <c r="C105" s="165" t="s">
        <v>1126</v>
      </c>
      <c r="D105" s="165" t="s">
        <v>1126</v>
      </c>
      <c r="E105" s="165" t="s">
        <v>1017</v>
      </c>
      <c r="F105" s="165" t="s">
        <v>1017</v>
      </c>
      <c r="G105" s="165" t="s">
        <v>1017</v>
      </c>
      <c r="H105" s="165" t="s">
        <v>1017</v>
      </c>
      <c r="I105" s="165" t="s">
        <v>1017</v>
      </c>
      <c r="J105" s="165" t="s">
        <v>1013</v>
      </c>
      <c r="K105" s="165" t="s">
        <v>1013</v>
      </c>
      <c r="L105" s="165" t="s">
        <v>545</v>
      </c>
      <c r="M105" s="165" t="s">
        <v>1010</v>
      </c>
      <c r="N105" s="165" t="s">
        <v>1010</v>
      </c>
      <c r="O105" s="165" t="s">
        <v>1018</v>
      </c>
      <c r="P105" s="165" t="s">
        <v>1018</v>
      </c>
      <c r="Q105" s="165" t="s">
        <v>1015</v>
      </c>
      <c r="R105" s="165" t="s">
        <v>1015</v>
      </c>
      <c r="S105" s="165" t="s">
        <v>1019</v>
      </c>
      <c r="T105" s="165" t="s">
        <v>1020</v>
      </c>
      <c r="U105" s="165" t="s">
        <v>1020</v>
      </c>
      <c r="V105" s="165" t="s">
        <v>559</v>
      </c>
      <c r="W105" s="165" t="s">
        <v>994</v>
      </c>
      <c r="X105" s="165" t="s">
        <v>994</v>
      </c>
      <c r="Y105" s="165" t="s">
        <v>994</v>
      </c>
      <c r="Z105" s="165" t="s">
        <v>994</v>
      </c>
      <c r="AA105" s="165" t="s">
        <v>994</v>
      </c>
      <c r="AB105" s="165" t="s">
        <v>1007</v>
      </c>
      <c r="AC105" s="165" t="s">
        <v>994</v>
      </c>
      <c r="AD105" s="109" t="s">
        <v>1016</v>
      </c>
      <c r="AE105" s="165" t="s">
        <v>994</v>
      </c>
      <c r="AF105" s="165" t="s">
        <v>1015</v>
      </c>
      <c r="AG105" s="165" t="s">
        <v>559</v>
      </c>
      <c r="AH105" s="165" t="s">
        <v>1013</v>
      </c>
      <c r="AI105" s="165" t="s">
        <v>1013</v>
      </c>
      <c r="AJ105" s="165" t="s">
        <v>1013</v>
      </c>
      <c r="AK105" s="167" t="s">
        <v>950</v>
      </c>
      <c r="AL105" s="165" t="s">
        <v>1012</v>
      </c>
      <c r="AM105" s="165" t="s">
        <v>1012</v>
      </c>
      <c r="AN105" s="165" t="s">
        <v>545</v>
      </c>
      <c r="AO105" s="165" t="s">
        <v>545</v>
      </c>
      <c r="AP105" s="165" t="s">
        <v>545</v>
      </c>
      <c r="AQ105" s="165" t="s">
        <v>545</v>
      </c>
      <c r="AR105" s="165" t="s">
        <v>1008</v>
      </c>
      <c r="AS105" s="165" t="s">
        <v>559</v>
      </c>
      <c r="AT105" s="165" t="s">
        <v>1009</v>
      </c>
      <c r="AU105" s="165" t="s">
        <v>559</v>
      </c>
      <c r="AV105" s="165" t="s">
        <v>556</v>
      </c>
      <c r="AW105" s="165" t="s">
        <v>559</v>
      </c>
      <c r="AX105" s="165" t="s">
        <v>559</v>
      </c>
      <c r="AY105" s="165" t="s">
        <v>952</v>
      </c>
      <c r="AZ105" s="165" t="s">
        <v>1011</v>
      </c>
      <c r="BA105" s="165" t="s">
        <v>1011</v>
      </c>
      <c r="BB105" s="165" t="s">
        <v>559</v>
      </c>
      <c r="BC105" s="165" t="s">
        <v>559</v>
      </c>
      <c r="BD105" s="165" t="s">
        <v>1010</v>
      </c>
      <c r="BE105" s="165" t="s">
        <v>559</v>
      </c>
      <c r="BF105" s="108"/>
    </row>
    <row r="106" spans="1:58" x14ac:dyDescent="0.25">
      <c r="A106" s="133" t="s">
        <v>191</v>
      </c>
      <c r="B106" s="111" t="s">
        <v>190</v>
      </c>
      <c r="C106" s="165" t="s">
        <v>1126</v>
      </c>
      <c r="D106" s="165" t="s">
        <v>1126</v>
      </c>
      <c r="E106" s="165" t="s">
        <v>1017</v>
      </c>
      <c r="F106" s="165" t="s">
        <v>1017</v>
      </c>
      <c r="G106" s="165" t="s">
        <v>1017</v>
      </c>
      <c r="H106" s="165" t="s">
        <v>1017</v>
      </c>
      <c r="I106" s="165" t="s">
        <v>1017</v>
      </c>
      <c r="J106" s="165" t="s">
        <v>1013</v>
      </c>
      <c r="K106" s="165" t="s">
        <v>1013</v>
      </c>
      <c r="L106" s="165" t="s">
        <v>545</v>
      </c>
      <c r="M106" s="165" t="s">
        <v>1010</v>
      </c>
      <c r="N106" s="165" t="s">
        <v>1010</v>
      </c>
      <c r="O106" s="165" t="s">
        <v>1018</v>
      </c>
      <c r="P106" s="165" t="s">
        <v>1018</v>
      </c>
      <c r="Q106" s="165" t="s">
        <v>1015</v>
      </c>
      <c r="R106" s="165" t="s">
        <v>1015</v>
      </c>
      <c r="S106" s="165" t="s">
        <v>1019</v>
      </c>
      <c r="T106" s="165" t="s">
        <v>1020</v>
      </c>
      <c r="U106" s="165" t="s">
        <v>1020</v>
      </c>
      <c r="V106" s="165" t="s">
        <v>559</v>
      </c>
      <c r="W106" s="165" t="s">
        <v>994</v>
      </c>
      <c r="X106" s="165" t="s">
        <v>994</v>
      </c>
      <c r="Y106" s="165" t="s">
        <v>994</v>
      </c>
      <c r="Z106" s="165" t="s">
        <v>994</v>
      </c>
      <c r="AA106" s="165" t="s">
        <v>994</v>
      </c>
      <c r="AB106" s="165" t="s">
        <v>1007</v>
      </c>
      <c r="AC106" s="165" t="s">
        <v>994</v>
      </c>
      <c r="AD106" s="109" t="s">
        <v>1016</v>
      </c>
      <c r="AE106" s="165" t="s">
        <v>994</v>
      </c>
      <c r="AF106" s="165" t="s">
        <v>1015</v>
      </c>
      <c r="AG106" s="165" t="s">
        <v>559</v>
      </c>
      <c r="AH106" s="165" t="s">
        <v>1013</v>
      </c>
      <c r="AI106" s="165" t="s">
        <v>1013</v>
      </c>
      <c r="AJ106" s="165" t="s">
        <v>1013</v>
      </c>
      <c r="AK106" s="167" t="s">
        <v>950</v>
      </c>
      <c r="AL106" s="165" t="s">
        <v>1012</v>
      </c>
      <c r="AM106" s="165" t="s">
        <v>1012</v>
      </c>
      <c r="AN106" s="165" t="s">
        <v>545</v>
      </c>
      <c r="AO106" s="165" t="s">
        <v>545</v>
      </c>
      <c r="AP106" s="165" t="s">
        <v>545</v>
      </c>
      <c r="AQ106" s="165" t="s">
        <v>545</v>
      </c>
      <c r="AR106" s="165" t="s">
        <v>1008</v>
      </c>
      <c r="AS106" s="165" t="s">
        <v>559</v>
      </c>
      <c r="AT106" s="165" t="s">
        <v>1009</v>
      </c>
      <c r="AU106" s="165" t="s">
        <v>559</v>
      </c>
      <c r="AV106" s="165" t="s">
        <v>556</v>
      </c>
      <c r="AW106" s="165" t="s">
        <v>559</v>
      </c>
      <c r="AX106" s="165" t="s">
        <v>559</v>
      </c>
      <c r="AY106" s="165" t="s">
        <v>952</v>
      </c>
      <c r="AZ106" s="165" t="s">
        <v>1011</v>
      </c>
      <c r="BA106" s="165" t="s">
        <v>1011</v>
      </c>
      <c r="BB106" s="165" t="s">
        <v>559</v>
      </c>
      <c r="BC106" s="165" t="s">
        <v>559</v>
      </c>
      <c r="BD106" s="165" t="s">
        <v>1010</v>
      </c>
      <c r="BE106" s="165" t="s">
        <v>559</v>
      </c>
      <c r="BF106" s="108"/>
    </row>
    <row r="107" spans="1:58" x14ac:dyDescent="0.25">
      <c r="A107" s="133" t="s">
        <v>193</v>
      </c>
      <c r="B107" s="111" t="s">
        <v>192</v>
      </c>
      <c r="C107" s="165" t="s">
        <v>1126</v>
      </c>
      <c r="D107" s="165" t="s">
        <v>1126</v>
      </c>
      <c r="E107" s="165" t="s">
        <v>1017</v>
      </c>
      <c r="F107" s="165" t="s">
        <v>1017</v>
      </c>
      <c r="G107" s="165" t="s">
        <v>1017</v>
      </c>
      <c r="H107" s="165" t="s">
        <v>1017</v>
      </c>
      <c r="I107" s="165" t="s">
        <v>1017</v>
      </c>
      <c r="J107" s="165" t="s">
        <v>1013</v>
      </c>
      <c r="K107" s="165" t="s">
        <v>1013</v>
      </c>
      <c r="L107" s="165" t="s">
        <v>545</v>
      </c>
      <c r="M107" s="165" t="s">
        <v>1010</v>
      </c>
      <c r="N107" s="165" t="s">
        <v>1010</v>
      </c>
      <c r="O107" s="165" t="s">
        <v>1018</v>
      </c>
      <c r="P107" s="165" t="s">
        <v>1018</v>
      </c>
      <c r="Q107" s="165" t="s">
        <v>1015</v>
      </c>
      <c r="R107" s="165" t="s">
        <v>1015</v>
      </c>
      <c r="S107" s="165" t="s">
        <v>1019</v>
      </c>
      <c r="T107" s="165" t="s">
        <v>1020</v>
      </c>
      <c r="U107" s="165" t="s">
        <v>1020</v>
      </c>
      <c r="V107" s="165" t="s">
        <v>559</v>
      </c>
      <c r="W107" s="165" t="s">
        <v>994</v>
      </c>
      <c r="X107" s="165" t="s">
        <v>994</v>
      </c>
      <c r="Y107" s="165" t="s">
        <v>994</v>
      </c>
      <c r="Z107" s="165" t="s">
        <v>994</v>
      </c>
      <c r="AA107" s="165" t="s">
        <v>994</v>
      </c>
      <c r="AB107" s="165" t="s">
        <v>1007</v>
      </c>
      <c r="AC107" s="165" t="s">
        <v>994</v>
      </c>
      <c r="AD107" s="109" t="s">
        <v>1016</v>
      </c>
      <c r="AE107" s="165" t="s">
        <v>994</v>
      </c>
      <c r="AF107" s="165" t="s">
        <v>1015</v>
      </c>
      <c r="AG107" s="165" t="s">
        <v>559</v>
      </c>
      <c r="AH107" s="165" t="s">
        <v>1013</v>
      </c>
      <c r="AI107" s="165" t="s">
        <v>1013</v>
      </c>
      <c r="AJ107" s="165" t="s">
        <v>1013</v>
      </c>
      <c r="AK107" s="167" t="s">
        <v>950</v>
      </c>
      <c r="AL107" s="165" t="s">
        <v>1012</v>
      </c>
      <c r="AM107" s="165" t="s">
        <v>1012</v>
      </c>
      <c r="AN107" s="165" t="s">
        <v>545</v>
      </c>
      <c r="AO107" s="165" t="s">
        <v>545</v>
      </c>
      <c r="AP107" s="165" t="s">
        <v>545</v>
      </c>
      <c r="AQ107" s="165" t="s">
        <v>545</v>
      </c>
      <c r="AR107" s="165" t="s">
        <v>1008</v>
      </c>
      <c r="AS107" s="165" t="s">
        <v>559</v>
      </c>
      <c r="AT107" s="165" t="s">
        <v>1009</v>
      </c>
      <c r="AU107" s="165" t="s">
        <v>559</v>
      </c>
      <c r="AV107" s="165" t="s">
        <v>556</v>
      </c>
      <c r="AW107" s="165" t="s">
        <v>559</v>
      </c>
      <c r="AX107" s="165" t="s">
        <v>559</v>
      </c>
      <c r="AY107" s="165" t="s">
        <v>952</v>
      </c>
      <c r="AZ107" s="165" t="s">
        <v>1011</v>
      </c>
      <c r="BA107" s="165" t="s">
        <v>1011</v>
      </c>
      <c r="BB107" s="165" t="s">
        <v>559</v>
      </c>
      <c r="BC107" s="165" t="s">
        <v>559</v>
      </c>
      <c r="BD107" s="165" t="s">
        <v>1010</v>
      </c>
      <c r="BE107" s="165" t="s">
        <v>559</v>
      </c>
      <c r="BF107" s="108"/>
    </row>
    <row r="108" spans="1:58" x14ac:dyDescent="0.25">
      <c r="A108" s="133" t="s">
        <v>195</v>
      </c>
      <c r="B108" s="111" t="s">
        <v>194</v>
      </c>
      <c r="C108" s="165" t="s">
        <v>1126</v>
      </c>
      <c r="D108" s="165" t="s">
        <v>1126</v>
      </c>
      <c r="E108" s="165" t="s">
        <v>1017</v>
      </c>
      <c r="F108" s="165" t="s">
        <v>1017</v>
      </c>
      <c r="G108" s="165" t="s">
        <v>1017</v>
      </c>
      <c r="H108" s="165" t="s">
        <v>1017</v>
      </c>
      <c r="I108" s="165" t="s">
        <v>1017</v>
      </c>
      <c r="J108" s="165" t="s">
        <v>1013</v>
      </c>
      <c r="K108" s="165" t="s">
        <v>1013</v>
      </c>
      <c r="L108" s="165" t="s">
        <v>545</v>
      </c>
      <c r="M108" s="165" t="s">
        <v>1010</v>
      </c>
      <c r="N108" s="165" t="s">
        <v>1010</v>
      </c>
      <c r="O108" s="165" t="s">
        <v>1018</v>
      </c>
      <c r="P108" s="165" t="s">
        <v>1018</v>
      </c>
      <c r="Q108" s="165" t="s">
        <v>1015</v>
      </c>
      <c r="R108" s="165" t="s">
        <v>1015</v>
      </c>
      <c r="S108" s="165" t="s">
        <v>1019</v>
      </c>
      <c r="T108" s="165" t="s">
        <v>1020</v>
      </c>
      <c r="U108" s="165" t="s">
        <v>1020</v>
      </c>
      <c r="V108" s="165" t="s">
        <v>559</v>
      </c>
      <c r="W108" s="165" t="s">
        <v>994</v>
      </c>
      <c r="X108" s="165" t="s">
        <v>994</v>
      </c>
      <c r="Y108" s="165" t="s">
        <v>994</v>
      </c>
      <c r="Z108" s="165" t="s">
        <v>994</v>
      </c>
      <c r="AA108" s="165" t="s">
        <v>994</v>
      </c>
      <c r="AB108" s="165" t="s">
        <v>994</v>
      </c>
      <c r="AC108" s="165" t="s">
        <v>994</v>
      </c>
      <c r="AD108" s="109" t="s">
        <v>1016</v>
      </c>
      <c r="AE108" s="165" t="s">
        <v>994</v>
      </c>
      <c r="AF108" s="165" t="s">
        <v>1015</v>
      </c>
      <c r="AG108" s="165" t="s">
        <v>559</v>
      </c>
      <c r="AH108" s="165" t="s">
        <v>1013</v>
      </c>
      <c r="AI108" s="165" t="s">
        <v>1013</v>
      </c>
      <c r="AJ108" s="165" t="s">
        <v>1013</v>
      </c>
      <c r="AK108" s="167" t="s">
        <v>950</v>
      </c>
      <c r="AL108" s="165" t="s">
        <v>1012</v>
      </c>
      <c r="AM108" s="165" t="s">
        <v>1012</v>
      </c>
      <c r="AN108" s="165" t="s">
        <v>545</v>
      </c>
      <c r="AO108" s="165" t="s">
        <v>545</v>
      </c>
      <c r="AP108" s="165" t="s">
        <v>545</v>
      </c>
      <c r="AQ108" s="165" t="s">
        <v>545</v>
      </c>
      <c r="AR108" s="165" t="s">
        <v>1008</v>
      </c>
      <c r="AS108" s="165" t="s">
        <v>559</v>
      </c>
      <c r="AT108" s="165" t="s">
        <v>1009</v>
      </c>
      <c r="AU108" s="165" t="s">
        <v>559</v>
      </c>
      <c r="AV108" s="165" t="s">
        <v>556</v>
      </c>
      <c r="AW108" s="165" t="s">
        <v>559</v>
      </c>
      <c r="AX108" s="165" t="s">
        <v>559</v>
      </c>
      <c r="AY108" s="165" t="s">
        <v>952</v>
      </c>
      <c r="AZ108" s="165" t="s">
        <v>1011</v>
      </c>
      <c r="BA108" s="165" t="s">
        <v>1011</v>
      </c>
      <c r="BB108" s="165" t="s">
        <v>559</v>
      </c>
      <c r="BC108" s="165" t="s">
        <v>559</v>
      </c>
      <c r="BD108" s="165" t="s">
        <v>1010</v>
      </c>
      <c r="BE108" s="165" t="s">
        <v>559</v>
      </c>
      <c r="BF108" s="108"/>
    </row>
    <row r="109" spans="1:58" x14ac:dyDescent="0.25">
      <c r="A109" s="133" t="s">
        <v>197</v>
      </c>
      <c r="B109" s="111" t="s">
        <v>196</v>
      </c>
      <c r="C109" s="165" t="s">
        <v>1126</v>
      </c>
      <c r="D109" s="165" t="s">
        <v>1126</v>
      </c>
      <c r="E109" s="165" t="s">
        <v>1017</v>
      </c>
      <c r="F109" s="165" t="s">
        <v>1017</v>
      </c>
      <c r="G109" s="165" t="s">
        <v>1017</v>
      </c>
      <c r="H109" s="165" t="s">
        <v>1017</v>
      </c>
      <c r="I109" s="165" t="s">
        <v>1017</v>
      </c>
      <c r="J109" s="165" t="s">
        <v>1013</v>
      </c>
      <c r="K109" s="165" t="s">
        <v>1013</v>
      </c>
      <c r="L109" s="165" t="s">
        <v>545</v>
      </c>
      <c r="M109" s="165" t="s">
        <v>1010</v>
      </c>
      <c r="N109" s="165" t="s">
        <v>1010</v>
      </c>
      <c r="O109" s="165" t="s">
        <v>1018</v>
      </c>
      <c r="P109" s="165" t="s">
        <v>1018</v>
      </c>
      <c r="Q109" s="165" t="s">
        <v>1015</v>
      </c>
      <c r="R109" s="165" t="s">
        <v>1015</v>
      </c>
      <c r="S109" s="165" t="s">
        <v>1019</v>
      </c>
      <c r="T109" s="165" t="s">
        <v>1020</v>
      </c>
      <c r="U109" s="165" t="s">
        <v>1020</v>
      </c>
      <c r="V109" s="165" t="s">
        <v>559</v>
      </c>
      <c r="W109" s="165" t="s">
        <v>994</v>
      </c>
      <c r="X109" s="165" t="s">
        <v>994</v>
      </c>
      <c r="Y109" s="165" t="s">
        <v>994</v>
      </c>
      <c r="Z109" s="165" t="s">
        <v>994</v>
      </c>
      <c r="AA109" s="165" t="s">
        <v>994</v>
      </c>
      <c r="AB109" s="165" t="s">
        <v>1007</v>
      </c>
      <c r="AC109" s="165" t="s">
        <v>994</v>
      </c>
      <c r="AD109" s="109" t="s">
        <v>1016</v>
      </c>
      <c r="AE109" s="165" t="s">
        <v>994</v>
      </c>
      <c r="AF109" s="165" t="s">
        <v>1015</v>
      </c>
      <c r="AG109" s="165" t="s">
        <v>559</v>
      </c>
      <c r="AH109" s="165" t="s">
        <v>1013</v>
      </c>
      <c r="AI109" s="165" t="s">
        <v>1013</v>
      </c>
      <c r="AJ109" s="165" t="s">
        <v>1013</v>
      </c>
      <c r="AK109" s="167" t="s">
        <v>953</v>
      </c>
      <c r="AL109" s="165" t="s">
        <v>1012</v>
      </c>
      <c r="AM109" s="165" t="s">
        <v>1012</v>
      </c>
      <c r="AN109" s="165" t="s">
        <v>545</v>
      </c>
      <c r="AO109" s="165" t="s">
        <v>545</v>
      </c>
      <c r="AP109" s="165" t="s">
        <v>545</v>
      </c>
      <c r="AQ109" s="165" t="s">
        <v>545</v>
      </c>
      <c r="AR109" s="165" t="s">
        <v>1008</v>
      </c>
      <c r="AS109" s="165" t="s">
        <v>559</v>
      </c>
      <c r="AT109" s="165" t="s">
        <v>1009</v>
      </c>
      <c r="AU109" s="165" t="s">
        <v>559</v>
      </c>
      <c r="AV109" s="165" t="s">
        <v>556</v>
      </c>
      <c r="AW109" s="165" t="s">
        <v>559</v>
      </c>
      <c r="AX109" s="165" t="s">
        <v>559</v>
      </c>
      <c r="AY109" s="165" t="s">
        <v>952</v>
      </c>
      <c r="AZ109" s="165" t="s">
        <v>1011</v>
      </c>
      <c r="BA109" s="165" t="s">
        <v>1011</v>
      </c>
      <c r="BB109" s="165" t="s">
        <v>559</v>
      </c>
      <c r="BC109" s="165" t="s">
        <v>559</v>
      </c>
      <c r="BD109" s="165" t="s">
        <v>1010</v>
      </c>
      <c r="BE109" s="165" t="s">
        <v>559</v>
      </c>
      <c r="BF109" s="108"/>
    </row>
    <row r="110" spans="1:58" x14ac:dyDescent="0.25">
      <c r="A110" s="133" t="s">
        <v>199</v>
      </c>
      <c r="B110" s="111" t="s">
        <v>198</v>
      </c>
      <c r="C110" s="165" t="s">
        <v>1126</v>
      </c>
      <c r="D110" s="165" t="s">
        <v>1126</v>
      </c>
      <c r="E110" s="165" t="s">
        <v>1017</v>
      </c>
      <c r="F110" s="165" t="s">
        <v>1017</v>
      </c>
      <c r="G110" s="165" t="s">
        <v>1017</v>
      </c>
      <c r="H110" s="165" t="s">
        <v>1017</v>
      </c>
      <c r="I110" s="165" t="s">
        <v>1017</v>
      </c>
      <c r="J110" s="165" t="s">
        <v>1013</v>
      </c>
      <c r="K110" s="165" t="s">
        <v>1013</v>
      </c>
      <c r="L110" s="165" t="s">
        <v>545</v>
      </c>
      <c r="M110" s="165" t="s">
        <v>1010</v>
      </c>
      <c r="N110" s="165" t="s">
        <v>1010</v>
      </c>
      <c r="O110" s="165" t="s">
        <v>1018</v>
      </c>
      <c r="P110" s="165" t="s">
        <v>1018</v>
      </c>
      <c r="Q110" s="165" t="s">
        <v>1015</v>
      </c>
      <c r="R110" s="165" t="s">
        <v>1015</v>
      </c>
      <c r="S110" s="165" t="s">
        <v>1019</v>
      </c>
      <c r="T110" s="165" t="s">
        <v>1020</v>
      </c>
      <c r="U110" s="165" t="s">
        <v>1020</v>
      </c>
      <c r="V110" s="165" t="s">
        <v>559</v>
      </c>
      <c r="W110" s="165" t="s">
        <v>994</v>
      </c>
      <c r="X110" s="165" t="s">
        <v>994</v>
      </c>
      <c r="Y110" s="165" t="s">
        <v>994</v>
      </c>
      <c r="Z110" s="165" t="s">
        <v>994</v>
      </c>
      <c r="AA110" s="165" t="s">
        <v>994</v>
      </c>
      <c r="AB110" s="165" t="s">
        <v>950</v>
      </c>
      <c r="AC110" s="165" t="s">
        <v>994</v>
      </c>
      <c r="AD110" s="109" t="s">
        <v>1016</v>
      </c>
      <c r="AE110" s="165" t="s">
        <v>994</v>
      </c>
      <c r="AF110" s="165" t="s">
        <v>1015</v>
      </c>
      <c r="AG110" s="165" t="s">
        <v>559</v>
      </c>
      <c r="AH110" s="165" t="s">
        <v>1013</v>
      </c>
      <c r="AI110" s="165" t="s">
        <v>1013</v>
      </c>
      <c r="AJ110" s="165" t="s">
        <v>1013</v>
      </c>
      <c r="AK110" s="167" t="s">
        <v>950</v>
      </c>
      <c r="AL110" s="165" t="s">
        <v>1012</v>
      </c>
      <c r="AM110" s="165" t="s">
        <v>1012</v>
      </c>
      <c r="AN110" s="165" t="s">
        <v>545</v>
      </c>
      <c r="AO110" s="165" t="s">
        <v>545</v>
      </c>
      <c r="AP110" s="165" t="s">
        <v>545</v>
      </c>
      <c r="AQ110" s="165" t="s">
        <v>545</v>
      </c>
      <c r="AR110" s="165" t="s">
        <v>1008</v>
      </c>
      <c r="AS110" s="165" t="s">
        <v>559</v>
      </c>
      <c r="AT110" s="165" t="s">
        <v>1009</v>
      </c>
      <c r="AU110" s="165" t="s">
        <v>559</v>
      </c>
      <c r="AV110" s="165" t="s">
        <v>556</v>
      </c>
      <c r="AW110" s="165" t="s">
        <v>559</v>
      </c>
      <c r="AX110" s="165" t="s">
        <v>559</v>
      </c>
      <c r="AY110" s="165" t="s">
        <v>952</v>
      </c>
      <c r="AZ110" s="165" t="s">
        <v>1011</v>
      </c>
      <c r="BA110" s="165" t="s">
        <v>1011</v>
      </c>
      <c r="BB110" s="165" t="s">
        <v>559</v>
      </c>
      <c r="BC110" s="165" t="s">
        <v>559</v>
      </c>
      <c r="BD110" s="165" t="s">
        <v>1010</v>
      </c>
      <c r="BE110" s="165" t="s">
        <v>559</v>
      </c>
      <c r="BF110" s="108"/>
    </row>
    <row r="111" spans="1:58" x14ac:dyDescent="0.25">
      <c r="A111" s="133" t="s">
        <v>201</v>
      </c>
      <c r="B111" s="111" t="s">
        <v>200</v>
      </c>
      <c r="C111" s="165" t="s">
        <v>1126</v>
      </c>
      <c r="D111" s="165" t="s">
        <v>1126</v>
      </c>
      <c r="E111" s="165" t="s">
        <v>1017</v>
      </c>
      <c r="F111" s="165" t="s">
        <v>1017</v>
      </c>
      <c r="G111" s="165" t="s">
        <v>1017</v>
      </c>
      <c r="H111" s="165" t="s">
        <v>1017</v>
      </c>
      <c r="I111" s="165" t="s">
        <v>1017</v>
      </c>
      <c r="J111" s="165" t="s">
        <v>1013</v>
      </c>
      <c r="K111" s="165" t="s">
        <v>1013</v>
      </c>
      <c r="L111" s="165" t="s">
        <v>545</v>
      </c>
      <c r="M111" s="165" t="s">
        <v>1010</v>
      </c>
      <c r="N111" s="165" t="s">
        <v>1010</v>
      </c>
      <c r="O111" s="165" t="s">
        <v>1018</v>
      </c>
      <c r="P111" s="165" t="s">
        <v>1018</v>
      </c>
      <c r="Q111" s="165" t="s">
        <v>1015</v>
      </c>
      <c r="R111" s="165" t="s">
        <v>1015</v>
      </c>
      <c r="S111" s="165" t="s">
        <v>1019</v>
      </c>
      <c r="T111" s="165" t="s">
        <v>1020</v>
      </c>
      <c r="U111" s="165" t="s">
        <v>1020</v>
      </c>
      <c r="V111" s="165" t="s">
        <v>559</v>
      </c>
      <c r="W111" s="165" t="s">
        <v>994</v>
      </c>
      <c r="X111" s="165" t="s">
        <v>1005</v>
      </c>
      <c r="Y111" s="165" t="s">
        <v>994</v>
      </c>
      <c r="Z111" s="165" t="s">
        <v>994</v>
      </c>
      <c r="AA111" s="165" t="s">
        <v>994</v>
      </c>
      <c r="AB111" s="165" t="s">
        <v>950</v>
      </c>
      <c r="AC111" s="165" t="s">
        <v>994</v>
      </c>
      <c r="AD111" s="109" t="s">
        <v>1016</v>
      </c>
      <c r="AE111" s="165" t="s">
        <v>994</v>
      </c>
      <c r="AF111" s="165" t="s">
        <v>1015</v>
      </c>
      <c r="AG111" s="165" t="s">
        <v>559</v>
      </c>
      <c r="AH111" s="165" t="s">
        <v>1013</v>
      </c>
      <c r="AI111" s="165" t="s">
        <v>1013</v>
      </c>
      <c r="AJ111" s="165" t="s">
        <v>1013</v>
      </c>
      <c r="AK111" s="167" t="s">
        <v>950</v>
      </c>
      <c r="AL111" s="165" t="s">
        <v>1012</v>
      </c>
      <c r="AM111" s="165" t="s">
        <v>1012</v>
      </c>
      <c r="AN111" s="165" t="s">
        <v>545</v>
      </c>
      <c r="AO111" s="165" t="s">
        <v>545</v>
      </c>
      <c r="AP111" s="165" t="s">
        <v>545</v>
      </c>
      <c r="AQ111" s="165" t="s">
        <v>545</v>
      </c>
      <c r="AR111" s="165" t="s">
        <v>1008</v>
      </c>
      <c r="AS111" s="165" t="s">
        <v>559</v>
      </c>
      <c r="AT111" s="165" t="s">
        <v>1009</v>
      </c>
      <c r="AU111" s="165" t="s">
        <v>559</v>
      </c>
      <c r="AV111" s="165" t="s">
        <v>556</v>
      </c>
      <c r="AW111" s="165" t="s">
        <v>559</v>
      </c>
      <c r="AX111" s="165" t="s">
        <v>559</v>
      </c>
      <c r="AY111" s="165" t="s">
        <v>952</v>
      </c>
      <c r="AZ111" s="165" t="s">
        <v>1011</v>
      </c>
      <c r="BA111" s="165" t="s">
        <v>1011</v>
      </c>
      <c r="BB111" s="165" t="s">
        <v>559</v>
      </c>
      <c r="BC111" s="165" t="s">
        <v>559</v>
      </c>
      <c r="BD111" s="165" t="s">
        <v>1010</v>
      </c>
      <c r="BE111" s="165" t="s">
        <v>559</v>
      </c>
      <c r="BF111" s="108"/>
    </row>
    <row r="112" spans="1:58" x14ac:dyDescent="0.25">
      <c r="A112" s="133" t="s">
        <v>203</v>
      </c>
      <c r="B112" s="111" t="s">
        <v>202</v>
      </c>
      <c r="C112" s="165" t="s">
        <v>1126</v>
      </c>
      <c r="D112" s="165" t="s">
        <v>1126</v>
      </c>
      <c r="E112" s="165" t="s">
        <v>1017</v>
      </c>
      <c r="F112" s="165" t="s">
        <v>1017</v>
      </c>
      <c r="G112" s="165" t="s">
        <v>1017</v>
      </c>
      <c r="H112" s="165" t="s">
        <v>1017</v>
      </c>
      <c r="I112" s="165" t="s">
        <v>1017</v>
      </c>
      <c r="J112" s="165" t="s">
        <v>1013</v>
      </c>
      <c r="K112" s="165" t="s">
        <v>1013</v>
      </c>
      <c r="L112" s="165" t="s">
        <v>545</v>
      </c>
      <c r="M112" s="165" t="s">
        <v>1010</v>
      </c>
      <c r="N112" s="165" t="s">
        <v>1010</v>
      </c>
      <c r="O112" s="165" t="s">
        <v>1018</v>
      </c>
      <c r="P112" s="165" t="s">
        <v>1018</v>
      </c>
      <c r="Q112" s="165" t="s">
        <v>1015</v>
      </c>
      <c r="R112" s="165" t="s">
        <v>1015</v>
      </c>
      <c r="S112" s="165" t="s">
        <v>1019</v>
      </c>
      <c r="T112" s="165" t="s">
        <v>1020</v>
      </c>
      <c r="U112" s="165" t="s">
        <v>1020</v>
      </c>
      <c r="V112" s="165" t="s">
        <v>559</v>
      </c>
      <c r="W112" s="165" t="s">
        <v>994</v>
      </c>
      <c r="X112" s="165" t="s">
        <v>994</v>
      </c>
      <c r="Y112" s="165" t="s">
        <v>994</v>
      </c>
      <c r="Z112" s="165" t="s">
        <v>994</v>
      </c>
      <c r="AA112" s="165" t="s">
        <v>994</v>
      </c>
      <c r="AB112" s="165" t="s">
        <v>1007</v>
      </c>
      <c r="AC112" s="165" t="s">
        <v>994</v>
      </c>
      <c r="AD112" s="109" t="s">
        <v>1016</v>
      </c>
      <c r="AE112" s="165" t="s">
        <v>994</v>
      </c>
      <c r="AF112" s="165" t="s">
        <v>1015</v>
      </c>
      <c r="AG112" s="165" t="s">
        <v>559</v>
      </c>
      <c r="AH112" s="165" t="s">
        <v>1013</v>
      </c>
      <c r="AI112" s="165" t="s">
        <v>1013</v>
      </c>
      <c r="AJ112" s="165" t="s">
        <v>1013</v>
      </c>
      <c r="AK112" s="167" t="s">
        <v>950</v>
      </c>
      <c r="AL112" s="165" t="s">
        <v>1012</v>
      </c>
      <c r="AM112" s="165" t="s">
        <v>1012</v>
      </c>
      <c r="AN112" s="165" t="s">
        <v>545</v>
      </c>
      <c r="AO112" s="165" t="s">
        <v>545</v>
      </c>
      <c r="AP112" s="165" t="s">
        <v>545</v>
      </c>
      <c r="AQ112" s="165" t="s">
        <v>545</v>
      </c>
      <c r="AR112" s="165" t="s">
        <v>1008</v>
      </c>
      <c r="AS112" s="165" t="s">
        <v>559</v>
      </c>
      <c r="AT112" s="165" t="s">
        <v>1009</v>
      </c>
      <c r="AU112" s="165" t="s">
        <v>559</v>
      </c>
      <c r="AV112" s="165" t="s">
        <v>556</v>
      </c>
      <c r="AW112" s="165" t="s">
        <v>559</v>
      </c>
      <c r="AX112" s="165" t="s">
        <v>559</v>
      </c>
      <c r="AY112" s="165" t="s">
        <v>952</v>
      </c>
      <c r="AZ112" s="165" t="s">
        <v>1011</v>
      </c>
      <c r="BA112" s="165" t="s">
        <v>1011</v>
      </c>
      <c r="BB112" s="165" t="s">
        <v>559</v>
      </c>
      <c r="BC112" s="165" t="s">
        <v>559</v>
      </c>
      <c r="BD112" s="165" t="s">
        <v>1010</v>
      </c>
      <c r="BE112" s="165" t="s">
        <v>559</v>
      </c>
      <c r="BF112" s="108"/>
    </row>
    <row r="113" spans="1:58" x14ac:dyDescent="0.25">
      <c r="A113" s="133" t="s">
        <v>205</v>
      </c>
      <c r="B113" s="111" t="s">
        <v>204</v>
      </c>
      <c r="C113" s="165" t="s">
        <v>1126</v>
      </c>
      <c r="D113" s="165" t="s">
        <v>1126</v>
      </c>
      <c r="E113" s="165" t="s">
        <v>1017</v>
      </c>
      <c r="F113" s="165" t="s">
        <v>1017</v>
      </c>
      <c r="G113" s="165" t="s">
        <v>1017</v>
      </c>
      <c r="H113" s="165" t="s">
        <v>1017</v>
      </c>
      <c r="I113" s="165" t="s">
        <v>1017</v>
      </c>
      <c r="J113" s="165" t="s">
        <v>1013</v>
      </c>
      <c r="K113" s="165" t="s">
        <v>1013</v>
      </c>
      <c r="L113" s="165" t="s">
        <v>545</v>
      </c>
      <c r="M113" s="165" t="s">
        <v>1010</v>
      </c>
      <c r="N113" s="165" t="s">
        <v>1010</v>
      </c>
      <c r="O113" s="165" t="s">
        <v>1018</v>
      </c>
      <c r="P113" s="165" t="s">
        <v>1018</v>
      </c>
      <c r="Q113" s="165" t="s">
        <v>1015</v>
      </c>
      <c r="R113" s="165" t="s">
        <v>1015</v>
      </c>
      <c r="S113" s="165" t="s">
        <v>1019</v>
      </c>
      <c r="T113" s="165" t="s">
        <v>1020</v>
      </c>
      <c r="U113" s="165" t="s">
        <v>1020</v>
      </c>
      <c r="V113" s="165" t="s">
        <v>559</v>
      </c>
      <c r="W113" s="165" t="s">
        <v>994</v>
      </c>
      <c r="X113" s="165" t="s">
        <v>994</v>
      </c>
      <c r="Y113" s="165" t="s">
        <v>994</v>
      </c>
      <c r="Z113" s="165" t="s">
        <v>994</v>
      </c>
      <c r="AA113" s="165" t="s">
        <v>994</v>
      </c>
      <c r="AB113" s="165" t="s">
        <v>1007</v>
      </c>
      <c r="AC113" s="165" t="s">
        <v>994</v>
      </c>
      <c r="AD113" s="109" t="s">
        <v>1016</v>
      </c>
      <c r="AE113" s="165" t="s">
        <v>994</v>
      </c>
      <c r="AF113" s="165" t="s">
        <v>1015</v>
      </c>
      <c r="AG113" s="165" t="s">
        <v>559</v>
      </c>
      <c r="AH113" s="165" t="s">
        <v>1013</v>
      </c>
      <c r="AI113" s="165" t="s">
        <v>1013</v>
      </c>
      <c r="AJ113" s="165" t="s">
        <v>1013</v>
      </c>
      <c r="AK113" s="167" t="s">
        <v>950</v>
      </c>
      <c r="AL113" s="165" t="s">
        <v>1012</v>
      </c>
      <c r="AM113" s="165" t="s">
        <v>1012</v>
      </c>
      <c r="AN113" s="165" t="s">
        <v>545</v>
      </c>
      <c r="AO113" s="165" t="s">
        <v>545</v>
      </c>
      <c r="AP113" s="165" t="s">
        <v>545</v>
      </c>
      <c r="AQ113" s="165" t="s">
        <v>545</v>
      </c>
      <c r="AR113" s="165" t="s">
        <v>1008</v>
      </c>
      <c r="AS113" s="165" t="s">
        <v>559</v>
      </c>
      <c r="AT113" s="165" t="s">
        <v>1009</v>
      </c>
      <c r="AU113" s="165" t="s">
        <v>559</v>
      </c>
      <c r="AV113" s="165" t="s">
        <v>556</v>
      </c>
      <c r="AW113" s="165" t="s">
        <v>559</v>
      </c>
      <c r="AX113" s="165" t="s">
        <v>559</v>
      </c>
      <c r="AY113" s="165" t="s">
        <v>952</v>
      </c>
      <c r="AZ113" s="165" t="s">
        <v>1011</v>
      </c>
      <c r="BA113" s="165" t="s">
        <v>1011</v>
      </c>
      <c r="BB113" s="165" t="s">
        <v>559</v>
      </c>
      <c r="BC113" s="165" t="s">
        <v>559</v>
      </c>
      <c r="BD113" s="165" t="s">
        <v>1010</v>
      </c>
      <c r="BE113" s="165" t="s">
        <v>559</v>
      </c>
      <c r="BF113" s="108"/>
    </row>
    <row r="114" spans="1:58" x14ac:dyDescent="0.25">
      <c r="A114" s="133" t="s">
        <v>207</v>
      </c>
      <c r="B114" s="111" t="s">
        <v>206</v>
      </c>
      <c r="C114" s="165" t="s">
        <v>1126</v>
      </c>
      <c r="D114" s="165" t="s">
        <v>1126</v>
      </c>
      <c r="E114" s="165" t="s">
        <v>1017</v>
      </c>
      <c r="F114" s="165" t="s">
        <v>1017</v>
      </c>
      <c r="G114" s="165" t="s">
        <v>1017</v>
      </c>
      <c r="H114" s="165" t="s">
        <v>1017</v>
      </c>
      <c r="I114" s="165" t="s">
        <v>1017</v>
      </c>
      <c r="J114" s="165" t="s">
        <v>1013</v>
      </c>
      <c r="K114" s="165" t="s">
        <v>1013</v>
      </c>
      <c r="L114" s="165" t="s">
        <v>545</v>
      </c>
      <c r="M114" s="165" t="s">
        <v>1010</v>
      </c>
      <c r="N114" s="165" t="s">
        <v>1010</v>
      </c>
      <c r="O114" s="165" t="s">
        <v>1018</v>
      </c>
      <c r="P114" s="165" t="s">
        <v>1018</v>
      </c>
      <c r="Q114" s="165" t="s">
        <v>1015</v>
      </c>
      <c r="R114" s="165" t="s">
        <v>1015</v>
      </c>
      <c r="S114" s="165" t="s">
        <v>1019</v>
      </c>
      <c r="T114" s="165" t="s">
        <v>1020</v>
      </c>
      <c r="U114" s="165" t="s">
        <v>1020</v>
      </c>
      <c r="V114" s="165" t="s">
        <v>559</v>
      </c>
      <c r="W114" s="165" t="s">
        <v>994</v>
      </c>
      <c r="X114" s="165" t="s">
        <v>994</v>
      </c>
      <c r="Y114" s="165" t="s">
        <v>994</v>
      </c>
      <c r="Z114" s="165" t="s">
        <v>994</v>
      </c>
      <c r="AA114" s="165" t="s">
        <v>994</v>
      </c>
      <c r="AB114" s="165" t="s">
        <v>1007</v>
      </c>
      <c r="AC114" s="165" t="s">
        <v>994</v>
      </c>
      <c r="AD114" s="109" t="s">
        <v>1016</v>
      </c>
      <c r="AE114" s="165" t="s">
        <v>994</v>
      </c>
      <c r="AF114" s="165" t="s">
        <v>1015</v>
      </c>
      <c r="AG114" s="165" t="s">
        <v>559</v>
      </c>
      <c r="AH114" s="165" t="s">
        <v>1013</v>
      </c>
      <c r="AI114" s="165" t="s">
        <v>1013</v>
      </c>
      <c r="AJ114" s="165" t="s">
        <v>1013</v>
      </c>
      <c r="AK114" s="167" t="s">
        <v>953</v>
      </c>
      <c r="AL114" s="165" t="s">
        <v>1012</v>
      </c>
      <c r="AM114" s="165" t="s">
        <v>1012</v>
      </c>
      <c r="AN114" s="165" t="s">
        <v>545</v>
      </c>
      <c r="AO114" s="165" t="s">
        <v>545</v>
      </c>
      <c r="AP114" s="165" t="s">
        <v>545</v>
      </c>
      <c r="AQ114" s="165" t="s">
        <v>545</v>
      </c>
      <c r="AR114" s="165" t="s">
        <v>1008</v>
      </c>
      <c r="AS114" s="165" t="s">
        <v>559</v>
      </c>
      <c r="AT114" s="165" t="s">
        <v>1009</v>
      </c>
      <c r="AU114" s="165" t="s">
        <v>559</v>
      </c>
      <c r="AV114" s="165" t="s">
        <v>556</v>
      </c>
      <c r="AW114" s="165" t="s">
        <v>559</v>
      </c>
      <c r="AX114" s="165" t="s">
        <v>559</v>
      </c>
      <c r="AY114" s="165" t="s">
        <v>952</v>
      </c>
      <c r="AZ114" s="165" t="s">
        <v>1011</v>
      </c>
      <c r="BA114" s="165" t="s">
        <v>1011</v>
      </c>
      <c r="BB114" s="165" t="s">
        <v>559</v>
      </c>
      <c r="BC114" s="165" t="s">
        <v>559</v>
      </c>
      <c r="BD114" s="165" t="s">
        <v>1010</v>
      </c>
      <c r="BE114" s="165" t="s">
        <v>559</v>
      </c>
      <c r="BF114" s="108"/>
    </row>
    <row r="115" spans="1:58" x14ac:dyDescent="0.25">
      <c r="A115" s="133" t="s">
        <v>753</v>
      </c>
      <c r="B115" s="111" t="s">
        <v>208</v>
      </c>
      <c r="C115" s="165" t="s">
        <v>1126</v>
      </c>
      <c r="D115" s="165" t="s">
        <v>1126</v>
      </c>
      <c r="E115" s="165" t="s">
        <v>1017</v>
      </c>
      <c r="F115" s="165" t="s">
        <v>1017</v>
      </c>
      <c r="G115" s="165" t="s">
        <v>1017</v>
      </c>
      <c r="H115" s="165" t="s">
        <v>1017</v>
      </c>
      <c r="I115" s="165" t="s">
        <v>1017</v>
      </c>
      <c r="J115" s="165" t="s">
        <v>1013</v>
      </c>
      <c r="K115" s="165" t="s">
        <v>1013</v>
      </c>
      <c r="L115" s="165" t="s">
        <v>545</v>
      </c>
      <c r="M115" s="165" t="s">
        <v>1010</v>
      </c>
      <c r="N115" s="165" t="s">
        <v>1010</v>
      </c>
      <c r="O115" s="165" t="s">
        <v>1018</v>
      </c>
      <c r="P115" s="165" t="s">
        <v>1018</v>
      </c>
      <c r="Q115" s="165" t="s">
        <v>1015</v>
      </c>
      <c r="R115" s="165" t="s">
        <v>1015</v>
      </c>
      <c r="S115" s="165" t="s">
        <v>1019</v>
      </c>
      <c r="T115" s="165" t="s">
        <v>1020</v>
      </c>
      <c r="U115" s="165" t="s">
        <v>1020</v>
      </c>
      <c r="V115" s="165" t="s">
        <v>559</v>
      </c>
      <c r="W115" s="165" t="s">
        <v>994</v>
      </c>
      <c r="X115" s="165" t="s">
        <v>1005</v>
      </c>
      <c r="Y115" s="165" t="s">
        <v>994</v>
      </c>
      <c r="Z115" s="165" t="s">
        <v>994</v>
      </c>
      <c r="AA115" s="165" t="s">
        <v>994</v>
      </c>
      <c r="AB115" s="165" t="s">
        <v>950</v>
      </c>
      <c r="AC115" s="165" t="s">
        <v>994</v>
      </c>
      <c r="AD115" s="109" t="s">
        <v>1016</v>
      </c>
      <c r="AE115" s="165" t="s">
        <v>994</v>
      </c>
      <c r="AF115" s="165" t="s">
        <v>1015</v>
      </c>
      <c r="AG115" s="165" t="s">
        <v>559</v>
      </c>
      <c r="AH115" s="165" t="s">
        <v>1013</v>
      </c>
      <c r="AI115" s="165" t="s">
        <v>1013</v>
      </c>
      <c r="AJ115" s="165" t="s">
        <v>1013</v>
      </c>
      <c r="AK115" s="167" t="s">
        <v>950</v>
      </c>
      <c r="AL115" s="165" t="s">
        <v>1012</v>
      </c>
      <c r="AM115" s="165" t="s">
        <v>1012</v>
      </c>
      <c r="AN115" s="165" t="s">
        <v>545</v>
      </c>
      <c r="AO115" s="165" t="s">
        <v>545</v>
      </c>
      <c r="AP115" s="165" t="s">
        <v>545</v>
      </c>
      <c r="AQ115" s="165" t="s">
        <v>545</v>
      </c>
      <c r="AR115" s="165" t="s">
        <v>1008</v>
      </c>
      <c r="AS115" s="165" t="s">
        <v>559</v>
      </c>
      <c r="AT115" s="165" t="s">
        <v>1009</v>
      </c>
      <c r="AU115" s="165" t="s">
        <v>559</v>
      </c>
      <c r="AV115" s="165" t="s">
        <v>556</v>
      </c>
      <c r="AW115" s="165" t="s">
        <v>559</v>
      </c>
      <c r="AX115" s="165" t="s">
        <v>559</v>
      </c>
      <c r="AY115" s="165" t="s">
        <v>952</v>
      </c>
      <c r="AZ115" s="165" t="s">
        <v>1011</v>
      </c>
      <c r="BA115" s="165" t="s">
        <v>1011</v>
      </c>
      <c r="BB115" s="165" t="s">
        <v>559</v>
      </c>
      <c r="BC115" s="165" t="s">
        <v>559</v>
      </c>
      <c r="BD115" s="165" t="s">
        <v>1010</v>
      </c>
      <c r="BE115" s="165" t="s">
        <v>559</v>
      </c>
      <c r="BF115" s="108"/>
    </row>
    <row r="116" spans="1:58" x14ac:dyDescent="0.25">
      <c r="A116" s="133" t="s">
        <v>848</v>
      </c>
      <c r="B116" s="111" t="s">
        <v>209</v>
      </c>
      <c r="C116" s="165" t="s">
        <v>1126</v>
      </c>
      <c r="D116" s="165" t="s">
        <v>1126</v>
      </c>
      <c r="E116" s="165" t="s">
        <v>1017</v>
      </c>
      <c r="F116" s="165" t="s">
        <v>1017</v>
      </c>
      <c r="G116" s="165" t="s">
        <v>1017</v>
      </c>
      <c r="H116" s="165" t="s">
        <v>1017</v>
      </c>
      <c r="I116" s="165" t="s">
        <v>1017</v>
      </c>
      <c r="J116" s="165" t="s">
        <v>1013</v>
      </c>
      <c r="K116" s="165" t="s">
        <v>1013</v>
      </c>
      <c r="L116" s="165" t="s">
        <v>545</v>
      </c>
      <c r="M116" s="165" t="s">
        <v>1010</v>
      </c>
      <c r="N116" s="165" t="s">
        <v>1010</v>
      </c>
      <c r="O116" s="165" t="s">
        <v>1018</v>
      </c>
      <c r="P116" s="165" t="s">
        <v>1018</v>
      </c>
      <c r="Q116" s="165" t="s">
        <v>1015</v>
      </c>
      <c r="R116" s="165" t="s">
        <v>1015</v>
      </c>
      <c r="S116" s="165" t="s">
        <v>1019</v>
      </c>
      <c r="T116" s="165" t="s">
        <v>1020</v>
      </c>
      <c r="U116" s="165" t="s">
        <v>1020</v>
      </c>
      <c r="V116" s="165" t="s">
        <v>559</v>
      </c>
      <c r="W116" s="165" t="s">
        <v>994</v>
      </c>
      <c r="X116" s="165" t="s">
        <v>994</v>
      </c>
      <c r="Y116" s="165" t="s">
        <v>994</v>
      </c>
      <c r="Z116" s="165" t="s">
        <v>994</v>
      </c>
      <c r="AA116" s="165" t="s">
        <v>994</v>
      </c>
      <c r="AB116" s="165" t="s">
        <v>1007</v>
      </c>
      <c r="AC116" s="165" t="s">
        <v>994</v>
      </c>
      <c r="AD116" s="109" t="s">
        <v>1016</v>
      </c>
      <c r="AE116" s="165" t="s">
        <v>994</v>
      </c>
      <c r="AF116" s="165" t="s">
        <v>1015</v>
      </c>
      <c r="AG116" s="165" t="s">
        <v>559</v>
      </c>
      <c r="AH116" s="165" t="s">
        <v>1013</v>
      </c>
      <c r="AI116" s="165" t="s">
        <v>1013</v>
      </c>
      <c r="AJ116" s="165" t="s">
        <v>1013</v>
      </c>
      <c r="AK116" s="167" t="s">
        <v>950</v>
      </c>
      <c r="AL116" s="165" t="s">
        <v>1012</v>
      </c>
      <c r="AM116" s="165" t="s">
        <v>1012</v>
      </c>
      <c r="AN116" s="165" t="s">
        <v>545</v>
      </c>
      <c r="AO116" s="165" t="s">
        <v>545</v>
      </c>
      <c r="AP116" s="165" t="s">
        <v>545</v>
      </c>
      <c r="AQ116" s="165" t="s">
        <v>545</v>
      </c>
      <c r="AR116" s="165" t="s">
        <v>1008</v>
      </c>
      <c r="AS116" s="165" t="s">
        <v>559</v>
      </c>
      <c r="AT116" s="165" t="s">
        <v>1009</v>
      </c>
      <c r="AU116" s="165" t="s">
        <v>559</v>
      </c>
      <c r="AV116" s="165" t="s">
        <v>556</v>
      </c>
      <c r="AW116" s="165" t="s">
        <v>559</v>
      </c>
      <c r="AX116" s="165" t="s">
        <v>559</v>
      </c>
      <c r="AY116" s="165" t="s">
        <v>952</v>
      </c>
      <c r="AZ116" s="165" t="s">
        <v>1011</v>
      </c>
      <c r="BA116" s="165" t="s">
        <v>1011</v>
      </c>
      <c r="BB116" s="165" t="s">
        <v>559</v>
      </c>
      <c r="BC116" s="165" t="s">
        <v>559</v>
      </c>
      <c r="BD116" s="165" t="s">
        <v>1010</v>
      </c>
      <c r="BE116" s="165" t="s">
        <v>559</v>
      </c>
      <c r="BF116" s="108"/>
    </row>
    <row r="117" spans="1:58" x14ac:dyDescent="0.25">
      <c r="A117" s="133" t="s">
        <v>211</v>
      </c>
      <c r="B117" s="111" t="s">
        <v>210</v>
      </c>
      <c r="C117" s="165" t="s">
        <v>1126</v>
      </c>
      <c r="D117" s="165" t="s">
        <v>1126</v>
      </c>
      <c r="E117" s="165" t="s">
        <v>1017</v>
      </c>
      <c r="F117" s="165" t="s">
        <v>1017</v>
      </c>
      <c r="G117" s="165" t="s">
        <v>1017</v>
      </c>
      <c r="H117" s="165" t="s">
        <v>1017</v>
      </c>
      <c r="I117" s="165" t="s">
        <v>1017</v>
      </c>
      <c r="J117" s="165" t="s">
        <v>1013</v>
      </c>
      <c r="K117" s="165" t="s">
        <v>1013</v>
      </c>
      <c r="L117" s="165" t="s">
        <v>545</v>
      </c>
      <c r="M117" s="165" t="s">
        <v>1010</v>
      </c>
      <c r="N117" s="165" t="s">
        <v>1010</v>
      </c>
      <c r="O117" s="165" t="s">
        <v>1018</v>
      </c>
      <c r="P117" s="165" t="s">
        <v>1018</v>
      </c>
      <c r="Q117" s="165" t="s">
        <v>1015</v>
      </c>
      <c r="R117" s="165" t="s">
        <v>1015</v>
      </c>
      <c r="S117" s="165" t="s">
        <v>1019</v>
      </c>
      <c r="T117" s="165" t="s">
        <v>1020</v>
      </c>
      <c r="U117" s="165" t="s">
        <v>1020</v>
      </c>
      <c r="V117" s="165" t="s">
        <v>559</v>
      </c>
      <c r="W117" s="165" t="s">
        <v>994</v>
      </c>
      <c r="X117" s="165" t="s">
        <v>994</v>
      </c>
      <c r="Y117" s="165" t="s">
        <v>994</v>
      </c>
      <c r="Z117" s="165" t="s">
        <v>994</v>
      </c>
      <c r="AA117" s="165" t="s">
        <v>994</v>
      </c>
      <c r="AB117" s="165" t="s">
        <v>994</v>
      </c>
      <c r="AC117" s="165" t="s">
        <v>994</v>
      </c>
      <c r="AD117" s="109" t="s">
        <v>1016</v>
      </c>
      <c r="AE117" s="165" t="s">
        <v>994</v>
      </c>
      <c r="AF117" s="165" t="s">
        <v>1015</v>
      </c>
      <c r="AG117" s="165" t="s">
        <v>559</v>
      </c>
      <c r="AH117" s="165" t="s">
        <v>1013</v>
      </c>
      <c r="AI117" s="165" t="s">
        <v>1013</v>
      </c>
      <c r="AJ117" s="165" t="s">
        <v>1013</v>
      </c>
      <c r="AK117" s="167" t="s">
        <v>950</v>
      </c>
      <c r="AL117" s="165" t="s">
        <v>1012</v>
      </c>
      <c r="AM117" s="165" t="s">
        <v>1012</v>
      </c>
      <c r="AN117" s="165" t="s">
        <v>545</v>
      </c>
      <c r="AO117" s="165" t="s">
        <v>545</v>
      </c>
      <c r="AP117" s="165" t="s">
        <v>545</v>
      </c>
      <c r="AQ117" s="165" t="s">
        <v>545</v>
      </c>
      <c r="AR117" s="165" t="s">
        <v>1008</v>
      </c>
      <c r="AS117" s="165" t="s">
        <v>559</v>
      </c>
      <c r="AT117" s="165" t="s">
        <v>1009</v>
      </c>
      <c r="AU117" s="165" t="s">
        <v>559</v>
      </c>
      <c r="AV117" s="165" t="s">
        <v>556</v>
      </c>
      <c r="AW117" s="165" t="s">
        <v>559</v>
      </c>
      <c r="AX117" s="165" t="s">
        <v>559</v>
      </c>
      <c r="AY117" s="165" t="s">
        <v>952</v>
      </c>
      <c r="AZ117" s="165" t="s">
        <v>1011</v>
      </c>
      <c r="BA117" s="165" t="s">
        <v>1011</v>
      </c>
      <c r="BB117" s="165" t="s">
        <v>559</v>
      </c>
      <c r="BC117" s="165" t="s">
        <v>559</v>
      </c>
      <c r="BD117" s="165" t="s">
        <v>1010</v>
      </c>
      <c r="BE117" s="165" t="s">
        <v>559</v>
      </c>
      <c r="BF117" s="108"/>
    </row>
    <row r="118" spans="1:58" x14ac:dyDescent="0.25">
      <c r="A118" s="133" t="s">
        <v>213</v>
      </c>
      <c r="B118" s="111" t="s">
        <v>212</v>
      </c>
      <c r="C118" s="165" t="s">
        <v>1126</v>
      </c>
      <c r="D118" s="165" t="s">
        <v>1126</v>
      </c>
      <c r="E118" s="165" t="s">
        <v>1017</v>
      </c>
      <c r="F118" s="165" t="s">
        <v>1017</v>
      </c>
      <c r="G118" s="165" t="s">
        <v>1017</v>
      </c>
      <c r="H118" s="165" t="s">
        <v>1017</v>
      </c>
      <c r="I118" s="165" t="s">
        <v>1017</v>
      </c>
      <c r="J118" s="165" t="s">
        <v>1013</v>
      </c>
      <c r="K118" s="165" t="s">
        <v>1013</v>
      </c>
      <c r="L118" s="165" t="s">
        <v>545</v>
      </c>
      <c r="M118" s="165" t="s">
        <v>1010</v>
      </c>
      <c r="N118" s="165" t="s">
        <v>1010</v>
      </c>
      <c r="O118" s="165" t="s">
        <v>1018</v>
      </c>
      <c r="P118" s="165" t="s">
        <v>1018</v>
      </c>
      <c r="Q118" s="165" t="s">
        <v>1015</v>
      </c>
      <c r="R118" s="165" t="s">
        <v>1015</v>
      </c>
      <c r="S118" s="165" t="s">
        <v>1019</v>
      </c>
      <c r="T118" s="165" t="s">
        <v>1020</v>
      </c>
      <c r="U118" s="165" t="s">
        <v>1020</v>
      </c>
      <c r="V118" s="165" t="s">
        <v>559</v>
      </c>
      <c r="W118" s="165" t="s">
        <v>994</v>
      </c>
      <c r="X118" s="165" t="s">
        <v>994</v>
      </c>
      <c r="Y118" s="165" t="s">
        <v>994</v>
      </c>
      <c r="Z118" s="165" t="s">
        <v>994</v>
      </c>
      <c r="AA118" s="165" t="s">
        <v>994</v>
      </c>
      <c r="AB118" s="165" t="s">
        <v>950</v>
      </c>
      <c r="AC118" s="165" t="s">
        <v>994</v>
      </c>
      <c r="AD118" s="109" t="s">
        <v>1016</v>
      </c>
      <c r="AE118" s="165" t="s">
        <v>994</v>
      </c>
      <c r="AF118" s="165" t="s">
        <v>1015</v>
      </c>
      <c r="AG118" s="165" t="s">
        <v>559</v>
      </c>
      <c r="AH118" s="165" t="s">
        <v>1013</v>
      </c>
      <c r="AI118" s="165" t="s">
        <v>1013</v>
      </c>
      <c r="AJ118" s="165" t="s">
        <v>1013</v>
      </c>
      <c r="AK118" s="167" t="s">
        <v>950</v>
      </c>
      <c r="AL118" s="165" t="s">
        <v>1012</v>
      </c>
      <c r="AM118" s="165" t="s">
        <v>1012</v>
      </c>
      <c r="AN118" s="165" t="s">
        <v>545</v>
      </c>
      <c r="AO118" s="165" t="s">
        <v>545</v>
      </c>
      <c r="AP118" s="165" t="s">
        <v>545</v>
      </c>
      <c r="AQ118" s="165" t="s">
        <v>545</v>
      </c>
      <c r="AR118" s="165" t="s">
        <v>1008</v>
      </c>
      <c r="AS118" s="165" t="s">
        <v>559</v>
      </c>
      <c r="AT118" s="165" t="s">
        <v>1009</v>
      </c>
      <c r="AU118" s="165" t="s">
        <v>559</v>
      </c>
      <c r="AV118" s="165" t="s">
        <v>556</v>
      </c>
      <c r="AW118" s="165" t="s">
        <v>559</v>
      </c>
      <c r="AX118" s="165" t="s">
        <v>559</v>
      </c>
      <c r="AY118" s="165" t="s">
        <v>952</v>
      </c>
      <c r="AZ118" s="165" t="s">
        <v>1011</v>
      </c>
      <c r="BA118" s="165" t="s">
        <v>1011</v>
      </c>
      <c r="BB118" s="165" t="s">
        <v>559</v>
      </c>
      <c r="BC118" s="165" t="s">
        <v>559</v>
      </c>
      <c r="BD118" s="165" t="s">
        <v>1010</v>
      </c>
      <c r="BE118" s="165" t="s">
        <v>559</v>
      </c>
      <c r="BF118" s="108"/>
    </row>
    <row r="119" spans="1:58" x14ac:dyDescent="0.25">
      <c r="A119" s="133" t="s">
        <v>215</v>
      </c>
      <c r="B119" s="111" t="s">
        <v>214</v>
      </c>
      <c r="C119" s="165" t="s">
        <v>1126</v>
      </c>
      <c r="D119" s="165" t="s">
        <v>1126</v>
      </c>
      <c r="E119" s="165" t="s">
        <v>1017</v>
      </c>
      <c r="F119" s="165" t="s">
        <v>1017</v>
      </c>
      <c r="G119" s="165" t="s">
        <v>1017</v>
      </c>
      <c r="H119" s="165" t="s">
        <v>1017</v>
      </c>
      <c r="I119" s="165" t="s">
        <v>1017</v>
      </c>
      <c r="J119" s="165" t="s">
        <v>1013</v>
      </c>
      <c r="K119" s="165" t="s">
        <v>1013</v>
      </c>
      <c r="L119" s="165" t="s">
        <v>545</v>
      </c>
      <c r="M119" s="165" t="s">
        <v>1010</v>
      </c>
      <c r="N119" s="165" t="s">
        <v>1010</v>
      </c>
      <c r="O119" s="165" t="s">
        <v>1018</v>
      </c>
      <c r="P119" s="165" t="s">
        <v>1018</v>
      </c>
      <c r="Q119" s="165" t="s">
        <v>1015</v>
      </c>
      <c r="R119" s="165" t="s">
        <v>1015</v>
      </c>
      <c r="S119" s="165" t="s">
        <v>1019</v>
      </c>
      <c r="T119" s="165" t="s">
        <v>1020</v>
      </c>
      <c r="U119" s="165" t="s">
        <v>1020</v>
      </c>
      <c r="V119" s="165" t="s">
        <v>559</v>
      </c>
      <c r="W119" s="165" t="s">
        <v>994</v>
      </c>
      <c r="X119" s="165" t="s">
        <v>994</v>
      </c>
      <c r="Y119" s="165" t="s">
        <v>994</v>
      </c>
      <c r="Z119" s="165" t="s">
        <v>994</v>
      </c>
      <c r="AA119" s="165" t="s">
        <v>994</v>
      </c>
      <c r="AB119" s="165" t="s">
        <v>1007</v>
      </c>
      <c r="AC119" s="165" t="s">
        <v>994</v>
      </c>
      <c r="AD119" s="109" t="s">
        <v>1016</v>
      </c>
      <c r="AE119" s="165" t="s">
        <v>994</v>
      </c>
      <c r="AF119" s="165" t="s">
        <v>1015</v>
      </c>
      <c r="AG119" s="165" t="s">
        <v>559</v>
      </c>
      <c r="AH119" s="165" t="s">
        <v>1013</v>
      </c>
      <c r="AI119" s="165" t="s">
        <v>1013</v>
      </c>
      <c r="AJ119" s="165" t="s">
        <v>1013</v>
      </c>
      <c r="AK119" s="167" t="s">
        <v>950</v>
      </c>
      <c r="AL119" s="165" t="s">
        <v>1012</v>
      </c>
      <c r="AM119" s="165" t="s">
        <v>1012</v>
      </c>
      <c r="AN119" s="165" t="s">
        <v>545</v>
      </c>
      <c r="AO119" s="165" t="s">
        <v>545</v>
      </c>
      <c r="AP119" s="165" t="s">
        <v>545</v>
      </c>
      <c r="AQ119" s="165" t="s">
        <v>545</v>
      </c>
      <c r="AR119" s="165" t="s">
        <v>1008</v>
      </c>
      <c r="AS119" s="165" t="s">
        <v>559</v>
      </c>
      <c r="AT119" s="165" t="s">
        <v>1009</v>
      </c>
      <c r="AU119" s="165" t="s">
        <v>559</v>
      </c>
      <c r="AV119" s="165" t="s">
        <v>556</v>
      </c>
      <c r="AW119" s="165" t="s">
        <v>559</v>
      </c>
      <c r="AX119" s="165" t="s">
        <v>559</v>
      </c>
      <c r="AY119" s="165" t="s">
        <v>952</v>
      </c>
      <c r="AZ119" s="165" t="s">
        <v>1011</v>
      </c>
      <c r="BA119" s="165" t="s">
        <v>1011</v>
      </c>
      <c r="BB119" s="165" t="s">
        <v>559</v>
      </c>
      <c r="BC119" s="165" t="s">
        <v>559</v>
      </c>
      <c r="BD119" s="165" t="s">
        <v>1010</v>
      </c>
      <c r="BE119" s="165" t="s">
        <v>559</v>
      </c>
      <c r="BF119" s="108"/>
    </row>
    <row r="120" spans="1:58" x14ac:dyDescent="0.25">
      <c r="A120" s="133" t="s">
        <v>217</v>
      </c>
      <c r="B120" s="111" t="s">
        <v>216</v>
      </c>
      <c r="C120" s="165" t="s">
        <v>1126</v>
      </c>
      <c r="D120" s="165" t="s">
        <v>1126</v>
      </c>
      <c r="E120" s="165" t="s">
        <v>1017</v>
      </c>
      <c r="F120" s="165" t="s">
        <v>1017</v>
      </c>
      <c r="G120" s="165" t="s">
        <v>1017</v>
      </c>
      <c r="H120" s="165" t="s">
        <v>1017</v>
      </c>
      <c r="I120" s="165" t="s">
        <v>1017</v>
      </c>
      <c r="J120" s="165" t="s">
        <v>1013</v>
      </c>
      <c r="K120" s="165" t="s">
        <v>1013</v>
      </c>
      <c r="L120" s="165" t="s">
        <v>545</v>
      </c>
      <c r="M120" s="165" t="s">
        <v>1010</v>
      </c>
      <c r="N120" s="165" t="s">
        <v>1010</v>
      </c>
      <c r="O120" s="165" t="s">
        <v>1018</v>
      </c>
      <c r="P120" s="165" t="s">
        <v>1018</v>
      </c>
      <c r="Q120" s="165" t="s">
        <v>1015</v>
      </c>
      <c r="R120" s="165" t="s">
        <v>1015</v>
      </c>
      <c r="S120" s="165" t="s">
        <v>1019</v>
      </c>
      <c r="T120" s="165" t="s">
        <v>1020</v>
      </c>
      <c r="U120" s="165" t="s">
        <v>1020</v>
      </c>
      <c r="V120" s="165" t="s">
        <v>559</v>
      </c>
      <c r="W120" s="165" t="s">
        <v>994</v>
      </c>
      <c r="X120" s="165" t="s">
        <v>994</v>
      </c>
      <c r="Y120" s="165" t="s">
        <v>994</v>
      </c>
      <c r="Z120" s="165" t="s">
        <v>994</v>
      </c>
      <c r="AA120" s="165" t="s">
        <v>994</v>
      </c>
      <c r="AB120" s="165" t="s">
        <v>1007</v>
      </c>
      <c r="AC120" s="165" t="s">
        <v>994</v>
      </c>
      <c r="AD120" s="109" t="s">
        <v>1016</v>
      </c>
      <c r="AE120" s="165" t="s">
        <v>994</v>
      </c>
      <c r="AF120" s="165" t="s">
        <v>1015</v>
      </c>
      <c r="AG120" s="165" t="s">
        <v>559</v>
      </c>
      <c r="AH120" s="165" t="s">
        <v>1013</v>
      </c>
      <c r="AI120" s="165" t="s">
        <v>1013</v>
      </c>
      <c r="AJ120" s="165" t="s">
        <v>1013</v>
      </c>
      <c r="AK120" s="167" t="s">
        <v>953</v>
      </c>
      <c r="AL120" s="165" t="s">
        <v>1012</v>
      </c>
      <c r="AM120" s="165" t="s">
        <v>1012</v>
      </c>
      <c r="AN120" s="165" t="s">
        <v>545</v>
      </c>
      <c r="AO120" s="165" t="s">
        <v>545</v>
      </c>
      <c r="AP120" s="165" t="s">
        <v>545</v>
      </c>
      <c r="AQ120" s="165" t="s">
        <v>545</v>
      </c>
      <c r="AR120" s="165" t="s">
        <v>1008</v>
      </c>
      <c r="AS120" s="165" t="s">
        <v>559</v>
      </c>
      <c r="AT120" s="165" t="s">
        <v>1009</v>
      </c>
      <c r="AU120" s="165" t="s">
        <v>559</v>
      </c>
      <c r="AV120" s="165" t="s">
        <v>556</v>
      </c>
      <c r="AW120" s="165" t="s">
        <v>559</v>
      </c>
      <c r="AX120" s="165" t="s">
        <v>559</v>
      </c>
      <c r="AY120" s="165" t="s">
        <v>952</v>
      </c>
      <c r="AZ120" s="165" t="s">
        <v>1011</v>
      </c>
      <c r="BA120" s="165" t="s">
        <v>1011</v>
      </c>
      <c r="BB120" s="165" t="s">
        <v>559</v>
      </c>
      <c r="BC120" s="165" t="s">
        <v>559</v>
      </c>
      <c r="BD120" s="165" t="s">
        <v>1010</v>
      </c>
      <c r="BE120" s="165" t="s">
        <v>559</v>
      </c>
      <c r="BF120" s="108"/>
    </row>
    <row r="121" spans="1:58" x14ac:dyDescent="0.25">
      <c r="A121" s="133" t="s">
        <v>370</v>
      </c>
      <c r="B121" s="111" t="s">
        <v>218</v>
      </c>
      <c r="C121" s="165" t="s">
        <v>1126</v>
      </c>
      <c r="D121" s="165" t="s">
        <v>1126</v>
      </c>
      <c r="E121" s="165" t="s">
        <v>1017</v>
      </c>
      <c r="F121" s="165" t="s">
        <v>1017</v>
      </c>
      <c r="G121" s="165" t="s">
        <v>1017</v>
      </c>
      <c r="H121" s="165" t="s">
        <v>1017</v>
      </c>
      <c r="I121" s="165" t="s">
        <v>1017</v>
      </c>
      <c r="J121" s="165" t="s">
        <v>1013</v>
      </c>
      <c r="K121" s="165" t="s">
        <v>1013</v>
      </c>
      <c r="L121" s="165" t="s">
        <v>545</v>
      </c>
      <c r="M121" s="165" t="s">
        <v>1010</v>
      </c>
      <c r="N121" s="165" t="s">
        <v>1010</v>
      </c>
      <c r="O121" s="165" t="s">
        <v>1018</v>
      </c>
      <c r="P121" s="165" t="s">
        <v>1018</v>
      </c>
      <c r="Q121" s="165" t="s">
        <v>1015</v>
      </c>
      <c r="R121" s="165" t="s">
        <v>1015</v>
      </c>
      <c r="S121" s="165" t="s">
        <v>1019</v>
      </c>
      <c r="T121" s="165" t="s">
        <v>1020</v>
      </c>
      <c r="U121" s="165" t="s">
        <v>1020</v>
      </c>
      <c r="V121" s="165" t="s">
        <v>559</v>
      </c>
      <c r="W121" s="165" t="s">
        <v>994</v>
      </c>
      <c r="X121" s="165" t="s">
        <v>994</v>
      </c>
      <c r="Y121" s="165" t="s">
        <v>994</v>
      </c>
      <c r="Z121" s="165" t="s">
        <v>994</v>
      </c>
      <c r="AA121" s="165" t="s">
        <v>994</v>
      </c>
      <c r="AB121" s="165" t="s">
        <v>1007</v>
      </c>
      <c r="AC121" s="165" t="s">
        <v>994</v>
      </c>
      <c r="AD121" s="109" t="s">
        <v>1016</v>
      </c>
      <c r="AE121" s="165" t="s">
        <v>994</v>
      </c>
      <c r="AF121" s="165" t="s">
        <v>1015</v>
      </c>
      <c r="AG121" s="165" t="s">
        <v>559</v>
      </c>
      <c r="AH121" s="165" t="s">
        <v>1013</v>
      </c>
      <c r="AI121" s="165" t="s">
        <v>1013</v>
      </c>
      <c r="AJ121" s="165" t="s">
        <v>1013</v>
      </c>
      <c r="AK121" s="167" t="s">
        <v>953</v>
      </c>
      <c r="AL121" s="165" t="s">
        <v>1012</v>
      </c>
      <c r="AM121" s="165" t="s">
        <v>1012</v>
      </c>
      <c r="AN121" s="165" t="s">
        <v>545</v>
      </c>
      <c r="AO121" s="165" t="s">
        <v>545</v>
      </c>
      <c r="AP121" s="165" t="s">
        <v>545</v>
      </c>
      <c r="AQ121" s="165" t="s">
        <v>545</v>
      </c>
      <c r="AR121" s="165" t="s">
        <v>1008</v>
      </c>
      <c r="AS121" s="165" t="s">
        <v>559</v>
      </c>
      <c r="AT121" s="165" t="s">
        <v>1009</v>
      </c>
      <c r="AU121" s="165" t="s">
        <v>559</v>
      </c>
      <c r="AV121" s="165" t="s">
        <v>556</v>
      </c>
      <c r="AW121" s="165" t="s">
        <v>559</v>
      </c>
      <c r="AX121" s="165" t="s">
        <v>559</v>
      </c>
      <c r="AY121" s="165" t="s">
        <v>952</v>
      </c>
      <c r="AZ121" s="165" t="s">
        <v>1011</v>
      </c>
      <c r="BA121" s="165" t="s">
        <v>1011</v>
      </c>
      <c r="BB121" s="165" t="s">
        <v>559</v>
      </c>
      <c r="BC121" s="165" t="s">
        <v>559</v>
      </c>
      <c r="BD121" s="165" t="s">
        <v>1010</v>
      </c>
      <c r="BE121" s="165" t="s">
        <v>559</v>
      </c>
      <c r="BF121" s="108"/>
    </row>
    <row r="122" spans="1:58" x14ac:dyDescent="0.25">
      <c r="A122" s="133" t="s">
        <v>220</v>
      </c>
      <c r="B122" s="111" t="s">
        <v>219</v>
      </c>
      <c r="C122" s="165" t="s">
        <v>1126</v>
      </c>
      <c r="D122" s="165" t="s">
        <v>1126</v>
      </c>
      <c r="E122" s="165" t="s">
        <v>1017</v>
      </c>
      <c r="F122" s="165" t="s">
        <v>1017</v>
      </c>
      <c r="G122" s="165" t="s">
        <v>1017</v>
      </c>
      <c r="H122" s="165" t="s">
        <v>1017</v>
      </c>
      <c r="I122" s="165" t="s">
        <v>1017</v>
      </c>
      <c r="J122" s="165" t="s">
        <v>1013</v>
      </c>
      <c r="K122" s="165" t="s">
        <v>1013</v>
      </c>
      <c r="L122" s="165" t="s">
        <v>545</v>
      </c>
      <c r="M122" s="165" t="s">
        <v>1010</v>
      </c>
      <c r="N122" s="165" t="s">
        <v>1010</v>
      </c>
      <c r="O122" s="165" t="s">
        <v>1018</v>
      </c>
      <c r="P122" s="165" t="s">
        <v>1018</v>
      </c>
      <c r="Q122" s="165" t="s">
        <v>1015</v>
      </c>
      <c r="R122" s="165" t="s">
        <v>1015</v>
      </c>
      <c r="S122" s="165" t="s">
        <v>1019</v>
      </c>
      <c r="T122" s="165" t="s">
        <v>1020</v>
      </c>
      <c r="U122" s="165" t="s">
        <v>1020</v>
      </c>
      <c r="V122" s="165" t="s">
        <v>559</v>
      </c>
      <c r="W122" s="165" t="s">
        <v>994</v>
      </c>
      <c r="X122" s="165" t="s">
        <v>994</v>
      </c>
      <c r="Y122" s="165" t="s">
        <v>994</v>
      </c>
      <c r="Z122" s="165" t="s">
        <v>994</v>
      </c>
      <c r="AA122" s="165" t="s">
        <v>994</v>
      </c>
      <c r="AB122" s="165" t="s">
        <v>1007</v>
      </c>
      <c r="AC122" s="165" t="s">
        <v>994</v>
      </c>
      <c r="AD122" s="109" t="s">
        <v>1016</v>
      </c>
      <c r="AE122" s="165" t="s">
        <v>994</v>
      </c>
      <c r="AF122" s="165" t="s">
        <v>1015</v>
      </c>
      <c r="AG122" s="165" t="s">
        <v>559</v>
      </c>
      <c r="AH122" s="165" t="s">
        <v>1013</v>
      </c>
      <c r="AI122" s="165" t="s">
        <v>1013</v>
      </c>
      <c r="AJ122" s="165" t="s">
        <v>1013</v>
      </c>
      <c r="AK122" s="167" t="s">
        <v>950</v>
      </c>
      <c r="AL122" s="165" t="s">
        <v>1012</v>
      </c>
      <c r="AM122" s="165" t="s">
        <v>1012</v>
      </c>
      <c r="AN122" s="165" t="s">
        <v>545</v>
      </c>
      <c r="AO122" s="165" t="s">
        <v>545</v>
      </c>
      <c r="AP122" s="165" t="s">
        <v>545</v>
      </c>
      <c r="AQ122" s="165" t="s">
        <v>545</v>
      </c>
      <c r="AR122" s="165" t="s">
        <v>1008</v>
      </c>
      <c r="AS122" s="165" t="s">
        <v>559</v>
      </c>
      <c r="AT122" s="165" t="s">
        <v>1009</v>
      </c>
      <c r="AU122" s="165" t="s">
        <v>559</v>
      </c>
      <c r="AV122" s="165" t="s">
        <v>556</v>
      </c>
      <c r="AW122" s="165" t="s">
        <v>559</v>
      </c>
      <c r="AX122" s="165" t="s">
        <v>559</v>
      </c>
      <c r="AY122" s="165" t="s">
        <v>952</v>
      </c>
      <c r="AZ122" s="165" t="s">
        <v>1011</v>
      </c>
      <c r="BA122" s="165" t="s">
        <v>1011</v>
      </c>
      <c r="BB122" s="165" t="s">
        <v>559</v>
      </c>
      <c r="BC122" s="165" t="s">
        <v>559</v>
      </c>
      <c r="BD122" s="165" t="s">
        <v>1010</v>
      </c>
      <c r="BE122" s="165" t="s">
        <v>559</v>
      </c>
      <c r="BF122" s="108"/>
    </row>
    <row r="123" spans="1:58" x14ac:dyDescent="0.25">
      <c r="A123" s="133" t="s">
        <v>222</v>
      </c>
      <c r="B123" s="111" t="s">
        <v>221</v>
      </c>
      <c r="C123" s="165" t="s">
        <v>1126</v>
      </c>
      <c r="D123" s="165" t="s">
        <v>1126</v>
      </c>
      <c r="E123" s="165" t="s">
        <v>1017</v>
      </c>
      <c r="F123" s="165" t="s">
        <v>1017</v>
      </c>
      <c r="G123" s="165" t="s">
        <v>1017</v>
      </c>
      <c r="H123" s="165" t="s">
        <v>1017</v>
      </c>
      <c r="I123" s="165" t="s">
        <v>1017</v>
      </c>
      <c r="J123" s="165" t="s">
        <v>1013</v>
      </c>
      <c r="K123" s="165" t="s">
        <v>1013</v>
      </c>
      <c r="L123" s="165" t="s">
        <v>545</v>
      </c>
      <c r="M123" s="165" t="s">
        <v>1010</v>
      </c>
      <c r="N123" s="165" t="s">
        <v>1010</v>
      </c>
      <c r="O123" s="165" t="s">
        <v>1018</v>
      </c>
      <c r="P123" s="165" t="s">
        <v>1018</v>
      </c>
      <c r="Q123" s="165" t="s">
        <v>1015</v>
      </c>
      <c r="R123" s="165" t="s">
        <v>1015</v>
      </c>
      <c r="S123" s="165" t="s">
        <v>1019</v>
      </c>
      <c r="T123" s="165" t="s">
        <v>1020</v>
      </c>
      <c r="U123" s="165" t="s">
        <v>1020</v>
      </c>
      <c r="V123" s="165" t="s">
        <v>559</v>
      </c>
      <c r="W123" s="165" t="s">
        <v>994</v>
      </c>
      <c r="X123" s="165" t="s">
        <v>994</v>
      </c>
      <c r="Y123" s="165" t="s">
        <v>994</v>
      </c>
      <c r="Z123" s="165" t="s">
        <v>994</v>
      </c>
      <c r="AA123" s="165" t="s">
        <v>994</v>
      </c>
      <c r="AB123" s="165" t="s">
        <v>950</v>
      </c>
      <c r="AC123" s="165" t="s">
        <v>994</v>
      </c>
      <c r="AD123" s="109" t="s">
        <v>1016</v>
      </c>
      <c r="AE123" s="165" t="s">
        <v>994</v>
      </c>
      <c r="AF123" s="165" t="s">
        <v>1015</v>
      </c>
      <c r="AG123" s="165" t="s">
        <v>559</v>
      </c>
      <c r="AH123" s="165" t="s">
        <v>1013</v>
      </c>
      <c r="AI123" s="165" t="s">
        <v>1013</v>
      </c>
      <c r="AJ123" s="165" t="s">
        <v>1013</v>
      </c>
      <c r="AK123" s="167" t="s">
        <v>950</v>
      </c>
      <c r="AL123" s="165" t="s">
        <v>1012</v>
      </c>
      <c r="AM123" s="165" t="s">
        <v>1012</v>
      </c>
      <c r="AN123" s="165" t="s">
        <v>545</v>
      </c>
      <c r="AO123" s="165" t="s">
        <v>545</v>
      </c>
      <c r="AP123" s="165" t="s">
        <v>545</v>
      </c>
      <c r="AQ123" s="165" t="s">
        <v>545</v>
      </c>
      <c r="AR123" s="165" t="s">
        <v>1008</v>
      </c>
      <c r="AS123" s="165" t="s">
        <v>559</v>
      </c>
      <c r="AT123" s="165" t="s">
        <v>1009</v>
      </c>
      <c r="AU123" s="165" t="s">
        <v>559</v>
      </c>
      <c r="AV123" s="165" t="s">
        <v>556</v>
      </c>
      <c r="AW123" s="165" t="s">
        <v>559</v>
      </c>
      <c r="AX123" s="165" t="s">
        <v>559</v>
      </c>
      <c r="AY123" s="165" t="s">
        <v>952</v>
      </c>
      <c r="AZ123" s="165" t="s">
        <v>1011</v>
      </c>
      <c r="BA123" s="165" t="s">
        <v>1011</v>
      </c>
      <c r="BB123" s="165" t="s">
        <v>559</v>
      </c>
      <c r="BC123" s="165" t="s">
        <v>559</v>
      </c>
      <c r="BD123" s="165" t="s">
        <v>1010</v>
      </c>
      <c r="BE123" s="165" t="s">
        <v>559</v>
      </c>
      <c r="BF123" s="108"/>
    </row>
    <row r="124" spans="1:58" x14ac:dyDescent="0.25">
      <c r="A124" s="133" t="s">
        <v>224</v>
      </c>
      <c r="B124" s="111" t="s">
        <v>223</v>
      </c>
      <c r="C124" s="165" t="s">
        <v>1126</v>
      </c>
      <c r="D124" s="165" t="s">
        <v>1126</v>
      </c>
      <c r="E124" s="165" t="s">
        <v>1017</v>
      </c>
      <c r="F124" s="165" t="s">
        <v>1017</v>
      </c>
      <c r="G124" s="165" t="s">
        <v>1017</v>
      </c>
      <c r="H124" s="165" t="s">
        <v>1017</v>
      </c>
      <c r="I124" s="165" t="s">
        <v>1017</v>
      </c>
      <c r="J124" s="165" t="s">
        <v>1013</v>
      </c>
      <c r="K124" s="165" t="s">
        <v>1013</v>
      </c>
      <c r="L124" s="165" t="s">
        <v>545</v>
      </c>
      <c r="M124" s="165" t="s">
        <v>1010</v>
      </c>
      <c r="N124" s="165" t="s">
        <v>1010</v>
      </c>
      <c r="O124" s="165" t="s">
        <v>1018</v>
      </c>
      <c r="P124" s="165" t="s">
        <v>1018</v>
      </c>
      <c r="Q124" s="165" t="s">
        <v>1015</v>
      </c>
      <c r="R124" s="165" t="s">
        <v>1015</v>
      </c>
      <c r="S124" s="165" t="s">
        <v>1019</v>
      </c>
      <c r="T124" s="165" t="s">
        <v>1020</v>
      </c>
      <c r="U124" s="165" t="s">
        <v>1020</v>
      </c>
      <c r="V124" s="165" t="s">
        <v>559</v>
      </c>
      <c r="W124" s="165" t="s">
        <v>994</v>
      </c>
      <c r="X124" s="165" t="s">
        <v>994</v>
      </c>
      <c r="Y124" s="165" t="s">
        <v>994</v>
      </c>
      <c r="Z124" s="165" t="s">
        <v>994</v>
      </c>
      <c r="AA124" s="165" t="s">
        <v>994</v>
      </c>
      <c r="AB124" s="165" t="s">
        <v>1007</v>
      </c>
      <c r="AC124" s="165" t="s">
        <v>994</v>
      </c>
      <c r="AD124" s="109" t="s">
        <v>1016</v>
      </c>
      <c r="AE124" s="165" t="s">
        <v>994</v>
      </c>
      <c r="AF124" s="165" t="s">
        <v>1015</v>
      </c>
      <c r="AG124" s="165" t="s">
        <v>559</v>
      </c>
      <c r="AH124" s="165" t="s">
        <v>1013</v>
      </c>
      <c r="AI124" s="165" t="s">
        <v>1013</v>
      </c>
      <c r="AJ124" s="165" t="s">
        <v>1013</v>
      </c>
      <c r="AK124" s="167" t="s">
        <v>953</v>
      </c>
      <c r="AL124" s="165" t="s">
        <v>1012</v>
      </c>
      <c r="AM124" s="165" t="s">
        <v>1012</v>
      </c>
      <c r="AN124" s="165" t="s">
        <v>545</v>
      </c>
      <c r="AO124" s="165" t="s">
        <v>545</v>
      </c>
      <c r="AP124" s="165" t="s">
        <v>545</v>
      </c>
      <c r="AQ124" s="165" t="s">
        <v>545</v>
      </c>
      <c r="AR124" s="165" t="s">
        <v>1008</v>
      </c>
      <c r="AS124" s="165" t="s">
        <v>559</v>
      </c>
      <c r="AT124" s="165" t="s">
        <v>1009</v>
      </c>
      <c r="AU124" s="165" t="s">
        <v>559</v>
      </c>
      <c r="AV124" s="165" t="s">
        <v>556</v>
      </c>
      <c r="AW124" s="165" t="s">
        <v>559</v>
      </c>
      <c r="AX124" s="165" t="s">
        <v>559</v>
      </c>
      <c r="AY124" s="165" t="s">
        <v>952</v>
      </c>
      <c r="AZ124" s="165" t="s">
        <v>1011</v>
      </c>
      <c r="BA124" s="165" t="s">
        <v>1011</v>
      </c>
      <c r="BB124" s="165" t="s">
        <v>559</v>
      </c>
      <c r="BC124" s="165" t="s">
        <v>559</v>
      </c>
      <c r="BD124" s="165" t="s">
        <v>1010</v>
      </c>
      <c r="BE124" s="165" t="s">
        <v>559</v>
      </c>
      <c r="BF124" s="108"/>
    </row>
    <row r="125" spans="1:58" x14ac:dyDescent="0.25">
      <c r="A125" s="133" t="s">
        <v>226</v>
      </c>
      <c r="B125" s="111" t="s">
        <v>225</v>
      </c>
      <c r="C125" s="165" t="s">
        <v>1126</v>
      </c>
      <c r="D125" s="165" t="s">
        <v>1126</v>
      </c>
      <c r="E125" s="165" t="s">
        <v>1017</v>
      </c>
      <c r="F125" s="165" t="s">
        <v>1017</v>
      </c>
      <c r="G125" s="165" t="s">
        <v>1017</v>
      </c>
      <c r="H125" s="165" t="s">
        <v>1017</v>
      </c>
      <c r="I125" s="165" t="s">
        <v>1017</v>
      </c>
      <c r="J125" s="165" t="s">
        <v>1013</v>
      </c>
      <c r="K125" s="165" t="s">
        <v>1013</v>
      </c>
      <c r="L125" s="165" t="s">
        <v>545</v>
      </c>
      <c r="M125" s="165" t="s">
        <v>1010</v>
      </c>
      <c r="N125" s="165" t="s">
        <v>1010</v>
      </c>
      <c r="O125" s="165" t="s">
        <v>1018</v>
      </c>
      <c r="P125" s="165" t="s">
        <v>1018</v>
      </c>
      <c r="Q125" s="165" t="s">
        <v>1015</v>
      </c>
      <c r="R125" s="165" t="s">
        <v>1015</v>
      </c>
      <c r="S125" s="165" t="s">
        <v>1019</v>
      </c>
      <c r="T125" s="165" t="s">
        <v>1020</v>
      </c>
      <c r="U125" s="165" t="s">
        <v>1020</v>
      </c>
      <c r="V125" s="165" t="s">
        <v>559</v>
      </c>
      <c r="W125" s="165" t="s">
        <v>994</v>
      </c>
      <c r="X125" s="165" t="s">
        <v>994</v>
      </c>
      <c r="Y125" s="165" t="s">
        <v>994</v>
      </c>
      <c r="Z125" s="165" t="s">
        <v>994</v>
      </c>
      <c r="AA125" s="165" t="s">
        <v>994</v>
      </c>
      <c r="AB125" s="165" t="s">
        <v>950</v>
      </c>
      <c r="AC125" s="165" t="s">
        <v>994</v>
      </c>
      <c r="AD125" s="109" t="s">
        <v>1016</v>
      </c>
      <c r="AE125" s="165" t="s">
        <v>994</v>
      </c>
      <c r="AF125" s="165" t="s">
        <v>1015</v>
      </c>
      <c r="AG125" s="165" t="s">
        <v>559</v>
      </c>
      <c r="AH125" s="165" t="s">
        <v>1013</v>
      </c>
      <c r="AI125" s="165" t="s">
        <v>1013</v>
      </c>
      <c r="AJ125" s="165" t="s">
        <v>1013</v>
      </c>
      <c r="AK125" s="167" t="s">
        <v>950</v>
      </c>
      <c r="AL125" s="165" t="s">
        <v>1012</v>
      </c>
      <c r="AM125" s="165" t="s">
        <v>1012</v>
      </c>
      <c r="AN125" s="165" t="s">
        <v>545</v>
      </c>
      <c r="AO125" s="165" t="s">
        <v>545</v>
      </c>
      <c r="AP125" s="165" t="s">
        <v>545</v>
      </c>
      <c r="AQ125" s="165" t="s">
        <v>545</v>
      </c>
      <c r="AR125" s="165" t="s">
        <v>1008</v>
      </c>
      <c r="AS125" s="165" t="s">
        <v>559</v>
      </c>
      <c r="AT125" s="165" t="s">
        <v>1009</v>
      </c>
      <c r="AU125" s="165" t="s">
        <v>559</v>
      </c>
      <c r="AV125" s="165" t="s">
        <v>556</v>
      </c>
      <c r="AW125" s="165" t="s">
        <v>559</v>
      </c>
      <c r="AX125" s="165" t="s">
        <v>559</v>
      </c>
      <c r="AY125" s="165" t="s">
        <v>952</v>
      </c>
      <c r="AZ125" s="165" t="s">
        <v>1011</v>
      </c>
      <c r="BA125" s="165" t="s">
        <v>1011</v>
      </c>
      <c r="BB125" s="165" t="s">
        <v>559</v>
      </c>
      <c r="BC125" s="165" t="s">
        <v>559</v>
      </c>
      <c r="BD125" s="165" t="s">
        <v>1010</v>
      </c>
      <c r="BE125" s="165" t="s">
        <v>559</v>
      </c>
      <c r="BF125" s="108"/>
    </row>
    <row r="126" spans="1:58" x14ac:dyDescent="0.25">
      <c r="A126" s="133" t="s">
        <v>228</v>
      </c>
      <c r="B126" s="111" t="s">
        <v>227</v>
      </c>
      <c r="C126" s="165" t="s">
        <v>1126</v>
      </c>
      <c r="D126" s="165" t="s">
        <v>1126</v>
      </c>
      <c r="E126" s="165" t="s">
        <v>1017</v>
      </c>
      <c r="F126" s="165" t="s">
        <v>1017</v>
      </c>
      <c r="G126" s="165" t="s">
        <v>1017</v>
      </c>
      <c r="H126" s="165" t="s">
        <v>1017</v>
      </c>
      <c r="I126" s="165" t="s">
        <v>1017</v>
      </c>
      <c r="J126" s="165" t="s">
        <v>1013</v>
      </c>
      <c r="K126" s="165" t="s">
        <v>1013</v>
      </c>
      <c r="L126" s="165" t="s">
        <v>545</v>
      </c>
      <c r="M126" s="165" t="s">
        <v>1010</v>
      </c>
      <c r="N126" s="165" t="s">
        <v>1010</v>
      </c>
      <c r="O126" s="165" t="s">
        <v>1018</v>
      </c>
      <c r="P126" s="165" t="s">
        <v>1018</v>
      </c>
      <c r="Q126" s="165" t="s">
        <v>1015</v>
      </c>
      <c r="R126" s="165" t="s">
        <v>1015</v>
      </c>
      <c r="S126" s="165" t="s">
        <v>1019</v>
      </c>
      <c r="T126" s="165" t="s">
        <v>1020</v>
      </c>
      <c r="U126" s="165" t="s">
        <v>1020</v>
      </c>
      <c r="V126" s="165" t="s">
        <v>559</v>
      </c>
      <c r="W126" s="165" t="s">
        <v>994</v>
      </c>
      <c r="X126" s="165" t="s">
        <v>994</v>
      </c>
      <c r="Y126" s="165" t="s">
        <v>994</v>
      </c>
      <c r="Z126" s="165" t="s">
        <v>994</v>
      </c>
      <c r="AA126" s="165" t="s">
        <v>994</v>
      </c>
      <c r="AB126" s="165" t="s">
        <v>950</v>
      </c>
      <c r="AC126" s="165" t="s">
        <v>994</v>
      </c>
      <c r="AD126" s="109" t="s">
        <v>1016</v>
      </c>
      <c r="AE126" s="165" t="s">
        <v>994</v>
      </c>
      <c r="AF126" s="165" t="s">
        <v>1015</v>
      </c>
      <c r="AG126" s="165" t="s">
        <v>559</v>
      </c>
      <c r="AH126" s="165" t="s">
        <v>1013</v>
      </c>
      <c r="AI126" s="165" t="s">
        <v>1013</v>
      </c>
      <c r="AJ126" s="165" t="s">
        <v>1013</v>
      </c>
      <c r="AK126" s="167" t="s">
        <v>950</v>
      </c>
      <c r="AL126" s="165" t="s">
        <v>1012</v>
      </c>
      <c r="AM126" s="165" t="s">
        <v>1012</v>
      </c>
      <c r="AN126" s="165" t="s">
        <v>545</v>
      </c>
      <c r="AO126" s="165" t="s">
        <v>545</v>
      </c>
      <c r="AP126" s="165" t="s">
        <v>545</v>
      </c>
      <c r="AQ126" s="165" t="s">
        <v>545</v>
      </c>
      <c r="AR126" s="165" t="s">
        <v>1008</v>
      </c>
      <c r="AS126" s="165" t="s">
        <v>559</v>
      </c>
      <c r="AT126" s="165" t="s">
        <v>1009</v>
      </c>
      <c r="AU126" s="165" t="s">
        <v>559</v>
      </c>
      <c r="AV126" s="165" t="s">
        <v>556</v>
      </c>
      <c r="AW126" s="165" t="s">
        <v>559</v>
      </c>
      <c r="AX126" s="165" t="s">
        <v>559</v>
      </c>
      <c r="AY126" s="165" t="s">
        <v>952</v>
      </c>
      <c r="AZ126" s="165" t="s">
        <v>1011</v>
      </c>
      <c r="BA126" s="165" t="s">
        <v>1011</v>
      </c>
      <c r="BB126" s="165" t="s">
        <v>559</v>
      </c>
      <c r="BC126" s="165" t="s">
        <v>559</v>
      </c>
      <c r="BD126" s="165" t="s">
        <v>1010</v>
      </c>
      <c r="BE126" s="165" t="s">
        <v>559</v>
      </c>
      <c r="BF126" s="108"/>
    </row>
    <row r="127" spans="1:58" x14ac:dyDescent="0.25">
      <c r="A127" s="133" t="s">
        <v>230</v>
      </c>
      <c r="B127" s="111" t="s">
        <v>229</v>
      </c>
      <c r="C127" s="165" t="s">
        <v>1126</v>
      </c>
      <c r="D127" s="165" t="s">
        <v>1126</v>
      </c>
      <c r="E127" s="165" t="s">
        <v>1017</v>
      </c>
      <c r="F127" s="165" t="s">
        <v>1017</v>
      </c>
      <c r="G127" s="165" t="s">
        <v>1017</v>
      </c>
      <c r="H127" s="165" t="s">
        <v>1017</v>
      </c>
      <c r="I127" s="165" t="s">
        <v>1017</v>
      </c>
      <c r="J127" s="165" t="s">
        <v>1013</v>
      </c>
      <c r="K127" s="165" t="s">
        <v>1013</v>
      </c>
      <c r="L127" s="165" t="s">
        <v>545</v>
      </c>
      <c r="M127" s="165" t="s">
        <v>1010</v>
      </c>
      <c r="N127" s="165" t="s">
        <v>1010</v>
      </c>
      <c r="O127" s="165" t="s">
        <v>1018</v>
      </c>
      <c r="P127" s="165" t="s">
        <v>1018</v>
      </c>
      <c r="Q127" s="165" t="s">
        <v>1015</v>
      </c>
      <c r="R127" s="165" t="s">
        <v>1015</v>
      </c>
      <c r="S127" s="165" t="s">
        <v>1019</v>
      </c>
      <c r="T127" s="165" t="s">
        <v>1020</v>
      </c>
      <c r="U127" s="165" t="s">
        <v>1020</v>
      </c>
      <c r="V127" s="165" t="s">
        <v>559</v>
      </c>
      <c r="W127" s="165" t="s">
        <v>994</v>
      </c>
      <c r="X127" s="165" t="s">
        <v>994</v>
      </c>
      <c r="Y127" s="165" t="s">
        <v>994</v>
      </c>
      <c r="Z127" s="165" t="s">
        <v>994</v>
      </c>
      <c r="AA127" s="165" t="s">
        <v>994</v>
      </c>
      <c r="AB127" s="165" t="s">
        <v>1007</v>
      </c>
      <c r="AC127" s="165" t="s">
        <v>994</v>
      </c>
      <c r="AD127" s="109" t="s">
        <v>1016</v>
      </c>
      <c r="AE127" s="165" t="s">
        <v>994</v>
      </c>
      <c r="AF127" s="165" t="s">
        <v>1015</v>
      </c>
      <c r="AG127" s="165" t="s">
        <v>559</v>
      </c>
      <c r="AH127" s="165" t="s">
        <v>1013</v>
      </c>
      <c r="AI127" s="165" t="s">
        <v>1013</v>
      </c>
      <c r="AJ127" s="165" t="s">
        <v>1013</v>
      </c>
      <c r="AK127" s="167" t="s">
        <v>950</v>
      </c>
      <c r="AL127" s="165" t="s">
        <v>1012</v>
      </c>
      <c r="AM127" s="165" t="s">
        <v>1012</v>
      </c>
      <c r="AN127" s="165" t="s">
        <v>545</v>
      </c>
      <c r="AO127" s="165" t="s">
        <v>545</v>
      </c>
      <c r="AP127" s="165" t="s">
        <v>545</v>
      </c>
      <c r="AQ127" s="165" t="s">
        <v>545</v>
      </c>
      <c r="AR127" s="165" t="s">
        <v>1008</v>
      </c>
      <c r="AS127" s="165" t="s">
        <v>559</v>
      </c>
      <c r="AT127" s="165" t="s">
        <v>1009</v>
      </c>
      <c r="AU127" s="165" t="s">
        <v>559</v>
      </c>
      <c r="AV127" s="165" t="s">
        <v>556</v>
      </c>
      <c r="AW127" s="165" t="s">
        <v>559</v>
      </c>
      <c r="AX127" s="165" t="s">
        <v>559</v>
      </c>
      <c r="AY127" s="165" t="s">
        <v>952</v>
      </c>
      <c r="AZ127" s="165" t="s">
        <v>1011</v>
      </c>
      <c r="BA127" s="165" t="s">
        <v>1011</v>
      </c>
      <c r="BB127" s="165" t="s">
        <v>559</v>
      </c>
      <c r="BC127" s="165" t="s">
        <v>559</v>
      </c>
      <c r="BD127" s="165" t="s">
        <v>1010</v>
      </c>
      <c r="BE127" s="165" t="s">
        <v>559</v>
      </c>
      <c r="BF127" s="108"/>
    </row>
    <row r="128" spans="1:58" x14ac:dyDescent="0.25">
      <c r="A128" s="133" t="s">
        <v>232</v>
      </c>
      <c r="B128" s="111" t="s">
        <v>231</v>
      </c>
      <c r="C128" s="165" t="s">
        <v>1126</v>
      </c>
      <c r="D128" s="165" t="s">
        <v>1126</v>
      </c>
      <c r="E128" s="165" t="s">
        <v>1017</v>
      </c>
      <c r="F128" s="165" t="s">
        <v>1017</v>
      </c>
      <c r="G128" s="165" t="s">
        <v>1017</v>
      </c>
      <c r="H128" s="165" t="s">
        <v>1017</v>
      </c>
      <c r="I128" s="165" t="s">
        <v>1017</v>
      </c>
      <c r="J128" s="165" t="s">
        <v>1013</v>
      </c>
      <c r="K128" s="165" t="s">
        <v>1013</v>
      </c>
      <c r="L128" s="165" t="s">
        <v>545</v>
      </c>
      <c r="M128" s="165" t="s">
        <v>1010</v>
      </c>
      <c r="N128" s="165" t="s">
        <v>1010</v>
      </c>
      <c r="O128" s="165" t="s">
        <v>1018</v>
      </c>
      <c r="P128" s="165" t="s">
        <v>1018</v>
      </c>
      <c r="Q128" s="165" t="s">
        <v>1015</v>
      </c>
      <c r="R128" s="165" t="s">
        <v>1015</v>
      </c>
      <c r="S128" s="165" t="s">
        <v>1019</v>
      </c>
      <c r="T128" s="165" t="s">
        <v>1020</v>
      </c>
      <c r="U128" s="165" t="s">
        <v>1020</v>
      </c>
      <c r="V128" s="165" t="s">
        <v>559</v>
      </c>
      <c r="W128" s="165" t="s">
        <v>994</v>
      </c>
      <c r="X128" s="165" t="s">
        <v>994</v>
      </c>
      <c r="Y128" s="165" t="s">
        <v>994</v>
      </c>
      <c r="Z128" s="165" t="s">
        <v>994</v>
      </c>
      <c r="AA128" s="165" t="s">
        <v>994</v>
      </c>
      <c r="AB128" s="165" t="s">
        <v>1007</v>
      </c>
      <c r="AC128" s="165" t="s">
        <v>994</v>
      </c>
      <c r="AD128" s="109" t="s">
        <v>1016</v>
      </c>
      <c r="AE128" s="165" t="s">
        <v>994</v>
      </c>
      <c r="AF128" s="165" t="s">
        <v>1015</v>
      </c>
      <c r="AG128" s="165" t="s">
        <v>559</v>
      </c>
      <c r="AH128" s="165" t="s">
        <v>1013</v>
      </c>
      <c r="AI128" s="165" t="s">
        <v>1013</v>
      </c>
      <c r="AJ128" s="165" t="s">
        <v>1013</v>
      </c>
      <c r="AK128" s="167" t="s">
        <v>953</v>
      </c>
      <c r="AL128" s="165" t="s">
        <v>1012</v>
      </c>
      <c r="AM128" s="165" t="s">
        <v>1012</v>
      </c>
      <c r="AN128" s="165" t="s">
        <v>545</v>
      </c>
      <c r="AO128" s="165" t="s">
        <v>545</v>
      </c>
      <c r="AP128" s="165" t="s">
        <v>545</v>
      </c>
      <c r="AQ128" s="165" t="s">
        <v>545</v>
      </c>
      <c r="AR128" s="165" t="s">
        <v>1008</v>
      </c>
      <c r="AS128" s="165" t="s">
        <v>559</v>
      </c>
      <c r="AT128" s="165" t="s">
        <v>1009</v>
      </c>
      <c r="AU128" s="165" t="s">
        <v>559</v>
      </c>
      <c r="AV128" s="165" t="s">
        <v>556</v>
      </c>
      <c r="AW128" s="165" t="s">
        <v>559</v>
      </c>
      <c r="AX128" s="165" t="s">
        <v>559</v>
      </c>
      <c r="AY128" s="165" t="s">
        <v>952</v>
      </c>
      <c r="AZ128" s="165" t="s">
        <v>1011</v>
      </c>
      <c r="BA128" s="165" t="s">
        <v>1011</v>
      </c>
      <c r="BB128" s="165" t="s">
        <v>559</v>
      </c>
      <c r="BC128" s="165" t="s">
        <v>559</v>
      </c>
      <c r="BD128" s="165" t="s">
        <v>1010</v>
      </c>
      <c r="BE128" s="165" t="s">
        <v>559</v>
      </c>
      <c r="BF128" s="108"/>
    </row>
    <row r="129" spans="1:58" x14ac:dyDescent="0.25">
      <c r="A129" s="133" t="s">
        <v>234</v>
      </c>
      <c r="B129" s="111" t="s">
        <v>233</v>
      </c>
      <c r="C129" s="165" t="s">
        <v>1126</v>
      </c>
      <c r="D129" s="165" t="s">
        <v>1126</v>
      </c>
      <c r="E129" s="165" t="s">
        <v>1017</v>
      </c>
      <c r="F129" s="165" t="s">
        <v>1017</v>
      </c>
      <c r="G129" s="165" t="s">
        <v>1017</v>
      </c>
      <c r="H129" s="165" t="s">
        <v>1017</v>
      </c>
      <c r="I129" s="165" t="s">
        <v>1017</v>
      </c>
      <c r="J129" s="165" t="s">
        <v>1013</v>
      </c>
      <c r="K129" s="165" t="s">
        <v>1013</v>
      </c>
      <c r="L129" s="165" t="s">
        <v>545</v>
      </c>
      <c r="M129" s="165" t="s">
        <v>1010</v>
      </c>
      <c r="N129" s="165" t="s">
        <v>1010</v>
      </c>
      <c r="O129" s="165" t="s">
        <v>1018</v>
      </c>
      <c r="P129" s="165" t="s">
        <v>1018</v>
      </c>
      <c r="Q129" s="165" t="s">
        <v>1015</v>
      </c>
      <c r="R129" s="165" t="s">
        <v>1015</v>
      </c>
      <c r="S129" s="165" t="s">
        <v>1019</v>
      </c>
      <c r="T129" s="165" t="s">
        <v>1020</v>
      </c>
      <c r="U129" s="165" t="s">
        <v>1020</v>
      </c>
      <c r="V129" s="165" t="s">
        <v>559</v>
      </c>
      <c r="W129" s="165" t="s">
        <v>994</v>
      </c>
      <c r="X129" s="165" t="s">
        <v>994</v>
      </c>
      <c r="Y129" s="165" t="s">
        <v>994</v>
      </c>
      <c r="Z129" s="165" t="s">
        <v>994</v>
      </c>
      <c r="AA129" s="165" t="s">
        <v>994</v>
      </c>
      <c r="AB129" s="165" t="s">
        <v>1007</v>
      </c>
      <c r="AC129" s="165" t="s">
        <v>994</v>
      </c>
      <c r="AD129" s="109" t="s">
        <v>1016</v>
      </c>
      <c r="AE129" s="165" t="s">
        <v>994</v>
      </c>
      <c r="AF129" s="165" t="s">
        <v>1015</v>
      </c>
      <c r="AG129" s="165" t="s">
        <v>559</v>
      </c>
      <c r="AH129" s="165" t="s">
        <v>1013</v>
      </c>
      <c r="AI129" s="165" t="s">
        <v>1013</v>
      </c>
      <c r="AJ129" s="165" t="s">
        <v>1013</v>
      </c>
      <c r="AK129" s="167" t="s">
        <v>953</v>
      </c>
      <c r="AL129" s="165" t="s">
        <v>1012</v>
      </c>
      <c r="AM129" s="165" t="s">
        <v>1012</v>
      </c>
      <c r="AN129" s="165" t="s">
        <v>545</v>
      </c>
      <c r="AO129" s="165" t="s">
        <v>545</v>
      </c>
      <c r="AP129" s="165" t="s">
        <v>545</v>
      </c>
      <c r="AQ129" s="165" t="s">
        <v>545</v>
      </c>
      <c r="AR129" s="165" t="s">
        <v>1008</v>
      </c>
      <c r="AS129" s="165" t="s">
        <v>559</v>
      </c>
      <c r="AT129" s="165" t="s">
        <v>1009</v>
      </c>
      <c r="AU129" s="165" t="s">
        <v>559</v>
      </c>
      <c r="AV129" s="165" t="s">
        <v>556</v>
      </c>
      <c r="AW129" s="165" t="s">
        <v>559</v>
      </c>
      <c r="AX129" s="165" t="s">
        <v>559</v>
      </c>
      <c r="AY129" s="165" t="s">
        <v>952</v>
      </c>
      <c r="AZ129" s="165" t="s">
        <v>1011</v>
      </c>
      <c r="BA129" s="165" t="s">
        <v>1011</v>
      </c>
      <c r="BB129" s="165" t="s">
        <v>559</v>
      </c>
      <c r="BC129" s="165" t="s">
        <v>559</v>
      </c>
      <c r="BD129" s="165" t="s">
        <v>1010</v>
      </c>
      <c r="BE129" s="165" t="s">
        <v>559</v>
      </c>
      <c r="BF129" s="108"/>
    </row>
    <row r="130" spans="1:58" x14ac:dyDescent="0.25">
      <c r="A130" s="133" t="s">
        <v>236</v>
      </c>
      <c r="B130" s="111" t="s">
        <v>235</v>
      </c>
      <c r="C130" s="165" t="s">
        <v>1126</v>
      </c>
      <c r="D130" s="165" t="s">
        <v>1126</v>
      </c>
      <c r="E130" s="165" t="s">
        <v>1017</v>
      </c>
      <c r="F130" s="165" t="s">
        <v>1017</v>
      </c>
      <c r="G130" s="165" t="s">
        <v>1017</v>
      </c>
      <c r="H130" s="165" t="s">
        <v>1017</v>
      </c>
      <c r="I130" s="165" t="s">
        <v>1017</v>
      </c>
      <c r="J130" s="165" t="s">
        <v>1013</v>
      </c>
      <c r="K130" s="165" t="s">
        <v>1013</v>
      </c>
      <c r="L130" s="165" t="s">
        <v>545</v>
      </c>
      <c r="M130" s="165" t="s">
        <v>1010</v>
      </c>
      <c r="N130" s="165" t="s">
        <v>1010</v>
      </c>
      <c r="O130" s="165" t="s">
        <v>1018</v>
      </c>
      <c r="P130" s="165" t="s">
        <v>1018</v>
      </c>
      <c r="Q130" s="165" t="s">
        <v>1015</v>
      </c>
      <c r="R130" s="165" t="s">
        <v>1015</v>
      </c>
      <c r="S130" s="165" t="s">
        <v>1019</v>
      </c>
      <c r="T130" s="165" t="s">
        <v>1020</v>
      </c>
      <c r="U130" s="165" t="s">
        <v>1020</v>
      </c>
      <c r="V130" s="165" t="s">
        <v>559</v>
      </c>
      <c r="W130" s="165" t="s">
        <v>994</v>
      </c>
      <c r="X130" s="165" t="s">
        <v>994</v>
      </c>
      <c r="Y130" s="165" t="s">
        <v>994</v>
      </c>
      <c r="Z130" s="165" t="s">
        <v>994</v>
      </c>
      <c r="AA130" s="165" t="s">
        <v>994</v>
      </c>
      <c r="AB130" s="165" t="s">
        <v>1007</v>
      </c>
      <c r="AC130" s="165" t="s">
        <v>994</v>
      </c>
      <c r="AD130" s="109" t="s">
        <v>1016</v>
      </c>
      <c r="AE130" s="165" t="s">
        <v>994</v>
      </c>
      <c r="AF130" s="165" t="s">
        <v>1015</v>
      </c>
      <c r="AG130" s="165" t="s">
        <v>559</v>
      </c>
      <c r="AH130" s="165" t="s">
        <v>1013</v>
      </c>
      <c r="AI130" s="165" t="s">
        <v>1013</v>
      </c>
      <c r="AJ130" s="165" t="s">
        <v>1013</v>
      </c>
      <c r="AK130" s="167" t="s">
        <v>950</v>
      </c>
      <c r="AL130" s="165" t="s">
        <v>1012</v>
      </c>
      <c r="AM130" s="165" t="s">
        <v>1012</v>
      </c>
      <c r="AN130" s="165" t="s">
        <v>545</v>
      </c>
      <c r="AO130" s="165" t="s">
        <v>545</v>
      </c>
      <c r="AP130" s="165" t="s">
        <v>545</v>
      </c>
      <c r="AQ130" s="165" t="s">
        <v>545</v>
      </c>
      <c r="AR130" s="165" t="s">
        <v>1008</v>
      </c>
      <c r="AS130" s="165" t="s">
        <v>559</v>
      </c>
      <c r="AT130" s="165" t="s">
        <v>1009</v>
      </c>
      <c r="AU130" s="165" t="s">
        <v>559</v>
      </c>
      <c r="AV130" s="165" t="s">
        <v>556</v>
      </c>
      <c r="AW130" s="165" t="s">
        <v>559</v>
      </c>
      <c r="AX130" s="165" t="s">
        <v>559</v>
      </c>
      <c r="AY130" s="165" t="s">
        <v>952</v>
      </c>
      <c r="AZ130" s="165" t="s">
        <v>1011</v>
      </c>
      <c r="BA130" s="165" t="s">
        <v>1011</v>
      </c>
      <c r="BB130" s="165" t="s">
        <v>559</v>
      </c>
      <c r="BC130" s="165" t="s">
        <v>559</v>
      </c>
      <c r="BD130" s="165" t="s">
        <v>1010</v>
      </c>
      <c r="BE130" s="165" t="s">
        <v>559</v>
      </c>
      <c r="BF130" s="108"/>
    </row>
    <row r="131" spans="1:58" x14ac:dyDescent="0.25">
      <c r="A131" s="133" t="s">
        <v>239</v>
      </c>
      <c r="B131" s="111" t="s">
        <v>238</v>
      </c>
      <c r="C131" s="165" t="s">
        <v>1126</v>
      </c>
      <c r="D131" s="165" t="s">
        <v>1126</v>
      </c>
      <c r="E131" s="165" t="s">
        <v>1017</v>
      </c>
      <c r="F131" s="165" t="s">
        <v>1017</v>
      </c>
      <c r="G131" s="165" t="s">
        <v>1017</v>
      </c>
      <c r="H131" s="165" t="s">
        <v>1017</v>
      </c>
      <c r="I131" s="165" t="s">
        <v>1017</v>
      </c>
      <c r="J131" s="165" t="s">
        <v>1013</v>
      </c>
      <c r="K131" s="165" t="s">
        <v>1013</v>
      </c>
      <c r="L131" s="165" t="s">
        <v>545</v>
      </c>
      <c r="M131" s="165" t="s">
        <v>1010</v>
      </c>
      <c r="N131" s="165" t="s">
        <v>1010</v>
      </c>
      <c r="O131" s="165" t="s">
        <v>1018</v>
      </c>
      <c r="P131" s="165" t="s">
        <v>1018</v>
      </c>
      <c r="Q131" s="165" t="s">
        <v>1015</v>
      </c>
      <c r="R131" s="165" t="s">
        <v>1015</v>
      </c>
      <c r="S131" s="165" t="s">
        <v>1019</v>
      </c>
      <c r="T131" s="165" t="s">
        <v>1020</v>
      </c>
      <c r="U131" s="165" t="s">
        <v>1020</v>
      </c>
      <c r="V131" s="165" t="s">
        <v>559</v>
      </c>
      <c r="W131" s="165" t="s">
        <v>994</v>
      </c>
      <c r="X131" s="165" t="s">
        <v>994</v>
      </c>
      <c r="Y131" s="165" t="s">
        <v>994</v>
      </c>
      <c r="Z131" s="165" t="s">
        <v>994</v>
      </c>
      <c r="AA131" s="165" t="s">
        <v>994</v>
      </c>
      <c r="AB131" s="165" t="s">
        <v>1007</v>
      </c>
      <c r="AC131" s="165" t="s">
        <v>994</v>
      </c>
      <c r="AD131" s="109" t="s">
        <v>1016</v>
      </c>
      <c r="AE131" s="165" t="s">
        <v>994</v>
      </c>
      <c r="AF131" s="165" t="s">
        <v>1015</v>
      </c>
      <c r="AG131" s="165" t="s">
        <v>559</v>
      </c>
      <c r="AH131" s="165" t="s">
        <v>1013</v>
      </c>
      <c r="AI131" s="165" t="s">
        <v>1013</v>
      </c>
      <c r="AJ131" s="165" t="s">
        <v>1013</v>
      </c>
      <c r="AK131" s="167" t="s">
        <v>950</v>
      </c>
      <c r="AL131" s="165" t="s">
        <v>1012</v>
      </c>
      <c r="AM131" s="165" t="s">
        <v>1012</v>
      </c>
      <c r="AN131" s="165" t="s">
        <v>545</v>
      </c>
      <c r="AO131" s="165" t="s">
        <v>545</v>
      </c>
      <c r="AP131" s="165" t="s">
        <v>545</v>
      </c>
      <c r="AQ131" s="165" t="s">
        <v>545</v>
      </c>
      <c r="AR131" s="165" t="s">
        <v>1008</v>
      </c>
      <c r="AS131" s="165" t="s">
        <v>559</v>
      </c>
      <c r="AT131" s="165" t="s">
        <v>1009</v>
      </c>
      <c r="AU131" s="165" t="s">
        <v>559</v>
      </c>
      <c r="AV131" s="165" t="s">
        <v>556</v>
      </c>
      <c r="AW131" s="165" t="s">
        <v>559</v>
      </c>
      <c r="AX131" s="165" t="s">
        <v>559</v>
      </c>
      <c r="AY131" s="165" t="s">
        <v>952</v>
      </c>
      <c r="AZ131" s="165" t="s">
        <v>1011</v>
      </c>
      <c r="BA131" s="165" t="s">
        <v>1011</v>
      </c>
      <c r="BB131" s="165" t="s">
        <v>559</v>
      </c>
      <c r="BC131" s="165" t="s">
        <v>559</v>
      </c>
      <c r="BD131" s="165" t="s">
        <v>1010</v>
      </c>
      <c r="BE131" s="165" t="s">
        <v>559</v>
      </c>
      <c r="BF131" s="108"/>
    </row>
    <row r="132" spans="1:58" x14ac:dyDescent="0.25">
      <c r="A132" s="133" t="s">
        <v>241</v>
      </c>
      <c r="B132" s="111" t="s">
        <v>240</v>
      </c>
      <c r="C132" s="165" t="s">
        <v>1126</v>
      </c>
      <c r="D132" s="165" t="s">
        <v>1126</v>
      </c>
      <c r="E132" s="165" t="s">
        <v>1017</v>
      </c>
      <c r="F132" s="165" t="s">
        <v>1017</v>
      </c>
      <c r="G132" s="165" t="s">
        <v>1017</v>
      </c>
      <c r="H132" s="165" t="s">
        <v>1017</v>
      </c>
      <c r="I132" s="165" t="s">
        <v>1017</v>
      </c>
      <c r="J132" s="165" t="s">
        <v>1013</v>
      </c>
      <c r="K132" s="165" t="s">
        <v>1013</v>
      </c>
      <c r="L132" s="165" t="s">
        <v>545</v>
      </c>
      <c r="M132" s="165" t="s">
        <v>1010</v>
      </c>
      <c r="N132" s="165" t="s">
        <v>1010</v>
      </c>
      <c r="O132" s="165" t="s">
        <v>1018</v>
      </c>
      <c r="P132" s="165" t="s">
        <v>1018</v>
      </c>
      <c r="Q132" s="165" t="s">
        <v>1015</v>
      </c>
      <c r="R132" s="165" t="s">
        <v>1015</v>
      </c>
      <c r="S132" s="165" t="s">
        <v>1019</v>
      </c>
      <c r="T132" s="165" t="s">
        <v>1020</v>
      </c>
      <c r="U132" s="165" t="s">
        <v>1020</v>
      </c>
      <c r="V132" s="165" t="s">
        <v>559</v>
      </c>
      <c r="W132" s="165" t="s">
        <v>994</v>
      </c>
      <c r="X132" s="165" t="s">
        <v>994</v>
      </c>
      <c r="Y132" s="165" t="s">
        <v>994</v>
      </c>
      <c r="Z132" s="165" t="s">
        <v>994</v>
      </c>
      <c r="AA132" s="165" t="s">
        <v>994</v>
      </c>
      <c r="AB132" s="165" t="s">
        <v>1007</v>
      </c>
      <c r="AC132" s="165" t="s">
        <v>994</v>
      </c>
      <c r="AD132" s="109" t="s">
        <v>1016</v>
      </c>
      <c r="AE132" s="165" t="s">
        <v>994</v>
      </c>
      <c r="AF132" s="165" t="s">
        <v>1015</v>
      </c>
      <c r="AG132" s="165" t="s">
        <v>559</v>
      </c>
      <c r="AH132" s="165" t="s">
        <v>1013</v>
      </c>
      <c r="AI132" s="165" t="s">
        <v>1013</v>
      </c>
      <c r="AJ132" s="165" t="s">
        <v>1013</v>
      </c>
      <c r="AK132" s="167" t="s">
        <v>953</v>
      </c>
      <c r="AL132" s="165" t="s">
        <v>1012</v>
      </c>
      <c r="AM132" s="165" t="s">
        <v>1012</v>
      </c>
      <c r="AN132" s="165" t="s">
        <v>545</v>
      </c>
      <c r="AO132" s="165" t="s">
        <v>545</v>
      </c>
      <c r="AP132" s="165" t="s">
        <v>545</v>
      </c>
      <c r="AQ132" s="165" t="s">
        <v>545</v>
      </c>
      <c r="AR132" s="165" t="s">
        <v>1008</v>
      </c>
      <c r="AS132" s="165" t="s">
        <v>559</v>
      </c>
      <c r="AT132" s="165" t="s">
        <v>1009</v>
      </c>
      <c r="AU132" s="165" t="s">
        <v>559</v>
      </c>
      <c r="AV132" s="165" t="s">
        <v>556</v>
      </c>
      <c r="AW132" s="165" t="s">
        <v>559</v>
      </c>
      <c r="AX132" s="165" t="s">
        <v>559</v>
      </c>
      <c r="AY132" s="165" t="s">
        <v>952</v>
      </c>
      <c r="AZ132" s="165" t="s">
        <v>1011</v>
      </c>
      <c r="BA132" s="165" t="s">
        <v>1011</v>
      </c>
      <c r="BB132" s="165" t="s">
        <v>559</v>
      </c>
      <c r="BC132" s="165" t="s">
        <v>559</v>
      </c>
      <c r="BD132" s="165" t="s">
        <v>1010</v>
      </c>
      <c r="BE132" s="165" t="s">
        <v>559</v>
      </c>
      <c r="BF132" s="108"/>
    </row>
    <row r="133" spans="1:58" x14ac:dyDescent="0.25">
      <c r="A133" s="133" t="s">
        <v>243</v>
      </c>
      <c r="B133" s="111" t="s">
        <v>242</v>
      </c>
      <c r="C133" s="165" t="s">
        <v>1126</v>
      </c>
      <c r="D133" s="165" t="s">
        <v>1126</v>
      </c>
      <c r="E133" s="165" t="s">
        <v>1017</v>
      </c>
      <c r="F133" s="165" t="s">
        <v>1017</v>
      </c>
      <c r="G133" s="165" t="s">
        <v>1017</v>
      </c>
      <c r="H133" s="165" t="s">
        <v>1017</v>
      </c>
      <c r="I133" s="165" t="s">
        <v>1017</v>
      </c>
      <c r="J133" s="165" t="s">
        <v>1013</v>
      </c>
      <c r="K133" s="165" t="s">
        <v>1013</v>
      </c>
      <c r="L133" s="165" t="s">
        <v>545</v>
      </c>
      <c r="M133" s="165" t="s">
        <v>1010</v>
      </c>
      <c r="N133" s="165" t="s">
        <v>1010</v>
      </c>
      <c r="O133" s="165" t="s">
        <v>1018</v>
      </c>
      <c r="P133" s="165" t="s">
        <v>1018</v>
      </c>
      <c r="Q133" s="165" t="s">
        <v>1015</v>
      </c>
      <c r="R133" s="165" t="s">
        <v>1015</v>
      </c>
      <c r="S133" s="165" t="s">
        <v>1019</v>
      </c>
      <c r="T133" s="165" t="s">
        <v>1020</v>
      </c>
      <c r="U133" s="165" t="s">
        <v>1020</v>
      </c>
      <c r="V133" s="165" t="s">
        <v>559</v>
      </c>
      <c r="W133" s="165" t="s">
        <v>994</v>
      </c>
      <c r="X133" s="165" t="s">
        <v>1005</v>
      </c>
      <c r="Y133" s="165" t="s">
        <v>994</v>
      </c>
      <c r="Z133" s="165" t="s">
        <v>994</v>
      </c>
      <c r="AA133" s="165" t="s">
        <v>994</v>
      </c>
      <c r="AB133" s="165" t="s">
        <v>1005</v>
      </c>
      <c r="AC133" s="165" t="s">
        <v>994</v>
      </c>
      <c r="AD133" s="109" t="s">
        <v>1016</v>
      </c>
      <c r="AE133" s="165" t="s">
        <v>994</v>
      </c>
      <c r="AF133" s="165" t="s">
        <v>1015</v>
      </c>
      <c r="AG133" s="165" t="s">
        <v>559</v>
      </c>
      <c r="AH133" s="165" t="s">
        <v>1013</v>
      </c>
      <c r="AI133" s="165" t="s">
        <v>1013</v>
      </c>
      <c r="AJ133" s="165" t="s">
        <v>1013</v>
      </c>
      <c r="AK133" s="167" t="s">
        <v>950</v>
      </c>
      <c r="AL133" s="165" t="s">
        <v>1012</v>
      </c>
      <c r="AM133" s="165" t="s">
        <v>1012</v>
      </c>
      <c r="AN133" s="165" t="s">
        <v>545</v>
      </c>
      <c r="AO133" s="165" t="s">
        <v>545</v>
      </c>
      <c r="AP133" s="165" t="s">
        <v>545</v>
      </c>
      <c r="AQ133" s="165" t="s">
        <v>545</v>
      </c>
      <c r="AR133" s="165" t="s">
        <v>1008</v>
      </c>
      <c r="AS133" s="165" t="s">
        <v>559</v>
      </c>
      <c r="AT133" s="165" t="s">
        <v>1009</v>
      </c>
      <c r="AU133" s="165" t="s">
        <v>559</v>
      </c>
      <c r="AV133" s="165" t="s">
        <v>556</v>
      </c>
      <c r="AW133" s="165" t="s">
        <v>559</v>
      </c>
      <c r="AX133" s="165" t="s">
        <v>559</v>
      </c>
      <c r="AY133" s="165" t="s">
        <v>952</v>
      </c>
      <c r="AZ133" s="165" t="s">
        <v>1011</v>
      </c>
      <c r="BA133" s="165" t="s">
        <v>1011</v>
      </c>
      <c r="BB133" s="165" t="s">
        <v>559</v>
      </c>
      <c r="BC133" s="165" t="s">
        <v>559</v>
      </c>
      <c r="BD133" s="165" t="s">
        <v>1010</v>
      </c>
      <c r="BE133" s="165" t="s">
        <v>559</v>
      </c>
      <c r="BF133" s="108"/>
    </row>
    <row r="134" spans="1:58" x14ac:dyDescent="0.25">
      <c r="A134" s="133" t="s">
        <v>393</v>
      </c>
      <c r="B134" s="111" t="s">
        <v>237</v>
      </c>
      <c r="C134" s="165" t="s">
        <v>1126</v>
      </c>
      <c r="D134" s="165" t="s">
        <v>1126</v>
      </c>
      <c r="E134" s="165" t="s">
        <v>1017</v>
      </c>
      <c r="F134" s="165" t="s">
        <v>1017</v>
      </c>
      <c r="G134" s="165" t="s">
        <v>1017</v>
      </c>
      <c r="H134" s="165" t="s">
        <v>1017</v>
      </c>
      <c r="I134" s="165" t="s">
        <v>1017</v>
      </c>
      <c r="J134" s="165" t="s">
        <v>1013</v>
      </c>
      <c r="K134" s="165" t="s">
        <v>1013</v>
      </c>
      <c r="L134" s="165" t="s">
        <v>545</v>
      </c>
      <c r="M134" s="165" t="s">
        <v>1010</v>
      </c>
      <c r="N134" s="165" t="s">
        <v>1010</v>
      </c>
      <c r="O134" s="165" t="s">
        <v>1018</v>
      </c>
      <c r="P134" s="165" t="s">
        <v>1018</v>
      </c>
      <c r="Q134" s="165" t="s">
        <v>1015</v>
      </c>
      <c r="R134" s="165" t="s">
        <v>1015</v>
      </c>
      <c r="S134" s="165" t="s">
        <v>1019</v>
      </c>
      <c r="T134" s="165" t="s">
        <v>1020</v>
      </c>
      <c r="U134" s="165" t="s">
        <v>1020</v>
      </c>
      <c r="V134" s="165" t="s">
        <v>559</v>
      </c>
      <c r="W134" s="165" t="s">
        <v>1004</v>
      </c>
      <c r="X134" s="165" t="s">
        <v>994</v>
      </c>
      <c r="Y134" s="165" t="s">
        <v>1004</v>
      </c>
      <c r="Z134" s="165" t="s">
        <v>1004</v>
      </c>
      <c r="AA134" s="165" t="s">
        <v>1004</v>
      </c>
      <c r="AB134" s="165" t="s">
        <v>950</v>
      </c>
      <c r="AC134" s="165" t="s">
        <v>1004</v>
      </c>
      <c r="AD134" s="109" t="s">
        <v>1016</v>
      </c>
      <c r="AE134" s="165" t="s">
        <v>1004</v>
      </c>
      <c r="AF134" s="165" t="s">
        <v>1015</v>
      </c>
      <c r="AG134" s="165" t="s">
        <v>559</v>
      </c>
      <c r="AH134" s="165" t="s">
        <v>1013</v>
      </c>
      <c r="AI134" s="165" t="s">
        <v>1013</v>
      </c>
      <c r="AJ134" s="165" t="s">
        <v>1013</v>
      </c>
      <c r="AK134" s="167" t="s">
        <v>953</v>
      </c>
      <c r="AL134" s="165" t="s">
        <v>1014</v>
      </c>
      <c r="AM134" s="165" t="s">
        <v>1012</v>
      </c>
      <c r="AN134" s="165" t="s">
        <v>545</v>
      </c>
      <c r="AO134" s="165" t="s">
        <v>545</v>
      </c>
      <c r="AP134" s="165" t="s">
        <v>545</v>
      </c>
      <c r="AQ134" s="165" t="s">
        <v>545</v>
      </c>
      <c r="AR134" s="165" t="s">
        <v>1008</v>
      </c>
      <c r="AS134" s="165" t="s">
        <v>559</v>
      </c>
      <c r="AT134" s="165" t="s">
        <v>1009</v>
      </c>
      <c r="AU134" s="165" t="s">
        <v>559</v>
      </c>
      <c r="AV134" s="165" t="s">
        <v>556</v>
      </c>
      <c r="AW134" s="165" t="s">
        <v>559</v>
      </c>
      <c r="AX134" s="165" t="s">
        <v>559</v>
      </c>
      <c r="AY134" s="165" t="s">
        <v>952</v>
      </c>
      <c r="AZ134" s="165" t="s">
        <v>1011</v>
      </c>
      <c r="BA134" s="165" t="s">
        <v>1011</v>
      </c>
      <c r="BB134" s="165" t="s">
        <v>559</v>
      </c>
      <c r="BC134" s="165" t="s">
        <v>559</v>
      </c>
      <c r="BD134" s="165" t="s">
        <v>1010</v>
      </c>
      <c r="BE134" s="165" t="s">
        <v>559</v>
      </c>
      <c r="BF134" s="108"/>
    </row>
    <row r="135" spans="1:58" x14ac:dyDescent="0.25">
      <c r="A135" s="133" t="s">
        <v>245</v>
      </c>
      <c r="B135" s="111" t="s">
        <v>244</v>
      </c>
      <c r="C135" s="165" t="s">
        <v>1126</v>
      </c>
      <c r="D135" s="165" t="s">
        <v>1126</v>
      </c>
      <c r="E135" s="165" t="s">
        <v>1017</v>
      </c>
      <c r="F135" s="165" t="s">
        <v>1017</v>
      </c>
      <c r="G135" s="165" t="s">
        <v>1017</v>
      </c>
      <c r="H135" s="165" t="s">
        <v>1017</v>
      </c>
      <c r="I135" s="165" t="s">
        <v>1017</v>
      </c>
      <c r="J135" s="165" t="s">
        <v>1013</v>
      </c>
      <c r="K135" s="165" t="s">
        <v>1013</v>
      </c>
      <c r="L135" s="165" t="s">
        <v>545</v>
      </c>
      <c r="M135" s="165" t="s">
        <v>1010</v>
      </c>
      <c r="N135" s="165" t="s">
        <v>1010</v>
      </c>
      <c r="O135" s="165" t="s">
        <v>1018</v>
      </c>
      <c r="P135" s="165" t="s">
        <v>1018</v>
      </c>
      <c r="Q135" s="165" t="s">
        <v>1015</v>
      </c>
      <c r="R135" s="165" t="s">
        <v>1015</v>
      </c>
      <c r="S135" s="165" t="s">
        <v>1019</v>
      </c>
      <c r="T135" s="165" t="s">
        <v>1020</v>
      </c>
      <c r="U135" s="165" t="s">
        <v>1020</v>
      </c>
      <c r="V135" s="165" t="s">
        <v>559</v>
      </c>
      <c r="W135" s="165" t="s">
        <v>994</v>
      </c>
      <c r="X135" s="165" t="s">
        <v>994</v>
      </c>
      <c r="Y135" s="165" t="s">
        <v>994</v>
      </c>
      <c r="Z135" s="165" t="s">
        <v>994</v>
      </c>
      <c r="AA135" s="165" t="s">
        <v>994</v>
      </c>
      <c r="AB135" s="165" t="s">
        <v>1007</v>
      </c>
      <c r="AC135" s="165" t="s">
        <v>994</v>
      </c>
      <c r="AD135" s="109" t="s">
        <v>1016</v>
      </c>
      <c r="AE135" s="165" t="s">
        <v>994</v>
      </c>
      <c r="AF135" s="165" t="s">
        <v>1015</v>
      </c>
      <c r="AG135" s="165" t="s">
        <v>559</v>
      </c>
      <c r="AH135" s="165" t="s">
        <v>1013</v>
      </c>
      <c r="AI135" s="165" t="s">
        <v>1013</v>
      </c>
      <c r="AJ135" s="165" t="s">
        <v>1013</v>
      </c>
      <c r="AK135" s="167" t="s">
        <v>950</v>
      </c>
      <c r="AL135" s="165" t="s">
        <v>1012</v>
      </c>
      <c r="AM135" s="165" t="s">
        <v>1012</v>
      </c>
      <c r="AN135" s="165" t="s">
        <v>545</v>
      </c>
      <c r="AO135" s="165" t="s">
        <v>545</v>
      </c>
      <c r="AP135" s="165" t="s">
        <v>545</v>
      </c>
      <c r="AQ135" s="165" t="s">
        <v>545</v>
      </c>
      <c r="AR135" s="165" t="s">
        <v>1008</v>
      </c>
      <c r="AS135" s="165" t="s">
        <v>559</v>
      </c>
      <c r="AT135" s="165" t="s">
        <v>1009</v>
      </c>
      <c r="AU135" s="165" t="s">
        <v>559</v>
      </c>
      <c r="AV135" s="165" t="s">
        <v>556</v>
      </c>
      <c r="AW135" s="165" t="s">
        <v>559</v>
      </c>
      <c r="AX135" s="165" t="s">
        <v>559</v>
      </c>
      <c r="AY135" s="165" t="s">
        <v>952</v>
      </c>
      <c r="AZ135" s="165" t="s">
        <v>1011</v>
      </c>
      <c r="BA135" s="165" t="s">
        <v>1011</v>
      </c>
      <c r="BB135" s="165" t="s">
        <v>559</v>
      </c>
      <c r="BC135" s="165" t="s">
        <v>559</v>
      </c>
      <c r="BD135" s="165" t="s">
        <v>1010</v>
      </c>
      <c r="BE135" s="165" t="s">
        <v>559</v>
      </c>
      <c r="BF135" s="108"/>
    </row>
    <row r="136" spans="1:58" x14ac:dyDescent="0.25">
      <c r="A136" s="133" t="s">
        <v>247</v>
      </c>
      <c r="B136" s="111" t="s">
        <v>246</v>
      </c>
      <c r="C136" s="165" t="s">
        <v>1126</v>
      </c>
      <c r="D136" s="165" t="s">
        <v>1126</v>
      </c>
      <c r="E136" s="165" t="s">
        <v>1017</v>
      </c>
      <c r="F136" s="165" t="s">
        <v>1017</v>
      </c>
      <c r="G136" s="165" t="s">
        <v>1017</v>
      </c>
      <c r="H136" s="165" t="s">
        <v>1017</v>
      </c>
      <c r="I136" s="165" t="s">
        <v>1017</v>
      </c>
      <c r="J136" s="165" t="s">
        <v>1013</v>
      </c>
      <c r="K136" s="165" t="s">
        <v>1013</v>
      </c>
      <c r="L136" s="165" t="s">
        <v>545</v>
      </c>
      <c r="M136" s="165" t="s">
        <v>1010</v>
      </c>
      <c r="N136" s="165" t="s">
        <v>1010</v>
      </c>
      <c r="O136" s="165" t="s">
        <v>1018</v>
      </c>
      <c r="P136" s="165" t="s">
        <v>1018</v>
      </c>
      <c r="Q136" s="165" t="s">
        <v>1015</v>
      </c>
      <c r="R136" s="165" t="s">
        <v>1015</v>
      </c>
      <c r="S136" s="165" t="s">
        <v>1019</v>
      </c>
      <c r="T136" s="165" t="s">
        <v>1020</v>
      </c>
      <c r="U136" s="165" t="s">
        <v>1020</v>
      </c>
      <c r="V136" s="165" t="s">
        <v>559</v>
      </c>
      <c r="W136" s="165" t="s">
        <v>994</v>
      </c>
      <c r="X136" s="165" t="s">
        <v>994</v>
      </c>
      <c r="Y136" s="165" t="s">
        <v>994</v>
      </c>
      <c r="Z136" s="165" t="s">
        <v>994</v>
      </c>
      <c r="AA136" s="165" t="s">
        <v>994</v>
      </c>
      <c r="AB136" s="165" t="s">
        <v>1007</v>
      </c>
      <c r="AC136" s="165" t="s">
        <v>994</v>
      </c>
      <c r="AD136" s="109" t="s">
        <v>1016</v>
      </c>
      <c r="AE136" s="165" t="s">
        <v>994</v>
      </c>
      <c r="AF136" s="165" t="s">
        <v>1015</v>
      </c>
      <c r="AG136" s="165" t="s">
        <v>559</v>
      </c>
      <c r="AH136" s="165" t="s">
        <v>1013</v>
      </c>
      <c r="AI136" s="165" t="s">
        <v>1013</v>
      </c>
      <c r="AJ136" s="165" t="s">
        <v>1013</v>
      </c>
      <c r="AK136" s="167" t="s">
        <v>953</v>
      </c>
      <c r="AL136" s="165" t="s">
        <v>1012</v>
      </c>
      <c r="AM136" s="165" t="s">
        <v>1012</v>
      </c>
      <c r="AN136" s="165" t="s">
        <v>545</v>
      </c>
      <c r="AO136" s="165" t="s">
        <v>545</v>
      </c>
      <c r="AP136" s="165" t="s">
        <v>545</v>
      </c>
      <c r="AQ136" s="165" t="s">
        <v>545</v>
      </c>
      <c r="AR136" s="165" t="s">
        <v>1008</v>
      </c>
      <c r="AS136" s="165" t="s">
        <v>559</v>
      </c>
      <c r="AT136" s="165" t="s">
        <v>1009</v>
      </c>
      <c r="AU136" s="165" t="s">
        <v>559</v>
      </c>
      <c r="AV136" s="165" t="s">
        <v>556</v>
      </c>
      <c r="AW136" s="165" t="s">
        <v>559</v>
      </c>
      <c r="AX136" s="165" t="s">
        <v>559</v>
      </c>
      <c r="AY136" s="165" t="s">
        <v>952</v>
      </c>
      <c r="AZ136" s="165" t="s">
        <v>1011</v>
      </c>
      <c r="BA136" s="165" t="s">
        <v>1011</v>
      </c>
      <c r="BB136" s="165" t="s">
        <v>559</v>
      </c>
      <c r="BC136" s="165" t="s">
        <v>559</v>
      </c>
      <c r="BD136" s="165" t="s">
        <v>1010</v>
      </c>
      <c r="BE136" s="165" t="s">
        <v>559</v>
      </c>
      <c r="BF136" s="108"/>
    </row>
    <row r="137" spans="1:58" x14ac:dyDescent="0.25">
      <c r="A137" s="133" t="s">
        <v>249</v>
      </c>
      <c r="B137" s="111" t="s">
        <v>248</v>
      </c>
      <c r="C137" s="165" t="s">
        <v>1126</v>
      </c>
      <c r="D137" s="165" t="s">
        <v>1126</v>
      </c>
      <c r="E137" s="165" t="s">
        <v>1017</v>
      </c>
      <c r="F137" s="165" t="s">
        <v>1017</v>
      </c>
      <c r="G137" s="165" t="s">
        <v>1017</v>
      </c>
      <c r="H137" s="165" t="s">
        <v>1017</v>
      </c>
      <c r="I137" s="165" t="s">
        <v>1017</v>
      </c>
      <c r="J137" s="165" t="s">
        <v>1013</v>
      </c>
      <c r="K137" s="165" t="s">
        <v>1013</v>
      </c>
      <c r="L137" s="165" t="s">
        <v>545</v>
      </c>
      <c r="M137" s="165" t="s">
        <v>1010</v>
      </c>
      <c r="N137" s="165" t="s">
        <v>1010</v>
      </c>
      <c r="O137" s="165" t="s">
        <v>1018</v>
      </c>
      <c r="P137" s="165" t="s">
        <v>1018</v>
      </c>
      <c r="Q137" s="165" t="s">
        <v>1015</v>
      </c>
      <c r="R137" s="165" t="s">
        <v>1015</v>
      </c>
      <c r="S137" s="165" t="s">
        <v>1019</v>
      </c>
      <c r="T137" s="165" t="s">
        <v>1020</v>
      </c>
      <c r="U137" s="165" t="s">
        <v>1020</v>
      </c>
      <c r="V137" s="165" t="s">
        <v>559</v>
      </c>
      <c r="W137" s="165" t="s">
        <v>994</v>
      </c>
      <c r="X137" s="165" t="s">
        <v>994</v>
      </c>
      <c r="Y137" s="165" t="s">
        <v>994</v>
      </c>
      <c r="Z137" s="165" t="s">
        <v>994</v>
      </c>
      <c r="AA137" s="165" t="s">
        <v>994</v>
      </c>
      <c r="AB137" s="165" t="s">
        <v>1007</v>
      </c>
      <c r="AC137" s="165" t="s">
        <v>994</v>
      </c>
      <c r="AD137" s="109" t="s">
        <v>1016</v>
      </c>
      <c r="AE137" s="165" t="s">
        <v>994</v>
      </c>
      <c r="AF137" s="165" t="s">
        <v>1015</v>
      </c>
      <c r="AG137" s="165" t="s">
        <v>559</v>
      </c>
      <c r="AH137" s="165" t="s">
        <v>1013</v>
      </c>
      <c r="AI137" s="165" t="s">
        <v>1013</v>
      </c>
      <c r="AJ137" s="165" t="s">
        <v>1013</v>
      </c>
      <c r="AK137" s="167" t="s">
        <v>950</v>
      </c>
      <c r="AL137" s="165" t="s">
        <v>1012</v>
      </c>
      <c r="AM137" s="165" t="s">
        <v>1012</v>
      </c>
      <c r="AN137" s="165" t="s">
        <v>545</v>
      </c>
      <c r="AO137" s="165" t="s">
        <v>545</v>
      </c>
      <c r="AP137" s="165" t="s">
        <v>545</v>
      </c>
      <c r="AQ137" s="165" t="s">
        <v>545</v>
      </c>
      <c r="AR137" s="165" t="s">
        <v>1008</v>
      </c>
      <c r="AS137" s="165" t="s">
        <v>559</v>
      </c>
      <c r="AT137" s="165" t="s">
        <v>1009</v>
      </c>
      <c r="AU137" s="165" t="s">
        <v>559</v>
      </c>
      <c r="AV137" s="165" t="s">
        <v>556</v>
      </c>
      <c r="AW137" s="165" t="s">
        <v>559</v>
      </c>
      <c r="AX137" s="165" t="s">
        <v>559</v>
      </c>
      <c r="AY137" s="165" t="s">
        <v>952</v>
      </c>
      <c r="AZ137" s="165" t="s">
        <v>1011</v>
      </c>
      <c r="BA137" s="165" t="s">
        <v>1011</v>
      </c>
      <c r="BB137" s="165" t="s">
        <v>559</v>
      </c>
      <c r="BC137" s="165" t="s">
        <v>559</v>
      </c>
      <c r="BD137" s="165" t="s">
        <v>1010</v>
      </c>
      <c r="BE137" s="165" t="s">
        <v>559</v>
      </c>
      <c r="BF137" s="108"/>
    </row>
    <row r="138" spans="1:58" x14ac:dyDescent="0.25">
      <c r="A138" s="133" t="s">
        <v>251</v>
      </c>
      <c r="B138" s="111" t="s">
        <v>250</v>
      </c>
      <c r="C138" s="165" t="s">
        <v>1126</v>
      </c>
      <c r="D138" s="165" t="s">
        <v>1126</v>
      </c>
      <c r="E138" s="165" t="s">
        <v>1017</v>
      </c>
      <c r="F138" s="165" t="s">
        <v>1017</v>
      </c>
      <c r="G138" s="165" t="s">
        <v>1017</v>
      </c>
      <c r="H138" s="165" t="s">
        <v>1017</v>
      </c>
      <c r="I138" s="165" t="s">
        <v>1017</v>
      </c>
      <c r="J138" s="165" t="s">
        <v>1013</v>
      </c>
      <c r="K138" s="165" t="s">
        <v>1013</v>
      </c>
      <c r="L138" s="165" t="s">
        <v>545</v>
      </c>
      <c r="M138" s="165" t="s">
        <v>1010</v>
      </c>
      <c r="N138" s="165" t="s">
        <v>1010</v>
      </c>
      <c r="O138" s="165" t="s">
        <v>1018</v>
      </c>
      <c r="P138" s="165" t="s">
        <v>1018</v>
      </c>
      <c r="Q138" s="165" t="s">
        <v>1015</v>
      </c>
      <c r="R138" s="165" t="s">
        <v>1015</v>
      </c>
      <c r="S138" s="165" t="s">
        <v>1019</v>
      </c>
      <c r="T138" s="165" t="s">
        <v>1020</v>
      </c>
      <c r="U138" s="165" t="s">
        <v>1020</v>
      </c>
      <c r="V138" s="165" t="s">
        <v>559</v>
      </c>
      <c r="W138" s="165" t="s">
        <v>994</v>
      </c>
      <c r="X138" s="165" t="s">
        <v>994</v>
      </c>
      <c r="Y138" s="165" t="s">
        <v>994</v>
      </c>
      <c r="Z138" s="165" t="s">
        <v>994</v>
      </c>
      <c r="AA138" s="165" t="s">
        <v>994</v>
      </c>
      <c r="AB138" s="165" t="s">
        <v>1007</v>
      </c>
      <c r="AC138" s="165" t="s">
        <v>994</v>
      </c>
      <c r="AD138" s="109" t="s">
        <v>1016</v>
      </c>
      <c r="AE138" s="165" t="s">
        <v>994</v>
      </c>
      <c r="AF138" s="165" t="s">
        <v>1015</v>
      </c>
      <c r="AG138" s="165" t="s">
        <v>559</v>
      </c>
      <c r="AH138" s="165" t="s">
        <v>1013</v>
      </c>
      <c r="AI138" s="165" t="s">
        <v>1013</v>
      </c>
      <c r="AJ138" s="165" t="s">
        <v>1013</v>
      </c>
      <c r="AK138" s="167" t="s">
        <v>953</v>
      </c>
      <c r="AL138" s="165" t="s">
        <v>1012</v>
      </c>
      <c r="AM138" s="165" t="s">
        <v>1012</v>
      </c>
      <c r="AN138" s="165" t="s">
        <v>545</v>
      </c>
      <c r="AO138" s="165" t="s">
        <v>545</v>
      </c>
      <c r="AP138" s="165" t="s">
        <v>545</v>
      </c>
      <c r="AQ138" s="165" t="s">
        <v>545</v>
      </c>
      <c r="AR138" s="165" t="s">
        <v>1008</v>
      </c>
      <c r="AS138" s="165" t="s">
        <v>559</v>
      </c>
      <c r="AT138" s="165" t="s">
        <v>1009</v>
      </c>
      <c r="AU138" s="165" t="s">
        <v>559</v>
      </c>
      <c r="AV138" s="165" t="s">
        <v>556</v>
      </c>
      <c r="AW138" s="165" t="s">
        <v>559</v>
      </c>
      <c r="AX138" s="165" t="s">
        <v>559</v>
      </c>
      <c r="AY138" s="165" t="s">
        <v>952</v>
      </c>
      <c r="AZ138" s="165" t="s">
        <v>1011</v>
      </c>
      <c r="BA138" s="165" t="s">
        <v>1011</v>
      </c>
      <c r="BB138" s="165" t="s">
        <v>559</v>
      </c>
      <c r="BC138" s="165" t="s">
        <v>559</v>
      </c>
      <c r="BD138" s="165" t="s">
        <v>1010</v>
      </c>
      <c r="BE138" s="165" t="s">
        <v>559</v>
      </c>
      <c r="BF138" s="108"/>
    </row>
    <row r="139" spans="1:58" x14ac:dyDescent="0.25">
      <c r="A139" s="133" t="s">
        <v>253</v>
      </c>
      <c r="B139" s="111" t="s">
        <v>252</v>
      </c>
      <c r="C139" s="165" t="s">
        <v>1126</v>
      </c>
      <c r="D139" s="165" t="s">
        <v>1126</v>
      </c>
      <c r="E139" s="165" t="s">
        <v>1017</v>
      </c>
      <c r="F139" s="165" t="s">
        <v>1017</v>
      </c>
      <c r="G139" s="165" t="s">
        <v>1017</v>
      </c>
      <c r="H139" s="165" t="s">
        <v>1017</v>
      </c>
      <c r="I139" s="165" t="s">
        <v>1017</v>
      </c>
      <c r="J139" s="165" t="s">
        <v>1013</v>
      </c>
      <c r="K139" s="165" t="s">
        <v>1013</v>
      </c>
      <c r="L139" s="165" t="s">
        <v>545</v>
      </c>
      <c r="M139" s="165" t="s">
        <v>1010</v>
      </c>
      <c r="N139" s="165" t="s">
        <v>1010</v>
      </c>
      <c r="O139" s="165" t="s">
        <v>1018</v>
      </c>
      <c r="P139" s="165" t="s">
        <v>1018</v>
      </c>
      <c r="Q139" s="165" t="s">
        <v>1015</v>
      </c>
      <c r="R139" s="165" t="s">
        <v>1015</v>
      </c>
      <c r="S139" s="165" t="s">
        <v>1019</v>
      </c>
      <c r="T139" s="165" t="s">
        <v>1020</v>
      </c>
      <c r="U139" s="165" t="s">
        <v>1020</v>
      </c>
      <c r="V139" s="165" t="s">
        <v>559</v>
      </c>
      <c r="W139" s="165" t="s">
        <v>994</v>
      </c>
      <c r="X139" s="165" t="s">
        <v>994</v>
      </c>
      <c r="Y139" s="165" t="s">
        <v>994</v>
      </c>
      <c r="Z139" s="165" t="s">
        <v>994</v>
      </c>
      <c r="AA139" s="165" t="s">
        <v>994</v>
      </c>
      <c r="AB139" s="165" t="s">
        <v>1007</v>
      </c>
      <c r="AC139" s="165" t="s">
        <v>994</v>
      </c>
      <c r="AD139" s="109" t="s">
        <v>1016</v>
      </c>
      <c r="AE139" s="165" t="s">
        <v>994</v>
      </c>
      <c r="AF139" s="165" t="s">
        <v>1015</v>
      </c>
      <c r="AG139" s="165" t="s">
        <v>559</v>
      </c>
      <c r="AH139" s="165" t="s">
        <v>1013</v>
      </c>
      <c r="AI139" s="165" t="s">
        <v>1013</v>
      </c>
      <c r="AJ139" s="165" t="s">
        <v>1013</v>
      </c>
      <c r="AK139" s="167" t="s">
        <v>953</v>
      </c>
      <c r="AL139" s="165" t="s">
        <v>1012</v>
      </c>
      <c r="AM139" s="165" t="s">
        <v>1012</v>
      </c>
      <c r="AN139" s="165" t="s">
        <v>545</v>
      </c>
      <c r="AO139" s="165" t="s">
        <v>545</v>
      </c>
      <c r="AP139" s="165" t="s">
        <v>545</v>
      </c>
      <c r="AQ139" s="165" t="s">
        <v>545</v>
      </c>
      <c r="AR139" s="165" t="s">
        <v>1008</v>
      </c>
      <c r="AS139" s="165" t="s">
        <v>559</v>
      </c>
      <c r="AT139" s="165" t="s">
        <v>1009</v>
      </c>
      <c r="AU139" s="165" t="s">
        <v>559</v>
      </c>
      <c r="AV139" s="165" t="s">
        <v>556</v>
      </c>
      <c r="AW139" s="165" t="s">
        <v>559</v>
      </c>
      <c r="AX139" s="165" t="s">
        <v>559</v>
      </c>
      <c r="AY139" s="165" t="s">
        <v>952</v>
      </c>
      <c r="AZ139" s="165" t="s">
        <v>1011</v>
      </c>
      <c r="BA139" s="165" t="s">
        <v>1011</v>
      </c>
      <c r="BB139" s="165" t="s">
        <v>559</v>
      </c>
      <c r="BC139" s="165" t="s">
        <v>559</v>
      </c>
      <c r="BD139" s="165" t="s">
        <v>1010</v>
      </c>
      <c r="BE139" s="165" t="s">
        <v>559</v>
      </c>
      <c r="BF139" s="108"/>
    </row>
    <row r="140" spans="1:58" x14ac:dyDescent="0.25">
      <c r="A140" s="133" t="s">
        <v>255</v>
      </c>
      <c r="B140" s="111" t="s">
        <v>254</v>
      </c>
      <c r="C140" s="165" t="s">
        <v>1126</v>
      </c>
      <c r="D140" s="165" t="s">
        <v>1126</v>
      </c>
      <c r="E140" s="165" t="s">
        <v>1017</v>
      </c>
      <c r="F140" s="165" t="s">
        <v>1017</v>
      </c>
      <c r="G140" s="165" t="s">
        <v>1017</v>
      </c>
      <c r="H140" s="165" t="s">
        <v>1017</v>
      </c>
      <c r="I140" s="165" t="s">
        <v>1017</v>
      </c>
      <c r="J140" s="165" t="s">
        <v>1013</v>
      </c>
      <c r="K140" s="165" t="s">
        <v>1013</v>
      </c>
      <c r="L140" s="165" t="s">
        <v>545</v>
      </c>
      <c r="M140" s="165" t="s">
        <v>1010</v>
      </c>
      <c r="N140" s="165" t="s">
        <v>1010</v>
      </c>
      <c r="O140" s="165" t="s">
        <v>1018</v>
      </c>
      <c r="P140" s="165" t="s">
        <v>1018</v>
      </c>
      <c r="Q140" s="165" t="s">
        <v>1015</v>
      </c>
      <c r="R140" s="165" t="s">
        <v>1015</v>
      </c>
      <c r="S140" s="165" t="s">
        <v>1019</v>
      </c>
      <c r="T140" s="165" t="s">
        <v>1020</v>
      </c>
      <c r="U140" s="165" t="s">
        <v>1020</v>
      </c>
      <c r="V140" s="165" t="s">
        <v>559</v>
      </c>
      <c r="W140" s="165" t="s">
        <v>994</v>
      </c>
      <c r="X140" s="165" t="s">
        <v>994</v>
      </c>
      <c r="Y140" s="165" t="s">
        <v>994</v>
      </c>
      <c r="Z140" s="165" t="s">
        <v>994</v>
      </c>
      <c r="AA140" s="165" t="s">
        <v>994</v>
      </c>
      <c r="AB140" s="165" t="s">
        <v>1007</v>
      </c>
      <c r="AC140" s="165" t="s">
        <v>994</v>
      </c>
      <c r="AD140" s="109" t="s">
        <v>1016</v>
      </c>
      <c r="AE140" s="165" t="s">
        <v>994</v>
      </c>
      <c r="AF140" s="165" t="s">
        <v>1015</v>
      </c>
      <c r="AG140" s="165" t="s">
        <v>559</v>
      </c>
      <c r="AH140" s="165" t="s">
        <v>1013</v>
      </c>
      <c r="AI140" s="165" t="s">
        <v>1013</v>
      </c>
      <c r="AJ140" s="165" t="s">
        <v>1013</v>
      </c>
      <c r="AK140" s="167" t="s">
        <v>950</v>
      </c>
      <c r="AL140" s="165" t="s">
        <v>1012</v>
      </c>
      <c r="AM140" s="165" t="s">
        <v>1012</v>
      </c>
      <c r="AN140" s="165" t="s">
        <v>545</v>
      </c>
      <c r="AO140" s="165" t="s">
        <v>545</v>
      </c>
      <c r="AP140" s="165" t="s">
        <v>545</v>
      </c>
      <c r="AQ140" s="165" t="s">
        <v>545</v>
      </c>
      <c r="AR140" s="165" t="s">
        <v>1008</v>
      </c>
      <c r="AS140" s="165" t="s">
        <v>559</v>
      </c>
      <c r="AT140" s="165" t="s">
        <v>1009</v>
      </c>
      <c r="AU140" s="165" t="s">
        <v>559</v>
      </c>
      <c r="AV140" s="165" t="s">
        <v>556</v>
      </c>
      <c r="AW140" s="165" t="s">
        <v>559</v>
      </c>
      <c r="AX140" s="165" t="s">
        <v>559</v>
      </c>
      <c r="AY140" s="165" t="s">
        <v>952</v>
      </c>
      <c r="AZ140" s="165" t="s">
        <v>1011</v>
      </c>
      <c r="BA140" s="165" t="s">
        <v>1011</v>
      </c>
      <c r="BB140" s="165" t="s">
        <v>559</v>
      </c>
      <c r="BC140" s="165" t="s">
        <v>559</v>
      </c>
      <c r="BD140" s="165" t="s">
        <v>1010</v>
      </c>
      <c r="BE140" s="165" t="s">
        <v>559</v>
      </c>
      <c r="BF140" s="108"/>
    </row>
    <row r="141" spans="1:58" x14ac:dyDescent="0.25">
      <c r="A141" s="133" t="s">
        <v>257</v>
      </c>
      <c r="B141" s="111" t="s">
        <v>256</v>
      </c>
      <c r="C141" s="165" t="s">
        <v>1126</v>
      </c>
      <c r="D141" s="165" t="s">
        <v>1126</v>
      </c>
      <c r="E141" s="165" t="s">
        <v>1017</v>
      </c>
      <c r="F141" s="165" t="s">
        <v>1017</v>
      </c>
      <c r="G141" s="165" t="s">
        <v>1017</v>
      </c>
      <c r="H141" s="165" t="s">
        <v>1017</v>
      </c>
      <c r="I141" s="165" t="s">
        <v>1017</v>
      </c>
      <c r="J141" s="165" t="s">
        <v>1013</v>
      </c>
      <c r="K141" s="165" t="s">
        <v>1013</v>
      </c>
      <c r="L141" s="165" t="s">
        <v>545</v>
      </c>
      <c r="M141" s="165" t="s">
        <v>1010</v>
      </c>
      <c r="N141" s="165" t="s">
        <v>1010</v>
      </c>
      <c r="O141" s="165" t="s">
        <v>1018</v>
      </c>
      <c r="P141" s="165" t="s">
        <v>1018</v>
      </c>
      <c r="Q141" s="165" t="s">
        <v>1015</v>
      </c>
      <c r="R141" s="165" t="s">
        <v>1015</v>
      </c>
      <c r="S141" s="165" t="s">
        <v>1019</v>
      </c>
      <c r="T141" s="165" t="s">
        <v>1020</v>
      </c>
      <c r="U141" s="165" t="s">
        <v>1020</v>
      </c>
      <c r="V141" s="165" t="s">
        <v>559</v>
      </c>
      <c r="W141" s="165" t="s">
        <v>994</v>
      </c>
      <c r="X141" s="165" t="s">
        <v>994</v>
      </c>
      <c r="Y141" s="165" t="s">
        <v>994</v>
      </c>
      <c r="Z141" s="165" t="s">
        <v>994</v>
      </c>
      <c r="AA141" s="165" t="s">
        <v>994</v>
      </c>
      <c r="AB141" s="165" t="s">
        <v>950</v>
      </c>
      <c r="AC141" s="165" t="s">
        <v>994</v>
      </c>
      <c r="AD141" s="109" t="s">
        <v>1016</v>
      </c>
      <c r="AE141" s="165" t="s">
        <v>994</v>
      </c>
      <c r="AF141" s="165" t="s">
        <v>1015</v>
      </c>
      <c r="AG141" s="165" t="s">
        <v>559</v>
      </c>
      <c r="AH141" s="165" t="s">
        <v>1013</v>
      </c>
      <c r="AI141" s="165" t="s">
        <v>1013</v>
      </c>
      <c r="AJ141" s="165" t="s">
        <v>1013</v>
      </c>
      <c r="AK141" s="167" t="s">
        <v>950</v>
      </c>
      <c r="AL141" s="165" t="s">
        <v>1012</v>
      </c>
      <c r="AM141" s="165" t="s">
        <v>1012</v>
      </c>
      <c r="AN141" s="165" t="s">
        <v>545</v>
      </c>
      <c r="AO141" s="165" t="s">
        <v>545</v>
      </c>
      <c r="AP141" s="165" t="s">
        <v>545</v>
      </c>
      <c r="AQ141" s="165" t="s">
        <v>545</v>
      </c>
      <c r="AR141" s="165" t="s">
        <v>1008</v>
      </c>
      <c r="AS141" s="165" t="s">
        <v>559</v>
      </c>
      <c r="AT141" s="165" t="s">
        <v>1009</v>
      </c>
      <c r="AU141" s="165" t="s">
        <v>559</v>
      </c>
      <c r="AV141" s="165" t="s">
        <v>556</v>
      </c>
      <c r="AW141" s="165" t="s">
        <v>559</v>
      </c>
      <c r="AX141" s="165" t="s">
        <v>559</v>
      </c>
      <c r="AY141" s="165" t="s">
        <v>952</v>
      </c>
      <c r="AZ141" s="165" t="s">
        <v>1011</v>
      </c>
      <c r="BA141" s="165" t="s">
        <v>1011</v>
      </c>
      <c r="BB141" s="165" t="s">
        <v>559</v>
      </c>
      <c r="BC141" s="165" t="s">
        <v>559</v>
      </c>
      <c r="BD141" s="165" t="s">
        <v>1010</v>
      </c>
      <c r="BE141" s="165" t="s">
        <v>559</v>
      </c>
      <c r="BF141" s="108"/>
    </row>
    <row r="142" spans="1:58" x14ac:dyDescent="0.25">
      <c r="A142" s="133" t="s">
        <v>259</v>
      </c>
      <c r="B142" s="111" t="s">
        <v>258</v>
      </c>
      <c r="C142" s="165" t="s">
        <v>1126</v>
      </c>
      <c r="D142" s="165" t="s">
        <v>1126</v>
      </c>
      <c r="E142" s="165" t="s">
        <v>1017</v>
      </c>
      <c r="F142" s="165" t="s">
        <v>1017</v>
      </c>
      <c r="G142" s="165" t="s">
        <v>1017</v>
      </c>
      <c r="H142" s="165" t="s">
        <v>1017</v>
      </c>
      <c r="I142" s="165" t="s">
        <v>1017</v>
      </c>
      <c r="J142" s="165" t="s">
        <v>1013</v>
      </c>
      <c r="K142" s="165" t="s">
        <v>1013</v>
      </c>
      <c r="L142" s="165" t="s">
        <v>545</v>
      </c>
      <c r="M142" s="165" t="s">
        <v>1010</v>
      </c>
      <c r="N142" s="165" t="s">
        <v>1010</v>
      </c>
      <c r="O142" s="165" t="s">
        <v>1018</v>
      </c>
      <c r="P142" s="165" t="s">
        <v>1018</v>
      </c>
      <c r="Q142" s="165" t="s">
        <v>1015</v>
      </c>
      <c r="R142" s="165" t="s">
        <v>1015</v>
      </c>
      <c r="S142" s="165" t="s">
        <v>1019</v>
      </c>
      <c r="T142" s="165" t="s">
        <v>1020</v>
      </c>
      <c r="U142" s="165" t="s">
        <v>1020</v>
      </c>
      <c r="V142" s="165" t="s">
        <v>559</v>
      </c>
      <c r="W142" s="165" t="s">
        <v>994</v>
      </c>
      <c r="X142" s="165" t="s">
        <v>994</v>
      </c>
      <c r="Y142" s="165" t="s">
        <v>994</v>
      </c>
      <c r="Z142" s="165" t="s">
        <v>994</v>
      </c>
      <c r="AA142" s="165" t="s">
        <v>994</v>
      </c>
      <c r="AB142" s="165" t="s">
        <v>950</v>
      </c>
      <c r="AC142" s="165" t="s">
        <v>994</v>
      </c>
      <c r="AD142" s="109" t="s">
        <v>1016</v>
      </c>
      <c r="AE142" s="165" t="s">
        <v>994</v>
      </c>
      <c r="AF142" s="165" t="s">
        <v>1015</v>
      </c>
      <c r="AG142" s="165" t="s">
        <v>559</v>
      </c>
      <c r="AH142" s="165" t="s">
        <v>1013</v>
      </c>
      <c r="AI142" s="165" t="s">
        <v>1013</v>
      </c>
      <c r="AJ142" s="165" t="s">
        <v>1013</v>
      </c>
      <c r="AK142" s="167" t="s">
        <v>950</v>
      </c>
      <c r="AL142" s="165" t="s">
        <v>1012</v>
      </c>
      <c r="AM142" s="165" t="s">
        <v>1012</v>
      </c>
      <c r="AN142" s="165" t="s">
        <v>545</v>
      </c>
      <c r="AO142" s="165" t="s">
        <v>545</v>
      </c>
      <c r="AP142" s="165" t="s">
        <v>545</v>
      </c>
      <c r="AQ142" s="165" t="s">
        <v>545</v>
      </c>
      <c r="AR142" s="165" t="s">
        <v>1008</v>
      </c>
      <c r="AS142" s="165" t="s">
        <v>559</v>
      </c>
      <c r="AT142" s="165" t="s">
        <v>1009</v>
      </c>
      <c r="AU142" s="165" t="s">
        <v>559</v>
      </c>
      <c r="AV142" s="165" t="s">
        <v>556</v>
      </c>
      <c r="AW142" s="165" t="s">
        <v>559</v>
      </c>
      <c r="AX142" s="165" t="s">
        <v>559</v>
      </c>
      <c r="AY142" s="165" t="s">
        <v>952</v>
      </c>
      <c r="AZ142" s="165" t="s">
        <v>1011</v>
      </c>
      <c r="BA142" s="165" t="s">
        <v>1011</v>
      </c>
      <c r="BB142" s="165" t="s">
        <v>559</v>
      </c>
      <c r="BC142" s="165" t="s">
        <v>559</v>
      </c>
      <c r="BD142" s="165" t="s">
        <v>1010</v>
      </c>
      <c r="BE142" s="165" t="s">
        <v>559</v>
      </c>
      <c r="BF142" s="108"/>
    </row>
    <row r="143" spans="1:58" x14ac:dyDescent="0.25">
      <c r="A143" s="133" t="s">
        <v>261</v>
      </c>
      <c r="B143" s="111" t="s">
        <v>260</v>
      </c>
      <c r="C143" s="165" t="s">
        <v>1126</v>
      </c>
      <c r="D143" s="165" t="s">
        <v>1126</v>
      </c>
      <c r="E143" s="165" t="s">
        <v>1017</v>
      </c>
      <c r="F143" s="165" t="s">
        <v>1017</v>
      </c>
      <c r="G143" s="165" t="s">
        <v>1017</v>
      </c>
      <c r="H143" s="165" t="s">
        <v>1017</v>
      </c>
      <c r="I143" s="165" t="s">
        <v>1017</v>
      </c>
      <c r="J143" s="165" t="s">
        <v>1013</v>
      </c>
      <c r="K143" s="165" t="s">
        <v>1013</v>
      </c>
      <c r="L143" s="165" t="s">
        <v>545</v>
      </c>
      <c r="M143" s="165" t="s">
        <v>1010</v>
      </c>
      <c r="N143" s="165" t="s">
        <v>1010</v>
      </c>
      <c r="O143" s="165" t="s">
        <v>1018</v>
      </c>
      <c r="P143" s="165" t="s">
        <v>1018</v>
      </c>
      <c r="Q143" s="165" t="s">
        <v>1015</v>
      </c>
      <c r="R143" s="165" t="s">
        <v>1015</v>
      </c>
      <c r="S143" s="165" t="s">
        <v>1019</v>
      </c>
      <c r="T143" s="165" t="s">
        <v>1020</v>
      </c>
      <c r="U143" s="165" t="s">
        <v>1020</v>
      </c>
      <c r="V143" s="165" t="s">
        <v>559</v>
      </c>
      <c r="W143" s="165" t="s">
        <v>994</v>
      </c>
      <c r="X143" s="165" t="s">
        <v>994</v>
      </c>
      <c r="Y143" s="165" t="s">
        <v>994</v>
      </c>
      <c r="Z143" s="165" t="s">
        <v>994</v>
      </c>
      <c r="AA143" s="165" t="s">
        <v>994</v>
      </c>
      <c r="AB143" s="165" t="s">
        <v>994</v>
      </c>
      <c r="AC143" s="165" t="s">
        <v>994</v>
      </c>
      <c r="AD143" s="109" t="s">
        <v>1016</v>
      </c>
      <c r="AE143" s="165" t="s">
        <v>994</v>
      </c>
      <c r="AF143" s="165" t="s">
        <v>1015</v>
      </c>
      <c r="AG143" s="165" t="s">
        <v>559</v>
      </c>
      <c r="AH143" s="165" t="s">
        <v>1013</v>
      </c>
      <c r="AI143" s="165" t="s">
        <v>1013</v>
      </c>
      <c r="AJ143" s="165" t="s">
        <v>1013</v>
      </c>
      <c r="AK143" s="167" t="s">
        <v>950</v>
      </c>
      <c r="AL143" s="165" t="s">
        <v>1012</v>
      </c>
      <c r="AM143" s="165" t="s">
        <v>1012</v>
      </c>
      <c r="AN143" s="165" t="s">
        <v>545</v>
      </c>
      <c r="AO143" s="165" t="s">
        <v>545</v>
      </c>
      <c r="AP143" s="165" t="s">
        <v>545</v>
      </c>
      <c r="AQ143" s="165" t="s">
        <v>545</v>
      </c>
      <c r="AR143" s="165" t="s">
        <v>1008</v>
      </c>
      <c r="AS143" s="165" t="s">
        <v>559</v>
      </c>
      <c r="AT143" s="165" t="s">
        <v>1009</v>
      </c>
      <c r="AU143" s="165" t="s">
        <v>559</v>
      </c>
      <c r="AV143" s="165" t="s">
        <v>556</v>
      </c>
      <c r="AW143" s="165" t="s">
        <v>559</v>
      </c>
      <c r="AX143" s="165" t="s">
        <v>559</v>
      </c>
      <c r="AY143" s="165" t="s">
        <v>952</v>
      </c>
      <c r="AZ143" s="165" t="s">
        <v>1011</v>
      </c>
      <c r="BA143" s="165" t="s">
        <v>1011</v>
      </c>
      <c r="BB143" s="165" t="s">
        <v>559</v>
      </c>
      <c r="BC143" s="165" t="s">
        <v>559</v>
      </c>
      <c r="BD143" s="165" t="s">
        <v>1010</v>
      </c>
      <c r="BE143" s="165" t="s">
        <v>559</v>
      </c>
      <c r="BF143" s="108"/>
    </row>
    <row r="144" spans="1:58" x14ac:dyDescent="0.25">
      <c r="A144" s="133" t="s">
        <v>377</v>
      </c>
      <c r="B144" s="111" t="s">
        <v>262</v>
      </c>
      <c r="C144" s="165" t="s">
        <v>1126</v>
      </c>
      <c r="D144" s="165" t="s">
        <v>1126</v>
      </c>
      <c r="E144" s="165" t="s">
        <v>1017</v>
      </c>
      <c r="F144" s="165" t="s">
        <v>1017</v>
      </c>
      <c r="G144" s="165" t="s">
        <v>1017</v>
      </c>
      <c r="H144" s="165" t="s">
        <v>1017</v>
      </c>
      <c r="I144" s="165" t="s">
        <v>1017</v>
      </c>
      <c r="J144" s="165" t="s">
        <v>1013</v>
      </c>
      <c r="K144" s="165" t="s">
        <v>1013</v>
      </c>
      <c r="L144" s="165" t="s">
        <v>545</v>
      </c>
      <c r="M144" s="165" t="s">
        <v>1010</v>
      </c>
      <c r="N144" s="165" t="s">
        <v>1010</v>
      </c>
      <c r="O144" s="165" t="s">
        <v>1018</v>
      </c>
      <c r="P144" s="165" t="s">
        <v>1018</v>
      </c>
      <c r="Q144" s="165" t="s">
        <v>1015</v>
      </c>
      <c r="R144" s="165" t="s">
        <v>1015</v>
      </c>
      <c r="S144" s="165" t="s">
        <v>1019</v>
      </c>
      <c r="T144" s="165" t="s">
        <v>1020</v>
      </c>
      <c r="U144" s="165" t="s">
        <v>1020</v>
      </c>
      <c r="V144" s="165" t="s">
        <v>559</v>
      </c>
      <c r="W144" s="165" t="s">
        <v>994</v>
      </c>
      <c r="X144" s="165" t="s">
        <v>994</v>
      </c>
      <c r="Y144" s="165" t="s">
        <v>994</v>
      </c>
      <c r="Z144" s="165" t="s">
        <v>994</v>
      </c>
      <c r="AA144" s="165" t="s">
        <v>994</v>
      </c>
      <c r="AB144" s="165" t="s">
        <v>950</v>
      </c>
      <c r="AC144" s="165" t="s">
        <v>994</v>
      </c>
      <c r="AD144" s="109" t="s">
        <v>1016</v>
      </c>
      <c r="AE144" s="165" t="s">
        <v>994</v>
      </c>
      <c r="AF144" s="165" t="s">
        <v>1015</v>
      </c>
      <c r="AG144" s="165" t="s">
        <v>559</v>
      </c>
      <c r="AH144" s="165" t="s">
        <v>1013</v>
      </c>
      <c r="AI144" s="165" t="s">
        <v>1013</v>
      </c>
      <c r="AJ144" s="165" t="s">
        <v>1013</v>
      </c>
      <c r="AK144" s="167" t="s">
        <v>953</v>
      </c>
      <c r="AL144" s="165" t="s">
        <v>1012</v>
      </c>
      <c r="AM144" s="165" t="s">
        <v>1012</v>
      </c>
      <c r="AN144" s="165" t="s">
        <v>545</v>
      </c>
      <c r="AO144" s="165" t="s">
        <v>545</v>
      </c>
      <c r="AP144" s="165" t="s">
        <v>545</v>
      </c>
      <c r="AQ144" s="165" t="s">
        <v>545</v>
      </c>
      <c r="AR144" s="165" t="s">
        <v>1008</v>
      </c>
      <c r="AS144" s="165" t="s">
        <v>559</v>
      </c>
      <c r="AT144" s="165" t="s">
        <v>1009</v>
      </c>
      <c r="AU144" s="165" t="s">
        <v>559</v>
      </c>
      <c r="AV144" s="165" t="s">
        <v>556</v>
      </c>
      <c r="AW144" s="165" t="s">
        <v>559</v>
      </c>
      <c r="AX144" s="165" t="s">
        <v>559</v>
      </c>
      <c r="AY144" s="165" t="s">
        <v>952</v>
      </c>
      <c r="AZ144" s="165" t="s">
        <v>1011</v>
      </c>
      <c r="BA144" s="165" t="s">
        <v>1011</v>
      </c>
      <c r="BB144" s="165" t="s">
        <v>559</v>
      </c>
      <c r="BC144" s="165" t="s">
        <v>559</v>
      </c>
      <c r="BD144" s="165" t="s">
        <v>1010</v>
      </c>
      <c r="BE144" s="165" t="s">
        <v>559</v>
      </c>
      <c r="BF144" s="108"/>
    </row>
    <row r="145" spans="1:58" x14ac:dyDescent="0.25">
      <c r="A145" s="133" t="s">
        <v>264</v>
      </c>
      <c r="B145" s="111" t="s">
        <v>263</v>
      </c>
      <c r="C145" s="165" t="s">
        <v>1126</v>
      </c>
      <c r="D145" s="165" t="s">
        <v>1126</v>
      </c>
      <c r="E145" s="165" t="s">
        <v>1017</v>
      </c>
      <c r="F145" s="165" t="s">
        <v>1017</v>
      </c>
      <c r="G145" s="165" t="s">
        <v>1017</v>
      </c>
      <c r="H145" s="165" t="s">
        <v>1017</v>
      </c>
      <c r="I145" s="165" t="s">
        <v>1017</v>
      </c>
      <c r="J145" s="165" t="s">
        <v>1013</v>
      </c>
      <c r="K145" s="165" t="s">
        <v>1013</v>
      </c>
      <c r="L145" s="165" t="s">
        <v>545</v>
      </c>
      <c r="M145" s="165" t="s">
        <v>1010</v>
      </c>
      <c r="N145" s="165" t="s">
        <v>1010</v>
      </c>
      <c r="O145" s="165" t="s">
        <v>1018</v>
      </c>
      <c r="P145" s="165" t="s">
        <v>1018</v>
      </c>
      <c r="Q145" s="165" t="s">
        <v>1015</v>
      </c>
      <c r="R145" s="165" t="s">
        <v>1015</v>
      </c>
      <c r="S145" s="165" t="s">
        <v>1019</v>
      </c>
      <c r="T145" s="165" t="s">
        <v>1020</v>
      </c>
      <c r="U145" s="165" t="s">
        <v>1020</v>
      </c>
      <c r="V145" s="165" t="s">
        <v>559</v>
      </c>
      <c r="W145" s="165" t="s">
        <v>994</v>
      </c>
      <c r="X145" s="165" t="s">
        <v>994</v>
      </c>
      <c r="Y145" s="165" t="s">
        <v>994</v>
      </c>
      <c r="Z145" s="165" t="s">
        <v>994</v>
      </c>
      <c r="AA145" s="165" t="s">
        <v>994</v>
      </c>
      <c r="AB145" s="165" t="s">
        <v>1007</v>
      </c>
      <c r="AC145" s="165" t="s">
        <v>994</v>
      </c>
      <c r="AD145" s="109" t="s">
        <v>1016</v>
      </c>
      <c r="AE145" s="165" t="s">
        <v>994</v>
      </c>
      <c r="AF145" s="165" t="s">
        <v>1015</v>
      </c>
      <c r="AG145" s="165" t="s">
        <v>559</v>
      </c>
      <c r="AH145" s="165" t="s">
        <v>1013</v>
      </c>
      <c r="AI145" s="165" t="s">
        <v>1013</v>
      </c>
      <c r="AJ145" s="165" t="s">
        <v>1013</v>
      </c>
      <c r="AK145" s="167" t="s">
        <v>950</v>
      </c>
      <c r="AL145" s="165" t="s">
        <v>1012</v>
      </c>
      <c r="AM145" s="165" t="s">
        <v>1012</v>
      </c>
      <c r="AN145" s="165" t="s">
        <v>545</v>
      </c>
      <c r="AO145" s="165" t="s">
        <v>545</v>
      </c>
      <c r="AP145" s="165" t="s">
        <v>545</v>
      </c>
      <c r="AQ145" s="165" t="s">
        <v>545</v>
      </c>
      <c r="AR145" s="165" t="s">
        <v>1008</v>
      </c>
      <c r="AS145" s="165" t="s">
        <v>559</v>
      </c>
      <c r="AT145" s="165" t="s">
        <v>1009</v>
      </c>
      <c r="AU145" s="165" t="s">
        <v>559</v>
      </c>
      <c r="AV145" s="165" t="s">
        <v>556</v>
      </c>
      <c r="AW145" s="165" t="s">
        <v>559</v>
      </c>
      <c r="AX145" s="165" t="s">
        <v>559</v>
      </c>
      <c r="AY145" s="165" t="s">
        <v>952</v>
      </c>
      <c r="AZ145" s="165" t="s">
        <v>1011</v>
      </c>
      <c r="BA145" s="165" t="s">
        <v>1011</v>
      </c>
      <c r="BB145" s="165" t="s">
        <v>559</v>
      </c>
      <c r="BC145" s="165" t="s">
        <v>559</v>
      </c>
      <c r="BD145" s="165" t="s">
        <v>1010</v>
      </c>
      <c r="BE145" s="165" t="s">
        <v>559</v>
      </c>
      <c r="BF145" s="108"/>
    </row>
    <row r="146" spans="1:58" x14ac:dyDescent="0.25">
      <c r="A146" s="133" t="s">
        <v>266</v>
      </c>
      <c r="B146" s="111" t="s">
        <v>265</v>
      </c>
      <c r="C146" s="165" t="s">
        <v>1126</v>
      </c>
      <c r="D146" s="165" t="s">
        <v>1126</v>
      </c>
      <c r="E146" s="165" t="s">
        <v>1017</v>
      </c>
      <c r="F146" s="165" t="s">
        <v>1017</v>
      </c>
      <c r="G146" s="165" t="s">
        <v>1017</v>
      </c>
      <c r="H146" s="165" t="s">
        <v>1017</v>
      </c>
      <c r="I146" s="165" t="s">
        <v>1017</v>
      </c>
      <c r="J146" s="165" t="s">
        <v>1013</v>
      </c>
      <c r="K146" s="165" t="s">
        <v>1013</v>
      </c>
      <c r="L146" s="165" t="s">
        <v>545</v>
      </c>
      <c r="M146" s="165" t="s">
        <v>1010</v>
      </c>
      <c r="N146" s="165" t="s">
        <v>1010</v>
      </c>
      <c r="O146" s="165" t="s">
        <v>1018</v>
      </c>
      <c r="P146" s="165" t="s">
        <v>1018</v>
      </c>
      <c r="Q146" s="165" t="s">
        <v>1015</v>
      </c>
      <c r="R146" s="165" t="s">
        <v>1015</v>
      </c>
      <c r="S146" s="165" t="s">
        <v>1019</v>
      </c>
      <c r="T146" s="165" t="s">
        <v>1020</v>
      </c>
      <c r="U146" s="165" t="s">
        <v>1020</v>
      </c>
      <c r="V146" s="165" t="s">
        <v>559</v>
      </c>
      <c r="W146" s="165" t="s">
        <v>994</v>
      </c>
      <c r="X146" s="165" t="s">
        <v>994</v>
      </c>
      <c r="Y146" s="165" t="s">
        <v>994</v>
      </c>
      <c r="Z146" s="165" t="s">
        <v>994</v>
      </c>
      <c r="AA146" s="165" t="s">
        <v>994</v>
      </c>
      <c r="AB146" s="165" t="s">
        <v>950</v>
      </c>
      <c r="AC146" s="165" t="s">
        <v>994</v>
      </c>
      <c r="AD146" s="109" t="s">
        <v>1016</v>
      </c>
      <c r="AE146" s="165" t="s">
        <v>994</v>
      </c>
      <c r="AF146" s="165" t="s">
        <v>1015</v>
      </c>
      <c r="AG146" s="165" t="s">
        <v>559</v>
      </c>
      <c r="AH146" s="165" t="s">
        <v>1013</v>
      </c>
      <c r="AI146" s="165" t="s">
        <v>1013</v>
      </c>
      <c r="AJ146" s="165" t="s">
        <v>1013</v>
      </c>
      <c r="AK146" s="167" t="s">
        <v>950</v>
      </c>
      <c r="AL146" s="165" t="s">
        <v>1012</v>
      </c>
      <c r="AM146" s="165" t="s">
        <v>1012</v>
      </c>
      <c r="AN146" s="165" t="s">
        <v>545</v>
      </c>
      <c r="AO146" s="165" t="s">
        <v>545</v>
      </c>
      <c r="AP146" s="165" t="s">
        <v>545</v>
      </c>
      <c r="AQ146" s="165" t="s">
        <v>545</v>
      </c>
      <c r="AR146" s="165" t="s">
        <v>1008</v>
      </c>
      <c r="AS146" s="165" t="s">
        <v>559</v>
      </c>
      <c r="AT146" s="165" t="s">
        <v>1009</v>
      </c>
      <c r="AU146" s="165" t="s">
        <v>559</v>
      </c>
      <c r="AV146" s="165" t="s">
        <v>556</v>
      </c>
      <c r="AW146" s="165" t="s">
        <v>559</v>
      </c>
      <c r="AX146" s="165" t="s">
        <v>559</v>
      </c>
      <c r="AY146" s="165" t="s">
        <v>952</v>
      </c>
      <c r="AZ146" s="165" t="s">
        <v>1011</v>
      </c>
      <c r="BA146" s="165" t="s">
        <v>1011</v>
      </c>
      <c r="BB146" s="165" t="s">
        <v>559</v>
      </c>
      <c r="BC146" s="165" t="s">
        <v>559</v>
      </c>
      <c r="BD146" s="165" t="s">
        <v>1010</v>
      </c>
      <c r="BE146" s="165" t="s">
        <v>559</v>
      </c>
      <c r="BF146" s="108"/>
    </row>
    <row r="147" spans="1:58" x14ac:dyDescent="0.25">
      <c r="A147" s="133" t="s">
        <v>268</v>
      </c>
      <c r="B147" s="111" t="s">
        <v>267</v>
      </c>
      <c r="C147" s="165" t="s">
        <v>1126</v>
      </c>
      <c r="D147" s="165" t="s">
        <v>1126</v>
      </c>
      <c r="E147" s="165" t="s">
        <v>1017</v>
      </c>
      <c r="F147" s="165" t="s">
        <v>1017</v>
      </c>
      <c r="G147" s="165" t="s">
        <v>1017</v>
      </c>
      <c r="H147" s="165" t="s">
        <v>1017</v>
      </c>
      <c r="I147" s="165" t="s">
        <v>1017</v>
      </c>
      <c r="J147" s="165" t="s">
        <v>1013</v>
      </c>
      <c r="K147" s="165" t="s">
        <v>1013</v>
      </c>
      <c r="L147" s="165" t="s">
        <v>545</v>
      </c>
      <c r="M147" s="165" t="s">
        <v>1010</v>
      </c>
      <c r="N147" s="165" t="s">
        <v>1010</v>
      </c>
      <c r="O147" s="165" t="s">
        <v>1018</v>
      </c>
      <c r="P147" s="165" t="s">
        <v>1018</v>
      </c>
      <c r="Q147" s="165" t="s">
        <v>1015</v>
      </c>
      <c r="R147" s="165" t="s">
        <v>1015</v>
      </c>
      <c r="S147" s="165" t="s">
        <v>1019</v>
      </c>
      <c r="T147" s="165" t="s">
        <v>1020</v>
      </c>
      <c r="U147" s="165" t="s">
        <v>1020</v>
      </c>
      <c r="V147" s="165" t="s">
        <v>559</v>
      </c>
      <c r="W147" s="165" t="s">
        <v>994</v>
      </c>
      <c r="X147" s="165" t="s">
        <v>994</v>
      </c>
      <c r="Y147" s="165" t="s">
        <v>994</v>
      </c>
      <c r="Z147" s="165" t="s">
        <v>994</v>
      </c>
      <c r="AA147" s="165" t="s">
        <v>994</v>
      </c>
      <c r="AB147" s="165" t="s">
        <v>950</v>
      </c>
      <c r="AC147" s="165" t="s">
        <v>994</v>
      </c>
      <c r="AD147" s="109" t="s">
        <v>1016</v>
      </c>
      <c r="AE147" s="165" t="s">
        <v>994</v>
      </c>
      <c r="AF147" s="165" t="s">
        <v>1015</v>
      </c>
      <c r="AG147" s="165" t="s">
        <v>559</v>
      </c>
      <c r="AH147" s="165" t="s">
        <v>1013</v>
      </c>
      <c r="AI147" s="165" t="s">
        <v>1013</v>
      </c>
      <c r="AJ147" s="165" t="s">
        <v>1013</v>
      </c>
      <c r="AK147" s="167" t="s">
        <v>950</v>
      </c>
      <c r="AL147" s="165" t="s">
        <v>1012</v>
      </c>
      <c r="AM147" s="165" t="s">
        <v>1012</v>
      </c>
      <c r="AN147" s="165" t="s">
        <v>545</v>
      </c>
      <c r="AO147" s="165" t="s">
        <v>545</v>
      </c>
      <c r="AP147" s="165" t="s">
        <v>545</v>
      </c>
      <c r="AQ147" s="165" t="s">
        <v>545</v>
      </c>
      <c r="AR147" s="165" t="s">
        <v>1008</v>
      </c>
      <c r="AS147" s="165" t="s">
        <v>559</v>
      </c>
      <c r="AT147" s="165" t="s">
        <v>1009</v>
      </c>
      <c r="AU147" s="165" t="s">
        <v>559</v>
      </c>
      <c r="AV147" s="165" t="s">
        <v>556</v>
      </c>
      <c r="AW147" s="165" t="s">
        <v>559</v>
      </c>
      <c r="AX147" s="165" t="s">
        <v>559</v>
      </c>
      <c r="AY147" s="165" t="s">
        <v>952</v>
      </c>
      <c r="AZ147" s="165" t="s">
        <v>1011</v>
      </c>
      <c r="BA147" s="165" t="s">
        <v>1011</v>
      </c>
      <c r="BB147" s="165" t="s">
        <v>559</v>
      </c>
      <c r="BC147" s="165" t="s">
        <v>559</v>
      </c>
      <c r="BD147" s="165" t="s">
        <v>1010</v>
      </c>
      <c r="BE147" s="165" t="s">
        <v>559</v>
      </c>
      <c r="BF147" s="108"/>
    </row>
    <row r="148" spans="1:58" x14ac:dyDescent="0.25">
      <c r="A148" s="133" t="s">
        <v>270</v>
      </c>
      <c r="B148" s="111" t="s">
        <v>269</v>
      </c>
      <c r="C148" s="165" t="s">
        <v>1126</v>
      </c>
      <c r="D148" s="165" t="s">
        <v>1126</v>
      </c>
      <c r="E148" s="165" t="s">
        <v>1017</v>
      </c>
      <c r="F148" s="165" t="s">
        <v>1017</v>
      </c>
      <c r="G148" s="165" t="s">
        <v>1017</v>
      </c>
      <c r="H148" s="165" t="s">
        <v>1017</v>
      </c>
      <c r="I148" s="165" t="s">
        <v>1017</v>
      </c>
      <c r="J148" s="165" t="s">
        <v>1013</v>
      </c>
      <c r="K148" s="165" t="s">
        <v>1013</v>
      </c>
      <c r="L148" s="165" t="s">
        <v>545</v>
      </c>
      <c r="M148" s="165" t="s">
        <v>1010</v>
      </c>
      <c r="N148" s="165" t="s">
        <v>1010</v>
      </c>
      <c r="O148" s="165" t="s">
        <v>1018</v>
      </c>
      <c r="P148" s="165" t="s">
        <v>1018</v>
      </c>
      <c r="Q148" s="165" t="s">
        <v>1015</v>
      </c>
      <c r="R148" s="165" t="s">
        <v>1015</v>
      </c>
      <c r="S148" s="165" t="s">
        <v>1019</v>
      </c>
      <c r="T148" s="165" t="s">
        <v>1020</v>
      </c>
      <c r="U148" s="165" t="s">
        <v>1020</v>
      </c>
      <c r="V148" s="165" t="s">
        <v>559</v>
      </c>
      <c r="W148" s="165" t="s">
        <v>994</v>
      </c>
      <c r="X148" s="165" t="s">
        <v>994</v>
      </c>
      <c r="Y148" s="165" t="s">
        <v>994</v>
      </c>
      <c r="Z148" s="165" t="s">
        <v>994</v>
      </c>
      <c r="AA148" s="165" t="s">
        <v>994</v>
      </c>
      <c r="AB148" s="165" t="s">
        <v>950</v>
      </c>
      <c r="AC148" s="165" t="s">
        <v>994</v>
      </c>
      <c r="AD148" s="109" t="s">
        <v>1016</v>
      </c>
      <c r="AE148" s="165" t="s">
        <v>994</v>
      </c>
      <c r="AF148" s="165" t="s">
        <v>1015</v>
      </c>
      <c r="AG148" s="165" t="s">
        <v>559</v>
      </c>
      <c r="AH148" s="165" t="s">
        <v>1013</v>
      </c>
      <c r="AI148" s="165" t="s">
        <v>1013</v>
      </c>
      <c r="AJ148" s="165" t="s">
        <v>1013</v>
      </c>
      <c r="AK148" s="167" t="s">
        <v>950</v>
      </c>
      <c r="AL148" s="165" t="s">
        <v>1012</v>
      </c>
      <c r="AM148" s="165" t="s">
        <v>1012</v>
      </c>
      <c r="AN148" s="165" t="s">
        <v>545</v>
      </c>
      <c r="AO148" s="165" t="s">
        <v>545</v>
      </c>
      <c r="AP148" s="165" t="s">
        <v>545</v>
      </c>
      <c r="AQ148" s="165" t="s">
        <v>545</v>
      </c>
      <c r="AR148" s="165" t="s">
        <v>1008</v>
      </c>
      <c r="AS148" s="165" t="s">
        <v>559</v>
      </c>
      <c r="AT148" s="165" t="s">
        <v>1009</v>
      </c>
      <c r="AU148" s="165" t="s">
        <v>559</v>
      </c>
      <c r="AV148" s="165" t="s">
        <v>556</v>
      </c>
      <c r="AW148" s="165" t="s">
        <v>559</v>
      </c>
      <c r="AX148" s="165" t="s">
        <v>559</v>
      </c>
      <c r="AY148" s="165" t="s">
        <v>952</v>
      </c>
      <c r="AZ148" s="165" t="s">
        <v>1011</v>
      </c>
      <c r="BA148" s="165" t="s">
        <v>1011</v>
      </c>
      <c r="BB148" s="165" t="s">
        <v>559</v>
      </c>
      <c r="BC148" s="165" t="s">
        <v>559</v>
      </c>
      <c r="BD148" s="165" t="s">
        <v>1010</v>
      </c>
      <c r="BE148" s="165" t="s">
        <v>559</v>
      </c>
      <c r="BF148" s="108"/>
    </row>
    <row r="149" spans="1:58" x14ac:dyDescent="0.25">
      <c r="A149" s="133" t="s">
        <v>272</v>
      </c>
      <c r="B149" s="111" t="s">
        <v>271</v>
      </c>
      <c r="C149" s="165" t="s">
        <v>1126</v>
      </c>
      <c r="D149" s="165" t="s">
        <v>1126</v>
      </c>
      <c r="E149" s="165" t="s">
        <v>1017</v>
      </c>
      <c r="F149" s="165" t="s">
        <v>1017</v>
      </c>
      <c r="G149" s="165" t="s">
        <v>1017</v>
      </c>
      <c r="H149" s="165" t="s">
        <v>1017</v>
      </c>
      <c r="I149" s="165" t="s">
        <v>1017</v>
      </c>
      <c r="J149" s="165" t="s">
        <v>1013</v>
      </c>
      <c r="K149" s="165" t="s">
        <v>1013</v>
      </c>
      <c r="L149" s="165" t="s">
        <v>545</v>
      </c>
      <c r="M149" s="165" t="s">
        <v>1010</v>
      </c>
      <c r="N149" s="165" t="s">
        <v>1010</v>
      </c>
      <c r="O149" s="165" t="s">
        <v>1018</v>
      </c>
      <c r="P149" s="165" t="s">
        <v>1018</v>
      </c>
      <c r="Q149" s="165" t="s">
        <v>1015</v>
      </c>
      <c r="R149" s="165" t="s">
        <v>1015</v>
      </c>
      <c r="S149" s="165" t="s">
        <v>1019</v>
      </c>
      <c r="T149" s="165" t="s">
        <v>1020</v>
      </c>
      <c r="U149" s="165" t="s">
        <v>1020</v>
      </c>
      <c r="V149" s="165" t="s">
        <v>559</v>
      </c>
      <c r="W149" s="165" t="s">
        <v>994</v>
      </c>
      <c r="X149" s="165" t="s">
        <v>1005</v>
      </c>
      <c r="Y149" s="165" t="s">
        <v>994</v>
      </c>
      <c r="Z149" s="165" t="s">
        <v>994</v>
      </c>
      <c r="AA149" s="165" t="s">
        <v>994</v>
      </c>
      <c r="AB149" s="165" t="s">
        <v>950</v>
      </c>
      <c r="AC149" s="165" t="s">
        <v>994</v>
      </c>
      <c r="AD149" s="109" t="s">
        <v>1016</v>
      </c>
      <c r="AE149" s="165" t="s">
        <v>994</v>
      </c>
      <c r="AF149" s="165" t="s">
        <v>1015</v>
      </c>
      <c r="AG149" s="165" t="s">
        <v>559</v>
      </c>
      <c r="AH149" s="165" t="s">
        <v>1013</v>
      </c>
      <c r="AI149" s="165" t="s">
        <v>1013</v>
      </c>
      <c r="AJ149" s="165" t="s">
        <v>1013</v>
      </c>
      <c r="AK149" s="167" t="s">
        <v>950</v>
      </c>
      <c r="AL149" s="165" t="s">
        <v>1012</v>
      </c>
      <c r="AM149" s="165" t="s">
        <v>1012</v>
      </c>
      <c r="AN149" s="165" t="s">
        <v>545</v>
      </c>
      <c r="AO149" s="165" t="s">
        <v>545</v>
      </c>
      <c r="AP149" s="165" t="s">
        <v>545</v>
      </c>
      <c r="AQ149" s="165" t="s">
        <v>545</v>
      </c>
      <c r="AR149" s="165" t="s">
        <v>1008</v>
      </c>
      <c r="AS149" s="165" t="s">
        <v>559</v>
      </c>
      <c r="AT149" s="165" t="s">
        <v>1009</v>
      </c>
      <c r="AU149" s="165" t="s">
        <v>559</v>
      </c>
      <c r="AV149" s="165" t="s">
        <v>556</v>
      </c>
      <c r="AW149" s="165" t="s">
        <v>559</v>
      </c>
      <c r="AX149" s="165" t="s">
        <v>559</v>
      </c>
      <c r="AY149" s="165" t="s">
        <v>952</v>
      </c>
      <c r="AZ149" s="165" t="s">
        <v>1011</v>
      </c>
      <c r="BA149" s="165" t="s">
        <v>1011</v>
      </c>
      <c r="BB149" s="165" t="s">
        <v>559</v>
      </c>
      <c r="BC149" s="165" t="s">
        <v>559</v>
      </c>
      <c r="BD149" s="165" t="s">
        <v>1010</v>
      </c>
      <c r="BE149" s="165" t="s">
        <v>559</v>
      </c>
      <c r="BF149" s="108"/>
    </row>
    <row r="150" spans="1:58" x14ac:dyDescent="0.25">
      <c r="A150" s="133" t="s">
        <v>274</v>
      </c>
      <c r="B150" s="111" t="s">
        <v>273</v>
      </c>
      <c r="C150" s="165" t="s">
        <v>1126</v>
      </c>
      <c r="D150" s="165" t="s">
        <v>1126</v>
      </c>
      <c r="E150" s="165" t="s">
        <v>1017</v>
      </c>
      <c r="F150" s="165" t="s">
        <v>1017</v>
      </c>
      <c r="G150" s="165" t="s">
        <v>1017</v>
      </c>
      <c r="H150" s="165" t="s">
        <v>1017</v>
      </c>
      <c r="I150" s="165" t="s">
        <v>1017</v>
      </c>
      <c r="J150" s="165" t="s">
        <v>1013</v>
      </c>
      <c r="K150" s="165" t="s">
        <v>1013</v>
      </c>
      <c r="L150" s="165" t="s">
        <v>545</v>
      </c>
      <c r="M150" s="165" t="s">
        <v>1010</v>
      </c>
      <c r="N150" s="165" t="s">
        <v>1010</v>
      </c>
      <c r="O150" s="165" t="s">
        <v>1018</v>
      </c>
      <c r="P150" s="165" t="s">
        <v>1018</v>
      </c>
      <c r="Q150" s="165" t="s">
        <v>1015</v>
      </c>
      <c r="R150" s="165" t="s">
        <v>1015</v>
      </c>
      <c r="S150" s="165" t="s">
        <v>1019</v>
      </c>
      <c r="T150" s="165" t="s">
        <v>1020</v>
      </c>
      <c r="U150" s="165" t="s">
        <v>1020</v>
      </c>
      <c r="V150" s="165" t="s">
        <v>559</v>
      </c>
      <c r="W150" s="165" t="s">
        <v>994</v>
      </c>
      <c r="X150" s="165" t="s">
        <v>994</v>
      </c>
      <c r="Y150" s="165" t="s">
        <v>994</v>
      </c>
      <c r="Z150" s="165" t="s">
        <v>994</v>
      </c>
      <c r="AA150" s="165" t="s">
        <v>994</v>
      </c>
      <c r="AB150" s="165" t="s">
        <v>1007</v>
      </c>
      <c r="AC150" s="165" t="s">
        <v>994</v>
      </c>
      <c r="AD150" s="109" t="s">
        <v>1016</v>
      </c>
      <c r="AE150" s="165" t="s">
        <v>994</v>
      </c>
      <c r="AF150" s="165" t="s">
        <v>1015</v>
      </c>
      <c r="AG150" s="165" t="s">
        <v>559</v>
      </c>
      <c r="AH150" s="165" t="s">
        <v>1013</v>
      </c>
      <c r="AI150" s="165" t="s">
        <v>1013</v>
      </c>
      <c r="AJ150" s="165" t="s">
        <v>1013</v>
      </c>
      <c r="AK150" s="167" t="s">
        <v>950</v>
      </c>
      <c r="AL150" s="165" t="s">
        <v>1012</v>
      </c>
      <c r="AM150" s="165" t="s">
        <v>1012</v>
      </c>
      <c r="AN150" s="165" t="s">
        <v>545</v>
      </c>
      <c r="AO150" s="165" t="s">
        <v>545</v>
      </c>
      <c r="AP150" s="165" t="s">
        <v>545</v>
      </c>
      <c r="AQ150" s="165" t="s">
        <v>545</v>
      </c>
      <c r="AR150" s="165" t="s">
        <v>1008</v>
      </c>
      <c r="AS150" s="165" t="s">
        <v>559</v>
      </c>
      <c r="AT150" s="165" t="s">
        <v>1009</v>
      </c>
      <c r="AU150" s="165" t="s">
        <v>559</v>
      </c>
      <c r="AV150" s="165" t="s">
        <v>556</v>
      </c>
      <c r="AW150" s="165" t="s">
        <v>559</v>
      </c>
      <c r="AX150" s="165" t="s">
        <v>559</v>
      </c>
      <c r="AY150" s="165" t="s">
        <v>952</v>
      </c>
      <c r="AZ150" s="165" t="s">
        <v>1011</v>
      </c>
      <c r="BA150" s="165" t="s">
        <v>1011</v>
      </c>
      <c r="BB150" s="165" t="s">
        <v>559</v>
      </c>
      <c r="BC150" s="165" t="s">
        <v>559</v>
      </c>
      <c r="BD150" s="165" t="s">
        <v>1010</v>
      </c>
      <c r="BE150" s="165" t="s">
        <v>559</v>
      </c>
      <c r="BF150" s="108"/>
    </row>
    <row r="151" spans="1:58" x14ac:dyDescent="0.25">
      <c r="A151" s="133" t="s">
        <v>276</v>
      </c>
      <c r="B151" s="111" t="s">
        <v>275</v>
      </c>
      <c r="C151" s="165" t="s">
        <v>1126</v>
      </c>
      <c r="D151" s="165" t="s">
        <v>1126</v>
      </c>
      <c r="E151" s="165" t="s">
        <v>1017</v>
      </c>
      <c r="F151" s="165" t="s">
        <v>1017</v>
      </c>
      <c r="G151" s="165" t="s">
        <v>1017</v>
      </c>
      <c r="H151" s="165" t="s">
        <v>1017</v>
      </c>
      <c r="I151" s="165" t="s">
        <v>1017</v>
      </c>
      <c r="J151" s="165" t="s">
        <v>1013</v>
      </c>
      <c r="K151" s="165" t="s">
        <v>1013</v>
      </c>
      <c r="L151" s="165" t="s">
        <v>545</v>
      </c>
      <c r="M151" s="165" t="s">
        <v>1010</v>
      </c>
      <c r="N151" s="165" t="s">
        <v>1010</v>
      </c>
      <c r="O151" s="165" t="s">
        <v>1018</v>
      </c>
      <c r="P151" s="165" t="s">
        <v>1018</v>
      </c>
      <c r="Q151" s="165" t="s">
        <v>1015</v>
      </c>
      <c r="R151" s="165" t="s">
        <v>1015</v>
      </c>
      <c r="S151" s="165" t="s">
        <v>1019</v>
      </c>
      <c r="T151" s="165" t="s">
        <v>1020</v>
      </c>
      <c r="U151" s="165" t="s">
        <v>1020</v>
      </c>
      <c r="V151" s="165" t="s">
        <v>559</v>
      </c>
      <c r="W151" s="165" t="s">
        <v>994</v>
      </c>
      <c r="X151" s="165" t="s">
        <v>994</v>
      </c>
      <c r="Y151" s="165" t="s">
        <v>994</v>
      </c>
      <c r="Z151" s="165" t="s">
        <v>994</v>
      </c>
      <c r="AA151" s="165" t="s">
        <v>994</v>
      </c>
      <c r="AB151" s="165" t="s">
        <v>950</v>
      </c>
      <c r="AC151" s="165" t="s">
        <v>994</v>
      </c>
      <c r="AD151" s="109" t="s">
        <v>1016</v>
      </c>
      <c r="AE151" s="165" t="s">
        <v>994</v>
      </c>
      <c r="AF151" s="165" t="s">
        <v>1015</v>
      </c>
      <c r="AG151" s="165" t="s">
        <v>559</v>
      </c>
      <c r="AH151" s="165" t="s">
        <v>1013</v>
      </c>
      <c r="AI151" s="165" t="s">
        <v>1013</v>
      </c>
      <c r="AJ151" s="165" t="s">
        <v>1013</v>
      </c>
      <c r="AK151" s="167" t="s">
        <v>950</v>
      </c>
      <c r="AL151" s="165" t="s">
        <v>1012</v>
      </c>
      <c r="AM151" s="165" t="s">
        <v>1012</v>
      </c>
      <c r="AN151" s="165" t="s">
        <v>545</v>
      </c>
      <c r="AO151" s="165" t="s">
        <v>545</v>
      </c>
      <c r="AP151" s="165" t="s">
        <v>545</v>
      </c>
      <c r="AQ151" s="165" t="s">
        <v>545</v>
      </c>
      <c r="AR151" s="165" t="s">
        <v>1008</v>
      </c>
      <c r="AS151" s="165" t="s">
        <v>559</v>
      </c>
      <c r="AT151" s="165" t="s">
        <v>1009</v>
      </c>
      <c r="AU151" s="165" t="s">
        <v>559</v>
      </c>
      <c r="AV151" s="165" t="s">
        <v>556</v>
      </c>
      <c r="AW151" s="165" t="s">
        <v>559</v>
      </c>
      <c r="AX151" s="165" t="s">
        <v>559</v>
      </c>
      <c r="AY151" s="165" t="s">
        <v>952</v>
      </c>
      <c r="AZ151" s="165" t="s">
        <v>1011</v>
      </c>
      <c r="BA151" s="165" t="s">
        <v>1011</v>
      </c>
      <c r="BB151" s="165" t="s">
        <v>559</v>
      </c>
      <c r="BC151" s="165" t="s">
        <v>559</v>
      </c>
      <c r="BD151" s="165" t="s">
        <v>1010</v>
      </c>
      <c r="BE151" s="165" t="s">
        <v>559</v>
      </c>
      <c r="BF151" s="108"/>
    </row>
    <row r="152" spans="1:58" x14ac:dyDescent="0.25">
      <c r="A152" s="133" t="s">
        <v>278</v>
      </c>
      <c r="B152" s="111" t="s">
        <v>277</v>
      </c>
      <c r="C152" s="165" t="s">
        <v>1126</v>
      </c>
      <c r="D152" s="165" t="s">
        <v>1126</v>
      </c>
      <c r="E152" s="165" t="s">
        <v>1017</v>
      </c>
      <c r="F152" s="165" t="s">
        <v>1017</v>
      </c>
      <c r="G152" s="165" t="s">
        <v>1017</v>
      </c>
      <c r="H152" s="165" t="s">
        <v>1017</v>
      </c>
      <c r="I152" s="165" t="s">
        <v>1017</v>
      </c>
      <c r="J152" s="165" t="s">
        <v>1013</v>
      </c>
      <c r="K152" s="165" t="s">
        <v>1013</v>
      </c>
      <c r="L152" s="165" t="s">
        <v>545</v>
      </c>
      <c r="M152" s="165" t="s">
        <v>1010</v>
      </c>
      <c r="N152" s="165" t="s">
        <v>1010</v>
      </c>
      <c r="O152" s="165" t="s">
        <v>1018</v>
      </c>
      <c r="P152" s="165" t="s">
        <v>1018</v>
      </c>
      <c r="Q152" s="165" t="s">
        <v>1015</v>
      </c>
      <c r="R152" s="165" t="s">
        <v>1015</v>
      </c>
      <c r="S152" s="165" t="s">
        <v>1019</v>
      </c>
      <c r="T152" s="165" t="s">
        <v>1020</v>
      </c>
      <c r="U152" s="165" t="s">
        <v>1020</v>
      </c>
      <c r="V152" s="165" t="s">
        <v>559</v>
      </c>
      <c r="W152" s="165" t="s">
        <v>994</v>
      </c>
      <c r="X152" s="165" t="s">
        <v>994</v>
      </c>
      <c r="Y152" s="165" t="s">
        <v>994</v>
      </c>
      <c r="Z152" s="165" t="s">
        <v>994</v>
      </c>
      <c r="AA152" s="165" t="s">
        <v>994</v>
      </c>
      <c r="AB152" s="165" t="s">
        <v>1007</v>
      </c>
      <c r="AC152" s="165" t="s">
        <v>994</v>
      </c>
      <c r="AD152" s="109" t="s">
        <v>1016</v>
      </c>
      <c r="AE152" s="165" t="s">
        <v>994</v>
      </c>
      <c r="AF152" s="165" t="s">
        <v>1015</v>
      </c>
      <c r="AG152" s="165" t="s">
        <v>559</v>
      </c>
      <c r="AH152" s="165" t="s">
        <v>1013</v>
      </c>
      <c r="AI152" s="165" t="s">
        <v>1013</v>
      </c>
      <c r="AJ152" s="165" t="s">
        <v>1013</v>
      </c>
      <c r="AK152" s="167" t="s">
        <v>953</v>
      </c>
      <c r="AL152" s="165" t="s">
        <v>1012</v>
      </c>
      <c r="AM152" s="165" t="s">
        <v>1012</v>
      </c>
      <c r="AN152" s="165" t="s">
        <v>545</v>
      </c>
      <c r="AO152" s="165" t="s">
        <v>545</v>
      </c>
      <c r="AP152" s="165" t="s">
        <v>545</v>
      </c>
      <c r="AQ152" s="165" t="s">
        <v>545</v>
      </c>
      <c r="AR152" s="165" t="s">
        <v>1008</v>
      </c>
      <c r="AS152" s="165" t="s">
        <v>559</v>
      </c>
      <c r="AT152" s="165" t="s">
        <v>1009</v>
      </c>
      <c r="AU152" s="165" t="s">
        <v>559</v>
      </c>
      <c r="AV152" s="165" t="s">
        <v>556</v>
      </c>
      <c r="AW152" s="165" t="s">
        <v>559</v>
      </c>
      <c r="AX152" s="165" t="s">
        <v>559</v>
      </c>
      <c r="AY152" s="165" t="s">
        <v>952</v>
      </c>
      <c r="AZ152" s="165" t="s">
        <v>1011</v>
      </c>
      <c r="BA152" s="165" t="s">
        <v>1011</v>
      </c>
      <c r="BB152" s="165" t="s">
        <v>559</v>
      </c>
      <c r="BC152" s="165" t="s">
        <v>559</v>
      </c>
      <c r="BD152" s="165" t="s">
        <v>1010</v>
      </c>
      <c r="BE152" s="165" t="s">
        <v>559</v>
      </c>
      <c r="BF152" s="108"/>
    </row>
    <row r="153" spans="1:58" x14ac:dyDescent="0.25">
      <c r="A153" s="133" t="s">
        <v>280</v>
      </c>
      <c r="B153" s="111" t="s">
        <v>279</v>
      </c>
      <c r="C153" s="165" t="s">
        <v>1126</v>
      </c>
      <c r="D153" s="165" t="s">
        <v>1126</v>
      </c>
      <c r="E153" s="165" t="s">
        <v>1017</v>
      </c>
      <c r="F153" s="165" t="s">
        <v>1017</v>
      </c>
      <c r="G153" s="165" t="s">
        <v>1017</v>
      </c>
      <c r="H153" s="165" t="s">
        <v>1017</v>
      </c>
      <c r="I153" s="165" t="s">
        <v>1017</v>
      </c>
      <c r="J153" s="165" t="s">
        <v>1013</v>
      </c>
      <c r="K153" s="165" t="s">
        <v>1013</v>
      </c>
      <c r="L153" s="165" t="s">
        <v>545</v>
      </c>
      <c r="M153" s="165" t="s">
        <v>1010</v>
      </c>
      <c r="N153" s="165" t="s">
        <v>1010</v>
      </c>
      <c r="O153" s="165" t="s">
        <v>1018</v>
      </c>
      <c r="P153" s="165" t="s">
        <v>1018</v>
      </c>
      <c r="Q153" s="165" t="s">
        <v>1015</v>
      </c>
      <c r="R153" s="165" t="s">
        <v>1015</v>
      </c>
      <c r="S153" s="165" t="s">
        <v>1019</v>
      </c>
      <c r="T153" s="165" t="s">
        <v>1020</v>
      </c>
      <c r="U153" s="165" t="s">
        <v>1020</v>
      </c>
      <c r="V153" s="165" t="s">
        <v>559</v>
      </c>
      <c r="W153" s="165" t="s">
        <v>994</v>
      </c>
      <c r="X153" s="165" t="s">
        <v>994</v>
      </c>
      <c r="Y153" s="165" t="s">
        <v>994</v>
      </c>
      <c r="Z153" s="165" t="s">
        <v>994</v>
      </c>
      <c r="AA153" s="165" t="s">
        <v>994</v>
      </c>
      <c r="AB153" s="165" t="s">
        <v>994</v>
      </c>
      <c r="AC153" s="165" t="s">
        <v>994</v>
      </c>
      <c r="AD153" s="109" t="s">
        <v>1016</v>
      </c>
      <c r="AE153" s="165" t="s">
        <v>994</v>
      </c>
      <c r="AF153" s="165" t="s">
        <v>1015</v>
      </c>
      <c r="AG153" s="165" t="s">
        <v>559</v>
      </c>
      <c r="AH153" s="165" t="s">
        <v>1013</v>
      </c>
      <c r="AI153" s="165" t="s">
        <v>1013</v>
      </c>
      <c r="AJ153" s="165" t="s">
        <v>1013</v>
      </c>
      <c r="AK153" s="167" t="s">
        <v>950</v>
      </c>
      <c r="AL153" s="165" t="s">
        <v>1012</v>
      </c>
      <c r="AM153" s="165" t="s">
        <v>1012</v>
      </c>
      <c r="AN153" s="165" t="s">
        <v>545</v>
      </c>
      <c r="AO153" s="165" t="s">
        <v>545</v>
      </c>
      <c r="AP153" s="165" t="s">
        <v>545</v>
      </c>
      <c r="AQ153" s="165" t="s">
        <v>545</v>
      </c>
      <c r="AR153" s="165" t="s">
        <v>1008</v>
      </c>
      <c r="AS153" s="165" t="s">
        <v>559</v>
      </c>
      <c r="AT153" s="165" t="s">
        <v>1009</v>
      </c>
      <c r="AU153" s="165" t="s">
        <v>559</v>
      </c>
      <c r="AV153" s="165" t="s">
        <v>556</v>
      </c>
      <c r="AW153" s="165" t="s">
        <v>559</v>
      </c>
      <c r="AX153" s="165" t="s">
        <v>559</v>
      </c>
      <c r="AY153" s="165" t="s">
        <v>952</v>
      </c>
      <c r="AZ153" s="165" t="s">
        <v>1011</v>
      </c>
      <c r="BA153" s="165" t="s">
        <v>1011</v>
      </c>
      <c r="BB153" s="165" t="s">
        <v>559</v>
      </c>
      <c r="BC153" s="165" t="s">
        <v>559</v>
      </c>
      <c r="BD153" s="165" t="s">
        <v>1010</v>
      </c>
      <c r="BE153" s="165" t="s">
        <v>559</v>
      </c>
      <c r="BF153" s="108"/>
    </row>
    <row r="154" spans="1:58" x14ac:dyDescent="0.25">
      <c r="A154" s="133" t="s">
        <v>282</v>
      </c>
      <c r="B154" s="111" t="s">
        <v>281</v>
      </c>
      <c r="C154" s="165" t="s">
        <v>1126</v>
      </c>
      <c r="D154" s="165" t="s">
        <v>1126</v>
      </c>
      <c r="E154" s="165" t="s">
        <v>1017</v>
      </c>
      <c r="F154" s="165" t="s">
        <v>1017</v>
      </c>
      <c r="G154" s="165" t="s">
        <v>1017</v>
      </c>
      <c r="H154" s="165" t="s">
        <v>1017</v>
      </c>
      <c r="I154" s="165" t="s">
        <v>1017</v>
      </c>
      <c r="J154" s="165" t="s">
        <v>1013</v>
      </c>
      <c r="K154" s="165" t="s">
        <v>1013</v>
      </c>
      <c r="L154" s="165" t="s">
        <v>545</v>
      </c>
      <c r="M154" s="165" t="s">
        <v>1010</v>
      </c>
      <c r="N154" s="165" t="s">
        <v>1010</v>
      </c>
      <c r="O154" s="165" t="s">
        <v>1018</v>
      </c>
      <c r="P154" s="165" t="s">
        <v>1018</v>
      </c>
      <c r="Q154" s="165" t="s">
        <v>1015</v>
      </c>
      <c r="R154" s="165" t="s">
        <v>1015</v>
      </c>
      <c r="S154" s="165" t="s">
        <v>1019</v>
      </c>
      <c r="T154" s="165" t="s">
        <v>1020</v>
      </c>
      <c r="U154" s="165" t="s">
        <v>1020</v>
      </c>
      <c r="V154" s="165" t="s">
        <v>559</v>
      </c>
      <c r="W154" s="165" t="s">
        <v>994</v>
      </c>
      <c r="X154" s="165" t="s">
        <v>994</v>
      </c>
      <c r="Y154" s="165" t="s">
        <v>994</v>
      </c>
      <c r="Z154" s="165" t="s">
        <v>994</v>
      </c>
      <c r="AA154" s="165" t="s">
        <v>994</v>
      </c>
      <c r="AB154" s="165" t="s">
        <v>950</v>
      </c>
      <c r="AC154" s="165" t="s">
        <v>994</v>
      </c>
      <c r="AD154" s="109" t="s">
        <v>1016</v>
      </c>
      <c r="AE154" s="165" t="s">
        <v>994</v>
      </c>
      <c r="AF154" s="165" t="s">
        <v>1015</v>
      </c>
      <c r="AG154" s="165" t="s">
        <v>559</v>
      </c>
      <c r="AH154" s="165" t="s">
        <v>1013</v>
      </c>
      <c r="AI154" s="165" t="s">
        <v>1013</v>
      </c>
      <c r="AJ154" s="165" t="s">
        <v>1013</v>
      </c>
      <c r="AK154" s="167" t="s">
        <v>950</v>
      </c>
      <c r="AL154" s="165" t="s">
        <v>1012</v>
      </c>
      <c r="AM154" s="165" t="s">
        <v>1012</v>
      </c>
      <c r="AN154" s="165" t="s">
        <v>545</v>
      </c>
      <c r="AO154" s="165" t="s">
        <v>545</v>
      </c>
      <c r="AP154" s="165" t="s">
        <v>545</v>
      </c>
      <c r="AQ154" s="165" t="s">
        <v>545</v>
      </c>
      <c r="AR154" s="165" t="s">
        <v>1008</v>
      </c>
      <c r="AS154" s="165" t="s">
        <v>559</v>
      </c>
      <c r="AT154" s="165" t="s">
        <v>1009</v>
      </c>
      <c r="AU154" s="165" t="s">
        <v>559</v>
      </c>
      <c r="AV154" s="165" t="s">
        <v>556</v>
      </c>
      <c r="AW154" s="165" t="s">
        <v>559</v>
      </c>
      <c r="AX154" s="165" t="s">
        <v>559</v>
      </c>
      <c r="AY154" s="165" t="s">
        <v>952</v>
      </c>
      <c r="AZ154" s="165" t="s">
        <v>1011</v>
      </c>
      <c r="BA154" s="165" t="s">
        <v>1011</v>
      </c>
      <c r="BB154" s="165" t="s">
        <v>559</v>
      </c>
      <c r="BC154" s="165" t="s">
        <v>559</v>
      </c>
      <c r="BD154" s="165" t="s">
        <v>1010</v>
      </c>
      <c r="BE154" s="165" t="s">
        <v>559</v>
      </c>
      <c r="BF154" s="108"/>
    </row>
    <row r="155" spans="1:58" x14ac:dyDescent="0.25">
      <c r="A155" s="133" t="s">
        <v>284</v>
      </c>
      <c r="B155" s="111" t="s">
        <v>283</v>
      </c>
      <c r="C155" s="165" t="s">
        <v>1126</v>
      </c>
      <c r="D155" s="165" t="s">
        <v>1126</v>
      </c>
      <c r="E155" s="165" t="s">
        <v>1017</v>
      </c>
      <c r="F155" s="165" t="s">
        <v>1017</v>
      </c>
      <c r="G155" s="165" t="s">
        <v>1017</v>
      </c>
      <c r="H155" s="165" t="s">
        <v>1017</v>
      </c>
      <c r="I155" s="165" t="s">
        <v>1017</v>
      </c>
      <c r="J155" s="165" t="s">
        <v>1013</v>
      </c>
      <c r="K155" s="165" t="s">
        <v>1013</v>
      </c>
      <c r="L155" s="165" t="s">
        <v>545</v>
      </c>
      <c r="M155" s="165" t="s">
        <v>1010</v>
      </c>
      <c r="N155" s="165" t="s">
        <v>1010</v>
      </c>
      <c r="O155" s="165" t="s">
        <v>1018</v>
      </c>
      <c r="P155" s="165" t="s">
        <v>1018</v>
      </c>
      <c r="Q155" s="165" t="s">
        <v>1015</v>
      </c>
      <c r="R155" s="165" t="s">
        <v>1015</v>
      </c>
      <c r="S155" s="165" t="s">
        <v>1019</v>
      </c>
      <c r="T155" s="165" t="s">
        <v>1020</v>
      </c>
      <c r="U155" s="165" t="s">
        <v>1020</v>
      </c>
      <c r="V155" s="165" t="s">
        <v>559</v>
      </c>
      <c r="W155" s="165" t="s">
        <v>994</v>
      </c>
      <c r="X155" s="165" t="s">
        <v>994</v>
      </c>
      <c r="Y155" s="165" t="s">
        <v>994</v>
      </c>
      <c r="Z155" s="165" t="s">
        <v>994</v>
      </c>
      <c r="AA155" s="165" t="s">
        <v>994</v>
      </c>
      <c r="AB155" s="165" t="s">
        <v>1007</v>
      </c>
      <c r="AC155" s="165" t="s">
        <v>994</v>
      </c>
      <c r="AD155" s="109" t="s">
        <v>1016</v>
      </c>
      <c r="AE155" s="165" t="s">
        <v>994</v>
      </c>
      <c r="AF155" s="165" t="s">
        <v>1015</v>
      </c>
      <c r="AG155" s="165" t="s">
        <v>559</v>
      </c>
      <c r="AH155" s="165" t="s">
        <v>1013</v>
      </c>
      <c r="AI155" s="165" t="s">
        <v>1013</v>
      </c>
      <c r="AJ155" s="165" t="s">
        <v>1013</v>
      </c>
      <c r="AK155" s="167" t="s">
        <v>950</v>
      </c>
      <c r="AL155" s="165" t="s">
        <v>1012</v>
      </c>
      <c r="AM155" s="165" t="s">
        <v>1012</v>
      </c>
      <c r="AN155" s="165" t="s">
        <v>545</v>
      </c>
      <c r="AO155" s="165" t="s">
        <v>545</v>
      </c>
      <c r="AP155" s="165" t="s">
        <v>545</v>
      </c>
      <c r="AQ155" s="165" t="s">
        <v>545</v>
      </c>
      <c r="AR155" s="165" t="s">
        <v>1008</v>
      </c>
      <c r="AS155" s="165" t="s">
        <v>559</v>
      </c>
      <c r="AT155" s="165" t="s">
        <v>1009</v>
      </c>
      <c r="AU155" s="165" t="s">
        <v>559</v>
      </c>
      <c r="AV155" s="165" t="s">
        <v>556</v>
      </c>
      <c r="AW155" s="165" t="s">
        <v>559</v>
      </c>
      <c r="AX155" s="165" t="s">
        <v>559</v>
      </c>
      <c r="AY155" s="165" t="s">
        <v>952</v>
      </c>
      <c r="AZ155" s="165" t="s">
        <v>1011</v>
      </c>
      <c r="BA155" s="165" t="s">
        <v>1011</v>
      </c>
      <c r="BB155" s="165" t="s">
        <v>559</v>
      </c>
      <c r="BC155" s="165" t="s">
        <v>559</v>
      </c>
      <c r="BD155" s="165" t="s">
        <v>1010</v>
      </c>
      <c r="BE155" s="165" t="s">
        <v>559</v>
      </c>
      <c r="BF155" s="108"/>
    </row>
    <row r="156" spans="1:58" x14ac:dyDescent="0.25">
      <c r="A156" s="133" t="s">
        <v>286</v>
      </c>
      <c r="B156" s="111" t="s">
        <v>285</v>
      </c>
      <c r="C156" s="165" t="s">
        <v>1126</v>
      </c>
      <c r="D156" s="165" t="s">
        <v>1126</v>
      </c>
      <c r="E156" s="165" t="s">
        <v>1017</v>
      </c>
      <c r="F156" s="165" t="s">
        <v>1017</v>
      </c>
      <c r="G156" s="165" t="s">
        <v>1017</v>
      </c>
      <c r="H156" s="165" t="s">
        <v>1017</v>
      </c>
      <c r="I156" s="165" t="s">
        <v>1017</v>
      </c>
      <c r="J156" s="165" t="s">
        <v>1013</v>
      </c>
      <c r="K156" s="165" t="s">
        <v>1013</v>
      </c>
      <c r="L156" s="165" t="s">
        <v>545</v>
      </c>
      <c r="M156" s="165" t="s">
        <v>1010</v>
      </c>
      <c r="N156" s="165" t="s">
        <v>1010</v>
      </c>
      <c r="O156" s="165" t="s">
        <v>1018</v>
      </c>
      <c r="P156" s="165" t="s">
        <v>1018</v>
      </c>
      <c r="Q156" s="165" t="s">
        <v>1015</v>
      </c>
      <c r="R156" s="165" t="s">
        <v>1015</v>
      </c>
      <c r="S156" s="165" t="s">
        <v>1019</v>
      </c>
      <c r="T156" s="165" t="s">
        <v>1020</v>
      </c>
      <c r="U156" s="165" t="s">
        <v>1020</v>
      </c>
      <c r="V156" s="165" t="s">
        <v>559</v>
      </c>
      <c r="W156" s="165" t="s">
        <v>994</v>
      </c>
      <c r="X156" s="165" t="s">
        <v>994</v>
      </c>
      <c r="Y156" s="165" t="s">
        <v>994</v>
      </c>
      <c r="Z156" s="165" t="s">
        <v>994</v>
      </c>
      <c r="AA156" s="165" t="s">
        <v>994</v>
      </c>
      <c r="AB156" s="165" t="s">
        <v>950</v>
      </c>
      <c r="AC156" s="165" t="s">
        <v>994</v>
      </c>
      <c r="AD156" s="109" t="s">
        <v>1016</v>
      </c>
      <c r="AE156" s="165" t="s">
        <v>994</v>
      </c>
      <c r="AF156" s="165" t="s">
        <v>1015</v>
      </c>
      <c r="AG156" s="165" t="s">
        <v>559</v>
      </c>
      <c r="AH156" s="165" t="s">
        <v>1013</v>
      </c>
      <c r="AI156" s="165" t="s">
        <v>1013</v>
      </c>
      <c r="AJ156" s="165" t="s">
        <v>1013</v>
      </c>
      <c r="AK156" s="167" t="s">
        <v>950</v>
      </c>
      <c r="AL156" s="165" t="s">
        <v>1012</v>
      </c>
      <c r="AM156" s="165" t="s">
        <v>1012</v>
      </c>
      <c r="AN156" s="165" t="s">
        <v>545</v>
      </c>
      <c r="AO156" s="165" t="s">
        <v>545</v>
      </c>
      <c r="AP156" s="165" t="s">
        <v>545</v>
      </c>
      <c r="AQ156" s="165" t="s">
        <v>545</v>
      </c>
      <c r="AR156" s="165" t="s">
        <v>1008</v>
      </c>
      <c r="AS156" s="165" t="s">
        <v>559</v>
      </c>
      <c r="AT156" s="165" t="s">
        <v>1009</v>
      </c>
      <c r="AU156" s="165" t="s">
        <v>559</v>
      </c>
      <c r="AV156" s="165" t="s">
        <v>556</v>
      </c>
      <c r="AW156" s="165" t="s">
        <v>559</v>
      </c>
      <c r="AX156" s="165" t="s">
        <v>559</v>
      </c>
      <c r="AY156" s="165" t="s">
        <v>952</v>
      </c>
      <c r="AZ156" s="165" t="s">
        <v>1011</v>
      </c>
      <c r="BA156" s="165" t="s">
        <v>1011</v>
      </c>
      <c r="BB156" s="165" t="s">
        <v>559</v>
      </c>
      <c r="BC156" s="165" t="s">
        <v>559</v>
      </c>
      <c r="BD156" s="165" t="s">
        <v>1010</v>
      </c>
      <c r="BE156" s="165" t="s">
        <v>559</v>
      </c>
      <c r="BF156" s="108"/>
    </row>
    <row r="157" spans="1:58" x14ac:dyDescent="0.25">
      <c r="A157" s="133" t="s">
        <v>288</v>
      </c>
      <c r="B157" s="111" t="s">
        <v>287</v>
      </c>
      <c r="C157" s="165" t="s">
        <v>1126</v>
      </c>
      <c r="D157" s="165" t="s">
        <v>1126</v>
      </c>
      <c r="E157" s="165" t="s">
        <v>1017</v>
      </c>
      <c r="F157" s="165" t="s">
        <v>1017</v>
      </c>
      <c r="G157" s="165" t="s">
        <v>1017</v>
      </c>
      <c r="H157" s="165" t="s">
        <v>1017</v>
      </c>
      <c r="I157" s="165" t="s">
        <v>1017</v>
      </c>
      <c r="J157" s="165" t="s">
        <v>1013</v>
      </c>
      <c r="K157" s="165" t="s">
        <v>1013</v>
      </c>
      <c r="L157" s="165" t="s">
        <v>545</v>
      </c>
      <c r="M157" s="165" t="s">
        <v>1010</v>
      </c>
      <c r="N157" s="165" t="s">
        <v>1010</v>
      </c>
      <c r="O157" s="165" t="s">
        <v>1018</v>
      </c>
      <c r="P157" s="165" t="s">
        <v>1018</v>
      </c>
      <c r="Q157" s="165" t="s">
        <v>1015</v>
      </c>
      <c r="R157" s="165" t="s">
        <v>1015</v>
      </c>
      <c r="S157" s="165" t="s">
        <v>1019</v>
      </c>
      <c r="T157" s="165" t="s">
        <v>1020</v>
      </c>
      <c r="U157" s="165" t="s">
        <v>1020</v>
      </c>
      <c r="V157" s="165" t="s">
        <v>559</v>
      </c>
      <c r="W157" s="165" t="s">
        <v>994</v>
      </c>
      <c r="X157" s="165" t="s">
        <v>994</v>
      </c>
      <c r="Y157" s="165" t="s">
        <v>994</v>
      </c>
      <c r="Z157" s="165" t="s">
        <v>994</v>
      </c>
      <c r="AA157" s="165" t="s">
        <v>994</v>
      </c>
      <c r="AB157" s="165" t="s">
        <v>1007</v>
      </c>
      <c r="AC157" s="165" t="s">
        <v>994</v>
      </c>
      <c r="AD157" s="109" t="s">
        <v>1016</v>
      </c>
      <c r="AE157" s="165" t="s">
        <v>994</v>
      </c>
      <c r="AF157" s="165" t="s">
        <v>1015</v>
      </c>
      <c r="AG157" s="165" t="s">
        <v>559</v>
      </c>
      <c r="AH157" s="165" t="s">
        <v>1013</v>
      </c>
      <c r="AI157" s="165" t="s">
        <v>1013</v>
      </c>
      <c r="AJ157" s="165" t="s">
        <v>1013</v>
      </c>
      <c r="AK157" s="167" t="s">
        <v>950</v>
      </c>
      <c r="AL157" s="165" t="s">
        <v>1012</v>
      </c>
      <c r="AM157" s="165" t="s">
        <v>1012</v>
      </c>
      <c r="AN157" s="165" t="s">
        <v>545</v>
      </c>
      <c r="AO157" s="165" t="s">
        <v>545</v>
      </c>
      <c r="AP157" s="165" t="s">
        <v>545</v>
      </c>
      <c r="AQ157" s="165" t="s">
        <v>545</v>
      </c>
      <c r="AR157" s="165" t="s">
        <v>1008</v>
      </c>
      <c r="AS157" s="165" t="s">
        <v>559</v>
      </c>
      <c r="AT157" s="165" t="s">
        <v>1009</v>
      </c>
      <c r="AU157" s="165" t="s">
        <v>559</v>
      </c>
      <c r="AV157" s="165" t="s">
        <v>556</v>
      </c>
      <c r="AW157" s="165" t="s">
        <v>559</v>
      </c>
      <c r="AX157" s="165" t="s">
        <v>559</v>
      </c>
      <c r="AY157" s="165" t="s">
        <v>952</v>
      </c>
      <c r="AZ157" s="165" t="s">
        <v>1011</v>
      </c>
      <c r="BA157" s="165" t="s">
        <v>1011</v>
      </c>
      <c r="BB157" s="165" t="s">
        <v>559</v>
      </c>
      <c r="BC157" s="165" t="s">
        <v>559</v>
      </c>
      <c r="BD157" s="165" t="s">
        <v>1010</v>
      </c>
      <c r="BE157" s="165" t="s">
        <v>559</v>
      </c>
      <c r="BF157" s="108"/>
    </row>
    <row r="158" spans="1:58" x14ac:dyDescent="0.25">
      <c r="A158" s="133" t="s">
        <v>290</v>
      </c>
      <c r="B158" s="111" t="s">
        <v>289</v>
      </c>
      <c r="C158" s="165" t="s">
        <v>1126</v>
      </c>
      <c r="D158" s="165" t="s">
        <v>1126</v>
      </c>
      <c r="E158" s="165" t="s">
        <v>1017</v>
      </c>
      <c r="F158" s="165" t="s">
        <v>1017</v>
      </c>
      <c r="G158" s="165" t="s">
        <v>1017</v>
      </c>
      <c r="H158" s="165" t="s">
        <v>1017</v>
      </c>
      <c r="I158" s="165" t="s">
        <v>1017</v>
      </c>
      <c r="J158" s="165" t="s">
        <v>1013</v>
      </c>
      <c r="K158" s="165" t="s">
        <v>1013</v>
      </c>
      <c r="L158" s="165" t="s">
        <v>545</v>
      </c>
      <c r="M158" s="165" t="s">
        <v>1010</v>
      </c>
      <c r="N158" s="165" t="s">
        <v>1010</v>
      </c>
      <c r="O158" s="165" t="s">
        <v>1018</v>
      </c>
      <c r="P158" s="165" t="s">
        <v>1018</v>
      </c>
      <c r="Q158" s="165" t="s">
        <v>1015</v>
      </c>
      <c r="R158" s="165" t="s">
        <v>1015</v>
      </c>
      <c r="S158" s="165" t="s">
        <v>1019</v>
      </c>
      <c r="T158" s="165" t="s">
        <v>1020</v>
      </c>
      <c r="U158" s="165" t="s">
        <v>1020</v>
      </c>
      <c r="V158" s="165" t="s">
        <v>559</v>
      </c>
      <c r="W158" s="165" t="s">
        <v>994</v>
      </c>
      <c r="X158" s="165" t="s">
        <v>994</v>
      </c>
      <c r="Y158" s="165" t="s">
        <v>994</v>
      </c>
      <c r="Z158" s="165" t="s">
        <v>994</v>
      </c>
      <c r="AA158" s="165" t="s">
        <v>994</v>
      </c>
      <c r="AB158" s="165" t="s">
        <v>1007</v>
      </c>
      <c r="AC158" s="165" t="s">
        <v>994</v>
      </c>
      <c r="AD158" s="109" t="s">
        <v>1016</v>
      </c>
      <c r="AE158" s="165" t="s">
        <v>994</v>
      </c>
      <c r="AF158" s="165" t="s">
        <v>1015</v>
      </c>
      <c r="AG158" s="165" t="s">
        <v>559</v>
      </c>
      <c r="AH158" s="165" t="s">
        <v>1013</v>
      </c>
      <c r="AI158" s="165" t="s">
        <v>1013</v>
      </c>
      <c r="AJ158" s="165" t="s">
        <v>1013</v>
      </c>
      <c r="AK158" s="167" t="s">
        <v>950</v>
      </c>
      <c r="AL158" s="165" t="s">
        <v>1012</v>
      </c>
      <c r="AM158" s="165" t="s">
        <v>1012</v>
      </c>
      <c r="AN158" s="165" t="s">
        <v>545</v>
      </c>
      <c r="AO158" s="165" t="s">
        <v>545</v>
      </c>
      <c r="AP158" s="165" t="s">
        <v>545</v>
      </c>
      <c r="AQ158" s="165" t="s">
        <v>545</v>
      </c>
      <c r="AR158" s="165" t="s">
        <v>1008</v>
      </c>
      <c r="AS158" s="165" t="s">
        <v>559</v>
      </c>
      <c r="AT158" s="165" t="s">
        <v>1009</v>
      </c>
      <c r="AU158" s="165" t="s">
        <v>559</v>
      </c>
      <c r="AV158" s="165" t="s">
        <v>556</v>
      </c>
      <c r="AW158" s="165" t="s">
        <v>559</v>
      </c>
      <c r="AX158" s="165" t="s">
        <v>559</v>
      </c>
      <c r="AY158" s="165" t="s">
        <v>952</v>
      </c>
      <c r="AZ158" s="165" t="s">
        <v>1011</v>
      </c>
      <c r="BA158" s="165" t="s">
        <v>1011</v>
      </c>
      <c r="BB158" s="165" t="s">
        <v>559</v>
      </c>
      <c r="BC158" s="165" t="s">
        <v>559</v>
      </c>
      <c r="BD158" s="165" t="s">
        <v>1010</v>
      </c>
      <c r="BE158" s="165" t="s">
        <v>559</v>
      </c>
      <c r="BF158" s="108"/>
    </row>
    <row r="159" spans="1:58" x14ac:dyDescent="0.25">
      <c r="A159" s="133" t="s">
        <v>292</v>
      </c>
      <c r="B159" s="111" t="s">
        <v>291</v>
      </c>
      <c r="C159" s="165" t="s">
        <v>1126</v>
      </c>
      <c r="D159" s="165" t="s">
        <v>1126</v>
      </c>
      <c r="E159" s="165" t="s">
        <v>1017</v>
      </c>
      <c r="F159" s="165" t="s">
        <v>1017</v>
      </c>
      <c r="G159" s="165" t="s">
        <v>1017</v>
      </c>
      <c r="H159" s="165" t="s">
        <v>1017</v>
      </c>
      <c r="I159" s="165" t="s">
        <v>1017</v>
      </c>
      <c r="J159" s="165" t="s">
        <v>1013</v>
      </c>
      <c r="K159" s="165" t="s">
        <v>1013</v>
      </c>
      <c r="L159" s="165" t="s">
        <v>545</v>
      </c>
      <c r="M159" s="165" t="s">
        <v>1010</v>
      </c>
      <c r="N159" s="165" t="s">
        <v>1010</v>
      </c>
      <c r="O159" s="165" t="s">
        <v>1018</v>
      </c>
      <c r="P159" s="165" t="s">
        <v>1018</v>
      </c>
      <c r="Q159" s="165" t="s">
        <v>1015</v>
      </c>
      <c r="R159" s="165" t="s">
        <v>1015</v>
      </c>
      <c r="S159" s="165" t="s">
        <v>1019</v>
      </c>
      <c r="T159" s="165" t="s">
        <v>1020</v>
      </c>
      <c r="U159" s="165" t="s">
        <v>1020</v>
      </c>
      <c r="V159" s="165" t="s">
        <v>559</v>
      </c>
      <c r="W159" s="165" t="s">
        <v>994</v>
      </c>
      <c r="X159" s="165" t="s">
        <v>994</v>
      </c>
      <c r="Y159" s="165" t="s">
        <v>994</v>
      </c>
      <c r="Z159" s="165" t="s">
        <v>994</v>
      </c>
      <c r="AA159" s="165" t="s">
        <v>994</v>
      </c>
      <c r="AB159" s="165" t="s">
        <v>950</v>
      </c>
      <c r="AC159" s="165" t="s">
        <v>994</v>
      </c>
      <c r="AD159" s="109" t="s">
        <v>1016</v>
      </c>
      <c r="AE159" s="165" t="s">
        <v>994</v>
      </c>
      <c r="AF159" s="165" t="s">
        <v>1015</v>
      </c>
      <c r="AG159" s="165" t="s">
        <v>559</v>
      </c>
      <c r="AH159" s="165" t="s">
        <v>1013</v>
      </c>
      <c r="AI159" s="165" t="s">
        <v>1013</v>
      </c>
      <c r="AJ159" s="165" t="s">
        <v>1013</v>
      </c>
      <c r="AK159" s="167" t="s">
        <v>950</v>
      </c>
      <c r="AL159" s="165" t="s">
        <v>1012</v>
      </c>
      <c r="AM159" s="165" t="s">
        <v>1012</v>
      </c>
      <c r="AN159" s="165" t="s">
        <v>545</v>
      </c>
      <c r="AO159" s="165" t="s">
        <v>545</v>
      </c>
      <c r="AP159" s="165" t="s">
        <v>545</v>
      </c>
      <c r="AQ159" s="165" t="s">
        <v>545</v>
      </c>
      <c r="AR159" s="165" t="s">
        <v>1008</v>
      </c>
      <c r="AS159" s="165" t="s">
        <v>559</v>
      </c>
      <c r="AT159" s="165" t="s">
        <v>1009</v>
      </c>
      <c r="AU159" s="165" t="s">
        <v>559</v>
      </c>
      <c r="AV159" s="165" t="s">
        <v>556</v>
      </c>
      <c r="AW159" s="165" t="s">
        <v>559</v>
      </c>
      <c r="AX159" s="165" t="s">
        <v>559</v>
      </c>
      <c r="AY159" s="165" t="s">
        <v>952</v>
      </c>
      <c r="AZ159" s="165" t="s">
        <v>1011</v>
      </c>
      <c r="BA159" s="165" t="s">
        <v>1011</v>
      </c>
      <c r="BB159" s="165" t="s">
        <v>559</v>
      </c>
      <c r="BC159" s="165" t="s">
        <v>559</v>
      </c>
      <c r="BD159" s="165" t="s">
        <v>1010</v>
      </c>
      <c r="BE159" s="165" t="s">
        <v>559</v>
      </c>
      <c r="BF159" s="108"/>
    </row>
    <row r="160" spans="1:58" x14ac:dyDescent="0.25">
      <c r="A160" s="133" t="s">
        <v>294</v>
      </c>
      <c r="B160" s="111" t="s">
        <v>293</v>
      </c>
      <c r="C160" s="165" t="s">
        <v>1126</v>
      </c>
      <c r="D160" s="165" t="s">
        <v>1126</v>
      </c>
      <c r="E160" s="165" t="s">
        <v>1017</v>
      </c>
      <c r="F160" s="165" t="s">
        <v>1017</v>
      </c>
      <c r="G160" s="165" t="s">
        <v>1017</v>
      </c>
      <c r="H160" s="165" t="s">
        <v>1017</v>
      </c>
      <c r="I160" s="165" t="s">
        <v>1017</v>
      </c>
      <c r="J160" s="165" t="s">
        <v>1013</v>
      </c>
      <c r="K160" s="165" t="s">
        <v>1013</v>
      </c>
      <c r="L160" s="165" t="s">
        <v>545</v>
      </c>
      <c r="M160" s="165" t="s">
        <v>1010</v>
      </c>
      <c r="N160" s="165" t="s">
        <v>1010</v>
      </c>
      <c r="O160" s="165" t="s">
        <v>1018</v>
      </c>
      <c r="P160" s="165" t="s">
        <v>1018</v>
      </c>
      <c r="Q160" s="165" t="s">
        <v>1015</v>
      </c>
      <c r="R160" s="165" t="s">
        <v>1015</v>
      </c>
      <c r="S160" s="165" t="s">
        <v>1019</v>
      </c>
      <c r="T160" s="165" t="s">
        <v>1020</v>
      </c>
      <c r="U160" s="165" t="s">
        <v>1020</v>
      </c>
      <c r="V160" s="165" t="s">
        <v>559</v>
      </c>
      <c r="W160" s="165" t="s">
        <v>994</v>
      </c>
      <c r="X160" s="165" t="s">
        <v>994</v>
      </c>
      <c r="Y160" s="165" t="s">
        <v>994</v>
      </c>
      <c r="Z160" s="165" t="s">
        <v>994</v>
      </c>
      <c r="AA160" s="165" t="s">
        <v>994</v>
      </c>
      <c r="AB160" s="165" t="s">
        <v>1007</v>
      </c>
      <c r="AC160" s="165" t="s">
        <v>994</v>
      </c>
      <c r="AD160" s="109" t="s">
        <v>1016</v>
      </c>
      <c r="AE160" s="165" t="s">
        <v>994</v>
      </c>
      <c r="AF160" s="165" t="s">
        <v>1015</v>
      </c>
      <c r="AG160" s="165" t="s">
        <v>559</v>
      </c>
      <c r="AH160" s="165" t="s">
        <v>1013</v>
      </c>
      <c r="AI160" s="165" t="s">
        <v>1013</v>
      </c>
      <c r="AJ160" s="165" t="s">
        <v>1013</v>
      </c>
      <c r="AK160" s="167" t="s">
        <v>953</v>
      </c>
      <c r="AL160" s="165" t="s">
        <v>1012</v>
      </c>
      <c r="AM160" s="165" t="s">
        <v>1012</v>
      </c>
      <c r="AN160" s="165" t="s">
        <v>545</v>
      </c>
      <c r="AO160" s="165" t="s">
        <v>545</v>
      </c>
      <c r="AP160" s="165" t="s">
        <v>545</v>
      </c>
      <c r="AQ160" s="165" t="s">
        <v>545</v>
      </c>
      <c r="AR160" s="165" t="s">
        <v>1008</v>
      </c>
      <c r="AS160" s="165" t="s">
        <v>559</v>
      </c>
      <c r="AT160" s="165" t="s">
        <v>1009</v>
      </c>
      <c r="AU160" s="165" t="s">
        <v>559</v>
      </c>
      <c r="AV160" s="165" t="s">
        <v>556</v>
      </c>
      <c r="AW160" s="165" t="s">
        <v>559</v>
      </c>
      <c r="AX160" s="165" t="s">
        <v>559</v>
      </c>
      <c r="AY160" s="165" t="s">
        <v>952</v>
      </c>
      <c r="AZ160" s="165" t="s">
        <v>1011</v>
      </c>
      <c r="BA160" s="165" t="s">
        <v>1011</v>
      </c>
      <c r="BB160" s="165" t="s">
        <v>951</v>
      </c>
      <c r="BC160" s="165" t="s">
        <v>559</v>
      </c>
      <c r="BD160" s="165" t="s">
        <v>1010</v>
      </c>
      <c r="BE160" s="165" t="s">
        <v>559</v>
      </c>
      <c r="BF160" s="108"/>
    </row>
    <row r="161" spans="1:58" x14ac:dyDescent="0.25">
      <c r="A161" s="133" t="s">
        <v>296</v>
      </c>
      <c r="B161" s="111" t="s">
        <v>295</v>
      </c>
      <c r="C161" s="165" t="s">
        <v>1126</v>
      </c>
      <c r="D161" s="165" t="s">
        <v>1126</v>
      </c>
      <c r="E161" s="165" t="s">
        <v>1017</v>
      </c>
      <c r="F161" s="165" t="s">
        <v>1017</v>
      </c>
      <c r="G161" s="165" t="s">
        <v>1017</v>
      </c>
      <c r="H161" s="165" t="s">
        <v>1017</v>
      </c>
      <c r="I161" s="165" t="s">
        <v>1017</v>
      </c>
      <c r="J161" s="165" t="s">
        <v>1013</v>
      </c>
      <c r="K161" s="165" t="s">
        <v>1013</v>
      </c>
      <c r="L161" s="165" t="s">
        <v>545</v>
      </c>
      <c r="M161" s="165" t="s">
        <v>1010</v>
      </c>
      <c r="N161" s="165" t="s">
        <v>1010</v>
      </c>
      <c r="O161" s="165" t="s">
        <v>1018</v>
      </c>
      <c r="P161" s="165" t="s">
        <v>1018</v>
      </c>
      <c r="Q161" s="165" t="s">
        <v>1015</v>
      </c>
      <c r="R161" s="165" t="s">
        <v>1015</v>
      </c>
      <c r="S161" s="165" t="s">
        <v>1019</v>
      </c>
      <c r="T161" s="165" t="s">
        <v>1020</v>
      </c>
      <c r="U161" s="165" t="s">
        <v>1020</v>
      </c>
      <c r="V161" s="165" t="s">
        <v>559</v>
      </c>
      <c r="W161" s="165" t="s">
        <v>994</v>
      </c>
      <c r="X161" s="165" t="s">
        <v>994</v>
      </c>
      <c r="Y161" s="165" t="s">
        <v>994</v>
      </c>
      <c r="Z161" s="165" t="s">
        <v>994</v>
      </c>
      <c r="AA161" s="165" t="s">
        <v>994</v>
      </c>
      <c r="AB161" s="165" t="s">
        <v>1007</v>
      </c>
      <c r="AC161" s="165" t="s">
        <v>994</v>
      </c>
      <c r="AD161" s="109" t="s">
        <v>1016</v>
      </c>
      <c r="AE161" s="165" t="s">
        <v>994</v>
      </c>
      <c r="AF161" s="165" t="s">
        <v>1015</v>
      </c>
      <c r="AG161" s="165" t="s">
        <v>559</v>
      </c>
      <c r="AH161" s="165" t="s">
        <v>1013</v>
      </c>
      <c r="AI161" s="165" t="s">
        <v>1013</v>
      </c>
      <c r="AJ161" s="165" t="s">
        <v>1013</v>
      </c>
      <c r="AK161" s="167" t="s">
        <v>950</v>
      </c>
      <c r="AL161" s="165" t="s">
        <v>1012</v>
      </c>
      <c r="AM161" s="165" t="s">
        <v>1012</v>
      </c>
      <c r="AN161" s="165" t="s">
        <v>545</v>
      </c>
      <c r="AO161" s="165" t="s">
        <v>545</v>
      </c>
      <c r="AP161" s="165" t="s">
        <v>545</v>
      </c>
      <c r="AQ161" s="165" t="s">
        <v>545</v>
      </c>
      <c r="AR161" s="165" t="s">
        <v>1008</v>
      </c>
      <c r="AS161" s="165" t="s">
        <v>559</v>
      </c>
      <c r="AT161" s="165" t="s">
        <v>1009</v>
      </c>
      <c r="AU161" s="165" t="s">
        <v>559</v>
      </c>
      <c r="AV161" s="165" t="s">
        <v>556</v>
      </c>
      <c r="AW161" s="165" t="s">
        <v>559</v>
      </c>
      <c r="AX161" s="165" t="s">
        <v>559</v>
      </c>
      <c r="AY161" s="165" t="s">
        <v>952</v>
      </c>
      <c r="AZ161" s="165" t="s">
        <v>1011</v>
      </c>
      <c r="BA161" s="165" t="s">
        <v>1011</v>
      </c>
      <c r="BB161" s="165" t="s">
        <v>559</v>
      </c>
      <c r="BC161" s="165" t="s">
        <v>559</v>
      </c>
      <c r="BD161" s="165" t="s">
        <v>1010</v>
      </c>
      <c r="BE161" s="165" t="s">
        <v>559</v>
      </c>
      <c r="BF161" s="108"/>
    </row>
    <row r="162" spans="1:58" x14ac:dyDescent="0.25">
      <c r="A162" s="133" t="s">
        <v>299</v>
      </c>
      <c r="B162" s="111" t="s">
        <v>298</v>
      </c>
      <c r="C162" s="165" t="s">
        <v>1126</v>
      </c>
      <c r="D162" s="165" t="s">
        <v>1126</v>
      </c>
      <c r="E162" s="165" t="s">
        <v>1017</v>
      </c>
      <c r="F162" s="165" t="s">
        <v>1017</v>
      </c>
      <c r="G162" s="165" t="s">
        <v>1017</v>
      </c>
      <c r="H162" s="165" t="s">
        <v>1017</v>
      </c>
      <c r="I162" s="165" t="s">
        <v>1017</v>
      </c>
      <c r="J162" s="165" t="s">
        <v>1013</v>
      </c>
      <c r="K162" s="165" t="s">
        <v>1013</v>
      </c>
      <c r="L162" s="165" t="s">
        <v>545</v>
      </c>
      <c r="M162" s="165" t="s">
        <v>1010</v>
      </c>
      <c r="N162" s="165" t="s">
        <v>1010</v>
      </c>
      <c r="O162" s="165" t="s">
        <v>1018</v>
      </c>
      <c r="P162" s="165" t="s">
        <v>1018</v>
      </c>
      <c r="Q162" s="165" t="s">
        <v>1015</v>
      </c>
      <c r="R162" s="165" t="s">
        <v>1015</v>
      </c>
      <c r="S162" s="165" t="s">
        <v>1019</v>
      </c>
      <c r="T162" s="165" t="s">
        <v>1020</v>
      </c>
      <c r="U162" s="165" t="s">
        <v>1020</v>
      </c>
      <c r="V162" s="165" t="s">
        <v>559</v>
      </c>
      <c r="W162" s="165" t="s">
        <v>994</v>
      </c>
      <c r="X162" s="165" t="s">
        <v>994</v>
      </c>
      <c r="Y162" s="165" t="s">
        <v>994</v>
      </c>
      <c r="Z162" s="165" t="s">
        <v>994</v>
      </c>
      <c r="AA162" s="165" t="s">
        <v>994</v>
      </c>
      <c r="AB162" s="165" t="s">
        <v>1007</v>
      </c>
      <c r="AC162" s="165" t="s">
        <v>994</v>
      </c>
      <c r="AD162" s="109" t="s">
        <v>1016</v>
      </c>
      <c r="AE162" s="165" t="s">
        <v>994</v>
      </c>
      <c r="AF162" s="165" t="s">
        <v>1015</v>
      </c>
      <c r="AG162" s="165" t="s">
        <v>559</v>
      </c>
      <c r="AH162" s="165" t="s">
        <v>1013</v>
      </c>
      <c r="AI162" s="165" t="s">
        <v>1013</v>
      </c>
      <c r="AJ162" s="165" t="s">
        <v>1013</v>
      </c>
      <c r="AK162" s="167" t="s">
        <v>953</v>
      </c>
      <c r="AL162" s="165" t="s">
        <v>1012</v>
      </c>
      <c r="AM162" s="165" t="s">
        <v>1012</v>
      </c>
      <c r="AN162" s="165" t="s">
        <v>545</v>
      </c>
      <c r="AO162" s="165" t="s">
        <v>545</v>
      </c>
      <c r="AP162" s="165" t="s">
        <v>545</v>
      </c>
      <c r="AQ162" s="165" t="s">
        <v>545</v>
      </c>
      <c r="AR162" s="165" t="s">
        <v>1008</v>
      </c>
      <c r="AS162" s="165" t="s">
        <v>559</v>
      </c>
      <c r="AT162" s="165" t="s">
        <v>1009</v>
      </c>
      <c r="AU162" s="165" t="s">
        <v>559</v>
      </c>
      <c r="AV162" s="165" t="s">
        <v>556</v>
      </c>
      <c r="AW162" s="165" t="s">
        <v>559</v>
      </c>
      <c r="AX162" s="165" t="s">
        <v>559</v>
      </c>
      <c r="AY162" s="165" t="s">
        <v>952</v>
      </c>
      <c r="AZ162" s="165" t="s">
        <v>1011</v>
      </c>
      <c r="BA162" s="165" t="s">
        <v>1011</v>
      </c>
      <c r="BB162" s="165" t="s">
        <v>559</v>
      </c>
      <c r="BC162" s="165" t="s">
        <v>559</v>
      </c>
      <c r="BD162" s="165" t="s">
        <v>1010</v>
      </c>
      <c r="BE162" s="165" t="s">
        <v>559</v>
      </c>
      <c r="BF162" s="108"/>
    </row>
    <row r="163" spans="1:58" x14ac:dyDescent="0.25">
      <c r="A163" s="133" t="s">
        <v>301</v>
      </c>
      <c r="B163" s="111" t="s">
        <v>300</v>
      </c>
      <c r="C163" s="165" t="s">
        <v>1126</v>
      </c>
      <c r="D163" s="165" t="s">
        <v>1126</v>
      </c>
      <c r="E163" s="165" t="s">
        <v>1017</v>
      </c>
      <c r="F163" s="165" t="s">
        <v>1017</v>
      </c>
      <c r="G163" s="165" t="s">
        <v>1017</v>
      </c>
      <c r="H163" s="165" t="s">
        <v>1017</v>
      </c>
      <c r="I163" s="165" t="s">
        <v>1017</v>
      </c>
      <c r="J163" s="165" t="s">
        <v>1013</v>
      </c>
      <c r="K163" s="165" t="s">
        <v>1013</v>
      </c>
      <c r="L163" s="165" t="s">
        <v>545</v>
      </c>
      <c r="M163" s="165" t="s">
        <v>1010</v>
      </c>
      <c r="N163" s="165" t="s">
        <v>1010</v>
      </c>
      <c r="O163" s="165" t="s">
        <v>1018</v>
      </c>
      <c r="P163" s="165" t="s">
        <v>1018</v>
      </c>
      <c r="Q163" s="165" t="s">
        <v>1015</v>
      </c>
      <c r="R163" s="165" t="s">
        <v>1015</v>
      </c>
      <c r="S163" s="165" t="s">
        <v>1019</v>
      </c>
      <c r="T163" s="165" t="s">
        <v>1020</v>
      </c>
      <c r="U163" s="165" t="s">
        <v>1020</v>
      </c>
      <c r="V163" s="165" t="s">
        <v>559</v>
      </c>
      <c r="W163" s="165" t="s">
        <v>994</v>
      </c>
      <c r="X163" s="165" t="s">
        <v>994</v>
      </c>
      <c r="Y163" s="165" t="s">
        <v>994</v>
      </c>
      <c r="Z163" s="165" t="s">
        <v>994</v>
      </c>
      <c r="AA163" s="165" t="s">
        <v>994</v>
      </c>
      <c r="AB163" s="165" t="s">
        <v>994</v>
      </c>
      <c r="AC163" s="165" t="s">
        <v>994</v>
      </c>
      <c r="AD163" s="109" t="s">
        <v>1016</v>
      </c>
      <c r="AE163" s="165" t="s">
        <v>994</v>
      </c>
      <c r="AF163" s="165" t="s">
        <v>1015</v>
      </c>
      <c r="AG163" s="165" t="s">
        <v>559</v>
      </c>
      <c r="AH163" s="165" t="s">
        <v>1013</v>
      </c>
      <c r="AI163" s="165" t="s">
        <v>1013</v>
      </c>
      <c r="AJ163" s="165" t="s">
        <v>1013</v>
      </c>
      <c r="AK163" s="167" t="s">
        <v>950</v>
      </c>
      <c r="AL163" s="165" t="s">
        <v>1012</v>
      </c>
      <c r="AM163" s="165" t="s">
        <v>1012</v>
      </c>
      <c r="AN163" s="165" t="s">
        <v>545</v>
      </c>
      <c r="AO163" s="165" t="s">
        <v>545</v>
      </c>
      <c r="AP163" s="165" t="s">
        <v>545</v>
      </c>
      <c r="AQ163" s="165" t="s">
        <v>545</v>
      </c>
      <c r="AR163" s="165" t="s">
        <v>1008</v>
      </c>
      <c r="AS163" s="165" t="s">
        <v>559</v>
      </c>
      <c r="AT163" s="165" t="s">
        <v>1009</v>
      </c>
      <c r="AU163" s="165" t="s">
        <v>559</v>
      </c>
      <c r="AV163" s="165" t="s">
        <v>556</v>
      </c>
      <c r="AW163" s="165" t="s">
        <v>559</v>
      </c>
      <c r="AX163" s="165" t="s">
        <v>559</v>
      </c>
      <c r="AY163" s="165" t="s">
        <v>952</v>
      </c>
      <c r="AZ163" s="165" t="s">
        <v>1011</v>
      </c>
      <c r="BA163" s="165" t="s">
        <v>1011</v>
      </c>
      <c r="BB163" s="165" t="s">
        <v>559</v>
      </c>
      <c r="BC163" s="165" t="s">
        <v>559</v>
      </c>
      <c r="BD163" s="165" t="s">
        <v>1010</v>
      </c>
      <c r="BE163" s="165" t="s">
        <v>559</v>
      </c>
      <c r="BF163" s="108"/>
    </row>
    <row r="164" spans="1:58" x14ac:dyDescent="0.25">
      <c r="A164" s="133" t="s">
        <v>303</v>
      </c>
      <c r="B164" s="111" t="s">
        <v>302</v>
      </c>
      <c r="C164" s="165" t="s">
        <v>1126</v>
      </c>
      <c r="D164" s="165" t="s">
        <v>1126</v>
      </c>
      <c r="E164" s="165" t="s">
        <v>1017</v>
      </c>
      <c r="F164" s="165" t="s">
        <v>1017</v>
      </c>
      <c r="G164" s="165" t="s">
        <v>1017</v>
      </c>
      <c r="H164" s="165" t="s">
        <v>1017</v>
      </c>
      <c r="I164" s="165" t="s">
        <v>1017</v>
      </c>
      <c r="J164" s="165" t="s">
        <v>1013</v>
      </c>
      <c r="K164" s="165" t="s">
        <v>1013</v>
      </c>
      <c r="L164" s="165" t="s">
        <v>545</v>
      </c>
      <c r="M164" s="165" t="s">
        <v>1010</v>
      </c>
      <c r="N164" s="165" t="s">
        <v>1010</v>
      </c>
      <c r="O164" s="165" t="s">
        <v>1018</v>
      </c>
      <c r="P164" s="165" t="s">
        <v>1018</v>
      </c>
      <c r="Q164" s="165" t="s">
        <v>1015</v>
      </c>
      <c r="R164" s="165" t="s">
        <v>1015</v>
      </c>
      <c r="S164" s="165" t="s">
        <v>1019</v>
      </c>
      <c r="T164" s="165" t="s">
        <v>1020</v>
      </c>
      <c r="U164" s="165" t="s">
        <v>1020</v>
      </c>
      <c r="V164" s="165" t="s">
        <v>559</v>
      </c>
      <c r="W164" s="165" t="s">
        <v>994</v>
      </c>
      <c r="X164" s="165" t="s">
        <v>994</v>
      </c>
      <c r="Y164" s="165" t="s">
        <v>994</v>
      </c>
      <c r="Z164" s="165" t="s">
        <v>994</v>
      </c>
      <c r="AA164" s="165" t="s">
        <v>994</v>
      </c>
      <c r="AB164" s="165" t="s">
        <v>1007</v>
      </c>
      <c r="AC164" s="165" t="s">
        <v>994</v>
      </c>
      <c r="AD164" s="109" t="s">
        <v>1016</v>
      </c>
      <c r="AE164" s="165" t="s">
        <v>994</v>
      </c>
      <c r="AF164" s="165" t="s">
        <v>1015</v>
      </c>
      <c r="AG164" s="165" t="s">
        <v>559</v>
      </c>
      <c r="AH164" s="165" t="s">
        <v>1013</v>
      </c>
      <c r="AI164" s="165" t="s">
        <v>1013</v>
      </c>
      <c r="AJ164" s="165" t="s">
        <v>1013</v>
      </c>
      <c r="AK164" s="167" t="s">
        <v>953</v>
      </c>
      <c r="AL164" s="165" t="s">
        <v>1012</v>
      </c>
      <c r="AM164" s="165" t="s">
        <v>1012</v>
      </c>
      <c r="AN164" s="165" t="s">
        <v>545</v>
      </c>
      <c r="AO164" s="165" t="s">
        <v>545</v>
      </c>
      <c r="AP164" s="165" t="s">
        <v>545</v>
      </c>
      <c r="AQ164" s="165" t="s">
        <v>545</v>
      </c>
      <c r="AR164" s="165" t="s">
        <v>1008</v>
      </c>
      <c r="AS164" s="165" t="s">
        <v>559</v>
      </c>
      <c r="AT164" s="165" t="s">
        <v>1009</v>
      </c>
      <c r="AU164" s="165" t="s">
        <v>559</v>
      </c>
      <c r="AV164" s="165" t="s">
        <v>556</v>
      </c>
      <c r="AW164" s="165" t="s">
        <v>559</v>
      </c>
      <c r="AX164" s="165" t="s">
        <v>559</v>
      </c>
      <c r="AY164" s="165" t="s">
        <v>952</v>
      </c>
      <c r="AZ164" s="165" t="s">
        <v>1011</v>
      </c>
      <c r="BA164" s="165" t="s">
        <v>1011</v>
      </c>
      <c r="BB164" s="165" t="s">
        <v>559</v>
      </c>
      <c r="BC164" s="165" t="s">
        <v>559</v>
      </c>
      <c r="BD164" s="165" t="s">
        <v>1010</v>
      </c>
      <c r="BE164" s="165" t="s">
        <v>559</v>
      </c>
      <c r="BF164" s="108"/>
    </row>
    <row r="165" spans="1:58" x14ac:dyDescent="0.25">
      <c r="A165" s="133" t="s">
        <v>305</v>
      </c>
      <c r="B165" s="111" t="s">
        <v>304</v>
      </c>
      <c r="C165" s="165" t="s">
        <v>1126</v>
      </c>
      <c r="D165" s="165" t="s">
        <v>1126</v>
      </c>
      <c r="E165" s="165" t="s">
        <v>1017</v>
      </c>
      <c r="F165" s="165" t="s">
        <v>1017</v>
      </c>
      <c r="G165" s="165" t="s">
        <v>1017</v>
      </c>
      <c r="H165" s="165" t="s">
        <v>1017</v>
      </c>
      <c r="I165" s="165" t="s">
        <v>1017</v>
      </c>
      <c r="J165" s="165" t="s">
        <v>1013</v>
      </c>
      <c r="K165" s="165" t="s">
        <v>1013</v>
      </c>
      <c r="L165" s="165" t="s">
        <v>545</v>
      </c>
      <c r="M165" s="165" t="s">
        <v>1010</v>
      </c>
      <c r="N165" s="165" t="s">
        <v>1010</v>
      </c>
      <c r="O165" s="165" t="s">
        <v>1018</v>
      </c>
      <c r="P165" s="165" t="s">
        <v>1018</v>
      </c>
      <c r="Q165" s="165" t="s">
        <v>1015</v>
      </c>
      <c r="R165" s="165" t="s">
        <v>1015</v>
      </c>
      <c r="S165" s="165" t="s">
        <v>1019</v>
      </c>
      <c r="T165" s="165" t="s">
        <v>1020</v>
      </c>
      <c r="U165" s="165" t="s">
        <v>1020</v>
      </c>
      <c r="V165" s="165" t="s">
        <v>559</v>
      </c>
      <c r="W165" s="165" t="s">
        <v>994</v>
      </c>
      <c r="X165" s="165" t="s">
        <v>994</v>
      </c>
      <c r="Y165" s="165" t="s">
        <v>994</v>
      </c>
      <c r="Z165" s="165" t="s">
        <v>994</v>
      </c>
      <c r="AA165" s="165" t="s">
        <v>994</v>
      </c>
      <c r="AB165" s="165" t="s">
        <v>1007</v>
      </c>
      <c r="AC165" s="165" t="s">
        <v>994</v>
      </c>
      <c r="AD165" s="109" t="s">
        <v>1016</v>
      </c>
      <c r="AE165" s="165" t="s">
        <v>994</v>
      </c>
      <c r="AF165" s="165" t="s">
        <v>1015</v>
      </c>
      <c r="AG165" s="165" t="s">
        <v>559</v>
      </c>
      <c r="AH165" s="165" t="s">
        <v>1013</v>
      </c>
      <c r="AI165" s="165" t="s">
        <v>1013</v>
      </c>
      <c r="AJ165" s="165" t="s">
        <v>1013</v>
      </c>
      <c r="AK165" s="167" t="s">
        <v>953</v>
      </c>
      <c r="AL165" s="165" t="s">
        <v>1012</v>
      </c>
      <c r="AM165" s="165" t="s">
        <v>1012</v>
      </c>
      <c r="AN165" s="165" t="s">
        <v>545</v>
      </c>
      <c r="AO165" s="165" t="s">
        <v>545</v>
      </c>
      <c r="AP165" s="165" t="s">
        <v>545</v>
      </c>
      <c r="AQ165" s="165" t="s">
        <v>545</v>
      </c>
      <c r="AR165" s="165" t="s">
        <v>1008</v>
      </c>
      <c r="AS165" s="165" t="s">
        <v>559</v>
      </c>
      <c r="AT165" s="165" t="s">
        <v>1009</v>
      </c>
      <c r="AU165" s="165" t="s">
        <v>559</v>
      </c>
      <c r="AV165" s="165" t="s">
        <v>556</v>
      </c>
      <c r="AW165" s="165" t="s">
        <v>559</v>
      </c>
      <c r="AX165" s="165" t="s">
        <v>559</v>
      </c>
      <c r="AY165" s="165" t="s">
        <v>952</v>
      </c>
      <c r="AZ165" s="165" t="s">
        <v>1011</v>
      </c>
      <c r="BA165" s="165" t="s">
        <v>1011</v>
      </c>
      <c r="BB165" s="165" t="s">
        <v>559</v>
      </c>
      <c r="BC165" s="165" t="s">
        <v>559</v>
      </c>
      <c r="BD165" s="165" t="s">
        <v>1010</v>
      </c>
      <c r="BE165" s="165" t="s">
        <v>559</v>
      </c>
      <c r="BF165" s="108"/>
    </row>
    <row r="166" spans="1:58" x14ac:dyDescent="0.25">
      <c r="A166" s="133" t="s">
        <v>307</v>
      </c>
      <c r="B166" s="111" t="s">
        <v>306</v>
      </c>
      <c r="C166" s="165" t="s">
        <v>1126</v>
      </c>
      <c r="D166" s="165" t="s">
        <v>1126</v>
      </c>
      <c r="E166" s="165" t="s">
        <v>1017</v>
      </c>
      <c r="F166" s="165" t="s">
        <v>1017</v>
      </c>
      <c r="G166" s="165" t="s">
        <v>1017</v>
      </c>
      <c r="H166" s="165" t="s">
        <v>1017</v>
      </c>
      <c r="I166" s="165" t="s">
        <v>1017</v>
      </c>
      <c r="J166" s="165" t="s">
        <v>1013</v>
      </c>
      <c r="K166" s="165" t="s">
        <v>1013</v>
      </c>
      <c r="L166" s="165" t="s">
        <v>545</v>
      </c>
      <c r="M166" s="165" t="s">
        <v>1010</v>
      </c>
      <c r="N166" s="165" t="s">
        <v>1010</v>
      </c>
      <c r="O166" s="165" t="s">
        <v>1018</v>
      </c>
      <c r="P166" s="165" t="s">
        <v>1018</v>
      </c>
      <c r="Q166" s="165" t="s">
        <v>1015</v>
      </c>
      <c r="R166" s="165" t="s">
        <v>1015</v>
      </c>
      <c r="S166" s="165" t="s">
        <v>1019</v>
      </c>
      <c r="T166" s="165" t="s">
        <v>1020</v>
      </c>
      <c r="U166" s="165" t="s">
        <v>1020</v>
      </c>
      <c r="V166" s="165" t="s">
        <v>559</v>
      </c>
      <c r="W166" s="165" t="s">
        <v>994</v>
      </c>
      <c r="X166" s="165" t="s">
        <v>994</v>
      </c>
      <c r="Y166" s="165" t="s">
        <v>994</v>
      </c>
      <c r="Z166" s="165" t="s">
        <v>994</v>
      </c>
      <c r="AA166" s="165" t="s">
        <v>994</v>
      </c>
      <c r="AB166" s="165" t="s">
        <v>1007</v>
      </c>
      <c r="AC166" s="165" t="s">
        <v>994</v>
      </c>
      <c r="AD166" s="109" t="s">
        <v>1016</v>
      </c>
      <c r="AE166" s="165" t="s">
        <v>994</v>
      </c>
      <c r="AF166" s="165" t="s">
        <v>1015</v>
      </c>
      <c r="AG166" s="165" t="s">
        <v>559</v>
      </c>
      <c r="AH166" s="165" t="s">
        <v>1013</v>
      </c>
      <c r="AI166" s="165" t="s">
        <v>1013</v>
      </c>
      <c r="AJ166" s="165" t="s">
        <v>1013</v>
      </c>
      <c r="AK166" s="167" t="s">
        <v>950</v>
      </c>
      <c r="AL166" s="165" t="s">
        <v>1012</v>
      </c>
      <c r="AM166" s="165" t="s">
        <v>1012</v>
      </c>
      <c r="AN166" s="165" t="s">
        <v>545</v>
      </c>
      <c r="AO166" s="165" t="s">
        <v>545</v>
      </c>
      <c r="AP166" s="165" t="s">
        <v>545</v>
      </c>
      <c r="AQ166" s="165" t="s">
        <v>545</v>
      </c>
      <c r="AR166" s="165" t="s">
        <v>1008</v>
      </c>
      <c r="AS166" s="165" t="s">
        <v>559</v>
      </c>
      <c r="AT166" s="165" t="s">
        <v>1009</v>
      </c>
      <c r="AU166" s="165" t="s">
        <v>559</v>
      </c>
      <c r="AV166" s="165" t="s">
        <v>556</v>
      </c>
      <c r="AW166" s="165" t="s">
        <v>559</v>
      </c>
      <c r="AX166" s="165" t="s">
        <v>559</v>
      </c>
      <c r="AY166" s="165" t="s">
        <v>952</v>
      </c>
      <c r="AZ166" s="165" t="s">
        <v>1011</v>
      </c>
      <c r="BA166" s="165" t="s">
        <v>1011</v>
      </c>
      <c r="BB166" s="165" t="s">
        <v>559</v>
      </c>
      <c r="BC166" s="165" t="s">
        <v>559</v>
      </c>
      <c r="BD166" s="165" t="s">
        <v>1010</v>
      </c>
      <c r="BE166" s="165" t="s">
        <v>559</v>
      </c>
      <c r="BF166" s="108"/>
    </row>
    <row r="167" spans="1:58" x14ac:dyDescent="0.25">
      <c r="A167" s="133" t="s">
        <v>309</v>
      </c>
      <c r="B167" s="111" t="s">
        <v>308</v>
      </c>
      <c r="C167" s="165" t="s">
        <v>1126</v>
      </c>
      <c r="D167" s="165" t="s">
        <v>1126</v>
      </c>
      <c r="E167" s="165" t="s">
        <v>1017</v>
      </c>
      <c r="F167" s="165" t="s">
        <v>1017</v>
      </c>
      <c r="G167" s="165" t="s">
        <v>1017</v>
      </c>
      <c r="H167" s="165" t="s">
        <v>1017</v>
      </c>
      <c r="I167" s="165" t="s">
        <v>1017</v>
      </c>
      <c r="J167" s="165" t="s">
        <v>1013</v>
      </c>
      <c r="K167" s="165" t="s">
        <v>1013</v>
      </c>
      <c r="L167" s="165" t="s">
        <v>545</v>
      </c>
      <c r="M167" s="165" t="s">
        <v>1010</v>
      </c>
      <c r="N167" s="165" t="s">
        <v>1010</v>
      </c>
      <c r="O167" s="165" t="s">
        <v>1018</v>
      </c>
      <c r="P167" s="165" t="s">
        <v>1018</v>
      </c>
      <c r="Q167" s="165" t="s">
        <v>1015</v>
      </c>
      <c r="R167" s="165" t="s">
        <v>1015</v>
      </c>
      <c r="S167" s="165" t="s">
        <v>1019</v>
      </c>
      <c r="T167" s="165" t="s">
        <v>1020</v>
      </c>
      <c r="U167" s="165" t="s">
        <v>1020</v>
      </c>
      <c r="V167" s="165" t="s">
        <v>559</v>
      </c>
      <c r="W167" s="165" t="s">
        <v>994</v>
      </c>
      <c r="X167" s="165" t="s">
        <v>994</v>
      </c>
      <c r="Y167" s="165" t="s">
        <v>994</v>
      </c>
      <c r="Z167" s="165" t="s">
        <v>994</v>
      </c>
      <c r="AA167" s="165" t="s">
        <v>994</v>
      </c>
      <c r="AB167" s="165" t="s">
        <v>1007</v>
      </c>
      <c r="AC167" s="165" t="s">
        <v>994</v>
      </c>
      <c r="AD167" s="109" t="s">
        <v>1016</v>
      </c>
      <c r="AE167" s="165" t="s">
        <v>994</v>
      </c>
      <c r="AF167" s="165" t="s">
        <v>1015</v>
      </c>
      <c r="AG167" s="165" t="s">
        <v>559</v>
      </c>
      <c r="AH167" s="165" t="s">
        <v>1013</v>
      </c>
      <c r="AI167" s="165" t="s">
        <v>1013</v>
      </c>
      <c r="AJ167" s="165" t="s">
        <v>1013</v>
      </c>
      <c r="AK167" s="167" t="s">
        <v>950</v>
      </c>
      <c r="AL167" s="165" t="s">
        <v>1012</v>
      </c>
      <c r="AM167" s="165" t="s">
        <v>1012</v>
      </c>
      <c r="AN167" s="165" t="s">
        <v>545</v>
      </c>
      <c r="AO167" s="165" t="s">
        <v>545</v>
      </c>
      <c r="AP167" s="165" t="s">
        <v>545</v>
      </c>
      <c r="AQ167" s="165" t="s">
        <v>545</v>
      </c>
      <c r="AR167" s="165" t="s">
        <v>1008</v>
      </c>
      <c r="AS167" s="165" t="s">
        <v>559</v>
      </c>
      <c r="AT167" s="165" t="s">
        <v>1009</v>
      </c>
      <c r="AU167" s="165" t="s">
        <v>559</v>
      </c>
      <c r="AV167" s="165" t="s">
        <v>556</v>
      </c>
      <c r="AW167" s="165" t="s">
        <v>559</v>
      </c>
      <c r="AX167" s="165" t="s">
        <v>559</v>
      </c>
      <c r="AY167" s="165" t="s">
        <v>952</v>
      </c>
      <c r="AZ167" s="165" t="s">
        <v>1011</v>
      </c>
      <c r="BA167" s="165" t="s">
        <v>1011</v>
      </c>
      <c r="BB167" s="165" t="s">
        <v>559</v>
      </c>
      <c r="BC167" s="165" t="s">
        <v>559</v>
      </c>
      <c r="BD167" s="165" t="s">
        <v>1010</v>
      </c>
      <c r="BE167" s="165" t="s">
        <v>559</v>
      </c>
      <c r="BF167" s="108"/>
    </row>
    <row r="168" spans="1:58" x14ac:dyDescent="0.25">
      <c r="A168" s="133" t="s">
        <v>311</v>
      </c>
      <c r="B168" s="111" t="s">
        <v>310</v>
      </c>
      <c r="C168" s="165" t="s">
        <v>1126</v>
      </c>
      <c r="D168" s="165" t="s">
        <v>1126</v>
      </c>
      <c r="E168" s="165" t="s">
        <v>1017</v>
      </c>
      <c r="F168" s="165" t="s">
        <v>1017</v>
      </c>
      <c r="G168" s="165" t="s">
        <v>1017</v>
      </c>
      <c r="H168" s="165" t="s">
        <v>1017</v>
      </c>
      <c r="I168" s="165" t="s">
        <v>1017</v>
      </c>
      <c r="J168" s="165" t="s">
        <v>1013</v>
      </c>
      <c r="K168" s="165" t="s">
        <v>1013</v>
      </c>
      <c r="L168" s="165" t="s">
        <v>545</v>
      </c>
      <c r="M168" s="165" t="s">
        <v>1010</v>
      </c>
      <c r="N168" s="165" t="s">
        <v>1010</v>
      </c>
      <c r="O168" s="165" t="s">
        <v>1018</v>
      </c>
      <c r="P168" s="165" t="s">
        <v>1018</v>
      </c>
      <c r="Q168" s="165" t="s">
        <v>1015</v>
      </c>
      <c r="R168" s="165" t="s">
        <v>1015</v>
      </c>
      <c r="S168" s="165" t="s">
        <v>1019</v>
      </c>
      <c r="T168" s="165" t="s">
        <v>1020</v>
      </c>
      <c r="U168" s="165" t="s">
        <v>1020</v>
      </c>
      <c r="V168" s="165" t="s">
        <v>559</v>
      </c>
      <c r="W168" s="165" t="s">
        <v>994</v>
      </c>
      <c r="X168" s="165" t="s">
        <v>994</v>
      </c>
      <c r="Y168" s="165" t="s">
        <v>994</v>
      </c>
      <c r="Z168" s="165" t="s">
        <v>994</v>
      </c>
      <c r="AA168" s="165" t="s">
        <v>994</v>
      </c>
      <c r="AB168" s="165" t="s">
        <v>1007</v>
      </c>
      <c r="AC168" s="165" t="s">
        <v>994</v>
      </c>
      <c r="AD168" s="109" t="s">
        <v>1016</v>
      </c>
      <c r="AE168" s="165" t="s">
        <v>994</v>
      </c>
      <c r="AF168" s="165" t="s">
        <v>1015</v>
      </c>
      <c r="AG168" s="165" t="s">
        <v>559</v>
      </c>
      <c r="AH168" s="165" t="s">
        <v>1013</v>
      </c>
      <c r="AI168" s="165" t="s">
        <v>1013</v>
      </c>
      <c r="AJ168" s="165" t="s">
        <v>1013</v>
      </c>
      <c r="AK168" s="167" t="s">
        <v>950</v>
      </c>
      <c r="AL168" s="165" t="s">
        <v>1012</v>
      </c>
      <c r="AM168" s="165" t="s">
        <v>1012</v>
      </c>
      <c r="AN168" s="165" t="s">
        <v>545</v>
      </c>
      <c r="AO168" s="165" t="s">
        <v>545</v>
      </c>
      <c r="AP168" s="165" t="s">
        <v>545</v>
      </c>
      <c r="AQ168" s="165" t="s">
        <v>545</v>
      </c>
      <c r="AR168" s="165" t="s">
        <v>1008</v>
      </c>
      <c r="AS168" s="165" t="s">
        <v>559</v>
      </c>
      <c r="AT168" s="165" t="s">
        <v>1009</v>
      </c>
      <c r="AU168" s="165" t="s">
        <v>559</v>
      </c>
      <c r="AV168" s="165" t="s">
        <v>556</v>
      </c>
      <c r="AW168" s="165" t="s">
        <v>559</v>
      </c>
      <c r="AX168" s="165" t="s">
        <v>559</v>
      </c>
      <c r="AY168" s="165" t="s">
        <v>952</v>
      </c>
      <c r="AZ168" s="165" t="s">
        <v>1011</v>
      </c>
      <c r="BA168" s="165" t="s">
        <v>1011</v>
      </c>
      <c r="BB168" s="165" t="s">
        <v>559</v>
      </c>
      <c r="BC168" s="165" t="s">
        <v>559</v>
      </c>
      <c r="BD168" s="165" t="s">
        <v>1010</v>
      </c>
      <c r="BE168" s="165" t="s">
        <v>559</v>
      </c>
      <c r="BF168" s="108"/>
    </row>
    <row r="169" spans="1:58" x14ac:dyDescent="0.25">
      <c r="A169" s="133" t="s">
        <v>313</v>
      </c>
      <c r="B169" s="111" t="s">
        <v>312</v>
      </c>
      <c r="C169" s="165" t="s">
        <v>1126</v>
      </c>
      <c r="D169" s="165" t="s">
        <v>1126</v>
      </c>
      <c r="E169" s="165" t="s">
        <v>1017</v>
      </c>
      <c r="F169" s="165" t="s">
        <v>1017</v>
      </c>
      <c r="G169" s="165" t="s">
        <v>1017</v>
      </c>
      <c r="H169" s="165" t="s">
        <v>1017</v>
      </c>
      <c r="I169" s="165" t="s">
        <v>1017</v>
      </c>
      <c r="J169" s="165" t="s">
        <v>1013</v>
      </c>
      <c r="K169" s="165" t="s">
        <v>1013</v>
      </c>
      <c r="L169" s="165" t="s">
        <v>545</v>
      </c>
      <c r="M169" s="165" t="s">
        <v>1010</v>
      </c>
      <c r="N169" s="165" t="s">
        <v>1010</v>
      </c>
      <c r="O169" s="165" t="s">
        <v>1018</v>
      </c>
      <c r="P169" s="165" t="s">
        <v>1018</v>
      </c>
      <c r="Q169" s="165" t="s">
        <v>1015</v>
      </c>
      <c r="R169" s="165" t="s">
        <v>1015</v>
      </c>
      <c r="S169" s="165" t="s">
        <v>1019</v>
      </c>
      <c r="T169" s="165" t="s">
        <v>1020</v>
      </c>
      <c r="U169" s="165" t="s">
        <v>1020</v>
      </c>
      <c r="V169" s="165" t="s">
        <v>559</v>
      </c>
      <c r="W169" s="165" t="s">
        <v>994</v>
      </c>
      <c r="X169" s="165" t="s">
        <v>994</v>
      </c>
      <c r="Y169" s="165" t="s">
        <v>994</v>
      </c>
      <c r="Z169" s="165" t="s">
        <v>994</v>
      </c>
      <c r="AA169" s="165" t="s">
        <v>994</v>
      </c>
      <c r="AB169" s="165" t="s">
        <v>994</v>
      </c>
      <c r="AC169" s="165" t="s">
        <v>994</v>
      </c>
      <c r="AD169" s="109" t="s">
        <v>1016</v>
      </c>
      <c r="AE169" s="165" t="s">
        <v>994</v>
      </c>
      <c r="AF169" s="165" t="s">
        <v>1015</v>
      </c>
      <c r="AG169" s="165" t="s">
        <v>559</v>
      </c>
      <c r="AH169" s="165" t="s">
        <v>1013</v>
      </c>
      <c r="AI169" s="165" t="s">
        <v>1013</v>
      </c>
      <c r="AJ169" s="165" t="s">
        <v>1013</v>
      </c>
      <c r="AK169" s="167" t="s">
        <v>950</v>
      </c>
      <c r="AL169" s="165" t="s">
        <v>1012</v>
      </c>
      <c r="AM169" s="165" t="s">
        <v>1012</v>
      </c>
      <c r="AN169" s="165" t="s">
        <v>545</v>
      </c>
      <c r="AO169" s="165" t="s">
        <v>545</v>
      </c>
      <c r="AP169" s="165" t="s">
        <v>545</v>
      </c>
      <c r="AQ169" s="165" t="s">
        <v>545</v>
      </c>
      <c r="AR169" s="165" t="s">
        <v>1008</v>
      </c>
      <c r="AS169" s="165" t="s">
        <v>559</v>
      </c>
      <c r="AT169" s="165" t="s">
        <v>1009</v>
      </c>
      <c r="AU169" s="165" t="s">
        <v>559</v>
      </c>
      <c r="AV169" s="165" t="s">
        <v>556</v>
      </c>
      <c r="AW169" s="165" t="s">
        <v>559</v>
      </c>
      <c r="AX169" s="165" t="s">
        <v>559</v>
      </c>
      <c r="AY169" s="165" t="s">
        <v>952</v>
      </c>
      <c r="AZ169" s="165" t="s">
        <v>1011</v>
      </c>
      <c r="BA169" s="165" t="s">
        <v>1011</v>
      </c>
      <c r="BB169" s="165" t="s">
        <v>559</v>
      </c>
      <c r="BC169" s="165" t="s">
        <v>559</v>
      </c>
      <c r="BD169" s="165" t="s">
        <v>1010</v>
      </c>
      <c r="BE169" s="165" t="s">
        <v>559</v>
      </c>
      <c r="BF169" s="108"/>
    </row>
    <row r="170" spans="1:58" x14ac:dyDescent="0.25">
      <c r="A170" s="133" t="s">
        <v>849</v>
      </c>
      <c r="B170" s="111" t="s">
        <v>314</v>
      </c>
      <c r="C170" s="165" t="s">
        <v>1126</v>
      </c>
      <c r="D170" s="165" t="s">
        <v>1126</v>
      </c>
      <c r="E170" s="165" t="s">
        <v>1017</v>
      </c>
      <c r="F170" s="165" t="s">
        <v>1017</v>
      </c>
      <c r="G170" s="165" t="s">
        <v>1017</v>
      </c>
      <c r="H170" s="165" t="s">
        <v>1017</v>
      </c>
      <c r="I170" s="165" t="s">
        <v>1017</v>
      </c>
      <c r="J170" s="165" t="s">
        <v>1013</v>
      </c>
      <c r="K170" s="165" t="s">
        <v>1013</v>
      </c>
      <c r="L170" s="165" t="s">
        <v>545</v>
      </c>
      <c r="M170" s="165" t="s">
        <v>1010</v>
      </c>
      <c r="N170" s="165" t="s">
        <v>1010</v>
      </c>
      <c r="O170" s="165" t="s">
        <v>1018</v>
      </c>
      <c r="P170" s="165" t="s">
        <v>1018</v>
      </c>
      <c r="Q170" s="165" t="s">
        <v>1015</v>
      </c>
      <c r="R170" s="165" t="s">
        <v>1015</v>
      </c>
      <c r="S170" s="165" t="s">
        <v>1019</v>
      </c>
      <c r="T170" s="165" t="s">
        <v>1020</v>
      </c>
      <c r="U170" s="165" t="s">
        <v>1020</v>
      </c>
      <c r="V170" s="165" t="s">
        <v>559</v>
      </c>
      <c r="W170" s="165" t="s">
        <v>994</v>
      </c>
      <c r="X170" s="165" t="s">
        <v>994</v>
      </c>
      <c r="Y170" s="165" t="s">
        <v>994</v>
      </c>
      <c r="Z170" s="165" t="s">
        <v>994</v>
      </c>
      <c r="AA170" s="165" t="s">
        <v>994</v>
      </c>
      <c r="AB170" s="165" t="s">
        <v>1007</v>
      </c>
      <c r="AC170" s="165" t="s">
        <v>994</v>
      </c>
      <c r="AD170" s="109" t="s">
        <v>1016</v>
      </c>
      <c r="AE170" s="165" t="s">
        <v>994</v>
      </c>
      <c r="AF170" s="165" t="s">
        <v>1015</v>
      </c>
      <c r="AG170" s="165" t="s">
        <v>559</v>
      </c>
      <c r="AH170" s="165" t="s">
        <v>1013</v>
      </c>
      <c r="AI170" s="165" t="s">
        <v>1013</v>
      </c>
      <c r="AJ170" s="165" t="s">
        <v>1013</v>
      </c>
      <c r="AK170" s="167" t="s">
        <v>953</v>
      </c>
      <c r="AL170" s="165" t="s">
        <v>1014</v>
      </c>
      <c r="AM170" s="165" t="s">
        <v>1012</v>
      </c>
      <c r="AN170" s="165" t="s">
        <v>545</v>
      </c>
      <c r="AO170" s="165" t="s">
        <v>545</v>
      </c>
      <c r="AP170" s="165" t="s">
        <v>545</v>
      </c>
      <c r="AQ170" s="165" t="s">
        <v>545</v>
      </c>
      <c r="AR170" s="165" t="s">
        <v>1008</v>
      </c>
      <c r="AS170" s="165" t="s">
        <v>559</v>
      </c>
      <c r="AT170" s="165" t="s">
        <v>1009</v>
      </c>
      <c r="AU170" s="165" t="s">
        <v>559</v>
      </c>
      <c r="AV170" s="165" t="s">
        <v>556</v>
      </c>
      <c r="AW170" s="165" t="s">
        <v>559</v>
      </c>
      <c r="AX170" s="165" t="s">
        <v>559</v>
      </c>
      <c r="AY170" s="165" t="s">
        <v>952</v>
      </c>
      <c r="AZ170" s="165" t="s">
        <v>1011</v>
      </c>
      <c r="BA170" s="165" t="s">
        <v>1011</v>
      </c>
      <c r="BB170" s="165" t="s">
        <v>559</v>
      </c>
      <c r="BC170" s="165" t="s">
        <v>559</v>
      </c>
      <c r="BD170" s="165" t="s">
        <v>1010</v>
      </c>
      <c r="BE170" s="165" t="s">
        <v>559</v>
      </c>
      <c r="BF170" s="108"/>
    </row>
    <row r="171" spans="1:58" x14ac:dyDescent="0.25">
      <c r="A171" s="133" t="s">
        <v>317</v>
      </c>
      <c r="B171" s="111" t="s">
        <v>316</v>
      </c>
      <c r="C171" s="165" t="s">
        <v>1126</v>
      </c>
      <c r="D171" s="165" t="s">
        <v>1126</v>
      </c>
      <c r="E171" s="165" t="s">
        <v>1017</v>
      </c>
      <c r="F171" s="165" t="s">
        <v>1017</v>
      </c>
      <c r="G171" s="165" t="s">
        <v>1017</v>
      </c>
      <c r="H171" s="165" t="s">
        <v>1017</v>
      </c>
      <c r="I171" s="165" t="s">
        <v>1017</v>
      </c>
      <c r="J171" s="165" t="s">
        <v>1013</v>
      </c>
      <c r="K171" s="165" t="s">
        <v>1013</v>
      </c>
      <c r="L171" s="165" t="s">
        <v>545</v>
      </c>
      <c r="M171" s="165" t="s">
        <v>1010</v>
      </c>
      <c r="N171" s="165" t="s">
        <v>1010</v>
      </c>
      <c r="O171" s="165" t="s">
        <v>1018</v>
      </c>
      <c r="P171" s="165" t="s">
        <v>1018</v>
      </c>
      <c r="Q171" s="165" t="s">
        <v>1015</v>
      </c>
      <c r="R171" s="165" t="s">
        <v>1015</v>
      </c>
      <c r="S171" s="165" t="s">
        <v>1019</v>
      </c>
      <c r="T171" s="165" t="s">
        <v>1020</v>
      </c>
      <c r="U171" s="165" t="s">
        <v>1020</v>
      </c>
      <c r="V171" s="165" t="s">
        <v>559</v>
      </c>
      <c r="W171" s="165" t="s">
        <v>994</v>
      </c>
      <c r="X171" s="165" t="s">
        <v>994</v>
      </c>
      <c r="Y171" s="165" t="s">
        <v>994</v>
      </c>
      <c r="Z171" s="165" t="s">
        <v>994</v>
      </c>
      <c r="AA171" s="165" t="s">
        <v>994</v>
      </c>
      <c r="AB171" s="165" t="s">
        <v>1007</v>
      </c>
      <c r="AC171" s="165" t="s">
        <v>994</v>
      </c>
      <c r="AD171" s="109" t="s">
        <v>1016</v>
      </c>
      <c r="AE171" s="165" t="s">
        <v>994</v>
      </c>
      <c r="AF171" s="165" t="s">
        <v>1015</v>
      </c>
      <c r="AG171" s="165" t="s">
        <v>559</v>
      </c>
      <c r="AH171" s="165" t="s">
        <v>1013</v>
      </c>
      <c r="AI171" s="165" t="s">
        <v>1013</v>
      </c>
      <c r="AJ171" s="165" t="s">
        <v>1013</v>
      </c>
      <c r="AK171" s="167" t="s">
        <v>950</v>
      </c>
      <c r="AL171" s="165" t="s">
        <v>1012</v>
      </c>
      <c r="AM171" s="165" t="s">
        <v>1012</v>
      </c>
      <c r="AN171" s="165" t="s">
        <v>545</v>
      </c>
      <c r="AO171" s="165" t="s">
        <v>545</v>
      </c>
      <c r="AP171" s="165" t="s">
        <v>545</v>
      </c>
      <c r="AQ171" s="165" t="s">
        <v>545</v>
      </c>
      <c r="AR171" s="165" t="s">
        <v>1008</v>
      </c>
      <c r="AS171" s="165" t="s">
        <v>559</v>
      </c>
      <c r="AT171" s="165" t="s">
        <v>1009</v>
      </c>
      <c r="AU171" s="165" t="s">
        <v>559</v>
      </c>
      <c r="AV171" s="165" t="s">
        <v>556</v>
      </c>
      <c r="AW171" s="165" t="s">
        <v>559</v>
      </c>
      <c r="AX171" s="165" t="s">
        <v>559</v>
      </c>
      <c r="AY171" s="165" t="s">
        <v>952</v>
      </c>
      <c r="AZ171" s="165" t="s">
        <v>1011</v>
      </c>
      <c r="BA171" s="165" t="s">
        <v>1011</v>
      </c>
      <c r="BB171" s="165" t="s">
        <v>559</v>
      </c>
      <c r="BC171" s="165" t="s">
        <v>559</v>
      </c>
      <c r="BD171" s="165" t="s">
        <v>1010</v>
      </c>
      <c r="BE171" s="165" t="s">
        <v>559</v>
      </c>
      <c r="BF171" s="108"/>
    </row>
    <row r="172" spans="1:58" x14ac:dyDescent="0.25">
      <c r="A172" s="133" t="s">
        <v>850</v>
      </c>
      <c r="B172" s="111" t="s">
        <v>318</v>
      </c>
      <c r="C172" s="165" t="s">
        <v>1126</v>
      </c>
      <c r="D172" s="165" t="s">
        <v>1126</v>
      </c>
      <c r="E172" s="165" t="s">
        <v>1017</v>
      </c>
      <c r="F172" s="165" t="s">
        <v>1017</v>
      </c>
      <c r="G172" s="165" t="s">
        <v>1017</v>
      </c>
      <c r="H172" s="165" t="s">
        <v>1017</v>
      </c>
      <c r="I172" s="165" t="s">
        <v>1017</v>
      </c>
      <c r="J172" s="165" t="s">
        <v>1013</v>
      </c>
      <c r="K172" s="165" t="s">
        <v>1013</v>
      </c>
      <c r="L172" s="165" t="s">
        <v>545</v>
      </c>
      <c r="M172" s="165" t="s">
        <v>1010</v>
      </c>
      <c r="N172" s="165" t="s">
        <v>1010</v>
      </c>
      <c r="O172" s="165" t="s">
        <v>1018</v>
      </c>
      <c r="P172" s="165" t="s">
        <v>1018</v>
      </c>
      <c r="Q172" s="165" t="s">
        <v>1015</v>
      </c>
      <c r="R172" s="165" t="s">
        <v>1015</v>
      </c>
      <c r="S172" s="165" t="s">
        <v>1019</v>
      </c>
      <c r="T172" s="165" t="s">
        <v>1020</v>
      </c>
      <c r="U172" s="165" t="s">
        <v>1020</v>
      </c>
      <c r="V172" s="165" t="s">
        <v>559</v>
      </c>
      <c r="W172" s="165" t="s">
        <v>994</v>
      </c>
      <c r="X172" s="165" t="s">
        <v>994</v>
      </c>
      <c r="Y172" s="165" t="s">
        <v>994</v>
      </c>
      <c r="Z172" s="165" t="s">
        <v>994</v>
      </c>
      <c r="AA172" s="165" t="s">
        <v>994</v>
      </c>
      <c r="AB172" s="165" t="s">
        <v>1007</v>
      </c>
      <c r="AC172" s="165" t="s">
        <v>994</v>
      </c>
      <c r="AD172" s="109" t="s">
        <v>1016</v>
      </c>
      <c r="AE172" s="165" t="s">
        <v>994</v>
      </c>
      <c r="AF172" s="165" t="s">
        <v>1015</v>
      </c>
      <c r="AG172" s="165" t="s">
        <v>559</v>
      </c>
      <c r="AH172" s="165" t="s">
        <v>1013</v>
      </c>
      <c r="AI172" s="165" t="s">
        <v>1013</v>
      </c>
      <c r="AJ172" s="165" t="s">
        <v>1013</v>
      </c>
      <c r="AK172" s="167" t="s">
        <v>950</v>
      </c>
      <c r="AL172" s="165" t="s">
        <v>1012</v>
      </c>
      <c r="AM172" s="165" t="s">
        <v>1012</v>
      </c>
      <c r="AN172" s="165" t="s">
        <v>545</v>
      </c>
      <c r="AO172" s="165" t="s">
        <v>545</v>
      </c>
      <c r="AP172" s="165" t="s">
        <v>545</v>
      </c>
      <c r="AQ172" s="165" t="s">
        <v>545</v>
      </c>
      <c r="AR172" s="165" t="s">
        <v>1008</v>
      </c>
      <c r="AS172" s="165" t="s">
        <v>559</v>
      </c>
      <c r="AT172" s="165" t="s">
        <v>1009</v>
      </c>
      <c r="AU172" s="165" t="s">
        <v>559</v>
      </c>
      <c r="AV172" s="165" t="s">
        <v>556</v>
      </c>
      <c r="AW172" s="165" t="s">
        <v>559</v>
      </c>
      <c r="AX172" s="165" t="s">
        <v>559</v>
      </c>
      <c r="AY172" s="165" t="s">
        <v>952</v>
      </c>
      <c r="AZ172" s="165" t="s">
        <v>1011</v>
      </c>
      <c r="BA172" s="165" t="s">
        <v>1011</v>
      </c>
      <c r="BB172" s="165" t="s">
        <v>559</v>
      </c>
      <c r="BC172" s="165" t="s">
        <v>559</v>
      </c>
      <c r="BD172" s="165" t="s">
        <v>1010</v>
      </c>
      <c r="BE172" s="165" t="s">
        <v>559</v>
      </c>
      <c r="BF172" s="108"/>
    </row>
    <row r="173" spans="1:58" x14ac:dyDescent="0.25">
      <c r="A173" s="133" t="s">
        <v>320</v>
      </c>
      <c r="B173" s="111" t="s">
        <v>319</v>
      </c>
      <c r="C173" s="165" t="s">
        <v>1126</v>
      </c>
      <c r="D173" s="165" t="s">
        <v>1126</v>
      </c>
      <c r="E173" s="165" t="s">
        <v>1017</v>
      </c>
      <c r="F173" s="165" t="s">
        <v>1017</v>
      </c>
      <c r="G173" s="165" t="s">
        <v>1017</v>
      </c>
      <c r="H173" s="165" t="s">
        <v>1017</v>
      </c>
      <c r="I173" s="165" t="s">
        <v>1017</v>
      </c>
      <c r="J173" s="165" t="s">
        <v>1013</v>
      </c>
      <c r="K173" s="165" t="s">
        <v>1013</v>
      </c>
      <c r="L173" s="165" t="s">
        <v>545</v>
      </c>
      <c r="M173" s="165" t="s">
        <v>1010</v>
      </c>
      <c r="N173" s="165" t="s">
        <v>1010</v>
      </c>
      <c r="O173" s="165" t="s">
        <v>1018</v>
      </c>
      <c r="P173" s="165" t="s">
        <v>1018</v>
      </c>
      <c r="Q173" s="165" t="s">
        <v>1015</v>
      </c>
      <c r="R173" s="165" t="s">
        <v>1015</v>
      </c>
      <c r="S173" s="165" t="s">
        <v>1019</v>
      </c>
      <c r="T173" s="165" t="s">
        <v>1020</v>
      </c>
      <c r="U173" s="165" t="s">
        <v>1020</v>
      </c>
      <c r="V173" s="165" t="s">
        <v>559</v>
      </c>
      <c r="W173" s="165" t="s">
        <v>994</v>
      </c>
      <c r="X173" s="165" t="s">
        <v>994</v>
      </c>
      <c r="Y173" s="165" t="s">
        <v>994</v>
      </c>
      <c r="Z173" s="165" t="s">
        <v>994</v>
      </c>
      <c r="AA173" s="165" t="s">
        <v>994</v>
      </c>
      <c r="AB173" s="165" t="s">
        <v>1007</v>
      </c>
      <c r="AC173" s="165" t="s">
        <v>994</v>
      </c>
      <c r="AD173" s="109" t="s">
        <v>1016</v>
      </c>
      <c r="AE173" s="165" t="s">
        <v>994</v>
      </c>
      <c r="AF173" s="165" t="s">
        <v>1015</v>
      </c>
      <c r="AG173" s="165" t="s">
        <v>559</v>
      </c>
      <c r="AH173" s="165" t="s">
        <v>1013</v>
      </c>
      <c r="AI173" s="165" t="s">
        <v>1013</v>
      </c>
      <c r="AJ173" s="165" t="s">
        <v>1013</v>
      </c>
      <c r="AK173" s="167" t="s">
        <v>953</v>
      </c>
      <c r="AL173" s="165" t="s">
        <v>1012</v>
      </c>
      <c r="AM173" s="165" t="s">
        <v>1012</v>
      </c>
      <c r="AN173" s="165" t="s">
        <v>545</v>
      </c>
      <c r="AO173" s="165" t="s">
        <v>545</v>
      </c>
      <c r="AP173" s="165" t="s">
        <v>545</v>
      </c>
      <c r="AQ173" s="165" t="s">
        <v>545</v>
      </c>
      <c r="AR173" s="165" t="s">
        <v>1008</v>
      </c>
      <c r="AS173" s="165" t="s">
        <v>559</v>
      </c>
      <c r="AT173" s="165" t="s">
        <v>1009</v>
      </c>
      <c r="AU173" s="165" t="s">
        <v>559</v>
      </c>
      <c r="AV173" s="165" t="s">
        <v>556</v>
      </c>
      <c r="AW173" s="165" t="s">
        <v>559</v>
      </c>
      <c r="AX173" s="165" t="s">
        <v>559</v>
      </c>
      <c r="AY173" s="165" t="s">
        <v>952</v>
      </c>
      <c r="AZ173" s="165" t="s">
        <v>1011</v>
      </c>
      <c r="BA173" s="165" t="s">
        <v>1011</v>
      </c>
      <c r="BB173" s="165" t="s">
        <v>559</v>
      </c>
      <c r="BC173" s="165" t="s">
        <v>559</v>
      </c>
      <c r="BD173" s="165" t="s">
        <v>1010</v>
      </c>
      <c r="BE173" s="165" t="s">
        <v>559</v>
      </c>
      <c r="BF173" s="108"/>
    </row>
    <row r="174" spans="1:58" x14ac:dyDescent="0.25">
      <c r="A174" s="133" t="s">
        <v>1144</v>
      </c>
      <c r="B174" s="111" t="s">
        <v>187</v>
      </c>
      <c r="C174" s="165" t="s">
        <v>1126</v>
      </c>
      <c r="D174" s="165" t="s">
        <v>1126</v>
      </c>
      <c r="E174" s="165" t="s">
        <v>1017</v>
      </c>
      <c r="F174" s="165" t="s">
        <v>1017</v>
      </c>
      <c r="G174" s="165" t="s">
        <v>1017</v>
      </c>
      <c r="H174" s="165" t="s">
        <v>1017</v>
      </c>
      <c r="I174" s="165" t="s">
        <v>1017</v>
      </c>
      <c r="J174" s="165" t="s">
        <v>1013</v>
      </c>
      <c r="K174" s="165" t="s">
        <v>1013</v>
      </c>
      <c r="L174" s="165" t="s">
        <v>545</v>
      </c>
      <c r="M174" s="165" t="s">
        <v>1010</v>
      </c>
      <c r="N174" s="165" t="s">
        <v>1010</v>
      </c>
      <c r="O174" s="165" t="s">
        <v>1018</v>
      </c>
      <c r="P174" s="165" t="s">
        <v>1018</v>
      </c>
      <c r="Q174" s="165" t="s">
        <v>1015</v>
      </c>
      <c r="R174" s="165" t="s">
        <v>1015</v>
      </c>
      <c r="S174" s="165" t="s">
        <v>1019</v>
      </c>
      <c r="T174" s="165" t="s">
        <v>1020</v>
      </c>
      <c r="U174" s="165" t="s">
        <v>1020</v>
      </c>
      <c r="V174" s="165" t="s">
        <v>559</v>
      </c>
      <c r="W174" s="165" t="s">
        <v>994</v>
      </c>
      <c r="X174" s="165" t="s">
        <v>994</v>
      </c>
      <c r="Y174" s="165" t="s">
        <v>994</v>
      </c>
      <c r="Z174" s="165" t="s">
        <v>994</v>
      </c>
      <c r="AA174" s="165" t="s">
        <v>994</v>
      </c>
      <c r="AB174" s="165" t="s">
        <v>994</v>
      </c>
      <c r="AC174" s="165" t="s">
        <v>994</v>
      </c>
      <c r="AD174" s="109" t="s">
        <v>1016</v>
      </c>
      <c r="AE174" s="165" t="s">
        <v>994</v>
      </c>
      <c r="AF174" s="165" t="s">
        <v>1015</v>
      </c>
      <c r="AG174" s="165" t="s">
        <v>559</v>
      </c>
      <c r="AH174" s="165" t="s">
        <v>1013</v>
      </c>
      <c r="AI174" s="165" t="s">
        <v>1013</v>
      </c>
      <c r="AJ174" s="165" t="s">
        <v>1013</v>
      </c>
      <c r="AK174" s="167" t="s">
        <v>953</v>
      </c>
      <c r="AL174" s="165" t="s">
        <v>1012</v>
      </c>
      <c r="AM174" s="165" t="s">
        <v>1012</v>
      </c>
      <c r="AN174" s="165" t="s">
        <v>545</v>
      </c>
      <c r="AO174" s="165" t="s">
        <v>545</v>
      </c>
      <c r="AP174" s="165" t="s">
        <v>545</v>
      </c>
      <c r="AQ174" s="165" t="s">
        <v>545</v>
      </c>
      <c r="AR174" s="165" t="s">
        <v>1008</v>
      </c>
      <c r="AS174" s="165" t="s">
        <v>559</v>
      </c>
      <c r="AT174" s="165" t="s">
        <v>1009</v>
      </c>
      <c r="AU174" s="165" t="s">
        <v>559</v>
      </c>
      <c r="AV174" s="165" t="s">
        <v>556</v>
      </c>
      <c r="AW174" s="165" t="s">
        <v>559</v>
      </c>
      <c r="AX174" s="165" t="s">
        <v>559</v>
      </c>
      <c r="AY174" s="165" t="s">
        <v>952</v>
      </c>
      <c r="AZ174" s="165" t="s">
        <v>1011</v>
      </c>
      <c r="BA174" s="165" t="s">
        <v>1011</v>
      </c>
      <c r="BB174" s="165" t="s">
        <v>559</v>
      </c>
      <c r="BC174" s="165" t="s">
        <v>559</v>
      </c>
      <c r="BD174" s="165" t="s">
        <v>1010</v>
      </c>
      <c r="BE174" s="165" t="s">
        <v>559</v>
      </c>
      <c r="BF174" s="108"/>
    </row>
    <row r="175" spans="1:58" x14ac:dyDescent="0.25">
      <c r="A175" s="133" t="s">
        <v>373</v>
      </c>
      <c r="B175" s="111" t="s">
        <v>91</v>
      </c>
      <c r="C175" s="165" t="s">
        <v>1126</v>
      </c>
      <c r="D175" s="165" t="s">
        <v>1126</v>
      </c>
      <c r="E175" s="165" t="s">
        <v>1017</v>
      </c>
      <c r="F175" s="165" t="s">
        <v>1017</v>
      </c>
      <c r="G175" s="165" t="s">
        <v>1017</v>
      </c>
      <c r="H175" s="165" t="s">
        <v>1017</v>
      </c>
      <c r="I175" s="165" t="s">
        <v>1017</v>
      </c>
      <c r="J175" s="165" t="s">
        <v>1013</v>
      </c>
      <c r="K175" s="165" t="s">
        <v>1013</v>
      </c>
      <c r="L175" s="165" t="s">
        <v>545</v>
      </c>
      <c r="M175" s="165" t="s">
        <v>1010</v>
      </c>
      <c r="N175" s="165" t="s">
        <v>1010</v>
      </c>
      <c r="O175" s="165" t="s">
        <v>1018</v>
      </c>
      <c r="P175" s="165" t="s">
        <v>1018</v>
      </c>
      <c r="Q175" s="165" t="s">
        <v>1015</v>
      </c>
      <c r="R175" s="165" t="s">
        <v>1015</v>
      </c>
      <c r="S175" s="165" t="s">
        <v>1019</v>
      </c>
      <c r="T175" s="165" t="s">
        <v>1020</v>
      </c>
      <c r="U175" s="165" t="s">
        <v>1020</v>
      </c>
      <c r="V175" s="165" t="s">
        <v>559</v>
      </c>
      <c r="W175" s="165" t="s">
        <v>994</v>
      </c>
      <c r="X175" s="165" t="s">
        <v>994</v>
      </c>
      <c r="Y175" s="165" t="s">
        <v>994</v>
      </c>
      <c r="Z175" s="165" t="s">
        <v>994</v>
      </c>
      <c r="AA175" s="165" t="s">
        <v>994</v>
      </c>
      <c r="AB175" s="165" t="s">
        <v>950</v>
      </c>
      <c r="AC175" s="165" t="s">
        <v>994</v>
      </c>
      <c r="AD175" s="109" t="s">
        <v>1016</v>
      </c>
      <c r="AE175" s="165" t="s">
        <v>994</v>
      </c>
      <c r="AF175" s="165" t="s">
        <v>1015</v>
      </c>
      <c r="AG175" s="165" t="s">
        <v>559</v>
      </c>
      <c r="AH175" s="165" t="s">
        <v>1013</v>
      </c>
      <c r="AI175" s="165" t="s">
        <v>1013</v>
      </c>
      <c r="AJ175" s="165" t="s">
        <v>1013</v>
      </c>
      <c r="AK175" s="167" t="s">
        <v>950</v>
      </c>
      <c r="AL175" s="165" t="s">
        <v>1012</v>
      </c>
      <c r="AM175" s="165" t="s">
        <v>1012</v>
      </c>
      <c r="AN175" s="165" t="s">
        <v>545</v>
      </c>
      <c r="AO175" s="165" t="s">
        <v>545</v>
      </c>
      <c r="AP175" s="165" t="s">
        <v>545</v>
      </c>
      <c r="AQ175" s="165" t="s">
        <v>545</v>
      </c>
      <c r="AR175" s="165" t="s">
        <v>1008</v>
      </c>
      <c r="AS175" s="165" t="s">
        <v>559</v>
      </c>
      <c r="AT175" s="165" t="s">
        <v>1009</v>
      </c>
      <c r="AU175" s="165" t="s">
        <v>559</v>
      </c>
      <c r="AV175" s="165" t="s">
        <v>556</v>
      </c>
      <c r="AW175" s="165" t="s">
        <v>559</v>
      </c>
      <c r="AX175" s="165" t="s">
        <v>559</v>
      </c>
      <c r="AY175" s="165" t="s">
        <v>952</v>
      </c>
      <c r="AZ175" s="165" t="s">
        <v>1011</v>
      </c>
      <c r="BA175" s="165" t="s">
        <v>1011</v>
      </c>
      <c r="BB175" s="165" t="s">
        <v>559</v>
      </c>
      <c r="BC175" s="165" t="s">
        <v>559</v>
      </c>
      <c r="BD175" s="165" t="s">
        <v>1010</v>
      </c>
      <c r="BE175" s="165" t="s">
        <v>559</v>
      </c>
      <c r="BF175" s="108"/>
    </row>
    <row r="176" spans="1:58" x14ac:dyDescent="0.25">
      <c r="A176" s="133" t="s">
        <v>322</v>
      </c>
      <c r="B176" s="111" t="s">
        <v>321</v>
      </c>
      <c r="C176" s="165" t="s">
        <v>1126</v>
      </c>
      <c r="D176" s="165" t="s">
        <v>1126</v>
      </c>
      <c r="E176" s="165" t="s">
        <v>1017</v>
      </c>
      <c r="F176" s="165" t="s">
        <v>1017</v>
      </c>
      <c r="G176" s="165" t="s">
        <v>1017</v>
      </c>
      <c r="H176" s="165" t="s">
        <v>1017</v>
      </c>
      <c r="I176" s="165" t="s">
        <v>1017</v>
      </c>
      <c r="J176" s="165" t="s">
        <v>1013</v>
      </c>
      <c r="K176" s="165" t="s">
        <v>1013</v>
      </c>
      <c r="L176" s="165" t="s">
        <v>545</v>
      </c>
      <c r="M176" s="165" t="s">
        <v>1010</v>
      </c>
      <c r="N176" s="165" t="s">
        <v>1010</v>
      </c>
      <c r="O176" s="165" t="s">
        <v>1018</v>
      </c>
      <c r="P176" s="165" t="s">
        <v>1018</v>
      </c>
      <c r="Q176" s="165" t="s">
        <v>1015</v>
      </c>
      <c r="R176" s="165" t="s">
        <v>1015</v>
      </c>
      <c r="S176" s="165" t="s">
        <v>1019</v>
      </c>
      <c r="T176" s="165" t="s">
        <v>1020</v>
      </c>
      <c r="U176" s="165" t="s">
        <v>1020</v>
      </c>
      <c r="V176" s="165" t="s">
        <v>559</v>
      </c>
      <c r="W176" s="165" t="s">
        <v>994</v>
      </c>
      <c r="X176" s="165" t="s">
        <v>994</v>
      </c>
      <c r="Y176" s="165" t="s">
        <v>994</v>
      </c>
      <c r="Z176" s="165" t="s">
        <v>994</v>
      </c>
      <c r="AA176" s="165" t="s">
        <v>994</v>
      </c>
      <c r="AB176" s="165" t="s">
        <v>1007</v>
      </c>
      <c r="AC176" s="165" t="s">
        <v>994</v>
      </c>
      <c r="AD176" s="109" t="s">
        <v>1016</v>
      </c>
      <c r="AE176" s="165" t="s">
        <v>994</v>
      </c>
      <c r="AF176" s="165" t="s">
        <v>1015</v>
      </c>
      <c r="AG176" s="165" t="s">
        <v>559</v>
      </c>
      <c r="AH176" s="165" t="s">
        <v>1013</v>
      </c>
      <c r="AI176" s="165" t="s">
        <v>1013</v>
      </c>
      <c r="AJ176" s="165" t="s">
        <v>1013</v>
      </c>
      <c r="AK176" s="167" t="s">
        <v>953</v>
      </c>
      <c r="AL176" s="165" t="s">
        <v>1012</v>
      </c>
      <c r="AM176" s="165" t="s">
        <v>1012</v>
      </c>
      <c r="AN176" s="165" t="s">
        <v>545</v>
      </c>
      <c r="AO176" s="165" t="s">
        <v>545</v>
      </c>
      <c r="AP176" s="165" t="s">
        <v>545</v>
      </c>
      <c r="AQ176" s="165" t="s">
        <v>545</v>
      </c>
      <c r="AR176" s="165" t="s">
        <v>1008</v>
      </c>
      <c r="AS176" s="165" t="s">
        <v>559</v>
      </c>
      <c r="AT176" s="165" t="s">
        <v>1009</v>
      </c>
      <c r="AU176" s="165" t="s">
        <v>559</v>
      </c>
      <c r="AV176" s="165" t="s">
        <v>556</v>
      </c>
      <c r="AW176" s="165" t="s">
        <v>559</v>
      </c>
      <c r="AX176" s="165" t="s">
        <v>559</v>
      </c>
      <c r="AY176" s="165" t="s">
        <v>952</v>
      </c>
      <c r="AZ176" s="165" t="s">
        <v>1011</v>
      </c>
      <c r="BA176" s="165" t="s">
        <v>1011</v>
      </c>
      <c r="BB176" s="165" t="s">
        <v>559</v>
      </c>
      <c r="BC176" s="165" t="s">
        <v>559</v>
      </c>
      <c r="BD176" s="165" t="s">
        <v>1010</v>
      </c>
      <c r="BE176" s="165" t="s">
        <v>559</v>
      </c>
      <c r="BF176" s="108"/>
    </row>
    <row r="177" spans="1:58" x14ac:dyDescent="0.25">
      <c r="A177" s="133" t="s">
        <v>324</v>
      </c>
      <c r="B177" s="111" t="s">
        <v>323</v>
      </c>
      <c r="C177" s="165" t="s">
        <v>1126</v>
      </c>
      <c r="D177" s="165" t="s">
        <v>1126</v>
      </c>
      <c r="E177" s="165" t="s">
        <v>1017</v>
      </c>
      <c r="F177" s="165" t="s">
        <v>1017</v>
      </c>
      <c r="G177" s="165" t="s">
        <v>1017</v>
      </c>
      <c r="H177" s="165" t="s">
        <v>1017</v>
      </c>
      <c r="I177" s="165" t="s">
        <v>1017</v>
      </c>
      <c r="J177" s="165" t="s">
        <v>1013</v>
      </c>
      <c r="K177" s="165" t="s">
        <v>1013</v>
      </c>
      <c r="L177" s="165" t="s">
        <v>545</v>
      </c>
      <c r="M177" s="165" t="s">
        <v>1010</v>
      </c>
      <c r="N177" s="165" t="s">
        <v>1010</v>
      </c>
      <c r="O177" s="165" t="s">
        <v>1018</v>
      </c>
      <c r="P177" s="165" t="s">
        <v>1018</v>
      </c>
      <c r="Q177" s="165" t="s">
        <v>1015</v>
      </c>
      <c r="R177" s="165" t="s">
        <v>1015</v>
      </c>
      <c r="S177" s="165" t="s">
        <v>1019</v>
      </c>
      <c r="T177" s="165" t="s">
        <v>1020</v>
      </c>
      <c r="U177" s="165" t="s">
        <v>1020</v>
      </c>
      <c r="V177" s="165" t="s">
        <v>559</v>
      </c>
      <c r="W177" s="165" t="s">
        <v>994</v>
      </c>
      <c r="X177" s="165" t="s">
        <v>994</v>
      </c>
      <c r="Y177" s="165" t="s">
        <v>994</v>
      </c>
      <c r="Z177" s="165" t="s">
        <v>994</v>
      </c>
      <c r="AA177" s="165" t="s">
        <v>994</v>
      </c>
      <c r="AB177" s="165" t="s">
        <v>950</v>
      </c>
      <c r="AC177" s="165" t="s">
        <v>994</v>
      </c>
      <c r="AD177" s="109" t="s">
        <v>1016</v>
      </c>
      <c r="AE177" s="165" t="s">
        <v>994</v>
      </c>
      <c r="AF177" s="165" t="s">
        <v>1015</v>
      </c>
      <c r="AG177" s="165" t="s">
        <v>559</v>
      </c>
      <c r="AH177" s="165" t="s">
        <v>1013</v>
      </c>
      <c r="AI177" s="165" t="s">
        <v>1013</v>
      </c>
      <c r="AJ177" s="165" t="s">
        <v>1013</v>
      </c>
      <c r="AK177" s="167" t="s">
        <v>950</v>
      </c>
      <c r="AL177" s="165" t="s">
        <v>1012</v>
      </c>
      <c r="AM177" s="165" t="s">
        <v>1012</v>
      </c>
      <c r="AN177" s="165" t="s">
        <v>545</v>
      </c>
      <c r="AO177" s="165" t="s">
        <v>545</v>
      </c>
      <c r="AP177" s="165" t="s">
        <v>545</v>
      </c>
      <c r="AQ177" s="165" t="s">
        <v>545</v>
      </c>
      <c r="AR177" s="165" t="s">
        <v>1008</v>
      </c>
      <c r="AS177" s="165" t="s">
        <v>559</v>
      </c>
      <c r="AT177" s="165" t="s">
        <v>1009</v>
      </c>
      <c r="AU177" s="165" t="s">
        <v>559</v>
      </c>
      <c r="AV177" s="165" t="s">
        <v>556</v>
      </c>
      <c r="AW177" s="165" t="s">
        <v>559</v>
      </c>
      <c r="AX177" s="165" t="s">
        <v>559</v>
      </c>
      <c r="AY177" s="165" t="s">
        <v>952</v>
      </c>
      <c r="AZ177" s="165" t="s">
        <v>1011</v>
      </c>
      <c r="BA177" s="165" t="s">
        <v>1011</v>
      </c>
      <c r="BB177" s="165" t="s">
        <v>559</v>
      </c>
      <c r="BC177" s="165" t="s">
        <v>559</v>
      </c>
      <c r="BD177" s="165" t="s">
        <v>1010</v>
      </c>
      <c r="BE177" s="165" t="s">
        <v>559</v>
      </c>
      <c r="BF177" s="108"/>
    </row>
    <row r="178" spans="1:58" x14ac:dyDescent="0.25">
      <c r="A178" s="133" t="s">
        <v>326</v>
      </c>
      <c r="B178" s="111" t="s">
        <v>325</v>
      </c>
      <c r="C178" s="165" t="s">
        <v>1126</v>
      </c>
      <c r="D178" s="165" t="s">
        <v>1126</v>
      </c>
      <c r="E178" s="165" t="s">
        <v>1017</v>
      </c>
      <c r="F178" s="165" t="s">
        <v>1017</v>
      </c>
      <c r="G178" s="165" t="s">
        <v>1017</v>
      </c>
      <c r="H178" s="165" t="s">
        <v>1017</v>
      </c>
      <c r="I178" s="165" t="s">
        <v>1017</v>
      </c>
      <c r="J178" s="165" t="s">
        <v>1013</v>
      </c>
      <c r="K178" s="165" t="s">
        <v>1013</v>
      </c>
      <c r="L178" s="165" t="s">
        <v>545</v>
      </c>
      <c r="M178" s="165" t="s">
        <v>1010</v>
      </c>
      <c r="N178" s="165" t="s">
        <v>1010</v>
      </c>
      <c r="O178" s="165" t="s">
        <v>1018</v>
      </c>
      <c r="P178" s="165" t="s">
        <v>1018</v>
      </c>
      <c r="Q178" s="165" t="s">
        <v>1015</v>
      </c>
      <c r="R178" s="165" t="s">
        <v>1015</v>
      </c>
      <c r="S178" s="165" t="s">
        <v>1019</v>
      </c>
      <c r="T178" s="165" t="s">
        <v>1020</v>
      </c>
      <c r="U178" s="165" t="s">
        <v>1020</v>
      </c>
      <c r="V178" s="165" t="s">
        <v>559</v>
      </c>
      <c r="W178" s="165" t="s">
        <v>994</v>
      </c>
      <c r="X178" s="165" t="s">
        <v>994</v>
      </c>
      <c r="Y178" s="165" t="s">
        <v>994</v>
      </c>
      <c r="Z178" s="165" t="s">
        <v>994</v>
      </c>
      <c r="AA178" s="165" t="s">
        <v>994</v>
      </c>
      <c r="AB178" s="165" t="s">
        <v>994</v>
      </c>
      <c r="AC178" s="165" t="s">
        <v>994</v>
      </c>
      <c r="AD178" s="109" t="s">
        <v>1016</v>
      </c>
      <c r="AE178" s="165" t="s">
        <v>994</v>
      </c>
      <c r="AF178" s="165" t="s">
        <v>1015</v>
      </c>
      <c r="AG178" s="165" t="s">
        <v>559</v>
      </c>
      <c r="AH178" s="165" t="s">
        <v>1013</v>
      </c>
      <c r="AI178" s="165" t="s">
        <v>1013</v>
      </c>
      <c r="AJ178" s="165" t="s">
        <v>1013</v>
      </c>
      <c r="AK178" s="167" t="s">
        <v>950</v>
      </c>
      <c r="AL178" s="165" t="s">
        <v>1012</v>
      </c>
      <c r="AM178" s="165" t="s">
        <v>1012</v>
      </c>
      <c r="AN178" s="165" t="s">
        <v>545</v>
      </c>
      <c r="AO178" s="165" t="s">
        <v>545</v>
      </c>
      <c r="AP178" s="165" t="s">
        <v>545</v>
      </c>
      <c r="AQ178" s="165" t="s">
        <v>545</v>
      </c>
      <c r="AR178" s="165" t="s">
        <v>1008</v>
      </c>
      <c r="AS178" s="165" t="s">
        <v>559</v>
      </c>
      <c r="AT178" s="165" t="s">
        <v>1009</v>
      </c>
      <c r="AU178" s="165" t="s">
        <v>559</v>
      </c>
      <c r="AV178" s="165" t="s">
        <v>556</v>
      </c>
      <c r="AW178" s="165" t="s">
        <v>559</v>
      </c>
      <c r="AX178" s="165" t="s">
        <v>559</v>
      </c>
      <c r="AY178" s="165" t="s">
        <v>952</v>
      </c>
      <c r="AZ178" s="165" t="s">
        <v>1011</v>
      </c>
      <c r="BA178" s="165" t="s">
        <v>1011</v>
      </c>
      <c r="BB178" s="165" t="s">
        <v>559</v>
      </c>
      <c r="BC178" s="165" t="s">
        <v>559</v>
      </c>
      <c r="BD178" s="165" t="s">
        <v>1010</v>
      </c>
      <c r="BE178" s="165" t="s">
        <v>559</v>
      </c>
      <c r="BF178" s="108"/>
    </row>
    <row r="179" spans="1:58" x14ac:dyDescent="0.25">
      <c r="A179" s="133" t="s">
        <v>328</v>
      </c>
      <c r="B179" s="111" t="s">
        <v>327</v>
      </c>
      <c r="C179" s="165" t="s">
        <v>1126</v>
      </c>
      <c r="D179" s="165" t="s">
        <v>1126</v>
      </c>
      <c r="E179" s="165" t="s">
        <v>1017</v>
      </c>
      <c r="F179" s="165" t="s">
        <v>1017</v>
      </c>
      <c r="G179" s="165" t="s">
        <v>1017</v>
      </c>
      <c r="H179" s="165" t="s">
        <v>1017</v>
      </c>
      <c r="I179" s="165" t="s">
        <v>1017</v>
      </c>
      <c r="J179" s="165" t="s">
        <v>1013</v>
      </c>
      <c r="K179" s="165" t="s">
        <v>1013</v>
      </c>
      <c r="L179" s="165" t="s">
        <v>545</v>
      </c>
      <c r="M179" s="165" t="s">
        <v>1010</v>
      </c>
      <c r="N179" s="165" t="s">
        <v>1010</v>
      </c>
      <c r="O179" s="165" t="s">
        <v>1018</v>
      </c>
      <c r="P179" s="165" t="s">
        <v>1018</v>
      </c>
      <c r="Q179" s="165" t="s">
        <v>1015</v>
      </c>
      <c r="R179" s="165" t="s">
        <v>1015</v>
      </c>
      <c r="S179" s="165" t="s">
        <v>1019</v>
      </c>
      <c r="T179" s="165" t="s">
        <v>1020</v>
      </c>
      <c r="U179" s="165" t="s">
        <v>1020</v>
      </c>
      <c r="V179" s="165" t="s">
        <v>559</v>
      </c>
      <c r="W179" s="165" t="s">
        <v>994</v>
      </c>
      <c r="X179" s="165" t="s">
        <v>994</v>
      </c>
      <c r="Y179" s="165" t="s">
        <v>994</v>
      </c>
      <c r="Z179" s="165" t="s">
        <v>994</v>
      </c>
      <c r="AA179" s="165" t="s">
        <v>994</v>
      </c>
      <c r="AB179" s="165" t="s">
        <v>1007</v>
      </c>
      <c r="AC179" s="165" t="s">
        <v>994</v>
      </c>
      <c r="AD179" s="109" t="s">
        <v>1016</v>
      </c>
      <c r="AE179" s="165" t="s">
        <v>994</v>
      </c>
      <c r="AF179" s="165" t="s">
        <v>1015</v>
      </c>
      <c r="AG179" s="165" t="s">
        <v>559</v>
      </c>
      <c r="AH179" s="165" t="s">
        <v>1013</v>
      </c>
      <c r="AI179" s="165" t="s">
        <v>1013</v>
      </c>
      <c r="AJ179" s="165" t="s">
        <v>1013</v>
      </c>
      <c r="AK179" s="167" t="s">
        <v>950</v>
      </c>
      <c r="AL179" s="165" t="s">
        <v>1012</v>
      </c>
      <c r="AM179" s="165" t="s">
        <v>1012</v>
      </c>
      <c r="AN179" s="165" t="s">
        <v>545</v>
      </c>
      <c r="AO179" s="165" t="s">
        <v>545</v>
      </c>
      <c r="AP179" s="165" t="s">
        <v>545</v>
      </c>
      <c r="AQ179" s="165" t="s">
        <v>545</v>
      </c>
      <c r="AR179" s="165" t="s">
        <v>1008</v>
      </c>
      <c r="AS179" s="165" t="s">
        <v>559</v>
      </c>
      <c r="AT179" s="165" t="s">
        <v>1009</v>
      </c>
      <c r="AU179" s="165" t="s">
        <v>559</v>
      </c>
      <c r="AV179" s="165" t="s">
        <v>556</v>
      </c>
      <c r="AW179" s="165" t="s">
        <v>559</v>
      </c>
      <c r="AX179" s="165" t="s">
        <v>559</v>
      </c>
      <c r="AY179" s="165" t="s">
        <v>952</v>
      </c>
      <c r="AZ179" s="165" t="s">
        <v>1011</v>
      </c>
      <c r="BA179" s="165" t="s">
        <v>1011</v>
      </c>
      <c r="BB179" s="165" t="s">
        <v>559</v>
      </c>
      <c r="BC179" s="165" t="s">
        <v>559</v>
      </c>
      <c r="BD179" s="165" t="s">
        <v>1010</v>
      </c>
      <c r="BE179" s="165" t="s">
        <v>559</v>
      </c>
      <c r="BF179" s="108"/>
    </row>
    <row r="180" spans="1:58" x14ac:dyDescent="0.25">
      <c r="A180" s="133" t="s">
        <v>330</v>
      </c>
      <c r="B180" s="111" t="s">
        <v>329</v>
      </c>
      <c r="C180" s="165" t="s">
        <v>1126</v>
      </c>
      <c r="D180" s="165" t="s">
        <v>1126</v>
      </c>
      <c r="E180" s="165" t="s">
        <v>1017</v>
      </c>
      <c r="F180" s="165" t="s">
        <v>1017</v>
      </c>
      <c r="G180" s="165" t="s">
        <v>1017</v>
      </c>
      <c r="H180" s="165" t="s">
        <v>1017</v>
      </c>
      <c r="I180" s="165" t="s">
        <v>1017</v>
      </c>
      <c r="J180" s="165" t="s">
        <v>1013</v>
      </c>
      <c r="K180" s="165" t="s">
        <v>1013</v>
      </c>
      <c r="L180" s="165" t="s">
        <v>545</v>
      </c>
      <c r="M180" s="165" t="s">
        <v>1010</v>
      </c>
      <c r="N180" s="165" t="s">
        <v>1010</v>
      </c>
      <c r="O180" s="165" t="s">
        <v>1018</v>
      </c>
      <c r="P180" s="165" t="s">
        <v>1018</v>
      </c>
      <c r="Q180" s="165" t="s">
        <v>1015</v>
      </c>
      <c r="R180" s="165" t="s">
        <v>1015</v>
      </c>
      <c r="S180" s="165" t="s">
        <v>1019</v>
      </c>
      <c r="T180" s="165" t="s">
        <v>1020</v>
      </c>
      <c r="U180" s="165" t="s">
        <v>1020</v>
      </c>
      <c r="V180" s="165" t="s">
        <v>559</v>
      </c>
      <c r="W180" s="165" t="s">
        <v>994</v>
      </c>
      <c r="X180" s="165" t="s">
        <v>994</v>
      </c>
      <c r="Y180" s="165" t="s">
        <v>994</v>
      </c>
      <c r="Z180" s="165" t="s">
        <v>994</v>
      </c>
      <c r="AA180" s="165" t="s">
        <v>994</v>
      </c>
      <c r="AB180" s="165" t="s">
        <v>950</v>
      </c>
      <c r="AC180" s="165" t="s">
        <v>994</v>
      </c>
      <c r="AD180" s="109" t="s">
        <v>1016</v>
      </c>
      <c r="AE180" s="165" t="s">
        <v>994</v>
      </c>
      <c r="AF180" s="165" t="s">
        <v>1015</v>
      </c>
      <c r="AG180" s="165" t="s">
        <v>559</v>
      </c>
      <c r="AH180" s="165" t="s">
        <v>1013</v>
      </c>
      <c r="AI180" s="165" t="s">
        <v>1013</v>
      </c>
      <c r="AJ180" s="165" t="s">
        <v>1013</v>
      </c>
      <c r="AK180" s="167" t="s">
        <v>953</v>
      </c>
      <c r="AL180" s="165" t="s">
        <v>1012</v>
      </c>
      <c r="AM180" s="165" t="s">
        <v>1012</v>
      </c>
      <c r="AN180" s="165" t="s">
        <v>545</v>
      </c>
      <c r="AO180" s="165" t="s">
        <v>545</v>
      </c>
      <c r="AP180" s="165" t="s">
        <v>545</v>
      </c>
      <c r="AQ180" s="165" t="s">
        <v>545</v>
      </c>
      <c r="AR180" s="165" t="s">
        <v>1008</v>
      </c>
      <c r="AS180" s="165" t="s">
        <v>559</v>
      </c>
      <c r="AT180" s="165" t="s">
        <v>1009</v>
      </c>
      <c r="AU180" s="165" t="s">
        <v>559</v>
      </c>
      <c r="AV180" s="165" t="s">
        <v>556</v>
      </c>
      <c r="AW180" s="165" t="s">
        <v>559</v>
      </c>
      <c r="AX180" s="165" t="s">
        <v>559</v>
      </c>
      <c r="AY180" s="165" t="s">
        <v>952</v>
      </c>
      <c r="AZ180" s="165" t="s">
        <v>1011</v>
      </c>
      <c r="BA180" s="165" t="s">
        <v>1011</v>
      </c>
      <c r="BB180" s="165" t="s">
        <v>559</v>
      </c>
      <c r="BC180" s="165" t="s">
        <v>559</v>
      </c>
      <c r="BD180" s="165" t="s">
        <v>1010</v>
      </c>
      <c r="BE180" s="165" t="s">
        <v>559</v>
      </c>
      <c r="BF180" s="108"/>
    </row>
    <row r="181" spans="1:58" x14ac:dyDescent="0.25">
      <c r="A181" s="133" t="s">
        <v>332</v>
      </c>
      <c r="B181" s="111" t="s">
        <v>331</v>
      </c>
      <c r="C181" s="165" t="s">
        <v>1126</v>
      </c>
      <c r="D181" s="165" t="s">
        <v>1126</v>
      </c>
      <c r="E181" s="165" t="s">
        <v>1017</v>
      </c>
      <c r="F181" s="165" t="s">
        <v>1017</v>
      </c>
      <c r="G181" s="165" t="s">
        <v>1017</v>
      </c>
      <c r="H181" s="165" t="s">
        <v>1017</v>
      </c>
      <c r="I181" s="165" t="s">
        <v>1017</v>
      </c>
      <c r="J181" s="165" t="s">
        <v>1013</v>
      </c>
      <c r="K181" s="165" t="s">
        <v>1013</v>
      </c>
      <c r="L181" s="165" t="s">
        <v>545</v>
      </c>
      <c r="M181" s="165" t="s">
        <v>1010</v>
      </c>
      <c r="N181" s="165" t="s">
        <v>1010</v>
      </c>
      <c r="O181" s="165" t="s">
        <v>1018</v>
      </c>
      <c r="P181" s="165" t="s">
        <v>1018</v>
      </c>
      <c r="Q181" s="165" t="s">
        <v>1015</v>
      </c>
      <c r="R181" s="165" t="s">
        <v>1015</v>
      </c>
      <c r="S181" s="165" t="s">
        <v>1019</v>
      </c>
      <c r="T181" s="165" t="s">
        <v>1020</v>
      </c>
      <c r="U181" s="165" t="s">
        <v>1020</v>
      </c>
      <c r="V181" s="165" t="s">
        <v>559</v>
      </c>
      <c r="W181" s="165" t="s">
        <v>994</v>
      </c>
      <c r="X181" s="165" t="s">
        <v>994</v>
      </c>
      <c r="Y181" s="165" t="s">
        <v>994</v>
      </c>
      <c r="Z181" s="165" t="s">
        <v>994</v>
      </c>
      <c r="AA181" s="165" t="s">
        <v>994</v>
      </c>
      <c r="AB181" s="165" t="s">
        <v>950</v>
      </c>
      <c r="AC181" s="165" t="s">
        <v>994</v>
      </c>
      <c r="AD181" s="109" t="s">
        <v>1016</v>
      </c>
      <c r="AE181" s="165" t="s">
        <v>994</v>
      </c>
      <c r="AF181" s="165" t="s">
        <v>1015</v>
      </c>
      <c r="AG181" s="165" t="s">
        <v>559</v>
      </c>
      <c r="AH181" s="165" t="s">
        <v>1013</v>
      </c>
      <c r="AI181" s="165" t="s">
        <v>1013</v>
      </c>
      <c r="AJ181" s="165" t="s">
        <v>1013</v>
      </c>
      <c r="AK181" s="167" t="s">
        <v>950</v>
      </c>
      <c r="AL181" s="165" t="s">
        <v>1012</v>
      </c>
      <c r="AM181" s="165" t="s">
        <v>1012</v>
      </c>
      <c r="AN181" s="165" t="s">
        <v>545</v>
      </c>
      <c r="AO181" s="165" t="s">
        <v>545</v>
      </c>
      <c r="AP181" s="165" t="s">
        <v>545</v>
      </c>
      <c r="AQ181" s="165" t="s">
        <v>545</v>
      </c>
      <c r="AR181" s="165" t="s">
        <v>1008</v>
      </c>
      <c r="AS181" s="165" t="s">
        <v>559</v>
      </c>
      <c r="AT181" s="165" t="s">
        <v>1009</v>
      </c>
      <c r="AU181" s="165" t="s">
        <v>559</v>
      </c>
      <c r="AV181" s="165" t="s">
        <v>556</v>
      </c>
      <c r="AW181" s="165" t="s">
        <v>559</v>
      </c>
      <c r="AX181" s="165" t="s">
        <v>559</v>
      </c>
      <c r="AY181" s="165" t="s">
        <v>952</v>
      </c>
      <c r="AZ181" s="165" t="s">
        <v>1011</v>
      </c>
      <c r="BA181" s="165" t="s">
        <v>1011</v>
      </c>
      <c r="BB181" s="165" t="s">
        <v>559</v>
      </c>
      <c r="BC181" s="165" t="s">
        <v>559</v>
      </c>
      <c r="BD181" s="165" t="s">
        <v>1010</v>
      </c>
      <c r="BE181" s="165" t="s">
        <v>559</v>
      </c>
      <c r="BF181" s="108"/>
    </row>
    <row r="182" spans="1:58" x14ac:dyDescent="0.25">
      <c r="A182" s="133" t="s">
        <v>334</v>
      </c>
      <c r="B182" s="111" t="s">
        <v>333</v>
      </c>
      <c r="C182" s="165" t="s">
        <v>1126</v>
      </c>
      <c r="D182" s="165" t="s">
        <v>1126</v>
      </c>
      <c r="E182" s="165" t="s">
        <v>1017</v>
      </c>
      <c r="F182" s="165" t="s">
        <v>1017</v>
      </c>
      <c r="G182" s="165" t="s">
        <v>1017</v>
      </c>
      <c r="H182" s="165" t="s">
        <v>1017</v>
      </c>
      <c r="I182" s="165" t="s">
        <v>1017</v>
      </c>
      <c r="J182" s="165" t="s">
        <v>1013</v>
      </c>
      <c r="K182" s="165" t="s">
        <v>1013</v>
      </c>
      <c r="L182" s="165" t="s">
        <v>545</v>
      </c>
      <c r="M182" s="165" t="s">
        <v>1010</v>
      </c>
      <c r="N182" s="165" t="s">
        <v>1010</v>
      </c>
      <c r="O182" s="165" t="s">
        <v>1018</v>
      </c>
      <c r="P182" s="165" t="s">
        <v>1018</v>
      </c>
      <c r="Q182" s="165" t="s">
        <v>1015</v>
      </c>
      <c r="R182" s="165" t="s">
        <v>1015</v>
      </c>
      <c r="S182" s="165" t="s">
        <v>1019</v>
      </c>
      <c r="T182" s="165" t="s">
        <v>1020</v>
      </c>
      <c r="U182" s="165" t="s">
        <v>1020</v>
      </c>
      <c r="V182" s="165" t="s">
        <v>559</v>
      </c>
      <c r="W182" s="165" t="s">
        <v>994</v>
      </c>
      <c r="X182" s="165" t="s">
        <v>994</v>
      </c>
      <c r="Y182" s="165" t="s">
        <v>994</v>
      </c>
      <c r="Z182" s="165" t="s">
        <v>994</v>
      </c>
      <c r="AA182" s="165" t="s">
        <v>994</v>
      </c>
      <c r="AB182" s="165" t="s">
        <v>950</v>
      </c>
      <c r="AC182" s="165" t="s">
        <v>994</v>
      </c>
      <c r="AD182" s="109" t="s">
        <v>1016</v>
      </c>
      <c r="AE182" s="165" t="s">
        <v>994</v>
      </c>
      <c r="AF182" s="165" t="s">
        <v>1015</v>
      </c>
      <c r="AG182" s="165" t="s">
        <v>559</v>
      </c>
      <c r="AH182" s="165" t="s">
        <v>1013</v>
      </c>
      <c r="AI182" s="165" t="s">
        <v>1013</v>
      </c>
      <c r="AJ182" s="165" t="s">
        <v>1013</v>
      </c>
      <c r="AK182" s="167" t="s">
        <v>950</v>
      </c>
      <c r="AL182" s="165" t="s">
        <v>1012</v>
      </c>
      <c r="AM182" s="165" t="s">
        <v>1012</v>
      </c>
      <c r="AN182" s="165" t="s">
        <v>545</v>
      </c>
      <c r="AO182" s="165" t="s">
        <v>545</v>
      </c>
      <c r="AP182" s="165" t="s">
        <v>545</v>
      </c>
      <c r="AQ182" s="165" t="s">
        <v>545</v>
      </c>
      <c r="AR182" s="165" t="s">
        <v>1008</v>
      </c>
      <c r="AS182" s="165" t="s">
        <v>559</v>
      </c>
      <c r="AT182" s="165" t="s">
        <v>1009</v>
      </c>
      <c r="AU182" s="165" t="s">
        <v>559</v>
      </c>
      <c r="AV182" s="165" t="s">
        <v>556</v>
      </c>
      <c r="AW182" s="165" t="s">
        <v>559</v>
      </c>
      <c r="AX182" s="165" t="s">
        <v>559</v>
      </c>
      <c r="AY182" s="165" t="s">
        <v>952</v>
      </c>
      <c r="AZ182" s="165" t="s">
        <v>1011</v>
      </c>
      <c r="BA182" s="165" t="s">
        <v>1011</v>
      </c>
      <c r="BB182" s="165" t="s">
        <v>559</v>
      </c>
      <c r="BC182" s="165" t="s">
        <v>559</v>
      </c>
      <c r="BD182" s="165" t="s">
        <v>1010</v>
      </c>
      <c r="BE182" s="165" t="s">
        <v>559</v>
      </c>
      <c r="BF182" s="108"/>
    </row>
    <row r="183" spans="1:58" x14ac:dyDescent="0.25">
      <c r="A183" s="133" t="s">
        <v>336</v>
      </c>
      <c r="B183" s="111" t="s">
        <v>335</v>
      </c>
      <c r="C183" s="165" t="s">
        <v>1126</v>
      </c>
      <c r="D183" s="165" t="s">
        <v>1126</v>
      </c>
      <c r="E183" s="165" t="s">
        <v>1017</v>
      </c>
      <c r="F183" s="165" t="s">
        <v>1017</v>
      </c>
      <c r="G183" s="165" t="s">
        <v>1017</v>
      </c>
      <c r="H183" s="165" t="s">
        <v>1017</v>
      </c>
      <c r="I183" s="165" t="s">
        <v>1017</v>
      </c>
      <c r="J183" s="165" t="s">
        <v>1013</v>
      </c>
      <c r="K183" s="165" t="s">
        <v>1013</v>
      </c>
      <c r="L183" s="165" t="s">
        <v>545</v>
      </c>
      <c r="M183" s="165" t="s">
        <v>1010</v>
      </c>
      <c r="N183" s="165" t="s">
        <v>1010</v>
      </c>
      <c r="O183" s="165" t="s">
        <v>1018</v>
      </c>
      <c r="P183" s="165" t="s">
        <v>1018</v>
      </c>
      <c r="Q183" s="165" t="s">
        <v>1015</v>
      </c>
      <c r="R183" s="165" t="s">
        <v>1015</v>
      </c>
      <c r="S183" s="165" t="s">
        <v>1019</v>
      </c>
      <c r="T183" s="165" t="s">
        <v>1020</v>
      </c>
      <c r="U183" s="165" t="s">
        <v>1020</v>
      </c>
      <c r="V183" s="165" t="s">
        <v>559</v>
      </c>
      <c r="W183" s="165" t="s">
        <v>994</v>
      </c>
      <c r="X183" s="165" t="s">
        <v>994</v>
      </c>
      <c r="Y183" s="165" t="s">
        <v>994</v>
      </c>
      <c r="Z183" s="165" t="s">
        <v>994</v>
      </c>
      <c r="AA183" s="165" t="s">
        <v>994</v>
      </c>
      <c r="AB183" s="165" t="s">
        <v>1007</v>
      </c>
      <c r="AC183" s="165" t="s">
        <v>994</v>
      </c>
      <c r="AD183" s="109" t="s">
        <v>1016</v>
      </c>
      <c r="AE183" s="165" t="s">
        <v>994</v>
      </c>
      <c r="AF183" s="165" t="s">
        <v>1015</v>
      </c>
      <c r="AG183" s="165" t="s">
        <v>559</v>
      </c>
      <c r="AH183" s="165" t="s">
        <v>1013</v>
      </c>
      <c r="AI183" s="165" t="s">
        <v>1013</v>
      </c>
      <c r="AJ183" s="165" t="s">
        <v>1013</v>
      </c>
      <c r="AK183" s="167" t="s">
        <v>953</v>
      </c>
      <c r="AL183" s="165" t="s">
        <v>1012</v>
      </c>
      <c r="AM183" s="165" t="s">
        <v>1012</v>
      </c>
      <c r="AN183" s="165" t="s">
        <v>545</v>
      </c>
      <c r="AO183" s="165" t="s">
        <v>545</v>
      </c>
      <c r="AP183" s="165" t="s">
        <v>545</v>
      </c>
      <c r="AQ183" s="165" t="s">
        <v>545</v>
      </c>
      <c r="AR183" s="165" t="s">
        <v>1008</v>
      </c>
      <c r="AS183" s="165" t="s">
        <v>559</v>
      </c>
      <c r="AT183" s="165" t="s">
        <v>1009</v>
      </c>
      <c r="AU183" s="165" t="s">
        <v>559</v>
      </c>
      <c r="AV183" s="165" t="s">
        <v>556</v>
      </c>
      <c r="AW183" s="165" t="s">
        <v>559</v>
      </c>
      <c r="AX183" s="165" t="s">
        <v>559</v>
      </c>
      <c r="AY183" s="165" t="s">
        <v>952</v>
      </c>
      <c r="AZ183" s="165" t="s">
        <v>1011</v>
      </c>
      <c r="BA183" s="165" t="s">
        <v>1011</v>
      </c>
      <c r="BB183" s="165" t="s">
        <v>559</v>
      </c>
      <c r="BC183" s="165" t="s">
        <v>559</v>
      </c>
      <c r="BD183" s="165" t="s">
        <v>1010</v>
      </c>
      <c r="BE183" s="165" t="s">
        <v>559</v>
      </c>
      <c r="BF183" s="108"/>
    </row>
    <row r="184" spans="1:58" x14ac:dyDescent="0.25">
      <c r="A184" s="133" t="s">
        <v>338</v>
      </c>
      <c r="B184" s="111" t="s">
        <v>337</v>
      </c>
      <c r="C184" s="165" t="s">
        <v>1126</v>
      </c>
      <c r="D184" s="165" t="s">
        <v>1126</v>
      </c>
      <c r="E184" s="165" t="s">
        <v>1017</v>
      </c>
      <c r="F184" s="165" t="s">
        <v>1017</v>
      </c>
      <c r="G184" s="165" t="s">
        <v>1017</v>
      </c>
      <c r="H184" s="165" t="s">
        <v>1017</v>
      </c>
      <c r="I184" s="165" t="s">
        <v>1017</v>
      </c>
      <c r="J184" s="165" t="s">
        <v>1013</v>
      </c>
      <c r="K184" s="165" t="s">
        <v>1013</v>
      </c>
      <c r="L184" s="165" t="s">
        <v>545</v>
      </c>
      <c r="M184" s="165" t="s">
        <v>1010</v>
      </c>
      <c r="N184" s="165" t="s">
        <v>1010</v>
      </c>
      <c r="O184" s="165" t="s">
        <v>1018</v>
      </c>
      <c r="P184" s="165" t="s">
        <v>1018</v>
      </c>
      <c r="Q184" s="165" t="s">
        <v>1015</v>
      </c>
      <c r="R184" s="165" t="s">
        <v>1015</v>
      </c>
      <c r="S184" s="165" t="s">
        <v>1019</v>
      </c>
      <c r="T184" s="165" t="s">
        <v>1020</v>
      </c>
      <c r="U184" s="165" t="s">
        <v>1020</v>
      </c>
      <c r="V184" s="165" t="s">
        <v>559</v>
      </c>
      <c r="W184" s="165" t="s">
        <v>994</v>
      </c>
      <c r="X184" s="165" t="s">
        <v>994</v>
      </c>
      <c r="Y184" s="165" t="s">
        <v>994</v>
      </c>
      <c r="Z184" s="165" t="s">
        <v>994</v>
      </c>
      <c r="AA184" s="165" t="s">
        <v>994</v>
      </c>
      <c r="AB184" s="165" t="s">
        <v>1007</v>
      </c>
      <c r="AC184" s="165" t="s">
        <v>994</v>
      </c>
      <c r="AD184" s="109" t="s">
        <v>1016</v>
      </c>
      <c r="AE184" s="165" t="s">
        <v>994</v>
      </c>
      <c r="AF184" s="165" t="s">
        <v>1015</v>
      </c>
      <c r="AG184" s="165" t="s">
        <v>559</v>
      </c>
      <c r="AH184" s="165" t="s">
        <v>1013</v>
      </c>
      <c r="AI184" s="165" t="s">
        <v>1013</v>
      </c>
      <c r="AJ184" s="165" t="s">
        <v>1013</v>
      </c>
      <c r="AK184" s="167" t="s">
        <v>953</v>
      </c>
      <c r="AL184" s="165" t="s">
        <v>1012</v>
      </c>
      <c r="AM184" s="165" t="s">
        <v>1012</v>
      </c>
      <c r="AN184" s="165" t="s">
        <v>545</v>
      </c>
      <c r="AO184" s="165" t="s">
        <v>545</v>
      </c>
      <c r="AP184" s="165" t="s">
        <v>545</v>
      </c>
      <c r="AQ184" s="165" t="s">
        <v>545</v>
      </c>
      <c r="AR184" s="165" t="s">
        <v>1008</v>
      </c>
      <c r="AS184" s="165" t="s">
        <v>559</v>
      </c>
      <c r="AT184" s="165" t="s">
        <v>1009</v>
      </c>
      <c r="AU184" s="165" t="s">
        <v>559</v>
      </c>
      <c r="AV184" s="165" t="s">
        <v>556</v>
      </c>
      <c r="AW184" s="165" t="s">
        <v>559</v>
      </c>
      <c r="AX184" s="165" t="s">
        <v>559</v>
      </c>
      <c r="AY184" s="165" t="s">
        <v>952</v>
      </c>
      <c r="AZ184" s="165" t="s">
        <v>1011</v>
      </c>
      <c r="BA184" s="165" t="s">
        <v>1011</v>
      </c>
      <c r="BB184" s="165" t="s">
        <v>559</v>
      </c>
      <c r="BC184" s="165" t="s">
        <v>559</v>
      </c>
      <c r="BD184" s="165" t="s">
        <v>1010</v>
      </c>
      <c r="BE184" s="165" t="s">
        <v>559</v>
      </c>
      <c r="BF184" s="108"/>
    </row>
    <row r="185" spans="1:58" x14ac:dyDescent="0.25">
      <c r="A185" s="133" t="s">
        <v>340</v>
      </c>
      <c r="B185" s="111" t="s">
        <v>339</v>
      </c>
      <c r="C185" s="165" t="s">
        <v>1126</v>
      </c>
      <c r="D185" s="165" t="s">
        <v>1126</v>
      </c>
      <c r="E185" s="165" t="s">
        <v>1017</v>
      </c>
      <c r="F185" s="165" t="s">
        <v>1017</v>
      </c>
      <c r="G185" s="165" t="s">
        <v>1017</v>
      </c>
      <c r="H185" s="165" t="s">
        <v>1017</v>
      </c>
      <c r="I185" s="165" t="s">
        <v>1017</v>
      </c>
      <c r="J185" s="165" t="s">
        <v>1013</v>
      </c>
      <c r="K185" s="165" t="s">
        <v>1013</v>
      </c>
      <c r="L185" s="165" t="s">
        <v>545</v>
      </c>
      <c r="M185" s="165" t="s">
        <v>1010</v>
      </c>
      <c r="N185" s="165" t="s">
        <v>1010</v>
      </c>
      <c r="O185" s="165" t="s">
        <v>1018</v>
      </c>
      <c r="P185" s="165" t="s">
        <v>1018</v>
      </c>
      <c r="Q185" s="165" t="s">
        <v>1015</v>
      </c>
      <c r="R185" s="165" t="s">
        <v>1015</v>
      </c>
      <c r="S185" s="165" t="s">
        <v>1019</v>
      </c>
      <c r="T185" s="165" t="s">
        <v>1020</v>
      </c>
      <c r="U185" s="165" t="s">
        <v>1020</v>
      </c>
      <c r="V185" s="165" t="s">
        <v>559</v>
      </c>
      <c r="W185" s="165" t="s">
        <v>994</v>
      </c>
      <c r="X185" s="165" t="s">
        <v>994</v>
      </c>
      <c r="Y185" s="165" t="s">
        <v>994</v>
      </c>
      <c r="Z185" s="165" t="s">
        <v>994</v>
      </c>
      <c r="AA185" s="165" t="s">
        <v>994</v>
      </c>
      <c r="AB185" s="165" t="s">
        <v>950</v>
      </c>
      <c r="AC185" s="165" t="s">
        <v>994</v>
      </c>
      <c r="AD185" s="109" t="s">
        <v>1016</v>
      </c>
      <c r="AE185" s="165" t="s">
        <v>994</v>
      </c>
      <c r="AF185" s="165" t="s">
        <v>1015</v>
      </c>
      <c r="AG185" s="165" t="s">
        <v>559</v>
      </c>
      <c r="AH185" s="165" t="s">
        <v>1013</v>
      </c>
      <c r="AI185" s="165" t="s">
        <v>1013</v>
      </c>
      <c r="AJ185" s="165" t="s">
        <v>1013</v>
      </c>
      <c r="AK185" s="167" t="s">
        <v>950</v>
      </c>
      <c r="AL185" s="165" t="s">
        <v>1012</v>
      </c>
      <c r="AM185" s="165" t="s">
        <v>1012</v>
      </c>
      <c r="AN185" s="165" t="s">
        <v>545</v>
      </c>
      <c r="AO185" s="165" t="s">
        <v>545</v>
      </c>
      <c r="AP185" s="165" t="s">
        <v>545</v>
      </c>
      <c r="AQ185" s="165" t="s">
        <v>545</v>
      </c>
      <c r="AR185" s="165" t="s">
        <v>1008</v>
      </c>
      <c r="AS185" s="165" t="s">
        <v>559</v>
      </c>
      <c r="AT185" s="165" t="s">
        <v>1009</v>
      </c>
      <c r="AU185" s="165" t="s">
        <v>559</v>
      </c>
      <c r="AV185" s="165" t="s">
        <v>556</v>
      </c>
      <c r="AW185" s="165" t="s">
        <v>559</v>
      </c>
      <c r="AX185" s="165" t="s">
        <v>559</v>
      </c>
      <c r="AY185" s="165" t="s">
        <v>952</v>
      </c>
      <c r="AZ185" s="165" t="s">
        <v>1011</v>
      </c>
      <c r="BA185" s="165" t="s">
        <v>1011</v>
      </c>
      <c r="BB185" s="165" t="s">
        <v>559</v>
      </c>
      <c r="BC185" s="165" t="s">
        <v>559</v>
      </c>
      <c r="BD185" s="165" t="s">
        <v>1010</v>
      </c>
      <c r="BE185" s="165" t="s">
        <v>559</v>
      </c>
      <c r="BF185" s="108"/>
    </row>
    <row r="186" spans="1:58" x14ac:dyDescent="0.25">
      <c r="A186" s="133" t="s">
        <v>851</v>
      </c>
      <c r="B186" s="111" t="s">
        <v>341</v>
      </c>
      <c r="C186" s="165" t="s">
        <v>1126</v>
      </c>
      <c r="D186" s="165" t="s">
        <v>1126</v>
      </c>
      <c r="E186" s="165" t="s">
        <v>1017</v>
      </c>
      <c r="F186" s="165" t="s">
        <v>1017</v>
      </c>
      <c r="G186" s="165" t="s">
        <v>1017</v>
      </c>
      <c r="H186" s="165" t="s">
        <v>1017</v>
      </c>
      <c r="I186" s="165" t="s">
        <v>1017</v>
      </c>
      <c r="J186" s="165" t="s">
        <v>1013</v>
      </c>
      <c r="K186" s="165" t="s">
        <v>1013</v>
      </c>
      <c r="L186" s="165" t="s">
        <v>545</v>
      </c>
      <c r="M186" s="165" t="s">
        <v>1010</v>
      </c>
      <c r="N186" s="165" t="s">
        <v>1010</v>
      </c>
      <c r="O186" s="165" t="s">
        <v>1018</v>
      </c>
      <c r="P186" s="165" t="s">
        <v>1018</v>
      </c>
      <c r="Q186" s="165" t="s">
        <v>1015</v>
      </c>
      <c r="R186" s="165" t="s">
        <v>1015</v>
      </c>
      <c r="S186" s="165" t="s">
        <v>1019</v>
      </c>
      <c r="T186" s="165" t="s">
        <v>1020</v>
      </c>
      <c r="U186" s="165" t="s">
        <v>1020</v>
      </c>
      <c r="V186" s="165" t="s">
        <v>559</v>
      </c>
      <c r="W186" s="165" t="s">
        <v>994</v>
      </c>
      <c r="X186" s="165" t="s">
        <v>994</v>
      </c>
      <c r="Y186" s="165" t="s">
        <v>994</v>
      </c>
      <c r="Z186" s="165" t="s">
        <v>994</v>
      </c>
      <c r="AA186" s="165" t="s">
        <v>994</v>
      </c>
      <c r="AB186" s="165" t="s">
        <v>994</v>
      </c>
      <c r="AC186" s="165" t="s">
        <v>994</v>
      </c>
      <c r="AD186" s="109" t="s">
        <v>1016</v>
      </c>
      <c r="AE186" s="165" t="s">
        <v>994</v>
      </c>
      <c r="AF186" s="165" t="s">
        <v>1015</v>
      </c>
      <c r="AG186" s="165" t="s">
        <v>559</v>
      </c>
      <c r="AH186" s="165" t="s">
        <v>1013</v>
      </c>
      <c r="AI186" s="165" t="s">
        <v>1013</v>
      </c>
      <c r="AJ186" s="165" t="s">
        <v>1013</v>
      </c>
      <c r="AK186" s="167" t="s">
        <v>950</v>
      </c>
      <c r="AL186" s="165" t="s">
        <v>1012</v>
      </c>
      <c r="AM186" s="165" t="s">
        <v>1012</v>
      </c>
      <c r="AN186" s="165" t="s">
        <v>545</v>
      </c>
      <c r="AO186" s="165" t="s">
        <v>545</v>
      </c>
      <c r="AP186" s="165" t="s">
        <v>545</v>
      </c>
      <c r="AQ186" s="165" t="s">
        <v>545</v>
      </c>
      <c r="AR186" s="165" t="s">
        <v>1008</v>
      </c>
      <c r="AS186" s="165" t="s">
        <v>559</v>
      </c>
      <c r="AT186" s="165" t="s">
        <v>1009</v>
      </c>
      <c r="AU186" s="165" t="s">
        <v>559</v>
      </c>
      <c r="AV186" s="165" t="s">
        <v>556</v>
      </c>
      <c r="AW186" s="165" t="s">
        <v>559</v>
      </c>
      <c r="AX186" s="165" t="s">
        <v>559</v>
      </c>
      <c r="AY186" s="165" t="s">
        <v>952</v>
      </c>
      <c r="AZ186" s="165" t="s">
        <v>1011</v>
      </c>
      <c r="BA186" s="165" t="s">
        <v>1011</v>
      </c>
      <c r="BB186" s="165" t="s">
        <v>559</v>
      </c>
      <c r="BC186" s="165" t="s">
        <v>559</v>
      </c>
      <c r="BD186" s="165" t="s">
        <v>1010</v>
      </c>
      <c r="BE186" s="165" t="s">
        <v>559</v>
      </c>
      <c r="BF186" s="108"/>
    </row>
    <row r="187" spans="1:58" x14ac:dyDescent="0.25">
      <c r="A187" s="133" t="s">
        <v>343</v>
      </c>
      <c r="B187" s="111" t="s">
        <v>342</v>
      </c>
      <c r="C187" s="165" t="s">
        <v>1126</v>
      </c>
      <c r="D187" s="165" t="s">
        <v>1126</v>
      </c>
      <c r="E187" s="165" t="s">
        <v>1017</v>
      </c>
      <c r="F187" s="165" t="s">
        <v>1017</v>
      </c>
      <c r="G187" s="165" t="s">
        <v>1017</v>
      </c>
      <c r="H187" s="165" t="s">
        <v>1017</v>
      </c>
      <c r="I187" s="165" t="s">
        <v>1017</v>
      </c>
      <c r="J187" s="165" t="s">
        <v>1013</v>
      </c>
      <c r="K187" s="165" t="s">
        <v>1013</v>
      </c>
      <c r="L187" s="165" t="s">
        <v>545</v>
      </c>
      <c r="M187" s="165" t="s">
        <v>1010</v>
      </c>
      <c r="N187" s="165" t="s">
        <v>1010</v>
      </c>
      <c r="O187" s="165" t="s">
        <v>1018</v>
      </c>
      <c r="P187" s="165" t="s">
        <v>1018</v>
      </c>
      <c r="Q187" s="165" t="s">
        <v>1015</v>
      </c>
      <c r="R187" s="165" t="s">
        <v>1015</v>
      </c>
      <c r="S187" s="165" t="s">
        <v>1019</v>
      </c>
      <c r="T187" s="165" t="s">
        <v>1020</v>
      </c>
      <c r="U187" s="165" t="s">
        <v>1020</v>
      </c>
      <c r="V187" s="165" t="s">
        <v>559</v>
      </c>
      <c r="W187" s="165" t="s">
        <v>994</v>
      </c>
      <c r="X187" s="165" t="s">
        <v>994</v>
      </c>
      <c r="Y187" s="165" t="s">
        <v>994</v>
      </c>
      <c r="Z187" s="165" t="s">
        <v>994</v>
      </c>
      <c r="AA187" s="165" t="s">
        <v>994</v>
      </c>
      <c r="AB187" s="165" t="s">
        <v>950</v>
      </c>
      <c r="AC187" s="165" t="s">
        <v>994</v>
      </c>
      <c r="AD187" s="109" t="s">
        <v>1016</v>
      </c>
      <c r="AE187" s="165" t="s">
        <v>994</v>
      </c>
      <c r="AF187" s="165" t="s">
        <v>1015</v>
      </c>
      <c r="AG187" s="165" t="s">
        <v>559</v>
      </c>
      <c r="AH187" s="165" t="s">
        <v>1013</v>
      </c>
      <c r="AI187" s="165" t="s">
        <v>1013</v>
      </c>
      <c r="AJ187" s="165" t="s">
        <v>1013</v>
      </c>
      <c r="AK187" s="167" t="s">
        <v>950</v>
      </c>
      <c r="AL187" s="165" t="s">
        <v>1012</v>
      </c>
      <c r="AM187" s="165" t="s">
        <v>1012</v>
      </c>
      <c r="AN187" s="165" t="s">
        <v>545</v>
      </c>
      <c r="AO187" s="165" t="s">
        <v>545</v>
      </c>
      <c r="AP187" s="165" t="s">
        <v>545</v>
      </c>
      <c r="AQ187" s="165" t="s">
        <v>545</v>
      </c>
      <c r="AR187" s="165" t="s">
        <v>1008</v>
      </c>
      <c r="AS187" s="165" t="s">
        <v>559</v>
      </c>
      <c r="AT187" s="165" t="s">
        <v>1009</v>
      </c>
      <c r="AU187" s="165" t="s">
        <v>559</v>
      </c>
      <c r="AV187" s="165" t="s">
        <v>556</v>
      </c>
      <c r="AW187" s="165" t="s">
        <v>559</v>
      </c>
      <c r="AX187" s="165" t="s">
        <v>559</v>
      </c>
      <c r="AY187" s="165" t="s">
        <v>951</v>
      </c>
      <c r="AZ187" s="165" t="s">
        <v>1011</v>
      </c>
      <c r="BA187" s="165" t="s">
        <v>1011</v>
      </c>
      <c r="BB187" s="165" t="s">
        <v>559</v>
      </c>
      <c r="BC187" s="165" t="s">
        <v>559</v>
      </c>
      <c r="BD187" s="165" t="s">
        <v>1010</v>
      </c>
      <c r="BE187" s="165" t="s">
        <v>559</v>
      </c>
      <c r="BF187" s="108"/>
    </row>
    <row r="188" spans="1:58" x14ac:dyDescent="0.25">
      <c r="A188" s="133" t="s">
        <v>345</v>
      </c>
      <c r="B188" s="111" t="s">
        <v>344</v>
      </c>
      <c r="C188" s="165" t="s">
        <v>1126</v>
      </c>
      <c r="D188" s="165" t="s">
        <v>1126</v>
      </c>
      <c r="E188" s="165" t="s">
        <v>1017</v>
      </c>
      <c r="F188" s="165" t="s">
        <v>1017</v>
      </c>
      <c r="G188" s="165" t="s">
        <v>1017</v>
      </c>
      <c r="H188" s="165" t="s">
        <v>1017</v>
      </c>
      <c r="I188" s="165" t="s">
        <v>1017</v>
      </c>
      <c r="J188" s="165" t="s">
        <v>1013</v>
      </c>
      <c r="K188" s="165" t="s">
        <v>1013</v>
      </c>
      <c r="L188" s="165" t="s">
        <v>545</v>
      </c>
      <c r="M188" s="165" t="s">
        <v>1010</v>
      </c>
      <c r="N188" s="165" t="s">
        <v>1010</v>
      </c>
      <c r="O188" s="165" t="s">
        <v>1018</v>
      </c>
      <c r="P188" s="165" t="s">
        <v>1018</v>
      </c>
      <c r="Q188" s="165" t="s">
        <v>1015</v>
      </c>
      <c r="R188" s="165" t="s">
        <v>1015</v>
      </c>
      <c r="S188" s="165" t="s">
        <v>1019</v>
      </c>
      <c r="T188" s="165" t="s">
        <v>1020</v>
      </c>
      <c r="U188" s="165" t="s">
        <v>1020</v>
      </c>
      <c r="V188" s="165" t="s">
        <v>559</v>
      </c>
      <c r="W188" s="165" t="s">
        <v>994</v>
      </c>
      <c r="X188" s="165" t="s">
        <v>994</v>
      </c>
      <c r="Y188" s="165" t="s">
        <v>994</v>
      </c>
      <c r="Z188" s="165" t="s">
        <v>994</v>
      </c>
      <c r="AA188" s="165" t="s">
        <v>994</v>
      </c>
      <c r="AB188" s="165" t="s">
        <v>1007</v>
      </c>
      <c r="AC188" s="165" t="s">
        <v>994</v>
      </c>
      <c r="AD188" s="109" t="s">
        <v>1016</v>
      </c>
      <c r="AE188" s="165" t="s">
        <v>994</v>
      </c>
      <c r="AF188" s="165" t="s">
        <v>1015</v>
      </c>
      <c r="AG188" s="165" t="s">
        <v>559</v>
      </c>
      <c r="AH188" s="165" t="s">
        <v>1013</v>
      </c>
      <c r="AI188" s="165" t="s">
        <v>1013</v>
      </c>
      <c r="AJ188" s="165" t="s">
        <v>1013</v>
      </c>
      <c r="AK188" s="167" t="s">
        <v>950</v>
      </c>
      <c r="AL188" s="165" t="s">
        <v>1012</v>
      </c>
      <c r="AM188" s="165" t="s">
        <v>1012</v>
      </c>
      <c r="AN188" s="165" t="s">
        <v>545</v>
      </c>
      <c r="AO188" s="165" t="s">
        <v>545</v>
      </c>
      <c r="AP188" s="165" t="s">
        <v>545</v>
      </c>
      <c r="AQ188" s="165" t="s">
        <v>545</v>
      </c>
      <c r="AR188" s="165" t="s">
        <v>1008</v>
      </c>
      <c r="AS188" s="165" t="s">
        <v>559</v>
      </c>
      <c r="AT188" s="165" t="s">
        <v>1009</v>
      </c>
      <c r="AU188" s="165" t="s">
        <v>559</v>
      </c>
      <c r="AV188" s="165" t="s">
        <v>556</v>
      </c>
      <c r="AW188" s="165" t="s">
        <v>559</v>
      </c>
      <c r="AX188" s="165" t="s">
        <v>559</v>
      </c>
      <c r="AY188" s="165" t="s">
        <v>952</v>
      </c>
      <c r="AZ188" s="165" t="s">
        <v>1011</v>
      </c>
      <c r="BA188" s="165" t="s">
        <v>1011</v>
      </c>
      <c r="BB188" s="165" t="s">
        <v>559</v>
      </c>
      <c r="BC188" s="165" t="s">
        <v>559</v>
      </c>
      <c r="BD188" s="165" t="s">
        <v>1010</v>
      </c>
      <c r="BE188" s="165" t="s">
        <v>559</v>
      </c>
      <c r="BF188" s="108"/>
    </row>
    <row r="189" spans="1:58" x14ac:dyDescent="0.25">
      <c r="A189" s="133" t="s">
        <v>347</v>
      </c>
      <c r="B189" s="111" t="s">
        <v>346</v>
      </c>
      <c r="C189" s="165" t="s">
        <v>1126</v>
      </c>
      <c r="D189" s="165" t="s">
        <v>1126</v>
      </c>
      <c r="E189" s="165" t="s">
        <v>1017</v>
      </c>
      <c r="F189" s="165" t="s">
        <v>1017</v>
      </c>
      <c r="G189" s="165" t="s">
        <v>1017</v>
      </c>
      <c r="H189" s="165" t="s">
        <v>1017</v>
      </c>
      <c r="I189" s="165" t="s">
        <v>1017</v>
      </c>
      <c r="J189" s="165" t="s">
        <v>1013</v>
      </c>
      <c r="K189" s="165" t="s">
        <v>1013</v>
      </c>
      <c r="L189" s="165" t="s">
        <v>545</v>
      </c>
      <c r="M189" s="165" t="s">
        <v>1010</v>
      </c>
      <c r="N189" s="165" t="s">
        <v>1010</v>
      </c>
      <c r="O189" s="165" t="s">
        <v>1018</v>
      </c>
      <c r="P189" s="165" t="s">
        <v>1018</v>
      </c>
      <c r="Q189" s="165" t="s">
        <v>1015</v>
      </c>
      <c r="R189" s="165" t="s">
        <v>1015</v>
      </c>
      <c r="S189" s="165" t="s">
        <v>1019</v>
      </c>
      <c r="T189" s="165" t="s">
        <v>1020</v>
      </c>
      <c r="U189" s="165" t="s">
        <v>1020</v>
      </c>
      <c r="V189" s="165" t="s">
        <v>559</v>
      </c>
      <c r="W189" s="165" t="s">
        <v>994</v>
      </c>
      <c r="X189" s="165" t="s">
        <v>994</v>
      </c>
      <c r="Y189" s="165" t="s">
        <v>994</v>
      </c>
      <c r="Z189" s="165" t="s">
        <v>994</v>
      </c>
      <c r="AA189" s="165" t="s">
        <v>994</v>
      </c>
      <c r="AB189" s="165" t="s">
        <v>1007</v>
      </c>
      <c r="AC189" s="165" t="s">
        <v>994</v>
      </c>
      <c r="AD189" s="109" t="s">
        <v>1016</v>
      </c>
      <c r="AE189" s="165" t="s">
        <v>994</v>
      </c>
      <c r="AF189" s="165" t="s">
        <v>1015</v>
      </c>
      <c r="AG189" s="165" t="s">
        <v>559</v>
      </c>
      <c r="AH189" s="165" t="s">
        <v>1013</v>
      </c>
      <c r="AI189" s="165" t="s">
        <v>1013</v>
      </c>
      <c r="AJ189" s="165" t="s">
        <v>1013</v>
      </c>
      <c r="AK189" s="167" t="s">
        <v>950</v>
      </c>
      <c r="AL189" s="165" t="s">
        <v>1012</v>
      </c>
      <c r="AM189" s="165" t="s">
        <v>1012</v>
      </c>
      <c r="AN189" s="165" t="s">
        <v>545</v>
      </c>
      <c r="AO189" s="165" t="s">
        <v>545</v>
      </c>
      <c r="AP189" s="165" t="s">
        <v>545</v>
      </c>
      <c r="AQ189" s="165" t="s">
        <v>545</v>
      </c>
      <c r="AR189" s="165" t="s">
        <v>1008</v>
      </c>
      <c r="AS189" s="165" t="s">
        <v>559</v>
      </c>
      <c r="AT189" s="165" t="s">
        <v>1009</v>
      </c>
      <c r="AU189" s="165" t="s">
        <v>559</v>
      </c>
      <c r="AV189" s="165" t="s">
        <v>556</v>
      </c>
      <c r="AW189" s="165" t="s">
        <v>559</v>
      </c>
      <c r="AX189" s="165" t="s">
        <v>559</v>
      </c>
      <c r="AY189" s="165" t="s">
        <v>952</v>
      </c>
      <c r="AZ189" s="165" t="s">
        <v>1011</v>
      </c>
      <c r="BA189" s="165" t="s">
        <v>1011</v>
      </c>
      <c r="BB189" s="165" t="s">
        <v>559</v>
      </c>
      <c r="BC189" s="165" t="s">
        <v>559</v>
      </c>
      <c r="BD189" s="165" t="s">
        <v>1010</v>
      </c>
      <c r="BE189" s="165" t="s">
        <v>559</v>
      </c>
      <c r="BF189" s="108"/>
    </row>
    <row r="190" spans="1:58" x14ac:dyDescent="0.25">
      <c r="A190" s="133" t="s">
        <v>349</v>
      </c>
      <c r="B190" s="111" t="s">
        <v>348</v>
      </c>
      <c r="C190" s="165" t="s">
        <v>1126</v>
      </c>
      <c r="D190" s="165" t="s">
        <v>1126</v>
      </c>
      <c r="E190" s="165" t="s">
        <v>1017</v>
      </c>
      <c r="F190" s="165" t="s">
        <v>1017</v>
      </c>
      <c r="G190" s="165" t="s">
        <v>1017</v>
      </c>
      <c r="H190" s="165" t="s">
        <v>1017</v>
      </c>
      <c r="I190" s="165" t="s">
        <v>1017</v>
      </c>
      <c r="J190" s="165" t="s">
        <v>1013</v>
      </c>
      <c r="K190" s="165" t="s">
        <v>1013</v>
      </c>
      <c r="L190" s="165" t="s">
        <v>545</v>
      </c>
      <c r="M190" s="165" t="s">
        <v>1010</v>
      </c>
      <c r="N190" s="165" t="s">
        <v>1010</v>
      </c>
      <c r="O190" s="165" t="s">
        <v>1018</v>
      </c>
      <c r="P190" s="165" t="s">
        <v>1018</v>
      </c>
      <c r="Q190" s="165" t="s">
        <v>1015</v>
      </c>
      <c r="R190" s="165" t="s">
        <v>1015</v>
      </c>
      <c r="S190" s="165" t="s">
        <v>1019</v>
      </c>
      <c r="T190" s="165" t="s">
        <v>1020</v>
      </c>
      <c r="U190" s="165" t="s">
        <v>1020</v>
      </c>
      <c r="V190" s="165" t="s">
        <v>559</v>
      </c>
      <c r="W190" s="165" t="s">
        <v>994</v>
      </c>
      <c r="X190" s="165" t="s">
        <v>994</v>
      </c>
      <c r="Y190" s="165" t="s">
        <v>994</v>
      </c>
      <c r="Z190" s="165" t="s">
        <v>994</v>
      </c>
      <c r="AA190" s="165" t="s">
        <v>994</v>
      </c>
      <c r="AB190" s="165" t="s">
        <v>950</v>
      </c>
      <c r="AC190" s="165" t="s">
        <v>994</v>
      </c>
      <c r="AD190" s="109" t="s">
        <v>1016</v>
      </c>
      <c r="AE190" s="165" t="s">
        <v>994</v>
      </c>
      <c r="AF190" s="165" t="s">
        <v>1015</v>
      </c>
      <c r="AG190" s="165" t="s">
        <v>559</v>
      </c>
      <c r="AH190" s="165" t="s">
        <v>1013</v>
      </c>
      <c r="AI190" s="165" t="s">
        <v>1013</v>
      </c>
      <c r="AJ190" s="165" t="s">
        <v>1013</v>
      </c>
      <c r="AK190" s="167" t="s">
        <v>950</v>
      </c>
      <c r="AL190" s="165" t="s">
        <v>1012</v>
      </c>
      <c r="AM190" s="165" t="s">
        <v>1012</v>
      </c>
      <c r="AN190" s="165" t="s">
        <v>545</v>
      </c>
      <c r="AO190" s="165" t="s">
        <v>545</v>
      </c>
      <c r="AP190" s="165" t="s">
        <v>545</v>
      </c>
      <c r="AQ190" s="165" t="s">
        <v>545</v>
      </c>
      <c r="AR190" s="165" t="s">
        <v>1008</v>
      </c>
      <c r="AS190" s="165" t="s">
        <v>559</v>
      </c>
      <c r="AT190" s="165" t="s">
        <v>1009</v>
      </c>
      <c r="AU190" s="165" t="s">
        <v>559</v>
      </c>
      <c r="AV190" s="165" t="s">
        <v>556</v>
      </c>
      <c r="AW190" s="165" t="s">
        <v>559</v>
      </c>
      <c r="AX190" s="165" t="s">
        <v>559</v>
      </c>
      <c r="AY190" s="165" t="s">
        <v>952</v>
      </c>
      <c r="AZ190" s="165" t="s">
        <v>1011</v>
      </c>
      <c r="BA190" s="165" t="s">
        <v>1011</v>
      </c>
      <c r="BB190" s="165" t="s">
        <v>559</v>
      </c>
      <c r="BC190" s="165" t="s">
        <v>559</v>
      </c>
      <c r="BD190" s="165" t="s">
        <v>1010</v>
      </c>
      <c r="BE190" s="165" t="s">
        <v>559</v>
      </c>
      <c r="BF190" s="108"/>
    </row>
    <row r="191" spans="1:58" x14ac:dyDescent="0.25">
      <c r="A191" s="133" t="s">
        <v>852</v>
      </c>
      <c r="B191" s="111" t="s">
        <v>350</v>
      </c>
      <c r="C191" s="165" t="s">
        <v>1126</v>
      </c>
      <c r="D191" s="165" t="s">
        <v>1126</v>
      </c>
      <c r="E191" s="165" t="s">
        <v>1017</v>
      </c>
      <c r="F191" s="165" t="s">
        <v>1017</v>
      </c>
      <c r="G191" s="165" t="s">
        <v>1017</v>
      </c>
      <c r="H191" s="165" t="s">
        <v>1017</v>
      </c>
      <c r="I191" s="165" t="s">
        <v>1017</v>
      </c>
      <c r="J191" s="165" t="s">
        <v>1013</v>
      </c>
      <c r="K191" s="165" t="s">
        <v>1013</v>
      </c>
      <c r="L191" s="165" t="s">
        <v>545</v>
      </c>
      <c r="M191" s="165" t="s">
        <v>1010</v>
      </c>
      <c r="N191" s="165" t="s">
        <v>1010</v>
      </c>
      <c r="O191" s="165" t="s">
        <v>1018</v>
      </c>
      <c r="P191" s="165" t="s">
        <v>1018</v>
      </c>
      <c r="Q191" s="165" t="s">
        <v>1015</v>
      </c>
      <c r="R191" s="165" t="s">
        <v>1015</v>
      </c>
      <c r="S191" s="165" t="s">
        <v>1019</v>
      </c>
      <c r="T191" s="165" t="s">
        <v>1020</v>
      </c>
      <c r="U191" s="165" t="s">
        <v>1020</v>
      </c>
      <c r="V191" s="165" t="s">
        <v>559</v>
      </c>
      <c r="W191" s="165" t="s">
        <v>994</v>
      </c>
      <c r="X191" s="165" t="s">
        <v>994</v>
      </c>
      <c r="Y191" s="165" t="s">
        <v>994</v>
      </c>
      <c r="Z191" s="165" t="s">
        <v>994</v>
      </c>
      <c r="AA191" s="165" t="s">
        <v>994</v>
      </c>
      <c r="AB191" s="165" t="s">
        <v>1007</v>
      </c>
      <c r="AC191" s="165" t="s">
        <v>994</v>
      </c>
      <c r="AD191" s="109" t="s">
        <v>1016</v>
      </c>
      <c r="AE191" s="165" t="s">
        <v>994</v>
      </c>
      <c r="AF191" s="165" t="s">
        <v>1015</v>
      </c>
      <c r="AG191" s="165" t="s">
        <v>559</v>
      </c>
      <c r="AH191" s="165" t="s">
        <v>1013</v>
      </c>
      <c r="AI191" s="165" t="s">
        <v>1013</v>
      </c>
      <c r="AJ191" s="165" t="s">
        <v>1013</v>
      </c>
      <c r="AK191" s="167" t="s">
        <v>950</v>
      </c>
      <c r="AL191" s="165" t="s">
        <v>1012</v>
      </c>
      <c r="AM191" s="165" t="s">
        <v>1012</v>
      </c>
      <c r="AN191" s="165" t="s">
        <v>545</v>
      </c>
      <c r="AO191" s="165" t="s">
        <v>545</v>
      </c>
      <c r="AP191" s="165" t="s">
        <v>545</v>
      </c>
      <c r="AQ191" s="165" t="s">
        <v>545</v>
      </c>
      <c r="AR191" s="165" t="s">
        <v>1008</v>
      </c>
      <c r="AS191" s="165" t="s">
        <v>559</v>
      </c>
      <c r="AT191" s="165" t="s">
        <v>1009</v>
      </c>
      <c r="AU191" s="165" t="s">
        <v>559</v>
      </c>
      <c r="AV191" s="165" t="s">
        <v>556</v>
      </c>
      <c r="AW191" s="165" t="s">
        <v>559</v>
      </c>
      <c r="AX191" s="165" t="s">
        <v>559</v>
      </c>
      <c r="AY191" s="165" t="s">
        <v>952</v>
      </c>
      <c r="AZ191" s="165" t="s">
        <v>1011</v>
      </c>
      <c r="BA191" s="165" t="s">
        <v>1011</v>
      </c>
      <c r="BB191" s="165" t="s">
        <v>559</v>
      </c>
      <c r="BC191" s="165" t="s">
        <v>559</v>
      </c>
      <c r="BD191" s="165" t="s">
        <v>1010</v>
      </c>
      <c r="BE191" s="165" t="s">
        <v>559</v>
      </c>
      <c r="BF191" s="108"/>
    </row>
    <row r="192" spans="1:58" x14ac:dyDescent="0.25">
      <c r="A192" s="133" t="s">
        <v>375</v>
      </c>
      <c r="B192" s="111" t="s">
        <v>351</v>
      </c>
      <c r="C192" s="165" t="s">
        <v>1126</v>
      </c>
      <c r="D192" s="165" t="s">
        <v>1126</v>
      </c>
      <c r="E192" s="165" t="s">
        <v>1017</v>
      </c>
      <c r="F192" s="165" t="s">
        <v>1017</v>
      </c>
      <c r="G192" s="165" t="s">
        <v>1017</v>
      </c>
      <c r="H192" s="165" t="s">
        <v>1017</v>
      </c>
      <c r="I192" s="165" t="s">
        <v>1017</v>
      </c>
      <c r="J192" s="165" t="s">
        <v>1013</v>
      </c>
      <c r="K192" s="165" t="s">
        <v>1013</v>
      </c>
      <c r="L192" s="165" t="s">
        <v>545</v>
      </c>
      <c r="M192" s="165" t="s">
        <v>1010</v>
      </c>
      <c r="N192" s="165" t="s">
        <v>1010</v>
      </c>
      <c r="O192" s="165" t="s">
        <v>1018</v>
      </c>
      <c r="P192" s="165" t="s">
        <v>1018</v>
      </c>
      <c r="Q192" s="165" t="s">
        <v>1015</v>
      </c>
      <c r="R192" s="165" t="s">
        <v>1015</v>
      </c>
      <c r="S192" s="165" t="s">
        <v>1019</v>
      </c>
      <c r="T192" s="165" t="s">
        <v>1020</v>
      </c>
      <c r="U192" s="165" t="s">
        <v>1020</v>
      </c>
      <c r="V192" s="165" t="s">
        <v>559</v>
      </c>
      <c r="W192" s="165" t="s">
        <v>994</v>
      </c>
      <c r="X192" s="165" t="s">
        <v>994</v>
      </c>
      <c r="Y192" s="165" t="s">
        <v>994</v>
      </c>
      <c r="Z192" s="165" t="s">
        <v>994</v>
      </c>
      <c r="AA192" s="165" t="s">
        <v>994</v>
      </c>
      <c r="AB192" s="165" t="s">
        <v>1007</v>
      </c>
      <c r="AC192" s="165" t="s">
        <v>994</v>
      </c>
      <c r="AD192" s="109" t="s">
        <v>1016</v>
      </c>
      <c r="AE192" s="165" t="s">
        <v>994</v>
      </c>
      <c r="AF192" s="165" t="s">
        <v>1015</v>
      </c>
      <c r="AG192" s="165" t="s">
        <v>559</v>
      </c>
      <c r="AH192" s="165" t="s">
        <v>1013</v>
      </c>
      <c r="AI192" s="165" t="s">
        <v>1013</v>
      </c>
      <c r="AJ192" s="165" t="s">
        <v>1013</v>
      </c>
      <c r="AK192" s="167" t="s">
        <v>950</v>
      </c>
      <c r="AL192" s="165" t="s">
        <v>1012</v>
      </c>
      <c r="AM192" s="165" t="s">
        <v>1012</v>
      </c>
      <c r="AN192" s="165" t="s">
        <v>545</v>
      </c>
      <c r="AO192" s="165" t="s">
        <v>545</v>
      </c>
      <c r="AP192" s="165" t="s">
        <v>545</v>
      </c>
      <c r="AQ192" s="165" t="s">
        <v>545</v>
      </c>
      <c r="AR192" s="165" t="s">
        <v>1008</v>
      </c>
      <c r="AS192" s="165" t="s">
        <v>559</v>
      </c>
      <c r="AT192" s="165" t="s">
        <v>1009</v>
      </c>
      <c r="AU192" s="165" t="s">
        <v>559</v>
      </c>
      <c r="AV192" s="165" t="s">
        <v>556</v>
      </c>
      <c r="AW192" s="165" t="s">
        <v>559</v>
      </c>
      <c r="AX192" s="165" t="s">
        <v>559</v>
      </c>
      <c r="AY192" s="165" t="s">
        <v>952</v>
      </c>
      <c r="AZ192" s="165" t="s">
        <v>1011</v>
      </c>
      <c r="BA192" s="165" t="s">
        <v>1011</v>
      </c>
      <c r="BB192" s="165" t="s">
        <v>559</v>
      </c>
      <c r="BC192" s="165" t="s">
        <v>559</v>
      </c>
      <c r="BD192" s="165" t="s">
        <v>1010</v>
      </c>
      <c r="BE192" s="165" t="s">
        <v>559</v>
      </c>
      <c r="BF192" s="108"/>
    </row>
    <row r="193" spans="1:58" x14ac:dyDescent="0.25">
      <c r="A193" s="133" t="s">
        <v>353</v>
      </c>
      <c r="B193" s="111" t="s">
        <v>352</v>
      </c>
      <c r="C193" s="165" t="s">
        <v>1126</v>
      </c>
      <c r="D193" s="165" t="s">
        <v>1126</v>
      </c>
      <c r="E193" s="165" t="s">
        <v>1017</v>
      </c>
      <c r="F193" s="165" t="s">
        <v>1017</v>
      </c>
      <c r="G193" s="165" t="s">
        <v>1017</v>
      </c>
      <c r="H193" s="165" t="s">
        <v>1017</v>
      </c>
      <c r="I193" s="165" t="s">
        <v>1017</v>
      </c>
      <c r="J193" s="165" t="s">
        <v>1013</v>
      </c>
      <c r="K193" s="165" t="s">
        <v>1013</v>
      </c>
      <c r="L193" s="165" t="s">
        <v>545</v>
      </c>
      <c r="M193" s="165" t="s">
        <v>1010</v>
      </c>
      <c r="N193" s="165" t="s">
        <v>1010</v>
      </c>
      <c r="O193" s="165" t="s">
        <v>1018</v>
      </c>
      <c r="P193" s="165" t="s">
        <v>1018</v>
      </c>
      <c r="Q193" s="165" t="s">
        <v>1015</v>
      </c>
      <c r="R193" s="165" t="s">
        <v>1015</v>
      </c>
      <c r="S193" s="165" t="s">
        <v>1019</v>
      </c>
      <c r="T193" s="165" t="s">
        <v>1020</v>
      </c>
      <c r="U193" s="165" t="s">
        <v>1020</v>
      </c>
      <c r="V193" s="165" t="s">
        <v>559</v>
      </c>
      <c r="W193" s="165" t="s">
        <v>994</v>
      </c>
      <c r="X193" s="165" t="s">
        <v>994</v>
      </c>
      <c r="Y193" s="165" t="s">
        <v>994</v>
      </c>
      <c r="Z193" s="165" t="s">
        <v>994</v>
      </c>
      <c r="AA193" s="165" t="s">
        <v>994</v>
      </c>
      <c r="AB193" s="165" t="s">
        <v>1007</v>
      </c>
      <c r="AC193" s="165" t="s">
        <v>994</v>
      </c>
      <c r="AD193" s="109" t="s">
        <v>1016</v>
      </c>
      <c r="AE193" s="165" t="s">
        <v>994</v>
      </c>
      <c r="AF193" s="165" t="s">
        <v>1015</v>
      </c>
      <c r="AG193" s="165" t="s">
        <v>559</v>
      </c>
      <c r="AH193" s="165" t="s">
        <v>1013</v>
      </c>
      <c r="AI193" s="165" t="s">
        <v>1013</v>
      </c>
      <c r="AJ193" s="165" t="s">
        <v>1013</v>
      </c>
      <c r="AK193" s="167" t="s">
        <v>953</v>
      </c>
      <c r="AL193" s="165" t="s">
        <v>1012</v>
      </c>
      <c r="AM193" s="165" t="s">
        <v>1012</v>
      </c>
      <c r="AN193" s="165" t="s">
        <v>545</v>
      </c>
      <c r="AO193" s="165" t="s">
        <v>545</v>
      </c>
      <c r="AP193" s="165" t="s">
        <v>545</v>
      </c>
      <c r="AQ193" s="165" t="s">
        <v>545</v>
      </c>
      <c r="AR193" s="165" t="s">
        <v>1008</v>
      </c>
      <c r="AS193" s="165" t="s">
        <v>559</v>
      </c>
      <c r="AT193" s="165" t="s">
        <v>1009</v>
      </c>
      <c r="AU193" s="165" t="s">
        <v>559</v>
      </c>
      <c r="AV193" s="165" t="s">
        <v>556</v>
      </c>
      <c r="AW193" s="165" t="s">
        <v>559</v>
      </c>
      <c r="AX193" s="165" t="s">
        <v>559</v>
      </c>
      <c r="AY193" s="165" t="s">
        <v>952</v>
      </c>
      <c r="AZ193" s="165" t="s">
        <v>1011</v>
      </c>
      <c r="BA193" s="165" t="s">
        <v>1011</v>
      </c>
      <c r="BB193" s="165" t="s">
        <v>559</v>
      </c>
      <c r="BC193" s="165" t="s">
        <v>559</v>
      </c>
      <c r="BD193" s="165" t="s">
        <v>1010</v>
      </c>
      <c r="BE193" s="165" t="s">
        <v>559</v>
      </c>
      <c r="BF193" s="108"/>
    </row>
    <row r="194" spans="1:58" x14ac:dyDescent="0.25">
      <c r="A194" s="133" t="s">
        <v>355</v>
      </c>
      <c r="B194" s="111" t="s">
        <v>354</v>
      </c>
      <c r="C194" s="165" t="s">
        <v>1126</v>
      </c>
      <c r="D194" s="165" t="s">
        <v>1126</v>
      </c>
      <c r="E194" s="165" t="s">
        <v>1017</v>
      </c>
      <c r="F194" s="165" t="s">
        <v>1017</v>
      </c>
      <c r="G194" s="165" t="s">
        <v>1017</v>
      </c>
      <c r="H194" s="165" t="s">
        <v>1017</v>
      </c>
      <c r="I194" s="165" t="s">
        <v>1017</v>
      </c>
      <c r="J194" s="165" t="s">
        <v>1013</v>
      </c>
      <c r="K194" s="165" t="s">
        <v>1013</v>
      </c>
      <c r="L194" s="165" t="s">
        <v>545</v>
      </c>
      <c r="M194" s="165" t="s">
        <v>1010</v>
      </c>
      <c r="N194" s="165" t="s">
        <v>1010</v>
      </c>
      <c r="O194" s="165" t="s">
        <v>1018</v>
      </c>
      <c r="P194" s="165" t="s">
        <v>1018</v>
      </c>
      <c r="Q194" s="165" t="s">
        <v>1015</v>
      </c>
      <c r="R194" s="165" t="s">
        <v>1015</v>
      </c>
      <c r="S194" s="165" t="s">
        <v>1019</v>
      </c>
      <c r="T194" s="165" t="s">
        <v>1020</v>
      </c>
      <c r="U194" s="165" t="s">
        <v>1020</v>
      </c>
      <c r="V194" s="165" t="s">
        <v>559</v>
      </c>
      <c r="W194" s="165" t="s">
        <v>994</v>
      </c>
      <c r="X194" s="165" t="s">
        <v>994</v>
      </c>
      <c r="Y194" s="165" t="s">
        <v>994</v>
      </c>
      <c r="Z194" s="165" t="s">
        <v>994</v>
      </c>
      <c r="AA194" s="165" t="s">
        <v>994</v>
      </c>
      <c r="AB194" s="165" t="s">
        <v>1007</v>
      </c>
      <c r="AC194" s="165" t="s">
        <v>994</v>
      </c>
      <c r="AD194" s="109" t="s">
        <v>1016</v>
      </c>
      <c r="AE194" s="165" t="s">
        <v>994</v>
      </c>
      <c r="AF194" s="165" t="s">
        <v>1015</v>
      </c>
      <c r="AG194" s="165" t="s">
        <v>559</v>
      </c>
      <c r="AH194" s="165" t="s">
        <v>1013</v>
      </c>
      <c r="AI194" s="165" t="s">
        <v>1013</v>
      </c>
      <c r="AJ194" s="165" t="s">
        <v>1013</v>
      </c>
      <c r="AK194" s="167" t="s">
        <v>950</v>
      </c>
      <c r="AL194" s="165" t="s">
        <v>1012</v>
      </c>
      <c r="AM194" s="165" t="s">
        <v>1012</v>
      </c>
      <c r="AN194" s="165" t="s">
        <v>545</v>
      </c>
      <c r="AO194" s="165" t="s">
        <v>545</v>
      </c>
      <c r="AP194" s="165" t="s">
        <v>545</v>
      </c>
      <c r="AQ194" s="165" t="s">
        <v>545</v>
      </c>
      <c r="AR194" s="165" t="s">
        <v>1008</v>
      </c>
      <c r="AS194" s="165" t="s">
        <v>559</v>
      </c>
      <c r="AT194" s="165" t="s">
        <v>1009</v>
      </c>
      <c r="AU194" s="165" t="s">
        <v>559</v>
      </c>
      <c r="AV194" s="165" t="s">
        <v>556</v>
      </c>
      <c r="AW194" s="165" t="s">
        <v>559</v>
      </c>
      <c r="AX194" s="165" t="s">
        <v>559</v>
      </c>
      <c r="AY194" s="165" t="s">
        <v>952</v>
      </c>
      <c r="AZ194" s="165" t="s">
        <v>1011</v>
      </c>
      <c r="BA194" s="165" t="s">
        <v>1011</v>
      </c>
      <c r="BB194" s="165" t="s">
        <v>559</v>
      </c>
      <c r="BC194" s="165" t="s">
        <v>559</v>
      </c>
      <c r="BD194" s="165" t="s">
        <v>1010</v>
      </c>
      <c r="BE194" s="165" t="s">
        <v>559</v>
      </c>
      <c r="BF194" s="108"/>
    </row>
    <row r="195" spans="1:58" x14ac:dyDescent="0.25">
      <c r="A195" s="133" t="s">
        <v>357</v>
      </c>
      <c r="B195" s="111" t="s">
        <v>356</v>
      </c>
      <c r="C195" s="165" t="s">
        <v>1126</v>
      </c>
      <c r="D195" s="165" t="s">
        <v>1126</v>
      </c>
      <c r="E195" s="165" t="s">
        <v>1017</v>
      </c>
      <c r="F195" s="165" t="s">
        <v>1017</v>
      </c>
      <c r="G195" s="165" t="s">
        <v>1017</v>
      </c>
      <c r="H195" s="165" t="s">
        <v>1017</v>
      </c>
      <c r="I195" s="165" t="s">
        <v>1017</v>
      </c>
      <c r="J195" s="165" t="s">
        <v>1013</v>
      </c>
      <c r="K195" s="165" t="s">
        <v>1013</v>
      </c>
      <c r="L195" s="165" t="s">
        <v>545</v>
      </c>
      <c r="M195" s="165" t="s">
        <v>1010</v>
      </c>
      <c r="N195" s="165" t="s">
        <v>1010</v>
      </c>
      <c r="O195" s="165" t="s">
        <v>1018</v>
      </c>
      <c r="P195" s="165" t="s">
        <v>1018</v>
      </c>
      <c r="Q195" s="165" t="s">
        <v>1015</v>
      </c>
      <c r="R195" s="165" t="s">
        <v>1015</v>
      </c>
      <c r="S195" s="165" t="s">
        <v>1019</v>
      </c>
      <c r="T195" s="165" t="s">
        <v>1020</v>
      </c>
      <c r="U195" s="165" t="s">
        <v>1020</v>
      </c>
      <c r="V195" s="165" t="s">
        <v>559</v>
      </c>
      <c r="W195" s="165" t="s">
        <v>994</v>
      </c>
      <c r="X195" s="165" t="s">
        <v>994</v>
      </c>
      <c r="Y195" s="165" t="s">
        <v>994</v>
      </c>
      <c r="Z195" s="165" t="s">
        <v>994</v>
      </c>
      <c r="AA195" s="165" t="s">
        <v>994</v>
      </c>
      <c r="AB195" s="165" t="s">
        <v>1007</v>
      </c>
      <c r="AC195" s="165" t="s">
        <v>994</v>
      </c>
      <c r="AD195" s="109" t="s">
        <v>1016</v>
      </c>
      <c r="AE195" s="165" t="s">
        <v>994</v>
      </c>
      <c r="AF195" s="165" t="s">
        <v>1015</v>
      </c>
      <c r="AG195" s="165" t="s">
        <v>559</v>
      </c>
      <c r="AH195" s="165" t="s">
        <v>1013</v>
      </c>
      <c r="AI195" s="165" t="s">
        <v>1013</v>
      </c>
      <c r="AJ195" s="165" t="s">
        <v>1013</v>
      </c>
      <c r="AK195" s="167" t="s">
        <v>950</v>
      </c>
      <c r="AL195" s="165" t="s">
        <v>1012</v>
      </c>
      <c r="AM195" s="165" t="s">
        <v>1012</v>
      </c>
      <c r="AN195" s="165" t="s">
        <v>545</v>
      </c>
      <c r="AO195" s="165" t="s">
        <v>545</v>
      </c>
      <c r="AP195" s="165" t="s">
        <v>545</v>
      </c>
      <c r="AQ195" s="165" t="s">
        <v>545</v>
      </c>
      <c r="AR195" s="165" t="s">
        <v>1008</v>
      </c>
      <c r="AS195" s="165" t="s">
        <v>559</v>
      </c>
      <c r="AT195" s="165" t="s">
        <v>1009</v>
      </c>
      <c r="AU195" s="165" t="s">
        <v>559</v>
      </c>
      <c r="AV195" s="165" t="s">
        <v>556</v>
      </c>
      <c r="AW195" s="165" t="s">
        <v>559</v>
      </c>
      <c r="AX195" s="165" t="s">
        <v>559</v>
      </c>
      <c r="AY195" s="165" t="s">
        <v>952</v>
      </c>
      <c r="AZ195" s="165" t="s">
        <v>1011</v>
      </c>
      <c r="BA195" s="165" t="s">
        <v>1011</v>
      </c>
      <c r="BB195" s="165" t="s">
        <v>559</v>
      </c>
      <c r="BC195" s="165" t="s">
        <v>559</v>
      </c>
      <c r="BD195" s="165" t="s">
        <v>1010</v>
      </c>
      <c r="BE195" s="165" t="s">
        <v>559</v>
      </c>
      <c r="BF195" s="108"/>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95"/>
  <sheetViews>
    <sheetView showGridLines="0" workbookViewId="0">
      <pane xSplit="2" ySplit="4" topLeftCell="P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488</v>
      </c>
      <c r="B3" s="111"/>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x14ac:dyDescent="0.25">
      <c r="A4" s="135" t="s">
        <v>439</v>
      </c>
      <c r="B4" s="111"/>
      <c r="C4" s="112" t="s">
        <v>947</v>
      </c>
      <c r="D4" s="112" t="s">
        <v>947</v>
      </c>
      <c r="E4" s="112" t="s">
        <v>947</v>
      </c>
      <c r="F4" s="112" t="s">
        <v>947</v>
      </c>
      <c r="G4" s="112" t="s">
        <v>947</v>
      </c>
      <c r="H4" s="112" t="s">
        <v>947</v>
      </c>
      <c r="I4" s="112" t="s">
        <v>947</v>
      </c>
      <c r="J4" s="112" t="s">
        <v>947</v>
      </c>
      <c r="K4" s="112" t="s">
        <v>947</v>
      </c>
      <c r="L4" s="112" t="s">
        <v>947</v>
      </c>
      <c r="M4" s="112" t="s">
        <v>947</v>
      </c>
      <c r="N4" s="112" t="s">
        <v>947</v>
      </c>
      <c r="O4" s="112" t="s">
        <v>947</v>
      </c>
      <c r="P4" s="112" t="s">
        <v>947</v>
      </c>
      <c r="Q4" s="112" t="s">
        <v>947</v>
      </c>
      <c r="R4" s="112" t="s">
        <v>947</v>
      </c>
      <c r="S4" s="112" t="s">
        <v>947</v>
      </c>
      <c r="T4" s="112" t="s">
        <v>947</v>
      </c>
      <c r="U4" s="112" t="s">
        <v>947</v>
      </c>
      <c r="V4" s="112" t="s">
        <v>947</v>
      </c>
      <c r="W4" s="112" t="s">
        <v>947</v>
      </c>
      <c r="X4" s="112" t="s">
        <v>947</v>
      </c>
      <c r="Y4" s="112" t="s">
        <v>947</v>
      </c>
      <c r="Z4" s="112" t="s">
        <v>947</v>
      </c>
      <c r="AA4" s="112" t="s">
        <v>947</v>
      </c>
      <c r="AB4" s="112" t="s">
        <v>947</v>
      </c>
      <c r="AC4" s="112" t="s">
        <v>947</v>
      </c>
      <c r="AD4" s="112" t="s">
        <v>947</v>
      </c>
      <c r="AE4" s="112" t="s">
        <v>947</v>
      </c>
      <c r="AF4" s="112" t="s">
        <v>947</v>
      </c>
      <c r="AG4" s="112" t="s">
        <v>947</v>
      </c>
      <c r="AH4" s="112" t="s">
        <v>947</v>
      </c>
      <c r="AI4" s="112" t="s">
        <v>947</v>
      </c>
      <c r="AJ4" s="112" t="s">
        <v>947</v>
      </c>
      <c r="AK4" s="112" t="s">
        <v>947</v>
      </c>
      <c r="AL4" s="112" t="s">
        <v>947</v>
      </c>
      <c r="AM4" s="112" t="s">
        <v>947</v>
      </c>
      <c r="AN4" s="112" t="s">
        <v>947</v>
      </c>
      <c r="AO4" s="112" t="s">
        <v>947</v>
      </c>
      <c r="AP4" s="112" t="s">
        <v>947</v>
      </c>
      <c r="AQ4" s="112" t="s">
        <v>947</v>
      </c>
      <c r="AR4" s="112" t="s">
        <v>947</v>
      </c>
      <c r="AS4" s="112" t="s">
        <v>947</v>
      </c>
      <c r="AT4" s="112" t="s">
        <v>947</v>
      </c>
      <c r="AU4" s="112" t="s">
        <v>947</v>
      </c>
      <c r="AV4" s="112" t="s">
        <v>947</v>
      </c>
      <c r="AW4" s="112" t="s">
        <v>947</v>
      </c>
      <c r="AX4" s="112" t="s">
        <v>947</v>
      </c>
      <c r="AY4" s="112" t="s">
        <v>947</v>
      </c>
      <c r="AZ4" s="112" t="s">
        <v>947</v>
      </c>
      <c r="BA4" s="112" t="s">
        <v>947</v>
      </c>
      <c r="BB4" s="112" t="s">
        <v>947</v>
      </c>
      <c r="BC4" s="112" t="s">
        <v>947</v>
      </c>
      <c r="BD4" s="112" t="s">
        <v>947</v>
      </c>
      <c r="BE4" s="112" t="s">
        <v>947</v>
      </c>
    </row>
    <row r="5" spans="1:58" x14ac:dyDescent="0.25">
      <c r="A5" s="133" t="s">
        <v>1</v>
      </c>
      <c r="B5" s="111" t="s">
        <v>0</v>
      </c>
      <c r="C5" s="165"/>
      <c r="D5" s="165"/>
      <c r="E5" s="165"/>
      <c r="F5" s="165"/>
      <c r="G5" s="165"/>
      <c r="H5" s="165"/>
      <c r="I5" s="165"/>
      <c r="J5" s="165"/>
      <c r="K5" s="165"/>
      <c r="L5" s="165"/>
      <c r="M5" s="165"/>
      <c r="N5" s="165"/>
      <c r="O5" s="165"/>
      <c r="P5" s="165"/>
      <c r="Q5" s="167" t="str">
        <f>IF(ISNUMBER('Indicator Data'!Q6),"","Imputed using GDP p.c.")</f>
        <v/>
      </c>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08"/>
    </row>
    <row r="6" spans="1:58" x14ac:dyDescent="0.25">
      <c r="A6" s="133" t="s">
        <v>3</v>
      </c>
      <c r="B6" s="111" t="s">
        <v>2</v>
      </c>
      <c r="C6" s="165"/>
      <c r="D6" s="165"/>
      <c r="E6" s="165"/>
      <c r="F6" s="165"/>
      <c r="G6" s="165"/>
      <c r="H6" s="165"/>
      <c r="I6" s="165"/>
      <c r="J6" s="165"/>
      <c r="K6" s="165"/>
      <c r="L6" s="165"/>
      <c r="M6" s="165"/>
      <c r="N6" s="165"/>
      <c r="O6" s="165"/>
      <c r="P6" s="165"/>
      <c r="Q6" s="167" t="str">
        <f>IF(ISNUMBER('Indicator Data'!Q7),"","Imputed using GDP p.c.")</f>
        <v/>
      </c>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08"/>
    </row>
    <row r="7" spans="1:58" x14ac:dyDescent="0.25">
      <c r="A7" s="133" t="s">
        <v>5</v>
      </c>
      <c r="B7" s="111" t="s">
        <v>4</v>
      </c>
      <c r="C7" s="165"/>
      <c r="D7" s="165"/>
      <c r="E7" s="165"/>
      <c r="F7" s="165"/>
      <c r="G7" s="165"/>
      <c r="H7" s="165"/>
      <c r="I7" s="165"/>
      <c r="J7" s="165"/>
      <c r="K7" s="165"/>
      <c r="L7" s="165"/>
      <c r="M7" s="165"/>
      <c r="N7" s="165"/>
      <c r="O7" s="165"/>
      <c r="P7" s="165"/>
      <c r="Q7" s="167" t="str">
        <f>IF(ISNUMBER('Indicator Data'!Q8),"","Imputed using GDP p.c.")</f>
        <v/>
      </c>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08"/>
    </row>
    <row r="8" spans="1:58" x14ac:dyDescent="0.25">
      <c r="A8" s="133" t="s">
        <v>7</v>
      </c>
      <c r="B8" s="111" t="s">
        <v>6</v>
      </c>
      <c r="C8" s="165"/>
      <c r="D8" s="165"/>
      <c r="E8" s="165"/>
      <c r="F8" s="165"/>
      <c r="G8" s="165"/>
      <c r="H8" s="165"/>
      <c r="I8" s="165"/>
      <c r="J8" s="165"/>
      <c r="K8" s="165"/>
      <c r="L8" s="165"/>
      <c r="M8" s="165"/>
      <c r="N8" s="165"/>
      <c r="O8" s="165"/>
      <c r="P8" s="165"/>
      <c r="Q8" s="167" t="str">
        <f>IF(ISNUMBER('Indicator Data'!Q9),"","Imputed using GDP p.c.")</f>
        <v/>
      </c>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08"/>
    </row>
    <row r="9" spans="1:58" x14ac:dyDescent="0.25">
      <c r="A9" s="133" t="s">
        <v>9</v>
      </c>
      <c r="B9" s="111" t="s">
        <v>8</v>
      </c>
      <c r="C9" s="165"/>
      <c r="D9" s="165"/>
      <c r="E9" s="165"/>
      <c r="F9" s="165"/>
      <c r="G9" s="165"/>
      <c r="H9" s="165"/>
      <c r="I9" s="165"/>
      <c r="J9" s="165"/>
      <c r="K9" s="165"/>
      <c r="L9" s="165"/>
      <c r="M9" s="165"/>
      <c r="N9" s="165"/>
      <c r="O9" s="165"/>
      <c r="P9" s="165"/>
      <c r="Q9" s="167" t="str">
        <f>IF(ISNUMBER('Indicator Data'!Q10),"","Imputed using GDP p.c.")</f>
        <v/>
      </c>
      <c r="R9" s="165"/>
      <c r="S9" s="165"/>
      <c r="T9" s="165"/>
      <c r="U9" s="165"/>
      <c r="V9" s="165"/>
      <c r="W9" s="165"/>
      <c r="X9" s="165"/>
      <c r="Y9" s="165"/>
      <c r="Z9" s="165"/>
      <c r="AA9" s="165"/>
      <c r="AB9" s="165"/>
      <c r="AC9" s="165"/>
      <c r="AD9" s="165"/>
      <c r="AE9" s="165"/>
      <c r="AF9" s="165"/>
      <c r="AG9" s="165"/>
      <c r="AH9" s="165"/>
      <c r="AI9" s="165"/>
      <c r="AJ9" s="165"/>
      <c r="AK9" s="165"/>
      <c r="AL9" s="165"/>
      <c r="AM9" s="165"/>
      <c r="AN9" s="165" t="s">
        <v>1038</v>
      </c>
      <c r="AO9" s="165" t="s">
        <v>1038</v>
      </c>
      <c r="AP9" s="165"/>
      <c r="AQ9" s="165"/>
      <c r="AR9" s="165"/>
      <c r="AS9" s="165"/>
      <c r="AT9" s="165"/>
      <c r="AU9" s="165"/>
      <c r="AV9" s="165"/>
      <c r="AW9" s="165"/>
      <c r="AX9" s="165"/>
      <c r="AY9" s="165"/>
      <c r="AZ9" s="165"/>
      <c r="BA9" s="165"/>
      <c r="BB9" s="165"/>
      <c r="BC9" s="165"/>
      <c r="BD9" s="165"/>
      <c r="BE9" s="165"/>
      <c r="BF9" s="108"/>
    </row>
    <row r="10" spans="1:58" x14ac:dyDescent="0.25">
      <c r="A10" s="133" t="s">
        <v>11</v>
      </c>
      <c r="B10" s="111" t="s">
        <v>10</v>
      </c>
      <c r="C10" s="165"/>
      <c r="D10" s="165"/>
      <c r="E10" s="165"/>
      <c r="F10" s="165"/>
      <c r="G10" s="165"/>
      <c r="H10" s="165"/>
      <c r="I10" s="165"/>
      <c r="J10" s="165"/>
      <c r="K10" s="165"/>
      <c r="L10" s="165"/>
      <c r="M10" s="165"/>
      <c r="N10" s="165"/>
      <c r="O10" s="165"/>
      <c r="P10" s="165"/>
      <c r="Q10" s="167" t="str">
        <f>IF(ISNUMBER('Indicator Data'!Q11),"","Imputed using GDP p.c.")</f>
        <v/>
      </c>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08"/>
    </row>
    <row r="11" spans="1:58" x14ac:dyDescent="0.25">
      <c r="A11" s="133" t="s">
        <v>13</v>
      </c>
      <c r="B11" s="111" t="s">
        <v>12</v>
      </c>
      <c r="C11" s="165"/>
      <c r="D11" s="165"/>
      <c r="E11" s="165"/>
      <c r="F11" s="165"/>
      <c r="G11" s="165"/>
      <c r="H11" s="165"/>
      <c r="I11" s="165"/>
      <c r="J11" s="165"/>
      <c r="K11" s="165"/>
      <c r="L11" s="165"/>
      <c r="M11" s="165"/>
      <c r="N11" s="165"/>
      <c r="O11" s="165"/>
      <c r="P11" s="165"/>
      <c r="Q11" s="167" t="str">
        <f>IF(ISNUMBER('Indicator Data'!Q12),"","Imputed using GDP p.c.")</f>
        <v/>
      </c>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08"/>
    </row>
    <row r="12" spans="1:58" x14ac:dyDescent="0.25">
      <c r="A12" s="133" t="s">
        <v>15</v>
      </c>
      <c r="B12" s="111" t="s">
        <v>14</v>
      </c>
      <c r="C12" s="165"/>
      <c r="D12" s="165"/>
      <c r="E12" s="165"/>
      <c r="F12" s="165"/>
      <c r="G12" s="165"/>
      <c r="H12" s="165"/>
      <c r="I12" s="165"/>
      <c r="J12" s="165"/>
      <c r="K12" s="165"/>
      <c r="L12" s="165"/>
      <c r="M12" s="165"/>
      <c r="N12" s="165"/>
      <c r="O12" s="165"/>
      <c r="P12" s="165"/>
      <c r="Q12" s="167" t="str">
        <f>IF(ISNUMBER('Indicator Data'!Q13),"","Imputed using GDP p.c.")</f>
        <v/>
      </c>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08"/>
    </row>
    <row r="13" spans="1:58" x14ac:dyDescent="0.25">
      <c r="A13" s="133" t="s">
        <v>17</v>
      </c>
      <c r="B13" s="111" t="s">
        <v>16</v>
      </c>
      <c r="C13" s="165"/>
      <c r="D13" s="165"/>
      <c r="E13" s="165"/>
      <c r="F13" s="165"/>
      <c r="G13" s="165"/>
      <c r="H13" s="165"/>
      <c r="I13" s="165"/>
      <c r="J13" s="165"/>
      <c r="K13" s="165"/>
      <c r="L13" s="165"/>
      <c r="M13" s="165"/>
      <c r="N13" s="165"/>
      <c r="O13" s="165"/>
      <c r="P13" s="165"/>
      <c r="Q13" s="167" t="str">
        <f>IF(ISNUMBER('Indicator Data'!Q14),"","Imputed using GDP p.c.")</f>
        <v/>
      </c>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08"/>
    </row>
    <row r="14" spans="1:58" x14ac:dyDescent="0.25">
      <c r="A14" s="133" t="s">
        <v>19</v>
      </c>
      <c r="B14" s="111" t="s">
        <v>18</v>
      </c>
      <c r="C14" s="165"/>
      <c r="D14" s="165"/>
      <c r="E14" s="165"/>
      <c r="F14" s="165"/>
      <c r="G14" s="165"/>
      <c r="H14" s="165"/>
      <c r="I14" s="165"/>
      <c r="J14" s="165"/>
      <c r="K14" s="165"/>
      <c r="L14" s="165"/>
      <c r="M14" s="165"/>
      <c r="N14" s="165"/>
      <c r="O14" s="165"/>
      <c r="P14" s="165"/>
      <c r="Q14" s="167" t="str">
        <f>IF(ISNUMBER('Indicator Data'!Q15),"","Imputed using GDP p.c.")</f>
        <v/>
      </c>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08"/>
    </row>
    <row r="15" spans="1:58" x14ac:dyDescent="0.25">
      <c r="A15" s="133" t="s">
        <v>21</v>
      </c>
      <c r="B15" s="111" t="s">
        <v>20</v>
      </c>
      <c r="C15" s="165"/>
      <c r="D15" s="165"/>
      <c r="E15" s="165"/>
      <c r="F15" s="165"/>
      <c r="G15" s="165"/>
      <c r="H15" s="165"/>
      <c r="I15" s="165"/>
      <c r="J15" s="165"/>
      <c r="K15" s="165"/>
      <c r="L15" s="165"/>
      <c r="M15" s="165"/>
      <c r="N15" s="165"/>
      <c r="O15" s="165"/>
      <c r="P15" s="165"/>
      <c r="Q15" s="167" t="str">
        <f>IF(ISNUMBER('Indicator Data'!Q16),"","Imputed using GDP p.c.")</f>
        <v/>
      </c>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t="s">
        <v>1028</v>
      </c>
      <c r="AO15" s="165" t="s">
        <v>1028</v>
      </c>
      <c r="AP15" s="165"/>
      <c r="AQ15" s="165"/>
      <c r="AR15" s="165"/>
      <c r="AS15" s="165"/>
      <c r="AT15" s="165"/>
      <c r="AU15" s="165"/>
      <c r="AV15" s="165"/>
      <c r="AW15" s="165"/>
      <c r="AX15" s="165"/>
      <c r="AY15" s="165"/>
      <c r="AZ15" s="165"/>
      <c r="BA15" s="165"/>
      <c r="BB15" s="165"/>
      <c r="BC15" s="165"/>
      <c r="BD15" s="165"/>
      <c r="BE15" s="165"/>
      <c r="BF15" s="108"/>
    </row>
    <row r="16" spans="1:58" x14ac:dyDescent="0.25">
      <c r="A16" s="133" t="s">
        <v>23</v>
      </c>
      <c r="B16" s="111" t="s">
        <v>22</v>
      </c>
      <c r="C16" s="165"/>
      <c r="D16" s="165"/>
      <c r="E16" s="165"/>
      <c r="F16" s="165"/>
      <c r="G16" s="165"/>
      <c r="H16" s="165"/>
      <c r="I16" s="165"/>
      <c r="J16" s="165"/>
      <c r="K16" s="165"/>
      <c r="L16" s="165"/>
      <c r="M16" s="165"/>
      <c r="N16" s="165"/>
      <c r="O16" s="165"/>
      <c r="P16" s="165"/>
      <c r="Q16" s="167" t="str">
        <f>IF(ISNUMBER('Indicator Data'!Q17),"","Imputed using GDP p.c.")</f>
        <v/>
      </c>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t="s">
        <v>1025</v>
      </c>
      <c r="AO16" s="165" t="s">
        <v>1025</v>
      </c>
      <c r="AP16" s="165"/>
      <c r="AQ16" s="165"/>
      <c r="AR16" s="165"/>
      <c r="AS16" s="165"/>
      <c r="AT16" s="165"/>
      <c r="AU16" s="165"/>
      <c r="AV16" s="165"/>
      <c r="AW16" s="165"/>
      <c r="AX16" s="165"/>
      <c r="AY16" s="165"/>
      <c r="AZ16" s="165"/>
      <c r="BA16" s="165"/>
      <c r="BB16" s="165"/>
      <c r="BC16" s="165"/>
      <c r="BD16" s="165"/>
      <c r="BE16" s="165"/>
      <c r="BF16" s="108"/>
    </row>
    <row r="17" spans="1:58" x14ac:dyDescent="0.25">
      <c r="A17" s="133" t="s">
        <v>25</v>
      </c>
      <c r="B17" s="111" t="s">
        <v>24</v>
      </c>
      <c r="C17" s="165"/>
      <c r="D17" s="165"/>
      <c r="E17" s="165"/>
      <c r="F17" s="165"/>
      <c r="G17" s="165"/>
      <c r="H17" s="165"/>
      <c r="I17" s="165"/>
      <c r="J17" s="165"/>
      <c r="K17" s="165"/>
      <c r="L17" s="165"/>
      <c r="M17" s="165"/>
      <c r="N17" s="165"/>
      <c r="O17" s="165"/>
      <c r="P17" s="165"/>
      <c r="Q17" s="167" t="str">
        <f>IF(ISNUMBER('Indicator Data'!Q18),"","Imputed using GDP p.c.")</f>
        <v/>
      </c>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08"/>
    </row>
    <row r="18" spans="1:58" x14ac:dyDescent="0.25">
      <c r="A18" s="133" t="s">
        <v>27</v>
      </c>
      <c r="B18" s="111" t="s">
        <v>26</v>
      </c>
      <c r="C18" s="165"/>
      <c r="D18" s="165"/>
      <c r="E18" s="165"/>
      <c r="F18" s="165"/>
      <c r="G18" s="165"/>
      <c r="H18" s="165"/>
      <c r="I18" s="165"/>
      <c r="J18" s="165"/>
      <c r="K18" s="165"/>
      <c r="L18" s="165"/>
      <c r="M18" s="165"/>
      <c r="N18" s="165"/>
      <c r="O18" s="165"/>
      <c r="P18" s="165"/>
      <c r="Q18" s="167" t="str">
        <f>IF(ISNUMBER('Indicator Data'!Q19),"","Imputed using GDP p.c.")</f>
        <v/>
      </c>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08"/>
    </row>
    <row r="19" spans="1:58" x14ac:dyDescent="0.25">
      <c r="A19" s="133" t="s">
        <v>29</v>
      </c>
      <c r="B19" s="111" t="s">
        <v>28</v>
      </c>
      <c r="C19" s="165"/>
      <c r="D19" s="165"/>
      <c r="E19" s="165"/>
      <c r="F19" s="165"/>
      <c r="G19" s="165"/>
      <c r="H19" s="165"/>
      <c r="I19" s="165"/>
      <c r="J19" s="165"/>
      <c r="K19" s="165"/>
      <c r="L19" s="165"/>
      <c r="M19" s="165"/>
      <c r="N19" s="165"/>
      <c r="O19" s="165"/>
      <c r="P19" s="165"/>
      <c r="Q19" s="167" t="str">
        <f>IF(ISNUMBER('Indicator Data'!Q20),"","Imputed using GDP p.c.")</f>
        <v/>
      </c>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08"/>
    </row>
    <row r="20" spans="1:58" x14ac:dyDescent="0.25">
      <c r="A20" s="133" t="s">
        <v>31</v>
      </c>
      <c r="B20" s="111" t="s">
        <v>30</v>
      </c>
      <c r="C20" s="165"/>
      <c r="D20" s="165"/>
      <c r="E20" s="165"/>
      <c r="F20" s="165"/>
      <c r="G20" s="165"/>
      <c r="H20" s="165"/>
      <c r="I20" s="165"/>
      <c r="J20" s="165"/>
      <c r="K20" s="165"/>
      <c r="L20" s="165"/>
      <c r="M20" s="165"/>
      <c r="N20" s="165"/>
      <c r="O20" s="165"/>
      <c r="P20" s="165"/>
      <c r="Q20" s="167" t="str">
        <f>IF(ISNUMBER('Indicator Data'!Q21),"","Imputed using GDP p.c.")</f>
        <v/>
      </c>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08"/>
    </row>
    <row r="21" spans="1:58" x14ac:dyDescent="0.25">
      <c r="A21" s="133" t="s">
        <v>33</v>
      </c>
      <c r="B21" s="111" t="s">
        <v>32</v>
      </c>
      <c r="C21" s="165"/>
      <c r="D21" s="165"/>
      <c r="E21" s="165"/>
      <c r="F21" s="165"/>
      <c r="G21" s="165"/>
      <c r="H21" s="165"/>
      <c r="I21" s="165"/>
      <c r="J21" s="165"/>
      <c r="K21" s="165"/>
      <c r="L21" s="165"/>
      <c r="M21" s="165"/>
      <c r="N21" s="165"/>
      <c r="O21" s="165"/>
      <c r="P21" s="165"/>
      <c r="Q21" s="167" t="str">
        <f>IF(ISNUMBER('Indicator Data'!Q22),"","Imputed using GDP p.c.")</f>
        <v/>
      </c>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08"/>
    </row>
    <row r="22" spans="1:58" x14ac:dyDescent="0.25">
      <c r="A22" s="133" t="s">
        <v>35</v>
      </c>
      <c r="B22" s="111" t="s">
        <v>34</v>
      </c>
      <c r="C22" s="165"/>
      <c r="D22" s="165"/>
      <c r="E22" s="165"/>
      <c r="F22" s="165"/>
      <c r="G22" s="165"/>
      <c r="H22" s="165"/>
      <c r="I22" s="165"/>
      <c r="J22" s="165"/>
      <c r="K22" s="165"/>
      <c r="L22" s="165"/>
      <c r="M22" s="165"/>
      <c r="N22" s="165"/>
      <c r="O22" s="165"/>
      <c r="P22" s="165"/>
      <c r="Q22" s="167" t="str">
        <f>IF(ISNUMBER('Indicator Data'!Q23),"","Imputed using GDP p.c.")</f>
        <v/>
      </c>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08"/>
    </row>
    <row r="23" spans="1:58" x14ac:dyDescent="0.25">
      <c r="A23" s="133" t="s">
        <v>37</v>
      </c>
      <c r="B23" s="111" t="s">
        <v>36</v>
      </c>
      <c r="C23" s="165"/>
      <c r="D23" s="165"/>
      <c r="E23" s="165"/>
      <c r="F23" s="165"/>
      <c r="G23" s="165"/>
      <c r="H23" s="165"/>
      <c r="I23" s="165"/>
      <c r="J23" s="165"/>
      <c r="K23" s="165"/>
      <c r="L23" s="165"/>
      <c r="M23" s="165"/>
      <c r="N23" s="165"/>
      <c r="O23" s="165"/>
      <c r="P23" s="165"/>
      <c r="Q23" s="167" t="str">
        <f>IF(ISNUMBER('Indicator Data'!Q24),"","Imputed using GDP p.c.")</f>
        <v/>
      </c>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t="s">
        <v>1027</v>
      </c>
      <c r="AO23" s="165" t="s">
        <v>1027</v>
      </c>
      <c r="AP23" s="165"/>
      <c r="AQ23" s="165"/>
      <c r="AR23" s="165"/>
      <c r="AS23" s="165"/>
      <c r="AT23" s="165"/>
      <c r="AU23" s="165"/>
      <c r="AV23" s="165"/>
      <c r="AW23" s="165"/>
      <c r="AX23" s="165"/>
      <c r="AY23" s="165"/>
      <c r="AZ23" s="165"/>
      <c r="BA23" s="165"/>
      <c r="BB23" s="165"/>
      <c r="BC23" s="165"/>
      <c r="BD23" s="165"/>
      <c r="BE23" s="165"/>
      <c r="BF23" s="108"/>
    </row>
    <row r="24" spans="1:58" x14ac:dyDescent="0.25">
      <c r="A24" s="133" t="s">
        <v>841</v>
      </c>
      <c r="B24" s="111" t="s">
        <v>38</v>
      </c>
      <c r="C24" s="165"/>
      <c r="D24" s="165"/>
      <c r="E24" s="165"/>
      <c r="F24" s="165"/>
      <c r="G24" s="165"/>
      <c r="H24" s="165"/>
      <c r="I24" s="165"/>
      <c r="J24" s="165"/>
      <c r="K24" s="165"/>
      <c r="L24" s="165"/>
      <c r="M24" s="165"/>
      <c r="N24" s="165"/>
      <c r="O24" s="165"/>
      <c r="P24" s="165"/>
      <c r="Q24" s="167" t="str">
        <f>IF(ISNUMBER('Indicator Data'!Q25),"","Imputed using GDP p.c.")</f>
        <v/>
      </c>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08"/>
    </row>
    <row r="25" spans="1:58" x14ac:dyDescent="0.25">
      <c r="A25" s="133" t="s">
        <v>40</v>
      </c>
      <c r="B25" s="111" t="s">
        <v>39</v>
      </c>
      <c r="C25" s="165"/>
      <c r="D25" s="165"/>
      <c r="E25" s="165"/>
      <c r="F25" s="165"/>
      <c r="G25" s="165"/>
      <c r="H25" s="165"/>
      <c r="I25" s="165"/>
      <c r="J25" s="165"/>
      <c r="K25" s="165"/>
      <c r="L25" s="165"/>
      <c r="M25" s="165"/>
      <c r="N25" s="165"/>
      <c r="O25" s="165"/>
      <c r="P25" s="165"/>
      <c r="Q25" s="167" t="str">
        <f>IF(ISNUMBER('Indicator Data'!Q26),"","Imputed using GDP p.c.")</f>
        <v/>
      </c>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08"/>
    </row>
    <row r="26" spans="1:58" x14ac:dyDescent="0.25">
      <c r="A26" s="133" t="s">
        <v>42</v>
      </c>
      <c r="B26" s="111" t="s">
        <v>41</v>
      </c>
      <c r="C26" s="165"/>
      <c r="D26" s="165"/>
      <c r="E26" s="165"/>
      <c r="F26" s="165"/>
      <c r="G26" s="165"/>
      <c r="H26" s="165"/>
      <c r="I26" s="165"/>
      <c r="J26" s="165"/>
      <c r="K26" s="165"/>
      <c r="L26" s="165"/>
      <c r="M26" s="165"/>
      <c r="N26" s="165"/>
      <c r="O26" s="165"/>
      <c r="P26" s="165"/>
      <c r="Q26" s="167" t="str">
        <f>IF(ISNUMBER('Indicator Data'!Q27),"","Imputed using GDP p.c.")</f>
        <v/>
      </c>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08"/>
    </row>
    <row r="27" spans="1:58" x14ac:dyDescent="0.25">
      <c r="A27" s="133" t="s">
        <v>44</v>
      </c>
      <c r="B27" s="111" t="s">
        <v>43</v>
      </c>
      <c r="C27" s="165"/>
      <c r="D27" s="165"/>
      <c r="E27" s="165"/>
      <c r="F27" s="165"/>
      <c r="G27" s="165"/>
      <c r="H27" s="165"/>
      <c r="I27" s="165"/>
      <c r="J27" s="165"/>
      <c r="K27" s="165"/>
      <c r="L27" s="165"/>
      <c r="M27" s="165"/>
      <c r="N27" s="165"/>
      <c r="O27" s="165"/>
      <c r="P27" s="165"/>
      <c r="Q27" s="167" t="str">
        <f>IF(ISNUMBER('Indicator Data'!Q28),"","Imputed using GDP p.c.")</f>
        <v/>
      </c>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08"/>
    </row>
    <row r="28" spans="1:58" x14ac:dyDescent="0.25">
      <c r="A28" s="133" t="s">
        <v>379</v>
      </c>
      <c r="B28" s="111" t="s">
        <v>45</v>
      </c>
      <c r="C28" s="165"/>
      <c r="D28" s="165"/>
      <c r="E28" s="165"/>
      <c r="F28" s="165"/>
      <c r="G28" s="165"/>
      <c r="H28" s="165"/>
      <c r="I28" s="165"/>
      <c r="J28" s="165"/>
      <c r="K28" s="165"/>
      <c r="L28" s="165"/>
      <c r="M28" s="165"/>
      <c r="N28" s="165"/>
      <c r="O28" s="165"/>
      <c r="P28" s="165"/>
      <c r="Q28" s="167" t="str">
        <f>IF(ISNUMBER('Indicator Data'!Q29),"","Imputed using GDP p.c.")</f>
        <v/>
      </c>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08"/>
    </row>
    <row r="29" spans="1:58" x14ac:dyDescent="0.25">
      <c r="A29" s="133" t="s">
        <v>47</v>
      </c>
      <c r="B29" s="111" t="s">
        <v>46</v>
      </c>
      <c r="C29" s="165"/>
      <c r="D29" s="165"/>
      <c r="E29" s="165"/>
      <c r="F29" s="165"/>
      <c r="G29" s="165"/>
      <c r="H29" s="165"/>
      <c r="I29" s="165"/>
      <c r="J29" s="165"/>
      <c r="K29" s="165"/>
      <c r="L29" s="165"/>
      <c r="M29" s="165"/>
      <c r="N29" s="165"/>
      <c r="O29" s="165"/>
      <c r="P29" s="165"/>
      <c r="Q29" s="167" t="str">
        <f>IF(ISNUMBER('Indicator Data'!Q30),"","Imputed using GDP p.c.")</f>
        <v/>
      </c>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08"/>
    </row>
    <row r="30" spans="1:58" x14ac:dyDescent="0.25">
      <c r="A30" s="133" t="s">
        <v>49</v>
      </c>
      <c r="B30" s="111" t="s">
        <v>48</v>
      </c>
      <c r="C30" s="165"/>
      <c r="D30" s="165"/>
      <c r="E30" s="165"/>
      <c r="F30" s="165"/>
      <c r="G30" s="165"/>
      <c r="H30" s="165"/>
      <c r="I30" s="165"/>
      <c r="J30" s="165"/>
      <c r="K30" s="165"/>
      <c r="L30" s="165"/>
      <c r="M30" s="165"/>
      <c r="N30" s="165"/>
      <c r="O30" s="165"/>
      <c r="P30" s="165"/>
      <c r="Q30" s="167" t="str">
        <f>IF(ISNUMBER('Indicator Data'!Q31),"","Imputed using GDP p.c.")</f>
        <v/>
      </c>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08"/>
    </row>
    <row r="31" spans="1:58" x14ac:dyDescent="0.25">
      <c r="A31" s="133" t="s">
        <v>51</v>
      </c>
      <c r="B31" s="111" t="s">
        <v>50</v>
      </c>
      <c r="C31" s="165"/>
      <c r="D31" s="165"/>
      <c r="E31" s="165"/>
      <c r="F31" s="165"/>
      <c r="G31" s="165"/>
      <c r="H31" s="165"/>
      <c r="I31" s="165"/>
      <c r="J31" s="165"/>
      <c r="K31" s="165"/>
      <c r="L31" s="165"/>
      <c r="M31" s="165"/>
      <c r="N31" s="165"/>
      <c r="O31" s="165"/>
      <c r="P31" s="165"/>
      <c r="Q31" s="167" t="str">
        <f>IF(ISNUMBER('Indicator Data'!Q32),"","Imputed using GDP p.c.")</f>
        <v/>
      </c>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t="s">
        <v>1026</v>
      </c>
      <c r="AO31" s="165" t="s">
        <v>1026</v>
      </c>
      <c r="AP31" s="165"/>
      <c r="AQ31" s="165"/>
      <c r="AR31" s="165"/>
      <c r="AS31" s="165"/>
      <c r="AT31" s="165"/>
      <c r="AU31" s="165"/>
      <c r="AV31" s="165"/>
      <c r="AW31" s="165"/>
      <c r="AX31" s="165"/>
      <c r="AY31" s="165"/>
      <c r="AZ31" s="165"/>
      <c r="BA31" s="165"/>
      <c r="BB31" s="165"/>
      <c r="BC31" s="165"/>
      <c r="BD31" s="165"/>
      <c r="BE31" s="165"/>
      <c r="BF31" s="108"/>
    </row>
    <row r="32" spans="1:58" x14ac:dyDescent="0.25">
      <c r="A32" s="133" t="s">
        <v>842</v>
      </c>
      <c r="B32" s="111" t="s">
        <v>58</v>
      </c>
      <c r="C32" s="165"/>
      <c r="D32" s="165"/>
      <c r="E32" s="165"/>
      <c r="F32" s="165"/>
      <c r="G32" s="165"/>
      <c r="H32" s="165"/>
      <c r="I32" s="165"/>
      <c r="J32" s="165"/>
      <c r="K32" s="165"/>
      <c r="L32" s="165"/>
      <c r="M32" s="165"/>
      <c r="N32" s="165"/>
      <c r="O32" s="165"/>
      <c r="P32" s="165"/>
      <c r="Q32" s="167" t="str">
        <f>IF(ISNUMBER('Indicator Data'!Q33),"","Imputed using GDP p.c.")</f>
        <v/>
      </c>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08"/>
    </row>
    <row r="33" spans="1:58" x14ac:dyDescent="0.25">
      <c r="A33" s="133" t="s">
        <v>53</v>
      </c>
      <c r="B33" s="111" t="s">
        <v>52</v>
      </c>
      <c r="C33" s="165"/>
      <c r="D33" s="165"/>
      <c r="E33" s="165"/>
      <c r="F33" s="165"/>
      <c r="G33" s="165"/>
      <c r="H33" s="165"/>
      <c r="I33" s="165"/>
      <c r="J33" s="165"/>
      <c r="K33" s="165"/>
      <c r="L33" s="165"/>
      <c r="M33" s="165"/>
      <c r="N33" s="165"/>
      <c r="O33" s="165"/>
      <c r="P33" s="165"/>
      <c r="Q33" s="167" t="str">
        <f>IF(ISNUMBER('Indicator Data'!Q34),"","Imputed using GDP p.c.")</f>
        <v/>
      </c>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08"/>
    </row>
    <row r="34" spans="1:58" x14ac:dyDescent="0.25">
      <c r="A34" s="133" t="s">
        <v>55</v>
      </c>
      <c r="B34" s="111" t="s">
        <v>54</v>
      </c>
      <c r="C34" s="165"/>
      <c r="D34" s="165"/>
      <c r="E34" s="165"/>
      <c r="F34" s="165"/>
      <c r="G34" s="165"/>
      <c r="H34" s="165"/>
      <c r="I34" s="165"/>
      <c r="J34" s="165"/>
      <c r="K34" s="165"/>
      <c r="L34" s="165"/>
      <c r="M34" s="165"/>
      <c r="N34" s="165"/>
      <c r="O34" s="165"/>
      <c r="P34" s="165"/>
      <c r="Q34" s="167" t="str">
        <f>IF(ISNUMBER('Indicator Data'!Q35),"","Imputed using GDP p.c.")</f>
        <v/>
      </c>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08"/>
    </row>
    <row r="35" spans="1:58" x14ac:dyDescent="0.25">
      <c r="A35" s="133" t="s">
        <v>57</v>
      </c>
      <c r="B35" s="111" t="s">
        <v>56</v>
      </c>
      <c r="C35" s="165"/>
      <c r="D35" s="165"/>
      <c r="E35" s="165"/>
      <c r="F35" s="165"/>
      <c r="G35" s="165"/>
      <c r="H35" s="165"/>
      <c r="I35" s="165"/>
      <c r="J35" s="165"/>
      <c r="K35" s="165"/>
      <c r="L35" s="165"/>
      <c r="M35" s="165"/>
      <c r="N35" s="165"/>
      <c r="O35" s="165"/>
      <c r="P35" s="165"/>
      <c r="Q35" s="167" t="str">
        <f>IF(ISNUMBER('Indicator Data'!Q36),"","Imputed using GDP p.c.")</f>
        <v/>
      </c>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08"/>
    </row>
    <row r="36" spans="1:58" x14ac:dyDescent="0.25">
      <c r="A36" s="133" t="s">
        <v>60</v>
      </c>
      <c r="B36" s="111" t="s">
        <v>59</v>
      </c>
      <c r="C36" s="165"/>
      <c r="D36" s="165"/>
      <c r="E36" s="165"/>
      <c r="F36" s="165"/>
      <c r="G36" s="165"/>
      <c r="H36" s="165"/>
      <c r="I36" s="165"/>
      <c r="J36" s="165"/>
      <c r="K36" s="165"/>
      <c r="L36" s="165"/>
      <c r="M36" s="165"/>
      <c r="N36" s="165"/>
      <c r="O36" s="165"/>
      <c r="P36" s="165"/>
      <c r="Q36" s="167" t="str">
        <f>IF(ISNUMBER('Indicator Data'!Q37),"","Imputed using GDP p.c.")</f>
        <v/>
      </c>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08"/>
    </row>
    <row r="37" spans="1:58" x14ac:dyDescent="0.25">
      <c r="A37" s="133" t="s">
        <v>62</v>
      </c>
      <c r="B37" s="111" t="s">
        <v>61</v>
      </c>
      <c r="C37" s="165"/>
      <c r="D37" s="165"/>
      <c r="E37" s="165"/>
      <c r="F37" s="165"/>
      <c r="G37" s="165"/>
      <c r="H37" s="165"/>
      <c r="I37" s="165"/>
      <c r="J37" s="165"/>
      <c r="K37" s="165"/>
      <c r="L37" s="165"/>
      <c r="M37" s="165"/>
      <c r="N37" s="165"/>
      <c r="O37" s="165"/>
      <c r="P37" s="165"/>
      <c r="Q37" s="167" t="str">
        <f>IF(ISNUMBER('Indicator Data'!Q38),"","Imputed using GDP p.c.")</f>
        <v/>
      </c>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65"/>
      <c r="BF37" s="108"/>
    </row>
    <row r="38" spans="1:58" x14ac:dyDescent="0.25">
      <c r="A38" s="133" t="s">
        <v>64</v>
      </c>
      <c r="B38" s="111" t="s">
        <v>63</v>
      </c>
      <c r="C38" s="165"/>
      <c r="D38" s="165"/>
      <c r="E38" s="165"/>
      <c r="F38" s="165"/>
      <c r="G38" s="165"/>
      <c r="H38" s="165"/>
      <c r="I38" s="165"/>
      <c r="J38" s="165"/>
      <c r="K38" s="165"/>
      <c r="L38" s="165"/>
      <c r="M38" s="165"/>
      <c r="N38" s="165"/>
      <c r="O38" s="165"/>
      <c r="P38" s="165"/>
      <c r="Q38" s="167" t="str">
        <f>IF(ISNUMBER('Indicator Data'!Q39),"","Imputed using GDP p.c.")</f>
        <v/>
      </c>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08"/>
    </row>
    <row r="39" spans="1:58" x14ac:dyDescent="0.25">
      <c r="A39" s="133" t="s">
        <v>376</v>
      </c>
      <c r="B39" s="111" t="s">
        <v>65</v>
      </c>
      <c r="C39" s="165"/>
      <c r="D39" s="165"/>
      <c r="E39" s="165"/>
      <c r="F39" s="165"/>
      <c r="G39" s="165"/>
      <c r="H39" s="165"/>
      <c r="I39" s="165"/>
      <c r="J39" s="165"/>
      <c r="K39" s="165"/>
      <c r="L39" s="165"/>
      <c r="M39" s="165"/>
      <c r="N39" s="165"/>
      <c r="O39" s="165"/>
      <c r="P39" s="165"/>
      <c r="Q39" s="167" t="str">
        <f>IF(ISNUMBER('Indicator Data'!Q40),"","Imputed using GDP p.c.")</f>
        <v/>
      </c>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08"/>
    </row>
    <row r="40" spans="1:58" x14ac:dyDescent="0.25">
      <c r="A40" s="133" t="s">
        <v>67</v>
      </c>
      <c r="B40" s="111" t="s">
        <v>66</v>
      </c>
      <c r="C40" s="165"/>
      <c r="D40" s="165"/>
      <c r="E40" s="165"/>
      <c r="F40" s="165"/>
      <c r="G40" s="165"/>
      <c r="H40" s="165"/>
      <c r="I40" s="165"/>
      <c r="J40" s="165"/>
      <c r="K40" s="165"/>
      <c r="L40" s="165"/>
      <c r="M40" s="165"/>
      <c r="N40" s="165"/>
      <c r="O40" s="165"/>
      <c r="P40" s="165"/>
      <c r="Q40" s="167" t="str">
        <f>IF(ISNUMBER('Indicator Data'!Q41),"","Imputed using GDP p.c.")</f>
        <v/>
      </c>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08"/>
    </row>
    <row r="41" spans="1:58" x14ac:dyDescent="0.25">
      <c r="A41" s="133" t="s">
        <v>69</v>
      </c>
      <c r="B41" s="111" t="s">
        <v>68</v>
      </c>
      <c r="C41" s="165"/>
      <c r="D41" s="165"/>
      <c r="E41" s="165"/>
      <c r="F41" s="165"/>
      <c r="G41" s="165"/>
      <c r="H41" s="165"/>
      <c r="I41" s="165"/>
      <c r="J41" s="165"/>
      <c r="K41" s="165"/>
      <c r="L41" s="165"/>
      <c r="M41" s="165"/>
      <c r="N41" s="165"/>
      <c r="O41" s="165"/>
      <c r="P41" s="165"/>
      <c r="Q41" s="167" t="str">
        <f>IF(ISNUMBER('Indicator Data'!Q42),"","Imputed using GDP p.c.")</f>
        <v/>
      </c>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t="s">
        <v>1034</v>
      </c>
      <c r="AO41" s="165" t="s">
        <v>1034</v>
      </c>
      <c r="AP41" s="165"/>
      <c r="AQ41" s="165"/>
      <c r="AR41" s="165"/>
      <c r="AS41" s="165"/>
      <c r="AT41" s="165"/>
      <c r="AU41" s="165"/>
      <c r="AV41" s="165"/>
      <c r="AW41" s="165"/>
      <c r="AX41" s="165"/>
      <c r="AY41" s="165"/>
      <c r="AZ41" s="165"/>
      <c r="BA41" s="165"/>
      <c r="BB41" s="165"/>
      <c r="BC41" s="165"/>
      <c r="BD41" s="165"/>
      <c r="BE41" s="165"/>
      <c r="BF41" s="108"/>
    </row>
    <row r="42" spans="1:58" x14ac:dyDescent="0.25">
      <c r="A42" s="133" t="s">
        <v>374</v>
      </c>
      <c r="B42" s="111" t="s">
        <v>71</v>
      </c>
      <c r="C42" s="165"/>
      <c r="D42" s="165"/>
      <c r="E42" s="165"/>
      <c r="F42" s="165"/>
      <c r="G42" s="165"/>
      <c r="H42" s="165"/>
      <c r="I42" s="165"/>
      <c r="J42" s="165"/>
      <c r="K42" s="165"/>
      <c r="L42" s="165"/>
      <c r="M42" s="165"/>
      <c r="N42" s="165"/>
      <c r="O42" s="165"/>
      <c r="P42" s="165"/>
      <c r="Q42" s="167" t="str">
        <f>IF(ISNUMBER('Indicator Data'!Q43),"","Imputed using GDP p.c.")</f>
        <v/>
      </c>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08"/>
    </row>
    <row r="43" spans="1:58" x14ac:dyDescent="0.25">
      <c r="A43" s="133" t="s">
        <v>844</v>
      </c>
      <c r="B43" s="111" t="s">
        <v>70</v>
      </c>
      <c r="C43" s="165"/>
      <c r="D43" s="165"/>
      <c r="E43" s="165"/>
      <c r="F43" s="165"/>
      <c r="G43" s="165"/>
      <c r="H43" s="165"/>
      <c r="I43" s="165"/>
      <c r="J43" s="165"/>
      <c r="K43" s="165"/>
      <c r="L43" s="165"/>
      <c r="M43" s="165"/>
      <c r="N43" s="165"/>
      <c r="O43" s="165"/>
      <c r="P43" s="165"/>
      <c r="Q43" s="167" t="str">
        <f>IF(ISNUMBER('Indicator Data'!Q44),"","Imputed using GDP p.c.")</f>
        <v/>
      </c>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t="s">
        <v>1041</v>
      </c>
      <c r="AO43" s="165" t="s">
        <v>1041</v>
      </c>
      <c r="AP43" s="165"/>
      <c r="AQ43" s="165"/>
      <c r="AR43" s="165"/>
      <c r="AS43" s="165"/>
      <c r="AT43" s="165"/>
      <c r="AU43" s="165"/>
      <c r="AV43" s="165"/>
      <c r="AW43" s="165"/>
      <c r="AX43" s="165"/>
      <c r="AY43" s="165"/>
      <c r="AZ43" s="165"/>
      <c r="BA43" s="165"/>
      <c r="BB43" s="165"/>
      <c r="BC43" s="165"/>
      <c r="BD43" s="165"/>
      <c r="BE43" s="165"/>
      <c r="BF43" s="108"/>
    </row>
    <row r="44" spans="1:58" x14ac:dyDescent="0.25">
      <c r="A44" s="133" t="s">
        <v>73</v>
      </c>
      <c r="B44" s="111" t="s">
        <v>72</v>
      </c>
      <c r="C44" s="165"/>
      <c r="D44" s="165"/>
      <c r="E44" s="165"/>
      <c r="F44" s="165"/>
      <c r="G44" s="165"/>
      <c r="H44" s="165"/>
      <c r="I44" s="165"/>
      <c r="J44" s="165"/>
      <c r="K44" s="165"/>
      <c r="L44" s="165"/>
      <c r="M44" s="165"/>
      <c r="N44" s="165"/>
      <c r="O44" s="165"/>
      <c r="P44" s="165"/>
      <c r="Q44" s="167" t="str">
        <f>IF(ISNUMBER('Indicator Data'!Q45),"","Imputed using GDP p.c.")</f>
        <v/>
      </c>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08"/>
    </row>
    <row r="45" spans="1:58" x14ac:dyDescent="0.25">
      <c r="A45" s="133" t="s">
        <v>371</v>
      </c>
      <c r="B45" s="111" t="s">
        <v>74</v>
      </c>
      <c r="C45" s="165"/>
      <c r="D45" s="165"/>
      <c r="E45" s="165"/>
      <c r="F45" s="165"/>
      <c r="G45" s="165"/>
      <c r="H45" s="165"/>
      <c r="I45" s="165"/>
      <c r="J45" s="165"/>
      <c r="K45" s="165"/>
      <c r="L45" s="165"/>
      <c r="M45" s="165"/>
      <c r="N45" s="165"/>
      <c r="O45" s="165"/>
      <c r="P45" s="165"/>
      <c r="Q45" s="167" t="str">
        <f>IF(ISNUMBER('Indicator Data'!Q46),"","Imputed using GDP p.c.")</f>
        <v/>
      </c>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08"/>
    </row>
    <row r="46" spans="1:58" x14ac:dyDescent="0.25">
      <c r="A46" s="133" t="s">
        <v>76</v>
      </c>
      <c r="B46" s="111" t="s">
        <v>75</v>
      </c>
      <c r="C46" s="165"/>
      <c r="D46" s="165"/>
      <c r="E46" s="165"/>
      <c r="F46" s="165"/>
      <c r="G46" s="165"/>
      <c r="H46" s="165"/>
      <c r="I46" s="165"/>
      <c r="J46" s="165"/>
      <c r="K46" s="165"/>
      <c r="L46" s="165"/>
      <c r="M46" s="165"/>
      <c r="N46" s="165"/>
      <c r="O46" s="165"/>
      <c r="P46" s="165"/>
      <c r="Q46" s="167" t="str">
        <f>IF(ISNUMBER('Indicator Data'!Q47),"","Imputed using GDP p.c.")</f>
        <v/>
      </c>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08"/>
    </row>
    <row r="47" spans="1:58" x14ac:dyDescent="0.25">
      <c r="A47" s="133" t="s">
        <v>78</v>
      </c>
      <c r="B47" s="111" t="s">
        <v>77</v>
      </c>
      <c r="C47" s="165"/>
      <c r="D47" s="165"/>
      <c r="E47" s="165"/>
      <c r="F47" s="165"/>
      <c r="G47" s="165"/>
      <c r="H47" s="165"/>
      <c r="I47" s="165"/>
      <c r="J47" s="165"/>
      <c r="K47" s="165"/>
      <c r="L47" s="165"/>
      <c r="M47" s="165"/>
      <c r="N47" s="165"/>
      <c r="O47" s="165"/>
      <c r="P47" s="165"/>
      <c r="Q47" s="167" t="str">
        <f>IF(ISNUMBER('Indicator Data'!Q48),"","Imputed using GDP p.c.")</f>
        <v/>
      </c>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08"/>
    </row>
    <row r="48" spans="1:58" x14ac:dyDescent="0.25">
      <c r="A48" s="133" t="s">
        <v>80</v>
      </c>
      <c r="B48" s="111" t="s">
        <v>79</v>
      </c>
      <c r="C48" s="165"/>
      <c r="D48" s="165"/>
      <c r="E48" s="165"/>
      <c r="F48" s="165"/>
      <c r="G48" s="165"/>
      <c r="H48" s="165"/>
      <c r="I48" s="165"/>
      <c r="J48" s="165"/>
      <c r="K48" s="165"/>
      <c r="L48" s="165"/>
      <c r="M48" s="165"/>
      <c r="N48" s="165"/>
      <c r="O48" s="165"/>
      <c r="P48" s="165"/>
      <c r="Q48" s="167" t="str">
        <f>IF(ISNUMBER('Indicator Data'!Q49),"","Imputed using GDP p.c.")</f>
        <v/>
      </c>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08"/>
    </row>
    <row r="49" spans="1:58" x14ac:dyDescent="0.25">
      <c r="A49" s="133" t="s">
        <v>82</v>
      </c>
      <c r="B49" s="111" t="s">
        <v>81</v>
      </c>
      <c r="C49" s="165"/>
      <c r="D49" s="165"/>
      <c r="E49" s="165"/>
      <c r="F49" s="165"/>
      <c r="G49" s="165"/>
      <c r="H49" s="165"/>
      <c r="I49" s="165"/>
      <c r="J49" s="165"/>
      <c r="K49" s="165"/>
      <c r="L49" s="165"/>
      <c r="M49" s="165"/>
      <c r="N49" s="165"/>
      <c r="O49" s="165"/>
      <c r="P49" s="165"/>
      <c r="Q49" s="167" t="str">
        <f>IF(ISNUMBER('Indicator Data'!Q50),"","Imputed using GDP p.c.")</f>
        <v/>
      </c>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08"/>
    </row>
    <row r="50" spans="1:58" x14ac:dyDescent="0.25">
      <c r="A50" s="133" t="s">
        <v>84</v>
      </c>
      <c r="B50" s="111" t="s">
        <v>83</v>
      </c>
      <c r="C50" s="165"/>
      <c r="D50" s="165"/>
      <c r="E50" s="165"/>
      <c r="F50" s="165"/>
      <c r="G50" s="165"/>
      <c r="H50" s="165"/>
      <c r="I50" s="165"/>
      <c r="J50" s="165"/>
      <c r="K50" s="165"/>
      <c r="L50" s="165"/>
      <c r="M50" s="165"/>
      <c r="N50" s="165"/>
      <c r="O50" s="165"/>
      <c r="P50" s="165"/>
      <c r="Q50" s="167" t="str">
        <f>IF(ISNUMBER('Indicator Data'!Q51),"","Imputed using GDP p.c.")</f>
        <v/>
      </c>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08"/>
    </row>
    <row r="51" spans="1:58" x14ac:dyDescent="0.25">
      <c r="A51" s="133" t="s">
        <v>86</v>
      </c>
      <c r="B51" s="111" t="s">
        <v>85</v>
      </c>
      <c r="C51" s="165"/>
      <c r="D51" s="165"/>
      <c r="E51" s="165"/>
      <c r="F51" s="165"/>
      <c r="G51" s="165"/>
      <c r="H51" s="165"/>
      <c r="I51" s="165"/>
      <c r="J51" s="165"/>
      <c r="K51" s="165"/>
      <c r="L51" s="165"/>
      <c r="M51" s="165"/>
      <c r="N51" s="165"/>
      <c r="O51" s="165"/>
      <c r="P51" s="165"/>
      <c r="Q51" s="167" t="str">
        <f>IF(ISNUMBER('Indicator Data'!Q52),"","Imputed using GDP p.c.")</f>
        <v/>
      </c>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08"/>
    </row>
    <row r="52" spans="1:58" x14ac:dyDescent="0.25">
      <c r="A52" s="133" t="s">
        <v>88</v>
      </c>
      <c r="B52" s="111" t="s">
        <v>87</v>
      </c>
      <c r="C52" s="165"/>
      <c r="D52" s="165"/>
      <c r="E52" s="165"/>
      <c r="F52" s="165"/>
      <c r="G52" s="165"/>
      <c r="H52" s="165"/>
      <c r="I52" s="165"/>
      <c r="J52" s="165"/>
      <c r="K52" s="165"/>
      <c r="L52" s="165"/>
      <c r="M52" s="165"/>
      <c r="N52" s="165"/>
      <c r="O52" s="165"/>
      <c r="P52" s="165"/>
      <c r="Q52" s="167" t="str">
        <f>IF(ISNUMBER('Indicator Data'!Q53),"","Imputed using GDP p.c.")</f>
        <v/>
      </c>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t="s">
        <v>1038</v>
      </c>
      <c r="AO52" s="165" t="s">
        <v>1038</v>
      </c>
      <c r="AP52" s="165"/>
      <c r="AQ52" s="165"/>
      <c r="AR52" s="165"/>
      <c r="AS52" s="165"/>
      <c r="AT52" s="165"/>
      <c r="AU52" s="165"/>
      <c r="AV52" s="165"/>
      <c r="AW52" s="165"/>
      <c r="AX52" s="165"/>
      <c r="AY52" s="165"/>
      <c r="AZ52" s="165"/>
      <c r="BA52" s="165"/>
      <c r="BB52" s="165"/>
      <c r="BC52" s="165"/>
      <c r="BD52" s="165"/>
      <c r="BE52" s="165"/>
      <c r="BF52" s="108"/>
    </row>
    <row r="53" spans="1:58" x14ac:dyDescent="0.25">
      <c r="A53" s="133" t="s">
        <v>90</v>
      </c>
      <c r="B53" s="111" t="s">
        <v>89</v>
      </c>
      <c r="C53" s="165"/>
      <c r="D53" s="165"/>
      <c r="E53" s="165"/>
      <c r="F53" s="165"/>
      <c r="G53" s="165"/>
      <c r="H53" s="165"/>
      <c r="I53" s="165"/>
      <c r="J53" s="165"/>
      <c r="K53" s="165"/>
      <c r="L53" s="165"/>
      <c r="M53" s="165"/>
      <c r="N53" s="165"/>
      <c r="O53" s="165"/>
      <c r="P53" s="165"/>
      <c r="Q53" s="167" t="str">
        <f>IF(ISNUMBER('Indicator Data'!Q54),"","Imputed using GDP p.c.")</f>
        <v/>
      </c>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08"/>
    </row>
    <row r="54" spans="1:58" x14ac:dyDescent="0.25">
      <c r="A54" s="133" t="s">
        <v>93</v>
      </c>
      <c r="B54" s="111" t="s">
        <v>92</v>
      </c>
      <c r="C54" s="165"/>
      <c r="D54" s="165"/>
      <c r="E54" s="165"/>
      <c r="F54" s="165"/>
      <c r="G54" s="165"/>
      <c r="H54" s="165"/>
      <c r="I54" s="165"/>
      <c r="J54" s="165"/>
      <c r="K54" s="165"/>
      <c r="L54" s="165"/>
      <c r="M54" s="165"/>
      <c r="N54" s="165"/>
      <c r="O54" s="165"/>
      <c r="P54" s="165"/>
      <c r="Q54" s="167" t="str">
        <f>IF(ISNUMBER('Indicator Data'!Q55),"","Imputed using GDP p.c.")</f>
        <v/>
      </c>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08"/>
    </row>
    <row r="55" spans="1:58" x14ac:dyDescent="0.25">
      <c r="A55" s="133" t="s">
        <v>95</v>
      </c>
      <c r="B55" s="111" t="s">
        <v>94</v>
      </c>
      <c r="C55" s="165"/>
      <c r="D55" s="165"/>
      <c r="E55" s="165"/>
      <c r="F55" s="165"/>
      <c r="G55" s="165"/>
      <c r="H55" s="165"/>
      <c r="I55" s="165"/>
      <c r="J55" s="165"/>
      <c r="K55" s="165"/>
      <c r="L55" s="165"/>
      <c r="M55" s="165"/>
      <c r="N55" s="165"/>
      <c r="O55" s="165"/>
      <c r="P55" s="165"/>
      <c r="Q55" s="167" t="str">
        <f>IF(ISNUMBER('Indicator Data'!Q56),"","Imputed using GDP p.c.")</f>
        <v/>
      </c>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08"/>
    </row>
    <row r="56" spans="1:58" x14ac:dyDescent="0.25">
      <c r="A56" s="133" t="s">
        <v>97</v>
      </c>
      <c r="B56" s="111" t="s">
        <v>96</v>
      </c>
      <c r="C56" s="165"/>
      <c r="D56" s="165"/>
      <c r="E56" s="165"/>
      <c r="F56" s="165"/>
      <c r="G56" s="165"/>
      <c r="H56" s="165"/>
      <c r="I56" s="165"/>
      <c r="J56" s="165"/>
      <c r="K56" s="165"/>
      <c r="L56" s="165"/>
      <c r="M56" s="165"/>
      <c r="N56" s="165"/>
      <c r="O56" s="165"/>
      <c r="P56" s="165"/>
      <c r="Q56" s="167" t="str">
        <f>IF(ISNUMBER('Indicator Data'!Q57),"","Imputed using GDP p.c.")</f>
        <v/>
      </c>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08"/>
    </row>
    <row r="57" spans="1:58" x14ac:dyDescent="0.25">
      <c r="A57" s="133" t="s">
        <v>99</v>
      </c>
      <c r="B57" s="111" t="s">
        <v>98</v>
      </c>
      <c r="C57" s="165"/>
      <c r="D57" s="165"/>
      <c r="E57" s="165"/>
      <c r="F57" s="165"/>
      <c r="G57" s="165"/>
      <c r="H57" s="165"/>
      <c r="I57" s="165"/>
      <c r="J57" s="165"/>
      <c r="K57" s="165"/>
      <c r="L57" s="165"/>
      <c r="M57" s="165"/>
      <c r="N57" s="165"/>
      <c r="O57" s="165"/>
      <c r="P57" s="165"/>
      <c r="Q57" s="167" t="str">
        <f>IF(ISNUMBER('Indicator Data'!Q58),"","Imputed using GDP p.c.")</f>
        <v/>
      </c>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t="s">
        <v>1042</v>
      </c>
      <c r="AO57" s="165" t="s">
        <v>1042</v>
      </c>
      <c r="AP57" s="165"/>
      <c r="AQ57" s="165"/>
      <c r="AR57" s="165"/>
      <c r="AS57" s="165"/>
      <c r="AT57" s="165"/>
      <c r="AU57" s="165"/>
      <c r="AV57" s="165"/>
      <c r="AW57" s="165"/>
      <c r="AX57" s="165"/>
      <c r="AY57" s="165"/>
      <c r="AZ57" s="165"/>
      <c r="BA57" s="165"/>
      <c r="BB57" s="165"/>
      <c r="BC57" s="165"/>
      <c r="BD57" s="165"/>
      <c r="BE57" s="165"/>
      <c r="BF57" s="108"/>
    </row>
    <row r="58" spans="1:58" x14ac:dyDescent="0.25">
      <c r="A58" s="133" t="s">
        <v>101</v>
      </c>
      <c r="B58" s="111" t="s">
        <v>100</v>
      </c>
      <c r="C58" s="165"/>
      <c r="D58" s="165"/>
      <c r="E58" s="165"/>
      <c r="F58" s="165"/>
      <c r="G58" s="165"/>
      <c r="H58" s="165"/>
      <c r="I58" s="165"/>
      <c r="J58" s="165"/>
      <c r="K58" s="165"/>
      <c r="L58" s="165"/>
      <c r="M58" s="165"/>
      <c r="N58" s="165"/>
      <c r="O58" s="165"/>
      <c r="P58" s="165"/>
      <c r="Q58" s="167" t="str">
        <f>IF(ISNUMBER('Indicator Data'!Q59),"","Imputed using GDP p.c.")</f>
        <v/>
      </c>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t="s">
        <v>1024</v>
      </c>
      <c r="AO58" s="165" t="s">
        <v>1024</v>
      </c>
      <c r="AP58" s="165"/>
      <c r="AQ58" s="165"/>
      <c r="AR58" s="165"/>
      <c r="AS58" s="165"/>
      <c r="AT58" s="165"/>
      <c r="AU58" s="165"/>
      <c r="AV58" s="165"/>
      <c r="AW58" s="165"/>
      <c r="AX58" s="165"/>
      <c r="AY58" s="165"/>
      <c r="AZ58" s="165"/>
      <c r="BA58" s="165"/>
      <c r="BB58" s="165"/>
      <c r="BC58" s="165"/>
      <c r="BD58" s="165"/>
      <c r="BE58" s="165"/>
      <c r="BF58" s="108"/>
    </row>
    <row r="59" spans="1:58" x14ac:dyDescent="0.25">
      <c r="A59" s="133" t="s">
        <v>103</v>
      </c>
      <c r="B59" s="111" t="s">
        <v>102</v>
      </c>
      <c r="C59" s="165"/>
      <c r="D59" s="165"/>
      <c r="E59" s="165"/>
      <c r="F59" s="165"/>
      <c r="G59" s="165"/>
      <c r="H59" s="165"/>
      <c r="I59" s="165"/>
      <c r="J59" s="165"/>
      <c r="K59" s="165"/>
      <c r="L59" s="165"/>
      <c r="M59" s="165"/>
      <c r="N59" s="165"/>
      <c r="O59" s="165"/>
      <c r="P59" s="165"/>
      <c r="Q59" s="167" t="str">
        <f>IF(ISNUMBER('Indicator Data'!Q60),"","Imputed using GDP p.c.")</f>
        <v/>
      </c>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08"/>
    </row>
    <row r="60" spans="1:58" x14ac:dyDescent="0.25">
      <c r="A60" s="133" t="s">
        <v>105</v>
      </c>
      <c r="B60" s="111" t="s">
        <v>104</v>
      </c>
      <c r="C60" s="165"/>
      <c r="D60" s="165"/>
      <c r="E60" s="165"/>
      <c r="F60" s="165"/>
      <c r="G60" s="165"/>
      <c r="H60" s="165"/>
      <c r="I60" s="165"/>
      <c r="J60" s="165"/>
      <c r="K60" s="165"/>
      <c r="L60" s="165"/>
      <c r="M60" s="165"/>
      <c r="N60" s="165"/>
      <c r="O60" s="165"/>
      <c r="P60" s="165"/>
      <c r="Q60" s="167" t="str">
        <f>IF(ISNUMBER('Indicator Data'!Q61),"","Imputed using GDP p.c.")</f>
        <v/>
      </c>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08"/>
    </row>
    <row r="61" spans="1:58" x14ac:dyDescent="0.25">
      <c r="A61" s="133" t="s">
        <v>107</v>
      </c>
      <c r="B61" s="111" t="s">
        <v>106</v>
      </c>
      <c r="C61" s="165"/>
      <c r="D61" s="165"/>
      <c r="E61" s="165"/>
      <c r="F61" s="165"/>
      <c r="G61" s="165"/>
      <c r="H61" s="165"/>
      <c r="I61" s="165"/>
      <c r="J61" s="165"/>
      <c r="K61" s="165"/>
      <c r="L61" s="165"/>
      <c r="M61" s="165"/>
      <c r="N61" s="165"/>
      <c r="O61" s="165"/>
      <c r="P61" s="165"/>
      <c r="Q61" s="167" t="str">
        <f>IF(ISNUMBER('Indicator Data'!Q62),"","Imputed using GDP p.c.")</f>
        <v/>
      </c>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08"/>
    </row>
    <row r="62" spans="1:58" x14ac:dyDescent="0.25">
      <c r="A62" s="133" t="s">
        <v>109</v>
      </c>
      <c r="B62" s="111" t="s">
        <v>108</v>
      </c>
      <c r="C62" s="165"/>
      <c r="D62" s="165"/>
      <c r="E62" s="165"/>
      <c r="F62" s="165"/>
      <c r="G62" s="165"/>
      <c r="H62" s="165"/>
      <c r="I62" s="165"/>
      <c r="J62" s="165"/>
      <c r="K62" s="165"/>
      <c r="L62" s="165"/>
      <c r="M62" s="165"/>
      <c r="N62" s="165"/>
      <c r="O62" s="165"/>
      <c r="P62" s="165"/>
      <c r="Q62" s="167" t="str">
        <f>IF(ISNUMBER('Indicator Data'!Q63),"","Imputed using GDP p.c.")</f>
        <v/>
      </c>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08"/>
    </row>
    <row r="63" spans="1:58" x14ac:dyDescent="0.25">
      <c r="A63" s="133" t="s">
        <v>111</v>
      </c>
      <c r="B63" s="111" t="s">
        <v>110</v>
      </c>
      <c r="C63" s="165"/>
      <c r="D63" s="165"/>
      <c r="E63" s="165"/>
      <c r="F63" s="165"/>
      <c r="G63" s="165"/>
      <c r="H63" s="165"/>
      <c r="I63" s="165"/>
      <c r="J63" s="165"/>
      <c r="K63" s="165"/>
      <c r="L63" s="165"/>
      <c r="M63" s="165"/>
      <c r="N63" s="165"/>
      <c r="O63" s="165"/>
      <c r="P63" s="165"/>
      <c r="Q63" s="167" t="str">
        <f>IF(ISNUMBER('Indicator Data'!Q64),"","Imputed using GDP p.c.")</f>
        <v/>
      </c>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08"/>
    </row>
    <row r="64" spans="1:58" x14ac:dyDescent="0.25">
      <c r="A64" s="133" t="s">
        <v>113</v>
      </c>
      <c r="B64" s="111" t="s">
        <v>112</v>
      </c>
      <c r="C64" s="165"/>
      <c r="D64" s="165"/>
      <c r="E64" s="165"/>
      <c r="F64" s="165"/>
      <c r="G64" s="165"/>
      <c r="H64" s="165"/>
      <c r="I64" s="165"/>
      <c r="J64" s="165"/>
      <c r="K64" s="165"/>
      <c r="L64" s="165"/>
      <c r="M64" s="165"/>
      <c r="N64" s="165"/>
      <c r="O64" s="165"/>
      <c r="P64" s="165"/>
      <c r="Q64" s="167" t="str">
        <f>IF(ISNUMBER('Indicator Data'!Q65),"","Imputed using GDP p.c.")</f>
        <v/>
      </c>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08"/>
    </row>
    <row r="65" spans="1:58" x14ac:dyDescent="0.25">
      <c r="A65" s="133" t="s">
        <v>115</v>
      </c>
      <c r="B65" s="111" t="s">
        <v>114</v>
      </c>
      <c r="C65" s="165"/>
      <c r="D65" s="165"/>
      <c r="E65" s="165"/>
      <c r="F65" s="165"/>
      <c r="G65" s="165"/>
      <c r="H65" s="165"/>
      <c r="I65" s="165"/>
      <c r="J65" s="165"/>
      <c r="K65" s="165"/>
      <c r="L65" s="165"/>
      <c r="M65" s="165"/>
      <c r="N65" s="165"/>
      <c r="O65" s="165"/>
      <c r="P65" s="165"/>
      <c r="Q65" s="167" t="str">
        <f>IF(ISNUMBER('Indicator Data'!Q66),"","Imputed using GDP p.c.")</f>
        <v/>
      </c>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5"/>
      <c r="BE65" s="165"/>
      <c r="BF65" s="108"/>
    </row>
    <row r="66" spans="1:58" x14ac:dyDescent="0.25">
      <c r="A66" s="133" t="s">
        <v>117</v>
      </c>
      <c r="B66" s="111" t="s">
        <v>116</v>
      </c>
      <c r="C66" s="165"/>
      <c r="D66" s="165"/>
      <c r="E66" s="165"/>
      <c r="F66" s="165"/>
      <c r="G66" s="165"/>
      <c r="H66" s="165"/>
      <c r="I66" s="165"/>
      <c r="J66" s="165"/>
      <c r="K66" s="165"/>
      <c r="L66" s="165"/>
      <c r="M66" s="165"/>
      <c r="N66" s="165"/>
      <c r="O66" s="165"/>
      <c r="P66" s="165"/>
      <c r="Q66" s="167" t="str">
        <f>IF(ISNUMBER('Indicator Data'!Q67),"","Imputed using GDP p.c.")</f>
        <v/>
      </c>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08"/>
    </row>
    <row r="67" spans="1:58" x14ac:dyDescent="0.25">
      <c r="A67" s="133" t="s">
        <v>119</v>
      </c>
      <c r="B67" s="111" t="s">
        <v>118</v>
      </c>
      <c r="C67" s="165"/>
      <c r="D67" s="165"/>
      <c r="E67" s="165"/>
      <c r="F67" s="165"/>
      <c r="G67" s="165"/>
      <c r="H67" s="165"/>
      <c r="I67" s="165"/>
      <c r="J67" s="165"/>
      <c r="K67" s="165"/>
      <c r="L67" s="165"/>
      <c r="M67" s="165"/>
      <c r="N67" s="165"/>
      <c r="O67" s="165"/>
      <c r="P67" s="165"/>
      <c r="Q67" s="167" t="str">
        <f>IF(ISNUMBER('Indicator Data'!Q68),"","Imputed using GDP p.c.")</f>
        <v/>
      </c>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08"/>
    </row>
    <row r="68" spans="1:58" x14ac:dyDescent="0.25">
      <c r="A68" s="133" t="s">
        <v>121</v>
      </c>
      <c r="B68" s="111" t="s">
        <v>120</v>
      </c>
      <c r="C68" s="165"/>
      <c r="D68" s="165"/>
      <c r="E68" s="165"/>
      <c r="F68" s="165"/>
      <c r="G68" s="165"/>
      <c r="H68" s="165"/>
      <c r="I68" s="165"/>
      <c r="J68" s="165"/>
      <c r="K68" s="165"/>
      <c r="L68" s="165"/>
      <c r="M68" s="165"/>
      <c r="N68" s="165"/>
      <c r="O68" s="165"/>
      <c r="P68" s="165"/>
      <c r="Q68" s="167" t="str">
        <f>IF(ISNUMBER('Indicator Data'!Q69),"","Imputed using GDP p.c.")</f>
        <v/>
      </c>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08"/>
    </row>
    <row r="69" spans="1:58" x14ac:dyDescent="0.25">
      <c r="A69" s="133" t="s">
        <v>123</v>
      </c>
      <c r="B69" s="111" t="s">
        <v>122</v>
      </c>
      <c r="C69" s="165"/>
      <c r="D69" s="165"/>
      <c r="E69" s="165"/>
      <c r="F69" s="165"/>
      <c r="G69" s="165"/>
      <c r="H69" s="165"/>
      <c r="I69" s="165"/>
      <c r="J69" s="165"/>
      <c r="K69" s="165"/>
      <c r="L69" s="165"/>
      <c r="M69" s="165"/>
      <c r="N69" s="165"/>
      <c r="O69" s="165"/>
      <c r="P69" s="165"/>
      <c r="Q69" s="167" t="str">
        <f>IF(ISNUMBER('Indicator Data'!Q70),"","Imputed using GDP p.c.")</f>
        <v/>
      </c>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08"/>
    </row>
    <row r="70" spans="1:58" x14ac:dyDescent="0.25">
      <c r="A70" s="133" t="s">
        <v>125</v>
      </c>
      <c r="B70" s="111" t="s">
        <v>124</v>
      </c>
      <c r="C70" s="165"/>
      <c r="D70" s="165"/>
      <c r="E70" s="165"/>
      <c r="F70" s="165"/>
      <c r="G70" s="165"/>
      <c r="H70" s="165"/>
      <c r="I70" s="165"/>
      <c r="J70" s="165"/>
      <c r="K70" s="165"/>
      <c r="L70" s="165"/>
      <c r="M70" s="165"/>
      <c r="N70" s="165"/>
      <c r="O70" s="165"/>
      <c r="P70" s="165"/>
      <c r="Q70" s="167" t="str">
        <f>IF(ISNUMBER('Indicator Data'!Q71),"","Imputed using GDP p.c.")</f>
        <v/>
      </c>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t="s">
        <v>1038</v>
      </c>
      <c r="AO70" s="165" t="s">
        <v>1038</v>
      </c>
      <c r="AP70" s="165"/>
      <c r="AQ70" s="165"/>
      <c r="AR70" s="165"/>
      <c r="AS70" s="165"/>
      <c r="AT70" s="165"/>
      <c r="AU70" s="165"/>
      <c r="AV70" s="165"/>
      <c r="AW70" s="165"/>
      <c r="AX70" s="165"/>
      <c r="AY70" s="165"/>
      <c r="AZ70" s="165"/>
      <c r="BA70" s="165"/>
      <c r="BB70" s="165"/>
      <c r="BC70" s="165"/>
      <c r="BD70" s="165"/>
      <c r="BE70" s="165"/>
      <c r="BF70" s="108"/>
    </row>
    <row r="71" spans="1:58" x14ac:dyDescent="0.25">
      <c r="A71" s="133" t="s">
        <v>127</v>
      </c>
      <c r="B71" s="111" t="s">
        <v>126</v>
      </c>
      <c r="C71" s="165"/>
      <c r="D71" s="165"/>
      <c r="E71" s="165"/>
      <c r="F71" s="165"/>
      <c r="G71" s="165"/>
      <c r="H71" s="165"/>
      <c r="I71" s="165"/>
      <c r="J71" s="165"/>
      <c r="K71" s="165"/>
      <c r="L71" s="165"/>
      <c r="M71" s="165"/>
      <c r="N71" s="165"/>
      <c r="O71" s="165"/>
      <c r="P71" s="165"/>
      <c r="Q71" s="167" t="str">
        <f>IF(ISNUMBER('Indicator Data'!Q72),"","Imputed using GDP p.c.")</f>
        <v/>
      </c>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08"/>
    </row>
    <row r="72" spans="1:58" x14ac:dyDescent="0.25">
      <c r="A72" s="133" t="s">
        <v>129</v>
      </c>
      <c r="B72" s="111" t="s">
        <v>128</v>
      </c>
      <c r="C72" s="165"/>
      <c r="D72" s="165"/>
      <c r="E72" s="165"/>
      <c r="F72" s="165"/>
      <c r="G72" s="165"/>
      <c r="H72" s="165"/>
      <c r="I72" s="165"/>
      <c r="J72" s="165"/>
      <c r="K72" s="165"/>
      <c r="L72" s="165"/>
      <c r="M72" s="165"/>
      <c r="N72" s="165"/>
      <c r="O72" s="165"/>
      <c r="P72" s="165"/>
      <c r="Q72" s="167" t="str">
        <f>IF(ISNUMBER('Indicator Data'!Q73),"","Imputed using GDP p.c.")</f>
        <v/>
      </c>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08"/>
    </row>
    <row r="73" spans="1:58" x14ac:dyDescent="0.25">
      <c r="A73" s="133" t="s">
        <v>372</v>
      </c>
      <c r="B73" s="111" t="s">
        <v>130</v>
      </c>
      <c r="C73" s="165"/>
      <c r="D73" s="165"/>
      <c r="E73" s="165"/>
      <c r="F73" s="165"/>
      <c r="G73" s="165"/>
      <c r="H73" s="165"/>
      <c r="I73" s="165"/>
      <c r="J73" s="165"/>
      <c r="K73" s="165"/>
      <c r="L73" s="165"/>
      <c r="M73" s="165"/>
      <c r="N73" s="165"/>
      <c r="O73" s="165"/>
      <c r="P73" s="165"/>
      <c r="Q73" s="167" t="str">
        <f>IF(ISNUMBER('Indicator Data'!Q74),"","Imputed using GDP p.c.")</f>
        <v/>
      </c>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08"/>
    </row>
    <row r="74" spans="1:58" x14ac:dyDescent="0.25">
      <c r="A74" s="133" t="s">
        <v>132</v>
      </c>
      <c r="B74" s="111" t="s">
        <v>131</v>
      </c>
      <c r="C74" s="165"/>
      <c r="D74" s="165"/>
      <c r="E74" s="165"/>
      <c r="F74" s="165"/>
      <c r="G74" s="165"/>
      <c r="H74" s="165"/>
      <c r="I74" s="165"/>
      <c r="J74" s="165"/>
      <c r="K74" s="165"/>
      <c r="L74" s="165"/>
      <c r="M74" s="165"/>
      <c r="N74" s="165"/>
      <c r="O74" s="165"/>
      <c r="P74" s="165"/>
      <c r="Q74" s="167" t="str">
        <f>IF(ISNUMBER('Indicator Data'!Q75),"","Imputed using GDP p.c.")</f>
        <v/>
      </c>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08"/>
    </row>
    <row r="75" spans="1:58" x14ac:dyDescent="0.25">
      <c r="A75" s="133" t="s">
        <v>134</v>
      </c>
      <c r="B75" s="111" t="s">
        <v>133</v>
      </c>
      <c r="C75" s="165"/>
      <c r="D75" s="165"/>
      <c r="E75" s="165"/>
      <c r="F75" s="165"/>
      <c r="G75" s="165"/>
      <c r="H75" s="165"/>
      <c r="I75" s="165"/>
      <c r="J75" s="165"/>
      <c r="K75" s="165"/>
      <c r="L75" s="165"/>
      <c r="M75" s="165"/>
      <c r="N75" s="165"/>
      <c r="O75" s="165"/>
      <c r="P75" s="165"/>
      <c r="Q75" s="167" t="str">
        <f>IF(ISNUMBER('Indicator Data'!Q76),"","Imputed using GDP p.c.")</f>
        <v/>
      </c>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08"/>
    </row>
    <row r="76" spans="1:58" x14ac:dyDescent="0.25">
      <c r="A76" s="133" t="s">
        <v>136</v>
      </c>
      <c r="B76" s="111" t="s">
        <v>135</v>
      </c>
      <c r="C76" s="165"/>
      <c r="D76" s="165"/>
      <c r="E76" s="165"/>
      <c r="F76" s="165"/>
      <c r="G76" s="165"/>
      <c r="H76" s="165"/>
      <c r="I76" s="165"/>
      <c r="J76" s="165"/>
      <c r="K76" s="165"/>
      <c r="L76" s="165"/>
      <c r="M76" s="165"/>
      <c r="N76" s="165"/>
      <c r="O76" s="165"/>
      <c r="P76" s="165"/>
      <c r="Q76" s="167" t="str">
        <f>IF(ISNUMBER('Indicator Data'!Q77),"","Imputed using GDP p.c.")</f>
        <v/>
      </c>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08"/>
    </row>
    <row r="77" spans="1:58" x14ac:dyDescent="0.25">
      <c r="A77" s="133" t="s">
        <v>138</v>
      </c>
      <c r="B77" s="111" t="s">
        <v>137</v>
      </c>
      <c r="C77" s="165"/>
      <c r="D77" s="165"/>
      <c r="E77" s="165"/>
      <c r="F77" s="165"/>
      <c r="G77" s="165"/>
      <c r="H77" s="165"/>
      <c r="I77" s="165"/>
      <c r="J77" s="165"/>
      <c r="K77" s="165"/>
      <c r="L77" s="165"/>
      <c r="M77" s="165"/>
      <c r="N77" s="165"/>
      <c r="O77" s="165"/>
      <c r="P77" s="165"/>
      <c r="Q77" s="167" t="str">
        <f>IF(ISNUMBER('Indicator Data'!Q78),"","Imputed using GDP p.c.")</f>
        <v/>
      </c>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08"/>
    </row>
    <row r="78" spans="1:58" x14ac:dyDescent="0.25">
      <c r="A78" s="133" t="s">
        <v>140</v>
      </c>
      <c r="B78" s="111" t="s">
        <v>139</v>
      </c>
      <c r="C78" s="165"/>
      <c r="D78" s="165"/>
      <c r="E78" s="165"/>
      <c r="F78" s="165"/>
      <c r="G78" s="165"/>
      <c r="H78" s="165"/>
      <c r="I78" s="165"/>
      <c r="J78" s="165"/>
      <c r="K78" s="165"/>
      <c r="L78" s="165"/>
      <c r="M78" s="165"/>
      <c r="N78" s="165"/>
      <c r="O78" s="165"/>
      <c r="P78" s="165"/>
      <c r="Q78" s="167" t="str">
        <f>IF(ISNUMBER('Indicator Data'!Q79),"","Imputed using GDP p.c.")</f>
        <v/>
      </c>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08"/>
    </row>
    <row r="79" spans="1:58" x14ac:dyDescent="0.25">
      <c r="A79" s="133" t="s">
        <v>142</v>
      </c>
      <c r="B79" s="111" t="s">
        <v>141</v>
      </c>
      <c r="C79" s="165"/>
      <c r="D79" s="165"/>
      <c r="E79" s="165"/>
      <c r="F79" s="165"/>
      <c r="G79" s="165"/>
      <c r="H79" s="165"/>
      <c r="I79" s="165"/>
      <c r="J79" s="165"/>
      <c r="K79" s="165"/>
      <c r="L79" s="165"/>
      <c r="M79" s="165"/>
      <c r="N79" s="165"/>
      <c r="O79" s="165"/>
      <c r="P79" s="165"/>
      <c r="Q79" s="167" t="str">
        <f>IF(ISNUMBER('Indicator Data'!Q80),"","Imputed using GDP p.c.")</f>
        <v/>
      </c>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08"/>
    </row>
    <row r="80" spans="1:58" x14ac:dyDescent="0.25">
      <c r="A80" s="133" t="s">
        <v>144</v>
      </c>
      <c r="B80" s="111" t="s">
        <v>143</v>
      </c>
      <c r="C80" s="165"/>
      <c r="D80" s="165"/>
      <c r="E80" s="165"/>
      <c r="F80" s="165"/>
      <c r="G80" s="165"/>
      <c r="H80" s="165"/>
      <c r="I80" s="165"/>
      <c r="J80" s="165"/>
      <c r="K80" s="165"/>
      <c r="L80" s="165"/>
      <c r="M80" s="165"/>
      <c r="N80" s="165"/>
      <c r="O80" s="165"/>
      <c r="P80" s="165"/>
      <c r="Q80" s="167" t="str">
        <f>IF(ISNUMBER('Indicator Data'!Q81),"","Imputed using GDP p.c.")</f>
        <v/>
      </c>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08"/>
    </row>
    <row r="81" spans="1:58" x14ac:dyDescent="0.25">
      <c r="A81" s="133" t="s">
        <v>845</v>
      </c>
      <c r="B81" s="111" t="s">
        <v>145</v>
      </c>
      <c r="C81" s="165"/>
      <c r="D81" s="165"/>
      <c r="E81" s="165"/>
      <c r="F81" s="165"/>
      <c r="G81" s="165"/>
      <c r="H81" s="165"/>
      <c r="I81" s="165"/>
      <c r="J81" s="165"/>
      <c r="K81" s="165"/>
      <c r="L81" s="165"/>
      <c r="M81" s="165"/>
      <c r="N81" s="165"/>
      <c r="O81" s="165"/>
      <c r="P81" s="165"/>
      <c r="Q81" s="167" t="str">
        <f>IF(ISNUMBER('Indicator Data'!Q82),"","Imputed using GDP p.c.")</f>
        <v/>
      </c>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08"/>
    </row>
    <row r="82" spans="1:58" x14ac:dyDescent="0.25">
      <c r="A82" s="133" t="s">
        <v>147</v>
      </c>
      <c r="B82" s="111" t="s">
        <v>146</v>
      </c>
      <c r="C82" s="165"/>
      <c r="D82" s="165"/>
      <c r="E82" s="165"/>
      <c r="F82" s="165"/>
      <c r="G82" s="165"/>
      <c r="H82" s="165"/>
      <c r="I82" s="165"/>
      <c r="J82" s="165"/>
      <c r="K82" s="165"/>
      <c r="L82" s="165"/>
      <c r="M82" s="165"/>
      <c r="N82" s="165"/>
      <c r="O82" s="165"/>
      <c r="P82" s="165"/>
      <c r="Q82" s="167" t="str">
        <f>IF(ISNUMBER('Indicator Data'!Q83),"","Imputed using GDP p.c.")</f>
        <v/>
      </c>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08"/>
    </row>
    <row r="83" spans="1:58" x14ac:dyDescent="0.25">
      <c r="A83" s="133" t="s">
        <v>149</v>
      </c>
      <c r="B83" s="111" t="s">
        <v>148</v>
      </c>
      <c r="C83" s="165"/>
      <c r="D83" s="165"/>
      <c r="E83" s="165"/>
      <c r="F83" s="165"/>
      <c r="G83" s="165"/>
      <c r="H83" s="165"/>
      <c r="I83" s="165"/>
      <c r="J83" s="165"/>
      <c r="K83" s="165"/>
      <c r="L83" s="165"/>
      <c r="M83" s="165"/>
      <c r="N83" s="165"/>
      <c r="O83" s="165"/>
      <c r="P83" s="165"/>
      <c r="Q83" s="167" t="str">
        <f>IF(ISNUMBER('Indicator Data'!Q84),"","Imputed using GDP p.c.")</f>
        <v/>
      </c>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08"/>
    </row>
    <row r="84" spans="1:58" x14ac:dyDescent="0.25">
      <c r="A84" s="133" t="s">
        <v>151</v>
      </c>
      <c r="B84" s="111" t="s">
        <v>150</v>
      </c>
      <c r="C84" s="165"/>
      <c r="D84" s="165"/>
      <c r="E84" s="165"/>
      <c r="F84" s="165"/>
      <c r="G84" s="165"/>
      <c r="H84" s="165"/>
      <c r="I84" s="165"/>
      <c r="J84" s="165"/>
      <c r="K84" s="165"/>
      <c r="L84" s="165"/>
      <c r="M84" s="165"/>
      <c r="N84" s="165"/>
      <c r="O84" s="165"/>
      <c r="P84" s="165"/>
      <c r="Q84" s="167" t="str">
        <f>IF(ISNUMBER('Indicator Data'!Q85),"","Imputed using GDP p.c.")</f>
        <v/>
      </c>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08"/>
    </row>
    <row r="85" spans="1:58" x14ac:dyDescent="0.25">
      <c r="A85" s="133" t="s">
        <v>153</v>
      </c>
      <c r="B85" s="111" t="s">
        <v>152</v>
      </c>
      <c r="C85" s="165"/>
      <c r="D85" s="165"/>
      <c r="E85" s="165"/>
      <c r="F85" s="165"/>
      <c r="G85" s="165"/>
      <c r="H85" s="165"/>
      <c r="I85" s="165"/>
      <c r="J85" s="165"/>
      <c r="K85" s="165"/>
      <c r="L85" s="165"/>
      <c r="M85" s="165"/>
      <c r="N85" s="165"/>
      <c r="O85" s="165"/>
      <c r="P85" s="165"/>
      <c r="Q85" s="167" t="str">
        <f>IF(ISNUMBER('Indicator Data'!Q86),"","Imputed using GDP p.c.")</f>
        <v/>
      </c>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08"/>
    </row>
    <row r="86" spans="1:58" x14ac:dyDescent="0.25">
      <c r="A86" s="133" t="s">
        <v>155</v>
      </c>
      <c r="B86" s="111" t="s">
        <v>154</v>
      </c>
      <c r="C86" s="165"/>
      <c r="D86" s="165"/>
      <c r="E86" s="165"/>
      <c r="F86" s="165"/>
      <c r="G86" s="165"/>
      <c r="H86" s="165"/>
      <c r="I86" s="165"/>
      <c r="J86" s="165"/>
      <c r="K86" s="165"/>
      <c r="L86" s="165"/>
      <c r="M86" s="165"/>
      <c r="N86" s="165"/>
      <c r="O86" s="165"/>
      <c r="P86" s="165"/>
      <c r="Q86" s="167" t="str">
        <f>IF(ISNUMBER('Indicator Data'!Q87),"","Imputed using GDP p.c.")</f>
        <v/>
      </c>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08"/>
    </row>
    <row r="87" spans="1:58" x14ac:dyDescent="0.25">
      <c r="A87" s="133" t="s">
        <v>157</v>
      </c>
      <c r="B87" s="111" t="s">
        <v>156</v>
      </c>
      <c r="C87" s="165"/>
      <c r="D87" s="165"/>
      <c r="E87" s="165"/>
      <c r="F87" s="165"/>
      <c r="G87" s="165"/>
      <c r="H87" s="165"/>
      <c r="I87" s="165"/>
      <c r="J87" s="165"/>
      <c r="K87" s="165"/>
      <c r="L87" s="165"/>
      <c r="M87" s="165"/>
      <c r="N87" s="165"/>
      <c r="O87" s="165"/>
      <c r="P87" s="165"/>
      <c r="Q87" s="167" t="str">
        <f>IF(ISNUMBER('Indicator Data'!Q88),"","Imputed using GDP p.c.")</f>
        <v/>
      </c>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08"/>
    </row>
    <row r="88" spans="1:58" x14ac:dyDescent="0.25">
      <c r="A88" s="133" t="s">
        <v>159</v>
      </c>
      <c r="B88" s="111" t="s">
        <v>158</v>
      </c>
      <c r="C88" s="165"/>
      <c r="D88" s="165"/>
      <c r="E88" s="165"/>
      <c r="F88" s="165"/>
      <c r="G88" s="165"/>
      <c r="H88" s="165"/>
      <c r="I88" s="165"/>
      <c r="J88" s="165"/>
      <c r="K88" s="165"/>
      <c r="L88" s="165"/>
      <c r="M88" s="165"/>
      <c r="N88" s="165"/>
      <c r="O88" s="165"/>
      <c r="P88" s="165"/>
      <c r="Q88" s="167" t="str">
        <f>IF(ISNUMBER('Indicator Data'!Q89),"","Imputed using GDP p.c.")</f>
        <v/>
      </c>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08"/>
    </row>
    <row r="89" spans="1:58" x14ac:dyDescent="0.25">
      <c r="A89" s="133" t="s">
        <v>161</v>
      </c>
      <c r="B89" s="111" t="s">
        <v>160</v>
      </c>
      <c r="C89" s="165"/>
      <c r="D89" s="165"/>
      <c r="E89" s="165"/>
      <c r="F89" s="165"/>
      <c r="G89" s="165"/>
      <c r="H89" s="165"/>
      <c r="I89" s="165"/>
      <c r="J89" s="165"/>
      <c r="K89" s="165"/>
      <c r="L89" s="165"/>
      <c r="M89" s="165"/>
      <c r="N89" s="165"/>
      <c r="O89" s="165"/>
      <c r="P89" s="165"/>
      <c r="Q89" s="167" t="str">
        <f>IF(ISNUMBER('Indicator Data'!Q90),"","Imputed using GDP p.c.")</f>
        <v/>
      </c>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08"/>
    </row>
    <row r="90" spans="1:58" x14ac:dyDescent="0.25">
      <c r="A90" s="133" t="s">
        <v>163</v>
      </c>
      <c r="B90" s="111" t="s">
        <v>162</v>
      </c>
      <c r="C90" s="165"/>
      <c r="D90" s="165"/>
      <c r="E90" s="165"/>
      <c r="F90" s="165"/>
      <c r="G90" s="165"/>
      <c r="H90" s="165"/>
      <c r="I90" s="165"/>
      <c r="J90" s="165"/>
      <c r="K90" s="165"/>
      <c r="L90" s="165"/>
      <c r="M90" s="165"/>
      <c r="N90" s="165"/>
      <c r="O90" s="165"/>
      <c r="P90" s="165"/>
      <c r="Q90" s="167" t="str">
        <f>IF(ISNUMBER('Indicator Data'!Q91),"","Imputed using GDP p.c.")</f>
        <v/>
      </c>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08"/>
    </row>
    <row r="91" spans="1:58" x14ac:dyDescent="0.25">
      <c r="A91" s="133" t="s">
        <v>165</v>
      </c>
      <c r="B91" s="111" t="s">
        <v>164</v>
      </c>
      <c r="C91" s="165"/>
      <c r="D91" s="165"/>
      <c r="E91" s="165"/>
      <c r="F91" s="165"/>
      <c r="G91" s="165"/>
      <c r="H91" s="165"/>
      <c r="I91" s="165"/>
      <c r="J91" s="165"/>
      <c r="K91" s="165"/>
      <c r="L91" s="165"/>
      <c r="M91" s="165"/>
      <c r="N91" s="165"/>
      <c r="O91" s="165"/>
      <c r="P91" s="165"/>
      <c r="Q91" s="167" t="str">
        <f>IF(ISNUMBER('Indicator Data'!Q92),"","Imputed using GDP p.c.")</f>
        <v/>
      </c>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08"/>
    </row>
    <row r="92" spans="1:58" x14ac:dyDescent="0.25">
      <c r="A92" s="133" t="s">
        <v>843</v>
      </c>
      <c r="B92" s="111" t="s">
        <v>166</v>
      </c>
      <c r="C92" s="165"/>
      <c r="D92" s="165"/>
      <c r="E92" s="165"/>
      <c r="F92" s="165"/>
      <c r="G92" s="165"/>
      <c r="H92" s="165"/>
      <c r="I92" s="165"/>
      <c r="J92" s="165"/>
      <c r="K92" s="165"/>
      <c r="L92" s="165"/>
      <c r="M92" s="165"/>
      <c r="N92" s="165"/>
      <c r="O92" s="165"/>
      <c r="P92" s="165"/>
      <c r="Q92" s="167" t="str">
        <f>IF(ISNUMBER('Indicator Data'!Q93),"","Imputed using GDP p.c.")</f>
        <v>Imputed using GDP p.c.</v>
      </c>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08"/>
    </row>
    <row r="93" spans="1:58" x14ac:dyDescent="0.25">
      <c r="A93" s="133" t="s">
        <v>847</v>
      </c>
      <c r="B93" s="111" t="s">
        <v>297</v>
      </c>
      <c r="C93" s="165"/>
      <c r="D93" s="165"/>
      <c r="E93" s="165"/>
      <c r="F93" s="165"/>
      <c r="G93" s="165"/>
      <c r="H93" s="165"/>
      <c r="I93" s="165"/>
      <c r="J93" s="165"/>
      <c r="K93" s="165"/>
      <c r="L93" s="165"/>
      <c r="M93" s="165"/>
      <c r="N93" s="165"/>
      <c r="O93" s="165"/>
      <c r="P93" s="165"/>
      <c r="Q93" s="167" t="str">
        <f>IF(ISNUMBER('Indicator Data'!Q94),"","Imputed using GDP p.c.")</f>
        <v/>
      </c>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08"/>
    </row>
    <row r="94" spans="1:58" x14ac:dyDescent="0.25">
      <c r="A94" s="133" t="s">
        <v>168</v>
      </c>
      <c r="B94" s="111" t="s">
        <v>167</v>
      </c>
      <c r="C94" s="165"/>
      <c r="D94" s="165"/>
      <c r="E94" s="165"/>
      <c r="F94" s="165"/>
      <c r="G94" s="165"/>
      <c r="H94" s="165"/>
      <c r="I94" s="165"/>
      <c r="J94" s="165"/>
      <c r="K94" s="165"/>
      <c r="L94" s="165"/>
      <c r="M94" s="165"/>
      <c r="N94" s="165"/>
      <c r="O94" s="165"/>
      <c r="P94" s="165"/>
      <c r="Q94" s="167" t="str">
        <f>IF(ISNUMBER('Indicator Data'!Q95),"","Imputed using GDP p.c.")</f>
        <v/>
      </c>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08"/>
    </row>
    <row r="95" spans="1:58" x14ac:dyDescent="0.25">
      <c r="A95" s="133" t="s">
        <v>170</v>
      </c>
      <c r="B95" s="111" t="s">
        <v>169</v>
      </c>
      <c r="C95" s="165"/>
      <c r="D95" s="165"/>
      <c r="E95" s="165"/>
      <c r="F95" s="165"/>
      <c r="G95" s="165"/>
      <c r="H95" s="165"/>
      <c r="I95" s="165"/>
      <c r="J95" s="165"/>
      <c r="K95" s="165"/>
      <c r="L95" s="165"/>
      <c r="M95" s="165"/>
      <c r="N95" s="165"/>
      <c r="O95" s="165"/>
      <c r="P95" s="165"/>
      <c r="Q95" s="167" t="str">
        <f>IF(ISNUMBER('Indicator Data'!Q96),"","Imputed using GDP p.c.")</f>
        <v/>
      </c>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08"/>
    </row>
    <row r="96" spans="1:58" x14ac:dyDescent="0.25">
      <c r="A96" s="133" t="s">
        <v>846</v>
      </c>
      <c r="B96" s="111" t="s">
        <v>171</v>
      </c>
      <c r="C96" s="165"/>
      <c r="D96" s="165"/>
      <c r="E96" s="165"/>
      <c r="F96" s="165"/>
      <c r="G96" s="165"/>
      <c r="H96" s="165"/>
      <c r="I96" s="165"/>
      <c r="J96" s="165"/>
      <c r="K96" s="165"/>
      <c r="L96" s="165"/>
      <c r="M96" s="165"/>
      <c r="N96" s="165"/>
      <c r="O96" s="165"/>
      <c r="P96" s="165"/>
      <c r="Q96" s="167" t="str">
        <f>IF(ISNUMBER('Indicator Data'!Q97),"","Imputed using GDP p.c.")</f>
        <v/>
      </c>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08"/>
    </row>
    <row r="97" spans="1:58" x14ac:dyDescent="0.25">
      <c r="A97" s="133" t="s">
        <v>378</v>
      </c>
      <c r="B97" s="111" t="s">
        <v>172</v>
      </c>
      <c r="C97" s="165"/>
      <c r="D97" s="165"/>
      <c r="E97" s="165"/>
      <c r="F97" s="165"/>
      <c r="G97" s="165"/>
      <c r="H97" s="165"/>
      <c r="I97" s="165"/>
      <c r="J97" s="165"/>
      <c r="K97" s="165"/>
      <c r="L97" s="165"/>
      <c r="M97" s="165"/>
      <c r="N97" s="165"/>
      <c r="O97" s="165"/>
      <c r="P97" s="165"/>
      <c r="Q97" s="167" t="str">
        <f>IF(ISNUMBER('Indicator Data'!Q98),"","Imputed using GDP p.c.")</f>
        <v/>
      </c>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08"/>
    </row>
    <row r="98" spans="1:58" x14ac:dyDescent="0.25">
      <c r="A98" s="133" t="s">
        <v>174</v>
      </c>
      <c r="B98" s="111" t="s">
        <v>173</v>
      </c>
      <c r="C98" s="165"/>
      <c r="D98" s="165"/>
      <c r="E98" s="165"/>
      <c r="F98" s="165"/>
      <c r="G98" s="165"/>
      <c r="H98" s="165"/>
      <c r="I98" s="165"/>
      <c r="J98" s="165"/>
      <c r="K98" s="165"/>
      <c r="L98" s="165"/>
      <c r="M98" s="165"/>
      <c r="N98" s="165"/>
      <c r="O98" s="165"/>
      <c r="P98" s="165"/>
      <c r="Q98" s="167" t="str">
        <f>IF(ISNUMBER('Indicator Data'!Q99),"","Imputed using GDP p.c.")</f>
        <v/>
      </c>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08"/>
    </row>
    <row r="99" spans="1:58" x14ac:dyDescent="0.25">
      <c r="A99" s="133" t="s">
        <v>176</v>
      </c>
      <c r="B99" s="111" t="s">
        <v>175</v>
      </c>
      <c r="C99" s="165"/>
      <c r="D99" s="165"/>
      <c r="E99" s="165"/>
      <c r="F99" s="165"/>
      <c r="G99" s="165"/>
      <c r="H99" s="165"/>
      <c r="I99" s="165"/>
      <c r="J99" s="165"/>
      <c r="K99" s="165"/>
      <c r="L99" s="165"/>
      <c r="M99" s="165"/>
      <c r="N99" s="165"/>
      <c r="O99" s="165"/>
      <c r="P99" s="165"/>
      <c r="Q99" s="167" t="str">
        <f>IF(ISNUMBER('Indicator Data'!Q100),"","Imputed using GDP p.c.")</f>
        <v/>
      </c>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08"/>
    </row>
    <row r="100" spans="1:58" x14ac:dyDescent="0.25">
      <c r="A100" s="133" t="s">
        <v>178</v>
      </c>
      <c r="B100" s="111" t="s">
        <v>177</v>
      </c>
      <c r="C100" s="165"/>
      <c r="D100" s="165"/>
      <c r="E100" s="165"/>
      <c r="F100" s="165"/>
      <c r="G100" s="165"/>
      <c r="H100" s="165"/>
      <c r="I100" s="165"/>
      <c r="J100" s="165"/>
      <c r="K100" s="165"/>
      <c r="L100" s="165"/>
      <c r="M100" s="165"/>
      <c r="N100" s="165"/>
      <c r="O100" s="165"/>
      <c r="P100" s="165"/>
      <c r="Q100" s="167" t="str">
        <f>IF(ISNUMBER('Indicator Data'!Q101),"","Imputed using GDP p.c.")</f>
        <v/>
      </c>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08"/>
    </row>
    <row r="101" spans="1:58" x14ac:dyDescent="0.25">
      <c r="A101" s="133" t="s">
        <v>180</v>
      </c>
      <c r="B101" s="111" t="s">
        <v>179</v>
      </c>
      <c r="C101" s="165"/>
      <c r="D101" s="165"/>
      <c r="E101" s="165"/>
      <c r="F101" s="165"/>
      <c r="G101" s="165"/>
      <c r="H101" s="165"/>
      <c r="I101" s="165"/>
      <c r="J101" s="165"/>
      <c r="K101" s="165"/>
      <c r="L101" s="165"/>
      <c r="M101" s="165"/>
      <c r="N101" s="165"/>
      <c r="O101" s="165"/>
      <c r="P101" s="165"/>
      <c r="Q101" s="167" t="str">
        <f>IF(ISNUMBER('Indicator Data'!Q102),"","Imputed using GDP p.c.")</f>
        <v/>
      </c>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t="s">
        <v>1040</v>
      </c>
      <c r="AO101" s="165" t="s">
        <v>1040</v>
      </c>
      <c r="AP101" s="165"/>
      <c r="AQ101" s="165"/>
      <c r="AR101" s="165"/>
      <c r="AS101" s="165"/>
      <c r="AT101" s="165"/>
      <c r="AU101" s="165"/>
      <c r="AV101" s="165"/>
      <c r="AW101" s="165"/>
      <c r="AX101" s="165"/>
      <c r="AY101" s="165"/>
      <c r="AZ101" s="165"/>
      <c r="BA101" s="165"/>
      <c r="BB101" s="165"/>
      <c r="BC101" s="165"/>
      <c r="BD101" s="165"/>
      <c r="BE101" s="165"/>
      <c r="BF101" s="108"/>
    </row>
    <row r="102" spans="1:58" x14ac:dyDescent="0.25">
      <c r="A102" s="133" t="s">
        <v>182</v>
      </c>
      <c r="B102" s="111" t="s">
        <v>181</v>
      </c>
      <c r="C102" s="165"/>
      <c r="D102" s="165"/>
      <c r="E102" s="165"/>
      <c r="F102" s="165"/>
      <c r="G102" s="165"/>
      <c r="H102" s="165"/>
      <c r="I102" s="165"/>
      <c r="J102" s="165"/>
      <c r="K102" s="165"/>
      <c r="L102" s="165"/>
      <c r="M102" s="165"/>
      <c r="N102" s="165"/>
      <c r="O102" s="165"/>
      <c r="P102" s="165"/>
      <c r="Q102" s="167" t="str">
        <f>IF(ISNUMBER('Indicator Data'!Q103),"","Imputed using GDP p.c.")</f>
        <v/>
      </c>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08"/>
    </row>
    <row r="103" spans="1:58" x14ac:dyDescent="0.25">
      <c r="A103" s="133" t="s">
        <v>184</v>
      </c>
      <c r="B103" s="111" t="s">
        <v>183</v>
      </c>
      <c r="C103" s="165"/>
      <c r="D103" s="165"/>
      <c r="E103" s="165"/>
      <c r="F103" s="165"/>
      <c r="G103" s="165"/>
      <c r="H103" s="165"/>
      <c r="I103" s="165"/>
      <c r="J103" s="165"/>
      <c r="K103" s="165"/>
      <c r="L103" s="165"/>
      <c r="M103" s="165"/>
      <c r="N103" s="165"/>
      <c r="O103" s="165"/>
      <c r="P103" s="165"/>
      <c r="Q103" s="167" t="str">
        <f>IF(ISNUMBER('Indicator Data'!Q104),"","Imputed using GDP p.c.")</f>
        <v/>
      </c>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08"/>
    </row>
    <row r="104" spans="1:58" x14ac:dyDescent="0.25">
      <c r="A104" s="133" t="s">
        <v>186</v>
      </c>
      <c r="B104" s="111" t="s">
        <v>185</v>
      </c>
      <c r="C104" s="165"/>
      <c r="D104" s="165"/>
      <c r="E104" s="165"/>
      <c r="F104" s="165"/>
      <c r="G104" s="165"/>
      <c r="H104" s="165"/>
      <c r="I104" s="165"/>
      <c r="J104" s="165"/>
      <c r="K104" s="165"/>
      <c r="L104" s="165"/>
      <c r="M104" s="165"/>
      <c r="N104" s="165"/>
      <c r="O104" s="165"/>
      <c r="P104" s="165"/>
      <c r="Q104" s="167" t="str">
        <f>IF(ISNUMBER('Indicator Data'!Q105),"","Imputed using GDP p.c.")</f>
        <v/>
      </c>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08"/>
    </row>
    <row r="105" spans="1:58" x14ac:dyDescent="0.25">
      <c r="A105" s="133" t="s">
        <v>189</v>
      </c>
      <c r="B105" s="111" t="s">
        <v>188</v>
      </c>
      <c r="C105" s="165"/>
      <c r="D105" s="165"/>
      <c r="E105" s="165"/>
      <c r="F105" s="165"/>
      <c r="G105" s="165"/>
      <c r="H105" s="165"/>
      <c r="I105" s="165"/>
      <c r="J105" s="165"/>
      <c r="K105" s="165"/>
      <c r="L105" s="165"/>
      <c r="M105" s="165"/>
      <c r="N105" s="165"/>
      <c r="O105" s="165"/>
      <c r="P105" s="165"/>
      <c r="Q105" s="167" t="str">
        <f>IF(ISNUMBER('Indicator Data'!Q106),"","Imputed using GDP p.c.")</f>
        <v/>
      </c>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08"/>
    </row>
    <row r="106" spans="1:58" x14ac:dyDescent="0.25">
      <c r="A106" s="133" t="s">
        <v>191</v>
      </c>
      <c r="B106" s="111" t="s">
        <v>190</v>
      </c>
      <c r="C106" s="165"/>
      <c r="D106" s="165"/>
      <c r="E106" s="165"/>
      <c r="F106" s="165"/>
      <c r="G106" s="165"/>
      <c r="H106" s="165"/>
      <c r="I106" s="165"/>
      <c r="J106" s="165"/>
      <c r="K106" s="165"/>
      <c r="L106" s="165"/>
      <c r="M106" s="165"/>
      <c r="N106" s="165"/>
      <c r="O106" s="165"/>
      <c r="P106" s="165"/>
      <c r="Q106" s="167" t="str">
        <f>IF(ISNUMBER('Indicator Data'!Q107),"","Imputed using GDP p.c.")</f>
        <v/>
      </c>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08"/>
    </row>
    <row r="107" spans="1:58" x14ac:dyDescent="0.25">
      <c r="A107" s="133" t="s">
        <v>193</v>
      </c>
      <c r="B107" s="111" t="s">
        <v>192</v>
      </c>
      <c r="C107" s="165"/>
      <c r="D107" s="165"/>
      <c r="E107" s="165"/>
      <c r="F107" s="165"/>
      <c r="G107" s="165"/>
      <c r="H107" s="165"/>
      <c r="I107" s="165"/>
      <c r="J107" s="165"/>
      <c r="K107" s="165"/>
      <c r="L107" s="165"/>
      <c r="M107" s="165"/>
      <c r="N107" s="165"/>
      <c r="O107" s="165"/>
      <c r="P107" s="165"/>
      <c r="Q107" s="167" t="str">
        <f>IF(ISNUMBER('Indicator Data'!Q108),"","Imputed using GDP p.c.")</f>
        <v/>
      </c>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08"/>
    </row>
    <row r="108" spans="1:58" x14ac:dyDescent="0.25">
      <c r="A108" s="133" t="s">
        <v>195</v>
      </c>
      <c r="B108" s="111" t="s">
        <v>194</v>
      </c>
      <c r="C108" s="165"/>
      <c r="D108" s="165"/>
      <c r="E108" s="165"/>
      <c r="F108" s="165"/>
      <c r="G108" s="165"/>
      <c r="H108" s="165"/>
      <c r="I108" s="165"/>
      <c r="J108" s="165"/>
      <c r="K108" s="165"/>
      <c r="L108" s="165"/>
      <c r="M108" s="165"/>
      <c r="N108" s="165"/>
      <c r="O108" s="165"/>
      <c r="P108" s="165"/>
      <c r="Q108" s="167" t="str">
        <f>IF(ISNUMBER('Indicator Data'!Q109),"","Imputed using GDP p.c.")</f>
        <v/>
      </c>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08"/>
    </row>
    <row r="109" spans="1:58" x14ac:dyDescent="0.25">
      <c r="A109" s="133" t="s">
        <v>197</v>
      </c>
      <c r="B109" s="111" t="s">
        <v>196</v>
      </c>
      <c r="C109" s="165"/>
      <c r="D109" s="165"/>
      <c r="E109" s="165"/>
      <c r="F109" s="165"/>
      <c r="G109" s="165"/>
      <c r="H109" s="165"/>
      <c r="I109" s="165"/>
      <c r="J109" s="165"/>
      <c r="K109" s="165"/>
      <c r="L109" s="165"/>
      <c r="M109" s="165"/>
      <c r="N109" s="165"/>
      <c r="O109" s="165"/>
      <c r="P109" s="165"/>
      <c r="Q109" s="167" t="str">
        <f>IF(ISNUMBER('Indicator Data'!Q110),"","Imputed using GDP p.c.")</f>
        <v/>
      </c>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08"/>
    </row>
    <row r="110" spans="1:58" x14ac:dyDescent="0.25">
      <c r="A110" s="133" t="s">
        <v>199</v>
      </c>
      <c r="B110" s="111" t="s">
        <v>198</v>
      </c>
      <c r="C110" s="165"/>
      <c r="D110" s="165"/>
      <c r="E110" s="165"/>
      <c r="F110" s="165"/>
      <c r="G110" s="165"/>
      <c r="H110" s="165"/>
      <c r="I110" s="165"/>
      <c r="J110" s="165"/>
      <c r="K110" s="165"/>
      <c r="L110" s="165"/>
      <c r="M110" s="165"/>
      <c r="N110" s="165"/>
      <c r="O110" s="165"/>
      <c r="P110" s="165"/>
      <c r="Q110" s="167" t="str">
        <f>IF(ISNUMBER('Indicator Data'!Q111),"","Imputed using GDP p.c.")</f>
        <v/>
      </c>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08"/>
    </row>
    <row r="111" spans="1:58" x14ac:dyDescent="0.25">
      <c r="A111" s="133" t="s">
        <v>201</v>
      </c>
      <c r="B111" s="111" t="s">
        <v>200</v>
      </c>
      <c r="C111" s="165"/>
      <c r="D111" s="165"/>
      <c r="E111" s="165"/>
      <c r="F111" s="165"/>
      <c r="G111" s="165"/>
      <c r="H111" s="165"/>
      <c r="I111" s="165"/>
      <c r="J111" s="165"/>
      <c r="K111" s="165"/>
      <c r="L111" s="165"/>
      <c r="M111" s="165"/>
      <c r="N111" s="165"/>
      <c r="O111" s="165"/>
      <c r="P111" s="165"/>
      <c r="Q111" s="167" t="str">
        <f>IF(ISNUMBER('Indicator Data'!Q112),"","Imputed using GDP p.c.")</f>
        <v>Imputed using GDP p.c.</v>
      </c>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t="s">
        <v>1039</v>
      </c>
      <c r="AO111" s="165" t="s">
        <v>1039</v>
      </c>
      <c r="AP111" s="165"/>
      <c r="AQ111" s="165"/>
      <c r="AR111" s="165"/>
      <c r="AS111" s="165"/>
      <c r="AT111" s="165"/>
      <c r="AU111" s="165"/>
      <c r="AV111" s="165"/>
      <c r="AW111" s="165"/>
      <c r="AX111" s="165"/>
      <c r="AY111" s="165"/>
      <c r="AZ111" s="165"/>
      <c r="BA111" s="165"/>
      <c r="BB111" s="165"/>
      <c r="BC111" s="165"/>
      <c r="BD111" s="165"/>
      <c r="BE111" s="165"/>
      <c r="BF111" s="108"/>
    </row>
    <row r="112" spans="1:58" x14ac:dyDescent="0.25">
      <c r="A112" s="133" t="s">
        <v>203</v>
      </c>
      <c r="B112" s="111" t="s">
        <v>202</v>
      </c>
      <c r="C112" s="165"/>
      <c r="D112" s="165"/>
      <c r="E112" s="165"/>
      <c r="F112" s="165"/>
      <c r="G112" s="165"/>
      <c r="H112" s="165"/>
      <c r="I112" s="165"/>
      <c r="J112" s="165"/>
      <c r="K112" s="165"/>
      <c r="L112" s="165"/>
      <c r="M112" s="165"/>
      <c r="N112" s="165"/>
      <c r="O112" s="165"/>
      <c r="P112" s="165"/>
      <c r="Q112" s="167" t="str">
        <f>IF(ISNUMBER('Indicator Data'!Q113),"","Imputed using GDP p.c.")</f>
        <v/>
      </c>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08"/>
    </row>
    <row r="113" spans="1:58" x14ac:dyDescent="0.25">
      <c r="A113" s="133" t="s">
        <v>205</v>
      </c>
      <c r="B113" s="111" t="s">
        <v>204</v>
      </c>
      <c r="C113" s="165"/>
      <c r="D113" s="165"/>
      <c r="E113" s="165"/>
      <c r="F113" s="165"/>
      <c r="G113" s="165"/>
      <c r="H113" s="165"/>
      <c r="I113" s="165"/>
      <c r="J113" s="165"/>
      <c r="K113" s="165"/>
      <c r="L113" s="165"/>
      <c r="M113" s="165"/>
      <c r="N113" s="165"/>
      <c r="O113" s="165"/>
      <c r="P113" s="165"/>
      <c r="Q113" s="167" t="str">
        <f>IF(ISNUMBER('Indicator Data'!Q114),"","Imputed using GDP p.c.")</f>
        <v/>
      </c>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5"/>
      <c r="AW113" s="165"/>
      <c r="AX113" s="165"/>
      <c r="AY113" s="165"/>
      <c r="AZ113" s="165"/>
      <c r="BA113" s="165"/>
      <c r="BB113" s="165"/>
      <c r="BC113" s="165"/>
      <c r="BD113" s="165"/>
      <c r="BE113" s="165"/>
      <c r="BF113" s="108"/>
    </row>
    <row r="114" spans="1:58" x14ac:dyDescent="0.25">
      <c r="A114" s="133" t="s">
        <v>207</v>
      </c>
      <c r="B114" s="111" t="s">
        <v>206</v>
      </c>
      <c r="C114" s="165"/>
      <c r="D114" s="165"/>
      <c r="E114" s="165"/>
      <c r="F114" s="165"/>
      <c r="G114" s="165"/>
      <c r="H114" s="165"/>
      <c r="I114" s="165"/>
      <c r="J114" s="165"/>
      <c r="K114" s="165"/>
      <c r="L114" s="165"/>
      <c r="M114" s="165"/>
      <c r="N114" s="165"/>
      <c r="O114" s="165"/>
      <c r="P114" s="165"/>
      <c r="Q114" s="167" t="str">
        <f>IF(ISNUMBER('Indicator Data'!Q115),"","Imputed using GDP p.c.")</f>
        <v/>
      </c>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5"/>
      <c r="AW114" s="165"/>
      <c r="AX114" s="165"/>
      <c r="AY114" s="165"/>
      <c r="AZ114" s="165"/>
      <c r="BA114" s="165"/>
      <c r="BB114" s="165"/>
      <c r="BC114" s="165"/>
      <c r="BD114" s="165"/>
      <c r="BE114" s="165"/>
      <c r="BF114" s="108"/>
    </row>
    <row r="115" spans="1:58" x14ac:dyDescent="0.25">
      <c r="A115" s="133" t="s">
        <v>753</v>
      </c>
      <c r="B115" s="111" t="s">
        <v>208</v>
      </c>
      <c r="C115" s="165"/>
      <c r="D115" s="165"/>
      <c r="E115" s="165"/>
      <c r="F115" s="165"/>
      <c r="G115" s="165"/>
      <c r="H115" s="165"/>
      <c r="I115" s="165"/>
      <c r="J115" s="165"/>
      <c r="K115" s="165"/>
      <c r="L115" s="165"/>
      <c r="M115" s="165"/>
      <c r="N115" s="165"/>
      <c r="O115" s="165"/>
      <c r="P115" s="165"/>
      <c r="Q115" s="167" t="str">
        <f>IF(ISNUMBER('Indicator Data'!Q116),"","Imputed using GDP p.c.")</f>
        <v/>
      </c>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t="s">
        <v>1039</v>
      </c>
      <c r="AO115" s="165" t="s">
        <v>1039</v>
      </c>
      <c r="AP115" s="165"/>
      <c r="AQ115" s="165"/>
      <c r="AR115" s="165"/>
      <c r="AS115" s="165"/>
      <c r="AT115" s="165"/>
      <c r="AU115" s="165"/>
      <c r="AV115" s="165"/>
      <c r="AW115" s="165"/>
      <c r="AX115" s="165"/>
      <c r="AY115" s="165"/>
      <c r="AZ115" s="165"/>
      <c r="BA115" s="165"/>
      <c r="BB115" s="165"/>
      <c r="BC115" s="165"/>
      <c r="BD115" s="165"/>
      <c r="BE115" s="165"/>
      <c r="BF115" s="108"/>
    </row>
    <row r="116" spans="1:58" x14ac:dyDescent="0.25">
      <c r="A116" s="133" t="s">
        <v>848</v>
      </c>
      <c r="B116" s="111" t="s">
        <v>209</v>
      </c>
      <c r="C116" s="165"/>
      <c r="D116" s="165"/>
      <c r="E116" s="165"/>
      <c r="F116" s="165"/>
      <c r="G116" s="165"/>
      <c r="H116" s="165"/>
      <c r="I116" s="165"/>
      <c r="J116" s="165"/>
      <c r="K116" s="165"/>
      <c r="L116" s="165"/>
      <c r="M116" s="165"/>
      <c r="N116" s="165"/>
      <c r="O116" s="165"/>
      <c r="P116" s="165"/>
      <c r="Q116" s="167" t="str">
        <f>IF(ISNUMBER('Indicator Data'!Q117),"","Imputed using GDP p.c.")</f>
        <v/>
      </c>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5"/>
      <c r="AW116" s="165"/>
      <c r="AX116" s="165"/>
      <c r="AY116" s="165"/>
      <c r="AZ116" s="165"/>
      <c r="BA116" s="165"/>
      <c r="BB116" s="165"/>
      <c r="BC116" s="165"/>
      <c r="BD116" s="165"/>
      <c r="BE116" s="165"/>
      <c r="BF116" s="108"/>
    </row>
    <row r="117" spans="1:58" x14ac:dyDescent="0.25">
      <c r="A117" s="133" t="s">
        <v>211</v>
      </c>
      <c r="B117" s="111" t="s">
        <v>210</v>
      </c>
      <c r="C117" s="165"/>
      <c r="D117" s="165"/>
      <c r="E117" s="165"/>
      <c r="F117" s="165"/>
      <c r="G117" s="165"/>
      <c r="H117" s="165"/>
      <c r="I117" s="165"/>
      <c r="J117" s="165"/>
      <c r="K117" s="165"/>
      <c r="L117" s="165"/>
      <c r="M117" s="165"/>
      <c r="N117" s="165"/>
      <c r="O117" s="165"/>
      <c r="P117" s="165"/>
      <c r="Q117" s="167" t="str">
        <f>IF(ISNUMBER('Indicator Data'!Q118),"","Imputed using GDP p.c.")</f>
        <v/>
      </c>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5"/>
      <c r="AY117" s="165"/>
      <c r="AZ117" s="165"/>
      <c r="BA117" s="165"/>
      <c r="BB117" s="165"/>
      <c r="BC117" s="165"/>
      <c r="BD117" s="165"/>
      <c r="BE117" s="165"/>
      <c r="BF117" s="108"/>
    </row>
    <row r="118" spans="1:58" x14ac:dyDescent="0.25">
      <c r="A118" s="133" t="s">
        <v>213</v>
      </c>
      <c r="B118" s="111" t="s">
        <v>212</v>
      </c>
      <c r="C118" s="165"/>
      <c r="D118" s="165"/>
      <c r="E118" s="165"/>
      <c r="F118" s="165"/>
      <c r="G118" s="165"/>
      <c r="H118" s="165"/>
      <c r="I118" s="165"/>
      <c r="J118" s="165"/>
      <c r="K118" s="165"/>
      <c r="L118" s="165"/>
      <c r="M118" s="165"/>
      <c r="N118" s="165"/>
      <c r="O118" s="165"/>
      <c r="P118" s="165"/>
      <c r="Q118" s="167" t="str">
        <f>IF(ISNUMBER('Indicator Data'!Q119),"","Imputed using GDP p.c.")</f>
        <v/>
      </c>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5"/>
      <c r="AW118" s="165"/>
      <c r="AX118" s="165"/>
      <c r="AY118" s="165"/>
      <c r="AZ118" s="165"/>
      <c r="BA118" s="165"/>
      <c r="BB118" s="165"/>
      <c r="BC118" s="165"/>
      <c r="BD118" s="165"/>
      <c r="BE118" s="165"/>
      <c r="BF118" s="108"/>
    </row>
    <row r="119" spans="1:58" x14ac:dyDescent="0.25">
      <c r="A119" s="133" t="s">
        <v>215</v>
      </c>
      <c r="B119" s="111" t="s">
        <v>214</v>
      </c>
      <c r="C119" s="165"/>
      <c r="D119" s="165"/>
      <c r="E119" s="165"/>
      <c r="F119" s="165"/>
      <c r="G119" s="165"/>
      <c r="H119" s="165"/>
      <c r="I119" s="165"/>
      <c r="J119" s="165"/>
      <c r="K119" s="165"/>
      <c r="L119" s="165"/>
      <c r="M119" s="165"/>
      <c r="N119" s="165"/>
      <c r="O119" s="165"/>
      <c r="P119" s="165"/>
      <c r="Q119" s="167" t="str">
        <f>IF(ISNUMBER('Indicator Data'!Q120),"","Imputed using GDP p.c.")</f>
        <v/>
      </c>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5"/>
      <c r="AW119" s="165"/>
      <c r="AX119" s="165"/>
      <c r="AY119" s="165"/>
      <c r="AZ119" s="165"/>
      <c r="BA119" s="165"/>
      <c r="BB119" s="165"/>
      <c r="BC119" s="165"/>
      <c r="BD119" s="165"/>
      <c r="BE119" s="165"/>
      <c r="BF119" s="108"/>
    </row>
    <row r="120" spans="1:58" x14ac:dyDescent="0.25">
      <c r="A120" s="133" t="s">
        <v>217</v>
      </c>
      <c r="B120" s="111" t="s">
        <v>216</v>
      </c>
      <c r="C120" s="165"/>
      <c r="D120" s="165"/>
      <c r="E120" s="165"/>
      <c r="F120" s="165"/>
      <c r="G120" s="165"/>
      <c r="H120" s="165"/>
      <c r="I120" s="165"/>
      <c r="J120" s="165"/>
      <c r="K120" s="165"/>
      <c r="L120" s="165"/>
      <c r="M120" s="165"/>
      <c r="N120" s="165"/>
      <c r="O120" s="165"/>
      <c r="P120" s="165"/>
      <c r="Q120" s="167" t="str">
        <f>IF(ISNUMBER('Indicator Data'!Q121),"","Imputed using GDP p.c.")</f>
        <v/>
      </c>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5"/>
      <c r="AW120" s="165"/>
      <c r="AX120" s="165"/>
      <c r="AY120" s="165"/>
      <c r="AZ120" s="165"/>
      <c r="BA120" s="165"/>
      <c r="BB120" s="165"/>
      <c r="BC120" s="165"/>
      <c r="BD120" s="165"/>
      <c r="BE120" s="165"/>
      <c r="BF120" s="108"/>
    </row>
    <row r="121" spans="1:58" x14ac:dyDescent="0.25">
      <c r="A121" s="133" t="s">
        <v>370</v>
      </c>
      <c r="B121" s="111" t="s">
        <v>218</v>
      </c>
      <c r="C121" s="165"/>
      <c r="D121" s="165"/>
      <c r="E121" s="165"/>
      <c r="F121" s="165"/>
      <c r="G121" s="165"/>
      <c r="H121" s="165"/>
      <c r="I121" s="165"/>
      <c r="J121" s="165"/>
      <c r="K121" s="165"/>
      <c r="L121" s="165"/>
      <c r="M121" s="165"/>
      <c r="N121" s="165"/>
      <c r="O121" s="165"/>
      <c r="P121" s="165"/>
      <c r="Q121" s="167" t="str">
        <f>IF(ISNUMBER('Indicator Data'!Q122),"","Imputed using GDP p.c.")</f>
        <v/>
      </c>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165"/>
      <c r="AZ121" s="165"/>
      <c r="BA121" s="165"/>
      <c r="BB121" s="165"/>
      <c r="BC121" s="165"/>
      <c r="BD121" s="165"/>
      <c r="BE121" s="165"/>
      <c r="BF121" s="108"/>
    </row>
    <row r="122" spans="1:58" x14ac:dyDescent="0.25">
      <c r="A122" s="133" t="s">
        <v>220</v>
      </c>
      <c r="B122" s="111" t="s">
        <v>219</v>
      </c>
      <c r="C122" s="165"/>
      <c r="D122" s="165"/>
      <c r="E122" s="165"/>
      <c r="F122" s="165"/>
      <c r="G122" s="165"/>
      <c r="H122" s="165"/>
      <c r="I122" s="165"/>
      <c r="J122" s="165"/>
      <c r="K122" s="165"/>
      <c r="L122" s="165"/>
      <c r="M122" s="165"/>
      <c r="N122" s="165"/>
      <c r="O122" s="165"/>
      <c r="P122" s="165"/>
      <c r="Q122" s="167" t="str">
        <f>IF(ISNUMBER('Indicator Data'!Q123),"","Imputed using GDP p.c.")</f>
        <v/>
      </c>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165"/>
      <c r="AZ122" s="165"/>
      <c r="BA122" s="165"/>
      <c r="BB122" s="165"/>
      <c r="BC122" s="165"/>
      <c r="BD122" s="165"/>
      <c r="BE122" s="165"/>
      <c r="BF122" s="108"/>
    </row>
    <row r="123" spans="1:58" x14ac:dyDescent="0.25">
      <c r="A123" s="133" t="s">
        <v>222</v>
      </c>
      <c r="B123" s="111" t="s">
        <v>221</v>
      </c>
      <c r="C123" s="165"/>
      <c r="D123" s="165"/>
      <c r="E123" s="165"/>
      <c r="F123" s="165"/>
      <c r="G123" s="165"/>
      <c r="H123" s="165"/>
      <c r="I123" s="165"/>
      <c r="J123" s="165"/>
      <c r="K123" s="165"/>
      <c r="L123" s="165"/>
      <c r="M123" s="165"/>
      <c r="N123" s="165"/>
      <c r="O123" s="165"/>
      <c r="P123" s="165"/>
      <c r="Q123" s="167" t="str">
        <f>IF(ISNUMBER('Indicator Data'!Q124),"","Imputed using GDP p.c.")</f>
        <v>Imputed using GDP p.c.</v>
      </c>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t="s">
        <v>1039</v>
      </c>
      <c r="AO123" s="165" t="s">
        <v>1039</v>
      </c>
      <c r="AP123" s="165"/>
      <c r="AQ123" s="165"/>
      <c r="AR123" s="165"/>
      <c r="AS123" s="165"/>
      <c r="AT123" s="165"/>
      <c r="AU123" s="165"/>
      <c r="AV123" s="165"/>
      <c r="AW123" s="165"/>
      <c r="AX123" s="165"/>
      <c r="AY123" s="165"/>
      <c r="AZ123" s="165"/>
      <c r="BA123" s="165"/>
      <c r="BB123" s="165"/>
      <c r="BC123" s="165"/>
      <c r="BD123" s="165"/>
      <c r="BE123" s="165"/>
      <c r="BF123" s="108"/>
    </row>
    <row r="124" spans="1:58" x14ac:dyDescent="0.25">
      <c r="A124" s="133" t="s">
        <v>224</v>
      </c>
      <c r="B124" s="111" t="s">
        <v>223</v>
      </c>
      <c r="C124" s="165"/>
      <c r="D124" s="165"/>
      <c r="E124" s="165"/>
      <c r="F124" s="165"/>
      <c r="G124" s="165"/>
      <c r="H124" s="165"/>
      <c r="I124" s="165"/>
      <c r="J124" s="165"/>
      <c r="K124" s="165"/>
      <c r="L124" s="165"/>
      <c r="M124" s="165"/>
      <c r="N124" s="165"/>
      <c r="O124" s="165"/>
      <c r="P124" s="165"/>
      <c r="Q124" s="167" t="str">
        <f>IF(ISNUMBER('Indicator Data'!Q125),"","Imputed using GDP p.c.")</f>
        <v/>
      </c>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08"/>
    </row>
    <row r="125" spans="1:58" x14ac:dyDescent="0.25">
      <c r="A125" s="133" t="s">
        <v>226</v>
      </c>
      <c r="B125" s="111" t="s">
        <v>225</v>
      </c>
      <c r="C125" s="165"/>
      <c r="D125" s="165"/>
      <c r="E125" s="165"/>
      <c r="F125" s="165"/>
      <c r="G125" s="165"/>
      <c r="H125" s="165"/>
      <c r="I125" s="165"/>
      <c r="J125" s="165"/>
      <c r="K125" s="165"/>
      <c r="L125" s="165"/>
      <c r="M125" s="165"/>
      <c r="N125" s="165"/>
      <c r="O125" s="165"/>
      <c r="P125" s="165"/>
      <c r="Q125" s="167" t="str">
        <f>IF(ISNUMBER('Indicator Data'!Q126),"","Imputed using GDP p.c.")</f>
        <v/>
      </c>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5"/>
      <c r="AW125" s="165"/>
      <c r="AX125" s="165"/>
      <c r="AY125" s="165"/>
      <c r="AZ125" s="165"/>
      <c r="BA125" s="165"/>
      <c r="BB125" s="165"/>
      <c r="BC125" s="165"/>
      <c r="BD125" s="165"/>
      <c r="BE125" s="165"/>
      <c r="BF125" s="108"/>
    </row>
    <row r="126" spans="1:58" x14ac:dyDescent="0.25">
      <c r="A126" s="133" t="s">
        <v>228</v>
      </c>
      <c r="B126" s="111" t="s">
        <v>227</v>
      </c>
      <c r="C126" s="165"/>
      <c r="D126" s="165"/>
      <c r="E126" s="165"/>
      <c r="F126" s="165"/>
      <c r="G126" s="165"/>
      <c r="H126" s="165"/>
      <c r="I126" s="165"/>
      <c r="J126" s="165"/>
      <c r="K126" s="165"/>
      <c r="L126" s="165"/>
      <c r="M126" s="165"/>
      <c r="N126" s="165"/>
      <c r="O126" s="165"/>
      <c r="P126" s="165"/>
      <c r="Q126" s="167" t="str">
        <f>IF(ISNUMBER('Indicator Data'!Q127),"","Imputed using GDP p.c.")</f>
        <v/>
      </c>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5"/>
      <c r="AW126" s="165"/>
      <c r="AX126" s="165"/>
      <c r="AY126" s="165"/>
      <c r="AZ126" s="165"/>
      <c r="BA126" s="165"/>
      <c r="BB126" s="165"/>
      <c r="BC126" s="165"/>
      <c r="BD126" s="165"/>
      <c r="BE126" s="165"/>
      <c r="BF126" s="108"/>
    </row>
    <row r="127" spans="1:58" x14ac:dyDescent="0.25">
      <c r="A127" s="133" t="s">
        <v>230</v>
      </c>
      <c r="B127" s="111" t="s">
        <v>229</v>
      </c>
      <c r="C127" s="165"/>
      <c r="D127" s="165"/>
      <c r="E127" s="165"/>
      <c r="F127" s="165"/>
      <c r="G127" s="165"/>
      <c r="H127" s="165"/>
      <c r="I127" s="165"/>
      <c r="J127" s="165"/>
      <c r="K127" s="165"/>
      <c r="L127" s="165"/>
      <c r="M127" s="165"/>
      <c r="N127" s="165"/>
      <c r="O127" s="165"/>
      <c r="P127" s="165"/>
      <c r="Q127" s="167" t="str">
        <f>IF(ISNUMBER('Indicator Data'!Q128),"","Imputed using GDP p.c.")</f>
        <v/>
      </c>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165"/>
      <c r="BB127" s="165"/>
      <c r="BC127" s="165"/>
      <c r="BD127" s="165"/>
      <c r="BE127" s="165"/>
      <c r="BF127" s="108"/>
    </row>
    <row r="128" spans="1:58" x14ac:dyDescent="0.25">
      <c r="A128" s="133" t="s">
        <v>232</v>
      </c>
      <c r="B128" s="111" t="s">
        <v>231</v>
      </c>
      <c r="C128" s="165"/>
      <c r="D128" s="165"/>
      <c r="E128" s="165"/>
      <c r="F128" s="165"/>
      <c r="G128" s="165"/>
      <c r="H128" s="165"/>
      <c r="I128" s="165"/>
      <c r="J128" s="165"/>
      <c r="K128" s="165"/>
      <c r="L128" s="165"/>
      <c r="M128" s="165"/>
      <c r="N128" s="165"/>
      <c r="O128" s="165"/>
      <c r="P128" s="165"/>
      <c r="Q128" s="167" t="str">
        <f>IF(ISNUMBER('Indicator Data'!Q129),"","Imputed using GDP p.c.")</f>
        <v/>
      </c>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08"/>
    </row>
    <row r="129" spans="1:58" x14ac:dyDescent="0.25">
      <c r="A129" s="133" t="s">
        <v>234</v>
      </c>
      <c r="B129" s="111" t="s">
        <v>233</v>
      </c>
      <c r="C129" s="165"/>
      <c r="D129" s="165"/>
      <c r="E129" s="165"/>
      <c r="F129" s="165"/>
      <c r="G129" s="165"/>
      <c r="H129" s="165"/>
      <c r="I129" s="165"/>
      <c r="J129" s="165"/>
      <c r="K129" s="165"/>
      <c r="L129" s="165"/>
      <c r="M129" s="165"/>
      <c r="N129" s="165"/>
      <c r="O129" s="165"/>
      <c r="P129" s="165"/>
      <c r="Q129" s="167" t="str">
        <f>IF(ISNUMBER('Indicator Data'!Q130),"","Imputed using GDP p.c.")</f>
        <v/>
      </c>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65"/>
      <c r="BB129" s="165"/>
      <c r="BC129" s="165"/>
      <c r="BD129" s="165"/>
      <c r="BE129" s="165"/>
      <c r="BF129" s="108"/>
    </row>
    <row r="130" spans="1:58" x14ac:dyDescent="0.25">
      <c r="A130" s="133" t="s">
        <v>236</v>
      </c>
      <c r="B130" s="111" t="s">
        <v>235</v>
      </c>
      <c r="C130" s="165"/>
      <c r="D130" s="165"/>
      <c r="E130" s="165"/>
      <c r="F130" s="165"/>
      <c r="G130" s="165"/>
      <c r="H130" s="165"/>
      <c r="I130" s="165"/>
      <c r="J130" s="165"/>
      <c r="K130" s="165"/>
      <c r="L130" s="165"/>
      <c r="M130" s="165"/>
      <c r="N130" s="165"/>
      <c r="O130" s="165"/>
      <c r="P130" s="165"/>
      <c r="Q130" s="167" t="str">
        <f>IF(ISNUMBER('Indicator Data'!Q131),"","Imputed using GDP p.c.")</f>
        <v/>
      </c>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5"/>
      <c r="AY130" s="165"/>
      <c r="AZ130" s="165"/>
      <c r="BA130" s="165"/>
      <c r="BB130" s="165"/>
      <c r="BC130" s="165"/>
      <c r="BD130" s="165"/>
      <c r="BE130" s="165"/>
      <c r="BF130" s="108"/>
    </row>
    <row r="131" spans="1:58" x14ac:dyDescent="0.25">
      <c r="A131" s="133" t="s">
        <v>239</v>
      </c>
      <c r="B131" s="111" t="s">
        <v>238</v>
      </c>
      <c r="C131" s="165"/>
      <c r="D131" s="165"/>
      <c r="E131" s="165"/>
      <c r="F131" s="165"/>
      <c r="G131" s="165"/>
      <c r="H131" s="165"/>
      <c r="I131" s="165"/>
      <c r="J131" s="165"/>
      <c r="K131" s="165"/>
      <c r="L131" s="165"/>
      <c r="M131" s="165"/>
      <c r="N131" s="165"/>
      <c r="O131" s="165"/>
      <c r="P131" s="165"/>
      <c r="Q131" s="167" t="str">
        <f>IF(ISNUMBER('Indicator Data'!Q132),"","Imputed using GDP p.c.")</f>
        <v/>
      </c>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5"/>
      <c r="AW131" s="165"/>
      <c r="AX131" s="165"/>
      <c r="AY131" s="165"/>
      <c r="AZ131" s="165"/>
      <c r="BA131" s="165"/>
      <c r="BB131" s="165"/>
      <c r="BC131" s="165"/>
      <c r="BD131" s="165"/>
      <c r="BE131" s="165"/>
      <c r="BF131" s="108"/>
    </row>
    <row r="132" spans="1:58" x14ac:dyDescent="0.25">
      <c r="A132" s="133" t="s">
        <v>241</v>
      </c>
      <c r="B132" s="111" t="s">
        <v>240</v>
      </c>
      <c r="C132" s="165"/>
      <c r="D132" s="165"/>
      <c r="E132" s="165"/>
      <c r="F132" s="165"/>
      <c r="G132" s="165"/>
      <c r="H132" s="165"/>
      <c r="I132" s="165"/>
      <c r="J132" s="165"/>
      <c r="K132" s="165"/>
      <c r="L132" s="165"/>
      <c r="M132" s="165"/>
      <c r="N132" s="165"/>
      <c r="O132" s="165"/>
      <c r="P132" s="165"/>
      <c r="Q132" s="167" t="str">
        <f>IF(ISNUMBER('Indicator Data'!Q133),"","Imputed using GDP p.c.")</f>
        <v/>
      </c>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5"/>
      <c r="AW132" s="165"/>
      <c r="AX132" s="165"/>
      <c r="AY132" s="165"/>
      <c r="AZ132" s="165"/>
      <c r="BA132" s="165"/>
      <c r="BB132" s="165"/>
      <c r="BC132" s="165"/>
      <c r="BD132" s="165"/>
      <c r="BE132" s="165"/>
      <c r="BF132" s="108"/>
    </row>
    <row r="133" spans="1:58" x14ac:dyDescent="0.25">
      <c r="A133" s="133" t="s">
        <v>243</v>
      </c>
      <c r="B133" s="111" t="s">
        <v>242</v>
      </c>
      <c r="C133" s="165"/>
      <c r="D133" s="165"/>
      <c r="E133" s="165"/>
      <c r="F133" s="165"/>
      <c r="G133" s="165"/>
      <c r="H133" s="165"/>
      <c r="I133" s="165"/>
      <c r="J133" s="165"/>
      <c r="K133" s="165"/>
      <c r="L133" s="165"/>
      <c r="M133" s="165"/>
      <c r="N133" s="165"/>
      <c r="O133" s="165"/>
      <c r="P133" s="165"/>
      <c r="Q133" s="167" t="str">
        <f>IF(ISNUMBER('Indicator Data'!Q134),"","Imputed using GDP p.c.")</f>
        <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1039</v>
      </c>
      <c r="AO133" s="165" t="s">
        <v>1039</v>
      </c>
      <c r="AP133" s="165"/>
      <c r="AQ133" s="165"/>
      <c r="AR133" s="165"/>
      <c r="AS133" s="165"/>
      <c r="AT133" s="165"/>
      <c r="AU133" s="165"/>
      <c r="AV133" s="165"/>
      <c r="AW133" s="165"/>
      <c r="AX133" s="165"/>
      <c r="AY133" s="165"/>
      <c r="AZ133" s="165"/>
      <c r="BA133" s="165"/>
      <c r="BB133" s="165"/>
      <c r="BC133" s="165"/>
      <c r="BD133" s="165"/>
      <c r="BE133" s="165"/>
      <c r="BF133" s="108"/>
    </row>
    <row r="134" spans="1:58" x14ac:dyDescent="0.25">
      <c r="A134" s="133" t="s">
        <v>393</v>
      </c>
      <c r="B134" s="111" t="s">
        <v>237</v>
      </c>
      <c r="C134" s="165"/>
      <c r="D134" s="165"/>
      <c r="E134" s="165"/>
      <c r="F134" s="165"/>
      <c r="G134" s="165"/>
      <c r="H134" s="165"/>
      <c r="I134" s="165"/>
      <c r="J134" s="165"/>
      <c r="K134" s="165"/>
      <c r="L134" s="165"/>
      <c r="M134" s="165"/>
      <c r="N134" s="165"/>
      <c r="O134" s="165"/>
      <c r="P134" s="165"/>
      <c r="Q134" s="167" t="str">
        <f>IF(ISNUMBER('Indicator Data'!Q135),"","Imputed using GDP p.c.")</f>
        <v/>
      </c>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t="s">
        <v>1037</v>
      </c>
      <c r="AO134" s="165" t="s">
        <v>1037</v>
      </c>
      <c r="AP134" s="165"/>
      <c r="AQ134" s="165"/>
      <c r="AR134" s="165"/>
      <c r="AS134" s="165"/>
      <c r="AT134" s="165"/>
      <c r="AU134" s="165"/>
      <c r="AV134" s="165"/>
      <c r="AW134" s="165"/>
      <c r="AX134" s="165"/>
      <c r="AY134" s="165"/>
      <c r="AZ134" s="165"/>
      <c r="BA134" s="165"/>
      <c r="BB134" s="165"/>
      <c r="BC134" s="165"/>
      <c r="BD134" s="165"/>
      <c r="BE134" s="165"/>
      <c r="BF134" s="108"/>
    </row>
    <row r="135" spans="1:58" x14ac:dyDescent="0.25">
      <c r="A135" s="133" t="s">
        <v>245</v>
      </c>
      <c r="B135" s="111" t="s">
        <v>244</v>
      </c>
      <c r="C135" s="165"/>
      <c r="D135" s="165"/>
      <c r="E135" s="165"/>
      <c r="F135" s="165"/>
      <c r="G135" s="165"/>
      <c r="H135" s="165"/>
      <c r="I135" s="165"/>
      <c r="J135" s="165"/>
      <c r="K135" s="165"/>
      <c r="L135" s="165"/>
      <c r="M135" s="165"/>
      <c r="N135" s="165"/>
      <c r="O135" s="165"/>
      <c r="P135" s="165"/>
      <c r="Q135" s="167" t="str">
        <f>IF(ISNUMBER('Indicator Data'!Q136),"","Imputed using GDP p.c.")</f>
        <v/>
      </c>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08"/>
    </row>
    <row r="136" spans="1:58" x14ac:dyDescent="0.25">
      <c r="A136" s="133" t="s">
        <v>247</v>
      </c>
      <c r="B136" s="111" t="s">
        <v>246</v>
      </c>
      <c r="C136" s="165"/>
      <c r="D136" s="165"/>
      <c r="E136" s="165"/>
      <c r="F136" s="165"/>
      <c r="G136" s="165"/>
      <c r="H136" s="165"/>
      <c r="I136" s="165"/>
      <c r="J136" s="165"/>
      <c r="K136" s="165"/>
      <c r="L136" s="165"/>
      <c r="M136" s="165"/>
      <c r="N136" s="165"/>
      <c r="O136" s="165"/>
      <c r="P136" s="165"/>
      <c r="Q136" s="167" t="str">
        <f>IF(ISNUMBER('Indicator Data'!Q137),"","Imputed using GDP p.c.")</f>
        <v/>
      </c>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t="s">
        <v>1039</v>
      </c>
      <c r="AO136" s="165" t="s">
        <v>1039</v>
      </c>
      <c r="AP136" s="165"/>
      <c r="AQ136" s="165"/>
      <c r="AR136" s="165"/>
      <c r="AS136" s="165"/>
      <c r="AT136" s="165"/>
      <c r="AU136" s="165"/>
      <c r="AV136" s="165"/>
      <c r="AW136" s="165"/>
      <c r="AX136" s="165"/>
      <c r="AY136" s="165"/>
      <c r="AZ136" s="165"/>
      <c r="BA136" s="165"/>
      <c r="BB136" s="165"/>
      <c r="BC136" s="165"/>
      <c r="BD136" s="165"/>
      <c r="BE136" s="165"/>
      <c r="BF136" s="108"/>
    </row>
    <row r="137" spans="1:58" x14ac:dyDescent="0.25">
      <c r="A137" s="133" t="s">
        <v>249</v>
      </c>
      <c r="B137" s="111" t="s">
        <v>248</v>
      </c>
      <c r="C137" s="165"/>
      <c r="D137" s="165"/>
      <c r="E137" s="165"/>
      <c r="F137" s="165"/>
      <c r="G137" s="165"/>
      <c r="H137" s="165"/>
      <c r="I137" s="165"/>
      <c r="J137" s="165"/>
      <c r="K137" s="165"/>
      <c r="L137" s="165"/>
      <c r="M137" s="165"/>
      <c r="N137" s="165"/>
      <c r="O137" s="165"/>
      <c r="P137" s="165"/>
      <c r="Q137" s="167" t="str">
        <f>IF(ISNUMBER('Indicator Data'!Q138),"","Imputed using GDP p.c.")</f>
        <v/>
      </c>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5"/>
      <c r="AW137" s="165"/>
      <c r="AX137" s="165"/>
      <c r="AY137" s="165"/>
      <c r="AZ137" s="165"/>
      <c r="BA137" s="165"/>
      <c r="BB137" s="165"/>
      <c r="BC137" s="165"/>
      <c r="BD137" s="165"/>
      <c r="BE137" s="165"/>
      <c r="BF137" s="108"/>
    </row>
    <row r="138" spans="1:58" x14ac:dyDescent="0.25">
      <c r="A138" s="133" t="s">
        <v>251</v>
      </c>
      <c r="B138" s="111" t="s">
        <v>250</v>
      </c>
      <c r="C138" s="165"/>
      <c r="D138" s="165"/>
      <c r="E138" s="165"/>
      <c r="F138" s="165"/>
      <c r="G138" s="165"/>
      <c r="H138" s="165"/>
      <c r="I138" s="165"/>
      <c r="J138" s="165"/>
      <c r="K138" s="165"/>
      <c r="L138" s="165"/>
      <c r="M138" s="165"/>
      <c r="N138" s="165"/>
      <c r="O138" s="165"/>
      <c r="P138" s="165"/>
      <c r="Q138" s="167" t="str">
        <f>IF(ISNUMBER('Indicator Data'!Q139),"","Imputed using GDP p.c.")</f>
        <v/>
      </c>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5"/>
      <c r="AW138" s="165"/>
      <c r="AX138" s="165"/>
      <c r="AY138" s="165"/>
      <c r="AZ138" s="165"/>
      <c r="BA138" s="165"/>
      <c r="BB138" s="165"/>
      <c r="BC138" s="165"/>
      <c r="BD138" s="165"/>
      <c r="BE138" s="165"/>
      <c r="BF138" s="108"/>
    </row>
    <row r="139" spans="1:58" x14ac:dyDescent="0.25">
      <c r="A139" s="133" t="s">
        <v>253</v>
      </c>
      <c r="B139" s="111" t="s">
        <v>252</v>
      </c>
      <c r="C139" s="165"/>
      <c r="D139" s="165"/>
      <c r="E139" s="165"/>
      <c r="F139" s="165"/>
      <c r="G139" s="165"/>
      <c r="H139" s="165"/>
      <c r="I139" s="165"/>
      <c r="J139" s="165"/>
      <c r="K139" s="165"/>
      <c r="L139" s="165"/>
      <c r="M139" s="165"/>
      <c r="N139" s="165"/>
      <c r="O139" s="165"/>
      <c r="P139" s="165"/>
      <c r="Q139" s="167" t="str">
        <f>IF(ISNUMBER('Indicator Data'!Q140),"","Imputed using GDP p.c.")</f>
        <v/>
      </c>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5"/>
      <c r="AW139" s="165"/>
      <c r="AX139" s="165"/>
      <c r="AY139" s="165"/>
      <c r="AZ139" s="165"/>
      <c r="BA139" s="165"/>
      <c r="BB139" s="165"/>
      <c r="BC139" s="165"/>
      <c r="BD139" s="165"/>
      <c r="BE139" s="165"/>
      <c r="BF139" s="108"/>
    </row>
    <row r="140" spans="1:58" x14ac:dyDescent="0.25">
      <c r="A140" s="133" t="s">
        <v>255</v>
      </c>
      <c r="B140" s="111" t="s">
        <v>254</v>
      </c>
      <c r="C140" s="165"/>
      <c r="D140" s="165"/>
      <c r="E140" s="165"/>
      <c r="F140" s="165"/>
      <c r="G140" s="165"/>
      <c r="H140" s="165"/>
      <c r="I140" s="165"/>
      <c r="J140" s="165"/>
      <c r="K140" s="165"/>
      <c r="L140" s="165"/>
      <c r="M140" s="165"/>
      <c r="N140" s="165"/>
      <c r="O140" s="165"/>
      <c r="P140" s="165"/>
      <c r="Q140" s="167" t="str">
        <f>IF(ISNUMBER('Indicator Data'!Q141),"","Imputed using GDP p.c.")</f>
        <v/>
      </c>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08"/>
    </row>
    <row r="141" spans="1:58" x14ac:dyDescent="0.25">
      <c r="A141" s="133" t="s">
        <v>257</v>
      </c>
      <c r="B141" s="111" t="s">
        <v>256</v>
      </c>
      <c r="C141" s="165"/>
      <c r="D141" s="165"/>
      <c r="E141" s="165"/>
      <c r="F141" s="165"/>
      <c r="G141" s="165"/>
      <c r="H141" s="165"/>
      <c r="I141" s="165"/>
      <c r="J141" s="165"/>
      <c r="K141" s="165"/>
      <c r="L141" s="165"/>
      <c r="M141" s="165"/>
      <c r="N141" s="165"/>
      <c r="O141" s="165"/>
      <c r="P141" s="165"/>
      <c r="Q141" s="167" t="str">
        <f>IF(ISNUMBER('Indicator Data'!Q142),"","Imputed using GDP p.c.")</f>
        <v/>
      </c>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08"/>
    </row>
    <row r="142" spans="1:58" x14ac:dyDescent="0.25">
      <c r="A142" s="133" t="s">
        <v>259</v>
      </c>
      <c r="B142" s="111" t="s">
        <v>258</v>
      </c>
      <c r="C142" s="165"/>
      <c r="D142" s="165"/>
      <c r="E142" s="165"/>
      <c r="F142" s="165"/>
      <c r="G142" s="165"/>
      <c r="H142" s="165"/>
      <c r="I142" s="165"/>
      <c r="J142" s="165"/>
      <c r="K142" s="165"/>
      <c r="L142" s="165"/>
      <c r="M142" s="165"/>
      <c r="N142" s="165"/>
      <c r="O142" s="165"/>
      <c r="P142" s="165"/>
      <c r="Q142" s="167" t="str">
        <f>IF(ISNUMBER('Indicator Data'!Q143),"","Imputed using GDP p.c.")</f>
        <v/>
      </c>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t="s">
        <v>1025</v>
      </c>
      <c r="AO142" s="165" t="s">
        <v>1025</v>
      </c>
      <c r="AP142" s="165"/>
      <c r="AQ142" s="165"/>
      <c r="AR142" s="165"/>
      <c r="AS142" s="165"/>
      <c r="AT142" s="165"/>
      <c r="AU142" s="165"/>
      <c r="AV142" s="165"/>
      <c r="AW142" s="165"/>
      <c r="AX142" s="165"/>
      <c r="AY142" s="165"/>
      <c r="AZ142" s="165"/>
      <c r="BA142" s="165"/>
      <c r="BB142" s="165"/>
      <c r="BC142" s="165"/>
      <c r="BD142" s="165"/>
      <c r="BE142" s="165"/>
      <c r="BF142" s="108"/>
    </row>
    <row r="143" spans="1:58" x14ac:dyDescent="0.25">
      <c r="A143" s="133" t="s">
        <v>261</v>
      </c>
      <c r="B143" s="111" t="s">
        <v>260</v>
      </c>
      <c r="C143" s="165"/>
      <c r="D143" s="165"/>
      <c r="E143" s="165"/>
      <c r="F143" s="165"/>
      <c r="G143" s="165"/>
      <c r="H143" s="165"/>
      <c r="I143" s="165"/>
      <c r="J143" s="165"/>
      <c r="K143" s="165"/>
      <c r="L143" s="165"/>
      <c r="M143" s="165"/>
      <c r="N143" s="165"/>
      <c r="O143" s="165"/>
      <c r="P143" s="165"/>
      <c r="Q143" s="167" t="str">
        <f>IF(ISNUMBER('Indicator Data'!Q144),"","Imputed using GDP p.c.")</f>
        <v/>
      </c>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08"/>
    </row>
    <row r="144" spans="1:58" x14ac:dyDescent="0.25">
      <c r="A144" s="133" t="s">
        <v>377</v>
      </c>
      <c r="B144" s="111" t="s">
        <v>262</v>
      </c>
      <c r="C144" s="165"/>
      <c r="D144" s="165"/>
      <c r="E144" s="165"/>
      <c r="F144" s="165"/>
      <c r="G144" s="165"/>
      <c r="H144" s="165"/>
      <c r="I144" s="165"/>
      <c r="J144" s="165"/>
      <c r="K144" s="165"/>
      <c r="L144" s="165"/>
      <c r="M144" s="165"/>
      <c r="N144" s="165"/>
      <c r="O144" s="165"/>
      <c r="P144" s="165"/>
      <c r="Q144" s="167" t="str">
        <f>IF(ISNUMBER('Indicator Data'!Q145),"","Imputed using GDP p.c.")</f>
        <v/>
      </c>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08"/>
    </row>
    <row r="145" spans="1:58" x14ac:dyDescent="0.25">
      <c r="A145" s="133" t="s">
        <v>264</v>
      </c>
      <c r="B145" s="111" t="s">
        <v>263</v>
      </c>
      <c r="C145" s="165"/>
      <c r="D145" s="165"/>
      <c r="E145" s="165"/>
      <c r="F145" s="165"/>
      <c r="G145" s="165"/>
      <c r="H145" s="165"/>
      <c r="I145" s="165"/>
      <c r="J145" s="165"/>
      <c r="K145" s="165"/>
      <c r="L145" s="165"/>
      <c r="M145" s="165"/>
      <c r="N145" s="165"/>
      <c r="O145" s="165"/>
      <c r="P145" s="165"/>
      <c r="Q145" s="167" t="str">
        <f>IF(ISNUMBER('Indicator Data'!Q146),"","Imputed using GDP p.c.")</f>
        <v/>
      </c>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08"/>
    </row>
    <row r="146" spans="1:58" x14ac:dyDescent="0.25">
      <c r="A146" s="133" t="s">
        <v>266</v>
      </c>
      <c r="B146" s="111" t="s">
        <v>265</v>
      </c>
      <c r="C146" s="165"/>
      <c r="D146" s="165"/>
      <c r="E146" s="165"/>
      <c r="F146" s="165"/>
      <c r="G146" s="165"/>
      <c r="H146" s="165"/>
      <c r="I146" s="165"/>
      <c r="J146" s="165"/>
      <c r="K146" s="165"/>
      <c r="L146" s="165"/>
      <c r="M146" s="165"/>
      <c r="N146" s="165"/>
      <c r="O146" s="165"/>
      <c r="P146" s="165"/>
      <c r="Q146" s="167" t="str">
        <f>IF(ISNUMBER('Indicator Data'!Q147),"","Imputed using GDP p.c.")</f>
        <v/>
      </c>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t="s">
        <v>1038</v>
      </c>
      <c r="AO146" s="165" t="s">
        <v>1038</v>
      </c>
      <c r="AP146" s="165"/>
      <c r="AQ146" s="165"/>
      <c r="AR146" s="165"/>
      <c r="AS146" s="165"/>
      <c r="AT146" s="165"/>
      <c r="AU146" s="165"/>
      <c r="AV146" s="165"/>
      <c r="AW146" s="165"/>
      <c r="AX146" s="165"/>
      <c r="AY146" s="165"/>
      <c r="AZ146" s="165"/>
      <c r="BA146" s="165"/>
      <c r="BB146" s="165"/>
      <c r="BC146" s="165"/>
      <c r="BD146" s="165"/>
      <c r="BE146" s="165"/>
      <c r="BF146" s="108"/>
    </row>
    <row r="147" spans="1:58" x14ac:dyDescent="0.25">
      <c r="A147" s="133" t="s">
        <v>268</v>
      </c>
      <c r="B147" s="111" t="s">
        <v>267</v>
      </c>
      <c r="C147" s="165"/>
      <c r="D147" s="165"/>
      <c r="E147" s="165"/>
      <c r="F147" s="165"/>
      <c r="G147" s="165"/>
      <c r="H147" s="165"/>
      <c r="I147" s="165"/>
      <c r="J147" s="165"/>
      <c r="K147" s="165"/>
      <c r="L147" s="165"/>
      <c r="M147" s="165"/>
      <c r="N147" s="165"/>
      <c r="O147" s="165"/>
      <c r="P147" s="165"/>
      <c r="Q147" s="167" t="str">
        <f>IF(ISNUMBER('Indicator Data'!Q148),"","Imputed using GDP p.c.")</f>
        <v/>
      </c>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t="s">
        <v>1038</v>
      </c>
      <c r="AO147" s="165" t="s">
        <v>1038</v>
      </c>
      <c r="AP147" s="165"/>
      <c r="AQ147" s="165"/>
      <c r="AR147" s="165"/>
      <c r="AS147" s="165"/>
      <c r="AT147" s="165"/>
      <c r="AU147" s="165"/>
      <c r="AV147" s="165"/>
      <c r="AW147" s="165"/>
      <c r="AX147" s="165"/>
      <c r="AY147" s="165"/>
      <c r="AZ147" s="165"/>
      <c r="BA147" s="165"/>
      <c r="BB147" s="165"/>
      <c r="BC147" s="165"/>
      <c r="BD147" s="165"/>
      <c r="BE147" s="165"/>
      <c r="BF147" s="108"/>
    </row>
    <row r="148" spans="1:58" x14ac:dyDescent="0.25">
      <c r="A148" s="133" t="s">
        <v>270</v>
      </c>
      <c r="B148" s="111" t="s">
        <v>269</v>
      </c>
      <c r="C148" s="165"/>
      <c r="D148" s="165"/>
      <c r="E148" s="165"/>
      <c r="F148" s="165"/>
      <c r="G148" s="165"/>
      <c r="H148" s="165"/>
      <c r="I148" s="165"/>
      <c r="J148" s="165"/>
      <c r="K148" s="165"/>
      <c r="L148" s="165"/>
      <c r="M148" s="165"/>
      <c r="N148" s="165"/>
      <c r="O148" s="165"/>
      <c r="P148" s="165"/>
      <c r="Q148" s="167" t="str">
        <f>IF(ISNUMBER('Indicator Data'!Q149),"","Imputed using GDP p.c.")</f>
        <v/>
      </c>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08"/>
    </row>
    <row r="149" spans="1:58" x14ac:dyDescent="0.25">
      <c r="A149" s="133" t="s">
        <v>272</v>
      </c>
      <c r="B149" s="111" t="s">
        <v>271</v>
      </c>
      <c r="C149" s="165"/>
      <c r="D149" s="165"/>
      <c r="E149" s="165"/>
      <c r="F149" s="165"/>
      <c r="G149" s="165"/>
      <c r="H149" s="165"/>
      <c r="I149" s="165"/>
      <c r="J149" s="165"/>
      <c r="K149" s="165"/>
      <c r="L149" s="165"/>
      <c r="M149" s="165"/>
      <c r="N149" s="165"/>
      <c r="O149" s="165"/>
      <c r="P149" s="165"/>
      <c r="Q149" s="167" t="str">
        <f>IF(ISNUMBER('Indicator Data'!Q150),"","Imputed using GDP p.c.")</f>
        <v/>
      </c>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08"/>
    </row>
    <row r="150" spans="1:58" x14ac:dyDescent="0.25">
      <c r="A150" s="133" t="s">
        <v>274</v>
      </c>
      <c r="B150" s="111" t="s">
        <v>273</v>
      </c>
      <c r="C150" s="165"/>
      <c r="D150" s="165"/>
      <c r="E150" s="165"/>
      <c r="F150" s="165"/>
      <c r="G150" s="165"/>
      <c r="H150" s="165"/>
      <c r="I150" s="165"/>
      <c r="J150" s="165"/>
      <c r="K150" s="165"/>
      <c r="L150" s="165"/>
      <c r="M150" s="165"/>
      <c r="N150" s="165"/>
      <c r="O150" s="165"/>
      <c r="P150" s="165"/>
      <c r="Q150" s="167" t="str">
        <f>IF(ISNUMBER('Indicator Data'!Q151),"","Imputed using GDP p.c.")</f>
        <v/>
      </c>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08"/>
    </row>
    <row r="151" spans="1:58" x14ac:dyDescent="0.25">
      <c r="A151" s="133" t="s">
        <v>276</v>
      </c>
      <c r="B151" s="111" t="s">
        <v>275</v>
      </c>
      <c r="C151" s="165"/>
      <c r="D151" s="165"/>
      <c r="E151" s="165"/>
      <c r="F151" s="165"/>
      <c r="G151" s="165"/>
      <c r="H151" s="165"/>
      <c r="I151" s="165"/>
      <c r="J151" s="165"/>
      <c r="K151" s="165"/>
      <c r="L151" s="165"/>
      <c r="M151" s="165"/>
      <c r="N151" s="165"/>
      <c r="O151" s="165"/>
      <c r="P151" s="165"/>
      <c r="Q151" s="167" t="str">
        <f>IF(ISNUMBER('Indicator Data'!Q152),"","Imputed using GDP p.c.")</f>
        <v/>
      </c>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c r="AV151" s="165"/>
      <c r="AW151" s="165"/>
      <c r="AX151" s="165"/>
      <c r="AY151" s="165"/>
      <c r="AZ151" s="165"/>
      <c r="BA151" s="165"/>
      <c r="BB151" s="165"/>
      <c r="BC151" s="165"/>
      <c r="BD151" s="165"/>
      <c r="BE151" s="165"/>
      <c r="BF151" s="108"/>
    </row>
    <row r="152" spans="1:58" x14ac:dyDescent="0.25">
      <c r="A152" s="133" t="s">
        <v>278</v>
      </c>
      <c r="B152" s="111" t="s">
        <v>277</v>
      </c>
      <c r="C152" s="165"/>
      <c r="D152" s="165"/>
      <c r="E152" s="165"/>
      <c r="F152" s="165"/>
      <c r="G152" s="165"/>
      <c r="H152" s="165"/>
      <c r="I152" s="165"/>
      <c r="J152" s="165"/>
      <c r="K152" s="165"/>
      <c r="L152" s="165"/>
      <c r="M152" s="165"/>
      <c r="N152" s="165"/>
      <c r="O152" s="165"/>
      <c r="P152" s="165"/>
      <c r="Q152" s="167" t="str">
        <f>IF(ISNUMBER('Indicator Data'!Q153),"","Imputed using GDP p.c.")</f>
        <v/>
      </c>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5"/>
      <c r="AW152" s="165"/>
      <c r="AX152" s="165"/>
      <c r="AY152" s="165"/>
      <c r="AZ152" s="165"/>
      <c r="BA152" s="165"/>
      <c r="BB152" s="165"/>
      <c r="BC152" s="165"/>
      <c r="BD152" s="165"/>
      <c r="BE152" s="165"/>
      <c r="BF152" s="108"/>
    </row>
    <row r="153" spans="1:58" x14ac:dyDescent="0.25">
      <c r="A153" s="133" t="s">
        <v>280</v>
      </c>
      <c r="B153" s="111" t="s">
        <v>279</v>
      </c>
      <c r="C153" s="165"/>
      <c r="D153" s="165"/>
      <c r="E153" s="165"/>
      <c r="F153" s="165"/>
      <c r="G153" s="165"/>
      <c r="H153" s="165"/>
      <c r="I153" s="165"/>
      <c r="J153" s="165"/>
      <c r="K153" s="165"/>
      <c r="L153" s="165"/>
      <c r="M153" s="165"/>
      <c r="N153" s="165"/>
      <c r="O153" s="165"/>
      <c r="P153" s="165"/>
      <c r="Q153" s="167" t="str">
        <f>IF(ISNUMBER('Indicator Data'!Q154),"","Imputed using GDP p.c.")</f>
        <v/>
      </c>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08"/>
    </row>
    <row r="154" spans="1:58" x14ac:dyDescent="0.25">
      <c r="A154" s="133" t="s">
        <v>282</v>
      </c>
      <c r="B154" s="111" t="s">
        <v>281</v>
      </c>
      <c r="C154" s="165"/>
      <c r="D154" s="165"/>
      <c r="E154" s="165"/>
      <c r="F154" s="165"/>
      <c r="G154" s="165"/>
      <c r="H154" s="165"/>
      <c r="I154" s="165"/>
      <c r="J154" s="165"/>
      <c r="K154" s="165"/>
      <c r="L154" s="165"/>
      <c r="M154" s="165"/>
      <c r="N154" s="165"/>
      <c r="O154" s="165"/>
      <c r="P154" s="165"/>
      <c r="Q154" s="167" t="str">
        <f>IF(ISNUMBER('Indicator Data'!Q155),"","Imputed using GDP p.c.")</f>
        <v/>
      </c>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t="s">
        <v>1035</v>
      </c>
      <c r="AO154" s="165" t="s">
        <v>1035</v>
      </c>
      <c r="AP154" s="165"/>
      <c r="AQ154" s="165"/>
      <c r="AR154" s="165"/>
      <c r="AS154" s="165"/>
      <c r="AT154" s="165"/>
      <c r="AU154" s="165"/>
      <c r="AV154" s="165"/>
      <c r="AW154" s="165"/>
      <c r="AX154" s="165"/>
      <c r="AY154" s="165"/>
      <c r="AZ154" s="165"/>
      <c r="BA154" s="165"/>
      <c r="BB154" s="165"/>
      <c r="BC154" s="165"/>
      <c r="BD154" s="165"/>
      <c r="BE154" s="165"/>
      <c r="BF154" s="108"/>
    </row>
    <row r="155" spans="1:58" x14ac:dyDescent="0.25">
      <c r="A155" s="133" t="s">
        <v>284</v>
      </c>
      <c r="B155" s="111" t="s">
        <v>283</v>
      </c>
      <c r="C155" s="165"/>
      <c r="D155" s="165"/>
      <c r="E155" s="165"/>
      <c r="F155" s="165"/>
      <c r="G155" s="165"/>
      <c r="H155" s="165"/>
      <c r="I155" s="165"/>
      <c r="J155" s="165"/>
      <c r="K155" s="165"/>
      <c r="L155" s="165"/>
      <c r="M155" s="165"/>
      <c r="N155" s="165"/>
      <c r="O155" s="165"/>
      <c r="P155" s="165"/>
      <c r="Q155" s="167" t="str">
        <f>IF(ISNUMBER('Indicator Data'!Q156),"","Imputed using GDP p.c.")</f>
        <v/>
      </c>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5"/>
      <c r="AW155" s="165"/>
      <c r="AX155" s="165"/>
      <c r="AY155" s="165"/>
      <c r="AZ155" s="165"/>
      <c r="BA155" s="165"/>
      <c r="BB155" s="165"/>
      <c r="BC155" s="165"/>
      <c r="BD155" s="165"/>
      <c r="BE155" s="165"/>
      <c r="BF155" s="108"/>
    </row>
    <row r="156" spans="1:58" x14ac:dyDescent="0.25">
      <c r="A156" s="133" t="s">
        <v>286</v>
      </c>
      <c r="B156" s="111" t="s">
        <v>285</v>
      </c>
      <c r="C156" s="165"/>
      <c r="D156" s="165"/>
      <c r="E156" s="165"/>
      <c r="F156" s="165"/>
      <c r="G156" s="165"/>
      <c r="H156" s="165"/>
      <c r="I156" s="165"/>
      <c r="J156" s="165"/>
      <c r="K156" s="165"/>
      <c r="L156" s="165"/>
      <c r="M156" s="165"/>
      <c r="N156" s="165"/>
      <c r="O156" s="165"/>
      <c r="P156" s="165"/>
      <c r="Q156" s="167" t="str">
        <f>IF(ISNUMBER('Indicator Data'!Q157),"","Imputed using GDP p.c.")</f>
        <v/>
      </c>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t="s">
        <v>1036</v>
      </c>
      <c r="AO156" s="165" t="s">
        <v>1036</v>
      </c>
      <c r="AP156" s="165"/>
      <c r="AQ156" s="165"/>
      <c r="AR156" s="165"/>
      <c r="AS156" s="165"/>
      <c r="AT156" s="165"/>
      <c r="AU156" s="165"/>
      <c r="AV156" s="165"/>
      <c r="AW156" s="165"/>
      <c r="AX156" s="165"/>
      <c r="AY156" s="165"/>
      <c r="AZ156" s="165"/>
      <c r="BA156" s="165"/>
      <c r="BB156" s="165"/>
      <c r="BC156" s="165"/>
      <c r="BD156" s="165"/>
      <c r="BE156" s="165"/>
      <c r="BF156" s="108"/>
    </row>
    <row r="157" spans="1:58" x14ac:dyDescent="0.25">
      <c r="A157" s="133" t="s">
        <v>288</v>
      </c>
      <c r="B157" s="111" t="s">
        <v>287</v>
      </c>
      <c r="C157" s="165"/>
      <c r="D157" s="165"/>
      <c r="E157" s="165"/>
      <c r="F157" s="165"/>
      <c r="G157" s="165"/>
      <c r="H157" s="165"/>
      <c r="I157" s="165"/>
      <c r="J157" s="165"/>
      <c r="K157" s="165"/>
      <c r="L157" s="165"/>
      <c r="M157" s="165"/>
      <c r="N157" s="165"/>
      <c r="O157" s="165"/>
      <c r="P157" s="165"/>
      <c r="Q157" s="167" t="str">
        <f>IF(ISNUMBER('Indicator Data'!Q158),"","Imputed using GDP p.c.")</f>
        <v/>
      </c>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c r="AV157" s="165"/>
      <c r="AW157" s="165"/>
      <c r="AX157" s="165"/>
      <c r="AY157" s="165"/>
      <c r="AZ157" s="165"/>
      <c r="BA157" s="165"/>
      <c r="BB157" s="165"/>
      <c r="BC157" s="165"/>
      <c r="BD157" s="165"/>
      <c r="BE157" s="165"/>
      <c r="BF157" s="108"/>
    </row>
    <row r="158" spans="1:58" x14ac:dyDescent="0.25">
      <c r="A158" s="133" t="s">
        <v>290</v>
      </c>
      <c r="B158" s="111" t="s">
        <v>289</v>
      </c>
      <c r="C158" s="165"/>
      <c r="D158" s="165"/>
      <c r="E158" s="165"/>
      <c r="F158" s="165"/>
      <c r="G158" s="165"/>
      <c r="H158" s="165"/>
      <c r="I158" s="165"/>
      <c r="J158" s="165"/>
      <c r="K158" s="165"/>
      <c r="L158" s="165"/>
      <c r="M158" s="165"/>
      <c r="N158" s="165"/>
      <c r="O158" s="165"/>
      <c r="P158" s="165"/>
      <c r="Q158" s="167" t="str">
        <f>IF(ISNUMBER('Indicator Data'!Q159),"","Imputed using GDP p.c.")</f>
        <v/>
      </c>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c r="BE158" s="165"/>
      <c r="BF158" s="108"/>
    </row>
    <row r="159" spans="1:58" x14ac:dyDescent="0.25">
      <c r="A159" s="133" t="s">
        <v>292</v>
      </c>
      <c r="B159" s="111" t="s">
        <v>291</v>
      </c>
      <c r="C159" s="165"/>
      <c r="D159" s="165"/>
      <c r="E159" s="165"/>
      <c r="F159" s="165"/>
      <c r="G159" s="165"/>
      <c r="H159" s="165"/>
      <c r="I159" s="165"/>
      <c r="J159" s="165"/>
      <c r="K159" s="165"/>
      <c r="L159" s="165"/>
      <c r="M159" s="165"/>
      <c r="N159" s="165"/>
      <c r="O159" s="165"/>
      <c r="P159" s="165"/>
      <c r="Q159" s="167" t="str">
        <f>IF(ISNUMBER('Indicator Data'!Q160),"","Imputed using GDP p.c.")</f>
        <v/>
      </c>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08"/>
    </row>
    <row r="160" spans="1:58" x14ac:dyDescent="0.25">
      <c r="A160" s="133" t="s">
        <v>294</v>
      </c>
      <c r="B160" s="111" t="s">
        <v>293</v>
      </c>
      <c r="C160" s="165"/>
      <c r="D160" s="165"/>
      <c r="E160" s="165"/>
      <c r="F160" s="165"/>
      <c r="G160" s="165"/>
      <c r="H160" s="165"/>
      <c r="I160" s="165"/>
      <c r="J160" s="165"/>
      <c r="K160" s="165"/>
      <c r="L160" s="165"/>
      <c r="M160" s="165"/>
      <c r="N160" s="165"/>
      <c r="O160" s="165"/>
      <c r="P160" s="165"/>
      <c r="Q160" s="167" t="str">
        <f>IF(ISNUMBER('Indicator Data'!Q161),"","Imputed using GDP p.c.")</f>
        <v>Imputed using GDP p.c.</v>
      </c>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t="s">
        <v>1024</v>
      </c>
      <c r="AO160" s="165" t="s">
        <v>1024</v>
      </c>
      <c r="AP160" s="165"/>
      <c r="AQ160" s="165"/>
      <c r="AR160" s="165"/>
      <c r="AS160" s="165"/>
      <c r="AT160" s="165"/>
      <c r="AU160" s="165"/>
      <c r="AV160" s="165"/>
      <c r="AW160" s="165"/>
      <c r="AX160" s="165"/>
      <c r="AY160" s="165"/>
      <c r="AZ160" s="165"/>
      <c r="BA160" s="165"/>
      <c r="BB160" s="165"/>
      <c r="BC160" s="165"/>
      <c r="BD160" s="165"/>
      <c r="BE160" s="165"/>
      <c r="BF160" s="108"/>
    </row>
    <row r="161" spans="1:58" x14ac:dyDescent="0.25">
      <c r="A161" s="133" t="s">
        <v>296</v>
      </c>
      <c r="B161" s="111" t="s">
        <v>295</v>
      </c>
      <c r="C161" s="165"/>
      <c r="D161" s="165"/>
      <c r="E161" s="165"/>
      <c r="F161" s="165"/>
      <c r="G161" s="165"/>
      <c r="H161" s="165"/>
      <c r="I161" s="165"/>
      <c r="J161" s="165"/>
      <c r="K161" s="165"/>
      <c r="L161" s="165"/>
      <c r="M161" s="165"/>
      <c r="N161" s="165"/>
      <c r="O161" s="165"/>
      <c r="P161" s="165"/>
      <c r="Q161" s="167" t="str">
        <f>IF(ISNUMBER('Indicator Data'!Q162),"","Imputed using GDP p.c.")</f>
        <v/>
      </c>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5"/>
      <c r="AS161" s="165"/>
      <c r="AT161" s="165"/>
      <c r="AU161" s="165"/>
      <c r="AV161" s="165"/>
      <c r="AW161" s="165"/>
      <c r="AX161" s="165"/>
      <c r="AY161" s="165"/>
      <c r="AZ161" s="165"/>
      <c r="BA161" s="165"/>
      <c r="BB161" s="165"/>
      <c r="BC161" s="165"/>
      <c r="BD161" s="165"/>
      <c r="BE161" s="165"/>
      <c r="BF161" s="108"/>
    </row>
    <row r="162" spans="1:58" x14ac:dyDescent="0.25">
      <c r="A162" s="133" t="s">
        <v>299</v>
      </c>
      <c r="B162" s="111" t="s">
        <v>298</v>
      </c>
      <c r="C162" s="165"/>
      <c r="D162" s="165"/>
      <c r="E162" s="165"/>
      <c r="F162" s="165"/>
      <c r="G162" s="165"/>
      <c r="H162" s="165"/>
      <c r="I162" s="165"/>
      <c r="J162" s="165"/>
      <c r="K162" s="165"/>
      <c r="L162" s="165"/>
      <c r="M162" s="165"/>
      <c r="N162" s="165"/>
      <c r="O162" s="165"/>
      <c r="P162" s="165"/>
      <c r="Q162" s="167" t="str">
        <f>IF(ISNUMBER('Indicator Data'!Q163),"","Imputed using GDP p.c.")</f>
        <v/>
      </c>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t="s">
        <v>1034</v>
      </c>
      <c r="AO162" s="165" t="s">
        <v>1034</v>
      </c>
      <c r="AQ162" s="165"/>
      <c r="AR162" s="165"/>
      <c r="AS162" s="165"/>
      <c r="AT162" s="165"/>
      <c r="AU162" s="165"/>
      <c r="AV162" s="165"/>
      <c r="AW162" s="165"/>
      <c r="AX162" s="165"/>
      <c r="AY162" s="165"/>
      <c r="AZ162" s="165"/>
      <c r="BA162" s="165"/>
      <c r="BB162" s="165"/>
      <c r="BC162" s="165"/>
      <c r="BD162" s="165"/>
      <c r="BE162" s="165"/>
      <c r="BF162" s="108"/>
    </row>
    <row r="163" spans="1:58" x14ac:dyDescent="0.25">
      <c r="A163" s="133" t="s">
        <v>301</v>
      </c>
      <c r="B163" s="111" t="s">
        <v>300</v>
      </c>
      <c r="C163" s="165"/>
      <c r="D163" s="165"/>
      <c r="E163" s="165"/>
      <c r="F163" s="165"/>
      <c r="G163" s="165"/>
      <c r="H163" s="165"/>
      <c r="I163" s="165"/>
      <c r="J163" s="165"/>
      <c r="K163" s="165"/>
      <c r="L163" s="165"/>
      <c r="M163" s="165"/>
      <c r="N163" s="165"/>
      <c r="O163" s="165"/>
      <c r="P163" s="165"/>
      <c r="Q163" s="167" t="str">
        <f>IF(ISNUMBER('Indicator Data'!Q164),"","Imputed using GDP p.c.")</f>
        <v/>
      </c>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5"/>
      <c r="AW163" s="165"/>
      <c r="AX163" s="165"/>
      <c r="AY163" s="165"/>
      <c r="AZ163" s="165"/>
      <c r="BA163" s="165"/>
      <c r="BB163" s="165"/>
      <c r="BC163" s="165"/>
      <c r="BD163" s="165"/>
      <c r="BE163" s="165"/>
      <c r="BF163" s="108"/>
    </row>
    <row r="164" spans="1:58" x14ac:dyDescent="0.25">
      <c r="A164" s="133" t="s">
        <v>303</v>
      </c>
      <c r="B164" s="111" t="s">
        <v>302</v>
      </c>
      <c r="C164" s="165"/>
      <c r="D164" s="165"/>
      <c r="E164" s="165"/>
      <c r="F164" s="165"/>
      <c r="G164" s="165"/>
      <c r="H164" s="165"/>
      <c r="I164" s="165"/>
      <c r="J164" s="165"/>
      <c r="K164" s="165"/>
      <c r="L164" s="165"/>
      <c r="M164" s="165"/>
      <c r="N164" s="165"/>
      <c r="O164" s="165"/>
      <c r="P164" s="165"/>
      <c r="Q164" s="167" t="str">
        <f>IF(ISNUMBER('Indicator Data'!Q165),"","Imputed using GDP p.c.")</f>
        <v/>
      </c>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08"/>
    </row>
    <row r="165" spans="1:58" x14ac:dyDescent="0.25">
      <c r="A165" s="133" t="s">
        <v>305</v>
      </c>
      <c r="B165" s="111" t="s">
        <v>304</v>
      </c>
      <c r="C165" s="165"/>
      <c r="D165" s="165"/>
      <c r="E165" s="165"/>
      <c r="F165" s="165"/>
      <c r="G165" s="165"/>
      <c r="H165" s="165"/>
      <c r="I165" s="165"/>
      <c r="J165" s="165"/>
      <c r="K165" s="165"/>
      <c r="L165" s="165"/>
      <c r="M165" s="165"/>
      <c r="N165" s="165"/>
      <c r="O165" s="165"/>
      <c r="P165" s="165"/>
      <c r="Q165" s="167" t="str">
        <f>IF(ISNUMBER('Indicator Data'!Q166),"","Imputed using GDP p.c.")</f>
        <v/>
      </c>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t="s">
        <v>1033</v>
      </c>
      <c r="AO165" s="165" t="s">
        <v>1033</v>
      </c>
      <c r="AP165" s="165"/>
      <c r="AQ165" s="165"/>
      <c r="AR165" s="165"/>
      <c r="AS165" s="165"/>
      <c r="AT165" s="165"/>
      <c r="AU165" s="165"/>
      <c r="AV165" s="165"/>
      <c r="AW165" s="165"/>
      <c r="AX165" s="165"/>
      <c r="AY165" s="165"/>
      <c r="AZ165" s="165"/>
      <c r="BA165" s="165"/>
      <c r="BB165" s="165"/>
      <c r="BC165" s="165"/>
      <c r="BD165" s="165"/>
      <c r="BE165" s="165"/>
      <c r="BF165" s="108"/>
    </row>
    <row r="166" spans="1:58" x14ac:dyDescent="0.25">
      <c r="A166" s="133" t="s">
        <v>307</v>
      </c>
      <c r="B166" s="111" t="s">
        <v>306</v>
      </c>
      <c r="C166" s="165"/>
      <c r="D166" s="165"/>
      <c r="E166" s="165"/>
      <c r="F166" s="165"/>
      <c r="G166" s="165"/>
      <c r="H166" s="165"/>
      <c r="I166" s="165"/>
      <c r="J166" s="165"/>
      <c r="K166" s="165"/>
      <c r="L166" s="165"/>
      <c r="M166" s="165"/>
      <c r="N166" s="165"/>
      <c r="O166" s="165"/>
      <c r="P166" s="165"/>
      <c r="Q166" s="167" t="str">
        <f>IF(ISNUMBER('Indicator Data'!Q167),"","Imputed using GDP p.c.")</f>
        <v/>
      </c>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08"/>
    </row>
    <row r="167" spans="1:58" x14ac:dyDescent="0.25">
      <c r="A167" s="133" t="s">
        <v>309</v>
      </c>
      <c r="B167" s="111" t="s">
        <v>308</v>
      </c>
      <c r="C167" s="165"/>
      <c r="D167" s="165"/>
      <c r="E167" s="165"/>
      <c r="F167" s="165"/>
      <c r="G167" s="165"/>
      <c r="H167" s="165"/>
      <c r="I167" s="165"/>
      <c r="J167" s="165"/>
      <c r="K167" s="165"/>
      <c r="L167" s="165"/>
      <c r="M167" s="165"/>
      <c r="N167" s="165"/>
      <c r="O167" s="165"/>
      <c r="P167" s="165"/>
      <c r="Q167" s="167" t="str">
        <f>IF(ISNUMBER('Indicator Data'!Q168),"","Imputed using GDP p.c.")</f>
        <v/>
      </c>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5"/>
      <c r="AS167" s="165"/>
      <c r="AT167" s="165"/>
      <c r="AU167" s="165"/>
      <c r="AV167" s="165"/>
      <c r="AW167" s="165"/>
      <c r="AX167" s="165"/>
      <c r="AY167" s="165"/>
      <c r="AZ167" s="165"/>
      <c r="BA167" s="165"/>
      <c r="BB167" s="165"/>
      <c r="BC167" s="165"/>
      <c r="BD167" s="165"/>
      <c r="BE167" s="165"/>
      <c r="BF167" s="108"/>
    </row>
    <row r="168" spans="1:58" x14ac:dyDescent="0.25">
      <c r="A168" s="133" t="s">
        <v>311</v>
      </c>
      <c r="B168" s="111" t="s">
        <v>310</v>
      </c>
      <c r="C168" s="165"/>
      <c r="D168" s="165"/>
      <c r="E168" s="165"/>
      <c r="F168" s="165"/>
      <c r="G168" s="165"/>
      <c r="H168" s="165"/>
      <c r="I168" s="165"/>
      <c r="J168" s="165"/>
      <c r="K168" s="165"/>
      <c r="L168" s="165"/>
      <c r="M168" s="165"/>
      <c r="N168" s="165"/>
      <c r="O168" s="165"/>
      <c r="P168" s="165"/>
      <c r="Q168" s="167" t="str">
        <f>IF(ISNUMBER('Indicator Data'!Q169),"","Imputed using GDP p.c.")</f>
        <v/>
      </c>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5"/>
      <c r="AS168" s="165"/>
      <c r="AT168" s="165"/>
      <c r="AU168" s="165"/>
      <c r="AV168" s="165"/>
      <c r="AW168" s="165"/>
      <c r="AX168" s="165"/>
      <c r="AY168" s="165"/>
      <c r="AZ168" s="165"/>
      <c r="BA168" s="165"/>
      <c r="BB168" s="165"/>
      <c r="BC168" s="165"/>
      <c r="BD168" s="165"/>
      <c r="BE168" s="165"/>
      <c r="BF168" s="108"/>
    </row>
    <row r="169" spans="1:58" x14ac:dyDescent="0.25">
      <c r="A169" s="133" t="s">
        <v>313</v>
      </c>
      <c r="B169" s="111" t="s">
        <v>312</v>
      </c>
      <c r="C169" s="165"/>
      <c r="D169" s="165"/>
      <c r="E169" s="165"/>
      <c r="F169" s="165"/>
      <c r="G169" s="165"/>
      <c r="H169" s="165"/>
      <c r="I169" s="165"/>
      <c r="J169" s="165"/>
      <c r="K169" s="165"/>
      <c r="L169" s="165"/>
      <c r="M169" s="165"/>
      <c r="N169" s="165"/>
      <c r="O169" s="165"/>
      <c r="P169" s="165"/>
      <c r="Q169" s="167" t="str">
        <f>IF(ISNUMBER('Indicator Data'!Q170),"","Imputed using GDP p.c.")</f>
        <v/>
      </c>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5"/>
      <c r="AS169" s="165"/>
      <c r="AT169" s="165"/>
      <c r="AU169" s="165"/>
      <c r="AV169" s="165"/>
      <c r="AW169" s="165"/>
      <c r="AX169" s="165"/>
      <c r="AY169" s="165"/>
      <c r="AZ169" s="165"/>
      <c r="BA169" s="165"/>
      <c r="BB169" s="165"/>
      <c r="BC169" s="165"/>
      <c r="BD169" s="165"/>
      <c r="BE169" s="165"/>
      <c r="BF169" s="108"/>
    </row>
    <row r="170" spans="1:58" x14ac:dyDescent="0.25">
      <c r="A170" s="133" t="s">
        <v>849</v>
      </c>
      <c r="B170" s="111" t="s">
        <v>314</v>
      </c>
      <c r="C170" s="165"/>
      <c r="D170" s="165"/>
      <c r="E170" s="165"/>
      <c r="F170" s="165"/>
      <c r="G170" s="165"/>
      <c r="H170" s="165"/>
      <c r="I170" s="165"/>
      <c r="J170" s="165"/>
      <c r="K170" s="165"/>
      <c r="L170" s="165"/>
      <c r="M170" s="165"/>
      <c r="N170" s="165"/>
      <c r="O170" s="165"/>
      <c r="P170" s="165"/>
      <c r="Q170" s="167" t="str">
        <f>IF(ISNUMBER('Indicator Data'!Q171),"","Imputed using GDP p.c.")</f>
        <v/>
      </c>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t="s">
        <v>1032</v>
      </c>
      <c r="AO170" s="165" t="s">
        <v>1032</v>
      </c>
      <c r="AP170" s="165"/>
      <c r="AQ170" s="165"/>
      <c r="AR170" s="165"/>
      <c r="AS170" s="165"/>
      <c r="AT170" s="165"/>
      <c r="AU170" s="165"/>
      <c r="AV170" s="165"/>
      <c r="AW170" s="165"/>
      <c r="AX170" s="165"/>
      <c r="AY170" s="165"/>
      <c r="AZ170" s="165"/>
      <c r="BA170" s="165"/>
      <c r="BB170" s="165"/>
      <c r="BC170" s="165"/>
      <c r="BD170" s="165"/>
      <c r="BE170" s="165"/>
      <c r="BF170" s="108"/>
    </row>
    <row r="171" spans="1:58" x14ac:dyDescent="0.25">
      <c r="A171" s="133" t="s">
        <v>317</v>
      </c>
      <c r="B171" s="111" t="s">
        <v>316</v>
      </c>
      <c r="C171" s="165"/>
      <c r="D171" s="165"/>
      <c r="E171" s="165"/>
      <c r="F171" s="165"/>
      <c r="G171" s="165"/>
      <c r="H171" s="165"/>
      <c r="I171" s="165"/>
      <c r="J171" s="165"/>
      <c r="K171" s="165"/>
      <c r="L171" s="165"/>
      <c r="M171" s="165"/>
      <c r="N171" s="165"/>
      <c r="O171" s="165"/>
      <c r="P171" s="165"/>
      <c r="Q171" s="167" t="str">
        <f>IF(ISNUMBER('Indicator Data'!Q172),"","Imputed using GDP p.c.")</f>
        <v/>
      </c>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08"/>
    </row>
    <row r="172" spans="1:58" x14ac:dyDescent="0.25">
      <c r="A172" s="133" t="s">
        <v>850</v>
      </c>
      <c r="B172" s="111" t="s">
        <v>318</v>
      </c>
      <c r="C172" s="165"/>
      <c r="D172" s="165"/>
      <c r="E172" s="165"/>
      <c r="F172" s="165"/>
      <c r="G172" s="165"/>
      <c r="H172" s="165"/>
      <c r="I172" s="165"/>
      <c r="J172" s="165"/>
      <c r="K172" s="165"/>
      <c r="L172" s="165"/>
      <c r="M172" s="165"/>
      <c r="N172" s="165"/>
      <c r="O172" s="165"/>
      <c r="P172" s="165"/>
      <c r="Q172" s="167" t="str">
        <f>IF(ISNUMBER('Indicator Data'!Q173),"","Imputed using GDP p.c.")</f>
        <v/>
      </c>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08"/>
    </row>
    <row r="173" spans="1:58" x14ac:dyDescent="0.25">
      <c r="A173" s="133" t="s">
        <v>320</v>
      </c>
      <c r="B173" s="111" t="s">
        <v>319</v>
      </c>
      <c r="C173" s="165"/>
      <c r="D173" s="165"/>
      <c r="E173" s="165"/>
      <c r="F173" s="165"/>
      <c r="G173" s="165"/>
      <c r="H173" s="165"/>
      <c r="I173" s="165"/>
      <c r="J173" s="165"/>
      <c r="K173" s="165"/>
      <c r="L173" s="165"/>
      <c r="M173" s="165"/>
      <c r="N173" s="165"/>
      <c r="O173" s="165"/>
      <c r="P173" s="165"/>
      <c r="Q173" s="167" t="str">
        <f>IF(ISNUMBER('Indicator Data'!Q174),"","Imputed using GDP p.c.")</f>
        <v/>
      </c>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c r="BA173" s="165"/>
      <c r="BB173" s="165"/>
      <c r="BC173" s="165"/>
      <c r="BD173" s="165"/>
      <c r="BE173" s="165"/>
      <c r="BF173" s="108"/>
    </row>
    <row r="174" spans="1:58" x14ac:dyDescent="0.25">
      <c r="A174" s="133" t="s">
        <v>1144</v>
      </c>
      <c r="B174" s="111" t="s">
        <v>187</v>
      </c>
      <c r="C174" s="165"/>
      <c r="D174" s="165"/>
      <c r="E174" s="165"/>
      <c r="F174" s="165"/>
      <c r="G174" s="165"/>
      <c r="H174" s="165"/>
      <c r="I174" s="165"/>
      <c r="J174" s="165"/>
      <c r="K174" s="165"/>
      <c r="L174" s="165"/>
      <c r="M174" s="165"/>
      <c r="N174" s="165"/>
      <c r="O174" s="165"/>
      <c r="P174" s="165"/>
      <c r="Q174" s="167" t="str">
        <f>IF(ISNUMBER('Indicator Data'!Q175),"","Imputed using GDP p.c.")</f>
        <v/>
      </c>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08"/>
    </row>
    <row r="175" spans="1:58" x14ac:dyDescent="0.25">
      <c r="A175" s="133" t="s">
        <v>373</v>
      </c>
      <c r="B175" s="111" t="s">
        <v>91</v>
      </c>
      <c r="C175" s="165"/>
      <c r="D175" s="165"/>
      <c r="E175" s="165"/>
      <c r="F175" s="165"/>
      <c r="G175" s="165"/>
      <c r="H175" s="165"/>
      <c r="I175" s="165"/>
      <c r="J175" s="165"/>
      <c r="K175" s="165"/>
      <c r="L175" s="165"/>
      <c r="M175" s="165"/>
      <c r="N175" s="165"/>
      <c r="O175" s="165"/>
      <c r="P175" s="165"/>
      <c r="Q175" s="167" t="str">
        <f>IF(ISNUMBER('Indicator Data'!Q176),"","Imputed using GDP p.c.")</f>
        <v/>
      </c>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165"/>
      <c r="BD175" s="165"/>
      <c r="BE175" s="165"/>
      <c r="BF175" s="108"/>
    </row>
    <row r="176" spans="1:58" x14ac:dyDescent="0.25">
      <c r="A176" s="133" t="s">
        <v>322</v>
      </c>
      <c r="B176" s="111" t="s">
        <v>321</v>
      </c>
      <c r="C176" s="165"/>
      <c r="D176" s="165"/>
      <c r="E176" s="165"/>
      <c r="F176" s="165"/>
      <c r="G176" s="165"/>
      <c r="H176" s="165"/>
      <c r="I176" s="165"/>
      <c r="J176" s="165"/>
      <c r="K176" s="165"/>
      <c r="L176" s="165"/>
      <c r="M176" s="165"/>
      <c r="N176" s="165"/>
      <c r="O176" s="165"/>
      <c r="P176" s="165"/>
      <c r="Q176" s="167" t="str">
        <f>IF(ISNUMBER('Indicator Data'!Q177),"","Imputed using GDP p.c.")</f>
        <v/>
      </c>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c r="BA176" s="165"/>
      <c r="BB176" s="165"/>
      <c r="BC176" s="165"/>
      <c r="BD176" s="165"/>
      <c r="BE176" s="165"/>
      <c r="BF176" s="108"/>
    </row>
    <row r="177" spans="1:58" x14ac:dyDescent="0.25">
      <c r="A177" s="133" t="s">
        <v>324</v>
      </c>
      <c r="B177" s="111" t="s">
        <v>323</v>
      </c>
      <c r="C177" s="165"/>
      <c r="D177" s="165"/>
      <c r="E177" s="165"/>
      <c r="F177" s="165"/>
      <c r="G177" s="165"/>
      <c r="H177" s="165"/>
      <c r="I177" s="165"/>
      <c r="J177" s="165"/>
      <c r="K177" s="165"/>
      <c r="L177" s="165"/>
      <c r="M177" s="165"/>
      <c r="N177" s="165"/>
      <c r="O177" s="165"/>
      <c r="P177" s="165"/>
      <c r="Q177" s="167" t="str">
        <f>IF(ISNUMBER('Indicator Data'!Q178),"","Imputed using GDP p.c.")</f>
        <v/>
      </c>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t="s">
        <v>1039</v>
      </c>
      <c r="AO177" s="165" t="s">
        <v>1039</v>
      </c>
      <c r="AP177" s="165"/>
      <c r="AQ177" s="165"/>
      <c r="AR177" s="165"/>
      <c r="AS177" s="165"/>
      <c r="AT177" s="165"/>
      <c r="AU177" s="165"/>
      <c r="AV177" s="165"/>
      <c r="AW177" s="165"/>
      <c r="AX177" s="165"/>
      <c r="AY177" s="165"/>
      <c r="AZ177" s="165"/>
      <c r="BA177" s="165"/>
      <c r="BB177" s="165"/>
      <c r="BC177" s="165"/>
      <c r="BD177" s="165"/>
      <c r="BE177" s="165"/>
      <c r="BF177" s="108"/>
    </row>
    <row r="178" spans="1:58" x14ac:dyDescent="0.25">
      <c r="A178" s="133" t="s">
        <v>326</v>
      </c>
      <c r="B178" s="111" t="s">
        <v>325</v>
      </c>
      <c r="C178" s="165"/>
      <c r="D178" s="165"/>
      <c r="E178" s="165"/>
      <c r="F178" s="165"/>
      <c r="G178" s="165"/>
      <c r="H178" s="165"/>
      <c r="I178" s="165"/>
      <c r="J178" s="165"/>
      <c r="K178" s="165"/>
      <c r="L178" s="165"/>
      <c r="M178" s="165"/>
      <c r="N178" s="165"/>
      <c r="O178" s="165"/>
      <c r="P178" s="165"/>
      <c r="Q178" s="167" t="str">
        <f>IF(ISNUMBER('Indicator Data'!Q179),"","Imputed using GDP p.c.")</f>
        <v/>
      </c>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08"/>
    </row>
    <row r="179" spans="1:58" x14ac:dyDescent="0.25">
      <c r="A179" s="133" t="s">
        <v>328</v>
      </c>
      <c r="B179" s="111" t="s">
        <v>327</v>
      </c>
      <c r="C179" s="165"/>
      <c r="D179" s="165"/>
      <c r="E179" s="165"/>
      <c r="F179" s="165"/>
      <c r="G179" s="165"/>
      <c r="H179" s="165"/>
      <c r="I179" s="165"/>
      <c r="J179" s="165"/>
      <c r="K179" s="165"/>
      <c r="L179" s="165"/>
      <c r="M179" s="165"/>
      <c r="N179" s="165"/>
      <c r="O179" s="165"/>
      <c r="P179" s="165"/>
      <c r="Q179" s="167" t="str">
        <f>IF(ISNUMBER('Indicator Data'!Q180),"","Imputed using GDP p.c.")</f>
        <v/>
      </c>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c r="BC179" s="165"/>
      <c r="BD179" s="165"/>
      <c r="BE179" s="165"/>
      <c r="BF179" s="108"/>
    </row>
    <row r="180" spans="1:58" x14ac:dyDescent="0.25">
      <c r="A180" s="133" t="s">
        <v>330</v>
      </c>
      <c r="B180" s="111" t="s">
        <v>329</v>
      </c>
      <c r="C180" s="165"/>
      <c r="D180" s="165"/>
      <c r="E180" s="165"/>
      <c r="F180" s="165"/>
      <c r="G180" s="165"/>
      <c r="H180" s="165"/>
      <c r="I180" s="165"/>
      <c r="J180" s="165"/>
      <c r="K180" s="165"/>
      <c r="L180" s="165"/>
      <c r="M180" s="165"/>
      <c r="N180" s="165"/>
      <c r="O180" s="165"/>
      <c r="P180" s="165"/>
      <c r="Q180" s="167" t="str">
        <f>IF(ISNUMBER('Indicator Data'!Q181),"","Imputed using GDP p.c.")</f>
        <v/>
      </c>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08"/>
    </row>
    <row r="181" spans="1:58" x14ac:dyDescent="0.25">
      <c r="A181" s="133" t="s">
        <v>332</v>
      </c>
      <c r="B181" s="111" t="s">
        <v>331</v>
      </c>
      <c r="C181" s="165"/>
      <c r="D181" s="165"/>
      <c r="E181" s="165"/>
      <c r="F181" s="165"/>
      <c r="G181" s="165"/>
      <c r="H181" s="165"/>
      <c r="I181" s="165"/>
      <c r="J181" s="165"/>
      <c r="K181" s="165"/>
      <c r="L181" s="165"/>
      <c r="M181" s="165"/>
      <c r="N181" s="165"/>
      <c r="O181" s="165"/>
      <c r="P181" s="165"/>
      <c r="Q181" s="167" t="str">
        <f>IF(ISNUMBER('Indicator Data'!Q182),"","Imputed using GDP p.c.")</f>
        <v/>
      </c>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5"/>
      <c r="AS181" s="165"/>
      <c r="AT181" s="165"/>
      <c r="AU181" s="165"/>
      <c r="AV181" s="165"/>
      <c r="AW181" s="165"/>
      <c r="AX181" s="165"/>
      <c r="AY181" s="165"/>
      <c r="AZ181" s="165"/>
      <c r="BA181" s="165"/>
      <c r="BB181" s="165"/>
      <c r="BC181" s="165"/>
      <c r="BD181" s="165"/>
      <c r="BE181" s="165"/>
      <c r="BF181" s="108"/>
    </row>
    <row r="182" spans="1:58" x14ac:dyDescent="0.25">
      <c r="A182" s="133" t="s">
        <v>334</v>
      </c>
      <c r="B182" s="111" t="s">
        <v>333</v>
      </c>
      <c r="C182" s="165"/>
      <c r="D182" s="165"/>
      <c r="E182" s="165"/>
      <c r="F182" s="165"/>
      <c r="G182" s="165"/>
      <c r="H182" s="165"/>
      <c r="I182" s="165"/>
      <c r="J182" s="165"/>
      <c r="K182" s="165"/>
      <c r="L182" s="165"/>
      <c r="M182" s="165"/>
      <c r="N182" s="165"/>
      <c r="O182" s="165"/>
      <c r="P182" s="165"/>
      <c r="Q182" s="167" t="str">
        <f>IF(ISNUMBER('Indicator Data'!Q183),"","Imputed using GDP p.c.")</f>
        <v>Imputed using GDP p.c.</v>
      </c>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t="s">
        <v>1039</v>
      </c>
      <c r="AO182" s="165" t="s">
        <v>1039</v>
      </c>
      <c r="AP182" s="165"/>
      <c r="AQ182" s="165"/>
      <c r="AR182" s="165"/>
      <c r="AS182" s="165"/>
      <c r="AT182" s="165"/>
      <c r="AU182" s="165"/>
      <c r="AV182" s="165"/>
      <c r="AW182" s="165"/>
      <c r="AX182" s="165"/>
      <c r="AY182" s="165"/>
      <c r="AZ182" s="165"/>
      <c r="BA182" s="165"/>
      <c r="BB182" s="165"/>
      <c r="BC182" s="165"/>
      <c r="BD182" s="165"/>
      <c r="BE182" s="165"/>
      <c r="BF182" s="108"/>
    </row>
    <row r="183" spans="1:58" x14ac:dyDescent="0.25">
      <c r="A183" s="133" t="s">
        <v>336</v>
      </c>
      <c r="B183" s="111" t="s">
        <v>335</v>
      </c>
      <c r="C183" s="165"/>
      <c r="D183" s="165"/>
      <c r="E183" s="165"/>
      <c r="F183" s="165"/>
      <c r="G183" s="165"/>
      <c r="H183" s="165"/>
      <c r="I183" s="165"/>
      <c r="J183" s="165"/>
      <c r="K183" s="165"/>
      <c r="L183" s="165"/>
      <c r="M183" s="165"/>
      <c r="N183" s="165"/>
      <c r="O183" s="165"/>
      <c r="P183" s="165"/>
      <c r="Q183" s="167" t="str">
        <f>IF(ISNUMBER('Indicator Data'!Q184),"","Imputed using GDP p.c.")</f>
        <v/>
      </c>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5"/>
      <c r="AS183" s="165"/>
      <c r="AT183" s="165"/>
      <c r="AU183" s="165"/>
      <c r="AV183" s="165"/>
      <c r="AW183" s="165"/>
      <c r="AX183" s="165"/>
      <c r="AY183" s="165"/>
      <c r="AZ183" s="165"/>
      <c r="BA183" s="165"/>
      <c r="BB183" s="165"/>
      <c r="BC183" s="165"/>
      <c r="BD183" s="165"/>
      <c r="BE183" s="165"/>
      <c r="BF183" s="108"/>
    </row>
    <row r="184" spans="1:58" x14ac:dyDescent="0.25">
      <c r="A184" s="133" t="s">
        <v>338</v>
      </c>
      <c r="B184" s="111" t="s">
        <v>337</v>
      </c>
      <c r="C184" s="165"/>
      <c r="D184" s="165"/>
      <c r="E184" s="165"/>
      <c r="F184" s="165"/>
      <c r="G184" s="165"/>
      <c r="H184" s="165"/>
      <c r="I184" s="165"/>
      <c r="J184" s="165"/>
      <c r="K184" s="165"/>
      <c r="L184" s="165"/>
      <c r="M184" s="165"/>
      <c r="N184" s="165"/>
      <c r="O184" s="165"/>
      <c r="P184" s="165"/>
      <c r="Q184" s="167" t="str">
        <f>IF(ISNUMBER('Indicator Data'!Q185),"","Imputed using GDP p.c.")</f>
        <v/>
      </c>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5"/>
      <c r="AS184" s="165"/>
      <c r="AT184" s="165"/>
      <c r="AU184" s="165"/>
      <c r="AV184" s="165"/>
      <c r="AW184" s="165"/>
      <c r="AX184" s="165"/>
      <c r="AY184" s="165"/>
      <c r="AZ184" s="165"/>
      <c r="BA184" s="165"/>
      <c r="BB184" s="165"/>
      <c r="BC184" s="165"/>
      <c r="BD184" s="165"/>
      <c r="BE184" s="165"/>
      <c r="BF184" s="108"/>
    </row>
    <row r="185" spans="1:58" x14ac:dyDescent="0.25">
      <c r="A185" s="133" t="s">
        <v>340</v>
      </c>
      <c r="B185" s="111" t="s">
        <v>339</v>
      </c>
      <c r="C185" s="165"/>
      <c r="D185" s="165"/>
      <c r="E185" s="165"/>
      <c r="F185" s="165"/>
      <c r="G185" s="165"/>
      <c r="H185" s="165"/>
      <c r="I185" s="165"/>
      <c r="J185" s="165"/>
      <c r="K185" s="165"/>
      <c r="L185" s="165"/>
      <c r="M185" s="165"/>
      <c r="N185" s="165"/>
      <c r="O185" s="165"/>
      <c r="P185" s="165"/>
      <c r="Q185" s="167" t="str">
        <f>IF(ISNUMBER('Indicator Data'!Q186),"","Imputed using GDP p.c.")</f>
        <v/>
      </c>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5"/>
      <c r="AW185" s="165"/>
      <c r="AX185" s="165"/>
      <c r="AY185" s="165"/>
      <c r="AZ185" s="165"/>
      <c r="BA185" s="165"/>
      <c r="BB185" s="165"/>
      <c r="BC185" s="165"/>
      <c r="BD185" s="165"/>
      <c r="BE185" s="165"/>
      <c r="BF185" s="108"/>
    </row>
    <row r="186" spans="1:58" x14ac:dyDescent="0.25">
      <c r="A186" s="133" t="s">
        <v>851</v>
      </c>
      <c r="B186" s="111" t="s">
        <v>341</v>
      </c>
      <c r="C186" s="165"/>
      <c r="D186" s="165"/>
      <c r="E186" s="165"/>
      <c r="F186" s="165"/>
      <c r="G186" s="165"/>
      <c r="H186" s="165"/>
      <c r="I186" s="165"/>
      <c r="J186" s="165"/>
      <c r="K186" s="165"/>
      <c r="L186" s="165"/>
      <c r="M186" s="165"/>
      <c r="N186" s="165"/>
      <c r="O186" s="165"/>
      <c r="P186" s="165"/>
      <c r="Q186" s="167" t="str">
        <f>IF(ISNUMBER('Indicator Data'!Q187),"","Imputed using GDP p.c.")</f>
        <v/>
      </c>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5"/>
      <c r="AS186" s="165"/>
      <c r="AT186" s="165"/>
      <c r="AU186" s="165"/>
      <c r="AV186" s="165"/>
      <c r="AW186" s="165"/>
      <c r="AX186" s="165"/>
      <c r="AY186" s="165"/>
      <c r="AZ186" s="165"/>
      <c r="BA186" s="165"/>
      <c r="BB186" s="165"/>
      <c r="BC186" s="165"/>
      <c r="BD186" s="165"/>
      <c r="BE186" s="165"/>
      <c r="BF186" s="108"/>
    </row>
    <row r="187" spans="1:58" x14ac:dyDescent="0.25">
      <c r="A187" s="133" t="s">
        <v>343</v>
      </c>
      <c r="B187" s="111" t="s">
        <v>342</v>
      </c>
      <c r="C187" s="165"/>
      <c r="D187" s="165"/>
      <c r="E187" s="165"/>
      <c r="F187" s="165"/>
      <c r="G187" s="165"/>
      <c r="H187" s="165"/>
      <c r="I187" s="165"/>
      <c r="J187" s="165"/>
      <c r="K187" s="165"/>
      <c r="L187" s="165"/>
      <c r="M187" s="165"/>
      <c r="N187" s="165"/>
      <c r="O187" s="165"/>
      <c r="P187" s="165"/>
      <c r="Q187" s="167" t="str">
        <f>IF(ISNUMBER('Indicator Data'!Q188),"","Imputed using GDP p.c.")</f>
        <v/>
      </c>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5"/>
      <c r="AW187" s="165"/>
      <c r="AX187" s="165"/>
      <c r="AY187" s="165"/>
      <c r="AZ187" s="165"/>
      <c r="BA187" s="165"/>
      <c r="BB187" s="165"/>
      <c r="BC187" s="165"/>
      <c r="BD187" s="165"/>
      <c r="BE187" s="165"/>
      <c r="BF187" s="108"/>
    </row>
    <row r="188" spans="1:58" x14ac:dyDescent="0.25">
      <c r="A188" s="133" t="s">
        <v>345</v>
      </c>
      <c r="B188" s="111" t="s">
        <v>344</v>
      </c>
      <c r="C188" s="165"/>
      <c r="D188" s="165"/>
      <c r="E188" s="165"/>
      <c r="F188" s="165"/>
      <c r="G188" s="165"/>
      <c r="H188" s="165"/>
      <c r="I188" s="165"/>
      <c r="J188" s="165"/>
      <c r="K188" s="165"/>
      <c r="L188" s="165"/>
      <c r="M188" s="165"/>
      <c r="N188" s="165"/>
      <c r="O188" s="165"/>
      <c r="P188" s="165"/>
      <c r="Q188" s="167" t="str">
        <f>IF(ISNUMBER('Indicator Data'!Q189),"","Imputed using GDP p.c.")</f>
        <v/>
      </c>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5"/>
      <c r="AY188" s="165"/>
      <c r="AZ188" s="165"/>
      <c r="BA188" s="165"/>
      <c r="BB188" s="165"/>
      <c r="BC188" s="165"/>
      <c r="BD188" s="165"/>
      <c r="BE188" s="165"/>
      <c r="BF188" s="108"/>
    </row>
    <row r="189" spans="1:58" x14ac:dyDescent="0.25">
      <c r="A189" s="133" t="s">
        <v>347</v>
      </c>
      <c r="B189" s="111" t="s">
        <v>346</v>
      </c>
      <c r="C189" s="165"/>
      <c r="D189" s="165"/>
      <c r="E189" s="165"/>
      <c r="F189" s="165"/>
      <c r="G189" s="165"/>
      <c r="H189" s="165"/>
      <c r="I189" s="165"/>
      <c r="J189" s="165"/>
      <c r="K189" s="165"/>
      <c r="L189" s="165"/>
      <c r="M189" s="165"/>
      <c r="N189" s="165"/>
      <c r="O189" s="165"/>
      <c r="P189" s="165"/>
      <c r="Q189" s="167" t="str">
        <f>IF(ISNUMBER('Indicator Data'!Q190),"","Imputed using GDP p.c.")</f>
        <v/>
      </c>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5"/>
      <c r="AW189" s="165"/>
      <c r="AX189" s="165"/>
      <c r="AY189" s="165"/>
      <c r="AZ189" s="165"/>
      <c r="BA189" s="165"/>
      <c r="BB189" s="165"/>
      <c r="BC189" s="165"/>
      <c r="BD189" s="165"/>
      <c r="BE189" s="165"/>
      <c r="BF189" s="108"/>
    </row>
    <row r="190" spans="1:58" x14ac:dyDescent="0.25">
      <c r="A190" s="133" t="s">
        <v>349</v>
      </c>
      <c r="B190" s="111" t="s">
        <v>348</v>
      </c>
      <c r="C190" s="165"/>
      <c r="D190" s="165"/>
      <c r="E190" s="165"/>
      <c r="F190" s="165"/>
      <c r="G190" s="165"/>
      <c r="H190" s="165"/>
      <c r="I190" s="165"/>
      <c r="J190" s="165"/>
      <c r="K190" s="165"/>
      <c r="L190" s="165"/>
      <c r="M190" s="165"/>
      <c r="N190" s="165"/>
      <c r="O190" s="165"/>
      <c r="P190" s="165"/>
      <c r="Q190" s="167" t="str">
        <f>IF(ISNUMBER('Indicator Data'!Q191),"","Imputed using GDP p.c.")</f>
        <v/>
      </c>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5"/>
      <c r="AY190" s="165"/>
      <c r="AZ190" s="165"/>
      <c r="BA190" s="165"/>
      <c r="BB190" s="165"/>
      <c r="BC190" s="165"/>
      <c r="BD190" s="165"/>
      <c r="BE190" s="165"/>
      <c r="BF190" s="108"/>
    </row>
    <row r="191" spans="1:58" x14ac:dyDescent="0.25">
      <c r="A191" s="133" t="s">
        <v>852</v>
      </c>
      <c r="B191" s="111" t="s">
        <v>350</v>
      </c>
      <c r="C191" s="165"/>
      <c r="D191" s="165"/>
      <c r="E191" s="165"/>
      <c r="F191" s="165"/>
      <c r="G191" s="165"/>
      <c r="H191" s="165"/>
      <c r="I191" s="165"/>
      <c r="J191" s="165"/>
      <c r="K191" s="165"/>
      <c r="L191" s="165"/>
      <c r="M191" s="165"/>
      <c r="N191" s="165"/>
      <c r="O191" s="165"/>
      <c r="P191" s="165"/>
      <c r="Q191" s="167" t="str">
        <f>IF(ISNUMBER('Indicator Data'!Q192),"","Imputed using GDP p.c.")</f>
        <v/>
      </c>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c r="AV191" s="165"/>
      <c r="AW191" s="165"/>
      <c r="AX191" s="165"/>
      <c r="AY191" s="165"/>
      <c r="AZ191" s="165"/>
      <c r="BA191" s="165"/>
      <c r="BB191" s="165"/>
      <c r="BC191" s="165"/>
      <c r="BD191" s="165"/>
      <c r="BE191" s="165"/>
      <c r="BF191" s="108"/>
    </row>
    <row r="192" spans="1:58" x14ac:dyDescent="0.25">
      <c r="A192" s="133" t="s">
        <v>375</v>
      </c>
      <c r="B192" s="111" t="s">
        <v>351</v>
      </c>
      <c r="C192" s="165"/>
      <c r="D192" s="165"/>
      <c r="E192" s="165"/>
      <c r="F192" s="165"/>
      <c r="G192" s="165"/>
      <c r="H192" s="165"/>
      <c r="I192" s="165"/>
      <c r="J192" s="165"/>
      <c r="K192" s="165"/>
      <c r="L192" s="165"/>
      <c r="M192" s="165"/>
      <c r="N192" s="165"/>
      <c r="O192" s="165"/>
      <c r="P192" s="165"/>
      <c r="Q192" s="167" t="str">
        <f>IF(ISNUMBER('Indicator Data'!Q193),"","Imputed using GDP p.c.")</f>
        <v/>
      </c>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5"/>
      <c r="AW192" s="165"/>
      <c r="AX192" s="165"/>
      <c r="AY192" s="165"/>
      <c r="AZ192" s="165"/>
      <c r="BA192" s="165"/>
      <c r="BB192" s="165"/>
      <c r="BC192" s="165"/>
      <c r="BD192" s="165"/>
      <c r="BE192" s="165"/>
      <c r="BF192" s="108"/>
    </row>
    <row r="193" spans="1:58" x14ac:dyDescent="0.25">
      <c r="A193" s="133" t="s">
        <v>353</v>
      </c>
      <c r="B193" s="111" t="s">
        <v>352</v>
      </c>
      <c r="C193" s="165"/>
      <c r="D193" s="165"/>
      <c r="E193" s="165"/>
      <c r="F193" s="165"/>
      <c r="G193" s="165"/>
      <c r="H193" s="165"/>
      <c r="I193" s="165"/>
      <c r="J193" s="165"/>
      <c r="K193" s="165"/>
      <c r="L193" s="165"/>
      <c r="M193" s="165"/>
      <c r="N193" s="165"/>
      <c r="O193" s="165"/>
      <c r="P193" s="165"/>
      <c r="Q193" s="167" t="str">
        <f>IF(ISNUMBER('Indicator Data'!Q194),"","Imputed using GDP p.c.")</f>
        <v/>
      </c>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c r="AV193" s="165"/>
      <c r="AW193" s="165"/>
      <c r="AX193" s="165"/>
      <c r="AY193" s="165"/>
      <c r="AZ193" s="165"/>
      <c r="BA193" s="165"/>
      <c r="BB193" s="165"/>
      <c r="BC193" s="165"/>
      <c r="BD193" s="165"/>
      <c r="BE193" s="165"/>
      <c r="BF193" s="108"/>
    </row>
    <row r="194" spans="1:58" x14ac:dyDescent="0.25">
      <c r="A194" s="133" t="s">
        <v>355</v>
      </c>
      <c r="B194" s="111" t="s">
        <v>354</v>
      </c>
      <c r="C194" s="165"/>
      <c r="D194" s="165"/>
      <c r="E194" s="165"/>
      <c r="F194" s="165"/>
      <c r="G194" s="165"/>
      <c r="H194" s="165"/>
      <c r="I194" s="165"/>
      <c r="J194" s="165"/>
      <c r="K194" s="165"/>
      <c r="L194" s="165"/>
      <c r="M194" s="165"/>
      <c r="N194" s="165"/>
      <c r="O194" s="165"/>
      <c r="P194" s="165"/>
      <c r="Q194" s="167" t="str">
        <f>IF(ISNUMBER('Indicator Data'!Q195),"","Imputed using GDP p.c.")</f>
        <v/>
      </c>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5"/>
      <c r="AW194" s="165"/>
      <c r="AX194" s="165"/>
      <c r="AY194" s="165"/>
      <c r="AZ194" s="165"/>
      <c r="BA194" s="165"/>
      <c r="BB194" s="165"/>
      <c r="BC194" s="165"/>
      <c r="BD194" s="165"/>
      <c r="BE194" s="165"/>
      <c r="BF194" s="108"/>
    </row>
    <row r="195" spans="1:58" x14ac:dyDescent="0.25">
      <c r="A195" s="133" t="s">
        <v>357</v>
      </c>
      <c r="B195" s="111" t="s">
        <v>356</v>
      </c>
      <c r="C195" s="165"/>
      <c r="D195" s="165"/>
      <c r="E195" s="165"/>
      <c r="F195" s="165"/>
      <c r="G195" s="165"/>
      <c r="H195" s="165"/>
      <c r="I195" s="165"/>
      <c r="J195" s="165"/>
      <c r="K195" s="165"/>
      <c r="L195" s="165"/>
      <c r="M195" s="165"/>
      <c r="N195" s="165"/>
      <c r="O195" s="165"/>
      <c r="P195" s="165"/>
      <c r="Q195" s="167" t="str">
        <f>IF(ISNUMBER('Indicator Data'!Q196),"","Imputed using GDP p.c.")</f>
        <v/>
      </c>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c r="BE195" s="165"/>
      <c r="BF195" s="108"/>
    </row>
  </sheetData>
  <mergeCells count="1">
    <mergeCell ref="A1:BE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3"/>
  <sheetViews>
    <sheetView zoomScale="80" zoomScaleNormal="80" workbookViewId="0">
      <pane xSplit="1" ySplit="1" topLeftCell="B2" activePane="bottomRight" state="frozen"/>
      <selection pane="topRight" activeCell="B1" sqref="B1"/>
      <selection pane="bottomLeft" activeCell="A2" sqref="A2"/>
      <selection pane="bottomRight" activeCell="A2" sqref="A2"/>
    </sheetView>
  </sheetViews>
  <sheetFormatPr defaultRowHeight="15" x14ac:dyDescent="0.25"/>
  <cols>
    <col min="2" max="52" width="5" bestFit="1" customWidth="1"/>
  </cols>
  <sheetData>
    <row r="1" spans="1:54" ht="296.25" x14ac:dyDescent="0.25">
      <c r="A1" s="5" t="s">
        <v>358</v>
      </c>
      <c r="B1" s="169" t="s">
        <v>437</v>
      </c>
      <c r="C1" s="169" t="s">
        <v>438</v>
      </c>
      <c r="D1" s="169" t="s">
        <v>871</v>
      </c>
      <c r="E1" s="169" t="s">
        <v>872</v>
      </c>
      <c r="F1" s="169" t="s">
        <v>873</v>
      </c>
      <c r="G1" s="169" t="s">
        <v>874</v>
      </c>
      <c r="H1" s="169" t="s">
        <v>880</v>
      </c>
      <c r="I1" s="169" t="s">
        <v>811</v>
      </c>
      <c r="J1" s="169" t="s">
        <v>812</v>
      </c>
      <c r="K1" s="169" t="s">
        <v>810</v>
      </c>
      <c r="L1" s="169" t="s">
        <v>792</v>
      </c>
      <c r="M1" s="169" t="s">
        <v>836</v>
      </c>
      <c r="N1" s="169" t="s">
        <v>943</v>
      </c>
      <c r="O1" s="169" t="s">
        <v>944</v>
      </c>
      <c r="P1" s="169" t="s">
        <v>386</v>
      </c>
      <c r="Q1" s="169" t="s">
        <v>387</v>
      </c>
      <c r="R1" s="169" t="s">
        <v>489</v>
      </c>
      <c r="S1" s="169" t="s">
        <v>490</v>
      </c>
      <c r="T1" s="169" t="s">
        <v>490</v>
      </c>
      <c r="U1" s="169" t="s">
        <v>395</v>
      </c>
      <c r="V1" s="169" t="s">
        <v>482</v>
      </c>
      <c r="W1" s="169" t="s">
        <v>394</v>
      </c>
      <c r="X1" s="169" t="s">
        <v>904</v>
      </c>
      <c r="Y1" s="169" t="s">
        <v>480</v>
      </c>
      <c r="Z1" s="169" t="s">
        <v>911</v>
      </c>
      <c r="AA1" s="169" t="s">
        <v>405</v>
      </c>
      <c r="AB1" s="169" t="s">
        <v>481</v>
      </c>
      <c r="AC1" s="169" t="s">
        <v>995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877</v>
      </c>
      <c r="AY1" s="169" t="s">
        <v>389</v>
      </c>
      <c r="AZ1" s="169" t="s">
        <v>388</v>
      </c>
      <c r="BA1" s="169" t="s">
        <v>1047</v>
      </c>
      <c r="BB1" s="169" t="s">
        <v>1048</v>
      </c>
    </row>
    <row r="2" spans="1:54" x14ac:dyDescent="0.25">
      <c r="A2" s="5" t="s">
        <v>0</v>
      </c>
      <c r="B2" s="170">
        <f>IF('Indicator Data'!C6="No Data",1,IF('Indicator Data imputation'!C5&lt;&gt;"",1,0))</f>
        <v>0</v>
      </c>
      <c r="C2" s="170">
        <f>IF('Indicator Data'!D6="No Data",1,IF('Indicator Data imputation'!D5&lt;&gt;"",1,0))</f>
        <v>0</v>
      </c>
      <c r="D2" s="170">
        <f>IF('Indicator Data'!E6="No Data",1,IF('Indicator Data imputation'!E5&lt;&gt;"",1,0))</f>
        <v>0</v>
      </c>
      <c r="E2" s="170">
        <f>IF('Indicator Data'!F6="No Data",1,IF('Indicator Data imputation'!F5&lt;&gt;"",1,0))</f>
        <v>0</v>
      </c>
      <c r="F2" s="170">
        <f>IF('Indicator Data'!G6="No Data",1,IF('Indicator Data imputation'!G5&lt;&gt;"",1,0))</f>
        <v>0</v>
      </c>
      <c r="G2" s="170">
        <f>IF('Indicator Data'!H6="No Data",1,IF('Indicator Data imputation'!H5&lt;&gt;"",1,0))</f>
        <v>0</v>
      </c>
      <c r="H2" s="170">
        <f>IF('Indicator Data'!I6="No Data",1,IF('Indicator Data imputation'!I5&lt;&gt;"",1,0))</f>
        <v>0</v>
      </c>
      <c r="I2" s="170">
        <f>IF('Indicator Data'!J6="No Data",1,IF('Indicator Data imputation'!J5&lt;&gt;"",1,0))</f>
        <v>0</v>
      </c>
      <c r="J2" s="170">
        <f>IF('Indicator Data'!K6="No Data",1,IF('Indicator Data imputation'!K5&lt;&gt;"",1,0))</f>
        <v>0</v>
      </c>
      <c r="K2" s="170">
        <f>IF('Indicator Data'!L6="No Data",1,IF('Indicator Data imputation'!L5&lt;&gt;"",1,0))</f>
        <v>0</v>
      </c>
      <c r="L2" s="170">
        <f>IF('Indicator Data'!M6="No Data",1,IF('Indicator Data imputation'!M5&lt;&gt;"",1,0))</f>
        <v>0</v>
      </c>
      <c r="M2" s="170">
        <f>IF('Indicator Data'!N6="No Data",1,IF('Indicator Data imputation'!N5&lt;&gt;"",1,0))</f>
        <v>0</v>
      </c>
      <c r="N2" s="170">
        <f>IF('Indicator Data'!O6="No Data",1,IF('Indicator Data imputation'!O5&lt;&gt;"",1,0))</f>
        <v>0</v>
      </c>
      <c r="O2" s="170">
        <f>IF('Indicator Data'!P6="No Data",1,IF('Indicator Data imputation'!P5&lt;&gt;"",1,0))</f>
        <v>0</v>
      </c>
      <c r="P2" s="170">
        <f>IF('Indicator Data'!Q6="No Data",1,IF('Indicator Data imputation'!Q5&lt;&gt;"",1,0))</f>
        <v>0</v>
      </c>
      <c r="Q2" s="170">
        <f>IF('Indicator Data'!R6="No Data",1,IF('Indicator Data imputation'!R5&lt;&gt;"",1,0))</f>
        <v>0</v>
      </c>
      <c r="R2" s="170">
        <f>IF('Indicator Data'!S6="No Data",1,IF('Indicator Data imputation'!S5&lt;&gt;"",1,0))</f>
        <v>0</v>
      </c>
      <c r="S2" s="170">
        <f>IF('Indicator Data'!T6="No Data",1,IF('Indicator Data imputation'!T5&lt;&gt;"",1,0))</f>
        <v>0</v>
      </c>
      <c r="T2" s="170">
        <f>IF('Indicator Data'!U6="No Data",1,IF('Indicator Data imputation'!U5&lt;&gt;"",1,0))</f>
        <v>0</v>
      </c>
      <c r="U2" s="170">
        <f>IF('Indicator Data'!V6="No Data",1,IF('Indicator Data imputation'!V5&lt;&gt;"",1,0))</f>
        <v>0</v>
      </c>
      <c r="V2" s="170">
        <f>IF('Indicator Data'!W6="No Data",1,IF('Indicator Data imputation'!W5&lt;&gt;"",1,0))</f>
        <v>0</v>
      </c>
      <c r="W2" s="170">
        <f>IF('Indicator Data'!X6="No Data",1,IF('Indicator Data imputation'!X5&lt;&gt;"",1,0))</f>
        <v>1</v>
      </c>
      <c r="X2" s="170">
        <f>IF('Indicator Data'!Y6="No Data",1,IF('Indicator Data imputation'!Y5&lt;&gt;"",1,0))</f>
        <v>0</v>
      </c>
      <c r="Y2" s="170">
        <f>IF('Indicator Data'!Z6="No Data",1,IF('Indicator Data imputation'!Z5&lt;&gt;"",1,0))</f>
        <v>0</v>
      </c>
      <c r="Z2" s="170">
        <f>IF('Indicator Data'!AA6="No Data",1,IF('Indicator Data imputation'!AA5&lt;&gt;"",1,0))</f>
        <v>0</v>
      </c>
      <c r="AA2" s="170">
        <f>IF('Indicator Data'!AB6="No Data",1,IF('Indicator Data imputation'!AB5&lt;&gt;"",1,0))</f>
        <v>0</v>
      </c>
      <c r="AB2" s="170">
        <f>IF('Indicator Data'!AC6="No Data",1,IF('Indicator Data imputation'!AC5&lt;&gt;"",1,0))</f>
        <v>0</v>
      </c>
      <c r="AC2" s="170">
        <f>IF('Indicator Data'!AD6="No Data",1,IF('Indicator Data imputation'!AD5&lt;&gt;"",1,0))</f>
        <v>0</v>
      </c>
      <c r="AD2" s="170">
        <f>IF('Indicator Data'!AE6="No Data",1,IF('Indicator Data imputation'!AE5&lt;&gt;"",1,0))</f>
        <v>0</v>
      </c>
      <c r="AE2" s="170">
        <f>IF('Indicator Data'!AF6="No Data",1,IF('Indicator Data imputation'!AF5&lt;&gt;"",1,0))</f>
        <v>0</v>
      </c>
      <c r="AF2" s="170">
        <f>IF('Indicator Data'!AG6="No Data",1,IF('Indicator Data imputation'!AG5&lt;&gt;"",1,0))</f>
        <v>0</v>
      </c>
      <c r="AG2" s="170">
        <f>IF('Indicator Data'!AH6="No Data",1,IF('Indicator Data imputation'!AH5&lt;&gt;"",1,0))</f>
        <v>0</v>
      </c>
      <c r="AH2" s="170">
        <f>IF('Indicator Data'!AI6="No Data",1,IF('Indicator Data imputation'!AI5&lt;&gt;"",1,0))</f>
        <v>0</v>
      </c>
      <c r="AI2" s="170">
        <f>IF('Indicator Data'!AJ6="No Data",1,IF('Indicator Data imputation'!AJ5&lt;&gt;"",1,0))</f>
        <v>0</v>
      </c>
      <c r="AJ2" s="170">
        <f>IF('Indicator Data'!AK6="No Data",1,IF('Indicator Data imputation'!AK5&lt;&gt;"",1,0))</f>
        <v>0</v>
      </c>
      <c r="AK2" s="170">
        <f>IF('Indicator Data'!AL6="No Data",1,IF('Indicator Data imputation'!AL5&lt;&gt;"",1,0))</f>
        <v>0</v>
      </c>
      <c r="AL2" s="170">
        <f>IF('Indicator Data'!AM6="No Data",1,IF('Indicator Data imputation'!AM5&lt;&gt;"",1,0))</f>
        <v>0</v>
      </c>
      <c r="AM2" s="170">
        <f>IF('Indicator Data'!AN6="No Data",1,IF('Indicator Data imputation'!AN5&lt;&gt;"",1,0))</f>
        <v>0</v>
      </c>
      <c r="AN2" s="170">
        <f>IF('Indicator Data'!AO6="No Data",1,IF('Indicator Data imputation'!AO5&lt;&gt;"",1,0))</f>
        <v>0</v>
      </c>
      <c r="AO2" s="170">
        <f>IF('Indicator Data'!AP6="No Data",1,IF('Indicator Data imputation'!AP5&lt;&gt;"",1,0))</f>
        <v>1</v>
      </c>
      <c r="AP2" s="170">
        <f>IF('Indicator Data'!AQ6="No Data",1,IF('Indicator Data imputation'!AQ5&lt;&gt;"",1,0))</f>
        <v>1</v>
      </c>
      <c r="AQ2" s="170">
        <f>IF('Indicator Data'!AR6="No Data",1,IF('Indicator Data imputation'!AR5&lt;&gt;"",1,0))</f>
        <v>0</v>
      </c>
      <c r="AR2" s="170">
        <f>IF('Indicator Data'!AS6="No Data",1,IF('Indicator Data imputation'!AS5&lt;&gt;"",1,0))</f>
        <v>0</v>
      </c>
      <c r="AS2" s="170">
        <f>IF('Indicator Data'!AT6="No Data",1,IF('Indicator Data imputation'!AT5&lt;&gt;"",1,0))</f>
        <v>0</v>
      </c>
      <c r="AT2" s="170">
        <f>IF('Indicator Data'!AU6="No Data",1,IF('Indicator Data imputation'!AU5&lt;&gt;"",1,0))</f>
        <v>0</v>
      </c>
      <c r="AU2" s="170">
        <f>IF('Indicator Data'!AV6="No Data",1,IF('Indicator Data imputation'!AV5&lt;&gt;"",1,0))</f>
        <v>0</v>
      </c>
      <c r="AV2" s="170">
        <f>IF('Indicator Data'!AW6="No Data",1,IF('Indicator Data imputation'!AW5&lt;&gt;"",1,0))</f>
        <v>0</v>
      </c>
      <c r="AW2" s="170">
        <f>IF('Indicator Data'!AX6="No Data",1,IF('Indicator Data imputation'!AX5&lt;&gt;"",1,0))</f>
        <v>0</v>
      </c>
      <c r="AX2" s="170">
        <f>IF('Indicator Data'!AY6="No Data",1,IF('Indicator Data imputation'!AY5&lt;&gt;"",1,0))</f>
        <v>0</v>
      </c>
      <c r="AY2" s="170">
        <f>IF('Indicator Data'!AZ6="No Data",1,IF('Indicator Data imputation'!AZ5&lt;&gt;"",1,0))</f>
        <v>0</v>
      </c>
      <c r="AZ2" s="170">
        <f>IF('Indicator Data'!BA6="No Data",1,IF('Indicator Data imputation'!BA5&lt;&gt;"",1,0))</f>
        <v>0</v>
      </c>
      <c r="BA2">
        <f>SUM(B2:AZ2)</f>
        <v>3</v>
      </c>
      <c r="BB2" s="172">
        <f>BA2/51</f>
        <v>5.8823529411764705E-2</v>
      </c>
    </row>
    <row r="3" spans="1:54" x14ac:dyDescent="0.25">
      <c r="A3" s="5" t="s">
        <v>2</v>
      </c>
      <c r="B3" s="170">
        <f>IF('Indicator Data'!C7="No Data",1,IF('Indicator Data imputation'!C6&lt;&gt;"",1,0))</f>
        <v>0</v>
      </c>
      <c r="C3" s="170">
        <f>IF('Indicator Data'!D7="No Data",1,IF('Indicator Data imputation'!D6&lt;&gt;"",1,0))</f>
        <v>0</v>
      </c>
      <c r="D3" s="170">
        <f>IF('Indicator Data'!E7="No Data",1,IF('Indicator Data imputation'!E6&lt;&gt;"",1,0))</f>
        <v>0</v>
      </c>
      <c r="E3" s="170">
        <f>IF('Indicator Data'!F7="No Data",1,IF('Indicator Data imputation'!F6&lt;&gt;"",1,0))</f>
        <v>0</v>
      </c>
      <c r="F3" s="170">
        <f>IF('Indicator Data'!G7="No Data",1,IF('Indicator Data imputation'!G6&lt;&gt;"",1,0))</f>
        <v>0</v>
      </c>
      <c r="G3" s="170">
        <f>IF('Indicator Data'!H7="No Data",1,IF('Indicator Data imputation'!H6&lt;&gt;"",1,0))</f>
        <v>0</v>
      </c>
      <c r="H3" s="170">
        <f>IF('Indicator Data'!I7="No Data",1,IF('Indicator Data imputation'!I6&lt;&gt;"",1,0))</f>
        <v>0</v>
      </c>
      <c r="I3" s="170">
        <f>IF('Indicator Data'!J7="No Data",1,IF('Indicator Data imputation'!J6&lt;&gt;"",1,0))</f>
        <v>0</v>
      </c>
      <c r="J3" s="170">
        <f>IF('Indicator Data'!K7="No Data",1,IF('Indicator Data imputation'!K6&lt;&gt;"",1,0))</f>
        <v>0</v>
      </c>
      <c r="K3" s="170">
        <f>IF('Indicator Data'!L7="No Data",1,IF('Indicator Data imputation'!L6&lt;&gt;"",1,0))</f>
        <v>0</v>
      </c>
      <c r="L3" s="170">
        <f>IF('Indicator Data'!M7="No Data",1,IF('Indicator Data imputation'!M6&lt;&gt;"",1,0))</f>
        <v>0</v>
      </c>
      <c r="M3" s="170">
        <f>IF('Indicator Data'!N7="No Data",1,IF('Indicator Data imputation'!N6&lt;&gt;"",1,0))</f>
        <v>0</v>
      </c>
      <c r="N3" s="170">
        <f>IF('Indicator Data'!O7="No Data",1,IF('Indicator Data imputation'!O6&lt;&gt;"",1,0))</f>
        <v>0</v>
      </c>
      <c r="O3" s="170">
        <f>IF('Indicator Data'!P7="No Data",1,IF('Indicator Data imputation'!P6&lt;&gt;"",1,0))</f>
        <v>0</v>
      </c>
      <c r="P3" s="170">
        <f>IF('Indicator Data'!Q7="No Data",1,IF('Indicator Data imputation'!Q6&lt;&gt;"",1,0))</f>
        <v>0</v>
      </c>
      <c r="Q3" s="170">
        <f>IF('Indicator Data'!R7="No Data",1,IF('Indicator Data imputation'!R6&lt;&gt;"",1,0))</f>
        <v>0</v>
      </c>
      <c r="R3" s="170">
        <f>IF('Indicator Data'!S7="No Data",1,IF('Indicator Data imputation'!S6&lt;&gt;"",1,0))</f>
        <v>0</v>
      </c>
      <c r="S3" s="170">
        <f>IF('Indicator Data'!T7="No Data",1,IF('Indicator Data imputation'!T6&lt;&gt;"",1,0))</f>
        <v>0</v>
      </c>
      <c r="T3" s="170">
        <f>IF('Indicator Data'!U7="No Data",1,IF('Indicator Data imputation'!U6&lt;&gt;"",1,0))</f>
        <v>0</v>
      </c>
      <c r="U3" s="170">
        <f>IF('Indicator Data'!V7="No Data",1,IF('Indicator Data imputation'!V6&lt;&gt;"",1,0))</f>
        <v>0</v>
      </c>
      <c r="V3" s="170">
        <f>IF('Indicator Data'!W7="No Data",1,IF('Indicator Data imputation'!W6&lt;&gt;"",1,0))</f>
        <v>0</v>
      </c>
      <c r="W3" s="170">
        <f>IF('Indicator Data'!X7="No Data",1,IF('Indicator Data imputation'!X6&lt;&gt;"",1,0))</f>
        <v>0</v>
      </c>
      <c r="X3" s="170">
        <f>IF('Indicator Data'!Y7="No Data",1,IF('Indicator Data imputation'!Y6&lt;&gt;"",1,0))</f>
        <v>0</v>
      </c>
      <c r="Y3" s="170">
        <f>IF('Indicator Data'!Z7="No Data",1,IF('Indicator Data imputation'!Z6&lt;&gt;"",1,0))</f>
        <v>0</v>
      </c>
      <c r="Z3" s="170">
        <f>IF('Indicator Data'!AA7="No Data",1,IF('Indicator Data imputation'!AA6&lt;&gt;"",1,0))</f>
        <v>0</v>
      </c>
      <c r="AA3" s="170">
        <f>IF('Indicator Data'!AB7="No Data",1,IF('Indicator Data imputation'!AB6&lt;&gt;"",1,0))</f>
        <v>0</v>
      </c>
      <c r="AB3" s="170">
        <f>IF('Indicator Data'!AC7="No Data",1,IF('Indicator Data imputation'!AC6&lt;&gt;"",1,0))</f>
        <v>0</v>
      </c>
      <c r="AC3" s="170">
        <f>IF('Indicator Data'!AD7="No Data",1,IF('Indicator Data imputation'!AD6&lt;&gt;"",1,0))</f>
        <v>0</v>
      </c>
      <c r="AD3" s="170">
        <f>IF('Indicator Data'!AE7="No Data",1,IF('Indicator Data imputation'!AE6&lt;&gt;"",1,0))</f>
        <v>1</v>
      </c>
      <c r="AE3" s="170">
        <f>IF('Indicator Data'!AF7="No Data",1,IF('Indicator Data imputation'!AF6&lt;&gt;"",1,0))</f>
        <v>0</v>
      </c>
      <c r="AF3" s="170">
        <f>IF('Indicator Data'!AG7="No Data",1,IF('Indicator Data imputation'!AG6&lt;&gt;"",1,0))</f>
        <v>0</v>
      </c>
      <c r="AG3" s="170">
        <f>IF('Indicator Data'!AH7="No Data",1,IF('Indicator Data imputation'!AH6&lt;&gt;"",1,0))</f>
        <v>0</v>
      </c>
      <c r="AH3" s="170">
        <f>IF('Indicator Data'!AI7="No Data",1,IF('Indicator Data imputation'!AI6&lt;&gt;"",1,0))</f>
        <v>0</v>
      </c>
      <c r="AI3" s="170">
        <f>IF('Indicator Data'!AJ7="No Data",1,IF('Indicator Data imputation'!AJ6&lt;&gt;"",1,0))</f>
        <v>0</v>
      </c>
      <c r="AJ3" s="170">
        <f>IF('Indicator Data'!AK7="No Data",1,IF('Indicator Data imputation'!AK6&lt;&gt;"",1,0))</f>
        <v>0</v>
      </c>
      <c r="AK3" s="170">
        <f>IF('Indicator Data'!AL7="No Data",1,IF('Indicator Data imputation'!AL6&lt;&gt;"",1,0))</f>
        <v>0</v>
      </c>
      <c r="AL3" s="170">
        <f>IF('Indicator Data'!AM7="No Data",1,IF('Indicator Data imputation'!AM6&lt;&gt;"",1,0))</f>
        <v>0</v>
      </c>
      <c r="AM3" s="170">
        <f>IF('Indicator Data'!AN7="No Data",1,IF('Indicator Data imputation'!AN6&lt;&gt;"",1,0))</f>
        <v>0</v>
      </c>
      <c r="AN3" s="170">
        <f>IF('Indicator Data'!AO7="No Data",1,IF('Indicator Data imputation'!AO6&lt;&gt;"",1,0))</f>
        <v>0</v>
      </c>
      <c r="AO3" s="170">
        <f>IF('Indicator Data'!AP7="No Data",1,IF('Indicator Data imputation'!AP6&lt;&gt;"",1,0))</f>
        <v>0</v>
      </c>
      <c r="AP3" s="170">
        <f>IF('Indicator Data'!AQ7="No Data",1,IF('Indicator Data imputation'!AQ6&lt;&gt;"",1,0))</f>
        <v>0</v>
      </c>
      <c r="AQ3" s="170">
        <f>IF('Indicator Data'!AR7="No Data",1,IF('Indicator Data imputation'!AR6&lt;&gt;"",1,0))</f>
        <v>1</v>
      </c>
      <c r="AR3" s="170">
        <f>IF('Indicator Data'!AS7="No Data",1,IF('Indicator Data imputation'!AS6&lt;&gt;"",1,0))</f>
        <v>0</v>
      </c>
      <c r="AS3" s="170">
        <f>IF('Indicator Data'!AT7="No Data",1,IF('Indicator Data imputation'!AT6&lt;&gt;"",1,0))</f>
        <v>0</v>
      </c>
      <c r="AT3" s="170">
        <f>IF('Indicator Data'!AU7="No Data",1,IF('Indicator Data imputation'!AU6&lt;&gt;"",1,0))</f>
        <v>0</v>
      </c>
      <c r="AU3" s="170">
        <f>IF('Indicator Data'!AV7="No Data",1,IF('Indicator Data imputation'!AV6&lt;&gt;"",1,0))</f>
        <v>0</v>
      </c>
      <c r="AV3" s="170">
        <f>IF('Indicator Data'!AW7="No Data",1,IF('Indicator Data imputation'!AW6&lt;&gt;"",1,0))</f>
        <v>0</v>
      </c>
      <c r="AW3" s="170">
        <f>IF('Indicator Data'!AX7="No Data",1,IF('Indicator Data imputation'!AX6&lt;&gt;"",1,0))</f>
        <v>0</v>
      </c>
      <c r="AX3" s="170">
        <f>IF('Indicator Data'!AY7="No Data",1,IF('Indicator Data imputation'!AY6&lt;&gt;"",1,0))</f>
        <v>0</v>
      </c>
      <c r="AY3" s="170">
        <f>IF('Indicator Data'!AZ7="No Data",1,IF('Indicator Data imputation'!AZ6&lt;&gt;"",1,0))</f>
        <v>0</v>
      </c>
      <c r="AZ3" s="170">
        <f>IF('Indicator Data'!BA7="No Data",1,IF('Indicator Data imputation'!BA6&lt;&gt;"",1,0))</f>
        <v>0</v>
      </c>
      <c r="BA3" s="5">
        <f t="shared" ref="BA3:BA66" si="0">SUM(B3:AZ3)</f>
        <v>2</v>
      </c>
      <c r="BB3" s="172">
        <f t="shared" ref="BB3:BB66" si="1">BA3/51</f>
        <v>3.9215686274509803E-2</v>
      </c>
    </row>
    <row r="4" spans="1:54" x14ac:dyDescent="0.25">
      <c r="A4" s="5" t="s">
        <v>4</v>
      </c>
      <c r="B4" s="170">
        <f>IF('Indicator Data'!C8="No Data",1,IF('Indicator Data imputation'!C7&lt;&gt;"",1,0))</f>
        <v>0</v>
      </c>
      <c r="C4" s="170">
        <f>IF('Indicator Data'!D8="No Data",1,IF('Indicator Data imputation'!D7&lt;&gt;"",1,0))</f>
        <v>0</v>
      </c>
      <c r="D4" s="170">
        <f>IF('Indicator Data'!E8="No Data",1,IF('Indicator Data imputation'!E7&lt;&gt;"",1,0))</f>
        <v>0</v>
      </c>
      <c r="E4" s="170">
        <f>IF('Indicator Data'!F8="No Data",1,IF('Indicator Data imputation'!F7&lt;&gt;"",1,0))</f>
        <v>0</v>
      </c>
      <c r="F4" s="170">
        <f>IF('Indicator Data'!G8="No Data",1,IF('Indicator Data imputation'!G7&lt;&gt;"",1,0))</f>
        <v>0</v>
      </c>
      <c r="G4" s="170">
        <f>IF('Indicator Data'!H8="No Data",1,IF('Indicator Data imputation'!H7&lt;&gt;"",1,0))</f>
        <v>0</v>
      </c>
      <c r="H4" s="170">
        <f>IF('Indicator Data'!I8="No Data",1,IF('Indicator Data imputation'!I7&lt;&gt;"",1,0))</f>
        <v>0</v>
      </c>
      <c r="I4" s="170">
        <f>IF('Indicator Data'!J8="No Data",1,IF('Indicator Data imputation'!J7&lt;&gt;"",1,0))</f>
        <v>0</v>
      </c>
      <c r="J4" s="170">
        <f>IF('Indicator Data'!K8="No Data",1,IF('Indicator Data imputation'!K7&lt;&gt;"",1,0))</f>
        <v>0</v>
      </c>
      <c r="K4" s="170">
        <f>IF('Indicator Data'!L8="No Data",1,IF('Indicator Data imputation'!L7&lt;&gt;"",1,0))</f>
        <v>0</v>
      </c>
      <c r="L4" s="170">
        <f>IF('Indicator Data'!M8="No Data",1,IF('Indicator Data imputation'!M7&lt;&gt;"",1,0))</f>
        <v>0</v>
      </c>
      <c r="M4" s="170">
        <f>IF('Indicator Data'!N8="No Data",1,IF('Indicator Data imputation'!N7&lt;&gt;"",1,0))</f>
        <v>0</v>
      </c>
      <c r="N4" s="170">
        <f>IF('Indicator Data'!O8="No Data",1,IF('Indicator Data imputation'!O7&lt;&gt;"",1,0))</f>
        <v>0</v>
      </c>
      <c r="O4" s="170">
        <f>IF('Indicator Data'!P8="No Data",1,IF('Indicator Data imputation'!P7&lt;&gt;"",1,0))</f>
        <v>0</v>
      </c>
      <c r="P4" s="170">
        <f>IF('Indicator Data'!Q8="No Data",1,IF('Indicator Data imputation'!Q7&lt;&gt;"",1,0))</f>
        <v>0</v>
      </c>
      <c r="Q4" s="170">
        <f>IF('Indicator Data'!R8="No Data",1,IF('Indicator Data imputation'!R7&lt;&gt;"",1,0))</f>
        <v>1</v>
      </c>
      <c r="R4" s="170">
        <f>IF('Indicator Data'!S8="No Data",1,IF('Indicator Data imputation'!S7&lt;&gt;"",1,0))</f>
        <v>0</v>
      </c>
      <c r="S4" s="170">
        <f>IF('Indicator Data'!T8="No Data",1,IF('Indicator Data imputation'!T7&lt;&gt;"",1,0))</f>
        <v>0</v>
      </c>
      <c r="T4" s="170">
        <f>IF('Indicator Data'!U8="No Data",1,IF('Indicator Data imputation'!U7&lt;&gt;"",1,0))</f>
        <v>0</v>
      </c>
      <c r="U4" s="170">
        <f>IF('Indicator Data'!V8="No Data",1,IF('Indicator Data imputation'!V7&lt;&gt;"",1,0))</f>
        <v>0</v>
      </c>
      <c r="V4" s="170">
        <f>IF('Indicator Data'!W8="No Data",1,IF('Indicator Data imputation'!W7&lt;&gt;"",1,0))</f>
        <v>0</v>
      </c>
      <c r="W4" s="170">
        <f>IF('Indicator Data'!X8="No Data",1,IF('Indicator Data imputation'!X7&lt;&gt;"",1,0))</f>
        <v>0</v>
      </c>
      <c r="X4" s="170">
        <f>IF('Indicator Data'!Y8="No Data",1,IF('Indicator Data imputation'!Y7&lt;&gt;"",1,0))</f>
        <v>0</v>
      </c>
      <c r="Y4" s="170">
        <f>IF('Indicator Data'!Z8="No Data",1,IF('Indicator Data imputation'!Z7&lt;&gt;"",1,0))</f>
        <v>0</v>
      </c>
      <c r="Z4" s="170">
        <f>IF('Indicator Data'!AA8="No Data",1,IF('Indicator Data imputation'!AA7&lt;&gt;"",1,0))</f>
        <v>0</v>
      </c>
      <c r="AA4" s="170">
        <f>IF('Indicator Data'!AB8="No Data",1,IF('Indicator Data imputation'!AB7&lt;&gt;"",1,0))</f>
        <v>0</v>
      </c>
      <c r="AB4" s="170">
        <f>IF('Indicator Data'!AC8="No Data",1,IF('Indicator Data imputation'!AC7&lt;&gt;"",1,0))</f>
        <v>0</v>
      </c>
      <c r="AC4" s="170">
        <f>IF('Indicator Data'!AD8="No Data",1,IF('Indicator Data imputation'!AD7&lt;&gt;"",1,0))</f>
        <v>0</v>
      </c>
      <c r="AD4" s="170">
        <f>IF('Indicator Data'!AE8="No Data",1,IF('Indicator Data imputation'!AE7&lt;&gt;"",1,0))</f>
        <v>0</v>
      </c>
      <c r="AE4" s="170">
        <f>IF('Indicator Data'!AF8="No Data",1,IF('Indicator Data imputation'!AF7&lt;&gt;"",1,0))</f>
        <v>0</v>
      </c>
      <c r="AF4" s="170">
        <f>IF('Indicator Data'!AG8="No Data",1,IF('Indicator Data imputation'!AG7&lt;&gt;"",1,0))</f>
        <v>1</v>
      </c>
      <c r="AG4" s="170">
        <f>IF('Indicator Data'!AH8="No Data",1,IF('Indicator Data imputation'!AH7&lt;&gt;"",1,0))</f>
        <v>0</v>
      </c>
      <c r="AH4" s="170">
        <f>IF('Indicator Data'!AI8="No Data",1,IF('Indicator Data imputation'!AI7&lt;&gt;"",1,0))</f>
        <v>0</v>
      </c>
      <c r="AI4" s="170">
        <f>IF('Indicator Data'!AJ8="No Data",1,IF('Indicator Data imputation'!AJ7&lt;&gt;"",1,0))</f>
        <v>0</v>
      </c>
      <c r="AJ4" s="170">
        <f>IF('Indicator Data'!AK8="No Data",1,IF('Indicator Data imputation'!AK7&lt;&gt;"",1,0))</f>
        <v>0</v>
      </c>
      <c r="AK4" s="170">
        <f>IF('Indicator Data'!AL8="No Data",1,IF('Indicator Data imputation'!AL7&lt;&gt;"",1,0))</f>
        <v>0</v>
      </c>
      <c r="AL4" s="170">
        <f>IF('Indicator Data'!AM8="No Data",1,IF('Indicator Data imputation'!AM7&lt;&gt;"",1,0))</f>
        <v>0</v>
      </c>
      <c r="AM4" s="170">
        <f>IF('Indicator Data'!AN8="No Data",1,IF('Indicator Data imputation'!AN7&lt;&gt;"",1,0))</f>
        <v>0</v>
      </c>
      <c r="AN4" s="170">
        <f>IF('Indicator Data'!AO8="No Data",1,IF('Indicator Data imputation'!AO7&lt;&gt;"",1,0))</f>
        <v>0</v>
      </c>
      <c r="AO4" s="170">
        <f>IF('Indicator Data'!AP8="No Data",1,IF('Indicator Data imputation'!AP7&lt;&gt;"",1,0))</f>
        <v>0</v>
      </c>
      <c r="AP4" s="170">
        <f>IF('Indicator Data'!AQ8="No Data",1,IF('Indicator Data imputation'!AQ7&lt;&gt;"",1,0))</f>
        <v>0</v>
      </c>
      <c r="AQ4" s="170">
        <f>IF('Indicator Data'!AR8="No Data",1,IF('Indicator Data imputation'!AR7&lt;&gt;"",1,0))</f>
        <v>0</v>
      </c>
      <c r="AR4" s="170">
        <f>IF('Indicator Data'!AS8="No Data",1,IF('Indicator Data imputation'!AS7&lt;&gt;"",1,0))</f>
        <v>0</v>
      </c>
      <c r="AS4" s="170">
        <f>IF('Indicator Data'!AT8="No Data",1,IF('Indicator Data imputation'!AT7&lt;&gt;"",1,0))</f>
        <v>0</v>
      </c>
      <c r="AT4" s="170">
        <f>IF('Indicator Data'!AU8="No Data",1,IF('Indicator Data imputation'!AU7&lt;&gt;"",1,0))</f>
        <v>0</v>
      </c>
      <c r="AU4" s="170">
        <f>IF('Indicator Data'!AV8="No Data",1,IF('Indicator Data imputation'!AV7&lt;&gt;"",1,0))</f>
        <v>0</v>
      </c>
      <c r="AV4" s="170">
        <f>IF('Indicator Data'!AW8="No Data",1,IF('Indicator Data imputation'!AW7&lt;&gt;"",1,0))</f>
        <v>0</v>
      </c>
      <c r="AW4" s="170">
        <f>IF('Indicator Data'!AX8="No Data",1,IF('Indicator Data imputation'!AX7&lt;&gt;"",1,0))</f>
        <v>0</v>
      </c>
      <c r="AX4" s="170">
        <f>IF('Indicator Data'!AY8="No Data",1,IF('Indicator Data imputation'!AY7&lt;&gt;"",1,0))</f>
        <v>0</v>
      </c>
      <c r="AY4" s="170">
        <f>IF('Indicator Data'!AZ8="No Data",1,IF('Indicator Data imputation'!AZ7&lt;&gt;"",1,0))</f>
        <v>0</v>
      </c>
      <c r="AZ4" s="170">
        <f>IF('Indicator Data'!BA8="No Data",1,IF('Indicator Data imputation'!BA7&lt;&gt;"",1,0))</f>
        <v>0</v>
      </c>
      <c r="BA4" s="5">
        <f t="shared" si="0"/>
        <v>2</v>
      </c>
      <c r="BB4" s="172">
        <f t="shared" si="1"/>
        <v>3.9215686274509803E-2</v>
      </c>
    </row>
    <row r="5" spans="1:54" x14ac:dyDescent="0.25">
      <c r="A5" s="5" t="s">
        <v>6</v>
      </c>
      <c r="B5" s="170">
        <f>IF('Indicator Data'!C9="No Data",1,IF('Indicator Data imputation'!C8&lt;&gt;"",1,0))</f>
        <v>0</v>
      </c>
      <c r="C5" s="170">
        <f>IF('Indicator Data'!D9="No Data",1,IF('Indicator Data imputation'!D8&lt;&gt;"",1,0))</f>
        <v>0</v>
      </c>
      <c r="D5" s="170">
        <f>IF('Indicator Data'!E9="No Data",1,IF('Indicator Data imputation'!E8&lt;&gt;"",1,0))</f>
        <v>0</v>
      </c>
      <c r="E5" s="170">
        <f>IF('Indicator Data'!F9="No Data",1,IF('Indicator Data imputation'!F8&lt;&gt;"",1,0))</f>
        <v>0</v>
      </c>
      <c r="F5" s="170">
        <f>IF('Indicator Data'!G9="No Data",1,IF('Indicator Data imputation'!G8&lt;&gt;"",1,0))</f>
        <v>0</v>
      </c>
      <c r="G5" s="170">
        <f>IF('Indicator Data'!H9="No Data",1,IF('Indicator Data imputation'!H8&lt;&gt;"",1,0))</f>
        <v>0</v>
      </c>
      <c r="H5" s="170">
        <f>IF('Indicator Data'!I9="No Data",1,IF('Indicator Data imputation'!I8&lt;&gt;"",1,0))</f>
        <v>0</v>
      </c>
      <c r="I5" s="170">
        <f>IF('Indicator Data'!J9="No Data",1,IF('Indicator Data imputation'!J8&lt;&gt;"",1,0))</f>
        <v>0</v>
      </c>
      <c r="J5" s="170">
        <f>IF('Indicator Data'!K9="No Data",1,IF('Indicator Data imputation'!K8&lt;&gt;"",1,0))</f>
        <v>0</v>
      </c>
      <c r="K5" s="170">
        <f>IF('Indicator Data'!L9="No Data",1,IF('Indicator Data imputation'!L8&lt;&gt;"",1,0))</f>
        <v>0</v>
      </c>
      <c r="L5" s="170">
        <f>IF('Indicator Data'!M9="No Data",1,IF('Indicator Data imputation'!M8&lt;&gt;"",1,0))</f>
        <v>0</v>
      </c>
      <c r="M5" s="170">
        <f>IF('Indicator Data'!N9="No Data",1,IF('Indicator Data imputation'!N8&lt;&gt;"",1,0))</f>
        <v>0</v>
      </c>
      <c r="N5" s="170">
        <f>IF('Indicator Data'!O9="No Data",1,IF('Indicator Data imputation'!O8&lt;&gt;"",1,0))</f>
        <v>0</v>
      </c>
      <c r="O5" s="170">
        <f>IF('Indicator Data'!P9="No Data",1,IF('Indicator Data imputation'!P8&lt;&gt;"",1,0))</f>
        <v>0</v>
      </c>
      <c r="P5" s="170">
        <f>IF('Indicator Data'!Q9="No Data",1,IF('Indicator Data imputation'!Q8&lt;&gt;"",1,0))</f>
        <v>0</v>
      </c>
      <c r="Q5" s="170">
        <f>IF('Indicator Data'!R9="No Data",1,IF('Indicator Data imputation'!R8&lt;&gt;"",1,0))</f>
        <v>1</v>
      </c>
      <c r="R5" s="170">
        <f>IF('Indicator Data'!S9="No Data",1,IF('Indicator Data imputation'!S8&lt;&gt;"",1,0))</f>
        <v>0</v>
      </c>
      <c r="S5" s="170">
        <f>IF('Indicator Data'!T9="No Data",1,IF('Indicator Data imputation'!T8&lt;&gt;"",1,0))</f>
        <v>0</v>
      </c>
      <c r="T5" s="170">
        <f>IF('Indicator Data'!U9="No Data",1,IF('Indicator Data imputation'!U8&lt;&gt;"",1,0))</f>
        <v>0</v>
      </c>
      <c r="U5" s="170">
        <f>IF('Indicator Data'!V9="No Data",1,IF('Indicator Data imputation'!V8&lt;&gt;"",1,0))</f>
        <v>0</v>
      </c>
      <c r="V5" s="170">
        <f>IF('Indicator Data'!W9="No Data",1,IF('Indicator Data imputation'!W8&lt;&gt;"",1,0))</f>
        <v>0</v>
      </c>
      <c r="W5" s="170">
        <f>IF('Indicator Data'!X9="No Data",1,IF('Indicator Data imputation'!X8&lt;&gt;"",1,0))</f>
        <v>0</v>
      </c>
      <c r="X5" s="170">
        <f>IF('Indicator Data'!Y9="No Data",1,IF('Indicator Data imputation'!Y8&lt;&gt;"",1,0))</f>
        <v>0</v>
      </c>
      <c r="Y5" s="170">
        <f>IF('Indicator Data'!Z9="No Data",1,IF('Indicator Data imputation'!Z8&lt;&gt;"",1,0))</f>
        <v>0</v>
      </c>
      <c r="Z5" s="170">
        <f>IF('Indicator Data'!AA9="No Data",1,IF('Indicator Data imputation'!AA8&lt;&gt;"",1,0))</f>
        <v>0</v>
      </c>
      <c r="AA5" s="170">
        <f>IF('Indicator Data'!AB9="No Data",1,IF('Indicator Data imputation'!AB8&lt;&gt;"",1,0))</f>
        <v>0</v>
      </c>
      <c r="AB5" s="170">
        <f>IF('Indicator Data'!AC9="No Data",1,IF('Indicator Data imputation'!AC8&lt;&gt;"",1,0))</f>
        <v>0</v>
      </c>
      <c r="AC5" s="170">
        <f>IF('Indicator Data'!AD9="No Data",1,IF('Indicator Data imputation'!AD8&lt;&gt;"",1,0))</f>
        <v>0</v>
      </c>
      <c r="AD5" s="170">
        <f>IF('Indicator Data'!AE9="No Data",1,IF('Indicator Data imputation'!AE8&lt;&gt;"",1,0))</f>
        <v>0</v>
      </c>
      <c r="AE5" s="170">
        <f>IF('Indicator Data'!AF9="No Data",1,IF('Indicator Data imputation'!AF8&lt;&gt;"",1,0))</f>
        <v>1</v>
      </c>
      <c r="AF5" s="170">
        <f>IF('Indicator Data'!AG9="No Data",1,IF('Indicator Data imputation'!AG8&lt;&gt;"",1,0))</f>
        <v>0</v>
      </c>
      <c r="AG5" s="170">
        <f>IF('Indicator Data'!AH9="No Data",1,IF('Indicator Data imputation'!AH8&lt;&gt;"",1,0))</f>
        <v>0</v>
      </c>
      <c r="AH5" s="170">
        <f>IF('Indicator Data'!AI9="No Data",1,IF('Indicator Data imputation'!AI8&lt;&gt;"",1,0))</f>
        <v>0</v>
      </c>
      <c r="AI5" s="170">
        <f>IF('Indicator Data'!AJ9="No Data",1,IF('Indicator Data imputation'!AJ8&lt;&gt;"",1,0))</f>
        <v>0</v>
      </c>
      <c r="AJ5" s="170">
        <f>IF('Indicator Data'!AK9="No Data",1,IF('Indicator Data imputation'!AK8&lt;&gt;"",1,0))</f>
        <v>0</v>
      </c>
      <c r="AK5" s="170">
        <f>IF('Indicator Data'!AL9="No Data",1,IF('Indicator Data imputation'!AL8&lt;&gt;"",1,0))</f>
        <v>0</v>
      </c>
      <c r="AL5" s="170">
        <f>IF('Indicator Data'!AM9="No Data",1,IF('Indicator Data imputation'!AM8&lt;&gt;"",1,0))</f>
        <v>0</v>
      </c>
      <c r="AM5" s="170">
        <f>IF('Indicator Data'!AN9="No Data",1,IF('Indicator Data imputation'!AN8&lt;&gt;"",1,0))</f>
        <v>0</v>
      </c>
      <c r="AN5" s="170">
        <f>IF('Indicator Data'!AO9="No Data",1,IF('Indicator Data imputation'!AO8&lt;&gt;"",1,0))</f>
        <v>0</v>
      </c>
      <c r="AO5" s="170">
        <f>IF('Indicator Data'!AP9="No Data",1,IF('Indicator Data imputation'!AP8&lt;&gt;"",1,0))</f>
        <v>0</v>
      </c>
      <c r="AP5" s="170">
        <f>IF('Indicator Data'!AQ9="No Data",1,IF('Indicator Data imputation'!AQ8&lt;&gt;"",1,0))</f>
        <v>0</v>
      </c>
      <c r="AQ5" s="170">
        <f>IF('Indicator Data'!AR9="No Data",1,IF('Indicator Data imputation'!AR8&lt;&gt;"",1,0))</f>
        <v>0</v>
      </c>
      <c r="AR5" s="170">
        <f>IF('Indicator Data'!AS9="No Data",1,IF('Indicator Data imputation'!AS8&lt;&gt;"",1,0))</f>
        <v>0</v>
      </c>
      <c r="AS5" s="170">
        <f>IF('Indicator Data'!AT9="No Data",1,IF('Indicator Data imputation'!AT8&lt;&gt;"",1,0))</f>
        <v>0</v>
      </c>
      <c r="AT5" s="170">
        <f>IF('Indicator Data'!AU9="No Data",1,IF('Indicator Data imputation'!AU8&lt;&gt;"",1,0))</f>
        <v>0</v>
      </c>
      <c r="AU5" s="170">
        <f>IF('Indicator Data'!AV9="No Data",1,IF('Indicator Data imputation'!AV8&lt;&gt;"",1,0))</f>
        <v>0</v>
      </c>
      <c r="AV5" s="170">
        <f>IF('Indicator Data'!AW9="No Data",1,IF('Indicator Data imputation'!AW8&lt;&gt;"",1,0))</f>
        <v>0</v>
      </c>
      <c r="AW5" s="170">
        <f>IF('Indicator Data'!AX9="No Data",1,IF('Indicator Data imputation'!AX8&lt;&gt;"",1,0))</f>
        <v>0</v>
      </c>
      <c r="AX5" s="170">
        <f>IF('Indicator Data'!AY9="No Data",1,IF('Indicator Data imputation'!AY8&lt;&gt;"",1,0))</f>
        <v>0</v>
      </c>
      <c r="AY5" s="170">
        <f>IF('Indicator Data'!AZ9="No Data",1,IF('Indicator Data imputation'!AZ8&lt;&gt;"",1,0))</f>
        <v>0</v>
      </c>
      <c r="AZ5" s="170">
        <f>IF('Indicator Data'!BA9="No Data",1,IF('Indicator Data imputation'!BA8&lt;&gt;"",1,0))</f>
        <v>0</v>
      </c>
      <c r="BA5" s="5">
        <f t="shared" si="0"/>
        <v>2</v>
      </c>
      <c r="BB5" s="172">
        <f t="shared" si="1"/>
        <v>3.9215686274509803E-2</v>
      </c>
    </row>
    <row r="6" spans="1:54" x14ac:dyDescent="0.25">
      <c r="A6" s="5" t="s">
        <v>8</v>
      </c>
      <c r="B6" s="170">
        <f>IF('Indicator Data'!C10="No Data",1,IF('Indicator Data imputation'!C9&lt;&gt;"",1,0))</f>
        <v>0</v>
      </c>
      <c r="C6" s="170">
        <f>IF('Indicator Data'!D10="No Data",1,IF('Indicator Data imputation'!D9&lt;&gt;"",1,0))</f>
        <v>0</v>
      </c>
      <c r="D6" s="170">
        <f>IF('Indicator Data'!E10="No Data",1,IF('Indicator Data imputation'!E9&lt;&gt;"",1,0))</f>
        <v>1</v>
      </c>
      <c r="E6" s="170">
        <f>IF('Indicator Data'!F10="No Data",1,IF('Indicator Data imputation'!F9&lt;&gt;"",1,0))</f>
        <v>0</v>
      </c>
      <c r="F6" s="170">
        <f>IF('Indicator Data'!G10="No Data",1,IF('Indicator Data imputation'!G9&lt;&gt;"",1,0))</f>
        <v>0</v>
      </c>
      <c r="G6" s="170">
        <f>IF('Indicator Data'!H10="No Data",1,IF('Indicator Data imputation'!H9&lt;&gt;"",1,0))</f>
        <v>0</v>
      </c>
      <c r="H6" s="170">
        <f>IF('Indicator Data'!I10="No Data",1,IF('Indicator Data imputation'!I9&lt;&gt;"",1,0))</f>
        <v>0</v>
      </c>
      <c r="I6" s="170">
        <f>IF('Indicator Data'!J10="No Data",1,IF('Indicator Data imputation'!J9&lt;&gt;"",1,0))</f>
        <v>0</v>
      </c>
      <c r="J6" s="170">
        <f>IF('Indicator Data'!K10="No Data",1,IF('Indicator Data imputation'!K9&lt;&gt;"",1,0))</f>
        <v>0</v>
      </c>
      <c r="K6" s="170">
        <f>IF('Indicator Data'!L10="No Data",1,IF('Indicator Data imputation'!L9&lt;&gt;"",1,0))</f>
        <v>0</v>
      </c>
      <c r="L6" s="170">
        <f>IF('Indicator Data'!M10="No Data",1,IF('Indicator Data imputation'!M9&lt;&gt;"",1,0))</f>
        <v>0</v>
      </c>
      <c r="M6" s="170">
        <f>IF('Indicator Data'!N10="No Data",1,IF('Indicator Data imputation'!N9&lt;&gt;"",1,0))</f>
        <v>0</v>
      </c>
      <c r="N6" s="170">
        <f>IF('Indicator Data'!O10="No Data",1,IF('Indicator Data imputation'!O9&lt;&gt;"",1,0))</f>
        <v>0</v>
      </c>
      <c r="O6" s="170">
        <f>IF('Indicator Data'!P10="No Data",1,IF('Indicator Data imputation'!P9&lt;&gt;"",1,0))</f>
        <v>0</v>
      </c>
      <c r="P6" s="170">
        <f>IF('Indicator Data'!Q10="No Data",1,IF('Indicator Data imputation'!Q9&lt;&gt;"",1,0))</f>
        <v>0</v>
      </c>
      <c r="Q6" s="170">
        <f>IF('Indicator Data'!R10="No Data",1,IF('Indicator Data imputation'!R9&lt;&gt;"",1,0))</f>
        <v>1</v>
      </c>
      <c r="R6" s="170">
        <f>IF('Indicator Data'!S10="No Data",1,IF('Indicator Data imputation'!S9&lt;&gt;"",1,0))</f>
        <v>0</v>
      </c>
      <c r="S6" s="170">
        <f>IF('Indicator Data'!T10="No Data",1,IF('Indicator Data imputation'!T9&lt;&gt;"",1,0))</f>
        <v>0</v>
      </c>
      <c r="T6" s="170">
        <f>IF('Indicator Data'!U10="No Data",1,IF('Indicator Data imputation'!U9&lt;&gt;"",1,0))</f>
        <v>0</v>
      </c>
      <c r="U6" s="170">
        <f>IF('Indicator Data'!V10="No Data",1,IF('Indicator Data imputation'!V9&lt;&gt;"",1,0))</f>
        <v>0</v>
      </c>
      <c r="V6" s="170">
        <f>IF('Indicator Data'!W10="No Data",1,IF('Indicator Data imputation'!W9&lt;&gt;"",1,0))</f>
        <v>0</v>
      </c>
      <c r="W6" s="170">
        <f>IF('Indicator Data'!X10="No Data",1,IF('Indicator Data imputation'!X9&lt;&gt;"",1,0))</f>
        <v>1</v>
      </c>
      <c r="X6" s="170">
        <f>IF('Indicator Data'!Y10="No Data",1,IF('Indicator Data imputation'!Y9&lt;&gt;"",1,0))</f>
        <v>1</v>
      </c>
      <c r="Y6" s="170">
        <f>IF('Indicator Data'!Z10="No Data",1,IF('Indicator Data imputation'!Z9&lt;&gt;"",1,0))</f>
        <v>0</v>
      </c>
      <c r="Z6" s="170">
        <f>IF('Indicator Data'!AA10="No Data",1,IF('Indicator Data imputation'!AA9&lt;&gt;"",1,0))</f>
        <v>0</v>
      </c>
      <c r="AA6" s="170">
        <f>IF('Indicator Data'!AB10="No Data",1,IF('Indicator Data imputation'!AB9&lt;&gt;"",1,0))</f>
        <v>1</v>
      </c>
      <c r="AB6" s="170">
        <f>IF('Indicator Data'!AC10="No Data",1,IF('Indicator Data imputation'!AC9&lt;&gt;"",1,0))</f>
        <v>0</v>
      </c>
      <c r="AC6" s="170">
        <f>IF('Indicator Data'!AD10="No Data",1,IF('Indicator Data imputation'!AD9&lt;&gt;"",1,0))</f>
        <v>1</v>
      </c>
      <c r="AD6" s="170">
        <f>IF('Indicator Data'!AE10="No Data",1,IF('Indicator Data imputation'!AE9&lt;&gt;"",1,0))</f>
        <v>1</v>
      </c>
      <c r="AE6" s="170">
        <f>IF('Indicator Data'!AF10="No Data",1,IF('Indicator Data imputation'!AF9&lt;&gt;"",1,0))</f>
        <v>1</v>
      </c>
      <c r="AF6" s="170">
        <f>IF('Indicator Data'!AG10="No Data",1,IF('Indicator Data imputation'!AG9&lt;&gt;"",1,0))</f>
        <v>0</v>
      </c>
      <c r="AG6" s="170">
        <f>IF('Indicator Data'!AH10="No Data",1,IF('Indicator Data imputation'!AH9&lt;&gt;"",1,0))</f>
        <v>0</v>
      </c>
      <c r="AH6" s="170">
        <f>IF('Indicator Data'!AI10="No Data",1,IF('Indicator Data imputation'!AI9&lt;&gt;"",1,0))</f>
        <v>0</v>
      </c>
      <c r="AI6" s="170">
        <f>IF('Indicator Data'!AJ10="No Data",1,IF('Indicator Data imputation'!AJ9&lt;&gt;"",1,0))</f>
        <v>0</v>
      </c>
      <c r="AJ6" s="170">
        <f>IF('Indicator Data'!AK10="No Data",1,IF('Indicator Data imputation'!AK9&lt;&gt;"",1,0))</f>
        <v>0</v>
      </c>
      <c r="AK6" s="170">
        <f>IF('Indicator Data'!AL10="No Data",1,IF('Indicator Data imputation'!AL9&lt;&gt;"",1,0))</f>
        <v>0</v>
      </c>
      <c r="AL6" s="170">
        <f>IF('Indicator Data'!AM10="No Data",1,IF('Indicator Data imputation'!AM9&lt;&gt;"",1,0))</f>
        <v>0</v>
      </c>
      <c r="AM6" s="170">
        <f>IF('Indicator Data'!AN10="No Data",1,IF('Indicator Data imputation'!AN9&lt;&gt;"",1,0))</f>
        <v>1</v>
      </c>
      <c r="AN6" s="170">
        <f>IF('Indicator Data'!AO10="No Data",1,IF('Indicator Data imputation'!AO9&lt;&gt;"",1,0))</f>
        <v>1</v>
      </c>
      <c r="AO6" s="170">
        <f>IF('Indicator Data'!AP10="No Data",1,IF('Indicator Data imputation'!AP9&lt;&gt;"",1,0))</f>
        <v>0</v>
      </c>
      <c r="AP6" s="170">
        <f>IF('Indicator Data'!AQ10="No Data",1,IF('Indicator Data imputation'!AQ9&lt;&gt;"",1,0))</f>
        <v>1</v>
      </c>
      <c r="AQ6" s="170">
        <f>IF('Indicator Data'!AR10="No Data",1,IF('Indicator Data imputation'!AR9&lt;&gt;"",1,0))</f>
        <v>0</v>
      </c>
      <c r="AR6" s="170">
        <f>IF('Indicator Data'!AS10="No Data",1,IF('Indicator Data imputation'!AS9&lt;&gt;"",1,0))</f>
        <v>0</v>
      </c>
      <c r="AS6" s="170">
        <f>IF('Indicator Data'!AT10="No Data",1,IF('Indicator Data imputation'!AT9&lt;&gt;"",1,0))</f>
        <v>1</v>
      </c>
      <c r="AT6" s="170">
        <f>IF('Indicator Data'!AU10="No Data",1,IF('Indicator Data imputation'!AU9&lt;&gt;"",1,0))</f>
        <v>0</v>
      </c>
      <c r="AU6" s="170">
        <f>IF('Indicator Data'!AV10="No Data",1,IF('Indicator Data imputation'!AV9&lt;&gt;"",1,0))</f>
        <v>0</v>
      </c>
      <c r="AV6" s="170">
        <f>IF('Indicator Data'!AW10="No Data",1,IF('Indicator Data imputation'!AW9&lt;&gt;"",1,0))</f>
        <v>0</v>
      </c>
      <c r="AW6" s="170">
        <f>IF('Indicator Data'!AX10="No Data",1,IF('Indicator Data imputation'!AX9&lt;&gt;"",1,0))</f>
        <v>0</v>
      </c>
      <c r="AX6" s="170">
        <f>IF('Indicator Data'!AY10="No Data",1,IF('Indicator Data imputation'!AY9&lt;&gt;"",1,0))</f>
        <v>0</v>
      </c>
      <c r="AY6" s="170">
        <f>IF('Indicator Data'!AZ10="No Data",1,IF('Indicator Data imputation'!AZ9&lt;&gt;"",1,0))</f>
        <v>0</v>
      </c>
      <c r="AZ6" s="170">
        <f>IF('Indicator Data'!BA10="No Data",1,IF('Indicator Data imputation'!BA9&lt;&gt;"",1,0))</f>
        <v>0</v>
      </c>
      <c r="BA6" s="5">
        <f t="shared" si="0"/>
        <v>12</v>
      </c>
      <c r="BB6" s="172">
        <f t="shared" si="1"/>
        <v>0.23529411764705882</v>
      </c>
    </row>
    <row r="7" spans="1:54" x14ac:dyDescent="0.25">
      <c r="A7" s="5" t="s">
        <v>10</v>
      </c>
      <c r="B7" s="170">
        <f>IF('Indicator Data'!C11="No Data",1,IF('Indicator Data imputation'!C10&lt;&gt;"",1,0))</f>
        <v>0</v>
      </c>
      <c r="C7" s="170">
        <f>IF('Indicator Data'!D11="No Data",1,IF('Indicator Data imputation'!D10&lt;&gt;"",1,0))</f>
        <v>0</v>
      </c>
      <c r="D7" s="170">
        <f>IF('Indicator Data'!E11="No Data",1,IF('Indicator Data imputation'!E10&lt;&gt;"",1,0))</f>
        <v>0</v>
      </c>
      <c r="E7" s="170">
        <f>IF('Indicator Data'!F11="No Data",1,IF('Indicator Data imputation'!F10&lt;&gt;"",1,0))</f>
        <v>0</v>
      </c>
      <c r="F7" s="170">
        <f>IF('Indicator Data'!G11="No Data",1,IF('Indicator Data imputation'!G10&lt;&gt;"",1,0))</f>
        <v>0</v>
      </c>
      <c r="G7" s="170">
        <f>IF('Indicator Data'!H11="No Data",1,IF('Indicator Data imputation'!H10&lt;&gt;"",1,0))</f>
        <v>0</v>
      </c>
      <c r="H7" s="170">
        <f>IF('Indicator Data'!I11="No Data",1,IF('Indicator Data imputation'!I10&lt;&gt;"",1,0))</f>
        <v>0</v>
      </c>
      <c r="I7" s="170">
        <f>IF('Indicator Data'!J11="No Data",1,IF('Indicator Data imputation'!J10&lt;&gt;"",1,0))</f>
        <v>0</v>
      </c>
      <c r="J7" s="170">
        <f>IF('Indicator Data'!K11="No Data",1,IF('Indicator Data imputation'!K10&lt;&gt;"",1,0))</f>
        <v>0</v>
      </c>
      <c r="K7" s="170">
        <f>IF('Indicator Data'!L11="No Data",1,IF('Indicator Data imputation'!L10&lt;&gt;"",1,0))</f>
        <v>0</v>
      </c>
      <c r="L7" s="170">
        <f>IF('Indicator Data'!M11="No Data",1,IF('Indicator Data imputation'!M10&lt;&gt;"",1,0))</f>
        <v>0</v>
      </c>
      <c r="M7" s="170">
        <f>IF('Indicator Data'!N11="No Data",1,IF('Indicator Data imputation'!N10&lt;&gt;"",1,0))</f>
        <v>0</v>
      </c>
      <c r="N7" s="170">
        <f>IF('Indicator Data'!O11="No Data",1,IF('Indicator Data imputation'!O10&lt;&gt;"",1,0))</f>
        <v>0</v>
      </c>
      <c r="O7" s="170">
        <f>IF('Indicator Data'!P11="No Data",1,IF('Indicator Data imputation'!P10&lt;&gt;"",1,0))</f>
        <v>0</v>
      </c>
      <c r="P7" s="170">
        <f>IF('Indicator Data'!Q11="No Data",1,IF('Indicator Data imputation'!Q10&lt;&gt;"",1,0))</f>
        <v>0</v>
      </c>
      <c r="Q7" s="170">
        <f>IF('Indicator Data'!R11="No Data",1,IF('Indicator Data imputation'!R10&lt;&gt;"",1,0))</f>
        <v>0</v>
      </c>
      <c r="R7" s="170">
        <f>IF('Indicator Data'!S11="No Data",1,IF('Indicator Data imputation'!S10&lt;&gt;"",1,0))</f>
        <v>0</v>
      </c>
      <c r="S7" s="170">
        <f>IF('Indicator Data'!T11="No Data",1,IF('Indicator Data imputation'!T10&lt;&gt;"",1,0))</f>
        <v>0</v>
      </c>
      <c r="T7" s="170">
        <f>IF('Indicator Data'!U11="No Data",1,IF('Indicator Data imputation'!U10&lt;&gt;"",1,0))</f>
        <v>0</v>
      </c>
      <c r="U7" s="170">
        <f>IF('Indicator Data'!V11="No Data",1,IF('Indicator Data imputation'!V10&lt;&gt;"",1,0))</f>
        <v>0</v>
      </c>
      <c r="V7" s="170">
        <f>IF('Indicator Data'!W11="No Data",1,IF('Indicator Data imputation'!W10&lt;&gt;"",1,0))</f>
        <v>0</v>
      </c>
      <c r="W7" s="170">
        <f>IF('Indicator Data'!X11="No Data",1,IF('Indicator Data imputation'!X10&lt;&gt;"",1,0))</f>
        <v>1</v>
      </c>
      <c r="X7" s="170">
        <f>IF('Indicator Data'!Y11="No Data",1,IF('Indicator Data imputation'!Y10&lt;&gt;"",1,0))</f>
        <v>0</v>
      </c>
      <c r="Y7" s="170">
        <f>IF('Indicator Data'!Z11="No Data",1,IF('Indicator Data imputation'!Z10&lt;&gt;"",1,0))</f>
        <v>0</v>
      </c>
      <c r="Z7" s="170">
        <f>IF('Indicator Data'!AA11="No Data",1,IF('Indicator Data imputation'!AA10&lt;&gt;"",1,0))</f>
        <v>0</v>
      </c>
      <c r="AA7" s="170">
        <f>IF('Indicator Data'!AB11="No Data",1,IF('Indicator Data imputation'!AB10&lt;&gt;"",1,0))</f>
        <v>0</v>
      </c>
      <c r="AB7" s="170">
        <f>IF('Indicator Data'!AC11="No Data",1,IF('Indicator Data imputation'!AC10&lt;&gt;"",1,0))</f>
        <v>0</v>
      </c>
      <c r="AC7" s="170">
        <f>IF('Indicator Data'!AD11="No Data",1,IF('Indicator Data imputation'!AD10&lt;&gt;"",1,0))</f>
        <v>0</v>
      </c>
      <c r="AD7" s="170">
        <f>IF('Indicator Data'!AE11="No Data",1,IF('Indicator Data imputation'!AE10&lt;&gt;"",1,0))</f>
        <v>1</v>
      </c>
      <c r="AE7" s="170">
        <f>IF('Indicator Data'!AF11="No Data",1,IF('Indicator Data imputation'!AF10&lt;&gt;"",1,0))</f>
        <v>0</v>
      </c>
      <c r="AF7" s="170">
        <f>IF('Indicator Data'!AG11="No Data",1,IF('Indicator Data imputation'!AG10&lt;&gt;"",1,0))</f>
        <v>0</v>
      </c>
      <c r="AG7" s="170">
        <f>IF('Indicator Data'!AH11="No Data",1,IF('Indicator Data imputation'!AH10&lt;&gt;"",1,0))</f>
        <v>0</v>
      </c>
      <c r="AH7" s="170">
        <f>IF('Indicator Data'!AI11="No Data",1,IF('Indicator Data imputation'!AI10&lt;&gt;"",1,0))</f>
        <v>0</v>
      </c>
      <c r="AI7" s="170">
        <f>IF('Indicator Data'!AJ11="No Data",1,IF('Indicator Data imputation'!AJ10&lt;&gt;"",1,0))</f>
        <v>0</v>
      </c>
      <c r="AJ7" s="170">
        <f>IF('Indicator Data'!AK11="No Data",1,IF('Indicator Data imputation'!AK10&lt;&gt;"",1,0))</f>
        <v>0</v>
      </c>
      <c r="AK7" s="170">
        <f>IF('Indicator Data'!AL11="No Data",1,IF('Indicator Data imputation'!AL10&lt;&gt;"",1,0))</f>
        <v>0</v>
      </c>
      <c r="AL7" s="170">
        <f>IF('Indicator Data'!AM11="No Data",1,IF('Indicator Data imputation'!AM10&lt;&gt;"",1,0))</f>
        <v>0</v>
      </c>
      <c r="AM7" s="170">
        <f>IF('Indicator Data'!AN11="No Data",1,IF('Indicator Data imputation'!AN10&lt;&gt;"",1,0))</f>
        <v>0</v>
      </c>
      <c r="AN7" s="170">
        <f>IF('Indicator Data'!AO11="No Data",1,IF('Indicator Data imputation'!AO10&lt;&gt;"",1,0))</f>
        <v>0</v>
      </c>
      <c r="AO7" s="170">
        <f>IF('Indicator Data'!AP11="No Data",1,IF('Indicator Data imputation'!AP10&lt;&gt;"",1,0))</f>
        <v>1</v>
      </c>
      <c r="AP7" s="170">
        <f>IF('Indicator Data'!AQ11="No Data",1,IF('Indicator Data imputation'!AQ10&lt;&gt;"",1,0))</f>
        <v>1</v>
      </c>
      <c r="AQ7" s="170">
        <f>IF('Indicator Data'!AR11="No Data",1,IF('Indicator Data imputation'!AR10&lt;&gt;"",1,0))</f>
        <v>0</v>
      </c>
      <c r="AR7" s="170">
        <f>IF('Indicator Data'!AS11="No Data",1,IF('Indicator Data imputation'!AS10&lt;&gt;"",1,0))</f>
        <v>0</v>
      </c>
      <c r="AS7" s="170">
        <f>IF('Indicator Data'!AT11="No Data",1,IF('Indicator Data imputation'!AT10&lt;&gt;"",1,0))</f>
        <v>0</v>
      </c>
      <c r="AT7" s="170">
        <f>IF('Indicator Data'!AU11="No Data",1,IF('Indicator Data imputation'!AU10&lt;&gt;"",1,0))</f>
        <v>0</v>
      </c>
      <c r="AU7" s="170">
        <f>IF('Indicator Data'!AV11="No Data",1,IF('Indicator Data imputation'!AV10&lt;&gt;"",1,0))</f>
        <v>0</v>
      </c>
      <c r="AV7" s="170">
        <f>IF('Indicator Data'!AW11="No Data",1,IF('Indicator Data imputation'!AW10&lt;&gt;"",1,0))</f>
        <v>0</v>
      </c>
      <c r="AW7" s="170">
        <f>IF('Indicator Data'!AX11="No Data",1,IF('Indicator Data imputation'!AX10&lt;&gt;"",1,0))</f>
        <v>0</v>
      </c>
      <c r="AX7" s="170">
        <f>IF('Indicator Data'!AY11="No Data",1,IF('Indicator Data imputation'!AY10&lt;&gt;"",1,0))</f>
        <v>0</v>
      </c>
      <c r="AY7" s="170">
        <f>IF('Indicator Data'!AZ11="No Data",1,IF('Indicator Data imputation'!AZ10&lt;&gt;"",1,0))</f>
        <v>0</v>
      </c>
      <c r="AZ7" s="170">
        <f>IF('Indicator Data'!BA11="No Data",1,IF('Indicator Data imputation'!BA10&lt;&gt;"",1,0))</f>
        <v>0</v>
      </c>
      <c r="BA7" s="5">
        <f t="shared" si="0"/>
        <v>4</v>
      </c>
      <c r="BB7" s="172">
        <f t="shared" si="1"/>
        <v>7.8431372549019607E-2</v>
      </c>
    </row>
    <row r="8" spans="1:54" x14ac:dyDescent="0.25">
      <c r="A8" s="5" t="s">
        <v>12</v>
      </c>
      <c r="B8" s="170">
        <f>IF('Indicator Data'!C12="No Data",1,IF('Indicator Data imputation'!C11&lt;&gt;"",1,0))</f>
        <v>0</v>
      </c>
      <c r="C8" s="170">
        <f>IF('Indicator Data'!D12="No Data",1,IF('Indicator Data imputation'!D11&lt;&gt;"",1,0))</f>
        <v>0</v>
      </c>
      <c r="D8" s="170">
        <f>IF('Indicator Data'!E12="No Data",1,IF('Indicator Data imputation'!E11&lt;&gt;"",1,0))</f>
        <v>0</v>
      </c>
      <c r="E8" s="170">
        <f>IF('Indicator Data'!F12="No Data",1,IF('Indicator Data imputation'!F11&lt;&gt;"",1,0))</f>
        <v>0</v>
      </c>
      <c r="F8" s="170">
        <f>IF('Indicator Data'!G12="No Data",1,IF('Indicator Data imputation'!G11&lt;&gt;"",1,0))</f>
        <v>0</v>
      </c>
      <c r="G8" s="170">
        <f>IF('Indicator Data'!H12="No Data",1,IF('Indicator Data imputation'!H11&lt;&gt;"",1,0))</f>
        <v>0</v>
      </c>
      <c r="H8" s="170">
        <f>IF('Indicator Data'!I12="No Data",1,IF('Indicator Data imputation'!I11&lt;&gt;"",1,0))</f>
        <v>0</v>
      </c>
      <c r="I8" s="170">
        <f>IF('Indicator Data'!J12="No Data",1,IF('Indicator Data imputation'!J11&lt;&gt;"",1,0))</f>
        <v>0</v>
      </c>
      <c r="J8" s="170">
        <f>IF('Indicator Data'!K12="No Data",1,IF('Indicator Data imputation'!K11&lt;&gt;"",1,0))</f>
        <v>0</v>
      </c>
      <c r="K8" s="170">
        <f>IF('Indicator Data'!L12="No Data",1,IF('Indicator Data imputation'!L11&lt;&gt;"",1,0))</f>
        <v>0</v>
      </c>
      <c r="L8" s="170">
        <f>IF('Indicator Data'!M12="No Data",1,IF('Indicator Data imputation'!M11&lt;&gt;"",1,0))</f>
        <v>0</v>
      </c>
      <c r="M8" s="170">
        <f>IF('Indicator Data'!N12="No Data",1,IF('Indicator Data imputation'!N11&lt;&gt;"",1,0))</f>
        <v>0</v>
      </c>
      <c r="N8" s="170">
        <f>IF('Indicator Data'!O12="No Data",1,IF('Indicator Data imputation'!O11&lt;&gt;"",1,0))</f>
        <v>0</v>
      </c>
      <c r="O8" s="170">
        <f>IF('Indicator Data'!P12="No Data",1,IF('Indicator Data imputation'!P11&lt;&gt;"",1,0))</f>
        <v>0</v>
      </c>
      <c r="P8" s="170">
        <f>IF('Indicator Data'!Q12="No Data",1,IF('Indicator Data imputation'!Q11&lt;&gt;"",1,0))</f>
        <v>0</v>
      </c>
      <c r="Q8" s="170">
        <f>IF('Indicator Data'!R12="No Data",1,IF('Indicator Data imputation'!R11&lt;&gt;"",1,0))</f>
        <v>0</v>
      </c>
      <c r="R8" s="170">
        <f>IF('Indicator Data'!S12="No Data",1,IF('Indicator Data imputation'!S11&lt;&gt;"",1,0))</f>
        <v>0</v>
      </c>
      <c r="S8" s="170">
        <f>IF('Indicator Data'!T12="No Data",1,IF('Indicator Data imputation'!T11&lt;&gt;"",1,0))</f>
        <v>0</v>
      </c>
      <c r="T8" s="170">
        <f>IF('Indicator Data'!U12="No Data",1,IF('Indicator Data imputation'!U11&lt;&gt;"",1,0))</f>
        <v>0</v>
      </c>
      <c r="U8" s="170">
        <f>IF('Indicator Data'!V12="No Data",1,IF('Indicator Data imputation'!V11&lt;&gt;"",1,0))</f>
        <v>0</v>
      </c>
      <c r="V8" s="170">
        <f>IF('Indicator Data'!W12="No Data",1,IF('Indicator Data imputation'!W11&lt;&gt;"",1,0))</f>
        <v>0</v>
      </c>
      <c r="W8" s="170">
        <f>IF('Indicator Data'!X12="No Data",1,IF('Indicator Data imputation'!X11&lt;&gt;"",1,0))</f>
        <v>0</v>
      </c>
      <c r="X8" s="170">
        <f>IF('Indicator Data'!Y12="No Data",1,IF('Indicator Data imputation'!Y11&lt;&gt;"",1,0))</f>
        <v>0</v>
      </c>
      <c r="Y8" s="170">
        <f>IF('Indicator Data'!Z12="No Data",1,IF('Indicator Data imputation'!Z11&lt;&gt;"",1,0))</f>
        <v>0</v>
      </c>
      <c r="Z8" s="170">
        <f>IF('Indicator Data'!AA12="No Data",1,IF('Indicator Data imputation'!AA11&lt;&gt;"",1,0))</f>
        <v>0</v>
      </c>
      <c r="AA8" s="170">
        <f>IF('Indicator Data'!AB12="No Data",1,IF('Indicator Data imputation'!AB11&lt;&gt;"",1,0))</f>
        <v>0</v>
      </c>
      <c r="AB8" s="170">
        <f>IF('Indicator Data'!AC12="No Data",1,IF('Indicator Data imputation'!AC11&lt;&gt;"",1,0))</f>
        <v>0</v>
      </c>
      <c r="AC8" s="170">
        <f>IF('Indicator Data'!AD12="No Data",1,IF('Indicator Data imputation'!AD11&lt;&gt;"",1,0))</f>
        <v>0</v>
      </c>
      <c r="AD8" s="170">
        <f>IF('Indicator Data'!AE12="No Data",1,IF('Indicator Data imputation'!AE11&lt;&gt;"",1,0))</f>
        <v>1</v>
      </c>
      <c r="AE8" s="170">
        <f>IF('Indicator Data'!AF12="No Data",1,IF('Indicator Data imputation'!AF11&lt;&gt;"",1,0))</f>
        <v>0</v>
      </c>
      <c r="AF8" s="170">
        <f>IF('Indicator Data'!AG12="No Data",1,IF('Indicator Data imputation'!AG11&lt;&gt;"",1,0))</f>
        <v>0</v>
      </c>
      <c r="AG8" s="170">
        <f>IF('Indicator Data'!AH12="No Data",1,IF('Indicator Data imputation'!AH11&lt;&gt;"",1,0))</f>
        <v>0</v>
      </c>
      <c r="AH8" s="170">
        <f>IF('Indicator Data'!AI12="No Data",1,IF('Indicator Data imputation'!AI11&lt;&gt;"",1,0))</f>
        <v>0</v>
      </c>
      <c r="AI8" s="170">
        <f>IF('Indicator Data'!AJ12="No Data",1,IF('Indicator Data imputation'!AJ11&lt;&gt;"",1,0))</f>
        <v>0</v>
      </c>
      <c r="AJ8" s="170">
        <f>IF('Indicator Data'!AK12="No Data",1,IF('Indicator Data imputation'!AK11&lt;&gt;"",1,0))</f>
        <v>0</v>
      </c>
      <c r="AK8" s="170">
        <f>IF('Indicator Data'!AL12="No Data",1,IF('Indicator Data imputation'!AL11&lt;&gt;"",1,0))</f>
        <v>0</v>
      </c>
      <c r="AL8" s="170">
        <f>IF('Indicator Data'!AM12="No Data",1,IF('Indicator Data imputation'!AM11&lt;&gt;"",1,0))</f>
        <v>0</v>
      </c>
      <c r="AM8" s="170">
        <f>IF('Indicator Data'!AN12="No Data",1,IF('Indicator Data imputation'!AN11&lt;&gt;"",1,0))</f>
        <v>0</v>
      </c>
      <c r="AN8" s="170">
        <f>IF('Indicator Data'!AO12="No Data",1,IF('Indicator Data imputation'!AO11&lt;&gt;"",1,0))</f>
        <v>0</v>
      </c>
      <c r="AO8" s="170">
        <f>IF('Indicator Data'!AP12="No Data",1,IF('Indicator Data imputation'!AP11&lt;&gt;"",1,0))</f>
        <v>0</v>
      </c>
      <c r="AP8" s="170">
        <f>IF('Indicator Data'!AQ12="No Data",1,IF('Indicator Data imputation'!AQ11&lt;&gt;"",1,0))</f>
        <v>0</v>
      </c>
      <c r="AQ8" s="170">
        <f>IF('Indicator Data'!AR12="No Data",1,IF('Indicator Data imputation'!AR11&lt;&gt;"",1,0))</f>
        <v>0</v>
      </c>
      <c r="AR8" s="170">
        <f>IF('Indicator Data'!AS12="No Data",1,IF('Indicator Data imputation'!AS11&lt;&gt;"",1,0))</f>
        <v>0</v>
      </c>
      <c r="AS8" s="170">
        <f>IF('Indicator Data'!AT12="No Data",1,IF('Indicator Data imputation'!AT11&lt;&gt;"",1,0))</f>
        <v>0</v>
      </c>
      <c r="AT8" s="170">
        <f>IF('Indicator Data'!AU12="No Data",1,IF('Indicator Data imputation'!AU11&lt;&gt;"",1,0))</f>
        <v>0</v>
      </c>
      <c r="AU8" s="170">
        <f>IF('Indicator Data'!AV12="No Data",1,IF('Indicator Data imputation'!AV11&lt;&gt;"",1,0))</f>
        <v>0</v>
      </c>
      <c r="AV8" s="170">
        <f>IF('Indicator Data'!AW12="No Data",1,IF('Indicator Data imputation'!AW11&lt;&gt;"",1,0))</f>
        <v>0</v>
      </c>
      <c r="AW8" s="170">
        <f>IF('Indicator Data'!AX12="No Data",1,IF('Indicator Data imputation'!AX11&lt;&gt;"",1,0))</f>
        <v>0</v>
      </c>
      <c r="AX8" s="170">
        <f>IF('Indicator Data'!AY12="No Data",1,IF('Indicator Data imputation'!AY11&lt;&gt;"",1,0))</f>
        <v>0</v>
      </c>
      <c r="AY8" s="170">
        <f>IF('Indicator Data'!AZ12="No Data",1,IF('Indicator Data imputation'!AZ11&lt;&gt;"",1,0))</f>
        <v>0</v>
      </c>
      <c r="AZ8" s="170">
        <f>IF('Indicator Data'!BA12="No Data",1,IF('Indicator Data imputation'!BA11&lt;&gt;"",1,0))</f>
        <v>0</v>
      </c>
      <c r="BA8" s="5">
        <f t="shared" si="0"/>
        <v>1</v>
      </c>
      <c r="BB8" s="172">
        <f t="shared" si="1"/>
        <v>1.9607843137254902E-2</v>
      </c>
    </row>
    <row r="9" spans="1:54" x14ac:dyDescent="0.25">
      <c r="A9" s="5" t="s">
        <v>14</v>
      </c>
      <c r="B9" s="170">
        <f>IF('Indicator Data'!C13="No Data",1,IF('Indicator Data imputation'!C12&lt;&gt;"",1,0))</f>
        <v>0</v>
      </c>
      <c r="C9" s="170">
        <f>IF('Indicator Data'!D13="No Data",1,IF('Indicator Data imputation'!D12&lt;&gt;"",1,0))</f>
        <v>0</v>
      </c>
      <c r="D9" s="170">
        <f>IF('Indicator Data'!E13="No Data",1,IF('Indicator Data imputation'!E12&lt;&gt;"",1,0))</f>
        <v>0</v>
      </c>
      <c r="E9" s="170">
        <f>IF('Indicator Data'!F13="No Data",1,IF('Indicator Data imputation'!F12&lt;&gt;"",1,0))</f>
        <v>0</v>
      </c>
      <c r="F9" s="170">
        <f>IF('Indicator Data'!G13="No Data",1,IF('Indicator Data imputation'!G12&lt;&gt;"",1,0))</f>
        <v>0</v>
      </c>
      <c r="G9" s="170">
        <f>IF('Indicator Data'!H13="No Data",1,IF('Indicator Data imputation'!H12&lt;&gt;"",1,0))</f>
        <v>0</v>
      </c>
      <c r="H9" s="170">
        <f>IF('Indicator Data'!I13="No Data",1,IF('Indicator Data imputation'!I12&lt;&gt;"",1,0))</f>
        <v>0</v>
      </c>
      <c r="I9" s="170">
        <f>IF('Indicator Data'!J13="No Data",1,IF('Indicator Data imputation'!J12&lt;&gt;"",1,0))</f>
        <v>0</v>
      </c>
      <c r="J9" s="170">
        <f>IF('Indicator Data'!K13="No Data",1,IF('Indicator Data imputation'!K12&lt;&gt;"",1,0))</f>
        <v>0</v>
      </c>
      <c r="K9" s="170">
        <f>IF('Indicator Data'!L13="No Data",1,IF('Indicator Data imputation'!L12&lt;&gt;"",1,0))</f>
        <v>0</v>
      </c>
      <c r="L9" s="170">
        <f>IF('Indicator Data'!M13="No Data",1,IF('Indicator Data imputation'!M12&lt;&gt;"",1,0))</f>
        <v>0</v>
      </c>
      <c r="M9" s="170">
        <f>IF('Indicator Data'!N13="No Data",1,IF('Indicator Data imputation'!N12&lt;&gt;"",1,0))</f>
        <v>0</v>
      </c>
      <c r="N9" s="170">
        <f>IF('Indicator Data'!O13="No Data",1,IF('Indicator Data imputation'!O12&lt;&gt;"",1,0))</f>
        <v>0</v>
      </c>
      <c r="O9" s="170">
        <f>IF('Indicator Data'!P13="No Data",1,IF('Indicator Data imputation'!P12&lt;&gt;"",1,0))</f>
        <v>0</v>
      </c>
      <c r="P9" s="170">
        <f>IF('Indicator Data'!Q13="No Data",1,IF('Indicator Data imputation'!Q12&lt;&gt;"",1,0))</f>
        <v>0</v>
      </c>
      <c r="Q9" s="170">
        <f>IF('Indicator Data'!R13="No Data",1,IF('Indicator Data imputation'!R12&lt;&gt;"",1,0))</f>
        <v>1</v>
      </c>
      <c r="R9" s="170">
        <f>IF('Indicator Data'!S13="No Data",1,IF('Indicator Data imputation'!S12&lt;&gt;"",1,0))</f>
        <v>0</v>
      </c>
      <c r="S9" s="170">
        <f>IF('Indicator Data'!T13="No Data",1,IF('Indicator Data imputation'!T12&lt;&gt;"",1,0))</f>
        <v>0</v>
      </c>
      <c r="T9" s="170">
        <f>IF('Indicator Data'!U13="No Data",1,IF('Indicator Data imputation'!U12&lt;&gt;"",1,0))</f>
        <v>0</v>
      </c>
      <c r="U9" s="170">
        <f>IF('Indicator Data'!V13="No Data",1,IF('Indicator Data imputation'!V12&lt;&gt;"",1,0))</f>
        <v>1</v>
      </c>
      <c r="V9" s="170">
        <f>IF('Indicator Data'!W13="No Data",1,IF('Indicator Data imputation'!W12&lt;&gt;"",1,0))</f>
        <v>0</v>
      </c>
      <c r="W9" s="170">
        <f>IF('Indicator Data'!X13="No Data",1,IF('Indicator Data imputation'!X12&lt;&gt;"",1,0))</f>
        <v>0</v>
      </c>
      <c r="X9" s="170">
        <f>IF('Indicator Data'!Y13="No Data",1,IF('Indicator Data imputation'!Y12&lt;&gt;"",1,0))</f>
        <v>0</v>
      </c>
      <c r="Y9" s="170">
        <f>IF('Indicator Data'!Z13="No Data",1,IF('Indicator Data imputation'!Z12&lt;&gt;"",1,0))</f>
        <v>0</v>
      </c>
      <c r="Z9" s="170">
        <f>IF('Indicator Data'!AA13="No Data",1,IF('Indicator Data imputation'!AA12&lt;&gt;"",1,0))</f>
        <v>0</v>
      </c>
      <c r="AA9" s="170">
        <f>IF('Indicator Data'!AB13="No Data",1,IF('Indicator Data imputation'!AB12&lt;&gt;"",1,0))</f>
        <v>0</v>
      </c>
      <c r="AB9" s="170">
        <f>IF('Indicator Data'!AC13="No Data",1,IF('Indicator Data imputation'!AC12&lt;&gt;"",1,0))</f>
        <v>0</v>
      </c>
      <c r="AC9" s="170">
        <f>IF('Indicator Data'!AD13="No Data",1,IF('Indicator Data imputation'!AD12&lt;&gt;"",1,0))</f>
        <v>0</v>
      </c>
      <c r="AD9" s="170">
        <f>IF('Indicator Data'!AE13="No Data",1,IF('Indicator Data imputation'!AE12&lt;&gt;"",1,0))</f>
        <v>1</v>
      </c>
      <c r="AE9" s="170">
        <f>IF('Indicator Data'!AF13="No Data",1,IF('Indicator Data imputation'!AF12&lt;&gt;"",1,0))</f>
        <v>0</v>
      </c>
      <c r="AF9" s="170">
        <f>IF('Indicator Data'!AG13="No Data",1,IF('Indicator Data imputation'!AG12&lt;&gt;"",1,0))</f>
        <v>0</v>
      </c>
      <c r="AG9" s="170">
        <f>IF('Indicator Data'!AH13="No Data",1,IF('Indicator Data imputation'!AH12&lt;&gt;"",1,0))</f>
        <v>0</v>
      </c>
      <c r="AH9" s="170">
        <f>IF('Indicator Data'!AI13="No Data",1,IF('Indicator Data imputation'!AI12&lt;&gt;"",1,0))</f>
        <v>0</v>
      </c>
      <c r="AI9" s="170">
        <f>IF('Indicator Data'!AJ13="No Data",1,IF('Indicator Data imputation'!AJ12&lt;&gt;"",1,0))</f>
        <v>0</v>
      </c>
      <c r="AJ9" s="170">
        <f>IF('Indicator Data'!AK13="No Data",1,IF('Indicator Data imputation'!AK12&lt;&gt;"",1,0))</f>
        <v>0</v>
      </c>
      <c r="AK9" s="170">
        <f>IF('Indicator Data'!AL13="No Data",1,IF('Indicator Data imputation'!AL12&lt;&gt;"",1,0))</f>
        <v>0</v>
      </c>
      <c r="AL9" s="170">
        <f>IF('Indicator Data'!AM13="No Data",1,IF('Indicator Data imputation'!AM12&lt;&gt;"",1,0))</f>
        <v>0</v>
      </c>
      <c r="AM9" s="170">
        <f>IF('Indicator Data'!AN13="No Data",1,IF('Indicator Data imputation'!AN12&lt;&gt;"",1,0))</f>
        <v>0</v>
      </c>
      <c r="AN9" s="170">
        <f>IF('Indicator Data'!AO13="No Data",1,IF('Indicator Data imputation'!AO12&lt;&gt;"",1,0))</f>
        <v>0</v>
      </c>
      <c r="AO9" s="170">
        <f>IF('Indicator Data'!AP13="No Data",1,IF('Indicator Data imputation'!AP12&lt;&gt;"",1,0))</f>
        <v>0</v>
      </c>
      <c r="AP9" s="170">
        <f>IF('Indicator Data'!AQ13="No Data",1,IF('Indicator Data imputation'!AQ12&lt;&gt;"",1,0))</f>
        <v>1</v>
      </c>
      <c r="AQ9" s="170">
        <f>IF('Indicator Data'!AR13="No Data",1,IF('Indicator Data imputation'!AR12&lt;&gt;"",1,0))</f>
        <v>0</v>
      </c>
      <c r="AR9" s="170">
        <f>IF('Indicator Data'!AS13="No Data",1,IF('Indicator Data imputation'!AS12&lt;&gt;"",1,0))</f>
        <v>0</v>
      </c>
      <c r="AS9" s="170">
        <f>IF('Indicator Data'!AT13="No Data",1,IF('Indicator Data imputation'!AT12&lt;&gt;"",1,0))</f>
        <v>0</v>
      </c>
      <c r="AT9" s="170">
        <f>IF('Indicator Data'!AU13="No Data",1,IF('Indicator Data imputation'!AU12&lt;&gt;"",1,0))</f>
        <v>0</v>
      </c>
      <c r="AU9" s="170">
        <f>IF('Indicator Data'!AV13="No Data",1,IF('Indicator Data imputation'!AV12&lt;&gt;"",1,0))</f>
        <v>1</v>
      </c>
      <c r="AV9" s="170">
        <f>IF('Indicator Data'!AW13="No Data",1,IF('Indicator Data imputation'!AW12&lt;&gt;"",1,0))</f>
        <v>0</v>
      </c>
      <c r="AW9" s="170">
        <f>IF('Indicator Data'!AX13="No Data",1,IF('Indicator Data imputation'!AX12&lt;&gt;"",1,0))</f>
        <v>0</v>
      </c>
      <c r="AX9" s="170">
        <f>IF('Indicator Data'!AY13="No Data",1,IF('Indicator Data imputation'!AY12&lt;&gt;"",1,0))</f>
        <v>0</v>
      </c>
      <c r="AY9" s="170">
        <f>IF('Indicator Data'!AZ13="No Data",1,IF('Indicator Data imputation'!AZ12&lt;&gt;"",1,0))</f>
        <v>0</v>
      </c>
      <c r="AZ9" s="170">
        <f>IF('Indicator Data'!BA13="No Data",1,IF('Indicator Data imputation'!BA12&lt;&gt;"",1,0))</f>
        <v>0</v>
      </c>
      <c r="BA9" s="5">
        <f t="shared" si="0"/>
        <v>5</v>
      </c>
      <c r="BB9" s="172">
        <f t="shared" si="1"/>
        <v>9.8039215686274508E-2</v>
      </c>
    </row>
    <row r="10" spans="1:54" x14ac:dyDescent="0.25">
      <c r="A10" s="5" t="s">
        <v>16</v>
      </c>
      <c r="B10" s="170">
        <f>IF('Indicator Data'!C14="No Data",1,IF('Indicator Data imputation'!C13&lt;&gt;"",1,0))</f>
        <v>0</v>
      </c>
      <c r="C10" s="170">
        <f>IF('Indicator Data'!D14="No Data",1,IF('Indicator Data imputation'!D13&lt;&gt;"",1,0))</f>
        <v>0</v>
      </c>
      <c r="D10" s="170">
        <f>IF('Indicator Data'!E14="No Data",1,IF('Indicator Data imputation'!E13&lt;&gt;"",1,0))</f>
        <v>0</v>
      </c>
      <c r="E10" s="170">
        <f>IF('Indicator Data'!F14="No Data",1,IF('Indicator Data imputation'!F13&lt;&gt;"",1,0))</f>
        <v>0</v>
      </c>
      <c r="F10" s="170">
        <f>IF('Indicator Data'!G14="No Data",1,IF('Indicator Data imputation'!G13&lt;&gt;"",1,0))</f>
        <v>0</v>
      </c>
      <c r="G10" s="170">
        <f>IF('Indicator Data'!H14="No Data",1,IF('Indicator Data imputation'!H13&lt;&gt;"",1,0))</f>
        <v>0</v>
      </c>
      <c r="H10" s="170">
        <f>IF('Indicator Data'!I14="No Data",1,IF('Indicator Data imputation'!I13&lt;&gt;"",1,0))</f>
        <v>0</v>
      </c>
      <c r="I10" s="170">
        <f>IF('Indicator Data'!J14="No Data",1,IF('Indicator Data imputation'!J13&lt;&gt;"",1,0))</f>
        <v>0</v>
      </c>
      <c r="J10" s="170">
        <f>IF('Indicator Data'!K14="No Data",1,IF('Indicator Data imputation'!K13&lt;&gt;"",1,0))</f>
        <v>0</v>
      </c>
      <c r="K10" s="170">
        <f>IF('Indicator Data'!L14="No Data",1,IF('Indicator Data imputation'!L13&lt;&gt;"",1,0))</f>
        <v>0</v>
      </c>
      <c r="L10" s="170">
        <f>IF('Indicator Data'!M14="No Data",1,IF('Indicator Data imputation'!M13&lt;&gt;"",1,0))</f>
        <v>0</v>
      </c>
      <c r="M10" s="170">
        <f>IF('Indicator Data'!N14="No Data",1,IF('Indicator Data imputation'!N13&lt;&gt;"",1,0))</f>
        <v>0</v>
      </c>
      <c r="N10" s="170">
        <f>IF('Indicator Data'!O14="No Data",1,IF('Indicator Data imputation'!O13&lt;&gt;"",1,0))</f>
        <v>0</v>
      </c>
      <c r="O10" s="170">
        <f>IF('Indicator Data'!P14="No Data",1,IF('Indicator Data imputation'!P13&lt;&gt;"",1,0))</f>
        <v>0</v>
      </c>
      <c r="P10" s="170">
        <f>IF('Indicator Data'!Q14="No Data",1,IF('Indicator Data imputation'!Q13&lt;&gt;"",1,0))</f>
        <v>0</v>
      </c>
      <c r="Q10" s="170">
        <f>IF('Indicator Data'!R14="No Data",1,IF('Indicator Data imputation'!R13&lt;&gt;"",1,0))</f>
        <v>1</v>
      </c>
      <c r="R10" s="170">
        <f>IF('Indicator Data'!S14="No Data",1,IF('Indicator Data imputation'!S13&lt;&gt;"",1,0))</f>
        <v>0</v>
      </c>
      <c r="S10" s="170">
        <f>IF('Indicator Data'!T14="No Data",1,IF('Indicator Data imputation'!T13&lt;&gt;"",1,0))</f>
        <v>0</v>
      </c>
      <c r="T10" s="170">
        <f>IF('Indicator Data'!U14="No Data",1,IF('Indicator Data imputation'!U13&lt;&gt;"",1,0))</f>
        <v>0</v>
      </c>
      <c r="U10" s="170">
        <f>IF('Indicator Data'!V14="No Data",1,IF('Indicator Data imputation'!V13&lt;&gt;"",1,0))</f>
        <v>1</v>
      </c>
      <c r="V10" s="170">
        <f>IF('Indicator Data'!W14="No Data",1,IF('Indicator Data imputation'!W13&lt;&gt;"",1,0))</f>
        <v>0</v>
      </c>
      <c r="W10" s="170">
        <f>IF('Indicator Data'!X14="No Data",1,IF('Indicator Data imputation'!X13&lt;&gt;"",1,0))</f>
        <v>1</v>
      </c>
      <c r="X10" s="170">
        <f>IF('Indicator Data'!Y14="No Data",1,IF('Indicator Data imputation'!Y13&lt;&gt;"",1,0))</f>
        <v>0</v>
      </c>
      <c r="Y10" s="170">
        <f>IF('Indicator Data'!Z14="No Data",1,IF('Indicator Data imputation'!Z13&lt;&gt;"",1,0))</f>
        <v>0</v>
      </c>
      <c r="Z10" s="170">
        <f>IF('Indicator Data'!AA14="No Data",1,IF('Indicator Data imputation'!AA13&lt;&gt;"",1,0))</f>
        <v>0</v>
      </c>
      <c r="AA10" s="170">
        <f>IF('Indicator Data'!AB14="No Data",1,IF('Indicator Data imputation'!AB13&lt;&gt;"",1,0))</f>
        <v>1</v>
      </c>
      <c r="AB10" s="170">
        <f>IF('Indicator Data'!AC14="No Data",1,IF('Indicator Data imputation'!AC13&lt;&gt;"",1,0))</f>
        <v>0</v>
      </c>
      <c r="AC10" s="170">
        <f>IF('Indicator Data'!AD14="No Data",1,IF('Indicator Data imputation'!AD13&lt;&gt;"",1,0))</f>
        <v>0</v>
      </c>
      <c r="AD10" s="170">
        <f>IF('Indicator Data'!AE14="No Data",1,IF('Indicator Data imputation'!AE13&lt;&gt;"",1,0))</f>
        <v>1</v>
      </c>
      <c r="AE10" s="170">
        <f>IF('Indicator Data'!AF14="No Data",1,IF('Indicator Data imputation'!AF13&lt;&gt;"",1,0))</f>
        <v>0</v>
      </c>
      <c r="AF10" s="170">
        <f>IF('Indicator Data'!AG14="No Data",1,IF('Indicator Data imputation'!AG13&lt;&gt;"",1,0))</f>
        <v>0</v>
      </c>
      <c r="AG10" s="170">
        <f>IF('Indicator Data'!AH14="No Data",1,IF('Indicator Data imputation'!AH13&lt;&gt;"",1,0))</f>
        <v>0</v>
      </c>
      <c r="AH10" s="170">
        <f>IF('Indicator Data'!AI14="No Data",1,IF('Indicator Data imputation'!AI13&lt;&gt;"",1,0))</f>
        <v>0</v>
      </c>
      <c r="AI10" s="170">
        <f>IF('Indicator Data'!AJ14="No Data",1,IF('Indicator Data imputation'!AJ13&lt;&gt;"",1,0))</f>
        <v>0</v>
      </c>
      <c r="AJ10" s="170">
        <f>IF('Indicator Data'!AK14="No Data",1,IF('Indicator Data imputation'!AK13&lt;&gt;"",1,0))</f>
        <v>0</v>
      </c>
      <c r="AK10" s="170">
        <f>IF('Indicator Data'!AL14="No Data",1,IF('Indicator Data imputation'!AL13&lt;&gt;"",1,0))</f>
        <v>0</v>
      </c>
      <c r="AL10" s="170">
        <f>IF('Indicator Data'!AM14="No Data",1,IF('Indicator Data imputation'!AM13&lt;&gt;"",1,0))</f>
        <v>0</v>
      </c>
      <c r="AM10" s="170">
        <f>IF('Indicator Data'!AN14="No Data",1,IF('Indicator Data imputation'!AN13&lt;&gt;"",1,0))</f>
        <v>0</v>
      </c>
      <c r="AN10" s="170">
        <f>IF('Indicator Data'!AO14="No Data",1,IF('Indicator Data imputation'!AO13&lt;&gt;"",1,0))</f>
        <v>0</v>
      </c>
      <c r="AO10" s="170">
        <f>IF('Indicator Data'!AP14="No Data",1,IF('Indicator Data imputation'!AP13&lt;&gt;"",1,0))</f>
        <v>0</v>
      </c>
      <c r="AP10" s="170">
        <f>IF('Indicator Data'!AQ14="No Data",1,IF('Indicator Data imputation'!AQ13&lt;&gt;"",1,0))</f>
        <v>0</v>
      </c>
      <c r="AQ10" s="170">
        <f>IF('Indicator Data'!AR14="No Data",1,IF('Indicator Data imputation'!AR13&lt;&gt;"",1,0))</f>
        <v>0</v>
      </c>
      <c r="AR10" s="170">
        <f>IF('Indicator Data'!AS14="No Data",1,IF('Indicator Data imputation'!AS13&lt;&gt;"",1,0))</f>
        <v>0</v>
      </c>
      <c r="AS10" s="170">
        <f>IF('Indicator Data'!AT14="No Data",1,IF('Indicator Data imputation'!AT13&lt;&gt;"",1,0))</f>
        <v>0</v>
      </c>
      <c r="AT10" s="170">
        <f>IF('Indicator Data'!AU14="No Data",1,IF('Indicator Data imputation'!AU13&lt;&gt;"",1,0))</f>
        <v>0</v>
      </c>
      <c r="AU10" s="170">
        <f>IF('Indicator Data'!AV14="No Data",1,IF('Indicator Data imputation'!AV13&lt;&gt;"",1,0))</f>
        <v>1</v>
      </c>
      <c r="AV10" s="170">
        <f>IF('Indicator Data'!AW14="No Data",1,IF('Indicator Data imputation'!AW13&lt;&gt;"",1,0))</f>
        <v>0</v>
      </c>
      <c r="AW10" s="170">
        <f>IF('Indicator Data'!AX14="No Data",1,IF('Indicator Data imputation'!AX13&lt;&gt;"",1,0))</f>
        <v>0</v>
      </c>
      <c r="AX10" s="170">
        <f>IF('Indicator Data'!AY14="No Data",1,IF('Indicator Data imputation'!AY13&lt;&gt;"",1,0))</f>
        <v>0</v>
      </c>
      <c r="AY10" s="170">
        <f>IF('Indicator Data'!AZ14="No Data",1,IF('Indicator Data imputation'!AZ13&lt;&gt;"",1,0))</f>
        <v>0</v>
      </c>
      <c r="AZ10" s="170">
        <f>IF('Indicator Data'!BA14="No Data",1,IF('Indicator Data imputation'!BA13&lt;&gt;"",1,0))</f>
        <v>0</v>
      </c>
      <c r="BA10" s="5">
        <f t="shared" si="0"/>
        <v>6</v>
      </c>
      <c r="BB10" s="172">
        <f t="shared" si="1"/>
        <v>0.11764705882352941</v>
      </c>
    </row>
    <row r="11" spans="1:54" x14ac:dyDescent="0.25">
      <c r="A11" s="5" t="s">
        <v>18</v>
      </c>
      <c r="B11" s="170">
        <f>IF('Indicator Data'!C15="No Data",1,IF('Indicator Data imputation'!C14&lt;&gt;"",1,0))</f>
        <v>0</v>
      </c>
      <c r="C11" s="170">
        <f>IF('Indicator Data'!D15="No Data",1,IF('Indicator Data imputation'!D14&lt;&gt;"",1,0))</f>
        <v>0</v>
      </c>
      <c r="D11" s="170">
        <f>IF('Indicator Data'!E15="No Data",1,IF('Indicator Data imputation'!E14&lt;&gt;"",1,0))</f>
        <v>0</v>
      </c>
      <c r="E11" s="170">
        <f>IF('Indicator Data'!F15="No Data",1,IF('Indicator Data imputation'!F14&lt;&gt;"",1,0))</f>
        <v>0</v>
      </c>
      <c r="F11" s="170">
        <f>IF('Indicator Data'!G15="No Data",1,IF('Indicator Data imputation'!G14&lt;&gt;"",1,0))</f>
        <v>0</v>
      </c>
      <c r="G11" s="170">
        <f>IF('Indicator Data'!H15="No Data",1,IF('Indicator Data imputation'!H14&lt;&gt;"",1,0))</f>
        <v>0</v>
      </c>
      <c r="H11" s="170">
        <f>IF('Indicator Data'!I15="No Data",1,IF('Indicator Data imputation'!I14&lt;&gt;"",1,0))</f>
        <v>0</v>
      </c>
      <c r="I11" s="170">
        <f>IF('Indicator Data'!J15="No Data",1,IF('Indicator Data imputation'!J14&lt;&gt;"",1,0))</f>
        <v>0</v>
      </c>
      <c r="J11" s="170">
        <f>IF('Indicator Data'!K15="No Data",1,IF('Indicator Data imputation'!K14&lt;&gt;"",1,0))</f>
        <v>0</v>
      </c>
      <c r="K11" s="170">
        <f>IF('Indicator Data'!L15="No Data",1,IF('Indicator Data imputation'!L14&lt;&gt;"",1,0))</f>
        <v>0</v>
      </c>
      <c r="L11" s="170">
        <f>IF('Indicator Data'!M15="No Data",1,IF('Indicator Data imputation'!M14&lt;&gt;"",1,0))</f>
        <v>0</v>
      </c>
      <c r="M11" s="170">
        <f>IF('Indicator Data'!N15="No Data",1,IF('Indicator Data imputation'!N14&lt;&gt;"",1,0))</f>
        <v>0</v>
      </c>
      <c r="N11" s="170">
        <f>IF('Indicator Data'!O15="No Data",1,IF('Indicator Data imputation'!O14&lt;&gt;"",1,0))</f>
        <v>0</v>
      </c>
      <c r="O11" s="170">
        <f>IF('Indicator Data'!P15="No Data",1,IF('Indicator Data imputation'!P14&lt;&gt;"",1,0))</f>
        <v>0</v>
      </c>
      <c r="P11" s="170">
        <f>IF('Indicator Data'!Q15="No Data",1,IF('Indicator Data imputation'!Q14&lt;&gt;"",1,0))</f>
        <v>0</v>
      </c>
      <c r="Q11" s="170">
        <f>IF('Indicator Data'!R15="No Data",1,IF('Indicator Data imputation'!R14&lt;&gt;"",1,0))</f>
        <v>0</v>
      </c>
      <c r="R11" s="170">
        <f>IF('Indicator Data'!S15="No Data",1,IF('Indicator Data imputation'!S14&lt;&gt;"",1,0))</f>
        <v>0</v>
      </c>
      <c r="S11" s="170">
        <f>IF('Indicator Data'!T15="No Data",1,IF('Indicator Data imputation'!T14&lt;&gt;"",1,0))</f>
        <v>0</v>
      </c>
      <c r="T11" s="170">
        <f>IF('Indicator Data'!U15="No Data",1,IF('Indicator Data imputation'!U14&lt;&gt;"",1,0))</f>
        <v>0</v>
      </c>
      <c r="U11" s="170">
        <f>IF('Indicator Data'!V15="No Data",1,IF('Indicator Data imputation'!V14&lt;&gt;"",1,0))</f>
        <v>0</v>
      </c>
      <c r="V11" s="170">
        <f>IF('Indicator Data'!W15="No Data",1,IF('Indicator Data imputation'!W14&lt;&gt;"",1,0))</f>
        <v>0</v>
      </c>
      <c r="W11" s="170">
        <f>IF('Indicator Data'!X15="No Data",1,IF('Indicator Data imputation'!X14&lt;&gt;"",1,0))</f>
        <v>0</v>
      </c>
      <c r="X11" s="170">
        <f>IF('Indicator Data'!Y15="No Data",1,IF('Indicator Data imputation'!Y14&lt;&gt;"",1,0))</f>
        <v>0</v>
      </c>
      <c r="Y11" s="170">
        <f>IF('Indicator Data'!Z15="No Data",1,IF('Indicator Data imputation'!Z14&lt;&gt;"",1,0))</f>
        <v>0</v>
      </c>
      <c r="Z11" s="170">
        <f>IF('Indicator Data'!AA15="No Data",1,IF('Indicator Data imputation'!AA14&lt;&gt;"",1,0))</f>
        <v>0</v>
      </c>
      <c r="AA11" s="170">
        <f>IF('Indicator Data'!AB15="No Data",1,IF('Indicator Data imputation'!AB14&lt;&gt;"",1,0))</f>
        <v>0</v>
      </c>
      <c r="AB11" s="170">
        <f>IF('Indicator Data'!AC15="No Data",1,IF('Indicator Data imputation'!AC14&lt;&gt;"",1,0))</f>
        <v>0</v>
      </c>
      <c r="AC11" s="170">
        <f>IF('Indicator Data'!AD15="No Data",1,IF('Indicator Data imputation'!AD14&lt;&gt;"",1,0))</f>
        <v>0</v>
      </c>
      <c r="AD11" s="170">
        <f>IF('Indicator Data'!AE15="No Data",1,IF('Indicator Data imputation'!AE14&lt;&gt;"",1,0))</f>
        <v>0</v>
      </c>
      <c r="AE11" s="170">
        <f>IF('Indicator Data'!AF15="No Data",1,IF('Indicator Data imputation'!AF14&lt;&gt;"",1,0))</f>
        <v>0</v>
      </c>
      <c r="AF11" s="170">
        <f>IF('Indicator Data'!AG15="No Data",1,IF('Indicator Data imputation'!AG14&lt;&gt;"",1,0))</f>
        <v>0</v>
      </c>
      <c r="AG11" s="170">
        <f>IF('Indicator Data'!AH15="No Data",1,IF('Indicator Data imputation'!AH14&lt;&gt;"",1,0))</f>
        <v>0</v>
      </c>
      <c r="AH11" s="170">
        <f>IF('Indicator Data'!AI15="No Data",1,IF('Indicator Data imputation'!AI14&lt;&gt;"",1,0))</f>
        <v>0</v>
      </c>
      <c r="AI11" s="170">
        <f>IF('Indicator Data'!AJ15="No Data",1,IF('Indicator Data imputation'!AJ14&lt;&gt;"",1,0))</f>
        <v>0</v>
      </c>
      <c r="AJ11" s="170">
        <f>IF('Indicator Data'!AK15="No Data",1,IF('Indicator Data imputation'!AK14&lt;&gt;"",1,0))</f>
        <v>0</v>
      </c>
      <c r="AK11" s="170">
        <f>IF('Indicator Data'!AL15="No Data",1,IF('Indicator Data imputation'!AL14&lt;&gt;"",1,0))</f>
        <v>0</v>
      </c>
      <c r="AL11" s="170">
        <f>IF('Indicator Data'!AM15="No Data",1,IF('Indicator Data imputation'!AM14&lt;&gt;"",1,0))</f>
        <v>0</v>
      </c>
      <c r="AM11" s="170">
        <f>IF('Indicator Data'!AN15="No Data",1,IF('Indicator Data imputation'!AN14&lt;&gt;"",1,0))</f>
        <v>0</v>
      </c>
      <c r="AN11" s="170">
        <f>IF('Indicator Data'!AO15="No Data",1,IF('Indicator Data imputation'!AO14&lt;&gt;"",1,0))</f>
        <v>0</v>
      </c>
      <c r="AO11" s="170">
        <f>IF('Indicator Data'!AP15="No Data",1,IF('Indicator Data imputation'!AP14&lt;&gt;"",1,0))</f>
        <v>1</v>
      </c>
      <c r="AP11" s="170">
        <f>IF('Indicator Data'!AQ15="No Data",1,IF('Indicator Data imputation'!AQ14&lt;&gt;"",1,0))</f>
        <v>1</v>
      </c>
      <c r="AQ11" s="170">
        <f>IF('Indicator Data'!AR15="No Data",1,IF('Indicator Data imputation'!AR14&lt;&gt;"",1,0))</f>
        <v>1</v>
      </c>
      <c r="AR11" s="170">
        <f>IF('Indicator Data'!AS15="No Data",1,IF('Indicator Data imputation'!AS14&lt;&gt;"",1,0))</f>
        <v>0</v>
      </c>
      <c r="AS11" s="170">
        <f>IF('Indicator Data'!AT15="No Data",1,IF('Indicator Data imputation'!AT14&lt;&gt;"",1,0))</f>
        <v>0</v>
      </c>
      <c r="AT11" s="170">
        <f>IF('Indicator Data'!AU15="No Data",1,IF('Indicator Data imputation'!AU14&lt;&gt;"",1,0))</f>
        <v>0</v>
      </c>
      <c r="AU11" s="170">
        <f>IF('Indicator Data'!AV15="No Data",1,IF('Indicator Data imputation'!AV14&lt;&gt;"",1,0))</f>
        <v>0</v>
      </c>
      <c r="AV11" s="170">
        <f>IF('Indicator Data'!AW15="No Data",1,IF('Indicator Data imputation'!AW14&lt;&gt;"",1,0))</f>
        <v>0</v>
      </c>
      <c r="AW11" s="170">
        <f>IF('Indicator Data'!AX15="No Data",1,IF('Indicator Data imputation'!AX14&lt;&gt;"",1,0))</f>
        <v>0</v>
      </c>
      <c r="AX11" s="170">
        <f>IF('Indicator Data'!AY15="No Data",1,IF('Indicator Data imputation'!AY14&lt;&gt;"",1,0))</f>
        <v>0</v>
      </c>
      <c r="AY11" s="170">
        <f>IF('Indicator Data'!AZ15="No Data",1,IF('Indicator Data imputation'!AZ14&lt;&gt;"",1,0))</f>
        <v>0</v>
      </c>
      <c r="AZ11" s="170">
        <f>IF('Indicator Data'!BA15="No Data",1,IF('Indicator Data imputation'!BA14&lt;&gt;"",1,0))</f>
        <v>0</v>
      </c>
      <c r="BA11" s="5">
        <f t="shared" si="0"/>
        <v>3</v>
      </c>
      <c r="BB11" s="172">
        <f t="shared" si="1"/>
        <v>5.8823529411764705E-2</v>
      </c>
    </row>
    <row r="12" spans="1:54" x14ac:dyDescent="0.25">
      <c r="A12" s="5" t="s">
        <v>20</v>
      </c>
      <c r="B12" s="170">
        <f>IF('Indicator Data'!C16="No Data",1,IF('Indicator Data imputation'!C15&lt;&gt;"",1,0))</f>
        <v>0</v>
      </c>
      <c r="C12" s="170">
        <f>IF('Indicator Data'!D16="No Data",1,IF('Indicator Data imputation'!D15&lt;&gt;"",1,0))</f>
        <v>0</v>
      </c>
      <c r="D12" s="170">
        <f>IF('Indicator Data'!E16="No Data",1,IF('Indicator Data imputation'!E15&lt;&gt;"",1,0))</f>
        <v>1</v>
      </c>
      <c r="E12" s="170">
        <f>IF('Indicator Data'!F16="No Data",1,IF('Indicator Data imputation'!F15&lt;&gt;"",1,0))</f>
        <v>0</v>
      </c>
      <c r="F12" s="170">
        <f>IF('Indicator Data'!G16="No Data",1,IF('Indicator Data imputation'!G15&lt;&gt;"",1,0))</f>
        <v>0</v>
      </c>
      <c r="G12" s="170">
        <f>IF('Indicator Data'!H16="No Data",1,IF('Indicator Data imputation'!H15&lt;&gt;"",1,0))</f>
        <v>0</v>
      </c>
      <c r="H12" s="170">
        <f>IF('Indicator Data'!I16="No Data",1,IF('Indicator Data imputation'!I15&lt;&gt;"",1,0))</f>
        <v>0</v>
      </c>
      <c r="I12" s="170">
        <f>IF('Indicator Data'!J16="No Data",1,IF('Indicator Data imputation'!J15&lt;&gt;"",1,0))</f>
        <v>0</v>
      </c>
      <c r="J12" s="170">
        <f>IF('Indicator Data'!K16="No Data",1,IF('Indicator Data imputation'!K15&lt;&gt;"",1,0))</f>
        <v>0</v>
      </c>
      <c r="K12" s="170">
        <f>IF('Indicator Data'!L16="No Data",1,IF('Indicator Data imputation'!L15&lt;&gt;"",1,0))</f>
        <v>0</v>
      </c>
      <c r="L12" s="170">
        <f>IF('Indicator Data'!M16="No Data",1,IF('Indicator Data imputation'!M15&lt;&gt;"",1,0))</f>
        <v>0</v>
      </c>
      <c r="M12" s="170">
        <f>IF('Indicator Data'!N16="No Data",1,IF('Indicator Data imputation'!N15&lt;&gt;"",1,0))</f>
        <v>0</v>
      </c>
      <c r="N12" s="170">
        <f>IF('Indicator Data'!O16="No Data",1,IF('Indicator Data imputation'!O15&lt;&gt;"",1,0))</f>
        <v>0</v>
      </c>
      <c r="O12" s="170">
        <f>IF('Indicator Data'!P16="No Data",1,IF('Indicator Data imputation'!P15&lt;&gt;"",1,0))</f>
        <v>0</v>
      </c>
      <c r="P12" s="170">
        <f>IF('Indicator Data'!Q16="No Data",1,IF('Indicator Data imputation'!Q15&lt;&gt;"",1,0))</f>
        <v>0</v>
      </c>
      <c r="Q12" s="170">
        <f>IF('Indicator Data'!R16="No Data",1,IF('Indicator Data imputation'!R15&lt;&gt;"",1,0))</f>
        <v>1</v>
      </c>
      <c r="R12" s="170">
        <f>IF('Indicator Data'!S16="No Data",1,IF('Indicator Data imputation'!S15&lt;&gt;"",1,0))</f>
        <v>0</v>
      </c>
      <c r="S12" s="170">
        <f>IF('Indicator Data'!T16="No Data",1,IF('Indicator Data imputation'!T15&lt;&gt;"",1,0))</f>
        <v>0</v>
      </c>
      <c r="T12" s="170">
        <f>IF('Indicator Data'!U16="No Data",1,IF('Indicator Data imputation'!U15&lt;&gt;"",1,0))</f>
        <v>0</v>
      </c>
      <c r="U12" s="170">
        <f>IF('Indicator Data'!V16="No Data",1,IF('Indicator Data imputation'!V15&lt;&gt;"",1,0))</f>
        <v>1</v>
      </c>
      <c r="V12" s="170">
        <f>IF('Indicator Data'!W16="No Data",1,IF('Indicator Data imputation'!W15&lt;&gt;"",1,0))</f>
        <v>0</v>
      </c>
      <c r="W12" s="170">
        <f>IF('Indicator Data'!X16="No Data",1,IF('Indicator Data imputation'!X15&lt;&gt;"",1,0))</f>
        <v>1</v>
      </c>
      <c r="X12" s="170">
        <f>IF('Indicator Data'!Y16="No Data",1,IF('Indicator Data imputation'!Y15&lt;&gt;"",1,0))</f>
        <v>1</v>
      </c>
      <c r="Y12" s="170">
        <f>IF('Indicator Data'!Z16="No Data",1,IF('Indicator Data imputation'!Z15&lt;&gt;"",1,0))</f>
        <v>0</v>
      </c>
      <c r="Z12" s="170">
        <f>IF('Indicator Data'!AA16="No Data",1,IF('Indicator Data imputation'!AA15&lt;&gt;"",1,0))</f>
        <v>0</v>
      </c>
      <c r="AA12" s="170">
        <f>IF('Indicator Data'!AB16="No Data",1,IF('Indicator Data imputation'!AB15&lt;&gt;"",1,0))</f>
        <v>0</v>
      </c>
      <c r="AB12" s="170">
        <f>IF('Indicator Data'!AC16="No Data",1,IF('Indicator Data imputation'!AC15&lt;&gt;"",1,0))</f>
        <v>0</v>
      </c>
      <c r="AC12" s="170">
        <f>IF('Indicator Data'!AD16="No Data",1,IF('Indicator Data imputation'!AD15&lt;&gt;"",1,0))</f>
        <v>0</v>
      </c>
      <c r="AD12" s="170">
        <f>IF('Indicator Data'!AE16="No Data",1,IF('Indicator Data imputation'!AE15&lt;&gt;"",1,0))</f>
        <v>1</v>
      </c>
      <c r="AE12" s="170">
        <f>IF('Indicator Data'!AF16="No Data",1,IF('Indicator Data imputation'!AF15&lt;&gt;"",1,0))</f>
        <v>0</v>
      </c>
      <c r="AF12" s="170">
        <f>IF('Indicator Data'!AG16="No Data",1,IF('Indicator Data imputation'!AG15&lt;&gt;"",1,0))</f>
        <v>1</v>
      </c>
      <c r="AG12" s="170">
        <f>IF('Indicator Data'!AH16="No Data",1,IF('Indicator Data imputation'!AH15&lt;&gt;"",1,0))</f>
        <v>0</v>
      </c>
      <c r="AH12" s="170">
        <f>IF('Indicator Data'!AI16="No Data",1,IF('Indicator Data imputation'!AI15&lt;&gt;"",1,0))</f>
        <v>0</v>
      </c>
      <c r="AI12" s="170">
        <f>IF('Indicator Data'!AJ16="No Data",1,IF('Indicator Data imputation'!AJ15&lt;&gt;"",1,0))</f>
        <v>0</v>
      </c>
      <c r="AJ12" s="170">
        <f>IF('Indicator Data'!AK16="No Data",1,IF('Indicator Data imputation'!AK15&lt;&gt;"",1,0))</f>
        <v>0</v>
      </c>
      <c r="AK12" s="170">
        <f>IF('Indicator Data'!AL16="No Data",1,IF('Indicator Data imputation'!AL15&lt;&gt;"",1,0))</f>
        <v>0</v>
      </c>
      <c r="AL12" s="170">
        <f>IF('Indicator Data'!AM16="No Data",1,IF('Indicator Data imputation'!AM15&lt;&gt;"",1,0))</f>
        <v>0</v>
      </c>
      <c r="AM12" s="170">
        <f>IF('Indicator Data'!AN16="No Data",1,IF('Indicator Data imputation'!AN15&lt;&gt;"",1,0))</f>
        <v>1</v>
      </c>
      <c r="AN12" s="170">
        <f>IF('Indicator Data'!AO16="No Data",1,IF('Indicator Data imputation'!AO15&lt;&gt;"",1,0))</f>
        <v>1</v>
      </c>
      <c r="AO12" s="170">
        <f>IF('Indicator Data'!AP16="No Data",1,IF('Indicator Data imputation'!AP15&lt;&gt;"",1,0))</f>
        <v>0</v>
      </c>
      <c r="AP12" s="170">
        <f>IF('Indicator Data'!AQ16="No Data",1,IF('Indicator Data imputation'!AQ15&lt;&gt;"",1,0))</f>
        <v>0</v>
      </c>
      <c r="AQ12" s="170">
        <f>IF('Indicator Data'!AR16="No Data",1,IF('Indicator Data imputation'!AR15&lt;&gt;"",1,0))</f>
        <v>1</v>
      </c>
      <c r="AR12" s="170">
        <f>IF('Indicator Data'!AS16="No Data",1,IF('Indicator Data imputation'!AS15&lt;&gt;"",1,0))</f>
        <v>0</v>
      </c>
      <c r="AS12" s="170">
        <f>IF('Indicator Data'!AT16="No Data",1,IF('Indicator Data imputation'!AT15&lt;&gt;"",1,0))</f>
        <v>0</v>
      </c>
      <c r="AT12" s="170">
        <f>IF('Indicator Data'!AU16="No Data",1,IF('Indicator Data imputation'!AU15&lt;&gt;"",1,0))</f>
        <v>0</v>
      </c>
      <c r="AU12" s="170">
        <f>IF('Indicator Data'!AV16="No Data",1,IF('Indicator Data imputation'!AV15&lt;&gt;"",1,0))</f>
        <v>1</v>
      </c>
      <c r="AV12" s="170">
        <f>IF('Indicator Data'!AW16="No Data",1,IF('Indicator Data imputation'!AW15&lt;&gt;"",1,0))</f>
        <v>0</v>
      </c>
      <c r="AW12" s="170">
        <f>IF('Indicator Data'!AX16="No Data",1,IF('Indicator Data imputation'!AX15&lt;&gt;"",1,0))</f>
        <v>0</v>
      </c>
      <c r="AX12" s="170">
        <f>IF('Indicator Data'!AY16="No Data",1,IF('Indicator Data imputation'!AY15&lt;&gt;"",1,0))</f>
        <v>0</v>
      </c>
      <c r="AY12" s="170">
        <f>IF('Indicator Data'!AZ16="No Data",1,IF('Indicator Data imputation'!AZ15&lt;&gt;"",1,0))</f>
        <v>0</v>
      </c>
      <c r="AZ12" s="170">
        <f>IF('Indicator Data'!BA16="No Data",1,IF('Indicator Data imputation'!BA15&lt;&gt;"",1,0))</f>
        <v>0</v>
      </c>
      <c r="BA12" s="5">
        <f t="shared" si="0"/>
        <v>11</v>
      </c>
      <c r="BB12" s="172">
        <f t="shared" si="1"/>
        <v>0.21568627450980393</v>
      </c>
    </row>
    <row r="13" spans="1:54" x14ac:dyDescent="0.25">
      <c r="A13" s="5" t="s">
        <v>22</v>
      </c>
      <c r="B13" s="170">
        <f>IF('Indicator Data'!C17="No Data",1,IF('Indicator Data imputation'!C16&lt;&gt;"",1,0))</f>
        <v>0</v>
      </c>
      <c r="C13" s="170">
        <f>IF('Indicator Data'!D17="No Data",1,IF('Indicator Data imputation'!D16&lt;&gt;"",1,0))</f>
        <v>0</v>
      </c>
      <c r="D13" s="170">
        <f>IF('Indicator Data'!E17="No Data",1,IF('Indicator Data imputation'!E16&lt;&gt;"",1,0))</f>
        <v>1</v>
      </c>
      <c r="E13" s="170">
        <f>IF('Indicator Data'!F17="No Data",1,IF('Indicator Data imputation'!F16&lt;&gt;"",1,0))</f>
        <v>0</v>
      </c>
      <c r="F13" s="170">
        <f>IF('Indicator Data'!G17="No Data",1,IF('Indicator Data imputation'!G16&lt;&gt;"",1,0))</f>
        <v>0</v>
      </c>
      <c r="G13" s="170">
        <f>IF('Indicator Data'!H17="No Data",1,IF('Indicator Data imputation'!H16&lt;&gt;"",1,0))</f>
        <v>0</v>
      </c>
      <c r="H13" s="170">
        <f>IF('Indicator Data'!I17="No Data",1,IF('Indicator Data imputation'!I16&lt;&gt;"",1,0))</f>
        <v>0</v>
      </c>
      <c r="I13" s="170">
        <f>IF('Indicator Data'!J17="No Data",1,IF('Indicator Data imputation'!J16&lt;&gt;"",1,0))</f>
        <v>0</v>
      </c>
      <c r="J13" s="170">
        <f>IF('Indicator Data'!K17="No Data",1,IF('Indicator Data imputation'!K16&lt;&gt;"",1,0))</f>
        <v>0</v>
      </c>
      <c r="K13" s="170">
        <f>IF('Indicator Data'!L17="No Data",1,IF('Indicator Data imputation'!L16&lt;&gt;"",1,0))</f>
        <v>0</v>
      </c>
      <c r="L13" s="170">
        <f>IF('Indicator Data'!M17="No Data",1,IF('Indicator Data imputation'!M16&lt;&gt;"",1,0))</f>
        <v>0</v>
      </c>
      <c r="M13" s="170">
        <f>IF('Indicator Data'!N17="No Data",1,IF('Indicator Data imputation'!N16&lt;&gt;"",1,0))</f>
        <v>0</v>
      </c>
      <c r="N13" s="170">
        <f>IF('Indicator Data'!O17="No Data",1,IF('Indicator Data imputation'!O16&lt;&gt;"",1,0))</f>
        <v>0</v>
      </c>
      <c r="O13" s="170">
        <f>IF('Indicator Data'!P17="No Data",1,IF('Indicator Data imputation'!P16&lt;&gt;"",1,0))</f>
        <v>0</v>
      </c>
      <c r="P13" s="170">
        <f>IF('Indicator Data'!Q17="No Data",1,IF('Indicator Data imputation'!Q16&lt;&gt;"",1,0))</f>
        <v>0</v>
      </c>
      <c r="Q13" s="170">
        <f>IF('Indicator Data'!R17="No Data",1,IF('Indicator Data imputation'!R16&lt;&gt;"",1,0))</f>
        <v>1</v>
      </c>
      <c r="R13" s="170">
        <f>IF('Indicator Data'!S17="No Data",1,IF('Indicator Data imputation'!S16&lt;&gt;"",1,0))</f>
        <v>0</v>
      </c>
      <c r="S13" s="170">
        <f>IF('Indicator Data'!T17="No Data",1,IF('Indicator Data imputation'!T16&lt;&gt;"",1,0))</f>
        <v>0</v>
      </c>
      <c r="T13" s="170">
        <f>IF('Indicator Data'!U17="No Data",1,IF('Indicator Data imputation'!U16&lt;&gt;"",1,0))</f>
        <v>0</v>
      </c>
      <c r="U13" s="170">
        <f>IF('Indicator Data'!V17="No Data",1,IF('Indicator Data imputation'!V16&lt;&gt;"",1,0))</f>
        <v>1</v>
      </c>
      <c r="V13" s="170">
        <f>IF('Indicator Data'!W17="No Data",1,IF('Indicator Data imputation'!W16&lt;&gt;"",1,0))</f>
        <v>0</v>
      </c>
      <c r="W13" s="170">
        <f>IF('Indicator Data'!X17="No Data",1,IF('Indicator Data imputation'!X16&lt;&gt;"",1,0))</f>
        <v>1</v>
      </c>
      <c r="X13" s="170">
        <f>IF('Indicator Data'!Y17="No Data",1,IF('Indicator Data imputation'!Y16&lt;&gt;"",1,0))</f>
        <v>0</v>
      </c>
      <c r="Y13" s="170">
        <f>IF('Indicator Data'!Z17="No Data",1,IF('Indicator Data imputation'!Z16&lt;&gt;"",1,0))</f>
        <v>0</v>
      </c>
      <c r="Z13" s="170">
        <f>IF('Indicator Data'!AA17="No Data",1,IF('Indicator Data imputation'!AA16&lt;&gt;"",1,0))</f>
        <v>0</v>
      </c>
      <c r="AA13" s="170">
        <f>IF('Indicator Data'!AB17="No Data",1,IF('Indicator Data imputation'!AB16&lt;&gt;"",1,0))</f>
        <v>0</v>
      </c>
      <c r="AB13" s="170">
        <f>IF('Indicator Data'!AC17="No Data",1,IF('Indicator Data imputation'!AC16&lt;&gt;"",1,0))</f>
        <v>0</v>
      </c>
      <c r="AC13" s="170">
        <f>IF('Indicator Data'!AD17="No Data",1,IF('Indicator Data imputation'!AD16&lt;&gt;"",1,0))</f>
        <v>0</v>
      </c>
      <c r="AD13" s="170">
        <f>IF('Indicator Data'!AE17="No Data",1,IF('Indicator Data imputation'!AE16&lt;&gt;"",1,0))</f>
        <v>1</v>
      </c>
      <c r="AE13" s="170">
        <f>IF('Indicator Data'!AF17="No Data",1,IF('Indicator Data imputation'!AF16&lt;&gt;"",1,0))</f>
        <v>0</v>
      </c>
      <c r="AF13" s="170">
        <f>IF('Indicator Data'!AG17="No Data",1,IF('Indicator Data imputation'!AG16&lt;&gt;"",1,0))</f>
        <v>1</v>
      </c>
      <c r="AG13" s="170">
        <f>IF('Indicator Data'!AH17="No Data",1,IF('Indicator Data imputation'!AH16&lt;&gt;"",1,0))</f>
        <v>0</v>
      </c>
      <c r="AH13" s="170">
        <f>IF('Indicator Data'!AI17="No Data",1,IF('Indicator Data imputation'!AI16&lt;&gt;"",1,0))</f>
        <v>0</v>
      </c>
      <c r="AI13" s="170">
        <f>IF('Indicator Data'!AJ17="No Data",1,IF('Indicator Data imputation'!AJ16&lt;&gt;"",1,0))</f>
        <v>0</v>
      </c>
      <c r="AJ13" s="170">
        <f>IF('Indicator Data'!AK17="No Data",1,IF('Indicator Data imputation'!AK16&lt;&gt;"",1,0))</f>
        <v>0</v>
      </c>
      <c r="AK13" s="170">
        <f>IF('Indicator Data'!AL17="No Data",1,IF('Indicator Data imputation'!AL16&lt;&gt;"",1,0))</f>
        <v>0</v>
      </c>
      <c r="AL13" s="170">
        <f>IF('Indicator Data'!AM17="No Data",1,IF('Indicator Data imputation'!AM16&lt;&gt;"",1,0))</f>
        <v>0</v>
      </c>
      <c r="AM13" s="170">
        <f>IF('Indicator Data'!AN17="No Data",1,IF('Indicator Data imputation'!AN16&lt;&gt;"",1,0))</f>
        <v>1</v>
      </c>
      <c r="AN13" s="170">
        <f>IF('Indicator Data'!AO17="No Data",1,IF('Indicator Data imputation'!AO16&lt;&gt;"",1,0))</f>
        <v>1</v>
      </c>
      <c r="AO13" s="170">
        <f>IF('Indicator Data'!AP17="No Data",1,IF('Indicator Data imputation'!AP16&lt;&gt;"",1,0))</f>
        <v>0</v>
      </c>
      <c r="AP13" s="170">
        <f>IF('Indicator Data'!AQ17="No Data",1,IF('Indicator Data imputation'!AQ16&lt;&gt;"",1,0))</f>
        <v>0</v>
      </c>
      <c r="AQ13" s="170">
        <f>IF('Indicator Data'!AR17="No Data",1,IF('Indicator Data imputation'!AR16&lt;&gt;"",1,0))</f>
        <v>0</v>
      </c>
      <c r="AR13" s="170">
        <f>IF('Indicator Data'!AS17="No Data",1,IF('Indicator Data imputation'!AS16&lt;&gt;"",1,0))</f>
        <v>0</v>
      </c>
      <c r="AS13" s="170">
        <f>IF('Indicator Data'!AT17="No Data",1,IF('Indicator Data imputation'!AT16&lt;&gt;"",1,0))</f>
        <v>0</v>
      </c>
      <c r="AT13" s="170">
        <f>IF('Indicator Data'!AU17="No Data",1,IF('Indicator Data imputation'!AU16&lt;&gt;"",1,0))</f>
        <v>0</v>
      </c>
      <c r="AU13" s="170">
        <f>IF('Indicator Data'!AV17="No Data",1,IF('Indicator Data imputation'!AV16&lt;&gt;"",1,0))</f>
        <v>0</v>
      </c>
      <c r="AV13" s="170">
        <f>IF('Indicator Data'!AW17="No Data",1,IF('Indicator Data imputation'!AW16&lt;&gt;"",1,0))</f>
        <v>0</v>
      </c>
      <c r="AW13" s="170">
        <f>IF('Indicator Data'!AX17="No Data",1,IF('Indicator Data imputation'!AX16&lt;&gt;"",1,0))</f>
        <v>0</v>
      </c>
      <c r="AX13" s="170">
        <f>IF('Indicator Data'!AY17="No Data",1,IF('Indicator Data imputation'!AY16&lt;&gt;"",1,0))</f>
        <v>0</v>
      </c>
      <c r="AY13" s="170">
        <f>IF('Indicator Data'!AZ17="No Data",1,IF('Indicator Data imputation'!AZ16&lt;&gt;"",1,0))</f>
        <v>0</v>
      </c>
      <c r="AZ13" s="170">
        <f>IF('Indicator Data'!BA17="No Data",1,IF('Indicator Data imputation'!BA16&lt;&gt;"",1,0))</f>
        <v>0</v>
      </c>
      <c r="BA13" s="5">
        <f t="shared" si="0"/>
        <v>8</v>
      </c>
      <c r="BB13" s="172">
        <f t="shared" si="1"/>
        <v>0.15686274509803921</v>
      </c>
    </row>
    <row r="14" spans="1:54" x14ac:dyDescent="0.25">
      <c r="A14" s="5" t="s">
        <v>24</v>
      </c>
      <c r="B14" s="170">
        <f>IF('Indicator Data'!C18="No Data",1,IF('Indicator Data imputation'!C17&lt;&gt;"",1,0))</f>
        <v>0</v>
      </c>
      <c r="C14" s="170">
        <f>IF('Indicator Data'!D18="No Data",1,IF('Indicator Data imputation'!D17&lt;&gt;"",1,0))</f>
        <v>0</v>
      </c>
      <c r="D14" s="170">
        <f>IF('Indicator Data'!E18="No Data",1,IF('Indicator Data imputation'!E17&lt;&gt;"",1,0))</f>
        <v>0</v>
      </c>
      <c r="E14" s="170">
        <f>IF('Indicator Data'!F18="No Data",1,IF('Indicator Data imputation'!F17&lt;&gt;"",1,0))</f>
        <v>0</v>
      </c>
      <c r="F14" s="170">
        <f>IF('Indicator Data'!G18="No Data",1,IF('Indicator Data imputation'!G17&lt;&gt;"",1,0))</f>
        <v>0</v>
      </c>
      <c r="G14" s="170">
        <f>IF('Indicator Data'!H18="No Data",1,IF('Indicator Data imputation'!H17&lt;&gt;"",1,0))</f>
        <v>0</v>
      </c>
      <c r="H14" s="170">
        <f>IF('Indicator Data'!I18="No Data",1,IF('Indicator Data imputation'!I17&lt;&gt;"",1,0))</f>
        <v>0</v>
      </c>
      <c r="I14" s="170">
        <f>IF('Indicator Data'!J18="No Data",1,IF('Indicator Data imputation'!J17&lt;&gt;"",1,0))</f>
        <v>0</v>
      </c>
      <c r="J14" s="170">
        <f>IF('Indicator Data'!K18="No Data",1,IF('Indicator Data imputation'!K17&lt;&gt;"",1,0))</f>
        <v>0</v>
      </c>
      <c r="K14" s="170">
        <f>IF('Indicator Data'!L18="No Data",1,IF('Indicator Data imputation'!L17&lt;&gt;"",1,0))</f>
        <v>0</v>
      </c>
      <c r="L14" s="170">
        <f>IF('Indicator Data'!M18="No Data",1,IF('Indicator Data imputation'!M17&lt;&gt;"",1,0))</f>
        <v>0</v>
      </c>
      <c r="M14" s="170">
        <f>IF('Indicator Data'!N18="No Data",1,IF('Indicator Data imputation'!N17&lt;&gt;"",1,0))</f>
        <v>0</v>
      </c>
      <c r="N14" s="170">
        <f>IF('Indicator Data'!O18="No Data",1,IF('Indicator Data imputation'!O17&lt;&gt;"",1,0))</f>
        <v>0</v>
      </c>
      <c r="O14" s="170">
        <f>IF('Indicator Data'!P18="No Data",1,IF('Indicator Data imputation'!P17&lt;&gt;"",1,0))</f>
        <v>0</v>
      </c>
      <c r="P14" s="170">
        <f>IF('Indicator Data'!Q18="No Data",1,IF('Indicator Data imputation'!Q17&lt;&gt;"",1,0))</f>
        <v>0</v>
      </c>
      <c r="Q14" s="170">
        <f>IF('Indicator Data'!R18="No Data",1,IF('Indicator Data imputation'!R17&lt;&gt;"",1,0))</f>
        <v>0</v>
      </c>
      <c r="R14" s="170">
        <f>IF('Indicator Data'!S18="No Data",1,IF('Indicator Data imputation'!S17&lt;&gt;"",1,0))</f>
        <v>0</v>
      </c>
      <c r="S14" s="170">
        <f>IF('Indicator Data'!T18="No Data",1,IF('Indicator Data imputation'!T17&lt;&gt;"",1,0))</f>
        <v>0</v>
      </c>
      <c r="T14" s="170">
        <f>IF('Indicator Data'!U18="No Data",1,IF('Indicator Data imputation'!U17&lt;&gt;"",1,0))</f>
        <v>0</v>
      </c>
      <c r="U14" s="170">
        <f>IF('Indicator Data'!V18="No Data",1,IF('Indicator Data imputation'!V17&lt;&gt;"",1,0))</f>
        <v>0</v>
      </c>
      <c r="V14" s="170">
        <f>IF('Indicator Data'!W18="No Data",1,IF('Indicator Data imputation'!W17&lt;&gt;"",1,0))</f>
        <v>0</v>
      </c>
      <c r="W14" s="170">
        <f>IF('Indicator Data'!X18="No Data",1,IF('Indicator Data imputation'!X17&lt;&gt;"",1,0))</f>
        <v>0</v>
      </c>
      <c r="X14" s="170">
        <f>IF('Indicator Data'!Y18="No Data",1,IF('Indicator Data imputation'!Y17&lt;&gt;"",1,0))</f>
        <v>0</v>
      </c>
      <c r="Y14" s="170">
        <f>IF('Indicator Data'!Z18="No Data",1,IF('Indicator Data imputation'!Z17&lt;&gt;"",1,0))</f>
        <v>0</v>
      </c>
      <c r="Z14" s="170">
        <f>IF('Indicator Data'!AA18="No Data",1,IF('Indicator Data imputation'!AA17&lt;&gt;"",1,0))</f>
        <v>0</v>
      </c>
      <c r="AA14" s="170">
        <f>IF('Indicator Data'!AB18="No Data",1,IF('Indicator Data imputation'!AB17&lt;&gt;"",1,0))</f>
        <v>0</v>
      </c>
      <c r="AB14" s="170">
        <f>IF('Indicator Data'!AC18="No Data",1,IF('Indicator Data imputation'!AC17&lt;&gt;"",1,0))</f>
        <v>0</v>
      </c>
      <c r="AC14" s="170">
        <f>IF('Indicator Data'!AD18="No Data",1,IF('Indicator Data imputation'!AD17&lt;&gt;"",1,0))</f>
        <v>0</v>
      </c>
      <c r="AD14" s="170">
        <f>IF('Indicator Data'!AE18="No Data",1,IF('Indicator Data imputation'!AE17&lt;&gt;"",1,0))</f>
        <v>0</v>
      </c>
      <c r="AE14" s="170">
        <f>IF('Indicator Data'!AF18="No Data",1,IF('Indicator Data imputation'!AF17&lt;&gt;"",1,0))</f>
        <v>0</v>
      </c>
      <c r="AF14" s="170">
        <f>IF('Indicator Data'!AG18="No Data",1,IF('Indicator Data imputation'!AG17&lt;&gt;"",1,0))</f>
        <v>0</v>
      </c>
      <c r="AG14" s="170">
        <f>IF('Indicator Data'!AH18="No Data",1,IF('Indicator Data imputation'!AH17&lt;&gt;"",1,0))</f>
        <v>0</v>
      </c>
      <c r="AH14" s="170">
        <f>IF('Indicator Data'!AI18="No Data",1,IF('Indicator Data imputation'!AI17&lt;&gt;"",1,0))</f>
        <v>0</v>
      </c>
      <c r="AI14" s="170">
        <f>IF('Indicator Data'!AJ18="No Data",1,IF('Indicator Data imputation'!AJ17&lt;&gt;"",1,0))</f>
        <v>0</v>
      </c>
      <c r="AJ14" s="170">
        <f>IF('Indicator Data'!AK18="No Data",1,IF('Indicator Data imputation'!AK17&lt;&gt;"",1,0))</f>
        <v>0</v>
      </c>
      <c r="AK14" s="170">
        <f>IF('Indicator Data'!AL18="No Data",1,IF('Indicator Data imputation'!AL17&lt;&gt;"",1,0))</f>
        <v>0</v>
      </c>
      <c r="AL14" s="170">
        <f>IF('Indicator Data'!AM18="No Data",1,IF('Indicator Data imputation'!AM17&lt;&gt;"",1,0))</f>
        <v>0</v>
      </c>
      <c r="AM14" s="170">
        <f>IF('Indicator Data'!AN18="No Data",1,IF('Indicator Data imputation'!AN17&lt;&gt;"",1,0))</f>
        <v>0</v>
      </c>
      <c r="AN14" s="170">
        <f>IF('Indicator Data'!AO18="No Data",1,IF('Indicator Data imputation'!AO17&lt;&gt;"",1,0))</f>
        <v>0</v>
      </c>
      <c r="AO14" s="170">
        <f>IF('Indicator Data'!AP18="No Data",1,IF('Indicator Data imputation'!AP17&lt;&gt;"",1,0))</f>
        <v>0</v>
      </c>
      <c r="AP14" s="170">
        <f>IF('Indicator Data'!AQ18="No Data",1,IF('Indicator Data imputation'!AQ17&lt;&gt;"",1,0))</f>
        <v>0</v>
      </c>
      <c r="AQ14" s="170">
        <f>IF('Indicator Data'!AR18="No Data",1,IF('Indicator Data imputation'!AR17&lt;&gt;"",1,0))</f>
        <v>0</v>
      </c>
      <c r="AR14" s="170">
        <f>IF('Indicator Data'!AS18="No Data",1,IF('Indicator Data imputation'!AS17&lt;&gt;"",1,0))</f>
        <v>0</v>
      </c>
      <c r="AS14" s="170">
        <f>IF('Indicator Data'!AT18="No Data",1,IF('Indicator Data imputation'!AT17&lt;&gt;"",1,0))</f>
        <v>0</v>
      </c>
      <c r="AT14" s="170">
        <f>IF('Indicator Data'!AU18="No Data",1,IF('Indicator Data imputation'!AU17&lt;&gt;"",1,0))</f>
        <v>0</v>
      </c>
      <c r="AU14" s="170">
        <f>IF('Indicator Data'!AV18="No Data",1,IF('Indicator Data imputation'!AV17&lt;&gt;"",1,0))</f>
        <v>0</v>
      </c>
      <c r="AV14" s="170">
        <f>IF('Indicator Data'!AW18="No Data",1,IF('Indicator Data imputation'!AW17&lt;&gt;"",1,0))</f>
        <v>0</v>
      </c>
      <c r="AW14" s="170">
        <f>IF('Indicator Data'!AX18="No Data",1,IF('Indicator Data imputation'!AX17&lt;&gt;"",1,0))</f>
        <v>0</v>
      </c>
      <c r="AX14" s="170">
        <f>IF('Indicator Data'!AY18="No Data",1,IF('Indicator Data imputation'!AY17&lt;&gt;"",1,0))</f>
        <v>0</v>
      </c>
      <c r="AY14" s="170">
        <f>IF('Indicator Data'!AZ18="No Data",1,IF('Indicator Data imputation'!AZ17&lt;&gt;"",1,0))</f>
        <v>0</v>
      </c>
      <c r="AZ14" s="170">
        <f>IF('Indicator Data'!BA18="No Data",1,IF('Indicator Data imputation'!BA17&lt;&gt;"",1,0))</f>
        <v>0</v>
      </c>
      <c r="BA14" s="5">
        <f t="shared" si="0"/>
        <v>0</v>
      </c>
      <c r="BB14" s="172">
        <f t="shared" si="1"/>
        <v>0</v>
      </c>
    </row>
    <row r="15" spans="1:54" x14ac:dyDescent="0.25">
      <c r="A15" s="5" t="s">
        <v>26</v>
      </c>
      <c r="B15" s="170">
        <f>IF('Indicator Data'!C19="No Data",1,IF('Indicator Data imputation'!C18&lt;&gt;"",1,0))</f>
        <v>0</v>
      </c>
      <c r="C15" s="170">
        <f>IF('Indicator Data'!D19="No Data",1,IF('Indicator Data imputation'!D18&lt;&gt;"",1,0))</f>
        <v>0</v>
      </c>
      <c r="D15" s="170">
        <f>IF('Indicator Data'!E19="No Data",1,IF('Indicator Data imputation'!E18&lt;&gt;"",1,0))</f>
        <v>1</v>
      </c>
      <c r="E15" s="170">
        <f>IF('Indicator Data'!F19="No Data",1,IF('Indicator Data imputation'!F18&lt;&gt;"",1,0))</f>
        <v>0</v>
      </c>
      <c r="F15" s="170">
        <f>IF('Indicator Data'!G19="No Data",1,IF('Indicator Data imputation'!G18&lt;&gt;"",1,0))</f>
        <v>0</v>
      </c>
      <c r="G15" s="170">
        <f>IF('Indicator Data'!H19="No Data",1,IF('Indicator Data imputation'!H18&lt;&gt;"",1,0))</f>
        <v>0</v>
      </c>
      <c r="H15" s="170">
        <f>IF('Indicator Data'!I19="No Data",1,IF('Indicator Data imputation'!I18&lt;&gt;"",1,0))</f>
        <v>0</v>
      </c>
      <c r="I15" s="170">
        <f>IF('Indicator Data'!J19="No Data",1,IF('Indicator Data imputation'!J18&lt;&gt;"",1,0))</f>
        <v>0</v>
      </c>
      <c r="J15" s="170">
        <f>IF('Indicator Data'!K19="No Data",1,IF('Indicator Data imputation'!K18&lt;&gt;"",1,0))</f>
        <v>0</v>
      </c>
      <c r="K15" s="170">
        <f>IF('Indicator Data'!L19="No Data",1,IF('Indicator Data imputation'!L18&lt;&gt;"",1,0))</f>
        <v>1</v>
      </c>
      <c r="L15" s="170">
        <f>IF('Indicator Data'!M19="No Data",1,IF('Indicator Data imputation'!M18&lt;&gt;"",1,0))</f>
        <v>0</v>
      </c>
      <c r="M15" s="170">
        <f>IF('Indicator Data'!N19="No Data",1,IF('Indicator Data imputation'!N18&lt;&gt;"",1,0))</f>
        <v>0</v>
      </c>
      <c r="N15" s="170">
        <f>IF('Indicator Data'!O19="No Data",1,IF('Indicator Data imputation'!O18&lt;&gt;"",1,0))</f>
        <v>0</v>
      </c>
      <c r="O15" s="170">
        <f>IF('Indicator Data'!P19="No Data",1,IF('Indicator Data imputation'!P18&lt;&gt;"",1,0))</f>
        <v>0</v>
      </c>
      <c r="P15" s="170">
        <f>IF('Indicator Data'!Q19="No Data",1,IF('Indicator Data imputation'!Q18&lt;&gt;"",1,0))</f>
        <v>0</v>
      </c>
      <c r="Q15" s="170">
        <f>IF('Indicator Data'!R19="No Data",1,IF('Indicator Data imputation'!R18&lt;&gt;"",1,0))</f>
        <v>0</v>
      </c>
      <c r="R15" s="170">
        <f>IF('Indicator Data'!S19="No Data",1,IF('Indicator Data imputation'!S18&lt;&gt;"",1,0))</f>
        <v>0</v>
      </c>
      <c r="S15" s="170">
        <f>IF('Indicator Data'!T19="No Data",1,IF('Indicator Data imputation'!T18&lt;&gt;"",1,0))</f>
        <v>0</v>
      </c>
      <c r="T15" s="170">
        <f>IF('Indicator Data'!U19="No Data",1,IF('Indicator Data imputation'!U18&lt;&gt;"",1,0))</f>
        <v>0</v>
      </c>
      <c r="U15" s="170">
        <f>IF('Indicator Data'!V19="No Data",1,IF('Indicator Data imputation'!V18&lt;&gt;"",1,0))</f>
        <v>1</v>
      </c>
      <c r="V15" s="170">
        <f>IF('Indicator Data'!W19="No Data",1,IF('Indicator Data imputation'!W18&lt;&gt;"",1,0))</f>
        <v>0</v>
      </c>
      <c r="W15" s="170">
        <f>IF('Indicator Data'!X19="No Data",1,IF('Indicator Data imputation'!X18&lt;&gt;"",1,0))</f>
        <v>0</v>
      </c>
      <c r="X15" s="170">
        <f>IF('Indicator Data'!Y19="No Data",1,IF('Indicator Data imputation'!Y18&lt;&gt;"",1,0))</f>
        <v>0</v>
      </c>
      <c r="Y15" s="170">
        <f>IF('Indicator Data'!Z19="No Data",1,IF('Indicator Data imputation'!Z18&lt;&gt;"",1,0))</f>
        <v>0</v>
      </c>
      <c r="Z15" s="170">
        <f>IF('Indicator Data'!AA19="No Data",1,IF('Indicator Data imputation'!AA18&lt;&gt;"",1,0))</f>
        <v>0</v>
      </c>
      <c r="AA15" s="170">
        <f>IF('Indicator Data'!AB19="No Data",1,IF('Indicator Data imputation'!AB18&lt;&gt;"",1,0))</f>
        <v>0</v>
      </c>
      <c r="AB15" s="170">
        <f>IF('Indicator Data'!AC19="No Data",1,IF('Indicator Data imputation'!AC18&lt;&gt;"",1,0))</f>
        <v>0</v>
      </c>
      <c r="AC15" s="170">
        <f>IF('Indicator Data'!AD19="No Data",1,IF('Indicator Data imputation'!AD18&lt;&gt;"",1,0))</f>
        <v>0</v>
      </c>
      <c r="AD15" s="170">
        <f>IF('Indicator Data'!AE19="No Data",1,IF('Indicator Data imputation'!AE18&lt;&gt;"",1,0))</f>
        <v>1</v>
      </c>
      <c r="AE15" s="170">
        <f>IF('Indicator Data'!AF19="No Data",1,IF('Indicator Data imputation'!AF18&lt;&gt;"",1,0))</f>
        <v>0</v>
      </c>
      <c r="AF15" s="170">
        <f>IF('Indicator Data'!AG19="No Data",1,IF('Indicator Data imputation'!AG18&lt;&gt;"",1,0))</f>
        <v>0</v>
      </c>
      <c r="AG15" s="170">
        <f>IF('Indicator Data'!AH19="No Data",1,IF('Indicator Data imputation'!AH18&lt;&gt;"",1,0))</f>
        <v>0</v>
      </c>
      <c r="AH15" s="170">
        <f>IF('Indicator Data'!AI19="No Data",1,IF('Indicator Data imputation'!AI18&lt;&gt;"",1,0))</f>
        <v>0</v>
      </c>
      <c r="AI15" s="170">
        <f>IF('Indicator Data'!AJ19="No Data",1,IF('Indicator Data imputation'!AJ18&lt;&gt;"",1,0))</f>
        <v>0</v>
      </c>
      <c r="AJ15" s="170">
        <f>IF('Indicator Data'!AK19="No Data",1,IF('Indicator Data imputation'!AK18&lt;&gt;"",1,0))</f>
        <v>0</v>
      </c>
      <c r="AK15" s="170">
        <f>IF('Indicator Data'!AL19="No Data",1,IF('Indicator Data imputation'!AL18&lt;&gt;"",1,0))</f>
        <v>0</v>
      </c>
      <c r="AL15" s="170">
        <f>IF('Indicator Data'!AM19="No Data",1,IF('Indicator Data imputation'!AM18&lt;&gt;"",1,0))</f>
        <v>0</v>
      </c>
      <c r="AM15" s="170">
        <f>IF('Indicator Data'!AN19="No Data",1,IF('Indicator Data imputation'!AN18&lt;&gt;"",1,0))</f>
        <v>0</v>
      </c>
      <c r="AN15" s="170">
        <f>IF('Indicator Data'!AO19="No Data",1,IF('Indicator Data imputation'!AO18&lt;&gt;"",1,0))</f>
        <v>0</v>
      </c>
      <c r="AO15" s="170">
        <f>IF('Indicator Data'!AP19="No Data",1,IF('Indicator Data imputation'!AP18&lt;&gt;"",1,0))</f>
        <v>0</v>
      </c>
      <c r="AP15" s="170">
        <f>IF('Indicator Data'!AQ19="No Data",1,IF('Indicator Data imputation'!AQ18&lt;&gt;"",1,0))</f>
        <v>0</v>
      </c>
      <c r="AQ15" s="170">
        <f>IF('Indicator Data'!AR19="No Data",1,IF('Indicator Data imputation'!AR18&lt;&gt;"",1,0))</f>
        <v>0</v>
      </c>
      <c r="AR15" s="170">
        <f>IF('Indicator Data'!AS19="No Data",1,IF('Indicator Data imputation'!AS18&lt;&gt;"",1,0))</f>
        <v>0</v>
      </c>
      <c r="AS15" s="170">
        <f>IF('Indicator Data'!AT19="No Data",1,IF('Indicator Data imputation'!AT18&lt;&gt;"",1,0))</f>
        <v>0</v>
      </c>
      <c r="AT15" s="170">
        <f>IF('Indicator Data'!AU19="No Data",1,IF('Indicator Data imputation'!AU18&lt;&gt;"",1,0))</f>
        <v>0</v>
      </c>
      <c r="AU15" s="170">
        <f>IF('Indicator Data'!AV19="No Data",1,IF('Indicator Data imputation'!AV18&lt;&gt;"",1,0))</f>
        <v>1</v>
      </c>
      <c r="AV15" s="170">
        <f>IF('Indicator Data'!AW19="No Data",1,IF('Indicator Data imputation'!AW18&lt;&gt;"",1,0))</f>
        <v>0</v>
      </c>
      <c r="AW15" s="170">
        <f>IF('Indicator Data'!AX19="No Data",1,IF('Indicator Data imputation'!AX18&lt;&gt;"",1,0))</f>
        <v>0</v>
      </c>
      <c r="AX15" s="170">
        <f>IF('Indicator Data'!AY19="No Data",1,IF('Indicator Data imputation'!AY18&lt;&gt;"",1,0))</f>
        <v>0</v>
      </c>
      <c r="AY15" s="170">
        <f>IF('Indicator Data'!AZ19="No Data",1,IF('Indicator Data imputation'!AZ18&lt;&gt;"",1,0))</f>
        <v>0</v>
      </c>
      <c r="AZ15" s="170">
        <f>IF('Indicator Data'!BA19="No Data",1,IF('Indicator Data imputation'!BA18&lt;&gt;"",1,0))</f>
        <v>0</v>
      </c>
      <c r="BA15" s="5">
        <f t="shared" si="0"/>
        <v>5</v>
      </c>
      <c r="BB15" s="172">
        <f t="shared" si="1"/>
        <v>9.8039215686274508E-2</v>
      </c>
    </row>
    <row r="16" spans="1:54" x14ac:dyDescent="0.25">
      <c r="A16" s="5" t="s">
        <v>28</v>
      </c>
      <c r="B16" s="170">
        <f>IF('Indicator Data'!C20="No Data",1,IF('Indicator Data imputation'!C19&lt;&gt;"",1,0))</f>
        <v>0</v>
      </c>
      <c r="C16" s="170">
        <f>IF('Indicator Data'!D20="No Data",1,IF('Indicator Data imputation'!D19&lt;&gt;"",1,0))</f>
        <v>0</v>
      </c>
      <c r="D16" s="170">
        <f>IF('Indicator Data'!E20="No Data",1,IF('Indicator Data imputation'!E19&lt;&gt;"",1,0))</f>
        <v>0</v>
      </c>
      <c r="E16" s="170">
        <f>IF('Indicator Data'!F20="No Data",1,IF('Indicator Data imputation'!F19&lt;&gt;"",1,0))</f>
        <v>0</v>
      </c>
      <c r="F16" s="170">
        <f>IF('Indicator Data'!G20="No Data",1,IF('Indicator Data imputation'!G19&lt;&gt;"",1,0))</f>
        <v>0</v>
      </c>
      <c r="G16" s="170">
        <f>IF('Indicator Data'!H20="No Data",1,IF('Indicator Data imputation'!H19&lt;&gt;"",1,0))</f>
        <v>0</v>
      </c>
      <c r="H16" s="170">
        <f>IF('Indicator Data'!I20="No Data",1,IF('Indicator Data imputation'!I19&lt;&gt;"",1,0))</f>
        <v>0</v>
      </c>
      <c r="I16" s="170">
        <f>IF('Indicator Data'!J20="No Data",1,IF('Indicator Data imputation'!J19&lt;&gt;"",1,0))</f>
        <v>0</v>
      </c>
      <c r="J16" s="170">
        <f>IF('Indicator Data'!K20="No Data",1,IF('Indicator Data imputation'!K19&lt;&gt;"",1,0))</f>
        <v>0</v>
      </c>
      <c r="K16" s="170">
        <f>IF('Indicator Data'!L20="No Data",1,IF('Indicator Data imputation'!L19&lt;&gt;"",1,0))</f>
        <v>0</v>
      </c>
      <c r="L16" s="170">
        <f>IF('Indicator Data'!M20="No Data",1,IF('Indicator Data imputation'!M19&lt;&gt;"",1,0))</f>
        <v>0</v>
      </c>
      <c r="M16" s="170">
        <f>IF('Indicator Data'!N20="No Data",1,IF('Indicator Data imputation'!N19&lt;&gt;"",1,0))</f>
        <v>0</v>
      </c>
      <c r="N16" s="170">
        <f>IF('Indicator Data'!O20="No Data",1,IF('Indicator Data imputation'!O19&lt;&gt;"",1,0))</f>
        <v>0</v>
      </c>
      <c r="O16" s="170">
        <f>IF('Indicator Data'!P20="No Data",1,IF('Indicator Data imputation'!P19&lt;&gt;"",1,0))</f>
        <v>0</v>
      </c>
      <c r="P16" s="170">
        <f>IF('Indicator Data'!Q20="No Data",1,IF('Indicator Data imputation'!Q19&lt;&gt;"",1,0))</f>
        <v>0</v>
      </c>
      <c r="Q16" s="170">
        <f>IF('Indicator Data'!R20="No Data",1,IF('Indicator Data imputation'!R19&lt;&gt;"",1,0))</f>
        <v>0</v>
      </c>
      <c r="R16" s="170">
        <f>IF('Indicator Data'!S20="No Data",1,IF('Indicator Data imputation'!S19&lt;&gt;"",1,0))</f>
        <v>0</v>
      </c>
      <c r="S16" s="170">
        <f>IF('Indicator Data'!T20="No Data",1,IF('Indicator Data imputation'!T19&lt;&gt;"",1,0))</f>
        <v>0</v>
      </c>
      <c r="T16" s="170">
        <f>IF('Indicator Data'!U20="No Data",1,IF('Indicator Data imputation'!U19&lt;&gt;"",1,0))</f>
        <v>0</v>
      </c>
      <c r="U16" s="170">
        <f>IF('Indicator Data'!V20="No Data",1,IF('Indicator Data imputation'!V19&lt;&gt;"",1,0))</f>
        <v>0</v>
      </c>
      <c r="V16" s="170">
        <f>IF('Indicator Data'!W20="No Data",1,IF('Indicator Data imputation'!W19&lt;&gt;"",1,0))</f>
        <v>0</v>
      </c>
      <c r="W16" s="170">
        <f>IF('Indicator Data'!X20="No Data",1,IF('Indicator Data imputation'!X19&lt;&gt;"",1,0))</f>
        <v>1</v>
      </c>
      <c r="X16" s="170">
        <f>IF('Indicator Data'!Y20="No Data",1,IF('Indicator Data imputation'!Y19&lt;&gt;"",1,0))</f>
        <v>0</v>
      </c>
      <c r="Y16" s="170">
        <f>IF('Indicator Data'!Z20="No Data",1,IF('Indicator Data imputation'!Z19&lt;&gt;"",1,0))</f>
        <v>0</v>
      </c>
      <c r="Z16" s="170">
        <f>IF('Indicator Data'!AA20="No Data",1,IF('Indicator Data imputation'!AA19&lt;&gt;"",1,0))</f>
        <v>0</v>
      </c>
      <c r="AA16" s="170">
        <f>IF('Indicator Data'!AB20="No Data",1,IF('Indicator Data imputation'!AB19&lt;&gt;"",1,0))</f>
        <v>0</v>
      </c>
      <c r="AB16" s="170">
        <f>IF('Indicator Data'!AC20="No Data",1,IF('Indicator Data imputation'!AC19&lt;&gt;"",1,0))</f>
        <v>0</v>
      </c>
      <c r="AC16" s="170">
        <f>IF('Indicator Data'!AD20="No Data",1,IF('Indicator Data imputation'!AD19&lt;&gt;"",1,0))</f>
        <v>0</v>
      </c>
      <c r="AD16" s="170">
        <f>IF('Indicator Data'!AE20="No Data",1,IF('Indicator Data imputation'!AE19&lt;&gt;"",1,0))</f>
        <v>1</v>
      </c>
      <c r="AE16" s="170">
        <f>IF('Indicator Data'!AF20="No Data",1,IF('Indicator Data imputation'!AF19&lt;&gt;"",1,0))</f>
        <v>0</v>
      </c>
      <c r="AF16" s="170">
        <f>IF('Indicator Data'!AG20="No Data",1,IF('Indicator Data imputation'!AG19&lt;&gt;"",1,0))</f>
        <v>0</v>
      </c>
      <c r="AG16" s="170">
        <f>IF('Indicator Data'!AH20="No Data",1,IF('Indicator Data imputation'!AH19&lt;&gt;"",1,0))</f>
        <v>0</v>
      </c>
      <c r="AH16" s="170">
        <f>IF('Indicator Data'!AI20="No Data",1,IF('Indicator Data imputation'!AI19&lt;&gt;"",1,0))</f>
        <v>0</v>
      </c>
      <c r="AI16" s="170">
        <f>IF('Indicator Data'!AJ20="No Data",1,IF('Indicator Data imputation'!AJ19&lt;&gt;"",1,0))</f>
        <v>0</v>
      </c>
      <c r="AJ16" s="170">
        <f>IF('Indicator Data'!AK20="No Data",1,IF('Indicator Data imputation'!AK19&lt;&gt;"",1,0))</f>
        <v>0</v>
      </c>
      <c r="AK16" s="170">
        <f>IF('Indicator Data'!AL20="No Data",1,IF('Indicator Data imputation'!AL19&lt;&gt;"",1,0))</f>
        <v>0</v>
      </c>
      <c r="AL16" s="170">
        <f>IF('Indicator Data'!AM20="No Data",1,IF('Indicator Data imputation'!AM19&lt;&gt;"",1,0))</f>
        <v>0</v>
      </c>
      <c r="AM16" s="170">
        <f>IF('Indicator Data'!AN20="No Data",1,IF('Indicator Data imputation'!AN19&lt;&gt;"",1,0))</f>
        <v>0</v>
      </c>
      <c r="AN16" s="170">
        <f>IF('Indicator Data'!AO20="No Data",1,IF('Indicator Data imputation'!AO19&lt;&gt;"",1,0))</f>
        <v>0</v>
      </c>
      <c r="AO16" s="170">
        <f>IF('Indicator Data'!AP20="No Data",1,IF('Indicator Data imputation'!AP19&lt;&gt;"",1,0))</f>
        <v>0</v>
      </c>
      <c r="AP16" s="170">
        <f>IF('Indicator Data'!AQ20="No Data",1,IF('Indicator Data imputation'!AQ19&lt;&gt;"",1,0))</f>
        <v>1</v>
      </c>
      <c r="AQ16" s="170">
        <f>IF('Indicator Data'!AR20="No Data",1,IF('Indicator Data imputation'!AR19&lt;&gt;"",1,0))</f>
        <v>0</v>
      </c>
      <c r="AR16" s="170">
        <f>IF('Indicator Data'!AS20="No Data",1,IF('Indicator Data imputation'!AS19&lt;&gt;"",1,0))</f>
        <v>0</v>
      </c>
      <c r="AS16" s="170">
        <f>IF('Indicator Data'!AT20="No Data",1,IF('Indicator Data imputation'!AT19&lt;&gt;"",1,0))</f>
        <v>0</v>
      </c>
      <c r="AT16" s="170">
        <f>IF('Indicator Data'!AU20="No Data",1,IF('Indicator Data imputation'!AU19&lt;&gt;"",1,0))</f>
        <v>0</v>
      </c>
      <c r="AU16" s="170">
        <f>IF('Indicator Data'!AV20="No Data",1,IF('Indicator Data imputation'!AV19&lt;&gt;"",1,0))</f>
        <v>0</v>
      </c>
      <c r="AV16" s="170">
        <f>IF('Indicator Data'!AW20="No Data",1,IF('Indicator Data imputation'!AW19&lt;&gt;"",1,0))</f>
        <v>0</v>
      </c>
      <c r="AW16" s="170">
        <f>IF('Indicator Data'!AX20="No Data",1,IF('Indicator Data imputation'!AX19&lt;&gt;"",1,0))</f>
        <v>0</v>
      </c>
      <c r="AX16" s="170">
        <f>IF('Indicator Data'!AY20="No Data",1,IF('Indicator Data imputation'!AY19&lt;&gt;"",1,0))</f>
        <v>0</v>
      </c>
      <c r="AY16" s="170">
        <f>IF('Indicator Data'!AZ20="No Data",1,IF('Indicator Data imputation'!AZ19&lt;&gt;"",1,0))</f>
        <v>0</v>
      </c>
      <c r="AZ16" s="170">
        <f>IF('Indicator Data'!BA20="No Data",1,IF('Indicator Data imputation'!BA19&lt;&gt;"",1,0))</f>
        <v>0</v>
      </c>
      <c r="BA16" s="5">
        <f t="shared" si="0"/>
        <v>3</v>
      </c>
      <c r="BB16" s="172">
        <f t="shared" si="1"/>
        <v>5.8823529411764705E-2</v>
      </c>
    </row>
    <row r="17" spans="1:54" x14ac:dyDescent="0.25">
      <c r="A17" s="5" t="s">
        <v>30</v>
      </c>
      <c r="B17" s="170">
        <f>IF('Indicator Data'!C21="No Data",1,IF('Indicator Data imputation'!C20&lt;&gt;"",1,0))</f>
        <v>0</v>
      </c>
      <c r="C17" s="170">
        <f>IF('Indicator Data'!D21="No Data",1,IF('Indicator Data imputation'!D20&lt;&gt;"",1,0))</f>
        <v>0</v>
      </c>
      <c r="D17" s="170">
        <f>IF('Indicator Data'!E21="No Data",1,IF('Indicator Data imputation'!E20&lt;&gt;"",1,0))</f>
        <v>0</v>
      </c>
      <c r="E17" s="170">
        <f>IF('Indicator Data'!F21="No Data",1,IF('Indicator Data imputation'!F20&lt;&gt;"",1,0))</f>
        <v>0</v>
      </c>
      <c r="F17" s="170">
        <f>IF('Indicator Data'!G21="No Data",1,IF('Indicator Data imputation'!G20&lt;&gt;"",1,0))</f>
        <v>0</v>
      </c>
      <c r="G17" s="170">
        <f>IF('Indicator Data'!H21="No Data",1,IF('Indicator Data imputation'!H20&lt;&gt;"",1,0))</f>
        <v>0</v>
      </c>
      <c r="H17" s="170">
        <f>IF('Indicator Data'!I21="No Data",1,IF('Indicator Data imputation'!I20&lt;&gt;"",1,0))</f>
        <v>0</v>
      </c>
      <c r="I17" s="170">
        <f>IF('Indicator Data'!J21="No Data",1,IF('Indicator Data imputation'!J20&lt;&gt;"",1,0))</f>
        <v>0</v>
      </c>
      <c r="J17" s="170">
        <f>IF('Indicator Data'!K21="No Data",1,IF('Indicator Data imputation'!K20&lt;&gt;"",1,0))</f>
        <v>0</v>
      </c>
      <c r="K17" s="170">
        <f>IF('Indicator Data'!L21="No Data",1,IF('Indicator Data imputation'!L20&lt;&gt;"",1,0))</f>
        <v>0</v>
      </c>
      <c r="L17" s="170">
        <f>IF('Indicator Data'!M21="No Data",1,IF('Indicator Data imputation'!M20&lt;&gt;"",1,0))</f>
        <v>0</v>
      </c>
      <c r="M17" s="170">
        <f>IF('Indicator Data'!N21="No Data",1,IF('Indicator Data imputation'!N20&lt;&gt;"",1,0))</f>
        <v>0</v>
      </c>
      <c r="N17" s="170">
        <f>IF('Indicator Data'!O21="No Data",1,IF('Indicator Data imputation'!O20&lt;&gt;"",1,0))</f>
        <v>0</v>
      </c>
      <c r="O17" s="170">
        <f>IF('Indicator Data'!P21="No Data",1,IF('Indicator Data imputation'!P20&lt;&gt;"",1,0))</f>
        <v>0</v>
      </c>
      <c r="P17" s="170">
        <f>IF('Indicator Data'!Q21="No Data",1,IF('Indicator Data imputation'!Q20&lt;&gt;"",1,0))</f>
        <v>0</v>
      </c>
      <c r="Q17" s="170">
        <f>IF('Indicator Data'!R21="No Data",1,IF('Indicator Data imputation'!R20&lt;&gt;"",1,0))</f>
        <v>1</v>
      </c>
      <c r="R17" s="170">
        <f>IF('Indicator Data'!S21="No Data",1,IF('Indicator Data imputation'!S20&lt;&gt;"",1,0))</f>
        <v>0</v>
      </c>
      <c r="S17" s="170">
        <f>IF('Indicator Data'!T21="No Data",1,IF('Indicator Data imputation'!T20&lt;&gt;"",1,0))</f>
        <v>0</v>
      </c>
      <c r="T17" s="170">
        <f>IF('Indicator Data'!U21="No Data",1,IF('Indicator Data imputation'!U20&lt;&gt;"",1,0))</f>
        <v>0</v>
      </c>
      <c r="U17" s="170">
        <f>IF('Indicator Data'!V21="No Data",1,IF('Indicator Data imputation'!V20&lt;&gt;"",1,0))</f>
        <v>1</v>
      </c>
      <c r="V17" s="170">
        <f>IF('Indicator Data'!W21="No Data",1,IF('Indicator Data imputation'!W20&lt;&gt;"",1,0))</f>
        <v>0</v>
      </c>
      <c r="W17" s="170">
        <f>IF('Indicator Data'!X21="No Data",1,IF('Indicator Data imputation'!X20&lt;&gt;"",1,0))</f>
        <v>1</v>
      </c>
      <c r="X17" s="170">
        <f>IF('Indicator Data'!Y21="No Data",1,IF('Indicator Data imputation'!Y20&lt;&gt;"",1,0))</f>
        <v>0</v>
      </c>
      <c r="Y17" s="170">
        <f>IF('Indicator Data'!Z21="No Data",1,IF('Indicator Data imputation'!Z20&lt;&gt;"",1,0))</f>
        <v>0</v>
      </c>
      <c r="Z17" s="170">
        <f>IF('Indicator Data'!AA21="No Data",1,IF('Indicator Data imputation'!AA20&lt;&gt;"",1,0))</f>
        <v>0</v>
      </c>
      <c r="AA17" s="170">
        <f>IF('Indicator Data'!AB21="No Data",1,IF('Indicator Data imputation'!AB20&lt;&gt;"",1,0))</f>
        <v>1</v>
      </c>
      <c r="AB17" s="170">
        <f>IF('Indicator Data'!AC21="No Data",1,IF('Indicator Data imputation'!AC20&lt;&gt;"",1,0))</f>
        <v>0</v>
      </c>
      <c r="AC17" s="170">
        <f>IF('Indicator Data'!AD21="No Data",1,IF('Indicator Data imputation'!AD20&lt;&gt;"",1,0))</f>
        <v>0</v>
      </c>
      <c r="AD17" s="170">
        <f>IF('Indicator Data'!AE21="No Data",1,IF('Indicator Data imputation'!AE20&lt;&gt;"",1,0))</f>
        <v>1</v>
      </c>
      <c r="AE17" s="170">
        <f>IF('Indicator Data'!AF21="No Data",1,IF('Indicator Data imputation'!AF20&lt;&gt;"",1,0))</f>
        <v>0</v>
      </c>
      <c r="AF17" s="170">
        <f>IF('Indicator Data'!AG21="No Data",1,IF('Indicator Data imputation'!AG20&lt;&gt;"",1,0))</f>
        <v>0</v>
      </c>
      <c r="AG17" s="170">
        <f>IF('Indicator Data'!AH21="No Data",1,IF('Indicator Data imputation'!AH20&lt;&gt;"",1,0))</f>
        <v>0</v>
      </c>
      <c r="AH17" s="170">
        <f>IF('Indicator Data'!AI21="No Data",1,IF('Indicator Data imputation'!AI20&lt;&gt;"",1,0))</f>
        <v>0</v>
      </c>
      <c r="AI17" s="170">
        <f>IF('Indicator Data'!AJ21="No Data",1,IF('Indicator Data imputation'!AJ20&lt;&gt;"",1,0))</f>
        <v>0</v>
      </c>
      <c r="AJ17" s="170">
        <f>IF('Indicator Data'!AK21="No Data",1,IF('Indicator Data imputation'!AK20&lt;&gt;"",1,0))</f>
        <v>0</v>
      </c>
      <c r="AK17" s="170">
        <f>IF('Indicator Data'!AL21="No Data",1,IF('Indicator Data imputation'!AL20&lt;&gt;"",1,0))</f>
        <v>0</v>
      </c>
      <c r="AL17" s="170">
        <f>IF('Indicator Data'!AM21="No Data",1,IF('Indicator Data imputation'!AM20&lt;&gt;"",1,0))</f>
        <v>0</v>
      </c>
      <c r="AM17" s="170">
        <f>IF('Indicator Data'!AN21="No Data",1,IF('Indicator Data imputation'!AN20&lt;&gt;"",1,0))</f>
        <v>0</v>
      </c>
      <c r="AN17" s="170">
        <f>IF('Indicator Data'!AO21="No Data",1,IF('Indicator Data imputation'!AO20&lt;&gt;"",1,0))</f>
        <v>0</v>
      </c>
      <c r="AO17" s="170">
        <f>IF('Indicator Data'!AP21="No Data",1,IF('Indicator Data imputation'!AP20&lt;&gt;"",1,0))</f>
        <v>0</v>
      </c>
      <c r="AP17" s="170">
        <f>IF('Indicator Data'!AQ21="No Data",1,IF('Indicator Data imputation'!AQ20&lt;&gt;"",1,0))</f>
        <v>0</v>
      </c>
      <c r="AQ17" s="170">
        <f>IF('Indicator Data'!AR21="No Data",1,IF('Indicator Data imputation'!AR20&lt;&gt;"",1,0))</f>
        <v>1</v>
      </c>
      <c r="AR17" s="170">
        <f>IF('Indicator Data'!AS21="No Data",1,IF('Indicator Data imputation'!AS20&lt;&gt;"",1,0))</f>
        <v>0</v>
      </c>
      <c r="AS17" s="170">
        <f>IF('Indicator Data'!AT21="No Data",1,IF('Indicator Data imputation'!AT20&lt;&gt;"",1,0))</f>
        <v>0</v>
      </c>
      <c r="AT17" s="170">
        <f>IF('Indicator Data'!AU21="No Data",1,IF('Indicator Data imputation'!AU20&lt;&gt;"",1,0))</f>
        <v>0</v>
      </c>
      <c r="AU17" s="170">
        <f>IF('Indicator Data'!AV21="No Data",1,IF('Indicator Data imputation'!AV20&lt;&gt;"",1,0))</f>
        <v>1</v>
      </c>
      <c r="AV17" s="170">
        <f>IF('Indicator Data'!AW21="No Data",1,IF('Indicator Data imputation'!AW20&lt;&gt;"",1,0))</f>
        <v>0</v>
      </c>
      <c r="AW17" s="170">
        <f>IF('Indicator Data'!AX21="No Data",1,IF('Indicator Data imputation'!AX20&lt;&gt;"",1,0))</f>
        <v>0</v>
      </c>
      <c r="AX17" s="170">
        <f>IF('Indicator Data'!AY21="No Data",1,IF('Indicator Data imputation'!AY20&lt;&gt;"",1,0))</f>
        <v>0</v>
      </c>
      <c r="AY17" s="170">
        <f>IF('Indicator Data'!AZ21="No Data",1,IF('Indicator Data imputation'!AZ20&lt;&gt;"",1,0))</f>
        <v>0</v>
      </c>
      <c r="AZ17" s="170">
        <f>IF('Indicator Data'!BA21="No Data",1,IF('Indicator Data imputation'!BA20&lt;&gt;"",1,0))</f>
        <v>0</v>
      </c>
      <c r="BA17" s="5">
        <f t="shared" si="0"/>
        <v>7</v>
      </c>
      <c r="BB17" s="172">
        <f t="shared" si="1"/>
        <v>0.13725490196078433</v>
      </c>
    </row>
    <row r="18" spans="1:54" x14ac:dyDescent="0.25">
      <c r="A18" s="5" t="s">
        <v>32</v>
      </c>
      <c r="B18" s="170">
        <f>IF('Indicator Data'!C22="No Data",1,IF('Indicator Data imputation'!C21&lt;&gt;"",1,0))</f>
        <v>0</v>
      </c>
      <c r="C18" s="170">
        <f>IF('Indicator Data'!D22="No Data",1,IF('Indicator Data imputation'!D21&lt;&gt;"",1,0))</f>
        <v>0</v>
      </c>
      <c r="D18" s="170">
        <f>IF('Indicator Data'!E22="No Data",1,IF('Indicator Data imputation'!E21&lt;&gt;"",1,0))</f>
        <v>0</v>
      </c>
      <c r="E18" s="170">
        <f>IF('Indicator Data'!F22="No Data",1,IF('Indicator Data imputation'!F21&lt;&gt;"",1,0))</f>
        <v>0</v>
      </c>
      <c r="F18" s="170">
        <f>IF('Indicator Data'!G22="No Data",1,IF('Indicator Data imputation'!G21&lt;&gt;"",1,0))</f>
        <v>0</v>
      </c>
      <c r="G18" s="170">
        <f>IF('Indicator Data'!H22="No Data",1,IF('Indicator Data imputation'!H21&lt;&gt;"",1,0))</f>
        <v>0</v>
      </c>
      <c r="H18" s="170">
        <f>IF('Indicator Data'!I22="No Data",1,IF('Indicator Data imputation'!I21&lt;&gt;"",1,0))</f>
        <v>0</v>
      </c>
      <c r="I18" s="170">
        <f>IF('Indicator Data'!J22="No Data",1,IF('Indicator Data imputation'!J21&lt;&gt;"",1,0))</f>
        <v>0</v>
      </c>
      <c r="J18" s="170">
        <f>IF('Indicator Data'!K22="No Data",1,IF('Indicator Data imputation'!K21&lt;&gt;"",1,0))</f>
        <v>0</v>
      </c>
      <c r="K18" s="170">
        <f>IF('Indicator Data'!L22="No Data",1,IF('Indicator Data imputation'!L21&lt;&gt;"",1,0))</f>
        <v>0</v>
      </c>
      <c r="L18" s="170">
        <f>IF('Indicator Data'!M22="No Data",1,IF('Indicator Data imputation'!M21&lt;&gt;"",1,0))</f>
        <v>0</v>
      </c>
      <c r="M18" s="170">
        <f>IF('Indicator Data'!N22="No Data",1,IF('Indicator Data imputation'!N21&lt;&gt;"",1,0))</f>
        <v>0</v>
      </c>
      <c r="N18" s="170">
        <f>IF('Indicator Data'!O22="No Data",1,IF('Indicator Data imputation'!O21&lt;&gt;"",1,0))</f>
        <v>0</v>
      </c>
      <c r="O18" s="170">
        <f>IF('Indicator Data'!P22="No Data",1,IF('Indicator Data imputation'!P21&lt;&gt;"",1,0))</f>
        <v>0</v>
      </c>
      <c r="P18" s="170">
        <f>IF('Indicator Data'!Q22="No Data",1,IF('Indicator Data imputation'!Q21&lt;&gt;"",1,0))</f>
        <v>0</v>
      </c>
      <c r="Q18" s="170">
        <f>IF('Indicator Data'!R22="No Data",1,IF('Indicator Data imputation'!R21&lt;&gt;"",1,0))</f>
        <v>0</v>
      </c>
      <c r="R18" s="170">
        <f>IF('Indicator Data'!S22="No Data",1,IF('Indicator Data imputation'!S21&lt;&gt;"",1,0))</f>
        <v>0</v>
      </c>
      <c r="S18" s="170">
        <f>IF('Indicator Data'!T22="No Data",1,IF('Indicator Data imputation'!T21&lt;&gt;"",1,0))</f>
        <v>0</v>
      </c>
      <c r="T18" s="170">
        <f>IF('Indicator Data'!U22="No Data",1,IF('Indicator Data imputation'!U21&lt;&gt;"",1,0))</f>
        <v>0</v>
      </c>
      <c r="U18" s="170">
        <f>IF('Indicator Data'!V22="No Data",1,IF('Indicator Data imputation'!V21&lt;&gt;"",1,0))</f>
        <v>0</v>
      </c>
      <c r="V18" s="170">
        <f>IF('Indicator Data'!W22="No Data",1,IF('Indicator Data imputation'!W21&lt;&gt;"",1,0))</f>
        <v>0</v>
      </c>
      <c r="W18" s="170">
        <f>IF('Indicator Data'!X22="No Data",1,IF('Indicator Data imputation'!X21&lt;&gt;"",1,0))</f>
        <v>0</v>
      </c>
      <c r="X18" s="170">
        <f>IF('Indicator Data'!Y22="No Data",1,IF('Indicator Data imputation'!Y21&lt;&gt;"",1,0))</f>
        <v>0</v>
      </c>
      <c r="Y18" s="170">
        <f>IF('Indicator Data'!Z22="No Data",1,IF('Indicator Data imputation'!Z21&lt;&gt;"",1,0))</f>
        <v>0</v>
      </c>
      <c r="Z18" s="170">
        <f>IF('Indicator Data'!AA22="No Data",1,IF('Indicator Data imputation'!AA21&lt;&gt;"",1,0))</f>
        <v>0</v>
      </c>
      <c r="AA18" s="170">
        <f>IF('Indicator Data'!AB22="No Data",1,IF('Indicator Data imputation'!AB21&lt;&gt;"",1,0))</f>
        <v>0</v>
      </c>
      <c r="AB18" s="170">
        <f>IF('Indicator Data'!AC22="No Data",1,IF('Indicator Data imputation'!AC21&lt;&gt;"",1,0))</f>
        <v>0</v>
      </c>
      <c r="AC18" s="170">
        <f>IF('Indicator Data'!AD22="No Data",1,IF('Indicator Data imputation'!AD21&lt;&gt;"",1,0))</f>
        <v>0</v>
      </c>
      <c r="AD18" s="170">
        <f>IF('Indicator Data'!AE22="No Data",1,IF('Indicator Data imputation'!AE21&lt;&gt;"",1,0))</f>
        <v>0</v>
      </c>
      <c r="AE18" s="170">
        <f>IF('Indicator Data'!AF22="No Data",1,IF('Indicator Data imputation'!AF21&lt;&gt;"",1,0))</f>
        <v>0</v>
      </c>
      <c r="AF18" s="170">
        <f>IF('Indicator Data'!AG22="No Data",1,IF('Indicator Data imputation'!AG21&lt;&gt;"",1,0))</f>
        <v>0</v>
      </c>
      <c r="AG18" s="170">
        <f>IF('Indicator Data'!AH22="No Data",1,IF('Indicator Data imputation'!AH21&lt;&gt;"",1,0))</f>
        <v>0</v>
      </c>
      <c r="AH18" s="170">
        <f>IF('Indicator Data'!AI22="No Data",1,IF('Indicator Data imputation'!AI21&lt;&gt;"",1,0))</f>
        <v>0</v>
      </c>
      <c r="AI18" s="170">
        <f>IF('Indicator Data'!AJ22="No Data",1,IF('Indicator Data imputation'!AJ21&lt;&gt;"",1,0))</f>
        <v>0</v>
      </c>
      <c r="AJ18" s="170">
        <f>IF('Indicator Data'!AK22="No Data",1,IF('Indicator Data imputation'!AK21&lt;&gt;"",1,0))</f>
        <v>0</v>
      </c>
      <c r="AK18" s="170">
        <f>IF('Indicator Data'!AL22="No Data",1,IF('Indicator Data imputation'!AL21&lt;&gt;"",1,0))</f>
        <v>0</v>
      </c>
      <c r="AL18" s="170">
        <f>IF('Indicator Data'!AM22="No Data",1,IF('Indicator Data imputation'!AM21&lt;&gt;"",1,0))</f>
        <v>0</v>
      </c>
      <c r="AM18" s="170">
        <f>IF('Indicator Data'!AN22="No Data",1,IF('Indicator Data imputation'!AN21&lt;&gt;"",1,0))</f>
        <v>0</v>
      </c>
      <c r="AN18" s="170">
        <f>IF('Indicator Data'!AO22="No Data",1,IF('Indicator Data imputation'!AO21&lt;&gt;"",1,0))</f>
        <v>0</v>
      </c>
      <c r="AO18" s="170">
        <f>IF('Indicator Data'!AP22="No Data",1,IF('Indicator Data imputation'!AP21&lt;&gt;"",1,0))</f>
        <v>0</v>
      </c>
      <c r="AP18" s="170">
        <f>IF('Indicator Data'!AQ22="No Data",1,IF('Indicator Data imputation'!AQ21&lt;&gt;"",1,0))</f>
        <v>0</v>
      </c>
      <c r="AQ18" s="170">
        <f>IF('Indicator Data'!AR22="No Data",1,IF('Indicator Data imputation'!AR21&lt;&gt;"",1,0))</f>
        <v>1</v>
      </c>
      <c r="AR18" s="170">
        <f>IF('Indicator Data'!AS22="No Data",1,IF('Indicator Data imputation'!AS21&lt;&gt;"",1,0))</f>
        <v>0</v>
      </c>
      <c r="AS18" s="170">
        <f>IF('Indicator Data'!AT22="No Data",1,IF('Indicator Data imputation'!AT21&lt;&gt;"",1,0))</f>
        <v>1</v>
      </c>
      <c r="AT18" s="170">
        <f>IF('Indicator Data'!AU22="No Data",1,IF('Indicator Data imputation'!AU21&lt;&gt;"",1,0))</f>
        <v>0</v>
      </c>
      <c r="AU18" s="170">
        <f>IF('Indicator Data'!AV22="No Data",1,IF('Indicator Data imputation'!AV21&lt;&gt;"",1,0))</f>
        <v>0</v>
      </c>
      <c r="AV18" s="170">
        <f>IF('Indicator Data'!AW22="No Data",1,IF('Indicator Data imputation'!AW21&lt;&gt;"",1,0))</f>
        <v>0</v>
      </c>
      <c r="AW18" s="170">
        <f>IF('Indicator Data'!AX22="No Data",1,IF('Indicator Data imputation'!AX21&lt;&gt;"",1,0))</f>
        <v>0</v>
      </c>
      <c r="AX18" s="170">
        <f>IF('Indicator Data'!AY22="No Data",1,IF('Indicator Data imputation'!AY21&lt;&gt;"",1,0))</f>
        <v>0</v>
      </c>
      <c r="AY18" s="170">
        <f>IF('Indicator Data'!AZ22="No Data",1,IF('Indicator Data imputation'!AZ21&lt;&gt;"",1,0))</f>
        <v>0</v>
      </c>
      <c r="AZ18" s="170">
        <f>IF('Indicator Data'!BA22="No Data",1,IF('Indicator Data imputation'!BA21&lt;&gt;"",1,0))</f>
        <v>0</v>
      </c>
      <c r="BA18" s="5">
        <f t="shared" si="0"/>
        <v>2</v>
      </c>
      <c r="BB18" s="172">
        <f t="shared" si="1"/>
        <v>3.9215686274509803E-2</v>
      </c>
    </row>
    <row r="19" spans="1:54" x14ac:dyDescent="0.25">
      <c r="A19" s="5" t="s">
        <v>34</v>
      </c>
      <c r="B19" s="170">
        <f>IF('Indicator Data'!C23="No Data",1,IF('Indicator Data imputation'!C22&lt;&gt;"",1,0))</f>
        <v>0</v>
      </c>
      <c r="C19" s="170">
        <f>IF('Indicator Data'!D23="No Data",1,IF('Indicator Data imputation'!D22&lt;&gt;"",1,0))</f>
        <v>0</v>
      </c>
      <c r="D19" s="170">
        <f>IF('Indicator Data'!E23="No Data",1,IF('Indicator Data imputation'!E22&lt;&gt;"",1,0))</f>
        <v>0</v>
      </c>
      <c r="E19" s="170">
        <f>IF('Indicator Data'!F23="No Data",1,IF('Indicator Data imputation'!F22&lt;&gt;"",1,0))</f>
        <v>0</v>
      </c>
      <c r="F19" s="170">
        <f>IF('Indicator Data'!G23="No Data",1,IF('Indicator Data imputation'!G22&lt;&gt;"",1,0))</f>
        <v>0</v>
      </c>
      <c r="G19" s="170">
        <f>IF('Indicator Data'!H23="No Data",1,IF('Indicator Data imputation'!H22&lt;&gt;"",1,0))</f>
        <v>0</v>
      </c>
      <c r="H19" s="170">
        <f>IF('Indicator Data'!I23="No Data",1,IF('Indicator Data imputation'!I22&lt;&gt;"",1,0))</f>
        <v>0</v>
      </c>
      <c r="I19" s="170">
        <f>IF('Indicator Data'!J23="No Data",1,IF('Indicator Data imputation'!J22&lt;&gt;"",1,0))</f>
        <v>0</v>
      </c>
      <c r="J19" s="170">
        <f>IF('Indicator Data'!K23="No Data",1,IF('Indicator Data imputation'!K22&lt;&gt;"",1,0))</f>
        <v>0</v>
      </c>
      <c r="K19" s="170">
        <f>IF('Indicator Data'!L23="No Data",1,IF('Indicator Data imputation'!L22&lt;&gt;"",1,0))</f>
        <v>0</v>
      </c>
      <c r="L19" s="170">
        <f>IF('Indicator Data'!M23="No Data",1,IF('Indicator Data imputation'!M22&lt;&gt;"",1,0))</f>
        <v>0</v>
      </c>
      <c r="M19" s="170">
        <f>IF('Indicator Data'!N23="No Data",1,IF('Indicator Data imputation'!N22&lt;&gt;"",1,0))</f>
        <v>0</v>
      </c>
      <c r="N19" s="170">
        <f>IF('Indicator Data'!O23="No Data",1,IF('Indicator Data imputation'!O22&lt;&gt;"",1,0))</f>
        <v>0</v>
      </c>
      <c r="O19" s="170">
        <f>IF('Indicator Data'!P23="No Data",1,IF('Indicator Data imputation'!P22&lt;&gt;"",1,0))</f>
        <v>0</v>
      </c>
      <c r="P19" s="170">
        <f>IF('Indicator Data'!Q23="No Data",1,IF('Indicator Data imputation'!Q22&lt;&gt;"",1,0))</f>
        <v>0</v>
      </c>
      <c r="Q19" s="170">
        <f>IF('Indicator Data'!R23="No Data",1,IF('Indicator Data imputation'!R22&lt;&gt;"",1,0))</f>
        <v>0</v>
      </c>
      <c r="R19" s="170">
        <f>IF('Indicator Data'!S23="No Data",1,IF('Indicator Data imputation'!S22&lt;&gt;"",1,0))</f>
        <v>0</v>
      </c>
      <c r="S19" s="170">
        <f>IF('Indicator Data'!T23="No Data",1,IF('Indicator Data imputation'!T22&lt;&gt;"",1,0))</f>
        <v>0</v>
      </c>
      <c r="T19" s="170">
        <f>IF('Indicator Data'!U23="No Data",1,IF('Indicator Data imputation'!U22&lt;&gt;"",1,0))</f>
        <v>0</v>
      </c>
      <c r="U19" s="170">
        <f>IF('Indicator Data'!V23="No Data",1,IF('Indicator Data imputation'!V22&lt;&gt;"",1,0))</f>
        <v>0</v>
      </c>
      <c r="V19" s="170">
        <f>IF('Indicator Data'!W23="No Data",1,IF('Indicator Data imputation'!W22&lt;&gt;"",1,0))</f>
        <v>0</v>
      </c>
      <c r="W19" s="170">
        <f>IF('Indicator Data'!X23="No Data",1,IF('Indicator Data imputation'!X22&lt;&gt;"",1,0))</f>
        <v>0</v>
      </c>
      <c r="X19" s="170">
        <f>IF('Indicator Data'!Y23="No Data",1,IF('Indicator Data imputation'!Y22&lt;&gt;"",1,0))</f>
        <v>0</v>
      </c>
      <c r="Y19" s="170">
        <f>IF('Indicator Data'!Z23="No Data",1,IF('Indicator Data imputation'!Z22&lt;&gt;"",1,0))</f>
        <v>0</v>
      </c>
      <c r="Z19" s="170">
        <f>IF('Indicator Data'!AA23="No Data",1,IF('Indicator Data imputation'!AA22&lt;&gt;"",1,0))</f>
        <v>0</v>
      </c>
      <c r="AA19" s="170">
        <f>IF('Indicator Data'!AB23="No Data",1,IF('Indicator Data imputation'!AB22&lt;&gt;"",1,0))</f>
        <v>0</v>
      </c>
      <c r="AB19" s="170">
        <f>IF('Indicator Data'!AC23="No Data",1,IF('Indicator Data imputation'!AC22&lt;&gt;"",1,0))</f>
        <v>0</v>
      </c>
      <c r="AC19" s="170">
        <f>IF('Indicator Data'!AD23="No Data",1,IF('Indicator Data imputation'!AD22&lt;&gt;"",1,0))</f>
        <v>0</v>
      </c>
      <c r="AD19" s="170">
        <f>IF('Indicator Data'!AE23="No Data",1,IF('Indicator Data imputation'!AE22&lt;&gt;"",1,0))</f>
        <v>0</v>
      </c>
      <c r="AE19" s="170">
        <f>IF('Indicator Data'!AF23="No Data",1,IF('Indicator Data imputation'!AF22&lt;&gt;"",1,0))</f>
        <v>0</v>
      </c>
      <c r="AF19" s="170">
        <f>IF('Indicator Data'!AG23="No Data",1,IF('Indicator Data imputation'!AG22&lt;&gt;"",1,0))</f>
        <v>0</v>
      </c>
      <c r="AG19" s="170">
        <f>IF('Indicator Data'!AH23="No Data",1,IF('Indicator Data imputation'!AH22&lt;&gt;"",1,0))</f>
        <v>0</v>
      </c>
      <c r="AH19" s="170">
        <f>IF('Indicator Data'!AI23="No Data",1,IF('Indicator Data imputation'!AI22&lt;&gt;"",1,0))</f>
        <v>0</v>
      </c>
      <c r="AI19" s="170">
        <f>IF('Indicator Data'!AJ23="No Data",1,IF('Indicator Data imputation'!AJ22&lt;&gt;"",1,0))</f>
        <v>0</v>
      </c>
      <c r="AJ19" s="170">
        <f>IF('Indicator Data'!AK23="No Data",1,IF('Indicator Data imputation'!AK22&lt;&gt;"",1,0))</f>
        <v>0</v>
      </c>
      <c r="AK19" s="170">
        <f>IF('Indicator Data'!AL23="No Data",1,IF('Indicator Data imputation'!AL22&lt;&gt;"",1,0))</f>
        <v>0</v>
      </c>
      <c r="AL19" s="170">
        <f>IF('Indicator Data'!AM23="No Data",1,IF('Indicator Data imputation'!AM22&lt;&gt;"",1,0))</f>
        <v>0</v>
      </c>
      <c r="AM19" s="170">
        <f>IF('Indicator Data'!AN23="No Data",1,IF('Indicator Data imputation'!AN22&lt;&gt;"",1,0))</f>
        <v>0</v>
      </c>
      <c r="AN19" s="170">
        <f>IF('Indicator Data'!AO23="No Data",1,IF('Indicator Data imputation'!AO22&lt;&gt;"",1,0))</f>
        <v>0</v>
      </c>
      <c r="AO19" s="170">
        <f>IF('Indicator Data'!AP23="No Data",1,IF('Indicator Data imputation'!AP22&lt;&gt;"",1,0))</f>
        <v>0</v>
      </c>
      <c r="AP19" s="170">
        <f>IF('Indicator Data'!AQ23="No Data",1,IF('Indicator Data imputation'!AQ22&lt;&gt;"",1,0))</f>
        <v>0</v>
      </c>
      <c r="AQ19" s="170">
        <f>IF('Indicator Data'!AR23="No Data",1,IF('Indicator Data imputation'!AR22&lt;&gt;"",1,0))</f>
        <v>0</v>
      </c>
      <c r="AR19" s="170">
        <f>IF('Indicator Data'!AS23="No Data",1,IF('Indicator Data imputation'!AS22&lt;&gt;"",1,0))</f>
        <v>0</v>
      </c>
      <c r="AS19" s="170">
        <f>IF('Indicator Data'!AT23="No Data",1,IF('Indicator Data imputation'!AT22&lt;&gt;"",1,0))</f>
        <v>0</v>
      </c>
      <c r="AT19" s="170">
        <f>IF('Indicator Data'!AU23="No Data",1,IF('Indicator Data imputation'!AU22&lt;&gt;"",1,0))</f>
        <v>0</v>
      </c>
      <c r="AU19" s="170">
        <f>IF('Indicator Data'!AV23="No Data",1,IF('Indicator Data imputation'!AV22&lt;&gt;"",1,0))</f>
        <v>0</v>
      </c>
      <c r="AV19" s="170">
        <f>IF('Indicator Data'!AW23="No Data",1,IF('Indicator Data imputation'!AW22&lt;&gt;"",1,0))</f>
        <v>0</v>
      </c>
      <c r="AW19" s="170">
        <f>IF('Indicator Data'!AX23="No Data",1,IF('Indicator Data imputation'!AX22&lt;&gt;"",1,0))</f>
        <v>0</v>
      </c>
      <c r="AX19" s="170">
        <f>IF('Indicator Data'!AY23="No Data",1,IF('Indicator Data imputation'!AY22&lt;&gt;"",1,0))</f>
        <v>0</v>
      </c>
      <c r="AY19" s="170">
        <f>IF('Indicator Data'!AZ23="No Data",1,IF('Indicator Data imputation'!AZ22&lt;&gt;"",1,0))</f>
        <v>0</v>
      </c>
      <c r="AZ19" s="170">
        <f>IF('Indicator Data'!BA23="No Data",1,IF('Indicator Data imputation'!BA22&lt;&gt;"",1,0))</f>
        <v>0</v>
      </c>
      <c r="BA19" s="5">
        <f t="shared" si="0"/>
        <v>0</v>
      </c>
      <c r="BB19" s="172">
        <f t="shared" si="1"/>
        <v>0</v>
      </c>
    </row>
    <row r="20" spans="1:54" x14ac:dyDescent="0.25">
      <c r="A20" s="5" t="s">
        <v>36</v>
      </c>
      <c r="B20" s="170">
        <f>IF('Indicator Data'!C24="No Data",1,IF('Indicator Data imputation'!C23&lt;&gt;"",1,0))</f>
        <v>0</v>
      </c>
      <c r="C20" s="170">
        <f>IF('Indicator Data'!D24="No Data",1,IF('Indicator Data imputation'!D23&lt;&gt;"",1,0))</f>
        <v>0</v>
      </c>
      <c r="D20" s="170">
        <f>IF('Indicator Data'!E24="No Data",1,IF('Indicator Data imputation'!E23&lt;&gt;"",1,0))</f>
        <v>0</v>
      </c>
      <c r="E20" s="170">
        <f>IF('Indicator Data'!F24="No Data",1,IF('Indicator Data imputation'!F23&lt;&gt;"",1,0))</f>
        <v>0</v>
      </c>
      <c r="F20" s="170">
        <f>IF('Indicator Data'!G24="No Data",1,IF('Indicator Data imputation'!G23&lt;&gt;"",1,0))</f>
        <v>0</v>
      </c>
      <c r="G20" s="170">
        <f>IF('Indicator Data'!H24="No Data",1,IF('Indicator Data imputation'!H23&lt;&gt;"",1,0))</f>
        <v>0</v>
      </c>
      <c r="H20" s="170">
        <f>IF('Indicator Data'!I24="No Data",1,IF('Indicator Data imputation'!I23&lt;&gt;"",1,0))</f>
        <v>0</v>
      </c>
      <c r="I20" s="170">
        <f>IF('Indicator Data'!J24="No Data",1,IF('Indicator Data imputation'!J23&lt;&gt;"",1,0))</f>
        <v>0</v>
      </c>
      <c r="J20" s="170">
        <f>IF('Indicator Data'!K24="No Data",1,IF('Indicator Data imputation'!K23&lt;&gt;"",1,0))</f>
        <v>0</v>
      </c>
      <c r="K20" s="170">
        <f>IF('Indicator Data'!L24="No Data",1,IF('Indicator Data imputation'!L23&lt;&gt;"",1,0))</f>
        <v>0</v>
      </c>
      <c r="L20" s="170">
        <f>IF('Indicator Data'!M24="No Data",1,IF('Indicator Data imputation'!M23&lt;&gt;"",1,0))</f>
        <v>0</v>
      </c>
      <c r="M20" s="170">
        <f>IF('Indicator Data'!N24="No Data",1,IF('Indicator Data imputation'!N23&lt;&gt;"",1,0))</f>
        <v>0</v>
      </c>
      <c r="N20" s="170">
        <f>IF('Indicator Data'!O24="No Data",1,IF('Indicator Data imputation'!O23&lt;&gt;"",1,0))</f>
        <v>0</v>
      </c>
      <c r="O20" s="170">
        <f>IF('Indicator Data'!P24="No Data",1,IF('Indicator Data imputation'!P23&lt;&gt;"",1,0))</f>
        <v>0</v>
      </c>
      <c r="P20" s="170">
        <f>IF('Indicator Data'!Q24="No Data",1,IF('Indicator Data imputation'!Q23&lt;&gt;"",1,0))</f>
        <v>0</v>
      </c>
      <c r="Q20" s="170">
        <f>IF('Indicator Data'!R24="No Data",1,IF('Indicator Data imputation'!R23&lt;&gt;"",1,0))</f>
        <v>0</v>
      </c>
      <c r="R20" s="170">
        <f>IF('Indicator Data'!S24="No Data",1,IF('Indicator Data imputation'!S23&lt;&gt;"",1,0))</f>
        <v>0</v>
      </c>
      <c r="S20" s="170">
        <f>IF('Indicator Data'!T24="No Data",1,IF('Indicator Data imputation'!T23&lt;&gt;"",1,0))</f>
        <v>0</v>
      </c>
      <c r="T20" s="170">
        <f>IF('Indicator Data'!U24="No Data",1,IF('Indicator Data imputation'!U23&lt;&gt;"",1,0))</f>
        <v>0</v>
      </c>
      <c r="U20" s="170">
        <f>IF('Indicator Data'!V24="No Data",1,IF('Indicator Data imputation'!V23&lt;&gt;"",1,0))</f>
        <v>0</v>
      </c>
      <c r="V20" s="170">
        <f>IF('Indicator Data'!W24="No Data",1,IF('Indicator Data imputation'!W23&lt;&gt;"",1,0))</f>
        <v>0</v>
      </c>
      <c r="W20" s="170">
        <f>IF('Indicator Data'!X24="No Data",1,IF('Indicator Data imputation'!X23&lt;&gt;"",1,0))</f>
        <v>0</v>
      </c>
      <c r="X20" s="170">
        <f>IF('Indicator Data'!Y24="No Data",1,IF('Indicator Data imputation'!Y23&lt;&gt;"",1,0))</f>
        <v>0</v>
      </c>
      <c r="Y20" s="170">
        <f>IF('Indicator Data'!Z24="No Data",1,IF('Indicator Data imputation'!Z23&lt;&gt;"",1,0))</f>
        <v>0</v>
      </c>
      <c r="Z20" s="170">
        <f>IF('Indicator Data'!AA24="No Data",1,IF('Indicator Data imputation'!AA23&lt;&gt;"",1,0))</f>
        <v>0</v>
      </c>
      <c r="AA20" s="170">
        <f>IF('Indicator Data'!AB24="No Data",1,IF('Indicator Data imputation'!AB23&lt;&gt;"",1,0))</f>
        <v>0</v>
      </c>
      <c r="AB20" s="170">
        <f>IF('Indicator Data'!AC24="No Data",1,IF('Indicator Data imputation'!AC23&lt;&gt;"",1,0))</f>
        <v>0</v>
      </c>
      <c r="AC20" s="170">
        <f>IF('Indicator Data'!AD24="No Data",1,IF('Indicator Data imputation'!AD23&lt;&gt;"",1,0))</f>
        <v>0</v>
      </c>
      <c r="AD20" s="170">
        <f>IF('Indicator Data'!AE24="No Data",1,IF('Indicator Data imputation'!AE23&lt;&gt;"",1,0))</f>
        <v>0</v>
      </c>
      <c r="AE20" s="170">
        <f>IF('Indicator Data'!AF24="No Data",1,IF('Indicator Data imputation'!AF23&lt;&gt;"",1,0))</f>
        <v>0</v>
      </c>
      <c r="AF20" s="170">
        <f>IF('Indicator Data'!AG24="No Data",1,IF('Indicator Data imputation'!AG23&lt;&gt;"",1,0))</f>
        <v>0</v>
      </c>
      <c r="AG20" s="170">
        <f>IF('Indicator Data'!AH24="No Data",1,IF('Indicator Data imputation'!AH23&lt;&gt;"",1,0))</f>
        <v>0</v>
      </c>
      <c r="AH20" s="170">
        <f>IF('Indicator Data'!AI24="No Data",1,IF('Indicator Data imputation'!AI23&lt;&gt;"",1,0))</f>
        <v>0</v>
      </c>
      <c r="AI20" s="170">
        <f>IF('Indicator Data'!AJ24="No Data",1,IF('Indicator Data imputation'!AJ23&lt;&gt;"",1,0))</f>
        <v>0</v>
      </c>
      <c r="AJ20" s="170">
        <f>IF('Indicator Data'!AK24="No Data",1,IF('Indicator Data imputation'!AK23&lt;&gt;"",1,0))</f>
        <v>0</v>
      </c>
      <c r="AK20" s="170">
        <f>IF('Indicator Data'!AL24="No Data",1,IF('Indicator Data imputation'!AL23&lt;&gt;"",1,0))</f>
        <v>0</v>
      </c>
      <c r="AL20" s="170">
        <f>IF('Indicator Data'!AM24="No Data",1,IF('Indicator Data imputation'!AM23&lt;&gt;"",1,0))</f>
        <v>0</v>
      </c>
      <c r="AM20" s="170">
        <f>IF('Indicator Data'!AN24="No Data",1,IF('Indicator Data imputation'!AN23&lt;&gt;"",1,0))</f>
        <v>1</v>
      </c>
      <c r="AN20" s="170">
        <f>IF('Indicator Data'!AO24="No Data",1,IF('Indicator Data imputation'!AO23&lt;&gt;"",1,0))</f>
        <v>1</v>
      </c>
      <c r="AO20" s="170">
        <f>IF('Indicator Data'!AP24="No Data",1,IF('Indicator Data imputation'!AP23&lt;&gt;"",1,0))</f>
        <v>0</v>
      </c>
      <c r="AP20" s="170">
        <f>IF('Indicator Data'!AQ24="No Data",1,IF('Indicator Data imputation'!AQ23&lt;&gt;"",1,0))</f>
        <v>0</v>
      </c>
      <c r="AQ20" s="170">
        <f>IF('Indicator Data'!AR24="No Data",1,IF('Indicator Data imputation'!AR23&lt;&gt;"",1,0))</f>
        <v>0</v>
      </c>
      <c r="AR20" s="170">
        <f>IF('Indicator Data'!AS24="No Data",1,IF('Indicator Data imputation'!AS23&lt;&gt;"",1,0))</f>
        <v>0</v>
      </c>
      <c r="AS20" s="170">
        <f>IF('Indicator Data'!AT24="No Data",1,IF('Indicator Data imputation'!AT23&lt;&gt;"",1,0))</f>
        <v>0</v>
      </c>
      <c r="AT20" s="170">
        <f>IF('Indicator Data'!AU24="No Data",1,IF('Indicator Data imputation'!AU23&lt;&gt;"",1,0))</f>
        <v>0</v>
      </c>
      <c r="AU20" s="170">
        <f>IF('Indicator Data'!AV24="No Data",1,IF('Indicator Data imputation'!AV23&lt;&gt;"",1,0))</f>
        <v>0</v>
      </c>
      <c r="AV20" s="170">
        <f>IF('Indicator Data'!AW24="No Data",1,IF('Indicator Data imputation'!AW23&lt;&gt;"",1,0))</f>
        <v>0</v>
      </c>
      <c r="AW20" s="170">
        <f>IF('Indicator Data'!AX24="No Data",1,IF('Indicator Data imputation'!AX23&lt;&gt;"",1,0))</f>
        <v>0</v>
      </c>
      <c r="AX20" s="170">
        <f>IF('Indicator Data'!AY24="No Data",1,IF('Indicator Data imputation'!AY23&lt;&gt;"",1,0))</f>
        <v>0</v>
      </c>
      <c r="AY20" s="170">
        <f>IF('Indicator Data'!AZ24="No Data",1,IF('Indicator Data imputation'!AZ23&lt;&gt;"",1,0))</f>
        <v>0</v>
      </c>
      <c r="AZ20" s="170">
        <f>IF('Indicator Data'!BA24="No Data",1,IF('Indicator Data imputation'!BA23&lt;&gt;"",1,0))</f>
        <v>0</v>
      </c>
      <c r="BA20" s="5">
        <f t="shared" si="0"/>
        <v>2</v>
      </c>
      <c r="BB20" s="172">
        <f t="shared" si="1"/>
        <v>3.9215686274509803E-2</v>
      </c>
    </row>
    <row r="21" spans="1:54" x14ac:dyDescent="0.25">
      <c r="A21" s="5" t="s">
        <v>38</v>
      </c>
      <c r="B21" s="170">
        <f>IF('Indicator Data'!C25="No Data",1,IF('Indicator Data imputation'!C24&lt;&gt;"",1,0))</f>
        <v>0</v>
      </c>
      <c r="C21" s="170">
        <f>IF('Indicator Data'!D25="No Data",1,IF('Indicator Data imputation'!D24&lt;&gt;"",1,0))</f>
        <v>0</v>
      </c>
      <c r="D21" s="170">
        <f>IF('Indicator Data'!E25="No Data",1,IF('Indicator Data imputation'!E24&lt;&gt;"",1,0))</f>
        <v>0</v>
      </c>
      <c r="E21" s="170">
        <f>IF('Indicator Data'!F25="No Data",1,IF('Indicator Data imputation'!F24&lt;&gt;"",1,0))</f>
        <v>0</v>
      </c>
      <c r="F21" s="170">
        <f>IF('Indicator Data'!G25="No Data",1,IF('Indicator Data imputation'!G24&lt;&gt;"",1,0))</f>
        <v>0</v>
      </c>
      <c r="G21" s="170">
        <f>IF('Indicator Data'!H25="No Data",1,IF('Indicator Data imputation'!H24&lt;&gt;"",1,0))</f>
        <v>0</v>
      </c>
      <c r="H21" s="170">
        <f>IF('Indicator Data'!I25="No Data",1,IF('Indicator Data imputation'!I24&lt;&gt;"",1,0))</f>
        <v>0</v>
      </c>
      <c r="I21" s="170">
        <f>IF('Indicator Data'!J25="No Data",1,IF('Indicator Data imputation'!J24&lt;&gt;"",1,0))</f>
        <v>0</v>
      </c>
      <c r="J21" s="170">
        <f>IF('Indicator Data'!K25="No Data",1,IF('Indicator Data imputation'!K24&lt;&gt;"",1,0))</f>
        <v>0</v>
      </c>
      <c r="K21" s="170">
        <f>IF('Indicator Data'!L25="No Data",1,IF('Indicator Data imputation'!L24&lt;&gt;"",1,0))</f>
        <v>0</v>
      </c>
      <c r="L21" s="170">
        <f>IF('Indicator Data'!M25="No Data",1,IF('Indicator Data imputation'!M24&lt;&gt;"",1,0))</f>
        <v>0</v>
      </c>
      <c r="M21" s="170">
        <f>IF('Indicator Data'!N25="No Data",1,IF('Indicator Data imputation'!N24&lt;&gt;"",1,0))</f>
        <v>0</v>
      </c>
      <c r="N21" s="170">
        <f>IF('Indicator Data'!O25="No Data",1,IF('Indicator Data imputation'!O24&lt;&gt;"",1,0))</f>
        <v>0</v>
      </c>
      <c r="O21" s="170">
        <f>IF('Indicator Data'!P25="No Data",1,IF('Indicator Data imputation'!P24&lt;&gt;"",1,0))</f>
        <v>0</v>
      </c>
      <c r="P21" s="170">
        <f>IF('Indicator Data'!Q25="No Data",1,IF('Indicator Data imputation'!Q24&lt;&gt;"",1,0))</f>
        <v>0</v>
      </c>
      <c r="Q21" s="170">
        <f>IF('Indicator Data'!R25="No Data",1,IF('Indicator Data imputation'!R24&lt;&gt;"",1,0))</f>
        <v>0</v>
      </c>
      <c r="R21" s="170">
        <f>IF('Indicator Data'!S25="No Data",1,IF('Indicator Data imputation'!S24&lt;&gt;"",1,0))</f>
        <v>0</v>
      </c>
      <c r="S21" s="170">
        <f>IF('Indicator Data'!T25="No Data",1,IF('Indicator Data imputation'!T24&lt;&gt;"",1,0))</f>
        <v>0</v>
      </c>
      <c r="T21" s="170">
        <f>IF('Indicator Data'!U25="No Data",1,IF('Indicator Data imputation'!U24&lt;&gt;"",1,0))</f>
        <v>0</v>
      </c>
      <c r="U21" s="170">
        <f>IF('Indicator Data'!V25="No Data",1,IF('Indicator Data imputation'!V24&lt;&gt;"",1,0))</f>
        <v>0</v>
      </c>
      <c r="V21" s="170">
        <f>IF('Indicator Data'!W25="No Data",1,IF('Indicator Data imputation'!W24&lt;&gt;"",1,0))</f>
        <v>0</v>
      </c>
      <c r="W21" s="170">
        <f>IF('Indicator Data'!X25="No Data",1,IF('Indicator Data imputation'!X24&lt;&gt;"",1,0))</f>
        <v>0</v>
      </c>
      <c r="X21" s="170">
        <f>IF('Indicator Data'!Y25="No Data",1,IF('Indicator Data imputation'!Y24&lt;&gt;"",1,0))</f>
        <v>0</v>
      </c>
      <c r="Y21" s="170">
        <f>IF('Indicator Data'!Z25="No Data",1,IF('Indicator Data imputation'!Z24&lt;&gt;"",1,0))</f>
        <v>0</v>
      </c>
      <c r="Z21" s="170">
        <f>IF('Indicator Data'!AA25="No Data",1,IF('Indicator Data imputation'!AA24&lt;&gt;"",1,0))</f>
        <v>0</v>
      </c>
      <c r="AA21" s="170">
        <f>IF('Indicator Data'!AB25="No Data",1,IF('Indicator Data imputation'!AB24&lt;&gt;"",1,0))</f>
        <v>0</v>
      </c>
      <c r="AB21" s="170">
        <f>IF('Indicator Data'!AC25="No Data",1,IF('Indicator Data imputation'!AC24&lt;&gt;"",1,0))</f>
        <v>0</v>
      </c>
      <c r="AC21" s="170">
        <f>IF('Indicator Data'!AD25="No Data",1,IF('Indicator Data imputation'!AD24&lt;&gt;"",1,0))</f>
        <v>0</v>
      </c>
      <c r="AD21" s="170">
        <f>IF('Indicator Data'!AE25="No Data",1,IF('Indicator Data imputation'!AE24&lt;&gt;"",1,0))</f>
        <v>0</v>
      </c>
      <c r="AE21" s="170">
        <f>IF('Indicator Data'!AF25="No Data",1,IF('Indicator Data imputation'!AF24&lt;&gt;"",1,0))</f>
        <v>0</v>
      </c>
      <c r="AF21" s="170">
        <f>IF('Indicator Data'!AG25="No Data",1,IF('Indicator Data imputation'!AG24&lt;&gt;"",1,0))</f>
        <v>0</v>
      </c>
      <c r="AG21" s="170">
        <f>IF('Indicator Data'!AH25="No Data",1,IF('Indicator Data imputation'!AH24&lt;&gt;"",1,0))</f>
        <v>0</v>
      </c>
      <c r="AH21" s="170">
        <f>IF('Indicator Data'!AI25="No Data",1,IF('Indicator Data imputation'!AI24&lt;&gt;"",1,0))</f>
        <v>0</v>
      </c>
      <c r="AI21" s="170">
        <f>IF('Indicator Data'!AJ25="No Data",1,IF('Indicator Data imputation'!AJ24&lt;&gt;"",1,0))</f>
        <v>0</v>
      </c>
      <c r="AJ21" s="170">
        <f>IF('Indicator Data'!AK25="No Data",1,IF('Indicator Data imputation'!AK24&lt;&gt;"",1,0))</f>
        <v>0</v>
      </c>
      <c r="AK21" s="170">
        <f>IF('Indicator Data'!AL25="No Data",1,IF('Indicator Data imputation'!AL24&lt;&gt;"",1,0))</f>
        <v>0</v>
      </c>
      <c r="AL21" s="170">
        <f>IF('Indicator Data'!AM25="No Data",1,IF('Indicator Data imputation'!AM24&lt;&gt;"",1,0))</f>
        <v>0</v>
      </c>
      <c r="AM21" s="170">
        <f>IF('Indicator Data'!AN25="No Data",1,IF('Indicator Data imputation'!AN24&lt;&gt;"",1,0))</f>
        <v>0</v>
      </c>
      <c r="AN21" s="170">
        <f>IF('Indicator Data'!AO25="No Data",1,IF('Indicator Data imputation'!AO24&lt;&gt;"",1,0))</f>
        <v>0</v>
      </c>
      <c r="AO21" s="170">
        <f>IF('Indicator Data'!AP25="No Data",1,IF('Indicator Data imputation'!AP24&lt;&gt;"",1,0))</f>
        <v>0</v>
      </c>
      <c r="AP21" s="170">
        <f>IF('Indicator Data'!AQ25="No Data",1,IF('Indicator Data imputation'!AQ24&lt;&gt;"",1,0))</f>
        <v>0</v>
      </c>
      <c r="AQ21" s="170">
        <f>IF('Indicator Data'!AR25="No Data",1,IF('Indicator Data imputation'!AR24&lt;&gt;"",1,0))</f>
        <v>0</v>
      </c>
      <c r="AR21" s="170">
        <f>IF('Indicator Data'!AS25="No Data",1,IF('Indicator Data imputation'!AS24&lt;&gt;"",1,0))</f>
        <v>0</v>
      </c>
      <c r="AS21" s="170">
        <f>IF('Indicator Data'!AT25="No Data",1,IF('Indicator Data imputation'!AT24&lt;&gt;"",1,0))</f>
        <v>0</v>
      </c>
      <c r="AT21" s="170">
        <f>IF('Indicator Data'!AU25="No Data",1,IF('Indicator Data imputation'!AU24&lt;&gt;"",1,0))</f>
        <v>0</v>
      </c>
      <c r="AU21" s="170">
        <f>IF('Indicator Data'!AV25="No Data",1,IF('Indicator Data imputation'!AV24&lt;&gt;"",1,0))</f>
        <v>0</v>
      </c>
      <c r="AV21" s="170">
        <f>IF('Indicator Data'!AW25="No Data",1,IF('Indicator Data imputation'!AW24&lt;&gt;"",1,0))</f>
        <v>0</v>
      </c>
      <c r="AW21" s="170">
        <f>IF('Indicator Data'!AX25="No Data",1,IF('Indicator Data imputation'!AX24&lt;&gt;"",1,0))</f>
        <v>0</v>
      </c>
      <c r="AX21" s="170">
        <f>IF('Indicator Data'!AY25="No Data",1,IF('Indicator Data imputation'!AY24&lt;&gt;"",1,0))</f>
        <v>0</v>
      </c>
      <c r="AY21" s="170">
        <f>IF('Indicator Data'!AZ25="No Data",1,IF('Indicator Data imputation'!AZ24&lt;&gt;"",1,0))</f>
        <v>0</v>
      </c>
      <c r="AZ21" s="170">
        <f>IF('Indicator Data'!BA25="No Data",1,IF('Indicator Data imputation'!BA24&lt;&gt;"",1,0))</f>
        <v>0</v>
      </c>
      <c r="BA21" s="5">
        <f t="shared" si="0"/>
        <v>0</v>
      </c>
      <c r="BB21" s="172">
        <f t="shared" si="1"/>
        <v>0</v>
      </c>
    </row>
    <row r="22" spans="1:54" x14ac:dyDescent="0.25">
      <c r="A22" s="5" t="s">
        <v>39</v>
      </c>
      <c r="B22" s="170">
        <f>IF('Indicator Data'!C26="No Data",1,IF('Indicator Data imputation'!C25&lt;&gt;"",1,0))</f>
        <v>0</v>
      </c>
      <c r="C22" s="170">
        <f>IF('Indicator Data'!D26="No Data",1,IF('Indicator Data imputation'!D25&lt;&gt;"",1,0))</f>
        <v>0</v>
      </c>
      <c r="D22" s="170">
        <f>IF('Indicator Data'!E26="No Data",1,IF('Indicator Data imputation'!E25&lt;&gt;"",1,0))</f>
        <v>0</v>
      </c>
      <c r="E22" s="170">
        <f>IF('Indicator Data'!F26="No Data",1,IF('Indicator Data imputation'!F25&lt;&gt;"",1,0))</f>
        <v>0</v>
      </c>
      <c r="F22" s="170">
        <f>IF('Indicator Data'!G26="No Data",1,IF('Indicator Data imputation'!G25&lt;&gt;"",1,0))</f>
        <v>0</v>
      </c>
      <c r="G22" s="170">
        <f>IF('Indicator Data'!H26="No Data",1,IF('Indicator Data imputation'!H25&lt;&gt;"",1,0))</f>
        <v>0</v>
      </c>
      <c r="H22" s="170">
        <f>IF('Indicator Data'!I26="No Data",1,IF('Indicator Data imputation'!I25&lt;&gt;"",1,0))</f>
        <v>0</v>
      </c>
      <c r="I22" s="170">
        <f>IF('Indicator Data'!J26="No Data",1,IF('Indicator Data imputation'!J25&lt;&gt;"",1,0))</f>
        <v>0</v>
      </c>
      <c r="J22" s="170">
        <f>IF('Indicator Data'!K26="No Data",1,IF('Indicator Data imputation'!K25&lt;&gt;"",1,0))</f>
        <v>0</v>
      </c>
      <c r="K22" s="170">
        <f>IF('Indicator Data'!L26="No Data",1,IF('Indicator Data imputation'!L25&lt;&gt;"",1,0))</f>
        <v>0</v>
      </c>
      <c r="L22" s="170">
        <f>IF('Indicator Data'!M26="No Data",1,IF('Indicator Data imputation'!M25&lt;&gt;"",1,0))</f>
        <v>0</v>
      </c>
      <c r="M22" s="170">
        <f>IF('Indicator Data'!N26="No Data",1,IF('Indicator Data imputation'!N25&lt;&gt;"",1,0))</f>
        <v>0</v>
      </c>
      <c r="N22" s="170">
        <f>IF('Indicator Data'!O26="No Data",1,IF('Indicator Data imputation'!O25&lt;&gt;"",1,0))</f>
        <v>0</v>
      </c>
      <c r="O22" s="170">
        <f>IF('Indicator Data'!P26="No Data",1,IF('Indicator Data imputation'!P25&lt;&gt;"",1,0))</f>
        <v>0</v>
      </c>
      <c r="P22" s="170">
        <f>IF('Indicator Data'!Q26="No Data",1,IF('Indicator Data imputation'!Q25&lt;&gt;"",1,0))</f>
        <v>0</v>
      </c>
      <c r="Q22" s="170">
        <f>IF('Indicator Data'!R26="No Data",1,IF('Indicator Data imputation'!R25&lt;&gt;"",1,0))</f>
        <v>0</v>
      </c>
      <c r="R22" s="170">
        <f>IF('Indicator Data'!S26="No Data",1,IF('Indicator Data imputation'!S25&lt;&gt;"",1,0))</f>
        <v>0</v>
      </c>
      <c r="S22" s="170">
        <f>IF('Indicator Data'!T26="No Data",1,IF('Indicator Data imputation'!T25&lt;&gt;"",1,0))</f>
        <v>0</v>
      </c>
      <c r="T22" s="170">
        <f>IF('Indicator Data'!U26="No Data",1,IF('Indicator Data imputation'!U25&lt;&gt;"",1,0))</f>
        <v>0</v>
      </c>
      <c r="U22" s="170">
        <f>IF('Indicator Data'!V26="No Data",1,IF('Indicator Data imputation'!V25&lt;&gt;"",1,0))</f>
        <v>0</v>
      </c>
      <c r="V22" s="170">
        <f>IF('Indicator Data'!W26="No Data",1,IF('Indicator Data imputation'!W25&lt;&gt;"",1,0))</f>
        <v>0</v>
      </c>
      <c r="W22" s="170">
        <f>IF('Indicator Data'!X26="No Data",1,IF('Indicator Data imputation'!X25&lt;&gt;"",1,0))</f>
        <v>0</v>
      </c>
      <c r="X22" s="170">
        <f>IF('Indicator Data'!Y26="No Data",1,IF('Indicator Data imputation'!Y25&lt;&gt;"",1,0))</f>
        <v>0</v>
      </c>
      <c r="Y22" s="170">
        <f>IF('Indicator Data'!Z26="No Data",1,IF('Indicator Data imputation'!Z25&lt;&gt;"",1,0))</f>
        <v>0</v>
      </c>
      <c r="Z22" s="170">
        <f>IF('Indicator Data'!AA26="No Data",1,IF('Indicator Data imputation'!AA25&lt;&gt;"",1,0))</f>
        <v>0</v>
      </c>
      <c r="AA22" s="170">
        <f>IF('Indicator Data'!AB26="No Data",1,IF('Indicator Data imputation'!AB25&lt;&gt;"",1,0))</f>
        <v>1</v>
      </c>
      <c r="AB22" s="170">
        <f>IF('Indicator Data'!AC26="No Data",1,IF('Indicator Data imputation'!AC25&lt;&gt;"",1,0))</f>
        <v>0</v>
      </c>
      <c r="AC22" s="170">
        <f>IF('Indicator Data'!AD26="No Data",1,IF('Indicator Data imputation'!AD25&lt;&gt;"",1,0))</f>
        <v>0</v>
      </c>
      <c r="AD22" s="170">
        <f>IF('Indicator Data'!AE26="No Data",1,IF('Indicator Data imputation'!AE25&lt;&gt;"",1,0))</f>
        <v>1</v>
      </c>
      <c r="AE22" s="170">
        <f>IF('Indicator Data'!AF26="No Data",1,IF('Indicator Data imputation'!AF25&lt;&gt;"",1,0))</f>
        <v>0</v>
      </c>
      <c r="AF22" s="170">
        <f>IF('Indicator Data'!AG26="No Data",1,IF('Indicator Data imputation'!AG25&lt;&gt;"",1,0))</f>
        <v>0</v>
      </c>
      <c r="AG22" s="170">
        <f>IF('Indicator Data'!AH26="No Data",1,IF('Indicator Data imputation'!AH25&lt;&gt;"",1,0))</f>
        <v>0</v>
      </c>
      <c r="AH22" s="170">
        <f>IF('Indicator Data'!AI26="No Data",1,IF('Indicator Data imputation'!AI25&lt;&gt;"",1,0))</f>
        <v>0</v>
      </c>
      <c r="AI22" s="170">
        <f>IF('Indicator Data'!AJ26="No Data",1,IF('Indicator Data imputation'!AJ25&lt;&gt;"",1,0))</f>
        <v>0</v>
      </c>
      <c r="AJ22" s="170">
        <f>IF('Indicator Data'!AK26="No Data",1,IF('Indicator Data imputation'!AK25&lt;&gt;"",1,0))</f>
        <v>0</v>
      </c>
      <c r="AK22" s="170">
        <f>IF('Indicator Data'!AL26="No Data",1,IF('Indicator Data imputation'!AL25&lt;&gt;"",1,0))</f>
        <v>0</v>
      </c>
      <c r="AL22" s="170">
        <f>IF('Indicator Data'!AM26="No Data",1,IF('Indicator Data imputation'!AM25&lt;&gt;"",1,0))</f>
        <v>0</v>
      </c>
      <c r="AM22" s="170">
        <f>IF('Indicator Data'!AN26="No Data",1,IF('Indicator Data imputation'!AN25&lt;&gt;"",1,0))</f>
        <v>0</v>
      </c>
      <c r="AN22" s="170">
        <f>IF('Indicator Data'!AO26="No Data",1,IF('Indicator Data imputation'!AO25&lt;&gt;"",1,0))</f>
        <v>0</v>
      </c>
      <c r="AO22" s="170">
        <f>IF('Indicator Data'!AP26="No Data",1,IF('Indicator Data imputation'!AP25&lt;&gt;"",1,0))</f>
        <v>0</v>
      </c>
      <c r="AP22" s="170">
        <f>IF('Indicator Data'!AQ26="No Data",1,IF('Indicator Data imputation'!AQ25&lt;&gt;"",1,0))</f>
        <v>0</v>
      </c>
      <c r="AQ22" s="170">
        <f>IF('Indicator Data'!AR26="No Data",1,IF('Indicator Data imputation'!AR25&lt;&gt;"",1,0))</f>
        <v>1</v>
      </c>
      <c r="AR22" s="170">
        <f>IF('Indicator Data'!AS26="No Data",1,IF('Indicator Data imputation'!AS25&lt;&gt;"",1,0))</f>
        <v>0</v>
      </c>
      <c r="AS22" s="170">
        <f>IF('Indicator Data'!AT26="No Data",1,IF('Indicator Data imputation'!AT25&lt;&gt;"",1,0))</f>
        <v>0</v>
      </c>
      <c r="AT22" s="170">
        <f>IF('Indicator Data'!AU26="No Data",1,IF('Indicator Data imputation'!AU25&lt;&gt;"",1,0))</f>
        <v>0</v>
      </c>
      <c r="AU22" s="170">
        <f>IF('Indicator Data'!AV26="No Data",1,IF('Indicator Data imputation'!AV25&lt;&gt;"",1,0))</f>
        <v>0</v>
      </c>
      <c r="AV22" s="170">
        <f>IF('Indicator Data'!AW26="No Data",1,IF('Indicator Data imputation'!AW25&lt;&gt;"",1,0))</f>
        <v>0</v>
      </c>
      <c r="AW22" s="170">
        <f>IF('Indicator Data'!AX26="No Data",1,IF('Indicator Data imputation'!AX25&lt;&gt;"",1,0))</f>
        <v>0</v>
      </c>
      <c r="AX22" s="170">
        <f>IF('Indicator Data'!AY26="No Data",1,IF('Indicator Data imputation'!AY25&lt;&gt;"",1,0))</f>
        <v>0</v>
      </c>
      <c r="AY22" s="170">
        <f>IF('Indicator Data'!AZ26="No Data",1,IF('Indicator Data imputation'!AZ25&lt;&gt;"",1,0))</f>
        <v>0</v>
      </c>
      <c r="AZ22" s="170">
        <f>IF('Indicator Data'!BA26="No Data",1,IF('Indicator Data imputation'!BA25&lt;&gt;"",1,0))</f>
        <v>0</v>
      </c>
      <c r="BA22" s="5">
        <f t="shared" si="0"/>
        <v>3</v>
      </c>
      <c r="BB22" s="172">
        <f t="shared" si="1"/>
        <v>5.8823529411764705E-2</v>
      </c>
    </row>
    <row r="23" spans="1:54" x14ac:dyDescent="0.25">
      <c r="A23" s="5" t="s">
        <v>41</v>
      </c>
      <c r="B23" s="170">
        <f>IF('Indicator Data'!C27="No Data",1,IF('Indicator Data imputation'!C26&lt;&gt;"",1,0))</f>
        <v>0</v>
      </c>
      <c r="C23" s="170">
        <f>IF('Indicator Data'!D27="No Data",1,IF('Indicator Data imputation'!D26&lt;&gt;"",1,0))</f>
        <v>0</v>
      </c>
      <c r="D23" s="170">
        <f>IF('Indicator Data'!E27="No Data",1,IF('Indicator Data imputation'!E26&lt;&gt;"",1,0))</f>
        <v>0</v>
      </c>
      <c r="E23" s="170">
        <f>IF('Indicator Data'!F27="No Data",1,IF('Indicator Data imputation'!F26&lt;&gt;"",1,0))</f>
        <v>0</v>
      </c>
      <c r="F23" s="170">
        <f>IF('Indicator Data'!G27="No Data",1,IF('Indicator Data imputation'!G26&lt;&gt;"",1,0))</f>
        <v>0</v>
      </c>
      <c r="G23" s="170">
        <f>IF('Indicator Data'!H27="No Data",1,IF('Indicator Data imputation'!H26&lt;&gt;"",1,0))</f>
        <v>0</v>
      </c>
      <c r="H23" s="170">
        <f>IF('Indicator Data'!I27="No Data",1,IF('Indicator Data imputation'!I26&lt;&gt;"",1,0))</f>
        <v>0</v>
      </c>
      <c r="I23" s="170">
        <f>IF('Indicator Data'!J27="No Data",1,IF('Indicator Data imputation'!J26&lt;&gt;"",1,0))</f>
        <v>0</v>
      </c>
      <c r="J23" s="170">
        <f>IF('Indicator Data'!K27="No Data",1,IF('Indicator Data imputation'!K26&lt;&gt;"",1,0))</f>
        <v>0</v>
      </c>
      <c r="K23" s="170">
        <f>IF('Indicator Data'!L27="No Data",1,IF('Indicator Data imputation'!L26&lt;&gt;"",1,0))</f>
        <v>0</v>
      </c>
      <c r="L23" s="170">
        <f>IF('Indicator Data'!M27="No Data",1,IF('Indicator Data imputation'!M26&lt;&gt;"",1,0))</f>
        <v>0</v>
      </c>
      <c r="M23" s="170">
        <f>IF('Indicator Data'!N27="No Data",1,IF('Indicator Data imputation'!N26&lt;&gt;"",1,0))</f>
        <v>0</v>
      </c>
      <c r="N23" s="170">
        <f>IF('Indicator Data'!O27="No Data",1,IF('Indicator Data imputation'!O26&lt;&gt;"",1,0))</f>
        <v>0</v>
      </c>
      <c r="O23" s="170">
        <f>IF('Indicator Data'!P27="No Data",1,IF('Indicator Data imputation'!P26&lt;&gt;"",1,0))</f>
        <v>0</v>
      </c>
      <c r="P23" s="170">
        <f>IF('Indicator Data'!Q27="No Data",1,IF('Indicator Data imputation'!Q26&lt;&gt;"",1,0))</f>
        <v>0</v>
      </c>
      <c r="Q23" s="170">
        <f>IF('Indicator Data'!R27="No Data",1,IF('Indicator Data imputation'!R26&lt;&gt;"",1,0))</f>
        <v>1</v>
      </c>
      <c r="R23" s="170">
        <f>IF('Indicator Data'!S27="No Data",1,IF('Indicator Data imputation'!S26&lt;&gt;"",1,0))</f>
        <v>0</v>
      </c>
      <c r="S23" s="170">
        <f>IF('Indicator Data'!T27="No Data",1,IF('Indicator Data imputation'!T26&lt;&gt;"",1,0))</f>
        <v>0</v>
      </c>
      <c r="T23" s="170">
        <f>IF('Indicator Data'!U27="No Data",1,IF('Indicator Data imputation'!U26&lt;&gt;"",1,0))</f>
        <v>0</v>
      </c>
      <c r="U23" s="170">
        <f>IF('Indicator Data'!V27="No Data",1,IF('Indicator Data imputation'!V26&lt;&gt;"",1,0))</f>
        <v>0</v>
      </c>
      <c r="V23" s="170">
        <f>IF('Indicator Data'!W27="No Data",1,IF('Indicator Data imputation'!W26&lt;&gt;"",1,0))</f>
        <v>0</v>
      </c>
      <c r="W23" s="170">
        <f>IF('Indicator Data'!X27="No Data",1,IF('Indicator Data imputation'!X26&lt;&gt;"",1,0))</f>
        <v>0</v>
      </c>
      <c r="X23" s="170">
        <f>IF('Indicator Data'!Y27="No Data",1,IF('Indicator Data imputation'!Y26&lt;&gt;"",1,0))</f>
        <v>0</v>
      </c>
      <c r="Y23" s="170">
        <f>IF('Indicator Data'!Z27="No Data",1,IF('Indicator Data imputation'!Z26&lt;&gt;"",1,0))</f>
        <v>0</v>
      </c>
      <c r="Z23" s="170">
        <f>IF('Indicator Data'!AA27="No Data",1,IF('Indicator Data imputation'!AA26&lt;&gt;"",1,0))</f>
        <v>0</v>
      </c>
      <c r="AA23" s="170">
        <f>IF('Indicator Data'!AB27="No Data",1,IF('Indicator Data imputation'!AB26&lt;&gt;"",1,0))</f>
        <v>0</v>
      </c>
      <c r="AB23" s="170">
        <f>IF('Indicator Data'!AC27="No Data",1,IF('Indicator Data imputation'!AC26&lt;&gt;"",1,0))</f>
        <v>0</v>
      </c>
      <c r="AC23" s="170">
        <f>IF('Indicator Data'!AD27="No Data",1,IF('Indicator Data imputation'!AD26&lt;&gt;"",1,0))</f>
        <v>0</v>
      </c>
      <c r="AD23" s="170">
        <f>IF('Indicator Data'!AE27="No Data",1,IF('Indicator Data imputation'!AE26&lt;&gt;"",1,0))</f>
        <v>0</v>
      </c>
      <c r="AE23" s="170">
        <f>IF('Indicator Data'!AF27="No Data",1,IF('Indicator Data imputation'!AF26&lt;&gt;"",1,0))</f>
        <v>0</v>
      </c>
      <c r="AF23" s="170">
        <f>IF('Indicator Data'!AG27="No Data",1,IF('Indicator Data imputation'!AG26&lt;&gt;"",1,0))</f>
        <v>0</v>
      </c>
      <c r="AG23" s="170">
        <f>IF('Indicator Data'!AH27="No Data",1,IF('Indicator Data imputation'!AH26&lt;&gt;"",1,0))</f>
        <v>0</v>
      </c>
      <c r="AH23" s="170">
        <f>IF('Indicator Data'!AI27="No Data",1,IF('Indicator Data imputation'!AI26&lt;&gt;"",1,0))</f>
        <v>0</v>
      </c>
      <c r="AI23" s="170">
        <f>IF('Indicator Data'!AJ27="No Data",1,IF('Indicator Data imputation'!AJ26&lt;&gt;"",1,0))</f>
        <v>0</v>
      </c>
      <c r="AJ23" s="170">
        <f>IF('Indicator Data'!AK27="No Data",1,IF('Indicator Data imputation'!AK26&lt;&gt;"",1,0))</f>
        <v>0</v>
      </c>
      <c r="AK23" s="170">
        <f>IF('Indicator Data'!AL27="No Data",1,IF('Indicator Data imputation'!AL26&lt;&gt;"",1,0))</f>
        <v>0</v>
      </c>
      <c r="AL23" s="170">
        <f>IF('Indicator Data'!AM27="No Data",1,IF('Indicator Data imputation'!AM26&lt;&gt;"",1,0))</f>
        <v>0</v>
      </c>
      <c r="AM23" s="170">
        <f>IF('Indicator Data'!AN27="No Data",1,IF('Indicator Data imputation'!AN26&lt;&gt;"",1,0))</f>
        <v>0</v>
      </c>
      <c r="AN23" s="170">
        <f>IF('Indicator Data'!AO27="No Data",1,IF('Indicator Data imputation'!AO26&lt;&gt;"",1,0))</f>
        <v>0</v>
      </c>
      <c r="AO23" s="170">
        <f>IF('Indicator Data'!AP27="No Data",1,IF('Indicator Data imputation'!AP26&lt;&gt;"",1,0))</f>
        <v>0</v>
      </c>
      <c r="AP23" s="170">
        <f>IF('Indicator Data'!AQ27="No Data",1,IF('Indicator Data imputation'!AQ26&lt;&gt;"",1,0))</f>
        <v>0</v>
      </c>
      <c r="AQ23" s="170">
        <f>IF('Indicator Data'!AR27="No Data",1,IF('Indicator Data imputation'!AR26&lt;&gt;"",1,0))</f>
        <v>0</v>
      </c>
      <c r="AR23" s="170">
        <f>IF('Indicator Data'!AS27="No Data",1,IF('Indicator Data imputation'!AS26&lt;&gt;"",1,0))</f>
        <v>0</v>
      </c>
      <c r="AS23" s="170">
        <f>IF('Indicator Data'!AT27="No Data",1,IF('Indicator Data imputation'!AT26&lt;&gt;"",1,0))</f>
        <v>0</v>
      </c>
      <c r="AT23" s="170">
        <f>IF('Indicator Data'!AU27="No Data",1,IF('Indicator Data imputation'!AU26&lt;&gt;"",1,0))</f>
        <v>0</v>
      </c>
      <c r="AU23" s="170">
        <f>IF('Indicator Data'!AV27="No Data",1,IF('Indicator Data imputation'!AV26&lt;&gt;"",1,0))</f>
        <v>0</v>
      </c>
      <c r="AV23" s="170">
        <f>IF('Indicator Data'!AW27="No Data",1,IF('Indicator Data imputation'!AW26&lt;&gt;"",1,0))</f>
        <v>0</v>
      </c>
      <c r="AW23" s="170">
        <f>IF('Indicator Data'!AX27="No Data",1,IF('Indicator Data imputation'!AX26&lt;&gt;"",1,0))</f>
        <v>0</v>
      </c>
      <c r="AX23" s="170">
        <f>IF('Indicator Data'!AY27="No Data",1,IF('Indicator Data imputation'!AY26&lt;&gt;"",1,0))</f>
        <v>0</v>
      </c>
      <c r="AY23" s="170">
        <f>IF('Indicator Data'!AZ27="No Data",1,IF('Indicator Data imputation'!AZ26&lt;&gt;"",1,0))</f>
        <v>0</v>
      </c>
      <c r="AZ23" s="170">
        <f>IF('Indicator Data'!BA27="No Data",1,IF('Indicator Data imputation'!BA26&lt;&gt;"",1,0))</f>
        <v>0</v>
      </c>
      <c r="BA23" s="5">
        <f t="shared" si="0"/>
        <v>1</v>
      </c>
      <c r="BB23" s="172">
        <f t="shared" si="1"/>
        <v>1.9607843137254902E-2</v>
      </c>
    </row>
    <row r="24" spans="1:54" x14ac:dyDescent="0.25">
      <c r="A24" s="5" t="s">
        <v>43</v>
      </c>
      <c r="B24" s="170">
        <f>IF('Indicator Data'!C28="No Data",1,IF('Indicator Data imputation'!C27&lt;&gt;"",1,0))</f>
        <v>0</v>
      </c>
      <c r="C24" s="170">
        <f>IF('Indicator Data'!D28="No Data",1,IF('Indicator Data imputation'!D27&lt;&gt;"",1,0))</f>
        <v>0</v>
      </c>
      <c r="D24" s="170">
        <f>IF('Indicator Data'!E28="No Data",1,IF('Indicator Data imputation'!E27&lt;&gt;"",1,0))</f>
        <v>0</v>
      </c>
      <c r="E24" s="170">
        <f>IF('Indicator Data'!F28="No Data",1,IF('Indicator Data imputation'!F27&lt;&gt;"",1,0))</f>
        <v>0</v>
      </c>
      <c r="F24" s="170">
        <f>IF('Indicator Data'!G28="No Data",1,IF('Indicator Data imputation'!G27&lt;&gt;"",1,0))</f>
        <v>0</v>
      </c>
      <c r="G24" s="170">
        <f>IF('Indicator Data'!H28="No Data",1,IF('Indicator Data imputation'!H27&lt;&gt;"",1,0))</f>
        <v>0</v>
      </c>
      <c r="H24" s="170">
        <f>IF('Indicator Data'!I28="No Data",1,IF('Indicator Data imputation'!I27&lt;&gt;"",1,0))</f>
        <v>0</v>
      </c>
      <c r="I24" s="170">
        <f>IF('Indicator Data'!J28="No Data",1,IF('Indicator Data imputation'!J27&lt;&gt;"",1,0))</f>
        <v>0</v>
      </c>
      <c r="J24" s="170">
        <f>IF('Indicator Data'!K28="No Data",1,IF('Indicator Data imputation'!K27&lt;&gt;"",1,0))</f>
        <v>0</v>
      </c>
      <c r="K24" s="170">
        <f>IF('Indicator Data'!L28="No Data",1,IF('Indicator Data imputation'!L27&lt;&gt;"",1,0))</f>
        <v>0</v>
      </c>
      <c r="L24" s="170">
        <f>IF('Indicator Data'!M28="No Data",1,IF('Indicator Data imputation'!M27&lt;&gt;"",1,0))</f>
        <v>0</v>
      </c>
      <c r="M24" s="170">
        <f>IF('Indicator Data'!N28="No Data",1,IF('Indicator Data imputation'!N27&lt;&gt;"",1,0))</f>
        <v>0</v>
      </c>
      <c r="N24" s="170">
        <f>IF('Indicator Data'!O28="No Data",1,IF('Indicator Data imputation'!O27&lt;&gt;"",1,0))</f>
        <v>0</v>
      </c>
      <c r="O24" s="170">
        <f>IF('Indicator Data'!P28="No Data",1,IF('Indicator Data imputation'!P27&lt;&gt;"",1,0))</f>
        <v>0</v>
      </c>
      <c r="P24" s="170">
        <f>IF('Indicator Data'!Q28="No Data",1,IF('Indicator Data imputation'!Q27&lt;&gt;"",1,0))</f>
        <v>0</v>
      </c>
      <c r="Q24" s="170">
        <f>IF('Indicator Data'!R28="No Data",1,IF('Indicator Data imputation'!R27&lt;&gt;"",1,0))</f>
        <v>0</v>
      </c>
      <c r="R24" s="170">
        <f>IF('Indicator Data'!S28="No Data",1,IF('Indicator Data imputation'!S27&lt;&gt;"",1,0))</f>
        <v>0</v>
      </c>
      <c r="S24" s="170">
        <f>IF('Indicator Data'!T28="No Data",1,IF('Indicator Data imputation'!T27&lt;&gt;"",1,0))</f>
        <v>0</v>
      </c>
      <c r="T24" s="170">
        <f>IF('Indicator Data'!U28="No Data",1,IF('Indicator Data imputation'!U27&lt;&gt;"",1,0))</f>
        <v>0</v>
      </c>
      <c r="U24" s="170">
        <f>IF('Indicator Data'!V28="No Data",1,IF('Indicator Data imputation'!V27&lt;&gt;"",1,0))</f>
        <v>0</v>
      </c>
      <c r="V24" s="170">
        <f>IF('Indicator Data'!W28="No Data",1,IF('Indicator Data imputation'!W27&lt;&gt;"",1,0))</f>
        <v>0</v>
      </c>
      <c r="W24" s="170">
        <f>IF('Indicator Data'!X28="No Data",1,IF('Indicator Data imputation'!X27&lt;&gt;"",1,0))</f>
        <v>0</v>
      </c>
      <c r="X24" s="170">
        <f>IF('Indicator Data'!Y28="No Data",1,IF('Indicator Data imputation'!Y27&lt;&gt;"",1,0))</f>
        <v>0</v>
      </c>
      <c r="Y24" s="170">
        <f>IF('Indicator Data'!Z28="No Data",1,IF('Indicator Data imputation'!Z27&lt;&gt;"",1,0))</f>
        <v>0</v>
      </c>
      <c r="Z24" s="170">
        <f>IF('Indicator Data'!AA28="No Data",1,IF('Indicator Data imputation'!AA27&lt;&gt;"",1,0))</f>
        <v>0</v>
      </c>
      <c r="AA24" s="170">
        <f>IF('Indicator Data'!AB28="No Data",1,IF('Indicator Data imputation'!AB27&lt;&gt;"",1,0))</f>
        <v>0</v>
      </c>
      <c r="AB24" s="170">
        <f>IF('Indicator Data'!AC28="No Data",1,IF('Indicator Data imputation'!AC27&lt;&gt;"",1,0))</f>
        <v>0</v>
      </c>
      <c r="AC24" s="170">
        <f>IF('Indicator Data'!AD28="No Data",1,IF('Indicator Data imputation'!AD27&lt;&gt;"",1,0))</f>
        <v>0</v>
      </c>
      <c r="AD24" s="170">
        <f>IF('Indicator Data'!AE28="No Data",1,IF('Indicator Data imputation'!AE27&lt;&gt;"",1,0))</f>
        <v>0</v>
      </c>
      <c r="AE24" s="170">
        <f>IF('Indicator Data'!AF28="No Data",1,IF('Indicator Data imputation'!AF27&lt;&gt;"",1,0))</f>
        <v>0</v>
      </c>
      <c r="AF24" s="170">
        <f>IF('Indicator Data'!AG28="No Data",1,IF('Indicator Data imputation'!AG27&lt;&gt;"",1,0))</f>
        <v>0</v>
      </c>
      <c r="AG24" s="170">
        <f>IF('Indicator Data'!AH28="No Data",1,IF('Indicator Data imputation'!AH27&lt;&gt;"",1,0))</f>
        <v>0</v>
      </c>
      <c r="AH24" s="170">
        <f>IF('Indicator Data'!AI28="No Data",1,IF('Indicator Data imputation'!AI27&lt;&gt;"",1,0))</f>
        <v>0</v>
      </c>
      <c r="AI24" s="170">
        <f>IF('Indicator Data'!AJ28="No Data",1,IF('Indicator Data imputation'!AJ27&lt;&gt;"",1,0))</f>
        <v>0</v>
      </c>
      <c r="AJ24" s="170">
        <f>IF('Indicator Data'!AK28="No Data",1,IF('Indicator Data imputation'!AK27&lt;&gt;"",1,0))</f>
        <v>0</v>
      </c>
      <c r="AK24" s="170">
        <f>IF('Indicator Data'!AL28="No Data",1,IF('Indicator Data imputation'!AL27&lt;&gt;"",1,0))</f>
        <v>0</v>
      </c>
      <c r="AL24" s="170">
        <f>IF('Indicator Data'!AM28="No Data",1,IF('Indicator Data imputation'!AM27&lt;&gt;"",1,0))</f>
        <v>0</v>
      </c>
      <c r="AM24" s="170">
        <f>IF('Indicator Data'!AN28="No Data",1,IF('Indicator Data imputation'!AN27&lt;&gt;"",1,0))</f>
        <v>0</v>
      </c>
      <c r="AN24" s="170">
        <f>IF('Indicator Data'!AO28="No Data",1,IF('Indicator Data imputation'!AO27&lt;&gt;"",1,0))</f>
        <v>0</v>
      </c>
      <c r="AO24" s="170">
        <f>IF('Indicator Data'!AP28="No Data",1,IF('Indicator Data imputation'!AP27&lt;&gt;"",1,0))</f>
        <v>0</v>
      </c>
      <c r="AP24" s="170">
        <f>IF('Indicator Data'!AQ28="No Data",1,IF('Indicator Data imputation'!AQ27&lt;&gt;"",1,0))</f>
        <v>0</v>
      </c>
      <c r="AQ24" s="170">
        <f>IF('Indicator Data'!AR28="No Data",1,IF('Indicator Data imputation'!AR27&lt;&gt;"",1,0))</f>
        <v>0</v>
      </c>
      <c r="AR24" s="170">
        <f>IF('Indicator Data'!AS28="No Data",1,IF('Indicator Data imputation'!AS27&lt;&gt;"",1,0))</f>
        <v>0</v>
      </c>
      <c r="AS24" s="170">
        <f>IF('Indicator Data'!AT28="No Data",1,IF('Indicator Data imputation'!AT27&lt;&gt;"",1,0))</f>
        <v>0</v>
      </c>
      <c r="AT24" s="170">
        <f>IF('Indicator Data'!AU28="No Data",1,IF('Indicator Data imputation'!AU27&lt;&gt;"",1,0))</f>
        <v>0</v>
      </c>
      <c r="AU24" s="170">
        <f>IF('Indicator Data'!AV28="No Data",1,IF('Indicator Data imputation'!AV27&lt;&gt;"",1,0))</f>
        <v>0</v>
      </c>
      <c r="AV24" s="170">
        <f>IF('Indicator Data'!AW28="No Data",1,IF('Indicator Data imputation'!AW27&lt;&gt;"",1,0))</f>
        <v>0</v>
      </c>
      <c r="AW24" s="170">
        <f>IF('Indicator Data'!AX28="No Data",1,IF('Indicator Data imputation'!AX27&lt;&gt;"",1,0))</f>
        <v>0</v>
      </c>
      <c r="AX24" s="170">
        <f>IF('Indicator Data'!AY28="No Data",1,IF('Indicator Data imputation'!AY27&lt;&gt;"",1,0))</f>
        <v>0</v>
      </c>
      <c r="AY24" s="170">
        <f>IF('Indicator Data'!AZ28="No Data",1,IF('Indicator Data imputation'!AZ27&lt;&gt;"",1,0))</f>
        <v>0</v>
      </c>
      <c r="AZ24" s="170">
        <f>IF('Indicator Data'!BA28="No Data",1,IF('Indicator Data imputation'!BA27&lt;&gt;"",1,0))</f>
        <v>0</v>
      </c>
      <c r="BA24" s="5">
        <f t="shared" si="0"/>
        <v>0</v>
      </c>
      <c r="BB24" s="172">
        <f t="shared" si="1"/>
        <v>0</v>
      </c>
    </row>
    <row r="25" spans="1:54" x14ac:dyDescent="0.25">
      <c r="A25" s="5" t="s">
        <v>45</v>
      </c>
      <c r="B25" s="170">
        <f>IF('Indicator Data'!C29="No Data",1,IF('Indicator Data imputation'!C28&lt;&gt;"",1,0))</f>
        <v>0</v>
      </c>
      <c r="C25" s="170">
        <f>IF('Indicator Data'!D29="No Data",1,IF('Indicator Data imputation'!D28&lt;&gt;"",1,0))</f>
        <v>0</v>
      </c>
      <c r="D25" s="170">
        <f>IF('Indicator Data'!E29="No Data",1,IF('Indicator Data imputation'!E28&lt;&gt;"",1,0))</f>
        <v>0</v>
      </c>
      <c r="E25" s="170">
        <f>IF('Indicator Data'!F29="No Data",1,IF('Indicator Data imputation'!F28&lt;&gt;"",1,0))</f>
        <v>0</v>
      </c>
      <c r="F25" s="170">
        <f>IF('Indicator Data'!G29="No Data",1,IF('Indicator Data imputation'!G28&lt;&gt;"",1,0))</f>
        <v>0</v>
      </c>
      <c r="G25" s="170">
        <f>IF('Indicator Data'!H29="No Data",1,IF('Indicator Data imputation'!H28&lt;&gt;"",1,0))</f>
        <v>0</v>
      </c>
      <c r="H25" s="170">
        <f>IF('Indicator Data'!I29="No Data",1,IF('Indicator Data imputation'!I28&lt;&gt;"",1,0))</f>
        <v>0</v>
      </c>
      <c r="I25" s="170">
        <f>IF('Indicator Data'!J29="No Data",1,IF('Indicator Data imputation'!J28&lt;&gt;"",1,0))</f>
        <v>0</v>
      </c>
      <c r="J25" s="170">
        <f>IF('Indicator Data'!K29="No Data",1,IF('Indicator Data imputation'!K28&lt;&gt;"",1,0))</f>
        <v>0</v>
      </c>
      <c r="K25" s="170">
        <f>IF('Indicator Data'!L29="No Data",1,IF('Indicator Data imputation'!L28&lt;&gt;"",1,0))</f>
        <v>0</v>
      </c>
      <c r="L25" s="170">
        <f>IF('Indicator Data'!M29="No Data",1,IF('Indicator Data imputation'!M28&lt;&gt;"",1,0))</f>
        <v>0</v>
      </c>
      <c r="M25" s="170">
        <f>IF('Indicator Data'!N29="No Data",1,IF('Indicator Data imputation'!N28&lt;&gt;"",1,0))</f>
        <v>0</v>
      </c>
      <c r="N25" s="170">
        <f>IF('Indicator Data'!O29="No Data",1,IF('Indicator Data imputation'!O28&lt;&gt;"",1,0))</f>
        <v>0</v>
      </c>
      <c r="O25" s="170">
        <f>IF('Indicator Data'!P29="No Data",1,IF('Indicator Data imputation'!P28&lt;&gt;"",1,0))</f>
        <v>0</v>
      </c>
      <c r="P25" s="170">
        <f>IF('Indicator Data'!Q29="No Data",1,IF('Indicator Data imputation'!Q28&lt;&gt;"",1,0))</f>
        <v>0</v>
      </c>
      <c r="Q25" s="170">
        <f>IF('Indicator Data'!R29="No Data",1,IF('Indicator Data imputation'!R28&lt;&gt;"",1,0))</f>
        <v>1</v>
      </c>
      <c r="R25" s="170">
        <f>IF('Indicator Data'!S29="No Data",1,IF('Indicator Data imputation'!S28&lt;&gt;"",1,0))</f>
        <v>0</v>
      </c>
      <c r="S25" s="170">
        <f>IF('Indicator Data'!T29="No Data",1,IF('Indicator Data imputation'!T28&lt;&gt;"",1,0))</f>
        <v>0</v>
      </c>
      <c r="T25" s="170">
        <f>IF('Indicator Data'!U29="No Data",1,IF('Indicator Data imputation'!U28&lt;&gt;"",1,0))</f>
        <v>0</v>
      </c>
      <c r="U25" s="170">
        <f>IF('Indicator Data'!V29="No Data",1,IF('Indicator Data imputation'!V28&lt;&gt;"",1,0))</f>
        <v>1</v>
      </c>
      <c r="V25" s="170">
        <f>IF('Indicator Data'!W29="No Data",1,IF('Indicator Data imputation'!W28&lt;&gt;"",1,0))</f>
        <v>0</v>
      </c>
      <c r="W25" s="170">
        <f>IF('Indicator Data'!X29="No Data",1,IF('Indicator Data imputation'!X28&lt;&gt;"",1,0))</f>
        <v>0</v>
      </c>
      <c r="X25" s="170">
        <f>IF('Indicator Data'!Y29="No Data",1,IF('Indicator Data imputation'!Y28&lt;&gt;"",1,0))</f>
        <v>0</v>
      </c>
      <c r="Y25" s="170">
        <f>IF('Indicator Data'!Z29="No Data",1,IF('Indicator Data imputation'!Z28&lt;&gt;"",1,0))</f>
        <v>0</v>
      </c>
      <c r="Z25" s="170">
        <f>IF('Indicator Data'!AA29="No Data",1,IF('Indicator Data imputation'!AA28&lt;&gt;"",1,0))</f>
        <v>0</v>
      </c>
      <c r="AA25" s="170">
        <f>IF('Indicator Data'!AB29="No Data",1,IF('Indicator Data imputation'!AB28&lt;&gt;"",1,0))</f>
        <v>0</v>
      </c>
      <c r="AB25" s="170">
        <f>IF('Indicator Data'!AC29="No Data",1,IF('Indicator Data imputation'!AC28&lt;&gt;"",1,0))</f>
        <v>0</v>
      </c>
      <c r="AC25" s="170">
        <f>IF('Indicator Data'!AD29="No Data",1,IF('Indicator Data imputation'!AD28&lt;&gt;"",1,0))</f>
        <v>0</v>
      </c>
      <c r="AD25" s="170">
        <f>IF('Indicator Data'!AE29="No Data",1,IF('Indicator Data imputation'!AE28&lt;&gt;"",1,0))</f>
        <v>1</v>
      </c>
      <c r="AE25" s="170">
        <f>IF('Indicator Data'!AF29="No Data",1,IF('Indicator Data imputation'!AF28&lt;&gt;"",1,0))</f>
        <v>1</v>
      </c>
      <c r="AF25" s="170">
        <f>IF('Indicator Data'!AG29="No Data",1,IF('Indicator Data imputation'!AG28&lt;&gt;"",1,0))</f>
        <v>1</v>
      </c>
      <c r="AG25" s="170">
        <f>IF('Indicator Data'!AH29="No Data",1,IF('Indicator Data imputation'!AH28&lt;&gt;"",1,0))</f>
        <v>0</v>
      </c>
      <c r="AH25" s="170">
        <f>IF('Indicator Data'!AI29="No Data",1,IF('Indicator Data imputation'!AI28&lt;&gt;"",1,0))</f>
        <v>0</v>
      </c>
      <c r="AI25" s="170">
        <f>IF('Indicator Data'!AJ29="No Data",1,IF('Indicator Data imputation'!AJ28&lt;&gt;"",1,0))</f>
        <v>0</v>
      </c>
      <c r="AJ25" s="170">
        <f>IF('Indicator Data'!AK29="No Data",1,IF('Indicator Data imputation'!AK28&lt;&gt;"",1,0))</f>
        <v>0</v>
      </c>
      <c r="AK25" s="170">
        <f>IF('Indicator Data'!AL29="No Data",1,IF('Indicator Data imputation'!AL28&lt;&gt;"",1,0))</f>
        <v>0</v>
      </c>
      <c r="AL25" s="170">
        <f>IF('Indicator Data'!AM29="No Data",1,IF('Indicator Data imputation'!AM28&lt;&gt;"",1,0))</f>
        <v>0</v>
      </c>
      <c r="AM25" s="170">
        <f>IF('Indicator Data'!AN29="No Data",1,IF('Indicator Data imputation'!AN28&lt;&gt;"",1,0))</f>
        <v>0</v>
      </c>
      <c r="AN25" s="170">
        <f>IF('Indicator Data'!AO29="No Data",1,IF('Indicator Data imputation'!AO28&lt;&gt;"",1,0))</f>
        <v>0</v>
      </c>
      <c r="AO25" s="170">
        <f>IF('Indicator Data'!AP29="No Data",1,IF('Indicator Data imputation'!AP28&lt;&gt;"",1,0))</f>
        <v>0</v>
      </c>
      <c r="AP25" s="170">
        <f>IF('Indicator Data'!AQ29="No Data",1,IF('Indicator Data imputation'!AQ28&lt;&gt;"",1,0))</f>
        <v>0</v>
      </c>
      <c r="AQ25" s="170">
        <f>IF('Indicator Data'!AR29="No Data",1,IF('Indicator Data imputation'!AR28&lt;&gt;"",1,0))</f>
        <v>0</v>
      </c>
      <c r="AR25" s="170">
        <f>IF('Indicator Data'!AS29="No Data",1,IF('Indicator Data imputation'!AS28&lt;&gt;"",1,0))</f>
        <v>0</v>
      </c>
      <c r="AS25" s="170">
        <f>IF('Indicator Data'!AT29="No Data",1,IF('Indicator Data imputation'!AT28&lt;&gt;"",1,0))</f>
        <v>0</v>
      </c>
      <c r="AT25" s="170">
        <f>IF('Indicator Data'!AU29="No Data",1,IF('Indicator Data imputation'!AU28&lt;&gt;"",1,0))</f>
        <v>0</v>
      </c>
      <c r="AU25" s="170">
        <f>IF('Indicator Data'!AV29="No Data",1,IF('Indicator Data imputation'!AV28&lt;&gt;"",1,0))</f>
        <v>0</v>
      </c>
      <c r="AV25" s="170">
        <f>IF('Indicator Data'!AW29="No Data",1,IF('Indicator Data imputation'!AW28&lt;&gt;"",1,0))</f>
        <v>0</v>
      </c>
      <c r="AW25" s="170">
        <f>IF('Indicator Data'!AX29="No Data",1,IF('Indicator Data imputation'!AX28&lt;&gt;"",1,0))</f>
        <v>0</v>
      </c>
      <c r="AX25" s="170">
        <f>IF('Indicator Data'!AY29="No Data",1,IF('Indicator Data imputation'!AY28&lt;&gt;"",1,0))</f>
        <v>0</v>
      </c>
      <c r="AY25" s="170">
        <f>IF('Indicator Data'!AZ29="No Data",1,IF('Indicator Data imputation'!AZ28&lt;&gt;"",1,0))</f>
        <v>1</v>
      </c>
      <c r="AZ25" s="170">
        <f>IF('Indicator Data'!BA29="No Data",1,IF('Indicator Data imputation'!BA28&lt;&gt;"",1,0))</f>
        <v>1</v>
      </c>
      <c r="BA25" s="5">
        <f t="shared" si="0"/>
        <v>7</v>
      </c>
      <c r="BB25" s="172">
        <f t="shared" si="1"/>
        <v>0.13725490196078433</v>
      </c>
    </row>
    <row r="26" spans="1:54" x14ac:dyDescent="0.25">
      <c r="A26" s="5" t="s">
        <v>46</v>
      </c>
      <c r="B26" s="170">
        <f>IF('Indicator Data'!C30="No Data",1,IF('Indicator Data imputation'!C29&lt;&gt;"",1,0))</f>
        <v>0</v>
      </c>
      <c r="C26" s="170">
        <f>IF('Indicator Data'!D30="No Data",1,IF('Indicator Data imputation'!D29&lt;&gt;"",1,0))</f>
        <v>0</v>
      </c>
      <c r="D26" s="170">
        <f>IF('Indicator Data'!E30="No Data",1,IF('Indicator Data imputation'!E29&lt;&gt;"",1,0))</f>
        <v>0</v>
      </c>
      <c r="E26" s="170">
        <f>IF('Indicator Data'!F30="No Data",1,IF('Indicator Data imputation'!F29&lt;&gt;"",1,0))</f>
        <v>0</v>
      </c>
      <c r="F26" s="170">
        <f>IF('Indicator Data'!G30="No Data",1,IF('Indicator Data imputation'!G29&lt;&gt;"",1,0))</f>
        <v>0</v>
      </c>
      <c r="G26" s="170">
        <f>IF('Indicator Data'!H30="No Data",1,IF('Indicator Data imputation'!H29&lt;&gt;"",1,0))</f>
        <v>0</v>
      </c>
      <c r="H26" s="170">
        <f>IF('Indicator Data'!I30="No Data",1,IF('Indicator Data imputation'!I29&lt;&gt;"",1,0))</f>
        <v>0</v>
      </c>
      <c r="I26" s="170">
        <f>IF('Indicator Data'!J30="No Data",1,IF('Indicator Data imputation'!J29&lt;&gt;"",1,0))</f>
        <v>0</v>
      </c>
      <c r="J26" s="170">
        <f>IF('Indicator Data'!K30="No Data",1,IF('Indicator Data imputation'!K29&lt;&gt;"",1,0))</f>
        <v>0</v>
      </c>
      <c r="K26" s="170">
        <f>IF('Indicator Data'!L30="No Data",1,IF('Indicator Data imputation'!L29&lt;&gt;"",1,0))</f>
        <v>0</v>
      </c>
      <c r="L26" s="170">
        <f>IF('Indicator Data'!M30="No Data",1,IF('Indicator Data imputation'!M29&lt;&gt;"",1,0))</f>
        <v>0</v>
      </c>
      <c r="M26" s="170">
        <f>IF('Indicator Data'!N30="No Data",1,IF('Indicator Data imputation'!N29&lt;&gt;"",1,0))</f>
        <v>0</v>
      </c>
      <c r="N26" s="170">
        <f>IF('Indicator Data'!O30="No Data",1,IF('Indicator Data imputation'!O29&lt;&gt;"",1,0))</f>
        <v>0</v>
      </c>
      <c r="O26" s="170">
        <f>IF('Indicator Data'!P30="No Data",1,IF('Indicator Data imputation'!P29&lt;&gt;"",1,0))</f>
        <v>0</v>
      </c>
      <c r="P26" s="170">
        <f>IF('Indicator Data'!Q30="No Data",1,IF('Indicator Data imputation'!Q29&lt;&gt;"",1,0))</f>
        <v>0</v>
      </c>
      <c r="Q26" s="170">
        <f>IF('Indicator Data'!R30="No Data",1,IF('Indicator Data imputation'!R29&lt;&gt;"",1,0))</f>
        <v>1</v>
      </c>
      <c r="R26" s="170">
        <f>IF('Indicator Data'!S30="No Data",1,IF('Indicator Data imputation'!S29&lt;&gt;"",1,0))</f>
        <v>0</v>
      </c>
      <c r="S26" s="170">
        <f>IF('Indicator Data'!T30="No Data",1,IF('Indicator Data imputation'!T29&lt;&gt;"",1,0))</f>
        <v>0</v>
      </c>
      <c r="T26" s="170">
        <f>IF('Indicator Data'!U30="No Data",1,IF('Indicator Data imputation'!U29&lt;&gt;"",1,0))</f>
        <v>0</v>
      </c>
      <c r="U26" s="170">
        <f>IF('Indicator Data'!V30="No Data",1,IF('Indicator Data imputation'!V29&lt;&gt;"",1,0))</f>
        <v>1</v>
      </c>
      <c r="V26" s="170">
        <f>IF('Indicator Data'!W30="No Data",1,IF('Indicator Data imputation'!W29&lt;&gt;"",1,0))</f>
        <v>0</v>
      </c>
      <c r="W26" s="170">
        <f>IF('Indicator Data'!X30="No Data",1,IF('Indicator Data imputation'!X29&lt;&gt;"",1,0))</f>
        <v>1</v>
      </c>
      <c r="X26" s="170">
        <f>IF('Indicator Data'!Y30="No Data",1,IF('Indicator Data imputation'!Y29&lt;&gt;"",1,0))</f>
        <v>0</v>
      </c>
      <c r="Y26" s="170">
        <f>IF('Indicator Data'!Z30="No Data",1,IF('Indicator Data imputation'!Z29&lt;&gt;"",1,0))</f>
        <v>0</v>
      </c>
      <c r="Z26" s="170">
        <f>IF('Indicator Data'!AA30="No Data",1,IF('Indicator Data imputation'!AA29&lt;&gt;"",1,0))</f>
        <v>0</v>
      </c>
      <c r="AA26" s="170">
        <f>IF('Indicator Data'!AB30="No Data",1,IF('Indicator Data imputation'!AB29&lt;&gt;"",1,0))</f>
        <v>0</v>
      </c>
      <c r="AB26" s="170">
        <f>IF('Indicator Data'!AC30="No Data",1,IF('Indicator Data imputation'!AC29&lt;&gt;"",1,0))</f>
        <v>0</v>
      </c>
      <c r="AC26" s="170">
        <f>IF('Indicator Data'!AD30="No Data",1,IF('Indicator Data imputation'!AD29&lt;&gt;"",1,0))</f>
        <v>0</v>
      </c>
      <c r="AD26" s="170">
        <f>IF('Indicator Data'!AE30="No Data",1,IF('Indicator Data imputation'!AE29&lt;&gt;"",1,0))</f>
        <v>1</v>
      </c>
      <c r="AE26" s="170">
        <f>IF('Indicator Data'!AF30="No Data",1,IF('Indicator Data imputation'!AF29&lt;&gt;"",1,0))</f>
        <v>0</v>
      </c>
      <c r="AF26" s="170">
        <f>IF('Indicator Data'!AG30="No Data",1,IF('Indicator Data imputation'!AG29&lt;&gt;"",1,0))</f>
        <v>0</v>
      </c>
      <c r="AG26" s="170">
        <f>IF('Indicator Data'!AH30="No Data",1,IF('Indicator Data imputation'!AH29&lt;&gt;"",1,0))</f>
        <v>0</v>
      </c>
      <c r="AH26" s="170">
        <f>IF('Indicator Data'!AI30="No Data",1,IF('Indicator Data imputation'!AI29&lt;&gt;"",1,0))</f>
        <v>0</v>
      </c>
      <c r="AI26" s="170">
        <f>IF('Indicator Data'!AJ30="No Data",1,IF('Indicator Data imputation'!AJ29&lt;&gt;"",1,0))</f>
        <v>0</v>
      </c>
      <c r="AJ26" s="170">
        <f>IF('Indicator Data'!AK30="No Data",1,IF('Indicator Data imputation'!AK29&lt;&gt;"",1,0))</f>
        <v>0</v>
      </c>
      <c r="AK26" s="170">
        <f>IF('Indicator Data'!AL30="No Data",1,IF('Indicator Data imputation'!AL29&lt;&gt;"",1,0))</f>
        <v>0</v>
      </c>
      <c r="AL26" s="170">
        <f>IF('Indicator Data'!AM30="No Data",1,IF('Indicator Data imputation'!AM29&lt;&gt;"",1,0))</f>
        <v>0</v>
      </c>
      <c r="AM26" s="170">
        <f>IF('Indicator Data'!AN30="No Data",1,IF('Indicator Data imputation'!AN29&lt;&gt;"",1,0))</f>
        <v>0</v>
      </c>
      <c r="AN26" s="170">
        <f>IF('Indicator Data'!AO30="No Data",1,IF('Indicator Data imputation'!AO29&lt;&gt;"",1,0))</f>
        <v>0</v>
      </c>
      <c r="AO26" s="170">
        <f>IF('Indicator Data'!AP30="No Data",1,IF('Indicator Data imputation'!AP29&lt;&gt;"",1,0))</f>
        <v>0</v>
      </c>
      <c r="AP26" s="170">
        <f>IF('Indicator Data'!AQ30="No Data",1,IF('Indicator Data imputation'!AQ29&lt;&gt;"",1,0))</f>
        <v>0</v>
      </c>
      <c r="AQ26" s="170">
        <f>IF('Indicator Data'!AR30="No Data",1,IF('Indicator Data imputation'!AR29&lt;&gt;"",1,0))</f>
        <v>0</v>
      </c>
      <c r="AR26" s="170">
        <f>IF('Indicator Data'!AS30="No Data",1,IF('Indicator Data imputation'!AS29&lt;&gt;"",1,0))</f>
        <v>0</v>
      </c>
      <c r="AS26" s="170">
        <f>IF('Indicator Data'!AT30="No Data",1,IF('Indicator Data imputation'!AT29&lt;&gt;"",1,0))</f>
        <v>0</v>
      </c>
      <c r="AT26" s="170">
        <f>IF('Indicator Data'!AU30="No Data",1,IF('Indicator Data imputation'!AU29&lt;&gt;"",1,0))</f>
        <v>0</v>
      </c>
      <c r="AU26" s="170">
        <f>IF('Indicator Data'!AV30="No Data",1,IF('Indicator Data imputation'!AV29&lt;&gt;"",1,0))</f>
        <v>0</v>
      </c>
      <c r="AV26" s="170">
        <f>IF('Indicator Data'!AW30="No Data",1,IF('Indicator Data imputation'!AW29&lt;&gt;"",1,0))</f>
        <v>0</v>
      </c>
      <c r="AW26" s="170">
        <f>IF('Indicator Data'!AX30="No Data",1,IF('Indicator Data imputation'!AX29&lt;&gt;"",1,0))</f>
        <v>0</v>
      </c>
      <c r="AX26" s="170">
        <f>IF('Indicator Data'!AY30="No Data",1,IF('Indicator Data imputation'!AY29&lt;&gt;"",1,0))</f>
        <v>0</v>
      </c>
      <c r="AY26" s="170">
        <f>IF('Indicator Data'!AZ30="No Data",1,IF('Indicator Data imputation'!AZ29&lt;&gt;"",1,0))</f>
        <v>0</v>
      </c>
      <c r="AZ26" s="170">
        <f>IF('Indicator Data'!BA30="No Data",1,IF('Indicator Data imputation'!BA29&lt;&gt;"",1,0))</f>
        <v>0</v>
      </c>
      <c r="BA26" s="5">
        <f t="shared" si="0"/>
        <v>4</v>
      </c>
      <c r="BB26" s="172">
        <f t="shared" si="1"/>
        <v>7.8431372549019607E-2</v>
      </c>
    </row>
    <row r="27" spans="1:54" x14ac:dyDescent="0.25">
      <c r="A27" s="5" t="s">
        <v>48</v>
      </c>
      <c r="B27" s="170">
        <f>IF('Indicator Data'!C31="No Data",1,IF('Indicator Data imputation'!C30&lt;&gt;"",1,0))</f>
        <v>0</v>
      </c>
      <c r="C27" s="170">
        <f>IF('Indicator Data'!D31="No Data",1,IF('Indicator Data imputation'!D30&lt;&gt;"",1,0))</f>
        <v>0</v>
      </c>
      <c r="D27" s="170">
        <f>IF('Indicator Data'!E31="No Data",1,IF('Indicator Data imputation'!E30&lt;&gt;"",1,0))</f>
        <v>0</v>
      </c>
      <c r="E27" s="170">
        <f>IF('Indicator Data'!F31="No Data",1,IF('Indicator Data imputation'!F30&lt;&gt;"",1,0))</f>
        <v>0</v>
      </c>
      <c r="F27" s="170">
        <f>IF('Indicator Data'!G31="No Data",1,IF('Indicator Data imputation'!G30&lt;&gt;"",1,0))</f>
        <v>0</v>
      </c>
      <c r="G27" s="170">
        <f>IF('Indicator Data'!H31="No Data",1,IF('Indicator Data imputation'!H30&lt;&gt;"",1,0))</f>
        <v>0</v>
      </c>
      <c r="H27" s="170">
        <f>IF('Indicator Data'!I31="No Data",1,IF('Indicator Data imputation'!I30&lt;&gt;"",1,0))</f>
        <v>0</v>
      </c>
      <c r="I27" s="170">
        <f>IF('Indicator Data'!J31="No Data",1,IF('Indicator Data imputation'!J30&lt;&gt;"",1,0))</f>
        <v>0</v>
      </c>
      <c r="J27" s="170">
        <f>IF('Indicator Data'!K31="No Data",1,IF('Indicator Data imputation'!K30&lt;&gt;"",1,0))</f>
        <v>0</v>
      </c>
      <c r="K27" s="170">
        <f>IF('Indicator Data'!L31="No Data",1,IF('Indicator Data imputation'!L30&lt;&gt;"",1,0))</f>
        <v>0</v>
      </c>
      <c r="L27" s="170">
        <f>IF('Indicator Data'!M31="No Data",1,IF('Indicator Data imputation'!M30&lt;&gt;"",1,0))</f>
        <v>0</v>
      </c>
      <c r="M27" s="170">
        <f>IF('Indicator Data'!N31="No Data",1,IF('Indicator Data imputation'!N30&lt;&gt;"",1,0))</f>
        <v>0</v>
      </c>
      <c r="N27" s="170">
        <f>IF('Indicator Data'!O31="No Data",1,IF('Indicator Data imputation'!O30&lt;&gt;"",1,0))</f>
        <v>0</v>
      </c>
      <c r="O27" s="170">
        <f>IF('Indicator Data'!P31="No Data",1,IF('Indicator Data imputation'!P30&lt;&gt;"",1,0))</f>
        <v>0</v>
      </c>
      <c r="P27" s="170">
        <f>IF('Indicator Data'!Q31="No Data",1,IF('Indicator Data imputation'!Q30&lt;&gt;"",1,0))</f>
        <v>0</v>
      </c>
      <c r="Q27" s="170">
        <f>IF('Indicator Data'!R31="No Data",1,IF('Indicator Data imputation'!R30&lt;&gt;"",1,0))</f>
        <v>0</v>
      </c>
      <c r="R27" s="170">
        <f>IF('Indicator Data'!S31="No Data",1,IF('Indicator Data imputation'!S30&lt;&gt;"",1,0))</f>
        <v>0</v>
      </c>
      <c r="S27" s="170">
        <f>IF('Indicator Data'!T31="No Data",1,IF('Indicator Data imputation'!T30&lt;&gt;"",1,0))</f>
        <v>0</v>
      </c>
      <c r="T27" s="170">
        <f>IF('Indicator Data'!U31="No Data",1,IF('Indicator Data imputation'!U30&lt;&gt;"",1,0))</f>
        <v>0</v>
      </c>
      <c r="U27" s="170">
        <f>IF('Indicator Data'!V31="No Data",1,IF('Indicator Data imputation'!V30&lt;&gt;"",1,0))</f>
        <v>0</v>
      </c>
      <c r="V27" s="170">
        <f>IF('Indicator Data'!W31="No Data",1,IF('Indicator Data imputation'!W30&lt;&gt;"",1,0))</f>
        <v>0</v>
      </c>
      <c r="W27" s="170">
        <f>IF('Indicator Data'!X31="No Data",1,IF('Indicator Data imputation'!X30&lt;&gt;"",1,0))</f>
        <v>0</v>
      </c>
      <c r="X27" s="170">
        <f>IF('Indicator Data'!Y31="No Data",1,IF('Indicator Data imputation'!Y30&lt;&gt;"",1,0))</f>
        <v>0</v>
      </c>
      <c r="Y27" s="170">
        <f>IF('Indicator Data'!Z31="No Data",1,IF('Indicator Data imputation'!Z30&lt;&gt;"",1,0))</f>
        <v>0</v>
      </c>
      <c r="Z27" s="170">
        <f>IF('Indicator Data'!AA31="No Data",1,IF('Indicator Data imputation'!AA30&lt;&gt;"",1,0))</f>
        <v>0</v>
      </c>
      <c r="AA27" s="170">
        <f>IF('Indicator Data'!AB31="No Data",1,IF('Indicator Data imputation'!AB30&lt;&gt;"",1,0))</f>
        <v>0</v>
      </c>
      <c r="AB27" s="170">
        <f>IF('Indicator Data'!AC31="No Data",1,IF('Indicator Data imputation'!AC30&lt;&gt;"",1,0))</f>
        <v>0</v>
      </c>
      <c r="AC27" s="170">
        <f>IF('Indicator Data'!AD31="No Data",1,IF('Indicator Data imputation'!AD30&lt;&gt;"",1,0))</f>
        <v>0</v>
      </c>
      <c r="AD27" s="170">
        <f>IF('Indicator Data'!AE31="No Data",1,IF('Indicator Data imputation'!AE30&lt;&gt;"",1,0))</f>
        <v>0</v>
      </c>
      <c r="AE27" s="170">
        <f>IF('Indicator Data'!AF31="No Data",1,IF('Indicator Data imputation'!AF30&lt;&gt;"",1,0))</f>
        <v>0</v>
      </c>
      <c r="AF27" s="170">
        <f>IF('Indicator Data'!AG31="No Data",1,IF('Indicator Data imputation'!AG30&lt;&gt;"",1,0))</f>
        <v>0</v>
      </c>
      <c r="AG27" s="170">
        <f>IF('Indicator Data'!AH31="No Data",1,IF('Indicator Data imputation'!AH30&lt;&gt;"",1,0))</f>
        <v>0</v>
      </c>
      <c r="AH27" s="170">
        <f>IF('Indicator Data'!AI31="No Data",1,IF('Indicator Data imputation'!AI30&lt;&gt;"",1,0))</f>
        <v>0</v>
      </c>
      <c r="AI27" s="170">
        <f>IF('Indicator Data'!AJ31="No Data",1,IF('Indicator Data imputation'!AJ30&lt;&gt;"",1,0))</f>
        <v>0</v>
      </c>
      <c r="AJ27" s="170">
        <f>IF('Indicator Data'!AK31="No Data",1,IF('Indicator Data imputation'!AK30&lt;&gt;"",1,0))</f>
        <v>0</v>
      </c>
      <c r="AK27" s="170">
        <f>IF('Indicator Data'!AL31="No Data",1,IF('Indicator Data imputation'!AL30&lt;&gt;"",1,0))</f>
        <v>0</v>
      </c>
      <c r="AL27" s="170">
        <f>IF('Indicator Data'!AM31="No Data",1,IF('Indicator Data imputation'!AM30&lt;&gt;"",1,0))</f>
        <v>0</v>
      </c>
      <c r="AM27" s="170">
        <f>IF('Indicator Data'!AN31="No Data",1,IF('Indicator Data imputation'!AN30&lt;&gt;"",1,0))</f>
        <v>0</v>
      </c>
      <c r="AN27" s="170">
        <f>IF('Indicator Data'!AO31="No Data",1,IF('Indicator Data imputation'!AO30&lt;&gt;"",1,0))</f>
        <v>0</v>
      </c>
      <c r="AO27" s="170">
        <f>IF('Indicator Data'!AP31="No Data",1,IF('Indicator Data imputation'!AP30&lt;&gt;"",1,0))</f>
        <v>0</v>
      </c>
      <c r="AP27" s="170">
        <f>IF('Indicator Data'!AQ31="No Data",1,IF('Indicator Data imputation'!AQ30&lt;&gt;"",1,0))</f>
        <v>0</v>
      </c>
      <c r="AQ27" s="170">
        <f>IF('Indicator Data'!AR31="No Data",1,IF('Indicator Data imputation'!AR30&lt;&gt;"",1,0))</f>
        <v>0</v>
      </c>
      <c r="AR27" s="170">
        <f>IF('Indicator Data'!AS31="No Data",1,IF('Indicator Data imputation'!AS30&lt;&gt;"",1,0))</f>
        <v>0</v>
      </c>
      <c r="AS27" s="170">
        <f>IF('Indicator Data'!AT31="No Data",1,IF('Indicator Data imputation'!AT30&lt;&gt;"",1,0))</f>
        <v>0</v>
      </c>
      <c r="AT27" s="170">
        <f>IF('Indicator Data'!AU31="No Data",1,IF('Indicator Data imputation'!AU30&lt;&gt;"",1,0))</f>
        <v>0</v>
      </c>
      <c r="AU27" s="170">
        <f>IF('Indicator Data'!AV31="No Data",1,IF('Indicator Data imputation'!AV30&lt;&gt;"",1,0))</f>
        <v>0</v>
      </c>
      <c r="AV27" s="170">
        <f>IF('Indicator Data'!AW31="No Data",1,IF('Indicator Data imputation'!AW30&lt;&gt;"",1,0))</f>
        <v>0</v>
      </c>
      <c r="AW27" s="170">
        <f>IF('Indicator Data'!AX31="No Data",1,IF('Indicator Data imputation'!AX30&lt;&gt;"",1,0))</f>
        <v>0</v>
      </c>
      <c r="AX27" s="170">
        <f>IF('Indicator Data'!AY31="No Data",1,IF('Indicator Data imputation'!AY30&lt;&gt;"",1,0))</f>
        <v>0</v>
      </c>
      <c r="AY27" s="170">
        <f>IF('Indicator Data'!AZ31="No Data",1,IF('Indicator Data imputation'!AZ30&lt;&gt;"",1,0))</f>
        <v>0</v>
      </c>
      <c r="AZ27" s="170">
        <f>IF('Indicator Data'!BA31="No Data",1,IF('Indicator Data imputation'!BA30&lt;&gt;"",1,0))</f>
        <v>0</v>
      </c>
      <c r="BA27" s="5">
        <f t="shared" si="0"/>
        <v>0</v>
      </c>
      <c r="BB27" s="172">
        <f t="shared" si="1"/>
        <v>0</v>
      </c>
    </row>
    <row r="28" spans="1:54" x14ac:dyDescent="0.25">
      <c r="A28" s="5" t="s">
        <v>50</v>
      </c>
      <c r="B28" s="170">
        <f>IF('Indicator Data'!C32="No Data",1,IF('Indicator Data imputation'!C31&lt;&gt;"",1,0))</f>
        <v>0</v>
      </c>
      <c r="C28" s="170">
        <f>IF('Indicator Data'!D32="No Data",1,IF('Indicator Data imputation'!D31&lt;&gt;"",1,0))</f>
        <v>0</v>
      </c>
      <c r="D28" s="170">
        <f>IF('Indicator Data'!E32="No Data",1,IF('Indicator Data imputation'!E31&lt;&gt;"",1,0))</f>
        <v>0</v>
      </c>
      <c r="E28" s="170">
        <f>IF('Indicator Data'!F32="No Data",1,IF('Indicator Data imputation'!F31&lt;&gt;"",1,0))</f>
        <v>0</v>
      </c>
      <c r="F28" s="170">
        <f>IF('Indicator Data'!G32="No Data",1,IF('Indicator Data imputation'!G31&lt;&gt;"",1,0))</f>
        <v>0</v>
      </c>
      <c r="G28" s="170">
        <f>IF('Indicator Data'!H32="No Data",1,IF('Indicator Data imputation'!H31&lt;&gt;"",1,0))</f>
        <v>0</v>
      </c>
      <c r="H28" s="170">
        <f>IF('Indicator Data'!I32="No Data",1,IF('Indicator Data imputation'!I31&lt;&gt;"",1,0))</f>
        <v>0</v>
      </c>
      <c r="I28" s="170">
        <f>IF('Indicator Data'!J32="No Data",1,IF('Indicator Data imputation'!J31&lt;&gt;"",1,0))</f>
        <v>0</v>
      </c>
      <c r="J28" s="170">
        <f>IF('Indicator Data'!K32="No Data",1,IF('Indicator Data imputation'!K31&lt;&gt;"",1,0))</f>
        <v>0</v>
      </c>
      <c r="K28" s="170">
        <f>IF('Indicator Data'!L32="No Data",1,IF('Indicator Data imputation'!L31&lt;&gt;"",1,0))</f>
        <v>0</v>
      </c>
      <c r="L28" s="170">
        <f>IF('Indicator Data'!M32="No Data",1,IF('Indicator Data imputation'!M31&lt;&gt;"",1,0))</f>
        <v>0</v>
      </c>
      <c r="M28" s="170">
        <f>IF('Indicator Data'!N32="No Data",1,IF('Indicator Data imputation'!N31&lt;&gt;"",1,0))</f>
        <v>0</v>
      </c>
      <c r="N28" s="170">
        <f>IF('Indicator Data'!O32="No Data",1,IF('Indicator Data imputation'!O31&lt;&gt;"",1,0))</f>
        <v>0</v>
      </c>
      <c r="O28" s="170">
        <f>IF('Indicator Data'!P32="No Data",1,IF('Indicator Data imputation'!P31&lt;&gt;"",1,0))</f>
        <v>0</v>
      </c>
      <c r="P28" s="170">
        <f>IF('Indicator Data'!Q32="No Data",1,IF('Indicator Data imputation'!Q31&lt;&gt;"",1,0))</f>
        <v>0</v>
      </c>
      <c r="Q28" s="170">
        <f>IF('Indicator Data'!R32="No Data",1,IF('Indicator Data imputation'!R31&lt;&gt;"",1,0))</f>
        <v>0</v>
      </c>
      <c r="R28" s="170">
        <f>IF('Indicator Data'!S32="No Data",1,IF('Indicator Data imputation'!S31&lt;&gt;"",1,0))</f>
        <v>0</v>
      </c>
      <c r="S28" s="170">
        <f>IF('Indicator Data'!T32="No Data",1,IF('Indicator Data imputation'!T31&lt;&gt;"",1,0))</f>
        <v>0</v>
      </c>
      <c r="T28" s="170">
        <f>IF('Indicator Data'!U32="No Data",1,IF('Indicator Data imputation'!U31&lt;&gt;"",1,0))</f>
        <v>0</v>
      </c>
      <c r="U28" s="170">
        <f>IF('Indicator Data'!V32="No Data",1,IF('Indicator Data imputation'!V31&lt;&gt;"",1,0))</f>
        <v>0</v>
      </c>
      <c r="V28" s="170">
        <f>IF('Indicator Data'!W32="No Data",1,IF('Indicator Data imputation'!W31&lt;&gt;"",1,0))</f>
        <v>0</v>
      </c>
      <c r="W28" s="170">
        <f>IF('Indicator Data'!X32="No Data",1,IF('Indicator Data imputation'!X31&lt;&gt;"",1,0))</f>
        <v>0</v>
      </c>
      <c r="X28" s="170">
        <f>IF('Indicator Data'!Y32="No Data",1,IF('Indicator Data imputation'!Y31&lt;&gt;"",1,0))</f>
        <v>1</v>
      </c>
      <c r="Y28" s="170">
        <f>IF('Indicator Data'!Z32="No Data",1,IF('Indicator Data imputation'!Z31&lt;&gt;"",1,0))</f>
        <v>0</v>
      </c>
      <c r="Z28" s="170">
        <f>IF('Indicator Data'!AA32="No Data",1,IF('Indicator Data imputation'!AA31&lt;&gt;"",1,0))</f>
        <v>0</v>
      </c>
      <c r="AA28" s="170">
        <f>IF('Indicator Data'!AB32="No Data",1,IF('Indicator Data imputation'!AB31&lt;&gt;"",1,0))</f>
        <v>0</v>
      </c>
      <c r="AB28" s="170">
        <f>IF('Indicator Data'!AC32="No Data",1,IF('Indicator Data imputation'!AC31&lt;&gt;"",1,0))</f>
        <v>0</v>
      </c>
      <c r="AC28" s="170">
        <f>IF('Indicator Data'!AD32="No Data",1,IF('Indicator Data imputation'!AD31&lt;&gt;"",1,0))</f>
        <v>0</v>
      </c>
      <c r="AD28" s="170">
        <f>IF('Indicator Data'!AE32="No Data",1,IF('Indicator Data imputation'!AE31&lt;&gt;"",1,0))</f>
        <v>0</v>
      </c>
      <c r="AE28" s="170">
        <f>IF('Indicator Data'!AF32="No Data",1,IF('Indicator Data imputation'!AF31&lt;&gt;"",1,0))</f>
        <v>0</v>
      </c>
      <c r="AF28" s="170">
        <f>IF('Indicator Data'!AG32="No Data",1,IF('Indicator Data imputation'!AG31&lt;&gt;"",1,0))</f>
        <v>0</v>
      </c>
      <c r="AG28" s="170">
        <f>IF('Indicator Data'!AH32="No Data",1,IF('Indicator Data imputation'!AH31&lt;&gt;"",1,0))</f>
        <v>0</v>
      </c>
      <c r="AH28" s="170">
        <f>IF('Indicator Data'!AI32="No Data",1,IF('Indicator Data imputation'!AI31&lt;&gt;"",1,0))</f>
        <v>0</v>
      </c>
      <c r="AI28" s="170">
        <f>IF('Indicator Data'!AJ32="No Data",1,IF('Indicator Data imputation'!AJ31&lt;&gt;"",1,0))</f>
        <v>0</v>
      </c>
      <c r="AJ28" s="170">
        <f>IF('Indicator Data'!AK32="No Data",1,IF('Indicator Data imputation'!AK31&lt;&gt;"",1,0))</f>
        <v>0</v>
      </c>
      <c r="AK28" s="170">
        <f>IF('Indicator Data'!AL32="No Data",1,IF('Indicator Data imputation'!AL31&lt;&gt;"",1,0))</f>
        <v>0</v>
      </c>
      <c r="AL28" s="170">
        <f>IF('Indicator Data'!AM32="No Data",1,IF('Indicator Data imputation'!AM31&lt;&gt;"",1,0))</f>
        <v>0</v>
      </c>
      <c r="AM28" s="170">
        <f>IF('Indicator Data'!AN32="No Data",1,IF('Indicator Data imputation'!AN31&lt;&gt;"",1,0))</f>
        <v>1</v>
      </c>
      <c r="AN28" s="170">
        <f>IF('Indicator Data'!AO32="No Data",1,IF('Indicator Data imputation'!AO31&lt;&gt;"",1,0))</f>
        <v>1</v>
      </c>
      <c r="AO28" s="170">
        <f>IF('Indicator Data'!AP32="No Data",1,IF('Indicator Data imputation'!AP31&lt;&gt;"",1,0))</f>
        <v>0</v>
      </c>
      <c r="AP28" s="170">
        <f>IF('Indicator Data'!AQ32="No Data",1,IF('Indicator Data imputation'!AQ31&lt;&gt;"",1,0))</f>
        <v>0</v>
      </c>
      <c r="AQ28" s="170">
        <f>IF('Indicator Data'!AR32="No Data",1,IF('Indicator Data imputation'!AR31&lt;&gt;"",1,0))</f>
        <v>0</v>
      </c>
      <c r="AR28" s="170">
        <f>IF('Indicator Data'!AS32="No Data",1,IF('Indicator Data imputation'!AS31&lt;&gt;"",1,0))</f>
        <v>0</v>
      </c>
      <c r="AS28" s="170">
        <f>IF('Indicator Data'!AT32="No Data",1,IF('Indicator Data imputation'!AT31&lt;&gt;"",1,0))</f>
        <v>0</v>
      </c>
      <c r="AT28" s="170">
        <f>IF('Indicator Data'!AU32="No Data",1,IF('Indicator Data imputation'!AU31&lt;&gt;"",1,0))</f>
        <v>0</v>
      </c>
      <c r="AU28" s="170">
        <f>IF('Indicator Data'!AV32="No Data",1,IF('Indicator Data imputation'!AV31&lt;&gt;"",1,0))</f>
        <v>0</v>
      </c>
      <c r="AV28" s="170">
        <f>IF('Indicator Data'!AW32="No Data",1,IF('Indicator Data imputation'!AW31&lt;&gt;"",1,0))</f>
        <v>0</v>
      </c>
      <c r="AW28" s="170">
        <f>IF('Indicator Data'!AX32="No Data",1,IF('Indicator Data imputation'!AX31&lt;&gt;"",1,0))</f>
        <v>0</v>
      </c>
      <c r="AX28" s="170">
        <f>IF('Indicator Data'!AY32="No Data",1,IF('Indicator Data imputation'!AY31&lt;&gt;"",1,0))</f>
        <v>0</v>
      </c>
      <c r="AY28" s="170">
        <f>IF('Indicator Data'!AZ32="No Data",1,IF('Indicator Data imputation'!AZ31&lt;&gt;"",1,0))</f>
        <v>0</v>
      </c>
      <c r="AZ28" s="170">
        <f>IF('Indicator Data'!BA32="No Data",1,IF('Indicator Data imputation'!BA31&lt;&gt;"",1,0))</f>
        <v>0</v>
      </c>
      <c r="BA28" s="5">
        <f t="shared" si="0"/>
        <v>3</v>
      </c>
      <c r="BB28" s="172">
        <f t="shared" si="1"/>
        <v>5.8823529411764705E-2</v>
      </c>
    </row>
    <row r="29" spans="1:54" x14ac:dyDescent="0.25">
      <c r="A29" s="5" t="s">
        <v>58</v>
      </c>
      <c r="B29" s="170">
        <f>IF('Indicator Data'!C33="No Data",1,IF('Indicator Data imputation'!C32&lt;&gt;"",1,0))</f>
        <v>0</v>
      </c>
      <c r="C29" s="170">
        <f>IF('Indicator Data'!D33="No Data",1,IF('Indicator Data imputation'!D32&lt;&gt;"",1,0))</f>
        <v>0</v>
      </c>
      <c r="D29" s="170">
        <f>IF('Indicator Data'!E33="No Data",1,IF('Indicator Data imputation'!E32&lt;&gt;"",1,0))</f>
        <v>1</v>
      </c>
      <c r="E29" s="170">
        <f>IF('Indicator Data'!F33="No Data",1,IF('Indicator Data imputation'!F32&lt;&gt;"",1,0))</f>
        <v>0</v>
      </c>
      <c r="F29" s="170">
        <f>IF('Indicator Data'!G33="No Data",1,IF('Indicator Data imputation'!G32&lt;&gt;"",1,0))</f>
        <v>0</v>
      </c>
      <c r="G29" s="170">
        <f>IF('Indicator Data'!H33="No Data",1,IF('Indicator Data imputation'!H32&lt;&gt;"",1,0))</f>
        <v>0</v>
      </c>
      <c r="H29" s="170">
        <f>IF('Indicator Data'!I33="No Data",1,IF('Indicator Data imputation'!I32&lt;&gt;"",1,0))</f>
        <v>0</v>
      </c>
      <c r="I29" s="170">
        <f>IF('Indicator Data'!J33="No Data",1,IF('Indicator Data imputation'!J32&lt;&gt;"",1,0))</f>
        <v>0</v>
      </c>
      <c r="J29" s="170">
        <f>IF('Indicator Data'!K33="No Data",1,IF('Indicator Data imputation'!K32&lt;&gt;"",1,0))</f>
        <v>0</v>
      </c>
      <c r="K29" s="170">
        <f>IF('Indicator Data'!L33="No Data",1,IF('Indicator Data imputation'!L32&lt;&gt;"",1,0))</f>
        <v>0</v>
      </c>
      <c r="L29" s="170">
        <f>IF('Indicator Data'!M33="No Data",1,IF('Indicator Data imputation'!M32&lt;&gt;"",1,0))</f>
        <v>0</v>
      </c>
      <c r="M29" s="170">
        <f>IF('Indicator Data'!N33="No Data",1,IF('Indicator Data imputation'!N32&lt;&gt;"",1,0))</f>
        <v>0</v>
      </c>
      <c r="N29" s="170">
        <f>IF('Indicator Data'!O33="No Data",1,IF('Indicator Data imputation'!O32&lt;&gt;"",1,0))</f>
        <v>0</v>
      </c>
      <c r="O29" s="170">
        <f>IF('Indicator Data'!P33="No Data",1,IF('Indicator Data imputation'!P32&lt;&gt;"",1,0))</f>
        <v>0</v>
      </c>
      <c r="P29" s="170">
        <f>IF('Indicator Data'!Q33="No Data",1,IF('Indicator Data imputation'!Q32&lt;&gt;"",1,0))</f>
        <v>0</v>
      </c>
      <c r="Q29" s="170">
        <f>IF('Indicator Data'!R33="No Data",1,IF('Indicator Data imputation'!R32&lt;&gt;"",1,0))</f>
        <v>1</v>
      </c>
      <c r="R29" s="170">
        <f>IF('Indicator Data'!S33="No Data",1,IF('Indicator Data imputation'!S32&lt;&gt;"",1,0))</f>
        <v>0</v>
      </c>
      <c r="S29" s="170">
        <f>IF('Indicator Data'!T33="No Data",1,IF('Indicator Data imputation'!T32&lt;&gt;"",1,0))</f>
        <v>0</v>
      </c>
      <c r="T29" s="170">
        <f>IF('Indicator Data'!U33="No Data",1,IF('Indicator Data imputation'!U32&lt;&gt;"",1,0))</f>
        <v>0</v>
      </c>
      <c r="U29" s="170">
        <f>IF('Indicator Data'!V33="No Data",1,IF('Indicator Data imputation'!V32&lt;&gt;"",1,0))</f>
        <v>0</v>
      </c>
      <c r="V29" s="170">
        <f>IF('Indicator Data'!W33="No Data",1,IF('Indicator Data imputation'!W32&lt;&gt;"",1,0))</f>
        <v>0</v>
      </c>
      <c r="W29" s="170">
        <f>IF('Indicator Data'!X33="No Data",1,IF('Indicator Data imputation'!X32&lt;&gt;"",1,0))</f>
        <v>1</v>
      </c>
      <c r="X29" s="170">
        <f>IF('Indicator Data'!Y33="No Data",1,IF('Indicator Data imputation'!Y32&lt;&gt;"",1,0))</f>
        <v>0</v>
      </c>
      <c r="Y29" s="170">
        <f>IF('Indicator Data'!Z33="No Data",1,IF('Indicator Data imputation'!Z32&lt;&gt;"",1,0))</f>
        <v>0</v>
      </c>
      <c r="Z29" s="170">
        <f>IF('Indicator Data'!AA33="No Data",1,IF('Indicator Data imputation'!AA32&lt;&gt;"",1,0))</f>
        <v>0</v>
      </c>
      <c r="AA29" s="170">
        <f>IF('Indicator Data'!AB33="No Data",1,IF('Indicator Data imputation'!AB32&lt;&gt;"",1,0))</f>
        <v>0</v>
      </c>
      <c r="AB29" s="170">
        <f>IF('Indicator Data'!AC33="No Data",1,IF('Indicator Data imputation'!AC32&lt;&gt;"",1,0))</f>
        <v>0</v>
      </c>
      <c r="AC29" s="170">
        <f>IF('Indicator Data'!AD33="No Data",1,IF('Indicator Data imputation'!AD32&lt;&gt;"",1,0))</f>
        <v>0</v>
      </c>
      <c r="AD29" s="170">
        <f>IF('Indicator Data'!AE33="No Data",1,IF('Indicator Data imputation'!AE32&lt;&gt;"",1,0))</f>
        <v>0</v>
      </c>
      <c r="AE29" s="170">
        <f>IF('Indicator Data'!AF33="No Data",1,IF('Indicator Data imputation'!AF32&lt;&gt;"",1,0))</f>
        <v>1</v>
      </c>
      <c r="AF29" s="170">
        <f>IF('Indicator Data'!AG33="No Data",1,IF('Indicator Data imputation'!AG32&lt;&gt;"",1,0))</f>
        <v>0</v>
      </c>
      <c r="AG29" s="170">
        <f>IF('Indicator Data'!AH33="No Data",1,IF('Indicator Data imputation'!AH32&lt;&gt;"",1,0))</f>
        <v>0</v>
      </c>
      <c r="AH29" s="170">
        <f>IF('Indicator Data'!AI33="No Data",1,IF('Indicator Data imputation'!AI32&lt;&gt;"",1,0))</f>
        <v>0</v>
      </c>
      <c r="AI29" s="170">
        <f>IF('Indicator Data'!AJ33="No Data",1,IF('Indicator Data imputation'!AJ32&lt;&gt;"",1,0))</f>
        <v>0</v>
      </c>
      <c r="AJ29" s="170">
        <f>IF('Indicator Data'!AK33="No Data",1,IF('Indicator Data imputation'!AK32&lt;&gt;"",1,0))</f>
        <v>0</v>
      </c>
      <c r="AK29" s="170">
        <f>IF('Indicator Data'!AL33="No Data",1,IF('Indicator Data imputation'!AL32&lt;&gt;"",1,0))</f>
        <v>0</v>
      </c>
      <c r="AL29" s="170">
        <f>IF('Indicator Data'!AM33="No Data",1,IF('Indicator Data imputation'!AM32&lt;&gt;"",1,0))</f>
        <v>0</v>
      </c>
      <c r="AM29" s="170">
        <f>IF('Indicator Data'!AN33="No Data",1,IF('Indicator Data imputation'!AN32&lt;&gt;"",1,0))</f>
        <v>0</v>
      </c>
      <c r="AN29" s="170">
        <f>IF('Indicator Data'!AO33="No Data",1,IF('Indicator Data imputation'!AO32&lt;&gt;"",1,0))</f>
        <v>0</v>
      </c>
      <c r="AO29" s="170">
        <f>IF('Indicator Data'!AP33="No Data",1,IF('Indicator Data imputation'!AP32&lt;&gt;"",1,0))</f>
        <v>0</v>
      </c>
      <c r="AP29" s="170">
        <f>IF('Indicator Data'!AQ33="No Data",1,IF('Indicator Data imputation'!AQ32&lt;&gt;"",1,0))</f>
        <v>0</v>
      </c>
      <c r="AQ29" s="170">
        <f>IF('Indicator Data'!AR33="No Data",1,IF('Indicator Data imputation'!AR32&lt;&gt;"",1,0))</f>
        <v>0</v>
      </c>
      <c r="AR29" s="170">
        <f>IF('Indicator Data'!AS33="No Data",1,IF('Indicator Data imputation'!AS32&lt;&gt;"",1,0))</f>
        <v>0</v>
      </c>
      <c r="AS29" s="170">
        <f>IF('Indicator Data'!AT33="No Data",1,IF('Indicator Data imputation'!AT32&lt;&gt;"",1,0))</f>
        <v>0</v>
      </c>
      <c r="AT29" s="170">
        <f>IF('Indicator Data'!AU33="No Data",1,IF('Indicator Data imputation'!AU32&lt;&gt;"",1,0))</f>
        <v>0</v>
      </c>
      <c r="AU29" s="170">
        <f>IF('Indicator Data'!AV33="No Data",1,IF('Indicator Data imputation'!AV32&lt;&gt;"",1,0))</f>
        <v>0</v>
      </c>
      <c r="AV29" s="170">
        <f>IF('Indicator Data'!AW33="No Data",1,IF('Indicator Data imputation'!AW32&lt;&gt;"",1,0))</f>
        <v>0</v>
      </c>
      <c r="AW29" s="170">
        <f>IF('Indicator Data'!AX33="No Data",1,IF('Indicator Data imputation'!AX32&lt;&gt;"",1,0))</f>
        <v>0</v>
      </c>
      <c r="AX29" s="170">
        <f>IF('Indicator Data'!AY33="No Data",1,IF('Indicator Data imputation'!AY32&lt;&gt;"",1,0))</f>
        <v>0</v>
      </c>
      <c r="AY29" s="170">
        <f>IF('Indicator Data'!AZ33="No Data",1,IF('Indicator Data imputation'!AZ32&lt;&gt;"",1,0))</f>
        <v>0</v>
      </c>
      <c r="AZ29" s="170">
        <f>IF('Indicator Data'!BA33="No Data",1,IF('Indicator Data imputation'!BA32&lt;&gt;"",1,0))</f>
        <v>0</v>
      </c>
      <c r="BA29" s="5">
        <f t="shared" si="0"/>
        <v>4</v>
      </c>
      <c r="BB29" s="172">
        <f t="shared" si="1"/>
        <v>7.8431372549019607E-2</v>
      </c>
    </row>
    <row r="30" spans="1:54" x14ac:dyDescent="0.25">
      <c r="A30" s="5" t="s">
        <v>52</v>
      </c>
      <c r="B30" s="170">
        <f>IF('Indicator Data'!C34="No Data",1,IF('Indicator Data imputation'!C33&lt;&gt;"",1,0))</f>
        <v>0</v>
      </c>
      <c r="C30" s="170">
        <f>IF('Indicator Data'!D34="No Data",1,IF('Indicator Data imputation'!D33&lt;&gt;"",1,0))</f>
        <v>0</v>
      </c>
      <c r="D30" s="170">
        <f>IF('Indicator Data'!E34="No Data",1,IF('Indicator Data imputation'!E33&lt;&gt;"",1,0))</f>
        <v>0</v>
      </c>
      <c r="E30" s="170">
        <f>IF('Indicator Data'!F34="No Data",1,IF('Indicator Data imputation'!F33&lt;&gt;"",1,0))</f>
        <v>0</v>
      </c>
      <c r="F30" s="170">
        <f>IF('Indicator Data'!G34="No Data",1,IF('Indicator Data imputation'!G33&lt;&gt;"",1,0))</f>
        <v>0</v>
      </c>
      <c r="G30" s="170">
        <f>IF('Indicator Data'!H34="No Data",1,IF('Indicator Data imputation'!H33&lt;&gt;"",1,0))</f>
        <v>0</v>
      </c>
      <c r="H30" s="170">
        <f>IF('Indicator Data'!I34="No Data",1,IF('Indicator Data imputation'!I33&lt;&gt;"",1,0))</f>
        <v>0</v>
      </c>
      <c r="I30" s="170">
        <f>IF('Indicator Data'!J34="No Data",1,IF('Indicator Data imputation'!J33&lt;&gt;"",1,0))</f>
        <v>0</v>
      </c>
      <c r="J30" s="170">
        <f>IF('Indicator Data'!K34="No Data",1,IF('Indicator Data imputation'!K33&lt;&gt;"",1,0))</f>
        <v>0</v>
      </c>
      <c r="K30" s="170">
        <f>IF('Indicator Data'!L34="No Data",1,IF('Indicator Data imputation'!L33&lt;&gt;"",1,0))</f>
        <v>0</v>
      </c>
      <c r="L30" s="170">
        <f>IF('Indicator Data'!M34="No Data",1,IF('Indicator Data imputation'!M33&lt;&gt;"",1,0))</f>
        <v>0</v>
      </c>
      <c r="M30" s="170">
        <f>IF('Indicator Data'!N34="No Data",1,IF('Indicator Data imputation'!N33&lt;&gt;"",1,0))</f>
        <v>0</v>
      </c>
      <c r="N30" s="170">
        <f>IF('Indicator Data'!O34="No Data",1,IF('Indicator Data imputation'!O33&lt;&gt;"",1,0))</f>
        <v>0</v>
      </c>
      <c r="O30" s="170">
        <f>IF('Indicator Data'!P34="No Data",1,IF('Indicator Data imputation'!P33&lt;&gt;"",1,0))</f>
        <v>0</v>
      </c>
      <c r="P30" s="170">
        <f>IF('Indicator Data'!Q34="No Data",1,IF('Indicator Data imputation'!Q33&lt;&gt;"",1,0))</f>
        <v>0</v>
      </c>
      <c r="Q30" s="170">
        <f>IF('Indicator Data'!R34="No Data",1,IF('Indicator Data imputation'!R33&lt;&gt;"",1,0))</f>
        <v>0</v>
      </c>
      <c r="R30" s="170">
        <f>IF('Indicator Data'!S34="No Data",1,IF('Indicator Data imputation'!S33&lt;&gt;"",1,0))</f>
        <v>0</v>
      </c>
      <c r="S30" s="170">
        <f>IF('Indicator Data'!T34="No Data",1,IF('Indicator Data imputation'!T33&lt;&gt;"",1,0))</f>
        <v>0</v>
      </c>
      <c r="T30" s="170">
        <f>IF('Indicator Data'!U34="No Data",1,IF('Indicator Data imputation'!U33&lt;&gt;"",1,0))</f>
        <v>0</v>
      </c>
      <c r="U30" s="170">
        <f>IF('Indicator Data'!V34="No Data",1,IF('Indicator Data imputation'!V33&lt;&gt;"",1,0))</f>
        <v>0</v>
      </c>
      <c r="V30" s="170">
        <f>IF('Indicator Data'!W34="No Data",1,IF('Indicator Data imputation'!W33&lt;&gt;"",1,0))</f>
        <v>0</v>
      </c>
      <c r="W30" s="170">
        <f>IF('Indicator Data'!X34="No Data",1,IF('Indicator Data imputation'!X33&lt;&gt;"",1,0))</f>
        <v>0</v>
      </c>
      <c r="X30" s="170">
        <f>IF('Indicator Data'!Y34="No Data",1,IF('Indicator Data imputation'!Y33&lt;&gt;"",1,0))</f>
        <v>0</v>
      </c>
      <c r="Y30" s="170">
        <f>IF('Indicator Data'!Z34="No Data",1,IF('Indicator Data imputation'!Z33&lt;&gt;"",1,0))</f>
        <v>0</v>
      </c>
      <c r="Z30" s="170">
        <f>IF('Indicator Data'!AA34="No Data",1,IF('Indicator Data imputation'!AA33&lt;&gt;"",1,0))</f>
        <v>0</v>
      </c>
      <c r="AA30" s="170">
        <f>IF('Indicator Data'!AB34="No Data",1,IF('Indicator Data imputation'!AB33&lt;&gt;"",1,0))</f>
        <v>0</v>
      </c>
      <c r="AB30" s="170">
        <f>IF('Indicator Data'!AC34="No Data",1,IF('Indicator Data imputation'!AC33&lt;&gt;"",1,0))</f>
        <v>0</v>
      </c>
      <c r="AC30" s="170">
        <f>IF('Indicator Data'!AD34="No Data",1,IF('Indicator Data imputation'!AD33&lt;&gt;"",1,0))</f>
        <v>0</v>
      </c>
      <c r="AD30" s="170">
        <f>IF('Indicator Data'!AE34="No Data",1,IF('Indicator Data imputation'!AE33&lt;&gt;"",1,0))</f>
        <v>0</v>
      </c>
      <c r="AE30" s="170">
        <f>IF('Indicator Data'!AF34="No Data",1,IF('Indicator Data imputation'!AF33&lt;&gt;"",1,0))</f>
        <v>0</v>
      </c>
      <c r="AF30" s="170">
        <f>IF('Indicator Data'!AG34="No Data",1,IF('Indicator Data imputation'!AG33&lt;&gt;"",1,0))</f>
        <v>0</v>
      </c>
      <c r="AG30" s="170">
        <f>IF('Indicator Data'!AH34="No Data",1,IF('Indicator Data imputation'!AH33&lt;&gt;"",1,0))</f>
        <v>0</v>
      </c>
      <c r="AH30" s="170">
        <f>IF('Indicator Data'!AI34="No Data",1,IF('Indicator Data imputation'!AI33&lt;&gt;"",1,0))</f>
        <v>0</v>
      </c>
      <c r="AI30" s="170">
        <f>IF('Indicator Data'!AJ34="No Data",1,IF('Indicator Data imputation'!AJ33&lt;&gt;"",1,0))</f>
        <v>0</v>
      </c>
      <c r="AJ30" s="170">
        <f>IF('Indicator Data'!AK34="No Data",1,IF('Indicator Data imputation'!AK33&lt;&gt;"",1,0))</f>
        <v>0</v>
      </c>
      <c r="AK30" s="170">
        <f>IF('Indicator Data'!AL34="No Data",1,IF('Indicator Data imputation'!AL33&lt;&gt;"",1,0))</f>
        <v>0</v>
      </c>
      <c r="AL30" s="170">
        <f>IF('Indicator Data'!AM34="No Data",1,IF('Indicator Data imputation'!AM33&lt;&gt;"",1,0))</f>
        <v>0</v>
      </c>
      <c r="AM30" s="170">
        <f>IF('Indicator Data'!AN34="No Data",1,IF('Indicator Data imputation'!AN33&lt;&gt;"",1,0))</f>
        <v>0</v>
      </c>
      <c r="AN30" s="170">
        <f>IF('Indicator Data'!AO34="No Data",1,IF('Indicator Data imputation'!AO33&lt;&gt;"",1,0))</f>
        <v>0</v>
      </c>
      <c r="AO30" s="170">
        <f>IF('Indicator Data'!AP34="No Data",1,IF('Indicator Data imputation'!AP33&lt;&gt;"",1,0))</f>
        <v>0</v>
      </c>
      <c r="AP30" s="170">
        <f>IF('Indicator Data'!AQ34="No Data",1,IF('Indicator Data imputation'!AQ33&lt;&gt;"",1,0))</f>
        <v>0</v>
      </c>
      <c r="AQ30" s="170">
        <f>IF('Indicator Data'!AR34="No Data",1,IF('Indicator Data imputation'!AR33&lt;&gt;"",1,0))</f>
        <v>0</v>
      </c>
      <c r="AR30" s="170">
        <f>IF('Indicator Data'!AS34="No Data",1,IF('Indicator Data imputation'!AS33&lt;&gt;"",1,0))</f>
        <v>0</v>
      </c>
      <c r="AS30" s="170">
        <f>IF('Indicator Data'!AT34="No Data",1,IF('Indicator Data imputation'!AT33&lt;&gt;"",1,0))</f>
        <v>0</v>
      </c>
      <c r="AT30" s="170">
        <f>IF('Indicator Data'!AU34="No Data",1,IF('Indicator Data imputation'!AU33&lt;&gt;"",1,0))</f>
        <v>0</v>
      </c>
      <c r="AU30" s="170">
        <f>IF('Indicator Data'!AV34="No Data",1,IF('Indicator Data imputation'!AV33&lt;&gt;"",1,0))</f>
        <v>0</v>
      </c>
      <c r="AV30" s="170">
        <f>IF('Indicator Data'!AW34="No Data",1,IF('Indicator Data imputation'!AW33&lt;&gt;"",1,0))</f>
        <v>0</v>
      </c>
      <c r="AW30" s="170">
        <f>IF('Indicator Data'!AX34="No Data",1,IF('Indicator Data imputation'!AX33&lt;&gt;"",1,0))</f>
        <v>0</v>
      </c>
      <c r="AX30" s="170">
        <f>IF('Indicator Data'!AY34="No Data",1,IF('Indicator Data imputation'!AY33&lt;&gt;"",1,0))</f>
        <v>0</v>
      </c>
      <c r="AY30" s="170">
        <f>IF('Indicator Data'!AZ34="No Data",1,IF('Indicator Data imputation'!AZ33&lt;&gt;"",1,0))</f>
        <v>0</v>
      </c>
      <c r="AZ30" s="170">
        <f>IF('Indicator Data'!BA34="No Data",1,IF('Indicator Data imputation'!BA33&lt;&gt;"",1,0))</f>
        <v>0</v>
      </c>
      <c r="BA30" s="5">
        <f t="shared" si="0"/>
        <v>0</v>
      </c>
      <c r="BB30" s="172">
        <f t="shared" si="1"/>
        <v>0</v>
      </c>
    </row>
    <row r="31" spans="1:54" x14ac:dyDescent="0.25">
      <c r="A31" s="5" t="s">
        <v>54</v>
      </c>
      <c r="B31" s="170">
        <f>IF('Indicator Data'!C35="No Data",1,IF('Indicator Data imputation'!C34&lt;&gt;"",1,0))</f>
        <v>0</v>
      </c>
      <c r="C31" s="170">
        <f>IF('Indicator Data'!D35="No Data",1,IF('Indicator Data imputation'!D34&lt;&gt;"",1,0))</f>
        <v>0</v>
      </c>
      <c r="D31" s="170">
        <f>IF('Indicator Data'!E35="No Data",1,IF('Indicator Data imputation'!E34&lt;&gt;"",1,0))</f>
        <v>0</v>
      </c>
      <c r="E31" s="170">
        <f>IF('Indicator Data'!F35="No Data",1,IF('Indicator Data imputation'!F34&lt;&gt;"",1,0))</f>
        <v>0</v>
      </c>
      <c r="F31" s="170">
        <f>IF('Indicator Data'!G35="No Data",1,IF('Indicator Data imputation'!G34&lt;&gt;"",1,0))</f>
        <v>0</v>
      </c>
      <c r="G31" s="170">
        <f>IF('Indicator Data'!H35="No Data",1,IF('Indicator Data imputation'!H34&lt;&gt;"",1,0))</f>
        <v>0</v>
      </c>
      <c r="H31" s="170">
        <f>IF('Indicator Data'!I35="No Data",1,IF('Indicator Data imputation'!I34&lt;&gt;"",1,0))</f>
        <v>0</v>
      </c>
      <c r="I31" s="170">
        <f>IF('Indicator Data'!J35="No Data",1,IF('Indicator Data imputation'!J34&lt;&gt;"",1,0))</f>
        <v>0</v>
      </c>
      <c r="J31" s="170">
        <f>IF('Indicator Data'!K35="No Data",1,IF('Indicator Data imputation'!K34&lt;&gt;"",1,0))</f>
        <v>0</v>
      </c>
      <c r="K31" s="170">
        <f>IF('Indicator Data'!L35="No Data",1,IF('Indicator Data imputation'!L34&lt;&gt;"",1,0))</f>
        <v>0</v>
      </c>
      <c r="L31" s="170">
        <f>IF('Indicator Data'!M35="No Data",1,IF('Indicator Data imputation'!M34&lt;&gt;"",1,0))</f>
        <v>0</v>
      </c>
      <c r="M31" s="170">
        <f>IF('Indicator Data'!N35="No Data",1,IF('Indicator Data imputation'!N34&lt;&gt;"",1,0))</f>
        <v>0</v>
      </c>
      <c r="N31" s="170">
        <f>IF('Indicator Data'!O35="No Data",1,IF('Indicator Data imputation'!O34&lt;&gt;"",1,0))</f>
        <v>0</v>
      </c>
      <c r="O31" s="170">
        <f>IF('Indicator Data'!P35="No Data",1,IF('Indicator Data imputation'!P34&lt;&gt;"",1,0))</f>
        <v>0</v>
      </c>
      <c r="P31" s="170">
        <f>IF('Indicator Data'!Q35="No Data",1,IF('Indicator Data imputation'!Q34&lt;&gt;"",1,0))</f>
        <v>0</v>
      </c>
      <c r="Q31" s="170">
        <f>IF('Indicator Data'!R35="No Data",1,IF('Indicator Data imputation'!R34&lt;&gt;"",1,0))</f>
        <v>0</v>
      </c>
      <c r="R31" s="170">
        <f>IF('Indicator Data'!S35="No Data",1,IF('Indicator Data imputation'!S34&lt;&gt;"",1,0))</f>
        <v>0</v>
      </c>
      <c r="S31" s="170">
        <f>IF('Indicator Data'!T35="No Data",1,IF('Indicator Data imputation'!T34&lt;&gt;"",1,0))</f>
        <v>0</v>
      </c>
      <c r="T31" s="170">
        <f>IF('Indicator Data'!U35="No Data",1,IF('Indicator Data imputation'!U34&lt;&gt;"",1,0))</f>
        <v>0</v>
      </c>
      <c r="U31" s="170">
        <f>IF('Indicator Data'!V35="No Data",1,IF('Indicator Data imputation'!V34&lt;&gt;"",1,0))</f>
        <v>0</v>
      </c>
      <c r="V31" s="170">
        <f>IF('Indicator Data'!W35="No Data",1,IF('Indicator Data imputation'!W34&lt;&gt;"",1,0))</f>
        <v>0</v>
      </c>
      <c r="W31" s="170">
        <f>IF('Indicator Data'!X35="No Data",1,IF('Indicator Data imputation'!X34&lt;&gt;"",1,0))</f>
        <v>0</v>
      </c>
      <c r="X31" s="170">
        <f>IF('Indicator Data'!Y35="No Data",1,IF('Indicator Data imputation'!Y34&lt;&gt;"",1,0))</f>
        <v>0</v>
      </c>
      <c r="Y31" s="170">
        <f>IF('Indicator Data'!Z35="No Data",1,IF('Indicator Data imputation'!Z34&lt;&gt;"",1,0))</f>
        <v>0</v>
      </c>
      <c r="Z31" s="170">
        <f>IF('Indicator Data'!AA35="No Data",1,IF('Indicator Data imputation'!AA34&lt;&gt;"",1,0))</f>
        <v>0</v>
      </c>
      <c r="AA31" s="170">
        <f>IF('Indicator Data'!AB35="No Data",1,IF('Indicator Data imputation'!AB34&lt;&gt;"",1,0))</f>
        <v>0</v>
      </c>
      <c r="AB31" s="170">
        <f>IF('Indicator Data'!AC35="No Data",1,IF('Indicator Data imputation'!AC34&lt;&gt;"",1,0))</f>
        <v>0</v>
      </c>
      <c r="AC31" s="170">
        <f>IF('Indicator Data'!AD35="No Data",1,IF('Indicator Data imputation'!AD34&lt;&gt;"",1,0))</f>
        <v>0</v>
      </c>
      <c r="AD31" s="170">
        <f>IF('Indicator Data'!AE35="No Data",1,IF('Indicator Data imputation'!AE34&lt;&gt;"",1,0))</f>
        <v>0</v>
      </c>
      <c r="AE31" s="170">
        <f>IF('Indicator Data'!AF35="No Data",1,IF('Indicator Data imputation'!AF34&lt;&gt;"",1,0))</f>
        <v>0</v>
      </c>
      <c r="AF31" s="170">
        <f>IF('Indicator Data'!AG35="No Data",1,IF('Indicator Data imputation'!AG34&lt;&gt;"",1,0))</f>
        <v>0</v>
      </c>
      <c r="AG31" s="170">
        <f>IF('Indicator Data'!AH35="No Data",1,IF('Indicator Data imputation'!AH34&lt;&gt;"",1,0))</f>
        <v>0</v>
      </c>
      <c r="AH31" s="170">
        <f>IF('Indicator Data'!AI35="No Data",1,IF('Indicator Data imputation'!AI34&lt;&gt;"",1,0))</f>
        <v>0</v>
      </c>
      <c r="AI31" s="170">
        <f>IF('Indicator Data'!AJ35="No Data",1,IF('Indicator Data imputation'!AJ34&lt;&gt;"",1,0))</f>
        <v>0</v>
      </c>
      <c r="AJ31" s="170">
        <f>IF('Indicator Data'!AK35="No Data",1,IF('Indicator Data imputation'!AK34&lt;&gt;"",1,0))</f>
        <v>0</v>
      </c>
      <c r="AK31" s="170">
        <f>IF('Indicator Data'!AL35="No Data",1,IF('Indicator Data imputation'!AL34&lt;&gt;"",1,0))</f>
        <v>0</v>
      </c>
      <c r="AL31" s="170">
        <f>IF('Indicator Data'!AM35="No Data",1,IF('Indicator Data imputation'!AM34&lt;&gt;"",1,0))</f>
        <v>0</v>
      </c>
      <c r="AM31" s="170">
        <f>IF('Indicator Data'!AN35="No Data",1,IF('Indicator Data imputation'!AN34&lt;&gt;"",1,0))</f>
        <v>0</v>
      </c>
      <c r="AN31" s="170">
        <f>IF('Indicator Data'!AO35="No Data",1,IF('Indicator Data imputation'!AO34&lt;&gt;"",1,0))</f>
        <v>0</v>
      </c>
      <c r="AO31" s="170">
        <f>IF('Indicator Data'!AP35="No Data",1,IF('Indicator Data imputation'!AP34&lt;&gt;"",1,0))</f>
        <v>0</v>
      </c>
      <c r="AP31" s="170">
        <f>IF('Indicator Data'!AQ35="No Data",1,IF('Indicator Data imputation'!AQ34&lt;&gt;"",1,0))</f>
        <v>0</v>
      </c>
      <c r="AQ31" s="170">
        <f>IF('Indicator Data'!AR35="No Data",1,IF('Indicator Data imputation'!AR34&lt;&gt;"",1,0))</f>
        <v>0</v>
      </c>
      <c r="AR31" s="170">
        <f>IF('Indicator Data'!AS35="No Data",1,IF('Indicator Data imputation'!AS34&lt;&gt;"",1,0))</f>
        <v>0</v>
      </c>
      <c r="AS31" s="170">
        <f>IF('Indicator Data'!AT35="No Data",1,IF('Indicator Data imputation'!AT34&lt;&gt;"",1,0))</f>
        <v>0</v>
      </c>
      <c r="AT31" s="170">
        <f>IF('Indicator Data'!AU35="No Data",1,IF('Indicator Data imputation'!AU34&lt;&gt;"",1,0))</f>
        <v>0</v>
      </c>
      <c r="AU31" s="170">
        <f>IF('Indicator Data'!AV35="No Data",1,IF('Indicator Data imputation'!AV34&lt;&gt;"",1,0))</f>
        <v>0</v>
      </c>
      <c r="AV31" s="170">
        <f>IF('Indicator Data'!AW35="No Data",1,IF('Indicator Data imputation'!AW34&lt;&gt;"",1,0))</f>
        <v>0</v>
      </c>
      <c r="AW31" s="170">
        <f>IF('Indicator Data'!AX35="No Data",1,IF('Indicator Data imputation'!AX34&lt;&gt;"",1,0))</f>
        <v>0</v>
      </c>
      <c r="AX31" s="170">
        <f>IF('Indicator Data'!AY35="No Data",1,IF('Indicator Data imputation'!AY34&lt;&gt;"",1,0))</f>
        <v>0</v>
      </c>
      <c r="AY31" s="170">
        <f>IF('Indicator Data'!AZ35="No Data",1,IF('Indicator Data imputation'!AZ34&lt;&gt;"",1,0))</f>
        <v>0</v>
      </c>
      <c r="AZ31" s="170">
        <f>IF('Indicator Data'!BA35="No Data",1,IF('Indicator Data imputation'!BA34&lt;&gt;"",1,0))</f>
        <v>0</v>
      </c>
      <c r="BA31" s="5">
        <f t="shared" si="0"/>
        <v>0</v>
      </c>
      <c r="BB31" s="172">
        <f t="shared" si="1"/>
        <v>0</v>
      </c>
    </row>
    <row r="32" spans="1:54" x14ac:dyDescent="0.25">
      <c r="A32" s="5" t="s">
        <v>56</v>
      </c>
      <c r="B32" s="170">
        <f>IF('Indicator Data'!C36="No Data",1,IF('Indicator Data imputation'!C35&lt;&gt;"",1,0))</f>
        <v>0</v>
      </c>
      <c r="C32" s="170">
        <f>IF('Indicator Data'!D36="No Data",1,IF('Indicator Data imputation'!D35&lt;&gt;"",1,0))</f>
        <v>0</v>
      </c>
      <c r="D32" s="170">
        <f>IF('Indicator Data'!E36="No Data",1,IF('Indicator Data imputation'!E35&lt;&gt;"",1,0))</f>
        <v>0</v>
      </c>
      <c r="E32" s="170">
        <f>IF('Indicator Data'!F36="No Data",1,IF('Indicator Data imputation'!F35&lt;&gt;"",1,0))</f>
        <v>0</v>
      </c>
      <c r="F32" s="170">
        <f>IF('Indicator Data'!G36="No Data",1,IF('Indicator Data imputation'!G35&lt;&gt;"",1,0))</f>
        <v>0</v>
      </c>
      <c r="G32" s="170">
        <f>IF('Indicator Data'!H36="No Data",1,IF('Indicator Data imputation'!H35&lt;&gt;"",1,0))</f>
        <v>0</v>
      </c>
      <c r="H32" s="170">
        <f>IF('Indicator Data'!I36="No Data",1,IF('Indicator Data imputation'!I35&lt;&gt;"",1,0))</f>
        <v>0</v>
      </c>
      <c r="I32" s="170">
        <f>IF('Indicator Data'!J36="No Data",1,IF('Indicator Data imputation'!J35&lt;&gt;"",1,0))</f>
        <v>0</v>
      </c>
      <c r="J32" s="170">
        <f>IF('Indicator Data'!K36="No Data",1,IF('Indicator Data imputation'!K35&lt;&gt;"",1,0))</f>
        <v>0</v>
      </c>
      <c r="K32" s="170">
        <f>IF('Indicator Data'!L36="No Data",1,IF('Indicator Data imputation'!L35&lt;&gt;"",1,0))</f>
        <v>0</v>
      </c>
      <c r="L32" s="170">
        <f>IF('Indicator Data'!M36="No Data",1,IF('Indicator Data imputation'!M35&lt;&gt;"",1,0))</f>
        <v>0</v>
      </c>
      <c r="M32" s="170">
        <f>IF('Indicator Data'!N36="No Data",1,IF('Indicator Data imputation'!N35&lt;&gt;"",1,0))</f>
        <v>0</v>
      </c>
      <c r="N32" s="170">
        <f>IF('Indicator Data'!O36="No Data",1,IF('Indicator Data imputation'!O35&lt;&gt;"",1,0))</f>
        <v>0</v>
      </c>
      <c r="O32" s="170">
        <f>IF('Indicator Data'!P36="No Data",1,IF('Indicator Data imputation'!P35&lt;&gt;"",1,0))</f>
        <v>0</v>
      </c>
      <c r="P32" s="170">
        <f>IF('Indicator Data'!Q36="No Data",1,IF('Indicator Data imputation'!Q35&lt;&gt;"",1,0))</f>
        <v>0</v>
      </c>
      <c r="Q32" s="170">
        <f>IF('Indicator Data'!R36="No Data",1,IF('Indicator Data imputation'!R35&lt;&gt;"",1,0))</f>
        <v>1</v>
      </c>
      <c r="R32" s="170">
        <f>IF('Indicator Data'!S36="No Data",1,IF('Indicator Data imputation'!S35&lt;&gt;"",1,0))</f>
        <v>0</v>
      </c>
      <c r="S32" s="170">
        <f>IF('Indicator Data'!T36="No Data",1,IF('Indicator Data imputation'!T35&lt;&gt;"",1,0))</f>
        <v>0</v>
      </c>
      <c r="T32" s="170">
        <f>IF('Indicator Data'!U36="No Data",1,IF('Indicator Data imputation'!U35&lt;&gt;"",1,0))</f>
        <v>0</v>
      </c>
      <c r="U32" s="170">
        <f>IF('Indicator Data'!V36="No Data",1,IF('Indicator Data imputation'!V35&lt;&gt;"",1,0))</f>
        <v>1</v>
      </c>
      <c r="V32" s="170">
        <f>IF('Indicator Data'!W36="No Data",1,IF('Indicator Data imputation'!W35&lt;&gt;"",1,0))</f>
        <v>0</v>
      </c>
      <c r="W32" s="170">
        <f>IF('Indicator Data'!X36="No Data",1,IF('Indicator Data imputation'!X35&lt;&gt;"",1,0))</f>
        <v>1</v>
      </c>
      <c r="X32" s="170">
        <f>IF('Indicator Data'!Y36="No Data",1,IF('Indicator Data imputation'!Y35&lt;&gt;"",1,0))</f>
        <v>0</v>
      </c>
      <c r="Y32" s="170">
        <f>IF('Indicator Data'!Z36="No Data",1,IF('Indicator Data imputation'!Z35&lt;&gt;"",1,0))</f>
        <v>0</v>
      </c>
      <c r="Z32" s="170">
        <f>IF('Indicator Data'!AA36="No Data",1,IF('Indicator Data imputation'!AA35&lt;&gt;"",1,0))</f>
        <v>0</v>
      </c>
      <c r="AA32" s="170">
        <f>IF('Indicator Data'!AB36="No Data",1,IF('Indicator Data imputation'!AB35&lt;&gt;"",1,0))</f>
        <v>1</v>
      </c>
      <c r="AB32" s="170">
        <f>IF('Indicator Data'!AC36="No Data",1,IF('Indicator Data imputation'!AC35&lt;&gt;"",1,0))</f>
        <v>0</v>
      </c>
      <c r="AC32" s="170">
        <f>IF('Indicator Data'!AD36="No Data",1,IF('Indicator Data imputation'!AD35&lt;&gt;"",1,0))</f>
        <v>0</v>
      </c>
      <c r="AD32" s="170">
        <f>IF('Indicator Data'!AE36="No Data",1,IF('Indicator Data imputation'!AE35&lt;&gt;"",1,0))</f>
        <v>1</v>
      </c>
      <c r="AE32" s="170">
        <f>IF('Indicator Data'!AF36="No Data",1,IF('Indicator Data imputation'!AF35&lt;&gt;"",1,0))</f>
        <v>0</v>
      </c>
      <c r="AF32" s="170">
        <f>IF('Indicator Data'!AG36="No Data",1,IF('Indicator Data imputation'!AG35&lt;&gt;"",1,0))</f>
        <v>0</v>
      </c>
      <c r="AG32" s="170">
        <f>IF('Indicator Data'!AH36="No Data",1,IF('Indicator Data imputation'!AH35&lt;&gt;"",1,0))</f>
        <v>0</v>
      </c>
      <c r="AH32" s="170">
        <f>IF('Indicator Data'!AI36="No Data",1,IF('Indicator Data imputation'!AI35&lt;&gt;"",1,0))</f>
        <v>0</v>
      </c>
      <c r="AI32" s="170">
        <f>IF('Indicator Data'!AJ36="No Data",1,IF('Indicator Data imputation'!AJ35&lt;&gt;"",1,0))</f>
        <v>0</v>
      </c>
      <c r="AJ32" s="170">
        <f>IF('Indicator Data'!AK36="No Data",1,IF('Indicator Data imputation'!AK35&lt;&gt;"",1,0))</f>
        <v>0</v>
      </c>
      <c r="AK32" s="170">
        <f>IF('Indicator Data'!AL36="No Data",1,IF('Indicator Data imputation'!AL35&lt;&gt;"",1,0))</f>
        <v>0</v>
      </c>
      <c r="AL32" s="170">
        <f>IF('Indicator Data'!AM36="No Data",1,IF('Indicator Data imputation'!AM35&lt;&gt;"",1,0))</f>
        <v>0</v>
      </c>
      <c r="AM32" s="170">
        <f>IF('Indicator Data'!AN36="No Data",1,IF('Indicator Data imputation'!AN35&lt;&gt;"",1,0))</f>
        <v>0</v>
      </c>
      <c r="AN32" s="170">
        <f>IF('Indicator Data'!AO36="No Data",1,IF('Indicator Data imputation'!AO35&lt;&gt;"",1,0))</f>
        <v>0</v>
      </c>
      <c r="AO32" s="170">
        <f>IF('Indicator Data'!AP36="No Data",1,IF('Indicator Data imputation'!AP35&lt;&gt;"",1,0))</f>
        <v>0</v>
      </c>
      <c r="AP32" s="170">
        <f>IF('Indicator Data'!AQ36="No Data",1,IF('Indicator Data imputation'!AQ35&lt;&gt;"",1,0))</f>
        <v>0</v>
      </c>
      <c r="AQ32" s="170">
        <f>IF('Indicator Data'!AR36="No Data",1,IF('Indicator Data imputation'!AR35&lt;&gt;"",1,0))</f>
        <v>0</v>
      </c>
      <c r="AR32" s="170">
        <f>IF('Indicator Data'!AS36="No Data",1,IF('Indicator Data imputation'!AS35&lt;&gt;"",1,0))</f>
        <v>0</v>
      </c>
      <c r="AS32" s="170">
        <f>IF('Indicator Data'!AT36="No Data",1,IF('Indicator Data imputation'!AT35&lt;&gt;"",1,0))</f>
        <v>0</v>
      </c>
      <c r="AT32" s="170">
        <f>IF('Indicator Data'!AU36="No Data",1,IF('Indicator Data imputation'!AU35&lt;&gt;"",1,0))</f>
        <v>0</v>
      </c>
      <c r="AU32" s="170">
        <f>IF('Indicator Data'!AV36="No Data",1,IF('Indicator Data imputation'!AV35&lt;&gt;"",1,0))</f>
        <v>1</v>
      </c>
      <c r="AV32" s="170">
        <f>IF('Indicator Data'!AW36="No Data",1,IF('Indicator Data imputation'!AW35&lt;&gt;"",1,0))</f>
        <v>0</v>
      </c>
      <c r="AW32" s="170">
        <f>IF('Indicator Data'!AX36="No Data",1,IF('Indicator Data imputation'!AX35&lt;&gt;"",1,0))</f>
        <v>0</v>
      </c>
      <c r="AX32" s="170">
        <f>IF('Indicator Data'!AY36="No Data",1,IF('Indicator Data imputation'!AY35&lt;&gt;"",1,0))</f>
        <v>0</v>
      </c>
      <c r="AY32" s="170">
        <f>IF('Indicator Data'!AZ36="No Data",1,IF('Indicator Data imputation'!AZ35&lt;&gt;"",1,0))</f>
        <v>0</v>
      </c>
      <c r="AZ32" s="170">
        <f>IF('Indicator Data'!BA36="No Data",1,IF('Indicator Data imputation'!BA35&lt;&gt;"",1,0))</f>
        <v>0</v>
      </c>
      <c r="BA32" s="5">
        <f t="shared" si="0"/>
        <v>6</v>
      </c>
      <c r="BB32" s="172">
        <f t="shared" si="1"/>
        <v>0.11764705882352941</v>
      </c>
    </row>
    <row r="33" spans="1:54" x14ac:dyDescent="0.25">
      <c r="A33" s="5" t="s">
        <v>59</v>
      </c>
      <c r="B33" s="170">
        <f>IF('Indicator Data'!C37="No Data",1,IF('Indicator Data imputation'!C36&lt;&gt;"",1,0))</f>
        <v>0</v>
      </c>
      <c r="C33" s="170">
        <f>IF('Indicator Data'!D37="No Data",1,IF('Indicator Data imputation'!D36&lt;&gt;"",1,0))</f>
        <v>0</v>
      </c>
      <c r="D33" s="170">
        <f>IF('Indicator Data'!E37="No Data",1,IF('Indicator Data imputation'!E36&lt;&gt;"",1,0))</f>
        <v>0</v>
      </c>
      <c r="E33" s="170">
        <f>IF('Indicator Data'!F37="No Data",1,IF('Indicator Data imputation'!F36&lt;&gt;"",1,0))</f>
        <v>0</v>
      </c>
      <c r="F33" s="170">
        <f>IF('Indicator Data'!G37="No Data",1,IF('Indicator Data imputation'!G36&lt;&gt;"",1,0))</f>
        <v>0</v>
      </c>
      <c r="G33" s="170">
        <f>IF('Indicator Data'!H37="No Data",1,IF('Indicator Data imputation'!H36&lt;&gt;"",1,0))</f>
        <v>0</v>
      </c>
      <c r="H33" s="170">
        <f>IF('Indicator Data'!I37="No Data",1,IF('Indicator Data imputation'!I36&lt;&gt;"",1,0))</f>
        <v>0</v>
      </c>
      <c r="I33" s="170">
        <f>IF('Indicator Data'!J37="No Data",1,IF('Indicator Data imputation'!J36&lt;&gt;"",1,0))</f>
        <v>0</v>
      </c>
      <c r="J33" s="170">
        <f>IF('Indicator Data'!K37="No Data",1,IF('Indicator Data imputation'!K36&lt;&gt;"",1,0))</f>
        <v>0</v>
      </c>
      <c r="K33" s="170">
        <f>IF('Indicator Data'!L37="No Data",1,IF('Indicator Data imputation'!L36&lt;&gt;"",1,0))</f>
        <v>0</v>
      </c>
      <c r="L33" s="170">
        <f>IF('Indicator Data'!M37="No Data",1,IF('Indicator Data imputation'!M36&lt;&gt;"",1,0))</f>
        <v>0</v>
      </c>
      <c r="M33" s="170">
        <f>IF('Indicator Data'!N37="No Data",1,IF('Indicator Data imputation'!N36&lt;&gt;"",1,0))</f>
        <v>0</v>
      </c>
      <c r="N33" s="170">
        <f>IF('Indicator Data'!O37="No Data",1,IF('Indicator Data imputation'!O36&lt;&gt;"",1,0))</f>
        <v>0</v>
      </c>
      <c r="O33" s="170">
        <f>IF('Indicator Data'!P37="No Data",1,IF('Indicator Data imputation'!P36&lt;&gt;"",1,0))</f>
        <v>0</v>
      </c>
      <c r="P33" s="170">
        <f>IF('Indicator Data'!Q37="No Data",1,IF('Indicator Data imputation'!Q36&lt;&gt;"",1,0))</f>
        <v>0</v>
      </c>
      <c r="Q33" s="170">
        <f>IF('Indicator Data'!R37="No Data",1,IF('Indicator Data imputation'!R36&lt;&gt;"",1,0))</f>
        <v>0</v>
      </c>
      <c r="R33" s="170">
        <f>IF('Indicator Data'!S37="No Data",1,IF('Indicator Data imputation'!S36&lt;&gt;"",1,0))</f>
        <v>0</v>
      </c>
      <c r="S33" s="170">
        <f>IF('Indicator Data'!T37="No Data",1,IF('Indicator Data imputation'!T36&lt;&gt;"",1,0))</f>
        <v>0</v>
      </c>
      <c r="T33" s="170">
        <f>IF('Indicator Data'!U37="No Data",1,IF('Indicator Data imputation'!U36&lt;&gt;"",1,0))</f>
        <v>0</v>
      </c>
      <c r="U33" s="170">
        <f>IF('Indicator Data'!V37="No Data",1,IF('Indicator Data imputation'!V36&lt;&gt;"",1,0))</f>
        <v>0</v>
      </c>
      <c r="V33" s="170">
        <f>IF('Indicator Data'!W37="No Data",1,IF('Indicator Data imputation'!W36&lt;&gt;"",1,0))</f>
        <v>0</v>
      </c>
      <c r="W33" s="170">
        <f>IF('Indicator Data'!X37="No Data",1,IF('Indicator Data imputation'!X36&lt;&gt;"",1,0))</f>
        <v>0</v>
      </c>
      <c r="X33" s="170">
        <f>IF('Indicator Data'!Y37="No Data",1,IF('Indicator Data imputation'!Y36&lt;&gt;"",1,0))</f>
        <v>0</v>
      </c>
      <c r="Y33" s="170">
        <f>IF('Indicator Data'!Z37="No Data",1,IF('Indicator Data imputation'!Z36&lt;&gt;"",1,0))</f>
        <v>0</v>
      </c>
      <c r="Z33" s="170">
        <f>IF('Indicator Data'!AA37="No Data",1,IF('Indicator Data imputation'!AA36&lt;&gt;"",1,0))</f>
        <v>0</v>
      </c>
      <c r="AA33" s="170">
        <f>IF('Indicator Data'!AB37="No Data",1,IF('Indicator Data imputation'!AB36&lt;&gt;"",1,0))</f>
        <v>0</v>
      </c>
      <c r="AB33" s="170">
        <f>IF('Indicator Data'!AC37="No Data",1,IF('Indicator Data imputation'!AC36&lt;&gt;"",1,0))</f>
        <v>0</v>
      </c>
      <c r="AC33" s="170">
        <f>IF('Indicator Data'!AD37="No Data",1,IF('Indicator Data imputation'!AD36&lt;&gt;"",1,0))</f>
        <v>0</v>
      </c>
      <c r="AD33" s="170">
        <f>IF('Indicator Data'!AE37="No Data",1,IF('Indicator Data imputation'!AE36&lt;&gt;"",1,0))</f>
        <v>0</v>
      </c>
      <c r="AE33" s="170">
        <f>IF('Indicator Data'!AF37="No Data",1,IF('Indicator Data imputation'!AF36&lt;&gt;"",1,0))</f>
        <v>0</v>
      </c>
      <c r="AF33" s="170">
        <f>IF('Indicator Data'!AG37="No Data",1,IF('Indicator Data imputation'!AG36&lt;&gt;"",1,0))</f>
        <v>0</v>
      </c>
      <c r="AG33" s="170">
        <f>IF('Indicator Data'!AH37="No Data",1,IF('Indicator Data imputation'!AH36&lt;&gt;"",1,0))</f>
        <v>0</v>
      </c>
      <c r="AH33" s="170">
        <f>IF('Indicator Data'!AI37="No Data",1,IF('Indicator Data imputation'!AI36&lt;&gt;"",1,0))</f>
        <v>0</v>
      </c>
      <c r="AI33" s="170">
        <f>IF('Indicator Data'!AJ37="No Data",1,IF('Indicator Data imputation'!AJ36&lt;&gt;"",1,0))</f>
        <v>0</v>
      </c>
      <c r="AJ33" s="170">
        <f>IF('Indicator Data'!AK37="No Data",1,IF('Indicator Data imputation'!AK36&lt;&gt;"",1,0))</f>
        <v>0</v>
      </c>
      <c r="AK33" s="170">
        <f>IF('Indicator Data'!AL37="No Data",1,IF('Indicator Data imputation'!AL36&lt;&gt;"",1,0))</f>
        <v>0</v>
      </c>
      <c r="AL33" s="170">
        <f>IF('Indicator Data'!AM37="No Data",1,IF('Indicator Data imputation'!AM36&lt;&gt;"",1,0))</f>
        <v>0</v>
      </c>
      <c r="AM33" s="170">
        <f>IF('Indicator Data'!AN37="No Data",1,IF('Indicator Data imputation'!AN36&lt;&gt;"",1,0))</f>
        <v>0</v>
      </c>
      <c r="AN33" s="170">
        <f>IF('Indicator Data'!AO37="No Data",1,IF('Indicator Data imputation'!AO36&lt;&gt;"",1,0))</f>
        <v>0</v>
      </c>
      <c r="AO33" s="170">
        <f>IF('Indicator Data'!AP37="No Data",1,IF('Indicator Data imputation'!AP36&lt;&gt;"",1,0))</f>
        <v>1</v>
      </c>
      <c r="AP33" s="170">
        <f>IF('Indicator Data'!AQ37="No Data",1,IF('Indicator Data imputation'!AQ36&lt;&gt;"",1,0))</f>
        <v>1</v>
      </c>
      <c r="AQ33" s="170">
        <f>IF('Indicator Data'!AR37="No Data",1,IF('Indicator Data imputation'!AR36&lt;&gt;"",1,0))</f>
        <v>1</v>
      </c>
      <c r="AR33" s="170">
        <f>IF('Indicator Data'!AS37="No Data",1,IF('Indicator Data imputation'!AS36&lt;&gt;"",1,0))</f>
        <v>0</v>
      </c>
      <c r="AS33" s="170">
        <f>IF('Indicator Data'!AT37="No Data",1,IF('Indicator Data imputation'!AT36&lt;&gt;"",1,0))</f>
        <v>0</v>
      </c>
      <c r="AT33" s="170">
        <f>IF('Indicator Data'!AU37="No Data",1,IF('Indicator Data imputation'!AU36&lt;&gt;"",1,0))</f>
        <v>0</v>
      </c>
      <c r="AU33" s="170">
        <f>IF('Indicator Data'!AV37="No Data",1,IF('Indicator Data imputation'!AV36&lt;&gt;"",1,0))</f>
        <v>0</v>
      </c>
      <c r="AV33" s="170">
        <f>IF('Indicator Data'!AW37="No Data",1,IF('Indicator Data imputation'!AW36&lt;&gt;"",1,0))</f>
        <v>0</v>
      </c>
      <c r="AW33" s="170">
        <f>IF('Indicator Data'!AX37="No Data",1,IF('Indicator Data imputation'!AX36&lt;&gt;"",1,0))</f>
        <v>0</v>
      </c>
      <c r="AX33" s="170">
        <f>IF('Indicator Data'!AY37="No Data",1,IF('Indicator Data imputation'!AY36&lt;&gt;"",1,0))</f>
        <v>0</v>
      </c>
      <c r="AY33" s="170">
        <f>IF('Indicator Data'!AZ37="No Data",1,IF('Indicator Data imputation'!AZ36&lt;&gt;"",1,0))</f>
        <v>0</v>
      </c>
      <c r="AZ33" s="170">
        <f>IF('Indicator Data'!BA37="No Data",1,IF('Indicator Data imputation'!BA36&lt;&gt;"",1,0))</f>
        <v>0</v>
      </c>
      <c r="BA33" s="5">
        <f t="shared" si="0"/>
        <v>3</v>
      </c>
      <c r="BB33" s="172">
        <f t="shared" si="1"/>
        <v>5.8823529411764705E-2</v>
      </c>
    </row>
    <row r="34" spans="1:54" x14ac:dyDescent="0.25">
      <c r="A34" s="5" t="s">
        <v>61</v>
      </c>
      <c r="B34" s="170">
        <f>IF('Indicator Data'!C38="No Data",1,IF('Indicator Data imputation'!C37&lt;&gt;"",1,0))</f>
        <v>0</v>
      </c>
      <c r="C34" s="170">
        <f>IF('Indicator Data'!D38="No Data",1,IF('Indicator Data imputation'!D37&lt;&gt;"",1,0))</f>
        <v>0</v>
      </c>
      <c r="D34" s="170">
        <f>IF('Indicator Data'!E38="No Data",1,IF('Indicator Data imputation'!E37&lt;&gt;"",1,0))</f>
        <v>0</v>
      </c>
      <c r="E34" s="170">
        <f>IF('Indicator Data'!F38="No Data",1,IF('Indicator Data imputation'!F37&lt;&gt;"",1,0))</f>
        <v>0</v>
      </c>
      <c r="F34" s="170">
        <f>IF('Indicator Data'!G38="No Data",1,IF('Indicator Data imputation'!G37&lt;&gt;"",1,0))</f>
        <v>0</v>
      </c>
      <c r="G34" s="170">
        <f>IF('Indicator Data'!H38="No Data",1,IF('Indicator Data imputation'!H37&lt;&gt;"",1,0))</f>
        <v>0</v>
      </c>
      <c r="H34" s="170">
        <f>IF('Indicator Data'!I38="No Data",1,IF('Indicator Data imputation'!I37&lt;&gt;"",1,0))</f>
        <v>0</v>
      </c>
      <c r="I34" s="170">
        <f>IF('Indicator Data'!J38="No Data",1,IF('Indicator Data imputation'!J37&lt;&gt;"",1,0))</f>
        <v>0</v>
      </c>
      <c r="J34" s="170">
        <f>IF('Indicator Data'!K38="No Data",1,IF('Indicator Data imputation'!K37&lt;&gt;"",1,0))</f>
        <v>0</v>
      </c>
      <c r="K34" s="170">
        <f>IF('Indicator Data'!L38="No Data",1,IF('Indicator Data imputation'!L37&lt;&gt;"",1,0))</f>
        <v>0</v>
      </c>
      <c r="L34" s="170">
        <f>IF('Indicator Data'!M38="No Data",1,IF('Indicator Data imputation'!M37&lt;&gt;"",1,0))</f>
        <v>0</v>
      </c>
      <c r="M34" s="170">
        <f>IF('Indicator Data'!N38="No Data",1,IF('Indicator Data imputation'!N37&lt;&gt;"",1,0))</f>
        <v>0</v>
      </c>
      <c r="N34" s="170">
        <f>IF('Indicator Data'!O38="No Data",1,IF('Indicator Data imputation'!O37&lt;&gt;"",1,0))</f>
        <v>0</v>
      </c>
      <c r="O34" s="170">
        <f>IF('Indicator Data'!P38="No Data",1,IF('Indicator Data imputation'!P37&lt;&gt;"",1,0))</f>
        <v>0</v>
      </c>
      <c r="P34" s="170">
        <f>IF('Indicator Data'!Q38="No Data",1,IF('Indicator Data imputation'!Q37&lt;&gt;"",1,0))</f>
        <v>0</v>
      </c>
      <c r="Q34" s="170">
        <f>IF('Indicator Data'!R38="No Data",1,IF('Indicator Data imputation'!R37&lt;&gt;"",1,0))</f>
        <v>0</v>
      </c>
      <c r="R34" s="170">
        <f>IF('Indicator Data'!S38="No Data",1,IF('Indicator Data imputation'!S37&lt;&gt;"",1,0))</f>
        <v>0</v>
      </c>
      <c r="S34" s="170">
        <f>IF('Indicator Data'!T38="No Data",1,IF('Indicator Data imputation'!T37&lt;&gt;"",1,0))</f>
        <v>0</v>
      </c>
      <c r="T34" s="170">
        <f>IF('Indicator Data'!U38="No Data",1,IF('Indicator Data imputation'!U37&lt;&gt;"",1,0))</f>
        <v>0</v>
      </c>
      <c r="U34" s="170">
        <f>IF('Indicator Data'!V38="No Data",1,IF('Indicator Data imputation'!V37&lt;&gt;"",1,0))</f>
        <v>0</v>
      </c>
      <c r="V34" s="170">
        <f>IF('Indicator Data'!W38="No Data",1,IF('Indicator Data imputation'!W37&lt;&gt;"",1,0))</f>
        <v>0</v>
      </c>
      <c r="W34" s="170">
        <f>IF('Indicator Data'!X38="No Data",1,IF('Indicator Data imputation'!X37&lt;&gt;"",1,0))</f>
        <v>0</v>
      </c>
      <c r="X34" s="170">
        <f>IF('Indicator Data'!Y38="No Data",1,IF('Indicator Data imputation'!Y37&lt;&gt;"",1,0))</f>
        <v>1</v>
      </c>
      <c r="Y34" s="170">
        <f>IF('Indicator Data'!Z38="No Data",1,IF('Indicator Data imputation'!Z37&lt;&gt;"",1,0))</f>
        <v>0</v>
      </c>
      <c r="Z34" s="170">
        <f>IF('Indicator Data'!AA38="No Data",1,IF('Indicator Data imputation'!AA37&lt;&gt;"",1,0))</f>
        <v>0</v>
      </c>
      <c r="AA34" s="170">
        <f>IF('Indicator Data'!AB38="No Data",1,IF('Indicator Data imputation'!AB37&lt;&gt;"",1,0))</f>
        <v>0</v>
      </c>
      <c r="AB34" s="170">
        <f>IF('Indicator Data'!AC38="No Data",1,IF('Indicator Data imputation'!AC37&lt;&gt;"",1,0))</f>
        <v>0</v>
      </c>
      <c r="AC34" s="170">
        <f>IF('Indicator Data'!AD38="No Data",1,IF('Indicator Data imputation'!AD37&lt;&gt;"",1,0))</f>
        <v>0</v>
      </c>
      <c r="AD34" s="170">
        <f>IF('Indicator Data'!AE38="No Data",1,IF('Indicator Data imputation'!AE37&lt;&gt;"",1,0))</f>
        <v>0</v>
      </c>
      <c r="AE34" s="170">
        <f>IF('Indicator Data'!AF38="No Data",1,IF('Indicator Data imputation'!AF37&lt;&gt;"",1,0))</f>
        <v>0</v>
      </c>
      <c r="AF34" s="170">
        <f>IF('Indicator Data'!AG38="No Data",1,IF('Indicator Data imputation'!AG37&lt;&gt;"",1,0))</f>
        <v>0</v>
      </c>
      <c r="AG34" s="170">
        <f>IF('Indicator Data'!AH38="No Data",1,IF('Indicator Data imputation'!AH37&lt;&gt;"",1,0))</f>
        <v>0</v>
      </c>
      <c r="AH34" s="170">
        <f>IF('Indicator Data'!AI38="No Data",1,IF('Indicator Data imputation'!AI37&lt;&gt;"",1,0))</f>
        <v>0</v>
      </c>
      <c r="AI34" s="170">
        <f>IF('Indicator Data'!AJ38="No Data",1,IF('Indicator Data imputation'!AJ37&lt;&gt;"",1,0))</f>
        <v>0</v>
      </c>
      <c r="AJ34" s="170">
        <f>IF('Indicator Data'!AK38="No Data",1,IF('Indicator Data imputation'!AK37&lt;&gt;"",1,0))</f>
        <v>0</v>
      </c>
      <c r="AK34" s="170">
        <f>IF('Indicator Data'!AL38="No Data",1,IF('Indicator Data imputation'!AL37&lt;&gt;"",1,0))</f>
        <v>0</v>
      </c>
      <c r="AL34" s="170">
        <f>IF('Indicator Data'!AM38="No Data",1,IF('Indicator Data imputation'!AM37&lt;&gt;"",1,0))</f>
        <v>0</v>
      </c>
      <c r="AM34" s="170">
        <f>IF('Indicator Data'!AN38="No Data",1,IF('Indicator Data imputation'!AN37&lt;&gt;"",1,0))</f>
        <v>0</v>
      </c>
      <c r="AN34" s="170">
        <f>IF('Indicator Data'!AO38="No Data",1,IF('Indicator Data imputation'!AO37&lt;&gt;"",1,0))</f>
        <v>0</v>
      </c>
      <c r="AO34" s="170">
        <f>IF('Indicator Data'!AP38="No Data",1,IF('Indicator Data imputation'!AP37&lt;&gt;"",1,0))</f>
        <v>0</v>
      </c>
      <c r="AP34" s="170">
        <f>IF('Indicator Data'!AQ38="No Data",1,IF('Indicator Data imputation'!AQ37&lt;&gt;"",1,0))</f>
        <v>1</v>
      </c>
      <c r="AQ34" s="170">
        <f>IF('Indicator Data'!AR38="No Data",1,IF('Indicator Data imputation'!AR37&lt;&gt;"",1,0))</f>
        <v>1</v>
      </c>
      <c r="AR34" s="170">
        <f>IF('Indicator Data'!AS38="No Data",1,IF('Indicator Data imputation'!AS37&lt;&gt;"",1,0))</f>
        <v>0</v>
      </c>
      <c r="AS34" s="170">
        <f>IF('Indicator Data'!AT38="No Data",1,IF('Indicator Data imputation'!AT37&lt;&gt;"",1,0))</f>
        <v>0</v>
      </c>
      <c r="AT34" s="170">
        <f>IF('Indicator Data'!AU38="No Data",1,IF('Indicator Data imputation'!AU37&lt;&gt;"",1,0))</f>
        <v>0</v>
      </c>
      <c r="AU34" s="170">
        <f>IF('Indicator Data'!AV38="No Data",1,IF('Indicator Data imputation'!AV37&lt;&gt;"",1,0))</f>
        <v>0</v>
      </c>
      <c r="AV34" s="170">
        <f>IF('Indicator Data'!AW38="No Data",1,IF('Indicator Data imputation'!AW37&lt;&gt;"",1,0))</f>
        <v>0</v>
      </c>
      <c r="AW34" s="170">
        <f>IF('Indicator Data'!AX38="No Data",1,IF('Indicator Data imputation'!AX37&lt;&gt;"",1,0))</f>
        <v>0</v>
      </c>
      <c r="AX34" s="170">
        <f>IF('Indicator Data'!AY38="No Data",1,IF('Indicator Data imputation'!AY37&lt;&gt;"",1,0))</f>
        <v>0</v>
      </c>
      <c r="AY34" s="170">
        <f>IF('Indicator Data'!AZ38="No Data",1,IF('Indicator Data imputation'!AZ37&lt;&gt;"",1,0))</f>
        <v>0</v>
      </c>
      <c r="AZ34" s="170">
        <f>IF('Indicator Data'!BA38="No Data",1,IF('Indicator Data imputation'!BA37&lt;&gt;"",1,0))</f>
        <v>0</v>
      </c>
      <c r="BA34" s="5">
        <f t="shared" si="0"/>
        <v>3</v>
      </c>
      <c r="BB34" s="172">
        <f t="shared" si="1"/>
        <v>5.8823529411764705E-2</v>
      </c>
    </row>
    <row r="35" spans="1:54" x14ac:dyDescent="0.25">
      <c r="A35" s="5" t="s">
        <v>63</v>
      </c>
      <c r="B35" s="170">
        <f>IF('Indicator Data'!C39="No Data",1,IF('Indicator Data imputation'!C38&lt;&gt;"",1,0))</f>
        <v>0</v>
      </c>
      <c r="C35" s="170">
        <f>IF('Indicator Data'!D39="No Data",1,IF('Indicator Data imputation'!D38&lt;&gt;"",1,0))</f>
        <v>0</v>
      </c>
      <c r="D35" s="170">
        <f>IF('Indicator Data'!E39="No Data",1,IF('Indicator Data imputation'!E38&lt;&gt;"",1,0))</f>
        <v>0</v>
      </c>
      <c r="E35" s="170">
        <f>IF('Indicator Data'!F39="No Data",1,IF('Indicator Data imputation'!F38&lt;&gt;"",1,0))</f>
        <v>0</v>
      </c>
      <c r="F35" s="170">
        <f>IF('Indicator Data'!G39="No Data",1,IF('Indicator Data imputation'!G38&lt;&gt;"",1,0))</f>
        <v>0</v>
      </c>
      <c r="G35" s="170">
        <f>IF('Indicator Data'!H39="No Data",1,IF('Indicator Data imputation'!H38&lt;&gt;"",1,0))</f>
        <v>0</v>
      </c>
      <c r="H35" s="170">
        <f>IF('Indicator Data'!I39="No Data",1,IF('Indicator Data imputation'!I38&lt;&gt;"",1,0))</f>
        <v>0</v>
      </c>
      <c r="I35" s="170">
        <f>IF('Indicator Data'!J39="No Data",1,IF('Indicator Data imputation'!J38&lt;&gt;"",1,0))</f>
        <v>0</v>
      </c>
      <c r="J35" s="170">
        <f>IF('Indicator Data'!K39="No Data",1,IF('Indicator Data imputation'!K38&lt;&gt;"",1,0))</f>
        <v>0</v>
      </c>
      <c r="K35" s="170">
        <f>IF('Indicator Data'!L39="No Data",1,IF('Indicator Data imputation'!L38&lt;&gt;"",1,0))</f>
        <v>0</v>
      </c>
      <c r="L35" s="170">
        <f>IF('Indicator Data'!M39="No Data",1,IF('Indicator Data imputation'!M38&lt;&gt;"",1,0))</f>
        <v>0</v>
      </c>
      <c r="M35" s="170">
        <f>IF('Indicator Data'!N39="No Data",1,IF('Indicator Data imputation'!N38&lt;&gt;"",1,0))</f>
        <v>0</v>
      </c>
      <c r="N35" s="170">
        <f>IF('Indicator Data'!O39="No Data",1,IF('Indicator Data imputation'!O38&lt;&gt;"",1,0))</f>
        <v>0</v>
      </c>
      <c r="O35" s="170">
        <f>IF('Indicator Data'!P39="No Data",1,IF('Indicator Data imputation'!P38&lt;&gt;"",1,0))</f>
        <v>0</v>
      </c>
      <c r="P35" s="170">
        <f>IF('Indicator Data'!Q39="No Data",1,IF('Indicator Data imputation'!Q38&lt;&gt;"",1,0))</f>
        <v>0</v>
      </c>
      <c r="Q35" s="170">
        <f>IF('Indicator Data'!R39="No Data",1,IF('Indicator Data imputation'!R38&lt;&gt;"",1,0))</f>
        <v>1</v>
      </c>
      <c r="R35" s="170">
        <f>IF('Indicator Data'!S39="No Data",1,IF('Indicator Data imputation'!S38&lt;&gt;"",1,0))</f>
        <v>0</v>
      </c>
      <c r="S35" s="170">
        <f>IF('Indicator Data'!T39="No Data",1,IF('Indicator Data imputation'!T38&lt;&gt;"",1,0))</f>
        <v>0</v>
      </c>
      <c r="T35" s="170">
        <f>IF('Indicator Data'!U39="No Data",1,IF('Indicator Data imputation'!U38&lt;&gt;"",1,0))</f>
        <v>0</v>
      </c>
      <c r="U35" s="170">
        <f>IF('Indicator Data'!V39="No Data",1,IF('Indicator Data imputation'!V38&lt;&gt;"",1,0))</f>
        <v>0</v>
      </c>
      <c r="V35" s="170">
        <f>IF('Indicator Data'!W39="No Data",1,IF('Indicator Data imputation'!W38&lt;&gt;"",1,0))</f>
        <v>0</v>
      </c>
      <c r="W35" s="170">
        <f>IF('Indicator Data'!X39="No Data",1,IF('Indicator Data imputation'!X38&lt;&gt;"",1,0))</f>
        <v>0</v>
      </c>
      <c r="X35" s="170">
        <f>IF('Indicator Data'!Y39="No Data",1,IF('Indicator Data imputation'!Y38&lt;&gt;"",1,0))</f>
        <v>0</v>
      </c>
      <c r="Y35" s="170">
        <f>IF('Indicator Data'!Z39="No Data",1,IF('Indicator Data imputation'!Z38&lt;&gt;"",1,0))</f>
        <v>0</v>
      </c>
      <c r="Z35" s="170">
        <f>IF('Indicator Data'!AA39="No Data",1,IF('Indicator Data imputation'!AA38&lt;&gt;"",1,0))</f>
        <v>0</v>
      </c>
      <c r="AA35" s="170">
        <f>IF('Indicator Data'!AB39="No Data",1,IF('Indicator Data imputation'!AB38&lt;&gt;"",1,0))</f>
        <v>0</v>
      </c>
      <c r="AB35" s="170">
        <f>IF('Indicator Data'!AC39="No Data",1,IF('Indicator Data imputation'!AC38&lt;&gt;"",1,0))</f>
        <v>0</v>
      </c>
      <c r="AC35" s="170">
        <f>IF('Indicator Data'!AD39="No Data",1,IF('Indicator Data imputation'!AD38&lt;&gt;"",1,0))</f>
        <v>0</v>
      </c>
      <c r="AD35" s="170">
        <f>IF('Indicator Data'!AE39="No Data",1,IF('Indicator Data imputation'!AE38&lt;&gt;"",1,0))</f>
        <v>1</v>
      </c>
      <c r="AE35" s="170">
        <f>IF('Indicator Data'!AF39="No Data",1,IF('Indicator Data imputation'!AF38&lt;&gt;"",1,0))</f>
        <v>0</v>
      </c>
      <c r="AF35" s="170">
        <f>IF('Indicator Data'!AG39="No Data",1,IF('Indicator Data imputation'!AG38&lt;&gt;"",1,0))</f>
        <v>0</v>
      </c>
      <c r="AG35" s="170">
        <f>IF('Indicator Data'!AH39="No Data",1,IF('Indicator Data imputation'!AH38&lt;&gt;"",1,0))</f>
        <v>0</v>
      </c>
      <c r="AH35" s="170">
        <f>IF('Indicator Data'!AI39="No Data",1,IF('Indicator Data imputation'!AI38&lt;&gt;"",1,0))</f>
        <v>0</v>
      </c>
      <c r="AI35" s="170">
        <f>IF('Indicator Data'!AJ39="No Data",1,IF('Indicator Data imputation'!AJ38&lt;&gt;"",1,0))</f>
        <v>0</v>
      </c>
      <c r="AJ35" s="170">
        <f>IF('Indicator Data'!AK39="No Data",1,IF('Indicator Data imputation'!AK38&lt;&gt;"",1,0))</f>
        <v>0</v>
      </c>
      <c r="AK35" s="170">
        <f>IF('Indicator Data'!AL39="No Data",1,IF('Indicator Data imputation'!AL38&lt;&gt;"",1,0))</f>
        <v>0</v>
      </c>
      <c r="AL35" s="170">
        <f>IF('Indicator Data'!AM39="No Data",1,IF('Indicator Data imputation'!AM38&lt;&gt;"",1,0))</f>
        <v>0</v>
      </c>
      <c r="AM35" s="170">
        <f>IF('Indicator Data'!AN39="No Data",1,IF('Indicator Data imputation'!AN38&lt;&gt;"",1,0))</f>
        <v>0</v>
      </c>
      <c r="AN35" s="170">
        <f>IF('Indicator Data'!AO39="No Data",1,IF('Indicator Data imputation'!AO38&lt;&gt;"",1,0))</f>
        <v>0</v>
      </c>
      <c r="AO35" s="170">
        <f>IF('Indicator Data'!AP39="No Data",1,IF('Indicator Data imputation'!AP38&lt;&gt;"",1,0))</f>
        <v>0</v>
      </c>
      <c r="AP35" s="170">
        <f>IF('Indicator Data'!AQ39="No Data",1,IF('Indicator Data imputation'!AQ38&lt;&gt;"",1,0))</f>
        <v>0</v>
      </c>
      <c r="AQ35" s="170">
        <f>IF('Indicator Data'!AR39="No Data",1,IF('Indicator Data imputation'!AR38&lt;&gt;"",1,0))</f>
        <v>0</v>
      </c>
      <c r="AR35" s="170">
        <f>IF('Indicator Data'!AS39="No Data",1,IF('Indicator Data imputation'!AS38&lt;&gt;"",1,0))</f>
        <v>0</v>
      </c>
      <c r="AS35" s="170">
        <f>IF('Indicator Data'!AT39="No Data",1,IF('Indicator Data imputation'!AT38&lt;&gt;"",1,0))</f>
        <v>0</v>
      </c>
      <c r="AT35" s="170">
        <f>IF('Indicator Data'!AU39="No Data",1,IF('Indicator Data imputation'!AU38&lt;&gt;"",1,0))</f>
        <v>0</v>
      </c>
      <c r="AU35" s="170">
        <f>IF('Indicator Data'!AV39="No Data",1,IF('Indicator Data imputation'!AV38&lt;&gt;"",1,0))</f>
        <v>0</v>
      </c>
      <c r="AV35" s="170">
        <f>IF('Indicator Data'!AW39="No Data",1,IF('Indicator Data imputation'!AW38&lt;&gt;"",1,0))</f>
        <v>0</v>
      </c>
      <c r="AW35" s="170">
        <f>IF('Indicator Data'!AX39="No Data",1,IF('Indicator Data imputation'!AX38&lt;&gt;"",1,0))</f>
        <v>0</v>
      </c>
      <c r="AX35" s="170">
        <f>IF('Indicator Data'!AY39="No Data",1,IF('Indicator Data imputation'!AY38&lt;&gt;"",1,0))</f>
        <v>0</v>
      </c>
      <c r="AY35" s="170">
        <f>IF('Indicator Data'!AZ39="No Data",1,IF('Indicator Data imputation'!AZ38&lt;&gt;"",1,0))</f>
        <v>0</v>
      </c>
      <c r="AZ35" s="170">
        <f>IF('Indicator Data'!BA39="No Data",1,IF('Indicator Data imputation'!BA38&lt;&gt;"",1,0))</f>
        <v>0</v>
      </c>
      <c r="BA35" s="5">
        <f t="shared" si="0"/>
        <v>2</v>
      </c>
      <c r="BB35" s="172">
        <f t="shared" si="1"/>
        <v>3.9215686274509803E-2</v>
      </c>
    </row>
    <row r="36" spans="1:54" x14ac:dyDescent="0.25">
      <c r="A36" s="5" t="s">
        <v>65</v>
      </c>
      <c r="B36" s="170">
        <f>IF('Indicator Data'!C40="No Data",1,IF('Indicator Data imputation'!C39&lt;&gt;"",1,0))</f>
        <v>0</v>
      </c>
      <c r="C36" s="170">
        <f>IF('Indicator Data'!D40="No Data",1,IF('Indicator Data imputation'!D39&lt;&gt;"",1,0))</f>
        <v>0</v>
      </c>
      <c r="D36" s="170">
        <f>IF('Indicator Data'!E40="No Data",1,IF('Indicator Data imputation'!E39&lt;&gt;"",1,0))</f>
        <v>0</v>
      </c>
      <c r="E36" s="170">
        <f>IF('Indicator Data'!F40="No Data",1,IF('Indicator Data imputation'!F39&lt;&gt;"",1,0))</f>
        <v>0</v>
      </c>
      <c r="F36" s="170">
        <f>IF('Indicator Data'!G40="No Data",1,IF('Indicator Data imputation'!G39&lt;&gt;"",1,0))</f>
        <v>0</v>
      </c>
      <c r="G36" s="170">
        <f>IF('Indicator Data'!H40="No Data",1,IF('Indicator Data imputation'!H39&lt;&gt;"",1,0))</f>
        <v>0</v>
      </c>
      <c r="H36" s="170">
        <f>IF('Indicator Data'!I40="No Data",1,IF('Indicator Data imputation'!I39&lt;&gt;"",1,0))</f>
        <v>0</v>
      </c>
      <c r="I36" s="170">
        <f>IF('Indicator Data'!J40="No Data",1,IF('Indicator Data imputation'!J39&lt;&gt;"",1,0))</f>
        <v>0</v>
      </c>
      <c r="J36" s="170">
        <f>IF('Indicator Data'!K40="No Data",1,IF('Indicator Data imputation'!K39&lt;&gt;"",1,0))</f>
        <v>0</v>
      </c>
      <c r="K36" s="170">
        <f>IF('Indicator Data'!L40="No Data",1,IF('Indicator Data imputation'!L39&lt;&gt;"",1,0))</f>
        <v>0</v>
      </c>
      <c r="L36" s="170">
        <f>IF('Indicator Data'!M40="No Data",1,IF('Indicator Data imputation'!M39&lt;&gt;"",1,0))</f>
        <v>0</v>
      </c>
      <c r="M36" s="170">
        <f>IF('Indicator Data'!N40="No Data",1,IF('Indicator Data imputation'!N39&lt;&gt;"",1,0))</f>
        <v>0</v>
      </c>
      <c r="N36" s="170">
        <f>IF('Indicator Data'!O40="No Data",1,IF('Indicator Data imputation'!O39&lt;&gt;"",1,0))</f>
        <v>0</v>
      </c>
      <c r="O36" s="170">
        <f>IF('Indicator Data'!P40="No Data",1,IF('Indicator Data imputation'!P39&lt;&gt;"",1,0))</f>
        <v>0</v>
      </c>
      <c r="P36" s="170">
        <f>IF('Indicator Data'!Q40="No Data",1,IF('Indicator Data imputation'!Q39&lt;&gt;"",1,0))</f>
        <v>0</v>
      </c>
      <c r="Q36" s="170">
        <f>IF('Indicator Data'!R40="No Data",1,IF('Indicator Data imputation'!R39&lt;&gt;"",1,0))</f>
        <v>0</v>
      </c>
      <c r="R36" s="170">
        <f>IF('Indicator Data'!S40="No Data",1,IF('Indicator Data imputation'!S39&lt;&gt;"",1,0))</f>
        <v>0</v>
      </c>
      <c r="S36" s="170">
        <f>IF('Indicator Data'!T40="No Data",1,IF('Indicator Data imputation'!T39&lt;&gt;"",1,0))</f>
        <v>0</v>
      </c>
      <c r="T36" s="170">
        <f>IF('Indicator Data'!U40="No Data",1,IF('Indicator Data imputation'!U39&lt;&gt;"",1,0))</f>
        <v>0</v>
      </c>
      <c r="U36" s="170">
        <f>IF('Indicator Data'!V40="No Data",1,IF('Indicator Data imputation'!V39&lt;&gt;"",1,0))</f>
        <v>0</v>
      </c>
      <c r="V36" s="170">
        <f>IF('Indicator Data'!W40="No Data",1,IF('Indicator Data imputation'!W39&lt;&gt;"",1,0))</f>
        <v>0</v>
      </c>
      <c r="W36" s="170">
        <f>IF('Indicator Data'!X40="No Data",1,IF('Indicator Data imputation'!X39&lt;&gt;"",1,0))</f>
        <v>0</v>
      </c>
      <c r="X36" s="170">
        <f>IF('Indicator Data'!Y40="No Data",1,IF('Indicator Data imputation'!Y39&lt;&gt;"",1,0))</f>
        <v>0</v>
      </c>
      <c r="Y36" s="170">
        <f>IF('Indicator Data'!Z40="No Data",1,IF('Indicator Data imputation'!Z39&lt;&gt;"",1,0))</f>
        <v>0</v>
      </c>
      <c r="Z36" s="170">
        <f>IF('Indicator Data'!AA40="No Data",1,IF('Indicator Data imputation'!AA39&lt;&gt;"",1,0))</f>
        <v>0</v>
      </c>
      <c r="AA36" s="170">
        <f>IF('Indicator Data'!AB40="No Data",1,IF('Indicator Data imputation'!AB39&lt;&gt;"",1,0))</f>
        <v>0</v>
      </c>
      <c r="AB36" s="170">
        <f>IF('Indicator Data'!AC40="No Data",1,IF('Indicator Data imputation'!AC39&lt;&gt;"",1,0))</f>
        <v>0</v>
      </c>
      <c r="AC36" s="170">
        <f>IF('Indicator Data'!AD40="No Data",1,IF('Indicator Data imputation'!AD39&lt;&gt;"",1,0))</f>
        <v>0</v>
      </c>
      <c r="AD36" s="170">
        <f>IF('Indicator Data'!AE40="No Data",1,IF('Indicator Data imputation'!AE39&lt;&gt;"",1,0))</f>
        <v>0</v>
      </c>
      <c r="AE36" s="170">
        <f>IF('Indicator Data'!AF40="No Data",1,IF('Indicator Data imputation'!AF39&lt;&gt;"",1,0))</f>
        <v>0</v>
      </c>
      <c r="AF36" s="170">
        <f>IF('Indicator Data'!AG40="No Data",1,IF('Indicator Data imputation'!AG39&lt;&gt;"",1,0))</f>
        <v>0</v>
      </c>
      <c r="AG36" s="170">
        <f>IF('Indicator Data'!AH40="No Data",1,IF('Indicator Data imputation'!AH39&lt;&gt;"",1,0))</f>
        <v>0</v>
      </c>
      <c r="AH36" s="170">
        <f>IF('Indicator Data'!AI40="No Data",1,IF('Indicator Data imputation'!AI39&lt;&gt;"",1,0))</f>
        <v>0</v>
      </c>
      <c r="AI36" s="170">
        <f>IF('Indicator Data'!AJ40="No Data",1,IF('Indicator Data imputation'!AJ39&lt;&gt;"",1,0))</f>
        <v>0</v>
      </c>
      <c r="AJ36" s="170">
        <f>IF('Indicator Data'!AK40="No Data",1,IF('Indicator Data imputation'!AK39&lt;&gt;"",1,0))</f>
        <v>0</v>
      </c>
      <c r="AK36" s="170">
        <f>IF('Indicator Data'!AL40="No Data",1,IF('Indicator Data imputation'!AL39&lt;&gt;"",1,0))</f>
        <v>0</v>
      </c>
      <c r="AL36" s="170">
        <f>IF('Indicator Data'!AM40="No Data",1,IF('Indicator Data imputation'!AM39&lt;&gt;"",1,0))</f>
        <v>0</v>
      </c>
      <c r="AM36" s="170">
        <f>IF('Indicator Data'!AN40="No Data",1,IF('Indicator Data imputation'!AN39&lt;&gt;"",1,0))</f>
        <v>0</v>
      </c>
      <c r="AN36" s="170">
        <f>IF('Indicator Data'!AO40="No Data",1,IF('Indicator Data imputation'!AO39&lt;&gt;"",1,0))</f>
        <v>0</v>
      </c>
      <c r="AO36" s="170">
        <f>IF('Indicator Data'!AP40="No Data",1,IF('Indicator Data imputation'!AP39&lt;&gt;"",1,0))</f>
        <v>0</v>
      </c>
      <c r="AP36" s="170">
        <f>IF('Indicator Data'!AQ40="No Data",1,IF('Indicator Data imputation'!AQ39&lt;&gt;"",1,0))</f>
        <v>0</v>
      </c>
      <c r="AQ36" s="170">
        <f>IF('Indicator Data'!AR40="No Data",1,IF('Indicator Data imputation'!AR39&lt;&gt;"",1,0))</f>
        <v>0</v>
      </c>
      <c r="AR36" s="170">
        <f>IF('Indicator Data'!AS40="No Data",1,IF('Indicator Data imputation'!AS39&lt;&gt;"",1,0))</f>
        <v>0</v>
      </c>
      <c r="AS36" s="170">
        <f>IF('Indicator Data'!AT40="No Data",1,IF('Indicator Data imputation'!AT39&lt;&gt;"",1,0))</f>
        <v>0</v>
      </c>
      <c r="AT36" s="170">
        <f>IF('Indicator Data'!AU40="No Data",1,IF('Indicator Data imputation'!AU39&lt;&gt;"",1,0))</f>
        <v>0</v>
      </c>
      <c r="AU36" s="170">
        <f>IF('Indicator Data'!AV40="No Data",1,IF('Indicator Data imputation'!AV39&lt;&gt;"",1,0))</f>
        <v>0</v>
      </c>
      <c r="AV36" s="170">
        <f>IF('Indicator Data'!AW40="No Data",1,IF('Indicator Data imputation'!AW39&lt;&gt;"",1,0))</f>
        <v>0</v>
      </c>
      <c r="AW36" s="170">
        <f>IF('Indicator Data'!AX40="No Data",1,IF('Indicator Data imputation'!AX39&lt;&gt;"",1,0))</f>
        <v>0</v>
      </c>
      <c r="AX36" s="170">
        <f>IF('Indicator Data'!AY40="No Data",1,IF('Indicator Data imputation'!AY39&lt;&gt;"",1,0))</f>
        <v>0</v>
      </c>
      <c r="AY36" s="170">
        <f>IF('Indicator Data'!AZ40="No Data",1,IF('Indicator Data imputation'!AZ39&lt;&gt;"",1,0))</f>
        <v>0</v>
      </c>
      <c r="AZ36" s="170">
        <f>IF('Indicator Data'!BA40="No Data",1,IF('Indicator Data imputation'!BA39&lt;&gt;"",1,0))</f>
        <v>0</v>
      </c>
      <c r="BA36" s="5">
        <f t="shared" si="0"/>
        <v>0</v>
      </c>
      <c r="BB36" s="172">
        <f t="shared" si="1"/>
        <v>0</v>
      </c>
    </row>
    <row r="37" spans="1:54" x14ac:dyDescent="0.25">
      <c r="A37" s="5" t="s">
        <v>66</v>
      </c>
      <c r="B37" s="170">
        <f>IF('Indicator Data'!C41="No Data",1,IF('Indicator Data imputation'!C40&lt;&gt;"",1,0))</f>
        <v>0</v>
      </c>
      <c r="C37" s="170">
        <f>IF('Indicator Data'!D41="No Data",1,IF('Indicator Data imputation'!D40&lt;&gt;"",1,0))</f>
        <v>0</v>
      </c>
      <c r="D37" s="170">
        <f>IF('Indicator Data'!E41="No Data",1,IF('Indicator Data imputation'!E40&lt;&gt;"",1,0))</f>
        <v>0</v>
      </c>
      <c r="E37" s="170">
        <f>IF('Indicator Data'!F41="No Data",1,IF('Indicator Data imputation'!F40&lt;&gt;"",1,0))</f>
        <v>0</v>
      </c>
      <c r="F37" s="170">
        <f>IF('Indicator Data'!G41="No Data",1,IF('Indicator Data imputation'!G40&lt;&gt;"",1,0))</f>
        <v>0</v>
      </c>
      <c r="G37" s="170">
        <f>IF('Indicator Data'!H41="No Data",1,IF('Indicator Data imputation'!H40&lt;&gt;"",1,0))</f>
        <v>0</v>
      </c>
      <c r="H37" s="170">
        <f>IF('Indicator Data'!I41="No Data",1,IF('Indicator Data imputation'!I40&lt;&gt;"",1,0))</f>
        <v>0</v>
      </c>
      <c r="I37" s="170">
        <f>IF('Indicator Data'!J41="No Data",1,IF('Indicator Data imputation'!J40&lt;&gt;"",1,0))</f>
        <v>0</v>
      </c>
      <c r="J37" s="170">
        <f>IF('Indicator Data'!K41="No Data",1,IF('Indicator Data imputation'!K40&lt;&gt;"",1,0))</f>
        <v>0</v>
      </c>
      <c r="K37" s="170">
        <f>IF('Indicator Data'!L41="No Data",1,IF('Indicator Data imputation'!L40&lt;&gt;"",1,0))</f>
        <v>0</v>
      </c>
      <c r="L37" s="170">
        <f>IF('Indicator Data'!M41="No Data",1,IF('Indicator Data imputation'!M40&lt;&gt;"",1,0))</f>
        <v>0</v>
      </c>
      <c r="M37" s="170">
        <f>IF('Indicator Data'!N41="No Data",1,IF('Indicator Data imputation'!N40&lt;&gt;"",1,0))</f>
        <v>0</v>
      </c>
      <c r="N37" s="170">
        <f>IF('Indicator Data'!O41="No Data",1,IF('Indicator Data imputation'!O40&lt;&gt;"",1,0))</f>
        <v>0</v>
      </c>
      <c r="O37" s="170">
        <f>IF('Indicator Data'!P41="No Data",1,IF('Indicator Data imputation'!P40&lt;&gt;"",1,0))</f>
        <v>0</v>
      </c>
      <c r="P37" s="170">
        <f>IF('Indicator Data'!Q41="No Data",1,IF('Indicator Data imputation'!Q40&lt;&gt;"",1,0))</f>
        <v>0</v>
      </c>
      <c r="Q37" s="170">
        <f>IF('Indicator Data'!R41="No Data",1,IF('Indicator Data imputation'!R40&lt;&gt;"",1,0))</f>
        <v>0</v>
      </c>
      <c r="R37" s="170">
        <f>IF('Indicator Data'!S41="No Data",1,IF('Indicator Data imputation'!S40&lt;&gt;"",1,0))</f>
        <v>0</v>
      </c>
      <c r="S37" s="170">
        <f>IF('Indicator Data'!T41="No Data",1,IF('Indicator Data imputation'!T40&lt;&gt;"",1,0))</f>
        <v>0</v>
      </c>
      <c r="T37" s="170">
        <f>IF('Indicator Data'!U41="No Data",1,IF('Indicator Data imputation'!U40&lt;&gt;"",1,0))</f>
        <v>0</v>
      </c>
      <c r="U37" s="170">
        <f>IF('Indicator Data'!V41="No Data",1,IF('Indicator Data imputation'!V40&lt;&gt;"",1,0))</f>
        <v>0</v>
      </c>
      <c r="V37" s="170">
        <f>IF('Indicator Data'!W41="No Data",1,IF('Indicator Data imputation'!W40&lt;&gt;"",1,0))</f>
        <v>0</v>
      </c>
      <c r="W37" s="170">
        <f>IF('Indicator Data'!X41="No Data",1,IF('Indicator Data imputation'!X40&lt;&gt;"",1,0))</f>
        <v>0</v>
      </c>
      <c r="X37" s="170">
        <f>IF('Indicator Data'!Y41="No Data",1,IF('Indicator Data imputation'!Y40&lt;&gt;"",1,0))</f>
        <v>0</v>
      </c>
      <c r="Y37" s="170">
        <f>IF('Indicator Data'!Z41="No Data",1,IF('Indicator Data imputation'!Z40&lt;&gt;"",1,0))</f>
        <v>0</v>
      </c>
      <c r="Z37" s="170">
        <f>IF('Indicator Data'!AA41="No Data",1,IF('Indicator Data imputation'!AA40&lt;&gt;"",1,0))</f>
        <v>0</v>
      </c>
      <c r="AA37" s="170">
        <f>IF('Indicator Data'!AB41="No Data",1,IF('Indicator Data imputation'!AB40&lt;&gt;"",1,0))</f>
        <v>0</v>
      </c>
      <c r="AB37" s="170">
        <f>IF('Indicator Data'!AC41="No Data",1,IF('Indicator Data imputation'!AC40&lt;&gt;"",1,0))</f>
        <v>0</v>
      </c>
      <c r="AC37" s="170">
        <f>IF('Indicator Data'!AD41="No Data",1,IF('Indicator Data imputation'!AD40&lt;&gt;"",1,0))</f>
        <v>0</v>
      </c>
      <c r="AD37" s="170">
        <f>IF('Indicator Data'!AE41="No Data",1,IF('Indicator Data imputation'!AE40&lt;&gt;"",1,0))</f>
        <v>0</v>
      </c>
      <c r="AE37" s="170">
        <f>IF('Indicator Data'!AF41="No Data",1,IF('Indicator Data imputation'!AF40&lt;&gt;"",1,0))</f>
        <v>0</v>
      </c>
      <c r="AF37" s="170">
        <f>IF('Indicator Data'!AG41="No Data",1,IF('Indicator Data imputation'!AG40&lt;&gt;"",1,0))</f>
        <v>0</v>
      </c>
      <c r="AG37" s="170">
        <f>IF('Indicator Data'!AH41="No Data",1,IF('Indicator Data imputation'!AH40&lt;&gt;"",1,0))</f>
        <v>0</v>
      </c>
      <c r="AH37" s="170">
        <f>IF('Indicator Data'!AI41="No Data",1,IF('Indicator Data imputation'!AI40&lt;&gt;"",1,0))</f>
        <v>0</v>
      </c>
      <c r="AI37" s="170">
        <f>IF('Indicator Data'!AJ41="No Data",1,IF('Indicator Data imputation'!AJ40&lt;&gt;"",1,0))</f>
        <v>0</v>
      </c>
      <c r="AJ37" s="170">
        <f>IF('Indicator Data'!AK41="No Data",1,IF('Indicator Data imputation'!AK40&lt;&gt;"",1,0))</f>
        <v>0</v>
      </c>
      <c r="AK37" s="170">
        <f>IF('Indicator Data'!AL41="No Data",1,IF('Indicator Data imputation'!AL40&lt;&gt;"",1,0))</f>
        <v>0</v>
      </c>
      <c r="AL37" s="170">
        <f>IF('Indicator Data'!AM41="No Data",1,IF('Indicator Data imputation'!AM40&lt;&gt;"",1,0))</f>
        <v>0</v>
      </c>
      <c r="AM37" s="170">
        <f>IF('Indicator Data'!AN41="No Data",1,IF('Indicator Data imputation'!AN40&lt;&gt;"",1,0))</f>
        <v>0</v>
      </c>
      <c r="AN37" s="170">
        <f>IF('Indicator Data'!AO41="No Data",1,IF('Indicator Data imputation'!AO40&lt;&gt;"",1,0))</f>
        <v>0</v>
      </c>
      <c r="AO37" s="170">
        <f>IF('Indicator Data'!AP41="No Data",1,IF('Indicator Data imputation'!AP40&lt;&gt;"",1,0))</f>
        <v>0</v>
      </c>
      <c r="AP37" s="170">
        <f>IF('Indicator Data'!AQ41="No Data",1,IF('Indicator Data imputation'!AQ40&lt;&gt;"",1,0))</f>
        <v>0</v>
      </c>
      <c r="AQ37" s="170">
        <f>IF('Indicator Data'!AR41="No Data",1,IF('Indicator Data imputation'!AR40&lt;&gt;"",1,0))</f>
        <v>0</v>
      </c>
      <c r="AR37" s="170">
        <f>IF('Indicator Data'!AS41="No Data",1,IF('Indicator Data imputation'!AS40&lt;&gt;"",1,0))</f>
        <v>0</v>
      </c>
      <c r="AS37" s="170">
        <f>IF('Indicator Data'!AT41="No Data",1,IF('Indicator Data imputation'!AT40&lt;&gt;"",1,0))</f>
        <v>0</v>
      </c>
      <c r="AT37" s="170">
        <f>IF('Indicator Data'!AU41="No Data",1,IF('Indicator Data imputation'!AU40&lt;&gt;"",1,0))</f>
        <v>0</v>
      </c>
      <c r="AU37" s="170">
        <f>IF('Indicator Data'!AV41="No Data",1,IF('Indicator Data imputation'!AV40&lt;&gt;"",1,0))</f>
        <v>0</v>
      </c>
      <c r="AV37" s="170">
        <f>IF('Indicator Data'!AW41="No Data",1,IF('Indicator Data imputation'!AW40&lt;&gt;"",1,0))</f>
        <v>0</v>
      </c>
      <c r="AW37" s="170">
        <f>IF('Indicator Data'!AX41="No Data",1,IF('Indicator Data imputation'!AX40&lt;&gt;"",1,0))</f>
        <v>0</v>
      </c>
      <c r="AX37" s="170">
        <f>IF('Indicator Data'!AY41="No Data",1,IF('Indicator Data imputation'!AY40&lt;&gt;"",1,0))</f>
        <v>0</v>
      </c>
      <c r="AY37" s="170">
        <f>IF('Indicator Data'!AZ41="No Data",1,IF('Indicator Data imputation'!AZ40&lt;&gt;"",1,0))</f>
        <v>0</v>
      </c>
      <c r="AZ37" s="170">
        <f>IF('Indicator Data'!BA41="No Data",1,IF('Indicator Data imputation'!BA40&lt;&gt;"",1,0))</f>
        <v>0</v>
      </c>
      <c r="BA37" s="5">
        <f t="shared" si="0"/>
        <v>0</v>
      </c>
      <c r="BB37" s="172">
        <f t="shared" si="1"/>
        <v>0</v>
      </c>
    </row>
    <row r="38" spans="1:54" x14ac:dyDescent="0.25">
      <c r="A38" s="5" t="s">
        <v>68</v>
      </c>
      <c r="B38" s="170">
        <f>IF('Indicator Data'!C42="No Data",1,IF('Indicator Data imputation'!C41&lt;&gt;"",1,0))</f>
        <v>0</v>
      </c>
      <c r="C38" s="170">
        <f>IF('Indicator Data'!D42="No Data",1,IF('Indicator Data imputation'!D41&lt;&gt;"",1,0))</f>
        <v>0</v>
      </c>
      <c r="D38" s="170">
        <f>IF('Indicator Data'!E42="No Data",1,IF('Indicator Data imputation'!E41&lt;&gt;"",1,0))</f>
        <v>1</v>
      </c>
      <c r="E38" s="170">
        <f>IF('Indicator Data'!F42="No Data",1,IF('Indicator Data imputation'!F41&lt;&gt;"",1,0))</f>
        <v>0</v>
      </c>
      <c r="F38" s="170">
        <f>IF('Indicator Data'!G42="No Data",1,IF('Indicator Data imputation'!G41&lt;&gt;"",1,0))</f>
        <v>0</v>
      </c>
      <c r="G38" s="170">
        <f>IF('Indicator Data'!H42="No Data",1,IF('Indicator Data imputation'!H41&lt;&gt;"",1,0))</f>
        <v>0</v>
      </c>
      <c r="H38" s="170">
        <f>IF('Indicator Data'!I42="No Data",1,IF('Indicator Data imputation'!I41&lt;&gt;"",1,0))</f>
        <v>0</v>
      </c>
      <c r="I38" s="170">
        <f>IF('Indicator Data'!J42="No Data",1,IF('Indicator Data imputation'!J41&lt;&gt;"",1,0))</f>
        <v>0</v>
      </c>
      <c r="J38" s="170">
        <f>IF('Indicator Data'!K42="No Data",1,IF('Indicator Data imputation'!K41&lt;&gt;"",1,0))</f>
        <v>0</v>
      </c>
      <c r="K38" s="170">
        <f>IF('Indicator Data'!L42="No Data",1,IF('Indicator Data imputation'!L41&lt;&gt;"",1,0))</f>
        <v>0</v>
      </c>
      <c r="L38" s="170">
        <f>IF('Indicator Data'!M42="No Data",1,IF('Indicator Data imputation'!M41&lt;&gt;"",1,0))</f>
        <v>0</v>
      </c>
      <c r="M38" s="170">
        <f>IF('Indicator Data'!N42="No Data",1,IF('Indicator Data imputation'!N41&lt;&gt;"",1,0))</f>
        <v>0</v>
      </c>
      <c r="N38" s="170">
        <f>IF('Indicator Data'!O42="No Data",1,IF('Indicator Data imputation'!O41&lt;&gt;"",1,0))</f>
        <v>0</v>
      </c>
      <c r="O38" s="170">
        <f>IF('Indicator Data'!P42="No Data",1,IF('Indicator Data imputation'!P41&lt;&gt;"",1,0))</f>
        <v>0</v>
      </c>
      <c r="P38" s="170">
        <f>IF('Indicator Data'!Q42="No Data",1,IF('Indicator Data imputation'!Q41&lt;&gt;"",1,0))</f>
        <v>0</v>
      </c>
      <c r="Q38" s="170">
        <f>IF('Indicator Data'!R42="No Data",1,IF('Indicator Data imputation'!R41&lt;&gt;"",1,0))</f>
        <v>0</v>
      </c>
      <c r="R38" s="170">
        <f>IF('Indicator Data'!S42="No Data",1,IF('Indicator Data imputation'!S41&lt;&gt;"",1,0))</f>
        <v>0</v>
      </c>
      <c r="S38" s="170">
        <f>IF('Indicator Data'!T42="No Data",1,IF('Indicator Data imputation'!T41&lt;&gt;"",1,0))</f>
        <v>0</v>
      </c>
      <c r="T38" s="170">
        <f>IF('Indicator Data'!U42="No Data",1,IF('Indicator Data imputation'!U41&lt;&gt;"",1,0))</f>
        <v>0</v>
      </c>
      <c r="U38" s="170">
        <f>IF('Indicator Data'!V42="No Data",1,IF('Indicator Data imputation'!V41&lt;&gt;"",1,0))</f>
        <v>0</v>
      </c>
      <c r="V38" s="170">
        <f>IF('Indicator Data'!W42="No Data",1,IF('Indicator Data imputation'!W41&lt;&gt;"",1,0))</f>
        <v>0</v>
      </c>
      <c r="W38" s="170">
        <f>IF('Indicator Data'!X42="No Data",1,IF('Indicator Data imputation'!X41&lt;&gt;"",1,0))</f>
        <v>0</v>
      </c>
      <c r="X38" s="170">
        <f>IF('Indicator Data'!Y42="No Data",1,IF('Indicator Data imputation'!Y41&lt;&gt;"",1,0))</f>
        <v>1</v>
      </c>
      <c r="Y38" s="170">
        <f>IF('Indicator Data'!Z42="No Data",1,IF('Indicator Data imputation'!Z41&lt;&gt;"",1,0))</f>
        <v>0</v>
      </c>
      <c r="Z38" s="170">
        <f>IF('Indicator Data'!AA42="No Data",1,IF('Indicator Data imputation'!AA41&lt;&gt;"",1,0))</f>
        <v>0</v>
      </c>
      <c r="AA38" s="170">
        <f>IF('Indicator Data'!AB42="No Data",1,IF('Indicator Data imputation'!AB41&lt;&gt;"",1,0))</f>
        <v>0</v>
      </c>
      <c r="AB38" s="170">
        <f>IF('Indicator Data'!AC42="No Data",1,IF('Indicator Data imputation'!AC41&lt;&gt;"",1,0))</f>
        <v>0</v>
      </c>
      <c r="AC38" s="170">
        <f>IF('Indicator Data'!AD42="No Data",1,IF('Indicator Data imputation'!AD41&lt;&gt;"",1,0))</f>
        <v>0</v>
      </c>
      <c r="AD38" s="170">
        <f>IF('Indicator Data'!AE42="No Data",1,IF('Indicator Data imputation'!AE41&lt;&gt;"",1,0))</f>
        <v>0</v>
      </c>
      <c r="AE38" s="170">
        <f>IF('Indicator Data'!AF42="No Data",1,IF('Indicator Data imputation'!AF41&lt;&gt;"",1,0))</f>
        <v>1</v>
      </c>
      <c r="AF38" s="170">
        <f>IF('Indicator Data'!AG42="No Data",1,IF('Indicator Data imputation'!AG41&lt;&gt;"",1,0))</f>
        <v>0</v>
      </c>
      <c r="AG38" s="170">
        <f>IF('Indicator Data'!AH42="No Data",1,IF('Indicator Data imputation'!AH41&lt;&gt;"",1,0))</f>
        <v>0</v>
      </c>
      <c r="AH38" s="170">
        <f>IF('Indicator Data'!AI42="No Data",1,IF('Indicator Data imputation'!AI41&lt;&gt;"",1,0))</f>
        <v>0</v>
      </c>
      <c r="AI38" s="170">
        <f>IF('Indicator Data'!AJ42="No Data",1,IF('Indicator Data imputation'!AJ41&lt;&gt;"",1,0))</f>
        <v>0</v>
      </c>
      <c r="AJ38" s="170">
        <f>IF('Indicator Data'!AK42="No Data",1,IF('Indicator Data imputation'!AK41&lt;&gt;"",1,0))</f>
        <v>0</v>
      </c>
      <c r="AK38" s="170">
        <f>IF('Indicator Data'!AL42="No Data",1,IF('Indicator Data imputation'!AL41&lt;&gt;"",1,0))</f>
        <v>0</v>
      </c>
      <c r="AL38" s="170">
        <f>IF('Indicator Data'!AM42="No Data",1,IF('Indicator Data imputation'!AM41&lt;&gt;"",1,0))</f>
        <v>0</v>
      </c>
      <c r="AM38" s="170">
        <f>IF('Indicator Data'!AN42="No Data",1,IF('Indicator Data imputation'!AN41&lt;&gt;"",1,0))</f>
        <v>1</v>
      </c>
      <c r="AN38" s="170">
        <f>IF('Indicator Data'!AO42="No Data",1,IF('Indicator Data imputation'!AO41&lt;&gt;"",1,0))</f>
        <v>1</v>
      </c>
      <c r="AO38" s="170">
        <f>IF('Indicator Data'!AP42="No Data",1,IF('Indicator Data imputation'!AP41&lt;&gt;"",1,0))</f>
        <v>1</v>
      </c>
      <c r="AP38" s="170">
        <f>IF('Indicator Data'!AQ42="No Data",1,IF('Indicator Data imputation'!AQ41&lt;&gt;"",1,0))</f>
        <v>1</v>
      </c>
      <c r="AQ38" s="170">
        <f>IF('Indicator Data'!AR42="No Data",1,IF('Indicator Data imputation'!AR41&lt;&gt;"",1,0))</f>
        <v>0</v>
      </c>
      <c r="AR38" s="170">
        <f>IF('Indicator Data'!AS42="No Data",1,IF('Indicator Data imputation'!AS41&lt;&gt;"",1,0))</f>
        <v>0</v>
      </c>
      <c r="AS38" s="170">
        <f>IF('Indicator Data'!AT42="No Data",1,IF('Indicator Data imputation'!AT41&lt;&gt;"",1,0))</f>
        <v>0</v>
      </c>
      <c r="AT38" s="170">
        <f>IF('Indicator Data'!AU42="No Data",1,IF('Indicator Data imputation'!AU41&lt;&gt;"",1,0))</f>
        <v>0</v>
      </c>
      <c r="AU38" s="170">
        <f>IF('Indicator Data'!AV42="No Data",1,IF('Indicator Data imputation'!AV41&lt;&gt;"",1,0))</f>
        <v>0</v>
      </c>
      <c r="AV38" s="170">
        <f>IF('Indicator Data'!AW42="No Data",1,IF('Indicator Data imputation'!AW41&lt;&gt;"",1,0))</f>
        <v>0</v>
      </c>
      <c r="AW38" s="170">
        <f>IF('Indicator Data'!AX42="No Data",1,IF('Indicator Data imputation'!AX41&lt;&gt;"",1,0))</f>
        <v>0</v>
      </c>
      <c r="AX38" s="170">
        <f>IF('Indicator Data'!AY42="No Data",1,IF('Indicator Data imputation'!AY41&lt;&gt;"",1,0))</f>
        <v>0</v>
      </c>
      <c r="AY38" s="170">
        <f>IF('Indicator Data'!AZ42="No Data",1,IF('Indicator Data imputation'!AZ41&lt;&gt;"",1,0))</f>
        <v>0</v>
      </c>
      <c r="AZ38" s="170">
        <f>IF('Indicator Data'!BA42="No Data",1,IF('Indicator Data imputation'!BA41&lt;&gt;"",1,0))</f>
        <v>0</v>
      </c>
      <c r="BA38" s="5">
        <f t="shared" si="0"/>
        <v>7</v>
      </c>
      <c r="BB38" s="172">
        <f t="shared" si="1"/>
        <v>0.13725490196078433</v>
      </c>
    </row>
    <row r="39" spans="1:54" x14ac:dyDescent="0.25">
      <c r="A39" s="5" t="s">
        <v>71</v>
      </c>
      <c r="B39" s="170">
        <f>IF('Indicator Data'!C43="No Data",1,IF('Indicator Data imputation'!C42&lt;&gt;"",1,0))</f>
        <v>0</v>
      </c>
      <c r="C39" s="170">
        <f>IF('Indicator Data'!D43="No Data",1,IF('Indicator Data imputation'!D42&lt;&gt;"",1,0))</f>
        <v>0</v>
      </c>
      <c r="D39" s="170">
        <f>IF('Indicator Data'!E43="No Data",1,IF('Indicator Data imputation'!E42&lt;&gt;"",1,0))</f>
        <v>0</v>
      </c>
      <c r="E39" s="170">
        <f>IF('Indicator Data'!F43="No Data",1,IF('Indicator Data imputation'!F42&lt;&gt;"",1,0))</f>
        <v>0</v>
      </c>
      <c r="F39" s="170">
        <f>IF('Indicator Data'!G43="No Data",1,IF('Indicator Data imputation'!G42&lt;&gt;"",1,0))</f>
        <v>0</v>
      </c>
      <c r="G39" s="170">
        <f>IF('Indicator Data'!H43="No Data",1,IF('Indicator Data imputation'!H42&lt;&gt;"",1,0))</f>
        <v>0</v>
      </c>
      <c r="H39" s="170">
        <f>IF('Indicator Data'!I43="No Data",1,IF('Indicator Data imputation'!I42&lt;&gt;"",1,0))</f>
        <v>0</v>
      </c>
      <c r="I39" s="170">
        <f>IF('Indicator Data'!J43="No Data",1,IF('Indicator Data imputation'!J42&lt;&gt;"",1,0))</f>
        <v>0</v>
      </c>
      <c r="J39" s="170">
        <f>IF('Indicator Data'!K43="No Data",1,IF('Indicator Data imputation'!K42&lt;&gt;"",1,0))</f>
        <v>0</v>
      </c>
      <c r="K39" s="170">
        <f>IF('Indicator Data'!L43="No Data",1,IF('Indicator Data imputation'!L42&lt;&gt;"",1,0))</f>
        <v>0</v>
      </c>
      <c r="L39" s="170">
        <f>IF('Indicator Data'!M43="No Data",1,IF('Indicator Data imputation'!M42&lt;&gt;"",1,0))</f>
        <v>0</v>
      </c>
      <c r="M39" s="170">
        <f>IF('Indicator Data'!N43="No Data",1,IF('Indicator Data imputation'!N42&lt;&gt;"",1,0))</f>
        <v>0</v>
      </c>
      <c r="N39" s="170">
        <f>IF('Indicator Data'!O43="No Data",1,IF('Indicator Data imputation'!O42&lt;&gt;"",1,0))</f>
        <v>0</v>
      </c>
      <c r="O39" s="170">
        <f>IF('Indicator Data'!P43="No Data",1,IF('Indicator Data imputation'!P42&lt;&gt;"",1,0))</f>
        <v>0</v>
      </c>
      <c r="P39" s="170">
        <f>IF('Indicator Data'!Q43="No Data",1,IF('Indicator Data imputation'!Q42&lt;&gt;"",1,0))</f>
        <v>0</v>
      </c>
      <c r="Q39" s="170">
        <f>IF('Indicator Data'!R43="No Data",1,IF('Indicator Data imputation'!R42&lt;&gt;"",1,0))</f>
        <v>0</v>
      </c>
      <c r="R39" s="170">
        <f>IF('Indicator Data'!S43="No Data",1,IF('Indicator Data imputation'!S42&lt;&gt;"",1,0))</f>
        <v>0</v>
      </c>
      <c r="S39" s="170">
        <f>IF('Indicator Data'!T43="No Data",1,IF('Indicator Data imputation'!T42&lt;&gt;"",1,0))</f>
        <v>0</v>
      </c>
      <c r="T39" s="170">
        <f>IF('Indicator Data'!U43="No Data",1,IF('Indicator Data imputation'!U42&lt;&gt;"",1,0))</f>
        <v>0</v>
      </c>
      <c r="U39" s="170">
        <f>IF('Indicator Data'!V43="No Data",1,IF('Indicator Data imputation'!V42&lt;&gt;"",1,0))</f>
        <v>0</v>
      </c>
      <c r="V39" s="170">
        <f>IF('Indicator Data'!W43="No Data",1,IF('Indicator Data imputation'!W42&lt;&gt;"",1,0))</f>
        <v>0</v>
      </c>
      <c r="W39" s="170">
        <f>IF('Indicator Data'!X43="No Data",1,IF('Indicator Data imputation'!X42&lt;&gt;"",1,0))</f>
        <v>0</v>
      </c>
      <c r="X39" s="170">
        <f>IF('Indicator Data'!Y43="No Data",1,IF('Indicator Data imputation'!Y42&lt;&gt;"",1,0))</f>
        <v>0</v>
      </c>
      <c r="Y39" s="170">
        <f>IF('Indicator Data'!Z43="No Data",1,IF('Indicator Data imputation'!Z42&lt;&gt;"",1,0))</f>
        <v>0</v>
      </c>
      <c r="Z39" s="170">
        <f>IF('Indicator Data'!AA43="No Data",1,IF('Indicator Data imputation'!AA42&lt;&gt;"",1,0))</f>
        <v>0</v>
      </c>
      <c r="AA39" s="170">
        <f>IF('Indicator Data'!AB43="No Data",1,IF('Indicator Data imputation'!AB42&lt;&gt;"",1,0))</f>
        <v>0</v>
      </c>
      <c r="AB39" s="170">
        <f>IF('Indicator Data'!AC43="No Data",1,IF('Indicator Data imputation'!AC42&lt;&gt;"",1,0))</f>
        <v>0</v>
      </c>
      <c r="AC39" s="170">
        <f>IF('Indicator Data'!AD43="No Data",1,IF('Indicator Data imputation'!AD42&lt;&gt;"",1,0))</f>
        <v>0</v>
      </c>
      <c r="AD39" s="170">
        <f>IF('Indicator Data'!AE43="No Data",1,IF('Indicator Data imputation'!AE42&lt;&gt;"",1,0))</f>
        <v>0</v>
      </c>
      <c r="AE39" s="170">
        <f>IF('Indicator Data'!AF43="No Data",1,IF('Indicator Data imputation'!AF42&lt;&gt;"",1,0))</f>
        <v>0</v>
      </c>
      <c r="AF39" s="170">
        <f>IF('Indicator Data'!AG43="No Data",1,IF('Indicator Data imputation'!AG42&lt;&gt;"",1,0))</f>
        <v>0</v>
      </c>
      <c r="AG39" s="170">
        <f>IF('Indicator Data'!AH43="No Data",1,IF('Indicator Data imputation'!AH42&lt;&gt;"",1,0))</f>
        <v>0</v>
      </c>
      <c r="AH39" s="170">
        <f>IF('Indicator Data'!AI43="No Data",1,IF('Indicator Data imputation'!AI42&lt;&gt;"",1,0))</f>
        <v>0</v>
      </c>
      <c r="AI39" s="170">
        <f>IF('Indicator Data'!AJ43="No Data",1,IF('Indicator Data imputation'!AJ42&lt;&gt;"",1,0))</f>
        <v>0</v>
      </c>
      <c r="AJ39" s="170">
        <f>IF('Indicator Data'!AK43="No Data",1,IF('Indicator Data imputation'!AK42&lt;&gt;"",1,0))</f>
        <v>0</v>
      </c>
      <c r="AK39" s="170">
        <f>IF('Indicator Data'!AL43="No Data",1,IF('Indicator Data imputation'!AL42&lt;&gt;"",1,0))</f>
        <v>0</v>
      </c>
      <c r="AL39" s="170">
        <f>IF('Indicator Data'!AM43="No Data",1,IF('Indicator Data imputation'!AM42&lt;&gt;"",1,0))</f>
        <v>0</v>
      </c>
      <c r="AM39" s="170">
        <f>IF('Indicator Data'!AN43="No Data",1,IF('Indicator Data imputation'!AN42&lt;&gt;"",1,0))</f>
        <v>0</v>
      </c>
      <c r="AN39" s="170">
        <f>IF('Indicator Data'!AO43="No Data",1,IF('Indicator Data imputation'!AO42&lt;&gt;"",1,0))</f>
        <v>0</v>
      </c>
      <c r="AO39" s="170">
        <f>IF('Indicator Data'!AP43="No Data",1,IF('Indicator Data imputation'!AP42&lt;&gt;"",1,0))</f>
        <v>0</v>
      </c>
      <c r="AP39" s="170">
        <f>IF('Indicator Data'!AQ43="No Data",1,IF('Indicator Data imputation'!AQ42&lt;&gt;"",1,0))</f>
        <v>0</v>
      </c>
      <c r="AQ39" s="170">
        <f>IF('Indicator Data'!AR43="No Data",1,IF('Indicator Data imputation'!AR42&lt;&gt;"",1,0))</f>
        <v>1</v>
      </c>
      <c r="AR39" s="170">
        <f>IF('Indicator Data'!AS43="No Data",1,IF('Indicator Data imputation'!AS42&lt;&gt;"",1,0))</f>
        <v>0</v>
      </c>
      <c r="AS39" s="170">
        <f>IF('Indicator Data'!AT43="No Data",1,IF('Indicator Data imputation'!AT42&lt;&gt;"",1,0))</f>
        <v>0</v>
      </c>
      <c r="AT39" s="170">
        <f>IF('Indicator Data'!AU43="No Data",1,IF('Indicator Data imputation'!AU42&lt;&gt;"",1,0))</f>
        <v>0</v>
      </c>
      <c r="AU39" s="170">
        <f>IF('Indicator Data'!AV43="No Data",1,IF('Indicator Data imputation'!AV42&lt;&gt;"",1,0))</f>
        <v>0</v>
      </c>
      <c r="AV39" s="170">
        <f>IF('Indicator Data'!AW43="No Data",1,IF('Indicator Data imputation'!AW42&lt;&gt;"",1,0))</f>
        <v>0</v>
      </c>
      <c r="AW39" s="170">
        <f>IF('Indicator Data'!AX43="No Data",1,IF('Indicator Data imputation'!AX42&lt;&gt;"",1,0))</f>
        <v>0</v>
      </c>
      <c r="AX39" s="170">
        <f>IF('Indicator Data'!AY43="No Data",1,IF('Indicator Data imputation'!AY42&lt;&gt;"",1,0))</f>
        <v>0</v>
      </c>
      <c r="AY39" s="170">
        <f>IF('Indicator Data'!AZ43="No Data",1,IF('Indicator Data imputation'!AZ42&lt;&gt;"",1,0))</f>
        <v>0</v>
      </c>
      <c r="AZ39" s="170">
        <f>IF('Indicator Data'!BA43="No Data",1,IF('Indicator Data imputation'!BA42&lt;&gt;"",1,0))</f>
        <v>0</v>
      </c>
      <c r="BA39" s="5">
        <f t="shared" si="0"/>
        <v>1</v>
      </c>
      <c r="BB39" s="172">
        <f t="shared" si="1"/>
        <v>1.9607843137254902E-2</v>
      </c>
    </row>
    <row r="40" spans="1:54" x14ac:dyDescent="0.25">
      <c r="A40" s="5" t="s">
        <v>70</v>
      </c>
      <c r="B40" s="170">
        <f>IF('Indicator Data'!C44="No Data",1,IF('Indicator Data imputation'!C43&lt;&gt;"",1,0))</f>
        <v>0</v>
      </c>
      <c r="C40" s="170">
        <f>IF('Indicator Data'!D44="No Data",1,IF('Indicator Data imputation'!D43&lt;&gt;"",1,0))</f>
        <v>0</v>
      </c>
      <c r="D40" s="170">
        <f>IF('Indicator Data'!E44="No Data",1,IF('Indicator Data imputation'!E43&lt;&gt;"",1,0))</f>
        <v>0</v>
      </c>
      <c r="E40" s="170">
        <f>IF('Indicator Data'!F44="No Data",1,IF('Indicator Data imputation'!F43&lt;&gt;"",1,0))</f>
        <v>0</v>
      </c>
      <c r="F40" s="170">
        <f>IF('Indicator Data'!G44="No Data",1,IF('Indicator Data imputation'!G43&lt;&gt;"",1,0))</f>
        <v>0</v>
      </c>
      <c r="G40" s="170">
        <f>IF('Indicator Data'!H44="No Data",1,IF('Indicator Data imputation'!H43&lt;&gt;"",1,0))</f>
        <v>0</v>
      </c>
      <c r="H40" s="170">
        <f>IF('Indicator Data'!I44="No Data",1,IF('Indicator Data imputation'!I43&lt;&gt;"",1,0))</f>
        <v>0</v>
      </c>
      <c r="I40" s="170">
        <f>IF('Indicator Data'!J44="No Data",1,IF('Indicator Data imputation'!J43&lt;&gt;"",1,0))</f>
        <v>0</v>
      </c>
      <c r="J40" s="170">
        <f>IF('Indicator Data'!K44="No Data",1,IF('Indicator Data imputation'!K43&lt;&gt;"",1,0))</f>
        <v>0</v>
      </c>
      <c r="K40" s="170">
        <f>IF('Indicator Data'!L44="No Data",1,IF('Indicator Data imputation'!L43&lt;&gt;"",1,0))</f>
        <v>0</v>
      </c>
      <c r="L40" s="170">
        <f>IF('Indicator Data'!M44="No Data",1,IF('Indicator Data imputation'!M43&lt;&gt;"",1,0))</f>
        <v>0</v>
      </c>
      <c r="M40" s="170">
        <f>IF('Indicator Data'!N44="No Data",1,IF('Indicator Data imputation'!N43&lt;&gt;"",1,0))</f>
        <v>0</v>
      </c>
      <c r="N40" s="170">
        <f>IF('Indicator Data'!O44="No Data",1,IF('Indicator Data imputation'!O43&lt;&gt;"",1,0))</f>
        <v>0</v>
      </c>
      <c r="O40" s="170">
        <f>IF('Indicator Data'!P44="No Data",1,IF('Indicator Data imputation'!P43&lt;&gt;"",1,0))</f>
        <v>0</v>
      </c>
      <c r="P40" s="170">
        <f>IF('Indicator Data'!Q44="No Data",1,IF('Indicator Data imputation'!Q43&lt;&gt;"",1,0))</f>
        <v>0</v>
      </c>
      <c r="Q40" s="170">
        <f>IF('Indicator Data'!R44="No Data",1,IF('Indicator Data imputation'!R43&lt;&gt;"",1,0))</f>
        <v>0</v>
      </c>
      <c r="R40" s="170">
        <f>IF('Indicator Data'!S44="No Data",1,IF('Indicator Data imputation'!S43&lt;&gt;"",1,0))</f>
        <v>0</v>
      </c>
      <c r="S40" s="170">
        <f>IF('Indicator Data'!T44="No Data",1,IF('Indicator Data imputation'!T43&lt;&gt;"",1,0))</f>
        <v>0</v>
      </c>
      <c r="T40" s="170">
        <f>IF('Indicator Data'!U44="No Data",1,IF('Indicator Data imputation'!U43&lt;&gt;"",1,0))</f>
        <v>0</v>
      </c>
      <c r="U40" s="170">
        <f>IF('Indicator Data'!V44="No Data",1,IF('Indicator Data imputation'!V43&lt;&gt;"",1,0))</f>
        <v>0</v>
      </c>
      <c r="V40" s="170">
        <f>IF('Indicator Data'!W44="No Data",1,IF('Indicator Data imputation'!W43&lt;&gt;"",1,0))</f>
        <v>0</v>
      </c>
      <c r="W40" s="170">
        <f>IF('Indicator Data'!X44="No Data",1,IF('Indicator Data imputation'!X43&lt;&gt;"",1,0))</f>
        <v>0</v>
      </c>
      <c r="X40" s="170">
        <f>IF('Indicator Data'!Y44="No Data",1,IF('Indicator Data imputation'!Y43&lt;&gt;"",1,0))</f>
        <v>1</v>
      </c>
      <c r="Y40" s="170">
        <f>IF('Indicator Data'!Z44="No Data",1,IF('Indicator Data imputation'!Z43&lt;&gt;"",1,0))</f>
        <v>0</v>
      </c>
      <c r="Z40" s="170">
        <f>IF('Indicator Data'!AA44="No Data",1,IF('Indicator Data imputation'!AA43&lt;&gt;"",1,0))</f>
        <v>0</v>
      </c>
      <c r="AA40" s="170">
        <f>IF('Indicator Data'!AB44="No Data",1,IF('Indicator Data imputation'!AB43&lt;&gt;"",1,0))</f>
        <v>0</v>
      </c>
      <c r="AB40" s="170">
        <f>IF('Indicator Data'!AC44="No Data",1,IF('Indicator Data imputation'!AC43&lt;&gt;"",1,0))</f>
        <v>0</v>
      </c>
      <c r="AC40" s="170">
        <f>IF('Indicator Data'!AD44="No Data",1,IF('Indicator Data imputation'!AD43&lt;&gt;"",1,0))</f>
        <v>0</v>
      </c>
      <c r="AD40" s="170">
        <f>IF('Indicator Data'!AE44="No Data",1,IF('Indicator Data imputation'!AE43&lt;&gt;"",1,0))</f>
        <v>0</v>
      </c>
      <c r="AE40" s="170">
        <f>IF('Indicator Data'!AF44="No Data",1,IF('Indicator Data imputation'!AF43&lt;&gt;"",1,0))</f>
        <v>0</v>
      </c>
      <c r="AF40" s="170">
        <f>IF('Indicator Data'!AG44="No Data",1,IF('Indicator Data imputation'!AG43&lt;&gt;"",1,0))</f>
        <v>0</v>
      </c>
      <c r="AG40" s="170">
        <f>IF('Indicator Data'!AH44="No Data",1,IF('Indicator Data imputation'!AH43&lt;&gt;"",1,0))</f>
        <v>0</v>
      </c>
      <c r="AH40" s="170">
        <f>IF('Indicator Data'!AI44="No Data",1,IF('Indicator Data imputation'!AI43&lt;&gt;"",1,0))</f>
        <v>0</v>
      </c>
      <c r="AI40" s="170">
        <f>IF('Indicator Data'!AJ44="No Data",1,IF('Indicator Data imputation'!AJ43&lt;&gt;"",1,0))</f>
        <v>0</v>
      </c>
      <c r="AJ40" s="170">
        <f>IF('Indicator Data'!AK44="No Data",1,IF('Indicator Data imputation'!AK43&lt;&gt;"",1,0))</f>
        <v>0</v>
      </c>
      <c r="AK40" s="170">
        <f>IF('Indicator Data'!AL44="No Data",1,IF('Indicator Data imputation'!AL43&lt;&gt;"",1,0))</f>
        <v>0</v>
      </c>
      <c r="AL40" s="170">
        <f>IF('Indicator Data'!AM44="No Data",1,IF('Indicator Data imputation'!AM43&lt;&gt;"",1,0))</f>
        <v>0</v>
      </c>
      <c r="AM40" s="170">
        <f>IF('Indicator Data'!AN44="No Data",1,IF('Indicator Data imputation'!AN43&lt;&gt;"",1,0))</f>
        <v>1</v>
      </c>
      <c r="AN40" s="170">
        <f>IF('Indicator Data'!AO44="No Data",1,IF('Indicator Data imputation'!AO43&lt;&gt;"",1,0))</f>
        <v>1</v>
      </c>
      <c r="AO40" s="170">
        <f>IF('Indicator Data'!AP44="No Data",1,IF('Indicator Data imputation'!AP43&lt;&gt;"",1,0))</f>
        <v>1</v>
      </c>
      <c r="AP40" s="170">
        <f>IF('Indicator Data'!AQ44="No Data",1,IF('Indicator Data imputation'!AQ43&lt;&gt;"",1,0))</f>
        <v>1</v>
      </c>
      <c r="AQ40" s="170">
        <f>IF('Indicator Data'!AR44="No Data",1,IF('Indicator Data imputation'!AR43&lt;&gt;"",1,0))</f>
        <v>0</v>
      </c>
      <c r="AR40" s="170">
        <f>IF('Indicator Data'!AS44="No Data",1,IF('Indicator Data imputation'!AS43&lt;&gt;"",1,0))</f>
        <v>0</v>
      </c>
      <c r="AS40" s="170">
        <f>IF('Indicator Data'!AT44="No Data",1,IF('Indicator Data imputation'!AT43&lt;&gt;"",1,0))</f>
        <v>0</v>
      </c>
      <c r="AT40" s="170">
        <f>IF('Indicator Data'!AU44="No Data",1,IF('Indicator Data imputation'!AU43&lt;&gt;"",1,0))</f>
        <v>0</v>
      </c>
      <c r="AU40" s="170">
        <f>IF('Indicator Data'!AV44="No Data",1,IF('Indicator Data imputation'!AV43&lt;&gt;"",1,0))</f>
        <v>0</v>
      </c>
      <c r="AV40" s="170">
        <f>IF('Indicator Data'!AW44="No Data",1,IF('Indicator Data imputation'!AW43&lt;&gt;"",1,0))</f>
        <v>0</v>
      </c>
      <c r="AW40" s="170">
        <f>IF('Indicator Data'!AX44="No Data",1,IF('Indicator Data imputation'!AX43&lt;&gt;"",1,0))</f>
        <v>0</v>
      </c>
      <c r="AX40" s="170">
        <f>IF('Indicator Data'!AY44="No Data",1,IF('Indicator Data imputation'!AY43&lt;&gt;"",1,0))</f>
        <v>0</v>
      </c>
      <c r="AY40" s="170">
        <f>IF('Indicator Data'!AZ44="No Data",1,IF('Indicator Data imputation'!AZ43&lt;&gt;"",1,0))</f>
        <v>0</v>
      </c>
      <c r="AZ40" s="170">
        <f>IF('Indicator Data'!BA44="No Data",1,IF('Indicator Data imputation'!BA43&lt;&gt;"",1,0))</f>
        <v>0</v>
      </c>
      <c r="BA40" s="5">
        <f t="shared" si="0"/>
        <v>5</v>
      </c>
      <c r="BB40" s="172">
        <f t="shared" si="1"/>
        <v>9.8039215686274508E-2</v>
      </c>
    </row>
    <row r="41" spans="1:54" x14ac:dyDescent="0.25">
      <c r="A41" s="5" t="s">
        <v>72</v>
      </c>
      <c r="B41" s="170">
        <f>IF('Indicator Data'!C45="No Data",1,IF('Indicator Data imputation'!C44&lt;&gt;"",1,0))</f>
        <v>0</v>
      </c>
      <c r="C41" s="170">
        <f>IF('Indicator Data'!D45="No Data",1,IF('Indicator Data imputation'!D44&lt;&gt;"",1,0))</f>
        <v>0</v>
      </c>
      <c r="D41" s="170">
        <f>IF('Indicator Data'!E45="No Data",1,IF('Indicator Data imputation'!E44&lt;&gt;"",1,0))</f>
        <v>0</v>
      </c>
      <c r="E41" s="170">
        <f>IF('Indicator Data'!F45="No Data",1,IF('Indicator Data imputation'!F44&lt;&gt;"",1,0))</f>
        <v>0</v>
      </c>
      <c r="F41" s="170">
        <f>IF('Indicator Data'!G45="No Data",1,IF('Indicator Data imputation'!G44&lt;&gt;"",1,0))</f>
        <v>0</v>
      </c>
      <c r="G41" s="170">
        <f>IF('Indicator Data'!H45="No Data",1,IF('Indicator Data imputation'!H44&lt;&gt;"",1,0))</f>
        <v>0</v>
      </c>
      <c r="H41" s="170">
        <f>IF('Indicator Data'!I45="No Data",1,IF('Indicator Data imputation'!I44&lt;&gt;"",1,0))</f>
        <v>0</v>
      </c>
      <c r="I41" s="170">
        <f>IF('Indicator Data'!J45="No Data",1,IF('Indicator Data imputation'!J44&lt;&gt;"",1,0))</f>
        <v>0</v>
      </c>
      <c r="J41" s="170">
        <f>IF('Indicator Data'!K45="No Data",1,IF('Indicator Data imputation'!K44&lt;&gt;"",1,0))</f>
        <v>0</v>
      </c>
      <c r="K41" s="170">
        <f>IF('Indicator Data'!L45="No Data",1,IF('Indicator Data imputation'!L44&lt;&gt;"",1,0))</f>
        <v>0</v>
      </c>
      <c r="L41" s="170">
        <f>IF('Indicator Data'!M45="No Data",1,IF('Indicator Data imputation'!M44&lt;&gt;"",1,0))</f>
        <v>0</v>
      </c>
      <c r="M41" s="170">
        <f>IF('Indicator Data'!N45="No Data",1,IF('Indicator Data imputation'!N44&lt;&gt;"",1,0))</f>
        <v>0</v>
      </c>
      <c r="N41" s="170">
        <f>IF('Indicator Data'!O45="No Data",1,IF('Indicator Data imputation'!O44&lt;&gt;"",1,0))</f>
        <v>0</v>
      </c>
      <c r="O41" s="170">
        <f>IF('Indicator Data'!P45="No Data",1,IF('Indicator Data imputation'!P44&lt;&gt;"",1,0))</f>
        <v>0</v>
      </c>
      <c r="P41" s="170">
        <f>IF('Indicator Data'!Q45="No Data",1,IF('Indicator Data imputation'!Q44&lt;&gt;"",1,0))</f>
        <v>0</v>
      </c>
      <c r="Q41" s="170">
        <f>IF('Indicator Data'!R45="No Data",1,IF('Indicator Data imputation'!R44&lt;&gt;"",1,0))</f>
        <v>1</v>
      </c>
      <c r="R41" s="170">
        <f>IF('Indicator Data'!S45="No Data",1,IF('Indicator Data imputation'!S44&lt;&gt;"",1,0))</f>
        <v>0</v>
      </c>
      <c r="S41" s="170">
        <f>IF('Indicator Data'!T45="No Data",1,IF('Indicator Data imputation'!T44&lt;&gt;"",1,0))</f>
        <v>0</v>
      </c>
      <c r="T41" s="170">
        <f>IF('Indicator Data'!U45="No Data",1,IF('Indicator Data imputation'!U44&lt;&gt;"",1,0))</f>
        <v>0</v>
      </c>
      <c r="U41" s="170">
        <f>IF('Indicator Data'!V45="No Data",1,IF('Indicator Data imputation'!V44&lt;&gt;"",1,0))</f>
        <v>0</v>
      </c>
      <c r="V41" s="170">
        <f>IF('Indicator Data'!W45="No Data",1,IF('Indicator Data imputation'!W44&lt;&gt;"",1,0))</f>
        <v>0</v>
      </c>
      <c r="W41" s="170">
        <f>IF('Indicator Data'!X45="No Data",1,IF('Indicator Data imputation'!X44&lt;&gt;"",1,0))</f>
        <v>0</v>
      </c>
      <c r="X41" s="170">
        <f>IF('Indicator Data'!Y45="No Data",1,IF('Indicator Data imputation'!Y44&lt;&gt;"",1,0))</f>
        <v>0</v>
      </c>
      <c r="Y41" s="170">
        <f>IF('Indicator Data'!Z45="No Data",1,IF('Indicator Data imputation'!Z44&lt;&gt;"",1,0))</f>
        <v>0</v>
      </c>
      <c r="Z41" s="170">
        <f>IF('Indicator Data'!AA45="No Data",1,IF('Indicator Data imputation'!AA44&lt;&gt;"",1,0))</f>
        <v>0</v>
      </c>
      <c r="AA41" s="170">
        <f>IF('Indicator Data'!AB45="No Data",1,IF('Indicator Data imputation'!AB44&lt;&gt;"",1,0))</f>
        <v>0</v>
      </c>
      <c r="AB41" s="170">
        <f>IF('Indicator Data'!AC45="No Data",1,IF('Indicator Data imputation'!AC44&lt;&gt;"",1,0))</f>
        <v>0</v>
      </c>
      <c r="AC41" s="170">
        <f>IF('Indicator Data'!AD45="No Data",1,IF('Indicator Data imputation'!AD44&lt;&gt;"",1,0))</f>
        <v>0</v>
      </c>
      <c r="AD41" s="170">
        <f>IF('Indicator Data'!AE45="No Data",1,IF('Indicator Data imputation'!AE44&lt;&gt;"",1,0))</f>
        <v>0</v>
      </c>
      <c r="AE41" s="170">
        <f>IF('Indicator Data'!AF45="No Data",1,IF('Indicator Data imputation'!AF44&lt;&gt;"",1,0))</f>
        <v>0</v>
      </c>
      <c r="AF41" s="170">
        <f>IF('Indicator Data'!AG45="No Data",1,IF('Indicator Data imputation'!AG44&lt;&gt;"",1,0))</f>
        <v>0</v>
      </c>
      <c r="AG41" s="170">
        <f>IF('Indicator Data'!AH45="No Data",1,IF('Indicator Data imputation'!AH44&lt;&gt;"",1,0))</f>
        <v>0</v>
      </c>
      <c r="AH41" s="170">
        <f>IF('Indicator Data'!AI45="No Data",1,IF('Indicator Data imputation'!AI44&lt;&gt;"",1,0))</f>
        <v>0</v>
      </c>
      <c r="AI41" s="170">
        <f>IF('Indicator Data'!AJ45="No Data",1,IF('Indicator Data imputation'!AJ44&lt;&gt;"",1,0))</f>
        <v>0</v>
      </c>
      <c r="AJ41" s="170">
        <f>IF('Indicator Data'!AK45="No Data",1,IF('Indicator Data imputation'!AK44&lt;&gt;"",1,0))</f>
        <v>0</v>
      </c>
      <c r="AK41" s="170">
        <f>IF('Indicator Data'!AL45="No Data",1,IF('Indicator Data imputation'!AL44&lt;&gt;"",1,0))</f>
        <v>0</v>
      </c>
      <c r="AL41" s="170">
        <f>IF('Indicator Data'!AM45="No Data",1,IF('Indicator Data imputation'!AM44&lt;&gt;"",1,0))</f>
        <v>0</v>
      </c>
      <c r="AM41" s="170">
        <f>IF('Indicator Data'!AN45="No Data",1,IF('Indicator Data imputation'!AN44&lt;&gt;"",1,0))</f>
        <v>0</v>
      </c>
      <c r="AN41" s="170">
        <f>IF('Indicator Data'!AO45="No Data",1,IF('Indicator Data imputation'!AO44&lt;&gt;"",1,0))</f>
        <v>0</v>
      </c>
      <c r="AO41" s="170">
        <f>IF('Indicator Data'!AP45="No Data",1,IF('Indicator Data imputation'!AP44&lt;&gt;"",1,0))</f>
        <v>0</v>
      </c>
      <c r="AP41" s="170">
        <f>IF('Indicator Data'!AQ45="No Data",1,IF('Indicator Data imputation'!AQ44&lt;&gt;"",1,0))</f>
        <v>0</v>
      </c>
      <c r="AQ41" s="170">
        <f>IF('Indicator Data'!AR45="No Data",1,IF('Indicator Data imputation'!AR44&lt;&gt;"",1,0))</f>
        <v>0</v>
      </c>
      <c r="AR41" s="170">
        <f>IF('Indicator Data'!AS45="No Data",1,IF('Indicator Data imputation'!AS44&lt;&gt;"",1,0))</f>
        <v>0</v>
      </c>
      <c r="AS41" s="170">
        <f>IF('Indicator Data'!AT45="No Data",1,IF('Indicator Data imputation'!AT44&lt;&gt;"",1,0))</f>
        <v>0</v>
      </c>
      <c r="AT41" s="170">
        <f>IF('Indicator Data'!AU45="No Data",1,IF('Indicator Data imputation'!AU44&lt;&gt;"",1,0))</f>
        <v>0</v>
      </c>
      <c r="AU41" s="170">
        <f>IF('Indicator Data'!AV45="No Data",1,IF('Indicator Data imputation'!AV44&lt;&gt;"",1,0))</f>
        <v>0</v>
      </c>
      <c r="AV41" s="170">
        <f>IF('Indicator Data'!AW45="No Data",1,IF('Indicator Data imputation'!AW44&lt;&gt;"",1,0))</f>
        <v>0</v>
      </c>
      <c r="AW41" s="170">
        <f>IF('Indicator Data'!AX45="No Data",1,IF('Indicator Data imputation'!AX44&lt;&gt;"",1,0))</f>
        <v>0</v>
      </c>
      <c r="AX41" s="170">
        <f>IF('Indicator Data'!AY45="No Data",1,IF('Indicator Data imputation'!AY44&lt;&gt;"",1,0))</f>
        <v>0</v>
      </c>
      <c r="AY41" s="170">
        <f>IF('Indicator Data'!AZ45="No Data",1,IF('Indicator Data imputation'!AZ44&lt;&gt;"",1,0))</f>
        <v>0</v>
      </c>
      <c r="AZ41" s="170">
        <f>IF('Indicator Data'!BA45="No Data",1,IF('Indicator Data imputation'!BA44&lt;&gt;"",1,0))</f>
        <v>0</v>
      </c>
      <c r="BA41" s="5">
        <f t="shared" si="0"/>
        <v>1</v>
      </c>
      <c r="BB41" s="172">
        <f t="shared" si="1"/>
        <v>1.9607843137254902E-2</v>
      </c>
    </row>
    <row r="42" spans="1:54" x14ac:dyDescent="0.25">
      <c r="A42" s="5" t="s">
        <v>74</v>
      </c>
      <c r="B42" s="170">
        <f>IF('Indicator Data'!C46="No Data",1,IF('Indicator Data imputation'!C45&lt;&gt;"",1,0))</f>
        <v>0</v>
      </c>
      <c r="C42" s="170">
        <f>IF('Indicator Data'!D46="No Data",1,IF('Indicator Data imputation'!D45&lt;&gt;"",1,0))</f>
        <v>0</v>
      </c>
      <c r="D42" s="170">
        <f>IF('Indicator Data'!E46="No Data",1,IF('Indicator Data imputation'!E45&lt;&gt;"",1,0))</f>
        <v>0</v>
      </c>
      <c r="E42" s="170">
        <f>IF('Indicator Data'!F46="No Data",1,IF('Indicator Data imputation'!F45&lt;&gt;"",1,0))</f>
        <v>0</v>
      </c>
      <c r="F42" s="170">
        <f>IF('Indicator Data'!G46="No Data",1,IF('Indicator Data imputation'!G45&lt;&gt;"",1,0))</f>
        <v>0</v>
      </c>
      <c r="G42" s="170">
        <f>IF('Indicator Data'!H46="No Data",1,IF('Indicator Data imputation'!H45&lt;&gt;"",1,0))</f>
        <v>0</v>
      </c>
      <c r="H42" s="170">
        <f>IF('Indicator Data'!I46="No Data",1,IF('Indicator Data imputation'!I45&lt;&gt;"",1,0))</f>
        <v>0</v>
      </c>
      <c r="I42" s="170">
        <f>IF('Indicator Data'!J46="No Data",1,IF('Indicator Data imputation'!J45&lt;&gt;"",1,0))</f>
        <v>0</v>
      </c>
      <c r="J42" s="170">
        <f>IF('Indicator Data'!K46="No Data",1,IF('Indicator Data imputation'!K45&lt;&gt;"",1,0))</f>
        <v>0</v>
      </c>
      <c r="K42" s="170">
        <f>IF('Indicator Data'!L46="No Data",1,IF('Indicator Data imputation'!L45&lt;&gt;"",1,0))</f>
        <v>0</v>
      </c>
      <c r="L42" s="170">
        <f>IF('Indicator Data'!M46="No Data",1,IF('Indicator Data imputation'!M45&lt;&gt;"",1,0))</f>
        <v>0</v>
      </c>
      <c r="M42" s="170">
        <f>IF('Indicator Data'!N46="No Data",1,IF('Indicator Data imputation'!N45&lt;&gt;"",1,0))</f>
        <v>0</v>
      </c>
      <c r="N42" s="170">
        <f>IF('Indicator Data'!O46="No Data",1,IF('Indicator Data imputation'!O45&lt;&gt;"",1,0))</f>
        <v>0</v>
      </c>
      <c r="O42" s="170">
        <f>IF('Indicator Data'!P46="No Data",1,IF('Indicator Data imputation'!P45&lt;&gt;"",1,0))</f>
        <v>0</v>
      </c>
      <c r="P42" s="170">
        <f>IF('Indicator Data'!Q46="No Data",1,IF('Indicator Data imputation'!Q45&lt;&gt;"",1,0))</f>
        <v>0</v>
      </c>
      <c r="Q42" s="170">
        <f>IF('Indicator Data'!R46="No Data",1,IF('Indicator Data imputation'!R45&lt;&gt;"",1,0))</f>
        <v>0</v>
      </c>
      <c r="R42" s="170">
        <f>IF('Indicator Data'!S46="No Data",1,IF('Indicator Data imputation'!S45&lt;&gt;"",1,0))</f>
        <v>0</v>
      </c>
      <c r="S42" s="170">
        <f>IF('Indicator Data'!T46="No Data",1,IF('Indicator Data imputation'!T45&lt;&gt;"",1,0))</f>
        <v>0</v>
      </c>
      <c r="T42" s="170">
        <f>IF('Indicator Data'!U46="No Data",1,IF('Indicator Data imputation'!U45&lt;&gt;"",1,0))</f>
        <v>0</v>
      </c>
      <c r="U42" s="170">
        <f>IF('Indicator Data'!V46="No Data",1,IF('Indicator Data imputation'!V45&lt;&gt;"",1,0))</f>
        <v>0</v>
      </c>
      <c r="V42" s="170">
        <f>IF('Indicator Data'!W46="No Data",1,IF('Indicator Data imputation'!W45&lt;&gt;"",1,0))</f>
        <v>0</v>
      </c>
      <c r="W42" s="170">
        <f>IF('Indicator Data'!X46="No Data",1,IF('Indicator Data imputation'!X45&lt;&gt;"",1,0))</f>
        <v>0</v>
      </c>
      <c r="X42" s="170">
        <f>IF('Indicator Data'!Y46="No Data",1,IF('Indicator Data imputation'!Y45&lt;&gt;"",1,0))</f>
        <v>0</v>
      </c>
      <c r="Y42" s="170">
        <f>IF('Indicator Data'!Z46="No Data",1,IF('Indicator Data imputation'!Z45&lt;&gt;"",1,0))</f>
        <v>0</v>
      </c>
      <c r="Z42" s="170">
        <f>IF('Indicator Data'!AA46="No Data",1,IF('Indicator Data imputation'!AA45&lt;&gt;"",1,0))</f>
        <v>0</v>
      </c>
      <c r="AA42" s="170">
        <f>IF('Indicator Data'!AB46="No Data",1,IF('Indicator Data imputation'!AB45&lt;&gt;"",1,0))</f>
        <v>0</v>
      </c>
      <c r="AB42" s="170">
        <f>IF('Indicator Data'!AC46="No Data",1,IF('Indicator Data imputation'!AC45&lt;&gt;"",1,0))</f>
        <v>0</v>
      </c>
      <c r="AC42" s="170">
        <f>IF('Indicator Data'!AD46="No Data",1,IF('Indicator Data imputation'!AD45&lt;&gt;"",1,0))</f>
        <v>0</v>
      </c>
      <c r="AD42" s="170">
        <f>IF('Indicator Data'!AE46="No Data",1,IF('Indicator Data imputation'!AE45&lt;&gt;"",1,0))</f>
        <v>0</v>
      </c>
      <c r="AE42" s="170">
        <f>IF('Indicator Data'!AF46="No Data",1,IF('Indicator Data imputation'!AF45&lt;&gt;"",1,0))</f>
        <v>0</v>
      </c>
      <c r="AF42" s="170">
        <f>IF('Indicator Data'!AG46="No Data",1,IF('Indicator Data imputation'!AG45&lt;&gt;"",1,0))</f>
        <v>0</v>
      </c>
      <c r="AG42" s="170">
        <f>IF('Indicator Data'!AH46="No Data",1,IF('Indicator Data imputation'!AH45&lt;&gt;"",1,0))</f>
        <v>0</v>
      </c>
      <c r="AH42" s="170">
        <f>IF('Indicator Data'!AI46="No Data",1,IF('Indicator Data imputation'!AI45&lt;&gt;"",1,0))</f>
        <v>0</v>
      </c>
      <c r="AI42" s="170">
        <f>IF('Indicator Data'!AJ46="No Data",1,IF('Indicator Data imputation'!AJ45&lt;&gt;"",1,0))</f>
        <v>0</v>
      </c>
      <c r="AJ42" s="170">
        <f>IF('Indicator Data'!AK46="No Data",1,IF('Indicator Data imputation'!AK45&lt;&gt;"",1,0))</f>
        <v>0</v>
      </c>
      <c r="AK42" s="170">
        <f>IF('Indicator Data'!AL46="No Data",1,IF('Indicator Data imputation'!AL45&lt;&gt;"",1,0))</f>
        <v>0</v>
      </c>
      <c r="AL42" s="170">
        <f>IF('Indicator Data'!AM46="No Data",1,IF('Indicator Data imputation'!AM45&lt;&gt;"",1,0))</f>
        <v>0</v>
      </c>
      <c r="AM42" s="170">
        <f>IF('Indicator Data'!AN46="No Data",1,IF('Indicator Data imputation'!AN45&lt;&gt;"",1,0))</f>
        <v>0</v>
      </c>
      <c r="AN42" s="170">
        <f>IF('Indicator Data'!AO46="No Data",1,IF('Indicator Data imputation'!AO45&lt;&gt;"",1,0))</f>
        <v>0</v>
      </c>
      <c r="AO42" s="170">
        <f>IF('Indicator Data'!AP46="No Data",1,IF('Indicator Data imputation'!AP45&lt;&gt;"",1,0))</f>
        <v>0</v>
      </c>
      <c r="AP42" s="170">
        <f>IF('Indicator Data'!AQ46="No Data",1,IF('Indicator Data imputation'!AQ45&lt;&gt;"",1,0))</f>
        <v>0</v>
      </c>
      <c r="AQ42" s="170">
        <f>IF('Indicator Data'!AR46="No Data",1,IF('Indicator Data imputation'!AR45&lt;&gt;"",1,0))</f>
        <v>0</v>
      </c>
      <c r="AR42" s="170">
        <f>IF('Indicator Data'!AS46="No Data",1,IF('Indicator Data imputation'!AS45&lt;&gt;"",1,0))</f>
        <v>0</v>
      </c>
      <c r="AS42" s="170">
        <f>IF('Indicator Data'!AT46="No Data",1,IF('Indicator Data imputation'!AT45&lt;&gt;"",1,0))</f>
        <v>0</v>
      </c>
      <c r="AT42" s="170">
        <f>IF('Indicator Data'!AU46="No Data",1,IF('Indicator Data imputation'!AU45&lt;&gt;"",1,0))</f>
        <v>0</v>
      </c>
      <c r="AU42" s="170">
        <f>IF('Indicator Data'!AV46="No Data",1,IF('Indicator Data imputation'!AV45&lt;&gt;"",1,0))</f>
        <v>0</v>
      </c>
      <c r="AV42" s="170">
        <f>IF('Indicator Data'!AW46="No Data",1,IF('Indicator Data imputation'!AW45&lt;&gt;"",1,0))</f>
        <v>0</v>
      </c>
      <c r="AW42" s="170">
        <f>IF('Indicator Data'!AX46="No Data",1,IF('Indicator Data imputation'!AX45&lt;&gt;"",1,0))</f>
        <v>0</v>
      </c>
      <c r="AX42" s="170">
        <f>IF('Indicator Data'!AY46="No Data",1,IF('Indicator Data imputation'!AY45&lt;&gt;"",1,0))</f>
        <v>0</v>
      </c>
      <c r="AY42" s="170">
        <f>IF('Indicator Data'!AZ46="No Data",1,IF('Indicator Data imputation'!AZ45&lt;&gt;"",1,0))</f>
        <v>0</v>
      </c>
      <c r="AZ42" s="170">
        <f>IF('Indicator Data'!BA46="No Data",1,IF('Indicator Data imputation'!BA45&lt;&gt;"",1,0))</f>
        <v>0</v>
      </c>
      <c r="BA42" s="5">
        <f t="shared" si="0"/>
        <v>0</v>
      </c>
      <c r="BB42" s="172">
        <f t="shared" si="1"/>
        <v>0</v>
      </c>
    </row>
    <row r="43" spans="1:54" x14ac:dyDescent="0.25">
      <c r="A43" s="5" t="s">
        <v>75</v>
      </c>
      <c r="B43" s="170">
        <f>IF('Indicator Data'!C47="No Data",1,IF('Indicator Data imputation'!C46&lt;&gt;"",1,0))</f>
        <v>0</v>
      </c>
      <c r="C43" s="170">
        <f>IF('Indicator Data'!D47="No Data",1,IF('Indicator Data imputation'!D46&lt;&gt;"",1,0))</f>
        <v>0</v>
      </c>
      <c r="D43" s="170">
        <f>IF('Indicator Data'!E47="No Data",1,IF('Indicator Data imputation'!E46&lt;&gt;"",1,0))</f>
        <v>0</v>
      </c>
      <c r="E43" s="170">
        <f>IF('Indicator Data'!F47="No Data",1,IF('Indicator Data imputation'!F46&lt;&gt;"",1,0))</f>
        <v>0</v>
      </c>
      <c r="F43" s="170">
        <f>IF('Indicator Data'!G47="No Data",1,IF('Indicator Data imputation'!G46&lt;&gt;"",1,0))</f>
        <v>0</v>
      </c>
      <c r="G43" s="170">
        <f>IF('Indicator Data'!H47="No Data",1,IF('Indicator Data imputation'!H46&lt;&gt;"",1,0))</f>
        <v>0</v>
      </c>
      <c r="H43" s="170">
        <f>IF('Indicator Data'!I47="No Data",1,IF('Indicator Data imputation'!I46&lt;&gt;"",1,0))</f>
        <v>0</v>
      </c>
      <c r="I43" s="170">
        <f>IF('Indicator Data'!J47="No Data",1,IF('Indicator Data imputation'!J46&lt;&gt;"",1,0))</f>
        <v>0</v>
      </c>
      <c r="J43" s="170">
        <f>IF('Indicator Data'!K47="No Data",1,IF('Indicator Data imputation'!K46&lt;&gt;"",1,0))</f>
        <v>0</v>
      </c>
      <c r="K43" s="170">
        <f>IF('Indicator Data'!L47="No Data",1,IF('Indicator Data imputation'!L46&lt;&gt;"",1,0))</f>
        <v>0</v>
      </c>
      <c r="L43" s="170">
        <f>IF('Indicator Data'!M47="No Data",1,IF('Indicator Data imputation'!M46&lt;&gt;"",1,0))</f>
        <v>0</v>
      </c>
      <c r="M43" s="170">
        <f>IF('Indicator Data'!N47="No Data",1,IF('Indicator Data imputation'!N46&lt;&gt;"",1,0))</f>
        <v>0</v>
      </c>
      <c r="N43" s="170">
        <f>IF('Indicator Data'!O47="No Data",1,IF('Indicator Data imputation'!O46&lt;&gt;"",1,0))</f>
        <v>0</v>
      </c>
      <c r="O43" s="170">
        <f>IF('Indicator Data'!P47="No Data",1,IF('Indicator Data imputation'!P46&lt;&gt;"",1,0))</f>
        <v>0</v>
      </c>
      <c r="P43" s="170">
        <f>IF('Indicator Data'!Q47="No Data",1,IF('Indicator Data imputation'!Q46&lt;&gt;"",1,0))</f>
        <v>0</v>
      </c>
      <c r="Q43" s="170">
        <f>IF('Indicator Data'!R47="No Data",1,IF('Indicator Data imputation'!R46&lt;&gt;"",1,0))</f>
        <v>1</v>
      </c>
      <c r="R43" s="170">
        <f>IF('Indicator Data'!S47="No Data",1,IF('Indicator Data imputation'!S46&lt;&gt;"",1,0))</f>
        <v>0</v>
      </c>
      <c r="S43" s="170">
        <f>IF('Indicator Data'!T47="No Data",1,IF('Indicator Data imputation'!T46&lt;&gt;"",1,0))</f>
        <v>0</v>
      </c>
      <c r="T43" s="170">
        <f>IF('Indicator Data'!U47="No Data",1,IF('Indicator Data imputation'!U46&lt;&gt;"",1,0))</f>
        <v>0</v>
      </c>
      <c r="U43" s="170">
        <f>IF('Indicator Data'!V47="No Data",1,IF('Indicator Data imputation'!V46&lt;&gt;"",1,0))</f>
        <v>1</v>
      </c>
      <c r="V43" s="170">
        <f>IF('Indicator Data'!W47="No Data",1,IF('Indicator Data imputation'!W46&lt;&gt;"",1,0))</f>
        <v>0</v>
      </c>
      <c r="W43" s="170">
        <f>IF('Indicator Data'!X47="No Data",1,IF('Indicator Data imputation'!X46&lt;&gt;"",1,0))</f>
        <v>1</v>
      </c>
      <c r="X43" s="170">
        <f>IF('Indicator Data'!Y47="No Data",1,IF('Indicator Data imputation'!Y46&lt;&gt;"",1,0))</f>
        <v>0</v>
      </c>
      <c r="Y43" s="170">
        <f>IF('Indicator Data'!Z47="No Data",1,IF('Indicator Data imputation'!Z46&lt;&gt;"",1,0))</f>
        <v>0</v>
      </c>
      <c r="Z43" s="170">
        <f>IF('Indicator Data'!AA47="No Data",1,IF('Indicator Data imputation'!AA46&lt;&gt;"",1,0))</f>
        <v>0</v>
      </c>
      <c r="AA43" s="170">
        <f>IF('Indicator Data'!AB47="No Data",1,IF('Indicator Data imputation'!AB46&lt;&gt;"",1,0))</f>
        <v>0</v>
      </c>
      <c r="AB43" s="170">
        <f>IF('Indicator Data'!AC47="No Data",1,IF('Indicator Data imputation'!AC46&lt;&gt;"",1,0))</f>
        <v>0</v>
      </c>
      <c r="AC43" s="170">
        <f>IF('Indicator Data'!AD47="No Data",1,IF('Indicator Data imputation'!AD46&lt;&gt;"",1,0))</f>
        <v>0</v>
      </c>
      <c r="AD43" s="170">
        <f>IF('Indicator Data'!AE47="No Data",1,IF('Indicator Data imputation'!AE46&lt;&gt;"",1,0))</f>
        <v>1</v>
      </c>
      <c r="AE43" s="170">
        <f>IF('Indicator Data'!AF47="No Data",1,IF('Indicator Data imputation'!AF46&lt;&gt;"",1,0))</f>
        <v>0</v>
      </c>
      <c r="AF43" s="170">
        <f>IF('Indicator Data'!AG47="No Data",1,IF('Indicator Data imputation'!AG46&lt;&gt;"",1,0))</f>
        <v>0</v>
      </c>
      <c r="AG43" s="170">
        <f>IF('Indicator Data'!AH47="No Data",1,IF('Indicator Data imputation'!AH46&lt;&gt;"",1,0))</f>
        <v>0</v>
      </c>
      <c r="AH43" s="170">
        <f>IF('Indicator Data'!AI47="No Data",1,IF('Indicator Data imputation'!AI46&lt;&gt;"",1,0))</f>
        <v>0</v>
      </c>
      <c r="AI43" s="170">
        <f>IF('Indicator Data'!AJ47="No Data",1,IF('Indicator Data imputation'!AJ46&lt;&gt;"",1,0))</f>
        <v>0</v>
      </c>
      <c r="AJ43" s="170">
        <f>IF('Indicator Data'!AK47="No Data",1,IF('Indicator Data imputation'!AK46&lt;&gt;"",1,0))</f>
        <v>0</v>
      </c>
      <c r="AK43" s="170">
        <f>IF('Indicator Data'!AL47="No Data",1,IF('Indicator Data imputation'!AL46&lt;&gt;"",1,0))</f>
        <v>0</v>
      </c>
      <c r="AL43" s="170">
        <f>IF('Indicator Data'!AM47="No Data",1,IF('Indicator Data imputation'!AM46&lt;&gt;"",1,0))</f>
        <v>0</v>
      </c>
      <c r="AM43" s="170">
        <f>IF('Indicator Data'!AN47="No Data",1,IF('Indicator Data imputation'!AN46&lt;&gt;"",1,0))</f>
        <v>0</v>
      </c>
      <c r="AN43" s="170">
        <f>IF('Indicator Data'!AO47="No Data",1,IF('Indicator Data imputation'!AO46&lt;&gt;"",1,0))</f>
        <v>0</v>
      </c>
      <c r="AO43" s="170">
        <f>IF('Indicator Data'!AP47="No Data",1,IF('Indicator Data imputation'!AP46&lt;&gt;"",1,0))</f>
        <v>0</v>
      </c>
      <c r="AP43" s="170">
        <f>IF('Indicator Data'!AQ47="No Data",1,IF('Indicator Data imputation'!AQ46&lt;&gt;"",1,0))</f>
        <v>0</v>
      </c>
      <c r="AQ43" s="170">
        <f>IF('Indicator Data'!AR47="No Data",1,IF('Indicator Data imputation'!AR46&lt;&gt;"",1,0))</f>
        <v>0</v>
      </c>
      <c r="AR43" s="170">
        <f>IF('Indicator Data'!AS47="No Data",1,IF('Indicator Data imputation'!AS46&lt;&gt;"",1,0))</f>
        <v>0</v>
      </c>
      <c r="AS43" s="170">
        <f>IF('Indicator Data'!AT47="No Data",1,IF('Indicator Data imputation'!AT46&lt;&gt;"",1,0))</f>
        <v>0</v>
      </c>
      <c r="AT43" s="170">
        <f>IF('Indicator Data'!AU47="No Data",1,IF('Indicator Data imputation'!AU46&lt;&gt;"",1,0))</f>
        <v>0</v>
      </c>
      <c r="AU43" s="170">
        <f>IF('Indicator Data'!AV47="No Data",1,IF('Indicator Data imputation'!AV46&lt;&gt;"",1,0))</f>
        <v>0</v>
      </c>
      <c r="AV43" s="170">
        <f>IF('Indicator Data'!AW47="No Data",1,IF('Indicator Data imputation'!AW46&lt;&gt;"",1,0))</f>
        <v>0</v>
      </c>
      <c r="AW43" s="170">
        <f>IF('Indicator Data'!AX47="No Data",1,IF('Indicator Data imputation'!AX46&lt;&gt;"",1,0))</f>
        <v>0</v>
      </c>
      <c r="AX43" s="170">
        <f>IF('Indicator Data'!AY47="No Data",1,IF('Indicator Data imputation'!AY46&lt;&gt;"",1,0))</f>
        <v>0</v>
      </c>
      <c r="AY43" s="170">
        <f>IF('Indicator Data'!AZ47="No Data",1,IF('Indicator Data imputation'!AZ46&lt;&gt;"",1,0))</f>
        <v>0</v>
      </c>
      <c r="AZ43" s="170">
        <f>IF('Indicator Data'!BA47="No Data",1,IF('Indicator Data imputation'!BA46&lt;&gt;"",1,0))</f>
        <v>0</v>
      </c>
      <c r="BA43" s="5">
        <f t="shared" si="0"/>
        <v>4</v>
      </c>
      <c r="BB43" s="172">
        <f t="shared" si="1"/>
        <v>7.8431372549019607E-2</v>
      </c>
    </row>
    <row r="44" spans="1:54" x14ac:dyDescent="0.25">
      <c r="A44" s="5" t="s">
        <v>77</v>
      </c>
      <c r="B44" s="170">
        <f>IF('Indicator Data'!C48="No Data",1,IF('Indicator Data imputation'!C47&lt;&gt;"",1,0))</f>
        <v>0</v>
      </c>
      <c r="C44" s="170">
        <f>IF('Indicator Data'!D48="No Data",1,IF('Indicator Data imputation'!D47&lt;&gt;"",1,0))</f>
        <v>0</v>
      </c>
      <c r="D44" s="170">
        <f>IF('Indicator Data'!E48="No Data",1,IF('Indicator Data imputation'!E47&lt;&gt;"",1,0))</f>
        <v>0</v>
      </c>
      <c r="E44" s="170">
        <f>IF('Indicator Data'!F48="No Data",1,IF('Indicator Data imputation'!F47&lt;&gt;"",1,0))</f>
        <v>0</v>
      </c>
      <c r="F44" s="170">
        <f>IF('Indicator Data'!G48="No Data",1,IF('Indicator Data imputation'!G47&lt;&gt;"",1,0))</f>
        <v>0</v>
      </c>
      <c r="G44" s="170">
        <f>IF('Indicator Data'!H48="No Data",1,IF('Indicator Data imputation'!H47&lt;&gt;"",1,0))</f>
        <v>0</v>
      </c>
      <c r="H44" s="170">
        <f>IF('Indicator Data'!I48="No Data",1,IF('Indicator Data imputation'!I47&lt;&gt;"",1,0))</f>
        <v>0</v>
      </c>
      <c r="I44" s="170">
        <f>IF('Indicator Data'!J48="No Data",1,IF('Indicator Data imputation'!J47&lt;&gt;"",1,0))</f>
        <v>0</v>
      </c>
      <c r="J44" s="170">
        <f>IF('Indicator Data'!K48="No Data",1,IF('Indicator Data imputation'!K47&lt;&gt;"",1,0))</f>
        <v>0</v>
      </c>
      <c r="K44" s="170">
        <f>IF('Indicator Data'!L48="No Data",1,IF('Indicator Data imputation'!L47&lt;&gt;"",1,0))</f>
        <v>0</v>
      </c>
      <c r="L44" s="170">
        <f>IF('Indicator Data'!M48="No Data",1,IF('Indicator Data imputation'!M47&lt;&gt;"",1,0))</f>
        <v>0</v>
      </c>
      <c r="M44" s="170">
        <f>IF('Indicator Data'!N48="No Data",1,IF('Indicator Data imputation'!N47&lt;&gt;"",1,0))</f>
        <v>0</v>
      </c>
      <c r="N44" s="170">
        <f>IF('Indicator Data'!O48="No Data",1,IF('Indicator Data imputation'!O47&lt;&gt;"",1,0))</f>
        <v>0</v>
      </c>
      <c r="O44" s="170">
        <f>IF('Indicator Data'!P48="No Data",1,IF('Indicator Data imputation'!P47&lt;&gt;"",1,0))</f>
        <v>0</v>
      </c>
      <c r="P44" s="170">
        <f>IF('Indicator Data'!Q48="No Data",1,IF('Indicator Data imputation'!Q47&lt;&gt;"",1,0))</f>
        <v>0</v>
      </c>
      <c r="Q44" s="170">
        <f>IF('Indicator Data'!R48="No Data",1,IF('Indicator Data imputation'!R47&lt;&gt;"",1,0))</f>
        <v>1</v>
      </c>
      <c r="R44" s="170">
        <f>IF('Indicator Data'!S48="No Data",1,IF('Indicator Data imputation'!S47&lt;&gt;"",1,0))</f>
        <v>0</v>
      </c>
      <c r="S44" s="170">
        <f>IF('Indicator Data'!T48="No Data",1,IF('Indicator Data imputation'!T47&lt;&gt;"",1,0))</f>
        <v>0</v>
      </c>
      <c r="T44" s="170">
        <f>IF('Indicator Data'!U48="No Data",1,IF('Indicator Data imputation'!U47&lt;&gt;"",1,0))</f>
        <v>0</v>
      </c>
      <c r="U44" s="170">
        <f>IF('Indicator Data'!V48="No Data",1,IF('Indicator Data imputation'!V47&lt;&gt;"",1,0))</f>
        <v>1</v>
      </c>
      <c r="V44" s="170">
        <f>IF('Indicator Data'!W48="No Data",1,IF('Indicator Data imputation'!W47&lt;&gt;"",1,0))</f>
        <v>0</v>
      </c>
      <c r="W44" s="170">
        <f>IF('Indicator Data'!X48="No Data",1,IF('Indicator Data imputation'!X47&lt;&gt;"",1,0))</f>
        <v>1</v>
      </c>
      <c r="X44" s="170">
        <f>IF('Indicator Data'!Y48="No Data",1,IF('Indicator Data imputation'!Y47&lt;&gt;"",1,0))</f>
        <v>0</v>
      </c>
      <c r="Y44" s="170">
        <f>IF('Indicator Data'!Z48="No Data",1,IF('Indicator Data imputation'!Z47&lt;&gt;"",1,0))</f>
        <v>0</v>
      </c>
      <c r="Z44" s="170">
        <f>IF('Indicator Data'!AA48="No Data",1,IF('Indicator Data imputation'!AA47&lt;&gt;"",1,0))</f>
        <v>0</v>
      </c>
      <c r="AA44" s="170">
        <f>IF('Indicator Data'!AB48="No Data",1,IF('Indicator Data imputation'!AB47&lt;&gt;"",1,0))</f>
        <v>0</v>
      </c>
      <c r="AB44" s="170">
        <f>IF('Indicator Data'!AC48="No Data",1,IF('Indicator Data imputation'!AC47&lt;&gt;"",1,0))</f>
        <v>1</v>
      </c>
      <c r="AC44" s="170">
        <f>IF('Indicator Data'!AD48="No Data",1,IF('Indicator Data imputation'!AD47&lt;&gt;"",1,0))</f>
        <v>0</v>
      </c>
      <c r="AD44" s="170">
        <f>IF('Indicator Data'!AE48="No Data",1,IF('Indicator Data imputation'!AE47&lt;&gt;"",1,0))</f>
        <v>1</v>
      </c>
      <c r="AE44" s="170">
        <f>IF('Indicator Data'!AF48="No Data",1,IF('Indicator Data imputation'!AF47&lt;&gt;"",1,0))</f>
        <v>0</v>
      </c>
      <c r="AF44" s="170">
        <f>IF('Indicator Data'!AG48="No Data",1,IF('Indicator Data imputation'!AG47&lt;&gt;"",1,0))</f>
        <v>1</v>
      </c>
      <c r="AG44" s="170">
        <f>IF('Indicator Data'!AH48="No Data",1,IF('Indicator Data imputation'!AH47&lt;&gt;"",1,0))</f>
        <v>0</v>
      </c>
      <c r="AH44" s="170">
        <f>IF('Indicator Data'!AI48="No Data",1,IF('Indicator Data imputation'!AI47&lt;&gt;"",1,0))</f>
        <v>0</v>
      </c>
      <c r="AI44" s="170">
        <f>IF('Indicator Data'!AJ48="No Data",1,IF('Indicator Data imputation'!AJ47&lt;&gt;"",1,0))</f>
        <v>0</v>
      </c>
      <c r="AJ44" s="170">
        <f>IF('Indicator Data'!AK48="No Data",1,IF('Indicator Data imputation'!AK47&lt;&gt;"",1,0))</f>
        <v>0</v>
      </c>
      <c r="AK44" s="170">
        <f>IF('Indicator Data'!AL48="No Data",1,IF('Indicator Data imputation'!AL47&lt;&gt;"",1,0))</f>
        <v>0</v>
      </c>
      <c r="AL44" s="170">
        <f>IF('Indicator Data'!AM48="No Data",1,IF('Indicator Data imputation'!AM47&lt;&gt;"",1,0))</f>
        <v>0</v>
      </c>
      <c r="AM44" s="170">
        <f>IF('Indicator Data'!AN48="No Data",1,IF('Indicator Data imputation'!AN47&lt;&gt;"",1,0))</f>
        <v>0</v>
      </c>
      <c r="AN44" s="170">
        <f>IF('Indicator Data'!AO48="No Data",1,IF('Indicator Data imputation'!AO47&lt;&gt;"",1,0))</f>
        <v>0</v>
      </c>
      <c r="AO44" s="170">
        <f>IF('Indicator Data'!AP48="No Data",1,IF('Indicator Data imputation'!AP47&lt;&gt;"",1,0))</f>
        <v>1</v>
      </c>
      <c r="AP44" s="170">
        <f>IF('Indicator Data'!AQ48="No Data",1,IF('Indicator Data imputation'!AQ47&lt;&gt;"",1,0))</f>
        <v>1</v>
      </c>
      <c r="AQ44" s="170">
        <f>IF('Indicator Data'!AR48="No Data",1,IF('Indicator Data imputation'!AR47&lt;&gt;"",1,0))</f>
        <v>0</v>
      </c>
      <c r="AR44" s="170">
        <f>IF('Indicator Data'!AS48="No Data",1,IF('Indicator Data imputation'!AS47&lt;&gt;"",1,0))</f>
        <v>0</v>
      </c>
      <c r="AS44" s="170">
        <f>IF('Indicator Data'!AT48="No Data",1,IF('Indicator Data imputation'!AT47&lt;&gt;"",1,0))</f>
        <v>0</v>
      </c>
      <c r="AT44" s="170">
        <f>IF('Indicator Data'!AU48="No Data",1,IF('Indicator Data imputation'!AU47&lt;&gt;"",1,0))</f>
        <v>0</v>
      </c>
      <c r="AU44" s="170">
        <f>IF('Indicator Data'!AV48="No Data",1,IF('Indicator Data imputation'!AV47&lt;&gt;"",1,0))</f>
        <v>0</v>
      </c>
      <c r="AV44" s="170">
        <f>IF('Indicator Data'!AW48="No Data",1,IF('Indicator Data imputation'!AW47&lt;&gt;"",1,0))</f>
        <v>0</v>
      </c>
      <c r="AW44" s="170">
        <f>IF('Indicator Data'!AX48="No Data",1,IF('Indicator Data imputation'!AX47&lt;&gt;"",1,0))</f>
        <v>0</v>
      </c>
      <c r="AX44" s="170">
        <f>IF('Indicator Data'!AY48="No Data",1,IF('Indicator Data imputation'!AY47&lt;&gt;"",1,0))</f>
        <v>0</v>
      </c>
      <c r="AY44" s="170">
        <f>IF('Indicator Data'!AZ48="No Data",1,IF('Indicator Data imputation'!AZ47&lt;&gt;"",1,0))</f>
        <v>0</v>
      </c>
      <c r="AZ44" s="170">
        <f>IF('Indicator Data'!BA48="No Data",1,IF('Indicator Data imputation'!BA47&lt;&gt;"",1,0))</f>
        <v>0</v>
      </c>
      <c r="BA44" s="5">
        <f t="shared" si="0"/>
        <v>8</v>
      </c>
      <c r="BB44" s="172">
        <f t="shared" si="1"/>
        <v>0.15686274509803921</v>
      </c>
    </row>
    <row r="45" spans="1:54" x14ac:dyDescent="0.25">
      <c r="A45" s="5" t="s">
        <v>79</v>
      </c>
      <c r="B45" s="170">
        <f>IF('Indicator Data'!C49="No Data",1,IF('Indicator Data imputation'!C48&lt;&gt;"",1,0))</f>
        <v>0</v>
      </c>
      <c r="C45" s="170">
        <f>IF('Indicator Data'!D49="No Data",1,IF('Indicator Data imputation'!D48&lt;&gt;"",1,0))</f>
        <v>0</v>
      </c>
      <c r="D45" s="170">
        <f>IF('Indicator Data'!E49="No Data",1,IF('Indicator Data imputation'!E48&lt;&gt;"",1,0))</f>
        <v>0</v>
      </c>
      <c r="E45" s="170">
        <f>IF('Indicator Data'!F49="No Data",1,IF('Indicator Data imputation'!F48&lt;&gt;"",1,0))</f>
        <v>0</v>
      </c>
      <c r="F45" s="170">
        <f>IF('Indicator Data'!G49="No Data",1,IF('Indicator Data imputation'!G48&lt;&gt;"",1,0))</f>
        <v>0</v>
      </c>
      <c r="G45" s="170">
        <f>IF('Indicator Data'!H49="No Data",1,IF('Indicator Data imputation'!H48&lt;&gt;"",1,0))</f>
        <v>0</v>
      </c>
      <c r="H45" s="170">
        <f>IF('Indicator Data'!I49="No Data",1,IF('Indicator Data imputation'!I48&lt;&gt;"",1,0))</f>
        <v>0</v>
      </c>
      <c r="I45" s="170">
        <f>IF('Indicator Data'!J49="No Data",1,IF('Indicator Data imputation'!J48&lt;&gt;"",1,0))</f>
        <v>0</v>
      </c>
      <c r="J45" s="170">
        <f>IF('Indicator Data'!K49="No Data",1,IF('Indicator Data imputation'!K48&lt;&gt;"",1,0))</f>
        <v>0</v>
      </c>
      <c r="K45" s="170">
        <f>IF('Indicator Data'!L49="No Data",1,IF('Indicator Data imputation'!L48&lt;&gt;"",1,0))</f>
        <v>0</v>
      </c>
      <c r="L45" s="170">
        <f>IF('Indicator Data'!M49="No Data",1,IF('Indicator Data imputation'!M48&lt;&gt;"",1,0))</f>
        <v>0</v>
      </c>
      <c r="M45" s="170">
        <f>IF('Indicator Data'!N49="No Data",1,IF('Indicator Data imputation'!N48&lt;&gt;"",1,0))</f>
        <v>0</v>
      </c>
      <c r="N45" s="170">
        <f>IF('Indicator Data'!O49="No Data",1,IF('Indicator Data imputation'!O48&lt;&gt;"",1,0))</f>
        <v>0</v>
      </c>
      <c r="O45" s="170">
        <f>IF('Indicator Data'!P49="No Data",1,IF('Indicator Data imputation'!P48&lt;&gt;"",1,0))</f>
        <v>0</v>
      </c>
      <c r="P45" s="170">
        <f>IF('Indicator Data'!Q49="No Data",1,IF('Indicator Data imputation'!Q48&lt;&gt;"",1,0))</f>
        <v>0</v>
      </c>
      <c r="Q45" s="170">
        <f>IF('Indicator Data'!R49="No Data",1,IF('Indicator Data imputation'!R48&lt;&gt;"",1,0))</f>
        <v>1</v>
      </c>
      <c r="R45" s="170">
        <f>IF('Indicator Data'!S49="No Data",1,IF('Indicator Data imputation'!S48&lt;&gt;"",1,0))</f>
        <v>0</v>
      </c>
      <c r="S45" s="170">
        <f>IF('Indicator Data'!T49="No Data",1,IF('Indicator Data imputation'!T48&lt;&gt;"",1,0))</f>
        <v>0</v>
      </c>
      <c r="T45" s="170">
        <f>IF('Indicator Data'!U49="No Data",1,IF('Indicator Data imputation'!U48&lt;&gt;"",1,0))</f>
        <v>0</v>
      </c>
      <c r="U45" s="170">
        <f>IF('Indicator Data'!V49="No Data",1,IF('Indicator Data imputation'!V48&lt;&gt;"",1,0))</f>
        <v>1</v>
      </c>
      <c r="V45" s="170">
        <f>IF('Indicator Data'!W49="No Data",1,IF('Indicator Data imputation'!W48&lt;&gt;"",1,0))</f>
        <v>0</v>
      </c>
      <c r="W45" s="170">
        <f>IF('Indicator Data'!X49="No Data",1,IF('Indicator Data imputation'!X48&lt;&gt;"",1,0))</f>
        <v>1</v>
      </c>
      <c r="X45" s="170">
        <f>IF('Indicator Data'!Y49="No Data",1,IF('Indicator Data imputation'!Y48&lt;&gt;"",1,0))</f>
        <v>0</v>
      </c>
      <c r="Y45" s="170">
        <f>IF('Indicator Data'!Z49="No Data",1,IF('Indicator Data imputation'!Z48&lt;&gt;"",1,0))</f>
        <v>0</v>
      </c>
      <c r="Z45" s="170">
        <f>IF('Indicator Data'!AA49="No Data",1,IF('Indicator Data imputation'!AA48&lt;&gt;"",1,0))</f>
        <v>0</v>
      </c>
      <c r="AA45" s="170">
        <f>IF('Indicator Data'!AB49="No Data",1,IF('Indicator Data imputation'!AB48&lt;&gt;"",1,0))</f>
        <v>0</v>
      </c>
      <c r="AB45" s="170">
        <f>IF('Indicator Data'!AC49="No Data",1,IF('Indicator Data imputation'!AC48&lt;&gt;"",1,0))</f>
        <v>0</v>
      </c>
      <c r="AC45" s="170">
        <f>IF('Indicator Data'!AD49="No Data",1,IF('Indicator Data imputation'!AD48&lt;&gt;"",1,0))</f>
        <v>0</v>
      </c>
      <c r="AD45" s="170">
        <f>IF('Indicator Data'!AE49="No Data",1,IF('Indicator Data imputation'!AE48&lt;&gt;"",1,0))</f>
        <v>1</v>
      </c>
      <c r="AE45" s="170">
        <f>IF('Indicator Data'!AF49="No Data",1,IF('Indicator Data imputation'!AF48&lt;&gt;"",1,0))</f>
        <v>0</v>
      </c>
      <c r="AF45" s="170">
        <f>IF('Indicator Data'!AG49="No Data",1,IF('Indicator Data imputation'!AG48&lt;&gt;"",1,0))</f>
        <v>0</v>
      </c>
      <c r="AG45" s="170">
        <f>IF('Indicator Data'!AH49="No Data",1,IF('Indicator Data imputation'!AH48&lt;&gt;"",1,0))</f>
        <v>0</v>
      </c>
      <c r="AH45" s="170">
        <f>IF('Indicator Data'!AI49="No Data",1,IF('Indicator Data imputation'!AI48&lt;&gt;"",1,0))</f>
        <v>0</v>
      </c>
      <c r="AI45" s="170">
        <f>IF('Indicator Data'!AJ49="No Data",1,IF('Indicator Data imputation'!AJ48&lt;&gt;"",1,0))</f>
        <v>0</v>
      </c>
      <c r="AJ45" s="170">
        <f>IF('Indicator Data'!AK49="No Data",1,IF('Indicator Data imputation'!AK48&lt;&gt;"",1,0))</f>
        <v>0</v>
      </c>
      <c r="AK45" s="170">
        <f>IF('Indicator Data'!AL49="No Data",1,IF('Indicator Data imputation'!AL48&lt;&gt;"",1,0))</f>
        <v>0</v>
      </c>
      <c r="AL45" s="170">
        <f>IF('Indicator Data'!AM49="No Data",1,IF('Indicator Data imputation'!AM48&lt;&gt;"",1,0))</f>
        <v>0</v>
      </c>
      <c r="AM45" s="170">
        <f>IF('Indicator Data'!AN49="No Data",1,IF('Indicator Data imputation'!AN48&lt;&gt;"",1,0))</f>
        <v>0</v>
      </c>
      <c r="AN45" s="170">
        <f>IF('Indicator Data'!AO49="No Data",1,IF('Indicator Data imputation'!AO48&lt;&gt;"",1,0))</f>
        <v>0</v>
      </c>
      <c r="AO45" s="170">
        <f>IF('Indicator Data'!AP49="No Data",1,IF('Indicator Data imputation'!AP48&lt;&gt;"",1,0))</f>
        <v>0</v>
      </c>
      <c r="AP45" s="170">
        <f>IF('Indicator Data'!AQ49="No Data",1,IF('Indicator Data imputation'!AQ48&lt;&gt;"",1,0))</f>
        <v>0</v>
      </c>
      <c r="AQ45" s="170">
        <f>IF('Indicator Data'!AR49="No Data",1,IF('Indicator Data imputation'!AR48&lt;&gt;"",1,0))</f>
        <v>1</v>
      </c>
      <c r="AR45" s="170">
        <f>IF('Indicator Data'!AS49="No Data",1,IF('Indicator Data imputation'!AS48&lt;&gt;"",1,0))</f>
        <v>0</v>
      </c>
      <c r="AS45" s="170">
        <f>IF('Indicator Data'!AT49="No Data",1,IF('Indicator Data imputation'!AT48&lt;&gt;"",1,0))</f>
        <v>0</v>
      </c>
      <c r="AT45" s="170">
        <f>IF('Indicator Data'!AU49="No Data",1,IF('Indicator Data imputation'!AU48&lt;&gt;"",1,0))</f>
        <v>0</v>
      </c>
      <c r="AU45" s="170">
        <f>IF('Indicator Data'!AV49="No Data",1,IF('Indicator Data imputation'!AV48&lt;&gt;"",1,0))</f>
        <v>0</v>
      </c>
      <c r="AV45" s="170">
        <f>IF('Indicator Data'!AW49="No Data",1,IF('Indicator Data imputation'!AW48&lt;&gt;"",1,0))</f>
        <v>0</v>
      </c>
      <c r="AW45" s="170">
        <f>IF('Indicator Data'!AX49="No Data",1,IF('Indicator Data imputation'!AX48&lt;&gt;"",1,0))</f>
        <v>0</v>
      </c>
      <c r="AX45" s="170">
        <f>IF('Indicator Data'!AY49="No Data",1,IF('Indicator Data imputation'!AY48&lt;&gt;"",1,0))</f>
        <v>0</v>
      </c>
      <c r="AY45" s="170">
        <f>IF('Indicator Data'!AZ49="No Data",1,IF('Indicator Data imputation'!AZ48&lt;&gt;"",1,0))</f>
        <v>0</v>
      </c>
      <c r="AZ45" s="170">
        <f>IF('Indicator Data'!BA49="No Data",1,IF('Indicator Data imputation'!BA48&lt;&gt;"",1,0))</f>
        <v>0</v>
      </c>
      <c r="BA45" s="5">
        <f t="shared" si="0"/>
        <v>5</v>
      </c>
      <c r="BB45" s="172">
        <f t="shared" si="1"/>
        <v>9.8039215686274508E-2</v>
      </c>
    </row>
    <row r="46" spans="1:54" x14ac:dyDescent="0.25">
      <c r="A46" s="5" t="s">
        <v>81</v>
      </c>
      <c r="B46" s="170">
        <f>IF('Indicator Data'!C50="No Data",1,IF('Indicator Data imputation'!C49&lt;&gt;"",1,0))</f>
        <v>0</v>
      </c>
      <c r="C46" s="170">
        <f>IF('Indicator Data'!D50="No Data",1,IF('Indicator Data imputation'!D49&lt;&gt;"",1,0))</f>
        <v>0</v>
      </c>
      <c r="D46" s="170">
        <f>IF('Indicator Data'!E50="No Data",1,IF('Indicator Data imputation'!E49&lt;&gt;"",1,0))</f>
        <v>0</v>
      </c>
      <c r="E46" s="170">
        <f>IF('Indicator Data'!F50="No Data",1,IF('Indicator Data imputation'!F49&lt;&gt;"",1,0))</f>
        <v>0</v>
      </c>
      <c r="F46" s="170">
        <f>IF('Indicator Data'!G50="No Data",1,IF('Indicator Data imputation'!G49&lt;&gt;"",1,0))</f>
        <v>0</v>
      </c>
      <c r="G46" s="170">
        <f>IF('Indicator Data'!H50="No Data",1,IF('Indicator Data imputation'!H49&lt;&gt;"",1,0))</f>
        <v>0</v>
      </c>
      <c r="H46" s="170">
        <f>IF('Indicator Data'!I50="No Data",1,IF('Indicator Data imputation'!I49&lt;&gt;"",1,0))</f>
        <v>0</v>
      </c>
      <c r="I46" s="170">
        <f>IF('Indicator Data'!J50="No Data",1,IF('Indicator Data imputation'!J49&lt;&gt;"",1,0))</f>
        <v>0</v>
      </c>
      <c r="J46" s="170">
        <f>IF('Indicator Data'!K50="No Data",1,IF('Indicator Data imputation'!K49&lt;&gt;"",1,0))</f>
        <v>0</v>
      </c>
      <c r="K46" s="170">
        <f>IF('Indicator Data'!L50="No Data",1,IF('Indicator Data imputation'!L49&lt;&gt;"",1,0))</f>
        <v>0</v>
      </c>
      <c r="L46" s="170">
        <f>IF('Indicator Data'!M50="No Data",1,IF('Indicator Data imputation'!M49&lt;&gt;"",1,0))</f>
        <v>0</v>
      </c>
      <c r="M46" s="170">
        <f>IF('Indicator Data'!N50="No Data",1,IF('Indicator Data imputation'!N49&lt;&gt;"",1,0))</f>
        <v>0</v>
      </c>
      <c r="N46" s="170">
        <f>IF('Indicator Data'!O50="No Data",1,IF('Indicator Data imputation'!O49&lt;&gt;"",1,0))</f>
        <v>0</v>
      </c>
      <c r="O46" s="170">
        <f>IF('Indicator Data'!P50="No Data",1,IF('Indicator Data imputation'!P49&lt;&gt;"",1,0))</f>
        <v>0</v>
      </c>
      <c r="P46" s="170">
        <f>IF('Indicator Data'!Q50="No Data",1,IF('Indicator Data imputation'!Q49&lt;&gt;"",1,0))</f>
        <v>0</v>
      </c>
      <c r="Q46" s="170">
        <f>IF('Indicator Data'!R50="No Data",1,IF('Indicator Data imputation'!R49&lt;&gt;"",1,0))</f>
        <v>1</v>
      </c>
      <c r="R46" s="170">
        <f>IF('Indicator Data'!S50="No Data",1,IF('Indicator Data imputation'!S49&lt;&gt;"",1,0))</f>
        <v>0</v>
      </c>
      <c r="S46" s="170">
        <f>IF('Indicator Data'!T50="No Data",1,IF('Indicator Data imputation'!T49&lt;&gt;"",1,0))</f>
        <v>0</v>
      </c>
      <c r="T46" s="170">
        <f>IF('Indicator Data'!U50="No Data",1,IF('Indicator Data imputation'!U49&lt;&gt;"",1,0))</f>
        <v>0</v>
      </c>
      <c r="U46" s="170">
        <f>IF('Indicator Data'!V50="No Data",1,IF('Indicator Data imputation'!V49&lt;&gt;"",1,0))</f>
        <v>1</v>
      </c>
      <c r="V46" s="170">
        <f>IF('Indicator Data'!W50="No Data",1,IF('Indicator Data imputation'!W49&lt;&gt;"",1,0))</f>
        <v>0</v>
      </c>
      <c r="W46" s="170">
        <f>IF('Indicator Data'!X50="No Data",1,IF('Indicator Data imputation'!X49&lt;&gt;"",1,0))</f>
        <v>1</v>
      </c>
      <c r="X46" s="170">
        <f>IF('Indicator Data'!Y50="No Data",1,IF('Indicator Data imputation'!Y49&lt;&gt;"",1,0))</f>
        <v>0</v>
      </c>
      <c r="Y46" s="170">
        <f>IF('Indicator Data'!Z50="No Data",1,IF('Indicator Data imputation'!Z49&lt;&gt;"",1,0))</f>
        <v>0</v>
      </c>
      <c r="Z46" s="170">
        <f>IF('Indicator Data'!AA50="No Data",1,IF('Indicator Data imputation'!AA49&lt;&gt;"",1,0))</f>
        <v>0</v>
      </c>
      <c r="AA46" s="170">
        <f>IF('Indicator Data'!AB50="No Data",1,IF('Indicator Data imputation'!AB49&lt;&gt;"",1,0))</f>
        <v>0</v>
      </c>
      <c r="AB46" s="170">
        <f>IF('Indicator Data'!AC50="No Data",1,IF('Indicator Data imputation'!AC49&lt;&gt;"",1,0))</f>
        <v>0</v>
      </c>
      <c r="AC46" s="170">
        <f>IF('Indicator Data'!AD50="No Data",1,IF('Indicator Data imputation'!AD49&lt;&gt;"",1,0))</f>
        <v>0</v>
      </c>
      <c r="AD46" s="170">
        <f>IF('Indicator Data'!AE50="No Data",1,IF('Indicator Data imputation'!AE49&lt;&gt;"",1,0))</f>
        <v>1</v>
      </c>
      <c r="AE46" s="170">
        <f>IF('Indicator Data'!AF50="No Data",1,IF('Indicator Data imputation'!AF49&lt;&gt;"",1,0))</f>
        <v>0</v>
      </c>
      <c r="AF46" s="170">
        <f>IF('Indicator Data'!AG50="No Data",1,IF('Indicator Data imputation'!AG49&lt;&gt;"",1,0))</f>
        <v>0</v>
      </c>
      <c r="AG46" s="170">
        <f>IF('Indicator Data'!AH50="No Data",1,IF('Indicator Data imputation'!AH49&lt;&gt;"",1,0))</f>
        <v>0</v>
      </c>
      <c r="AH46" s="170">
        <f>IF('Indicator Data'!AI50="No Data",1,IF('Indicator Data imputation'!AI49&lt;&gt;"",1,0))</f>
        <v>0</v>
      </c>
      <c r="AI46" s="170">
        <f>IF('Indicator Data'!AJ50="No Data",1,IF('Indicator Data imputation'!AJ49&lt;&gt;"",1,0))</f>
        <v>0</v>
      </c>
      <c r="AJ46" s="170">
        <f>IF('Indicator Data'!AK50="No Data",1,IF('Indicator Data imputation'!AK49&lt;&gt;"",1,0))</f>
        <v>0</v>
      </c>
      <c r="AK46" s="170">
        <f>IF('Indicator Data'!AL50="No Data",1,IF('Indicator Data imputation'!AL49&lt;&gt;"",1,0))</f>
        <v>0</v>
      </c>
      <c r="AL46" s="170">
        <f>IF('Indicator Data'!AM50="No Data",1,IF('Indicator Data imputation'!AM49&lt;&gt;"",1,0))</f>
        <v>0</v>
      </c>
      <c r="AM46" s="170">
        <f>IF('Indicator Data'!AN50="No Data",1,IF('Indicator Data imputation'!AN49&lt;&gt;"",1,0))</f>
        <v>0</v>
      </c>
      <c r="AN46" s="170">
        <f>IF('Indicator Data'!AO50="No Data",1,IF('Indicator Data imputation'!AO49&lt;&gt;"",1,0))</f>
        <v>0</v>
      </c>
      <c r="AO46" s="170">
        <f>IF('Indicator Data'!AP50="No Data",1,IF('Indicator Data imputation'!AP49&lt;&gt;"",1,0))</f>
        <v>0</v>
      </c>
      <c r="AP46" s="170">
        <f>IF('Indicator Data'!AQ50="No Data",1,IF('Indicator Data imputation'!AQ49&lt;&gt;"",1,0))</f>
        <v>0</v>
      </c>
      <c r="AQ46" s="170">
        <f>IF('Indicator Data'!AR50="No Data",1,IF('Indicator Data imputation'!AR49&lt;&gt;"",1,0))</f>
        <v>0</v>
      </c>
      <c r="AR46" s="170">
        <f>IF('Indicator Data'!AS50="No Data",1,IF('Indicator Data imputation'!AS49&lt;&gt;"",1,0))</f>
        <v>0</v>
      </c>
      <c r="AS46" s="170">
        <f>IF('Indicator Data'!AT50="No Data",1,IF('Indicator Data imputation'!AT49&lt;&gt;"",1,0))</f>
        <v>0</v>
      </c>
      <c r="AT46" s="170">
        <f>IF('Indicator Data'!AU50="No Data",1,IF('Indicator Data imputation'!AU49&lt;&gt;"",1,0))</f>
        <v>0</v>
      </c>
      <c r="AU46" s="170">
        <f>IF('Indicator Data'!AV50="No Data",1,IF('Indicator Data imputation'!AV49&lt;&gt;"",1,0))</f>
        <v>1</v>
      </c>
      <c r="AV46" s="170">
        <f>IF('Indicator Data'!AW50="No Data",1,IF('Indicator Data imputation'!AW49&lt;&gt;"",1,0))</f>
        <v>0</v>
      </c>
      <c r="AW46" s="170">
        <f>IF('Indicator Data'!AX50="No Data",1,IF('Indicator Data imputation'!AX49&lt;&gt;"",1,0))</f>
        <v>0</v>
      </c>
      <c r="AX46" s="170">
        <f>IF('Indicator Data'!AY50="No Data",1,IF('Indicator Data imputation'!AY49&lt;&gt;"",1,0))</f>
        <v>0</v>
      </c>
      <c r="AY46" s="170">
        <f>IF('Indicator Data'!AZ50="No Data",1,IF('Indicator Data imputation'!AZ49&lt;&gt;"",1,0))</f>
        <v>0</v>
      </c>
      <c r="AZ46" s="170">
        <f>IF('Indicator Data'!BA50="No Data",1,IF('Indicator Data imputation'!BA49&lt;&gt;"",1,0))</f>
        <v>0</v>
      </c>
      <c r="BA46" s="5">
        <f t="shared" si="0"/>
        <v>5</v>
      </c>
      <c r="BB46" s="172">
        <f t="shared" si="1"/>
        <v>9.8039215686274508E-2</v>
      </c>
    </row>
    <row r="47" spans="1:54" x14ac:dyDescent="0.25">
      <c r="A47" s="5" t="s">
        <v>83</v>
      </c>
      <c r="B47" s="170">
        <f>IF('Indicator Data'!C51="No Data",1,IF('Indicator Data imputation'!C50&lt;&gt;"",1,0))</f>
        <v>0</v>
      </c>
      <c r="C47" s="170">
        <f>IF('Indicator Data'!D51="No Data",1,IF('Indicator Data imputation'!D50&lt;&gt;"",1,0))</f>
        <v>0</v>
      </c>
      <c r="D47" s="170">
        <f>IF('Indicator Data'!E51="No Data",1,IF('Indicator Data imputation'!E50&lt;&gt;"",1,0))</f>
        <v>0</v>
      </c>
      <c r="E47" s="170">
        <f>IF('Indicator Data'!F51="No Data",1,IF('Indicator Data imputation'!F50&lt;&gt;"",1,0))</f>
        <v>0</v>
      </c>
      <c r="F47" s="170">
        <f>IF('Indicator Data'!G51="No Data",1,IF('Indicator Data imputation'!G50&lt;&gt;"",1,0))</f>
        <v>0</v>
      </c>
      <c r="G47" s="170">
        <f>IF('Indicator Data'!H51="No Data",1,IF('Indicator Data imputation'!H50&lt;&gt;"",1,0))</f>
        <v>0</v>
      </c>
      <c r="H47" s="170">
        <f>IF('Indicator Data'!I51="No Data",1,IF('Indicator Data imputation'!I50&lt;&gt;"",1,0))</f>
        <v>0</v>
      </c>
      <c r="I47" s="170">
        <f>IF('Indicator Data'!J51="No Data",1,IF('Indicator Data imputation'!J50&lt;&gt;"",1,0))</f>
        <v>0</v>
      </c>
      <c r="J47" s="170">
        <f>IF('Indicator Data'!K51="No Data",1,IF('Indicator Data imputation'!K50&lt;&gt;"",1,0))</f>
        <v>0</v>
      </c>
      <c r="K47" s="170">
        <f>IF('Indicator Data'!L51="No Data",1,IF('Indicator Data imputation'!L50&lt;&gt;"",1,0))</f>
        <v>0</v>
      </c>
      <c r="L47" s="170">
        <f>IF('Indicator Data'!M51="No Data",1,IF('Indicator Data imputation'!M50&lt;&gt;"",1,0))</f>
        <v>0</v>
      </c>
      <c r="M47" s="170">
        <f>IF('Indicator Data'!N51="No Data",1,IF('Indicator Data imputation'!N50&lt;&gt;"",1,0))</f>
        <v>0</v>
      </c>
      <c r="N47" s="170">
        <f>IF('Indicator Data'!O51="No Data",1,IF('Indicator Data imputation'!O50&lt;&gt;"",1,0))</f>
        <v>0</v>
      </c>
      <c r="O47" s="170">
        <f>IF('Indicator Data'!P51="No Data",1,IF('Indicator Data imputation'!P50&lt;&gt;"",1,0))</f>
        <v>0</v>
      </c>
      <c r="P47" s="170">
        <f>IF('Indicator Data'!Q51="No Data",1,IF('Indicator Data imputation'!Q50&lt;&gt;"",1,0))</f>
        <v>0</v>
      </c>
      <c r="Q47" s="170">
        <f>IF('Indicator Data'!R51="No Data",1,IF('Indicator Data imputation'!R50&lt;&gt;"",1,0))</f>
        <v>1</v>
      </c>
      <c r="R47" s="170">
        <f>IF('Indicator Data'!S51="No Data",1,IF('Indicator Data imputation'!S50&lt;&gt;"",1,0))</f>
        <v>0</v>
      </c>
      <c r="S47" s="170">
        <f>IF('Indicator Data'!T51="No Data",1,IF('Indicator Data imputation'!T50&lt;&gt;"",1,0))</f>
        <v>0</v>
      </c>
      <c r="T47" s="170">
        <f>IF('Indicator Data'!U51="No Data",1,IF('Indicator Data imputation'!U50&lt;&gt;"",1,0))</f>
        <v>0</v>
      </c>
      <c r="U47" s="170">
        <f>IF('Indicator Data'!V51="No Data",1,IF('Indicator Data imputation'!V50&lt;&gt;"",1,0))</f>
        <v>1</v>
      </c>
      <c r="V47" s="170">
        <f>IF('Indicator Data'!W51="No Data",1,IF('Indicator Data imputation'!W50&lt;&gt;"",1,0))</f>
        <v>0</v>
      </c>
      <c r="W47" s="170">
        <f>IF('Indicator Data'!X51="No Data",1,IF('Indicator Data imputation'!X50&lt;&gt;"",1,0))</f>
        <v>1</v>
      </c>
      <c r="X47" s="170">
        <f>IF('Indicator Data'!Y51="No Data",1,IF('Indicator Data imputation'!Y50&lt;&gt;"",1,0))</f>
        <v>0</v>
      </c>
      <c r="Y47" s="170">
        <f>IF('Indicator Data'!Z51="No Data",1,IF('Indicator Data imputation'!Z50&lt;&gt;"",1,0))</f>
        <v>0</v>
      </c>
      <c r="Z47" s="170">
        <f>IF('Indicator Data'!AA51="No Data",1,IF('Indicator Data imputation'!AA50&lt;&gt;"",1,0))</f>
        <v>0</v>
      </c>
      <c r="AA47" s="170">
        <f>IF('Indicator Data'!AB51="No Data",1,IF('Indicator Data imputation'!AB50&lt;&gt;"",1,0))</f>
        <v>0</v>
      </c>
      <c r="AB47" s="170">
        <f>IF('Indicator Data'!AC51="No Data",1,IF('Indicator Data imputation'!AC50&lt;&gt;"",1,0))</f>
        <v>0</v>
      </c>
      <c r="AC47" s="170">
        <f>IF('Indicator Data'!AD51="No Data",1,IF('Indicator Data imputation'!AD50&lt;&gt;"",1,0))</f>
        <v>0</v>
      </c>
      <c r="AD47" s="170">
        <f>IF('Indicator Data'!AE51="No Data",1,IF('Indicator Data imputation'!AE50&lt;&gt;"",1,0))</f>
        <v>1</v>
      </c>
      <c r="AE47" s="170">
        <f>IF('Indicator Data'!AF51="No Data",1,IF('Indicator Data imputation'!AF50&lt;&gt;"",1,0))</f>
        <v>0</v>
      </c>
      <c r="AF47" s="170">
        <f>IF('Indicator Data'!AG51="No Data",1,IF('Indicator Data imputation'!AG50&lt;&gt;"",1,0))</f>
        <v>0</v>
      </c>
      <c r="AG47" s="170">
        <f>IF('Indicator Data'!AH51="No Data",1,IF('Indicator Data imputation'!AH50&lt;&gt;"",1,0))</f>
        <v>0</v>
      </c>
      <c r="AH47" s="170">
        <f>IF('Indicator Data'!AI51="No Data",1,IF('Indicator Data imputation'!AI50&lt;&gt;"",1,0))</f>
        <v>0</v>
      </c>
      <c r="AI47" s="170">
        <f>IF('Indicator Data'!AJ51="No Data",1,IF('Indicator Data imputation'!AJ50&lt;&gt;"",1,0))</f>
        <v>0</v>
      </c>
      <c r="AJ47" s="170">
        <f>IF('Indicator Data'!AK51="No Data",1,IF('Indicator Data imputation'!AK50&lt;&gt;"",1,0))</f>
        <v>0</v>
      </c>
      <c r="AK47" s="170">
        <f>IF('Indicator Data'!AL51="No Data",1,IF('Indicator Data imputation'!AL50&lt;&gt;"",1,0))</f>
        <v>0</v>
      </c>
      <c r="AL47" s="170">
        <f>IF('Indicator Data'!AM51="No Data",1,IF('Indicator Data imputation'!AM50&lt;&gt;"",1,0))</f>
        <v>0</v>
      </c>
      <c r="AM47" s="170">
        <f>IF('Indicator Data'!AN51="No Data",1,IF('Indicator Data imputation'!AN50&lt;&gt;"",1,0))</f>
        <v>0</v>
      </c>
      <c r="AN47" s="170">
        <f>IF('Indicator Data'!AO51="No Data",1,IF('Indicator Data imputation'!AO50&lt;&gt;"",1,0))</f>
        <v>0</v>
      </c>
      <c r="AO47" s="170">
        <f>IF('Indicator Data'!AP51="No Data",1,IF('Indicator Data imputation'!AP50&lt;&gt;"",1,0))</f>
        <v>0</v>
      </c>
      <c r="AP47" s="170">
        <f>IF('Indicator Data'!AQ51="No Data",1,IF('Indicator Data imputation'!AQ50&lt;&gt;"",1,0))</f>
        <v>0</v>
      </c>
      <c r="AQ47" s="170">
        <f>IF('Indicator Data'!AR51="No Data",1,IF('Indicator Data imputation'!AR50&lt;&gt;"",1,0))</f>
        <v>0</v>
      </c>
      <c r="AR47" s="170">
        <f>IF('Indicator Data'!AS51="No Data",1,IF('Indicator Data imputation'!AS50&lt;&gt;"",1,0))</f>
        <v>0</v>
      </c>
      <c r="AS47" s="170">
        <f>IF('Indicator Data'!AT51="No Data",1,IF('Indicator Data imputation'!AT50&lt;&gt;"",1,0))</f>
        <v>0</v>
      </c>
      <c r="AT47" s="170">
        <f>IF('Indicator Data'!AU51="No Data",1,IF('Indicator Data imputation'!AU50&lt;&gt;"",1,0))</f>
        <v>0</v>
      </c>
      <c r="AU47" s="170">
        <f>IF('Indicator Data'!AV51="No Data",1,IF('Indicator Data imputation'!AV50&lt;&gt;"",1,0))</f>
        <v>1</v>
      </c>
      <c r="AV47" s="170">
        <f>IF('Indicator Data'!AW51="No Data",1,IF('Indicator Data imputation'!AW50&lt;&gt;"",1,0))</f>
        <v>0</v>
      </c>
      <c r="AW47" s="170">
        <f>IF('Indicator Data'!AX51="No Data",1,IF('Indicator Data imputation'!AX50&lt;&gt;"",1,0))</f>
        <v>0</v>
      </c>
      <c r="AX47" s="170">
        <f>IF('Indicator Data'!AY51="No Data",1,IF('Indicator Data imputation'!AY50&lt;&gt;"",1,0))</f>
        <v>0</v>
      </c>
      <c r="AY47" s="170">
        <f>IF('Indicator Data'!AZ51="No Data",1,IF('Indicator Data imputation'!AZ50&lt;&gt;"",1,0))</f>
        <v>0</v>
      </c>
      <c r="AZ47" s="170">
        <f>IF('Indicator Data'!BA51="No Data",1,IF('Indicator Data imputation'!BA50&lt;&gt;"",1,0))</f>
        <v>0</v>
      </c>
      <c r="BA47" s="5">
        <f t="shared" si="0"/>
        <v>5</v>
      </c>
      <c r="BB47" s="172">
        <f t="shared" si="1"/>
        <v>9.8039215686274508E-2</v>
      </c>
    </row>
    <row r="48" spans="1:54" x14ac:dyDescent="0.25">
      <c r="A48" s="5" t="s">
        <v>85</v>
      </c>
      <c r="B48" s="170">
        <f>IF('Indicator Data'!C52="No Data",1,IF('Indicator Data imputation'!C51&lt;&gt;"",1,0))</f>
        <v>0</v>
      </c>
      <c r="C48" s="170">
        <f>IF('Indicator Data'!D52="No Data",1,IF('Indicator Data imputation'!D51&lt;&gt;"",1,0))</f>
        <v>0</v>
      </c>
      <c r="D48" s="170">
        <f>IF('Indicator Data'!E52="No Data",1,IF('Indicator Data imputation'!E51&lt;&gt;"",1,0))</f>
        <v>0</v>
      </c>
      <c r="E48" s="170">
        <f>IF('Indicator Data'!F52="No Data",1,IF('Indicator Data imputation'!F51&lt;&gt;"",1,0))</f>
        <v>0</v>
      </c>
      <c r="F48" s="170">
        <f>IF('Indicator Data'!G52="No Data",1,IF('Indicator Data imputation'!G51&lt;&gt;"",1,0))</f>
        <v>0</v>
      </c>
      <c r="G48" s="170">
        <f>IF('Indicator Data'!H52="No Data",1,IF('Indicator Data imputation'!H51&lt;&gt;"",1,0))</f>
        <v>0</v>
      </c>
      <c r="H48" s="170">
        <f>IF('Indicator Data'!I52="No Data",1,IF('Indicator Data imputation'!I51&lt;&gt;"",1,0))</f>
        <v>0</v>
      </c>
      <c r="I48" s="170">
        <f>IF('Indicator Data'!J52="No Data",1,IF('Indicator Data imputation'!J51&lt;&gt;"",1,0))</f>
        <v>0</v>
      </c>
      <c r="J48" s="170">
        <f>IF('Indicator Data'!K52="No Data",1,IF('Indicator Data imputation'!K51&lt;&gt;"",1,0))</f>
        <v>0</v>
      </c>
      <c r="K48" s="170">
        <f>IF('Indicator Data'!L52="No Data",1,IF('Indicator Data imputation'!L51&lt;&gt;"",1,0))</f>
        <v>0</v>
      </c>
      <c r="L48" s="170">
        <f>IF('Indicator Data'!M52="No Data",1,IF('Indicator Data imputation'!M51&lt;&gt;"",1,0))</f>
        <v>0</v>
      </c>
      <c r="M48" s="170">
        <f>IF('Indicator Data'!N52="No Data",1,IF('Indicator Data imputation'!N51&lt;&gt;"",1,0))</f>
        <v>0</v>
      </c>
      <c r="N48" s="170">
        <f>IF('Indicator Data'!O52="No Data",1,IF('Indicator Data imputation'!O51&lt;&gt;"",1,0))</f>
        <v>0</v>
      </c>
      <c r="O48" s="170">
        <f>IF('Indicator Data'!P52="No Data",1,IF('Indicator Data imputation'!P51&lt;&gt;"",1,0))</f>
        <v>0</v>
      </c>
      <c r="P48" s="170">
        <f>IF('Indicator Data'!Q52="No Data",1,IF('Indicator Data imputation'!Q51&lt;&gt;"",1,0))</f>
        <v>0</v>
      </c>
      <c r="Q48" s="170">
        <f>IF('Indicator Data'!R52="No Data",1,IF('Indicator Data imputation'!R51&lt;&gt;"",1,0))</f>
        <v>0</v>
      </c>
      <c r="R48" s="170">
        <f>IF('Indicator Data'!S52="No Data",1,IF('Indicator Data imputation'!S51&lt;&gt;"",1,0))</f>
        <v>0</v>
      </c>
      <c r="S48" s="170">
        <f>IF('Indicator Data'!T52="No Data",1,IF('Indicator Data imputation'!T51&lt;&gt;"",1,0))</f>
        <v>0</v>
      </c>
      <c r="T48" s="170">
        <f>IF('Indicator Data'!U52="No Data",1,IF('Indicator Data imputation'!U51&lt;&gt;"",1,0))</f>
        <v>0</v>
      </c>
      <c r="U48" s="170">
        <f>IF('Indicator Data'!V52="No Data",1,IF('Indicator Data imputation'!V51&lt;&gt;"",1,0))</f>
        <v>1</v>
      </c>
      <c r="V48" s="170">
        <f>IF('Indicator Data'!W52="No Data",1,IF('Indicator Data imputation'!W51&lt;&gt;"",1,0))</f>
        <v>0</v>
      </c>
      <c r="W48" s="170">
        <f>IF('Indicator Data'!X52="No Data",1,IF('Indicator Data imputation'!X51&lt;&gt;"",1,0))</f>
        <v>0</v>
      </c>
      <c r="X48" s="170">
        <f>IF('Indicator Data'!Y52="No Data",1,IF('Indicator Data imputation'!Y51&lt;&gt;"",1,0))</f>
        <v>0</v>
      </c>
      <c r="Y48" s="170">
        <f>IF('Indicator Data'!Z52="No Data",1,IF('Indicator Data imputation'!Z51&lt;&gt;"",1,0))</f>
        <v>0</v>
      </c>
      <c r="Z48" s="170">
        <f>IF('Indicator Data'!AA52="No Data",1,IF('Indicator Data imputation'!AA51&lt;&gt;"",1,0))</f>
        <v>0</v>
      </c>
      <c r="AA48" s="170">
        <f>IF('Indicator Data'!AB52="No Data",1,IF('Indicator Data imputation'!AB51&lt;&gt;"",1,0))</f>
        <v>0</v>
      </c>
      <c r="AB48" s="170">
        <f>IF('Indicator Data'!AC52="No Data",1,IF('Indicator Data imputation'!AC51&lt;&gt;"",1,0))</f>
        <v>0</v>
      </c>
      <c r="AC48" s="170">
        <f>IF('Indicator Data'!AD52="No Data",1,IF('Indicator Data imputation'!AD51&lt;&gt;"",1,0))</f>
        <v>0</v>
      </c>
      <c r="AD48" s="170">
        <f>IF('Indicator Data'!AE52="No Data",1,IF('Indicator Data imputation'!AE51&lt;&gt;"",1,0))</f>
        <v>0</v>
      </c>
      <c r="AE48" s="170">
        <f>IF('Indicator Data'!AF52="No Data",1,IF('Indicator Data imputation'!AF51&lt;&gt;"",1,0))</f>
        <v>1</v>
      </c>
      <c r="AF48" s="170">
        <f>IF('Indicator Data'!AG52="No Data",1,IF('Indicator Data imputation'!AG51&lt;&gt;"",1,0))</f>
        <v>0</v>
      </c>
      <c r="AG48" s="170">
        <f>IF('Indicator Data'!AH52="No Data",1,IF('Indicator Data imputation'!AH51&lt;&gt;"",1,0))</f>
        <v>0</v>
      </c>
      <c r="AH48" s="170">
        <f>IF('Indicator Data'!AI52="No Data",1,IF('Indicator Data imputation'!AI51&lt;&gt;"",1,0))</f>
        <v>0</v>
      </c>
      <c r="AI48" s="170">
        <f>IF('Indicator Data'!AJ52="No Data",1,IF('Indicator Data imputation'!AJ51&lt;&gt;"",1,0))</f>
        <v>0</v>
      </c>
      <c r="AJ48" s="170">
        <f>IF('Indicator Data'!AK52="No Data",1,IF('Indicator Data imputation'!AK51&lt;&gt;"",1,0))</f>
        <v>0</v>
      </c>
      <c r="AK48" s="170">
        <f>IF('Indicator Data'!AL52="No Data",1,IF('Indicator Data imputation'!AL51&lt;&gt;"",1,0))</f>
        <v>0</v>
      </c>
      <c r="AL48" s="170">
        <f>IF('Indicator Data'!AM52="No Data",1,IF('Indicator Data imputation'!AM51&lt;&gt;"",1,0))</f>
        <v>0</v>
      </c>
      <c r="AM48" s="170">
        <f>IF('Indicator Data'!AN52="No Data",1,IF('Indicator Data imputation'!AN51&lt;&gt;"",1,0))</f>
        <v>0</v>
      </c>
      <c r="AN48" s="170">
        <f>IF('Indicator Data'!AO52="No Data",1,IF('Indicator Data imputation'!AO51&lt;&gt;"",1,0))</f>
        <v>0</v>
      </c>
      <c r="AO48" s="170">
        <f>IF('Indicator Data'!AP52="No Data",1,IF('Indicator Data imputation'!AP51&lt;&gt;"",1,0))</f>
        <v>1</v>
      </c>
      <c r="AP48" s="170">
        <f>IF('Indicator Data'!AQ52="No Data",1,IF('Indicator Data imputation'!AQ51&lt;&gt;"",1,0))</f>
        <v>1</v>
      </c>
      <c r="AQ48" s="170">
        <f>IF('Indicator Data'!AR52="No Data",1,IF('Indicator Data imputation'!AR51&lt;&gt;"",1,0))</f>
        <v>0</v>
      </c>
      <c r="AR48" s="170">
        <f>IF('Indicator Data'!AS52="No Data",1,IF('Indicator Data imputation'!AS51&lt;&gt;"",1,0))</f>
        <v>0</v>
      </c>
      <c r="AS48" s="170">
        <f>IF('Indicator Data'!AT52="No Data",1,IF('Indicator Data imputation'!AT51&lt;&gt;"",1,0))</f>
        <v>0</v>
      </c>
      <c r="AT48" s="170">
        <f>IF('Indicator Data'!AU52="No Data",1,IF('Indicator Data imputation'!AU51&lt;&gt;"",1,0))</f>
        <v>0</v>
      </c>
      <c r="AU48" s="170">
        <f>IF('Indicator Data'!AV52="No Data",1,IF('Indicator Data imputation'!AV51&lt;&gt;"",1,0))</f>
        <v>1</v>
      </c>
      <c r="AV48" s="170">
        <f>IF('Indicator Data'!AW52="No Data",1,IF('Indicator Data imputation'!AW51&lt;&gt;"",1,0))</f>
        <v>0</v>
      </c>
      <c r="AW48" s="170">
        <f>IF('Indicator Data'!AX52="No Data",1,IF('Indicator Data imputation'!AX51&lt;&gt;"",1,0))</f>
        <v>0</v>
      </c>
      <c r="AX48" s="170">
        <f>IF('Indicator Data'!AY52="No Data",1,IF('Indicator Data imputation'!AY51&lt;&gt;"",1,0))</f>
        <v>0</v>
      </c>
      <c r="AY48" s="170">
        <f>IF('Indicator Data'!AZ52="No Data",1,IF('Indicator Data imputation'!AZ51&lt;&gt;"",1,0))</f>
        <v>0</v>
      </c>
      <c r="AZ48" s="170">
        <f>IF('Indicator Data'!BA52="No Data",1,IF('Indicator Data imputation'!BA51&lt;&gt;"",1,0))</f>
        <v>0</v>
      </c>
      <c r="BA48" s="5">
        <f t="shared" si="0"/>
        <v>5</v>
      </c>
      <c r="BB48" s="172">
        <f t="shared" si="1"/>
        <v>9.8039215686274508E-2</v>
      </c>
    </row>
    <row r="49" spans="1:54" x14ac:dyDescent="0.25">
      <c r="A49" s="5" t="s">
        <v>87</v>
      </c>
      <c r="B49" s="170">
        <f>IF('Indicator Data'!C53="No Data",1,IF('Indicator Data imputation'!C52&lt;&gt;"",1,0))</f>
        <v>0</v>
      </c>
      <c r="C49" s="170">
        <f>IF('Indicator Data'!D53="No Data",1,IF('Indicator Data imputation'!D52&lt;&gt;"",1,0))</f>
        <v>0</v>
      </c>
      <c r="D49" s="170">
        <f>IF('Indicator Data'!E53="No Data",1,IF('Indicator Data imputation'!E52&lt;&gt;"",1,0))</f>
        <v>1</v>
      </c>
      <c r="E49" s="170">
        <f>IF('Indicator Data'!F53="No Data",1,IF('Indicator Data imputation'!F52&lt;&gt;"",1,0))</f>
        <v>0</v>
      </c>
      <c r="F49" s="170">
        <f>IF('Indicator Data'!G53="No Data",1,IF('Indicator Data imputation'!G52&lt;&gt;"",1,0))</f>
        <v>0</v>
      </c>
      <c r="G49" s="170">
        <f>IF('Indicator Data'!H53="No Data",1,IF('Indicator Data imputation'!H52&lt;&gt;"",1,0))</f>
        <v>0</v>
      </c>
      <c r="H49" s="170">
        <f>IF('Indicator Data'!I53="No Data",1,IF('Indicator Data imputation'!I52&lt;&gt;"",1,0))</f>
        <v>0</v>
      </c>
      <c r="I49" s="170">
        <f>IF('Indicator Data'!J53="No Data",1,IF('Indicator Data imputation'!J52&lt;&gt;"",1,0))</f>
        <v>0</v>
      </c>
      <c r="J49" s="170">
        <f>IF('Indicator Data'!K53="No Data",1,IF('Indicator Data imputation'!K52&lt;&gt;"",1,0))</f>
        <v>0</v>
      </c>
      <c r="K49" s="170">
        <f>IF('Indicator Data'!L53="No Data",1,IF('Indicator Data imputation'!L52&lt;&gt;"",1,0))</f>
        <v>0</v>
      </c>
      <c r="L49" s="170">
        <f>IF('Indicator Data'!M53="No Data",1,IF('Indicator Data imputation'!M52&lt;&gt;"",1,0))</f>
        <v>0</v>
      </c>
      <c r="M49" s="170">
        <f>IF('Indicator Data'!N53="No Data",1,IF('Indicator Data imputation'!N52&lt;&gt;"",1,0))</f>
        <v>0</v>
      </c>
      <c r="N49" s="170">
        <f>IF('Indicator Data'!O53="No Data",1,IF('Indicator Data imputation'!O52&lt;&gt;"",1,0))</f>
        <v>0</v>
      </c>
      <c r="O49" s="170">
        <f>IF('Indicator Data'!P53="No Data",1,IF('Indicator Data imputation'!P52&lt;&gt;"",1,0))</f>
        <v>0</v>
      </c>
      <c r="P49" s="170">
        <f>IF('Indicator Data'!Q53="No Data",1,IF('Indicator Data imputation'!Q52&lt;&gt;"",1,0))</f>
        <v>0</v>
      </c>
      <c r="Q49" s="170">
        <f>IF('Indicator Data'!R53="No Data",1,IF('Indicator Data imputation'!R52&lt;&gt;"",1,0))</f>
        <v>1</v>
      </c>
      <c r="R49" s="170">
        <f>IF('Indicator Data'!S53="No Data",1,IF('Indicator Data imputation'!S52&lt;&gt;"",1,0))</f>
        <v>0</v>
      </c>
      <c r="S49" s="170">
        <f>IF('Indicator Data'!T53="No Data",1,IF('Indicator Data imputation'!T52&lt;&gt;"",1,0))</f>
        <v>0</v>
      </c>
      <c r="T49" s="170">
        <f>IF('Indicator Data'!U53="No Data",1,IF('Indicator Data imputation'!U52&lt;&gt;"",1,0))</f>
        <v>0</v>
      </c>
      <c r="U49" s="170">
        <f>IF('Indicator Data'!V53="No Data",1,IF('Indicator Data imputation'!V52&lt;&gt;"",1,0))</f>
        <v>0</v>
      </c>
      <c r="V49" s="170">
        <f>IF('Indicator Data'!W53="No Data",1,IF('Indicator Data imputation'!W52&lt;&gt;"",1,0))</f>
        <v>0</v>
      </c>
      <c r="W49" s="170">
        <f>IF('Indicator Data'!X53="No Data",1,IF('Indicator Data imputation'!X52&lt;&gt;"",1,0))</f>
        <v>1</v>
      </c>
      <c r="X49" s="170">
        <f>IF('Indicator Data'!Y53="No Data",1,IF('Indicator Data imputation'!Y52&lt;&gt;"",1,0))</f>
        <v>0</v>
      </c>
      <c r="Y49" s="170">
        <f>IF('Indicator Data'!Z53="No Data",1,IF('Indicator Data imputation'!Z52&lt;&gt;"",1,0))</f>
        <v>0</v>
      </c>
      <c r="Z49" s="170">
        <f>IF('Indicator Data'!AA53="No Data",1,IF('Indicator Data imputation'!AA52&lt;&gt;"",1,0))</f>
        <v>0</v>
      </c>
      <c r="AA49" s="170">
        <f>IF('Indicator Data'!AB53="No Data",1,IF('Indicator Data imputation'!AB52&lt;&gt;"",1,0))</f>
        <v>1</v>
      </c>
      <c r="AB49" s="170">
        <f>IF('Indicator Data'!AC53="No Data",1,IF('Indicator Data imputation'!AC52&lt;&gt;"",1,0))</f>
        <v>0</v>
      </c>
      <c r="AC49" s="170">
        <f>IF('Indicator Data'!AD53="No Data",1,IF('Indicator Data imputation'!AD52&lt;&gt;"",1,0))</f>
        <v>1</v>
      </c>
      <c r="AD49" s="170">
        <f>IF('Indicator Data'!AE53="No Data",1,IF('Indicator Data imputation'!AE52&lt;&gt;"",1,0))</f>
        <v>1</v>
      </c>
      <c r="AE49" s="170">
        <f>IF('Indicator Data'!AF53="No Data",1,IF('Indicator Data imputation'!AF52&lt;&gt;"",1,0))</f>
        <v>1</v>
      </c>
      <c r="AF49" s="170">
        <f>IF('Indicator Data'!AG53="No Data",1,IF('Indicator Data imputation'!AG52&lt;&gt;"",1,0))</f>
        <v>0</v>
      </c>
      <c r="AG49" s="170">
        <f>IF('Indicator Data'!AH53="No Data",1,IF('Indicator Data imputation'!AH52&lt;&gt;"",1,0))</f>
        <v>0</v>
      </c>
      <c r="AH49" s="170">
        <f>IF('Indicator Data'!AI53="No Data",1,IF('Indicator Data imputation'!AI52&lt;&gt;"",1,0))</f>
        <v>0</v>
      </c>
      <c r="AI49" s="170">
        <f>IF('Indicator Data'!AJ53="No Data",1,IF('Indicator Data imputation'!AJ52&lt;&gt;"",1,0))</f>
        <v>0</v>
      </c>
      <c r="AJ49" s="170">
        <f>IF('Indicator Data'!AK53="No Data",1,IF('Indicator Data imputation'!AK52&lt;&gt;"",1,0))</f>
        <v>0</v>
      </c>
      <c r="AK49" s="170">
        <f>IF('Indicator Data'!AL53="No Data",1,IF('Indicator Data imputation'!AL52&lt;&gt;"",1,0))</f>
        <v>0</v>
      </c>
      <c r="AL49" s="170">
        <f>IF('Indicator Data'!AM53="No Data",1,IF('Indicator Data imputation'!AM52&lt;&gt;"",1,0))</f>
        <v>0</v>
      </c>
      <c r="AM49" s="170">
        <f>IF('Indicator Data'!AN53="No Data",1,IF('Indicator Data imputation'!AN52&lt;&gt;"",1,0))</f>
        <v>1</v>
      </c>
      <c r="AN49" s="170">
        <f>IF('Indicator Data'!AO53="No Data",1,IF('Indicator Data imputation'!AO52&lt;&gt;"",1,0))</f>
        <v>1</v>
      </c>
      <c r="AO49" s="170">
        <f>IF('Indicator Data'!AP53="No Data",1,IF('Indicator Data imputation'!AP52&lt;&gt;"",1,0))</f>
        <v>1</v>
      </c>
      <c r="AP49" s="170">
        <f>IF('Indicator Data'!AQ53="No Data",1,IF('Indicator Data imputation'!AQ52&lt;&gt;"",1,0))</f>
        <v>1</v>
      </c>
      <c r="AQ49" s="170">
        <f>IF('Indicator Data'!AR53="No Data",1,IF('Indicator Data imputation'!AR52&lt;&gt;"",1,0))</f>
        <v>1</v>
      </c>
      <c r="AR49" s="170">
        <f>IF('Indicator Data'!AS53="No Data",1,IF('Indicator Data imputation'!AS52&lt;&gt;"",1,0))</f>
        <v>0</v>
      </c>
      <c r="AS49" s="170">
        <f>IF('Indicator Data'!AT53="No Data",1,IF('Indicator Data imputation'!AT52&lt;&gt;"",1,0))</f>
        <v>0</v>
      </c>
      <c r="AT49" s="170">
        <f>IF('Indicator Data'!AU53="No Data",1,IF('Indicator Data imputation'!AU52&lt;&gt;"",1,0))</f>
        <v>0</v>
      </c>
      <c r="AU49" s="170">
        <f>IF('Indicator Data'!AV53="No Data",1,IF('Indicator Data imputation'!AV52&lt;&gt;"",1,0))</f>
        <v>1</v>
      </c>
      <c r="AV49" s="170">
        <f>IF('Indicator Data'!AW53="No Data",1,IF('Indicator Data imputation'!AW52&lt;&gt;"",1,0))</f>
        <v>0</v>
      </c>
      <c r="AW49" s="170">
        <f>IF('Indicator Data'!AX53="No Data",1,IF('Indicator Data imputation'!AX52&lt;&gt;"",1,0))</f>
        <v>0</v>
      </c>
      <c r="AX49" s="170">
        <f>IF('Indicator Data'!AY53="No Data",1,IF('Indicator Data imputation'!AY52&lt;&gt;"",1,0))</f>
        <v>0</v>
      </c>
      <c r="AY49" s="170">
        <f>IF('Indicator Data'!AZ53="No Data",1,IF('Indicator Data imputation'!AZ52&lt;&gt;"",1,0))</f>
        <v>0</v>
      </c>
      <c r="AZ49" s="170">
        <f>IF('Indicator Data'!BA53="No Data",1,IF('Indicator Data imputation'!BA52&lt;&gt;"",1,0))</f>
        <v>0</v>
      </c>
      <c r="BA49" s="5">
        <f t="shared" si="0"/>
        <v>13</v>
      </c>
      <c r="BB49" s="172">
        <f t="shared" si="1"/>
        <v>0.25490196078431371</v>
      </c>
    </row>
    <row r="50" spans="1:54" x14ac:dyDescent="0.25">
      <c r="A50" s="5" t="s">
        <v>89</v>
      </c>
      <c r="B50" s="170">
        <f>IF('Indicator Data'!C54="No Data",1,IF('Indicator Data imputation'!C53&lt;&gt;"",1,0))</f>
        <v>0</v>
      </c>
      <c r="C50" s="170">
        <f>IF('Indicator Data'!D54="No Data",1,IF('Indicator Data imputation'!D53&lt;&gt;"",1,0))</f>
        <v>0</v>
      </c>
      <c r="D50" s="170">
        <f>IF('Indicator Data'!E54="No Data",1,IF('Indicator Data imputation'!E53&lt;&gt;"",1,0))</f>
        <v>0</v>
      </c>
      <c r="E50" s="170">
        <f>IF('Indicator Data'!F54="No Data",1,IF('Indicator Data imputation'!F53&lt;&gt;"",1,0))</f>
        <v>0</v>
      </c>
      <c r="F50" s="170">
        <f>IF('Indicator Data'!G54="No Data",1,IF('Indicator Data imputation'!G53&lt;&gt;"",1,0))</f>
        <v>0</v>
      </c>
      <c r="G50" s="170">
        <f>IF('Indicator Data'!H54="No Data",1,IF('Indicator Data imputation'!H53&lt;&gt;"",1,0))</f>
        <v>0</v>
      </c>
      <c r="H50" s="170">
        <f>IF('Indicator Data'!I54="No Data",1,IF('Indicator Data imputation'!I53&lt;&gt;"",1,0))</f>
        <v>0</v>
      </c>
      <c r="I50" s="170">
        <f>IF('Indicator Data'!J54="No Data",1,IF('Indicator Data imputation'!J53&lt;&gt;"",1,0))</f>
        <v>0</v>
      </c>
      <c r="J50" s="170">
        <f>IF('Indicator Data'!K54="No Data",1,IF('Indicator Data imputation'!K53&lt;&gt;"",1,0))</f>
        <v>0</v>
      </c>
      <c r="K50" s="170">
        <f>IF('Indicator Data'!L54="No Data",1,IF('Indicator Data imputation'!L53&lt;&gt;"",1,0))</f>
        <v>0</v>
      </c>
      <c r="L50" s="170">
        <f>IF('Indicator Data'!M54="No Data",1,IF('Indicator Data imputation'!M53&lt;&gt;"",1,0))</f>
        <v>0</v>
      </c>
      <c r="M50" s="170">
        <f>IF('Indicator Data'!N54="No Data",1,IF('Indicator Data imputation'!N53&lt;&gt;"",1,0))</f>
        <v>0</v>
      </c>
      <c r="N50" s="170">
        <f>IF('Indicator Data'!O54="No Data",1,IF('Indicator Data imputation'!O53&lt;&gt;"",1,0))</f>
        <v>0</v>
      </c>
      <c r="O50" s="170">
        <f>IF('Indicator Data'!P54="No Data",1,IF('Indicator Data imputation'!P53&lt;&gt;"",1,0))</f>
        <v>0</v>
      </c>
      <c r="P50" s="170">
        <f>IF('Indicator Data'!Q54="No Data",1,IF('Indicator Data imputation'!Q53&lt;&gt;"",1,0))</f>
        <v>0</v>
      </c>
      <c r="Q50" s="170">
        <f>IF('Indicator Data'!R54="No Data",1,IF('Indicator Data imputation'!R53&lt;&gt;"",1,0))</f>
        <v>0</v>
      </c>
      <c r="R50" s="170">
        <f>IF('Indicator Data'!S54="No Data",1,IF('Indicator Data imputation'!S53&lt;&gt;"",1,0))</f>
        <v>0</v>
      </c>
      <c r="S50" s="170">
        <f>IF('Indicator Data'!T54="No Data",1,IF('Indicator Data imputation'!T53&lt;&gt;"",1,0))</f>
        <v>0</v>
      </c>
      <c r="T50" s="170">
        <f>IF('Indicator Data'!U54="No Data",1,IF('Indicator Data imputation'!U53&lt;&gt;"",1,0))</f>
        <v>0</v>
      </c>
      <c r="U50" s="170">
        <f>IF('Indicator Data'!V54="No Data",1,IF('Indicator Data imputation'!V53&lt;&gt;"",1,0))</f>
        <v>0</v>
      </c>
      <c r="V50" s="170">
        <f>IF('Indicator Data'!W54="No Data",1,IF('Indicator Data imputation'!W53&lt;&gt;"",1,0))</f>
        <v>0</v>
      </c>
      <c r="W50" s="170">
        <f>IF('Indicator Data'!X54="No Data",1,IF('Indicator Data imputation'!X53&lt;&gt;"",1,0))</f>
        <v>0</v>
      </c>
      <c r="X50" s="170">
        <f>IF('Indicator Data'!Y54="No Data",1,IF('Indicator Data imputation'!Y53&lt;&gt;"",1,0))</f>
        <v>0</v>
      </c>
      <c r="Y50" s="170">
        <f>IF('Indicator Data'!Z54="No Data",1,IF('Indicator Data imputation'!Z53&lt;&gt;"",1,0))</f>
        <v>0</v>
      </c>
      <c r="Z50" s="170">
        <f>IF('Indicator Data'!AA54="No Data",1,IF('Indicator Data imputation'!AA53&lt;&gt;"",1,0))</f>
        <v>0</v>
      </c>
      <c r="AA50" s="170">
        <f>IF('Indicator Data'!AB54="No Data",1,IF('Indicator Data imputation'!AB53&lt;&gt;"",1,0))</f>
        <v>0</v>
      </c>
      <c r="AB50" s="170">
        <f>IF('Indicator Data'!AC54="No Data",1,IF('Indicator Data imputation'!AC53&lt;&gt;"",1,0))</f>
        <v>0</v>
      </c>
      <c r="AC50" s="170">
        <f>IF('Indicator Data'!AD54="No Data",1,IF('Indicator Data imputation'!AD53&lt;&gt;"",1,0))</f>
        <v>0</v>
      </c>
      <c r="AD50" s="170">
        <f>IF('Indicator Data'!AE54="No Data",1,IF('Indicator Data imputation'!AE53&lt;&gt;"",1,0))</f>
        <v>0</v>
      </c>
      <c r="AE50" s="170">
        <f>IF('Indicator Data'!AF54="No Data",1,IF('Indicator Data imputation'!AF53&lt;&gt;"",1,0))</f>
        <v>0</v>
      </c>
      <c r="AF50" s="170">
        <f>IF('Indicator Data'!AG54="No Data",1,IF('Indicator Data imputation'!AG53&lt;&gt;"",1,0))</f>
        <v>0</v>
      </c>
      <c r="AG50" s="170">
        <f>IF('Indicator Data'!AH54="No Data",1,IF('Indicator Data imputation'!AH53&lt;&gt;"",1,0))</f>
        <v>0</v>
      </c>
      <c r="AH50" s="170">
        <f>IF('Indicator Data'!AI54="No Data",1,IF('Indicator Data imputation'!AI53&lt;&gt;"",1,0))</f>
        <v>0</v>
      </c>
      <c r="AI50" s="170">
        <f>IF('Indicator Data'!AJ54="No Data",1,IF('Indicator Data imputation'!AJ53&lt;&gt;"",1,0))</f>
        <v>0</v>
      </c>
      <c r="AJ50" s="170">
        <f>IF('Indicator Data'!AK54="No Data",1,IF('Indicator Data imputation'!AK53&lt;&gt;"",1,0))</f>
        <v>0</v>
      </c>
      <c r="AK50" s="170">
        <f>IF('Indicator Data'!AL54="No Data",1,IF('Indicator Data imputation'!AL53&lt;&gt;"",1,0))</f>
        <v>0</v>
      </c>
      <c r="AL50" s="170">
        <f>IF('Indicator Data'!AM54="No Data",1,IF('Indicator Data imputation'!AM53&lt;&gt;"",1,0))</f>
        <v>0</v>
      </c>
      <c r="AM50" s="170">
        <f>IF('Indicator Data'!AN54="No Data",1,IF('Indicator Data imputation'!AN53&lt;&gt;"",1,0))</f>
        <v>0</v>
      </c>
      <c r="AN50" s="170">
        <f>IF('Indicator Data'!AO54="No Data",1,IF('Indicator Data imputation'!AO53&lt;&gt;"",1,0))</f>
        <v>0</v>
      </c>
      <c r="AO50" s="170">
        <f>IF('Indicator Data'!AP54="No Data",1,IF('Indicator Data imputation'!AP53&lt;&gt;"",1,0))</f>
        <v>0</v>
      </c>
      <c r="AP50" s="170">
        <f>IF('Indicator Data'!AQ54="No Data",1,IF('Indicator Data imputation'!AQ53&lt;&gt;"",1,0))</f>
        <v>0</v>
      </c>
      <c r="AQ50" s="170">
        <f>IF('Indicator Data'!AR54="No Data",1,IF('Indicator Data imputation'!AR53&lt;&gt;"",1,0))</f>
        <v>0</v>
      </c>
      <c r="AR50" s="170">
        <f>IF('Indicator Data'!AS54="No Data",1,IF('Indicator Data imputation'!AS53&lt;&gt;"",1,0))</f>
        <v>0</v>
      </c>
      <c r="AS50" s="170">
        <f>IF('Indicator Data'!AT54="No Data",1,IF('Indicator Data imputation'!AT53&lt;&gt;"",1,0))</f>
        <v>0</v>
      </c>
      <c r="AT50" s="170">
        <f>IF('Indicator Data'!AU54="No Data",1,IF('Indicator Data imputation'!AU53&lt;&gt;"",1,0))</f>
        <v>0</v>
      </c>
      <c r="AU50" s="170">
        <f>IF('Indicator Data'!AV54="No Data",1,IF('Indicator Data imputation'!AV53&lt;&gt;"",1,0))</f>
        <v>0</v>
      </c>
      <c r="AV50" s="170">
        <f>IF('Indicator Data'!AW54="No Data",1,IF('Indicator Data imputation'!AW53&lt;&gt;"",1,0))</f>
        <v>0</v>
      </c>
      <c r="AW50" s="170">
        <f>IF('Indicator Data'!AX54="No Data",1,IF('Indicator Data imputation'!AX53&lt;&gt;"",1,0))</f>
        <v>0</v>
      </c>
      <c r="AX50" s="170">
        <f>IF('Indicator Data'!AY54="No Data",1,IF('Indicator Data imputation'!AY53&lt;&gt;"",1,0))</f>
        <v>0</v>
      </c>
      <c r="AY50" s="170">
        <f>IF('Indicator Data'!AZ54="No Data",1,IF('Indicator Data imputation'!AZ53&lt;&gt;"",1,0))</f>
        <v>0</v>
      </c>
      <c r="AZ50" s="170">
        <f>IF('Indicator Data'!BA54="No Data",1,IF('Indicator Data imputation'!BA53&lt;&gt;"",1,0))</f>
        <v>0</v>
      </c>
      <c r="BA50" s="5">
        <f t="shared" si="0"/>
        <v>0</v>
      </c>
      <c r="BB50" s="172">
        <f t="shared" si="1"/>
        <v>0</v>
      </c>
    </row>
    <row r="51" spans="1:54" x14ac:dyDescent="0.25">
      <c r="A51" s="5" t="s">
        <v>92</v>
      </c>
      <c r="B51" s="170">
        <f>IF('Indicator Data'!C55="No Data",1,IF('Indicator Data imputation'!C54&lt;&gt;"",1,0))</f>
        <v>0</v>
      </c>
      <c r="C51" s="170">
        <f>IF('Indicator Data'!D55="No Data",1,IF('Indicator Data imputation'!D54&lt;&gt;"",1,0))</f>
        <v>0</v>
      </c>
      <c r="D51" s="170">
        <f>IF('Indicator Data'!E55="No Data",1,IF('Indicator Data imputation'!E54&lt;&gt;"",1,0))</f>
        <v>0</v>
      </c>
      <c r="E51" s="170">
        <f>IF('Indicator Data'!F55="No Data",1,IF('Indicator Data imputation'!F54&lt;&gt;"",1,0))</f>
        <v>0</v>
      </c>
      <c r="F51" s="170">
        <f>IF('Indicator Data'!G55="No Data",1,IF('Indicator Data imputation'!G54&lt;&gt;"",1,0))</f>
        <v>0</v>
      </c>
      <c r="G51" s="170">
        <f>IF('Indicator Data'!H55="No Data",1,IF('Indicator Data imputation'!H54&lt;&gt;"",1,0))</f>
        <v>0</v>
      </c>
      <c r="H51" s="170">
        <f>IF('Indicator Data'!I55="No Data",1,IF('Indicator Data imputation'!I54&lt;&gt;"",1,0))</f>
        <v>0</v>
      </c>
      <c r="I51" s="170">
        <f>IF('Indicator Data'!J55="No Data",1,IF('Indicator Data imputation'!J54&lt;&gt;"",1,0))</f>
        <v>0</v>
      </c>
      <c r="J51" s="170">
        <f>IF('Indicator Data'!K55="No Data",1,IF('Indicator Data imputation'!K54&lt;&gt;"",1,0))</f>
        <v>0</v>
      </c>
      <c r="K51" s="170">
        <f>IF('Indicator Data'!L55="No Data",1,IF('Indicator Data imputation'!L54&lt;&gt;"",1,0))</f>
        <v>0</v>
      </c>
      <c r="L51" s="170">
        <f>IF('Indicator Data'!M55="No Data",1,IF('Indicator Data imputation'!M54&lt;&gt;"",1,0))</f>
        <v>0</v>
      </c>
      <c r="M51" s="170">
        <f>IF('Indicator Data'!N55="No Data",1,IF('Indicator Data imputation'!N54&lt;&gt;"",1,0))</f>
        <v>0</v>
      </c>
      <c r="N51" s="170">
        <f>IF('Indicator Data'!O55="No Data",1,IF('Indicator Data imputation'!O54&lt;&gt;"",1,0))</f>
        <v>0</v>
      </c>
      <c r="O51" s="170">
        <f>IF('Indicator Data'!P55="No Data",1,IF('Indicator Data imputation'!P54&lt;&gt;"",1,0))</f>
        <v>0</v>
      </c>
      <c r="P51" s="170">
        <f>IF('Indicator Data'!Q55="No Data",1,IF('Indicator Data imputation'!Q54&lt;&gt;"",1,0))</f>
        <v>0</v>
      </c>
      <c r="Q51" s="170">
        <f>IF('Indicator Data'!R55="No Data",1,IF('Indicator Data imputation'!R54&lt;&gt;"",1,0))</f>
        <v>0</v>
      </c>
      <c r="R51" s="170">
        <f>IF('Indicator Data'!S55="No Data",1,IF('Indicator Data imputation'!S54&lt;&gt;"",1,0))</f>
        <v>0</v>
      </c>
      <c r="S51" s="170">
        <f>IF('Indicator Data'!T55="No Data",1,IF('Indicator Data imputation'!T54&lt;&gt;"",1,0))</f>
        <v>0</v>
      </c>
      <c r="T51" s="170">
        <f>IF('Indicator Data'!U55="No Data",1,IF('Indicator Data imputation'!U54&lt;&gt;"",1,0))</f>
        <v>0</v>
      </c>
      <c r="U51" s="170">
        <f>IF('Indicator Data'!V55="No Data",1,IF('Indicator Data imputation'!V54&lt;&gt;"",1,0))</f>
        <v>0</v>
      </c>
      <c r="V51" s="170">
        <f>IF('Indicator Data'!W55="No Data",1,IF('Indicator Data imputation'!W54&lt;&gt;"",1,0))</f>
        <v>0</v>
      </c>
      <c r="W51" s="170">
        <f>IF('Indicator Data'!X55="No Data",1,IF('Indicator Data imputation'!X54&lt;&gt;"",1,0))</f>
        <v>0</v>
      </c>
      <c r="X51" s="170">
        <f>IF('Indicator Data'!Y55="No Data",1,IF('Indicator Data imputation'!Y54&lt;&gt;"",1,0))</f>
        <v>0</v>
      </c>
      <c r="Y51" s="170">
        <f>IF('Indicator Data'!Z55="No Data",1,IF('Indicator Data imputation'!Z54&lt;&gt;"",1,0))</f>
        <v>0</v>
      </c>
      <c r="Z51" s="170">
        <f>IF('Indicator Data'!AA55="No Data",1,IF('Indicator Data imputation'!AA54&lt;&gt;"",1,0))</f>
        <v>0</v>
      </c>
      <c r="AA51" s="170">
        <f>IF('Indicator Data'!AB55="No Data",1,IF('Indicator Data imputation'!AB54&lt;&gt;"",1,0))</f>
        <v>0</v>
      </c>
      <c r="AB51" s="170">
        <f>IF('Indicator Data'!AC55="No Data",1,IF('Indicator Data imputation'!AC54&lt;&gt;"",1,0))</f>
        <v>0</v>
      </c>
      <c r="AC51" s="170">
        <f>IF('Indicator Data'!AD55="No Data",1,IF('Indicator Data imputation'!AD54&lt;&gt;"",1,0))</f>
        <v>0</v>
      </c>
      <c r="AD51" s="170">
        <f>IF('Indicator Data'!AE55="No Data",1,IF('Indicator Data imputation'!AE54&lt;&gt;"",1,0))</f>
        <v>0</v>
      </c>
      <c r="AE51" s="170">
        <f>IF('Indicator Data'!AF55="No Data",1,IF('Indicator Data imputation'!AF54&lt;&gt;"",1,0))</f>
        <v>0</v>
      </c>
      <c r="AF51" s="170">
        <f>IF('Indicator Data'!AG55="No Data",1,IF('Indicator Data imputation'!AG54&lt;&gt;"",1,0))</f>
        <v>0</v>
      </c>
      <c r="AG51" s="170">
        <f>IF('Indicator Data'!AH55="No Data",1,IF('Indicator Data imputation'!AH54&lt;&gt;"",1,0))</f>
        <v>0</v>
      </c>
      <c r="AH51" s="170">
        <f>IF('Indicator Data'!AI55="No Data",1,IF('Indicator Data imputation'!AI54&lt;&gt;"",1,0))</f>
        <v>0</v>
      </c>
      <c r="AI51" s="170">
        <f>IF('Indicator Data'!AJ55="No Data",1,IF('Indicator Data imputation'!AJ54&lt;&gt;"",1,0))</f>
        <v>0</v>
      </c>
      <c r="AJ51" s="170">
        <f>IF('Indicator Data'!AK55="No Data",1,IF('Indicator Data imputation'!AK54&lt;&gt;"",1,0))</f>
        <v>0</v>
      </c>
      <c r="AK51" s="170">
        <f>IF('Indicator Data'!AL55="No Data",1,IF('Indicator Data imputation'!AL54&lt;&gt;"",1,0))</f>
        <v>0</v>
      </c>
      <c r="AL51" s="170">
        <f>IF('Indicator Data'!AM55="No Data",1,IF('Indicator Data imputation'!AM54&lt;&gt;"",1,0))</f>
        <v>0</v>
      </c>
      <c r="AM51" s="170">
        <f>IF('Indicator Data'!AN55="No Data",1,IF('Indicator Data imputation'!AN54&lt;&gt;"",1,0))</f>
        <v>0</v>
      </c>
      <c r="AN51" s="170">
        <f>IF('Indicator Data'!AO55="No Data",1,IF('Indicator Data imputation'!AO54&lt;&gt;"",1,0))</f>
        <v>0</v>
      </c>
      <c r="AO51" s="170">
        <f>IF('Indicator Data'!AP55="No Data",1,IF('Indicator Data imputation'!AP54&lt;&gt;"",1,0))</f>
        <v>0</v>
      </c>
      <c r="AP51" s="170">
        <f>IF('Indicator Data'!AQ55="No Data",1,IF('Indicator Data imputation'!AQ54&lt;&gt;"",1,0))</f>
        <v>0</v>
      </c>
      <c r="AQ51" s="170">
        <f>IF('Indicator Data'!AR55="No Data",1,IF('Indicator Data imputation'!AR54&lt;&gt;"",1,0))</f>
        <v>0</v>
      </c>
      <c r="AR51" s="170">
        <f>IF('Indicator Data'!AS55="No Data",1,IF('Indicator Data imputation'!AS54&lt;&gt;"",1,0))</f>
        <v>0</v>
      </c>
      <c r="AS51" s="170">
        <f>IF('Indicator Data'!AT55="No Data",1,IF('Indicator Data imputation'!AT54&lt;&gt;"",1,0))</f>
        <v>0</v>
      </c>
      <c r="AT51" s="170">
        <f>IF('Indicator Data'!AU55="No Data",1,IF('Indicator Data imputation'!AU54&lt;&gt;"",1,0))</f>
        <v>0</v>
      </c>
      <c r="AU51" s="170">
        <f>IF('Indicator Data'!AV55="No Data",1,IF('Indicator Data imputation'!AV54&lt;&gt;"",1,0))</f>
        <v>0</v>
      </c>
      <c r="AV51" s="170">
        <f>IF('Indicator Data'!AW55="No Data",1,IF('Indicator Data imputation'!AW54&lt;&gt;"",1,0))</f>
        <v>0</v>
      </c>
      <c r="AW51" s="170">
        <f>IF('Indicator Data'!AX55="No Data",1,IF('Indicator Data imputation'!AX54&lt;&gt;"",1,0))</f>
        <v>0</v>
      </c>
      <c r="AX51" s="170">
        <f>IF('Indicator Data'!AY55="No Data",1,IF('Indicator Data imputation'!AY54&lt;&gt;"",1,0))</f>
        <v>0</v>
      </c>
      <c r="AY51" s="170">
        <f>IF('Indicator Data'!AZ55="No Data",1,IF('Indicator Data imputation'!AZ54&lt;&gt;"",1,0))</f>
        <v>0</v>
      </c>
      <c r="AZ51" s="170">
        <f>IF('Indicator Data'!BA55="No Data",1,IF('Indicator Data imputation'!BA54&lt;&gt;"",1,0))</f>
        <v>0</v>
      </c>
      <c r="BA51" s="5">
        <f t="shared" si="0"/>
        <v>0</v>
      </c>
      <c r="BB51" s="172">
        <f t="shared" si="1"/>
        <v>0</v>
      </c>
    </row>
    <row r="52" spans="1:54" x14ac:dyDescent="0.25">
      <c r="A52" s="5" t="s">
        <v>94</v>
      </c>
      <c r="B52" s="170">
        <f>IF('Indicator Data'!C56="No Data",1,IF('Indicator Data imputation'!C55&lt;&gt;"",1,0))</f>
        <v>0</v>
      </c>
      <c r="C52" s="170">
        <f>IF('Indicator Data'!D56="No Data",1,IF('Indicator Data imputation'!D55&lt;&gt;"",1,0))</f>
        <v>0</v>
      </c>
      <c r="D52" s="170">
        <f>IF('Indicator Data'!E56="No Data",1,IF('Indicator Data imputation'!E55&lt;&gt;"",1,0))</f>
        <v>0</v>
      </c>
      <c r="E52" s="170">
        <f>IF('Indicator Data'!F56="No Data",1,IF('Indicator Data imputation'!F55&lt;&gt;"",1,0))</f>
        <v>0</v>
      </c>
      <c r="F52" s="170">
        <f>IF('Indicator Data'!G56="No Data",1,IF('Indicator Data imputation'!G55&lt;&gt;"",1,0))</f>
        <v>0</v>
      </c>
      <c r="G52" s="170">
        <f>IF('Indicator Data'!H56="No Data",1,IF('Indicator Data imputation'!H55&lt;&gt;"",1,0))</f>
        <v>0</v>
      </c>
      <c r="H52" s="170">
        <f>IF('Indicator Data'!I56="No Data",1,IF('Indicator Data imputation'!I55&lt;&gt;"",1,0))</f>
        <v>0</v>
      </c>
      <c r="I52" s="170">
        <f>IF('Indicator Data'!J56="No Data",1,IF('Indicator Data imputation'!J55&lt;&gt;"",1,0))</f>
        <v>0</v>
      </c>
      <c r="J52" s="170">
        <f>IF('Indicator Data'!K56="No Data",1,IF('Indicator Data imputation'!K55&lt;&gt;"",1,0))</f>
        <v>0</v>
      </c>
      <c r="K52" s="170">
        <f>IF('Indicator Data'!L56="No Data",1,IF('Indicator Data imputation'!L55&lt;&gt;"",1,0))</f>
        <v>0</v>
      </c>
      <c r="L52" s="170">
        <f>IF('Indicator Data'!M56="No Data",1,IF('Indicator Data imputation'!M55&lt;&gt;"",1,0))</f>
        <v>0</v>
      </c>
      <c r="M52" s="170">
        <f>IF('Indicator Data'!N56="No Data",1,IF('Indicator Data imputation'!N55&lt;&gt;"",1,0))</f>
        <v>0</v>
      </c>
      <c r="N52" s="170">
        <f>IF('Indicator Data'!O56="No Data",1,IF('Indicator Data imputation'!O55&lt;&gt;"",1,0))</f>
        <v>0</v>
      </c>
      <c r="O52" s="170">
        <f>IF('Indicator Data'!P56="No Data",1,IF('Indicator Data imputation'!P55&lt;&gt;"",1,0))</f>
        <v>0</v>
      </c>
      <c r="P52" s="170">
        <f>IF('Indicator Data'!Q56="No Data",1,IF('Indicator Data imputation'!Q55&lt;&gt;"",1,0))</f>
        <v>0</v>
      </c>
      <c r="Q52" s="170">
        <f>IF('Indicator Data'!R56="No Data",1,IF('Indicator Data imputation'!R55&lt;&gt;"",1,0))</f>
        <v>0</v>
      </c>
      <c r="R52" s="170">
        <f>IF('Indicator Data'!S56="No Data",1,IF('Indicator Data imputation'!S55&lt;&gt;"",1,0))</f>
        <v>0</v>
      </c>
      <c r="S52" s="170">
        <f>IF('Indicator Data'!T56="No Data",1,IF('Indicator Data imputation'!T55&lt;&gt;"",1,0))</f>
        <v>0</v>
      </c>
      <c r="T52" s="170">
        <f>IF('Indicator Data'!U56="No Data",1,IF('Indicator Data imputation'!U55&lt;&gt;"",1,0))</f>
        <v>0</v>
      </c>
      <c r="U52" s="170">
        <f>IF('Indicator Data'!V56="No Data",1,IF('Indicator Data imputation'!V55&lt;&gt;"",1,0))</f>
        <v>0</v>
      </c>
      <c r="V52" s="170">
        <f>IF('Indicator Data'!W56="No Data",1,IF('Indicator Data imputation'!W55&lt;&gt;"",1,0))</f>
        <v>0</v>
      </c>
      <c r="W52" s="170">
        <f>IF('Indicator Data'!X56="No Data",1,IF('Indicator Data imputation'!X55&lt;&gt;"",1,0))</f>
        <v>0</v>
      </c>
      <c r="X52" s="170">
        <f>IF('Indicator Data'!Y56="No Data",1,IF('Indicator Data imputation'!Y55&lt;&gt;"",1,0))</f>
        <v>0</v>
      </c>
      <c r="Y52" s="170">
        <f>IF('Indicator Data'!Z56="No Data",1,IF('Indicator Data imputation'!Z55&lt;&gt;"",1,0))</f>
        <v>0</v>
      </c>
      <c r="Z52" s="170">
        <f>IF('Indicator Data'!AA56="No Data",1,IF('Indicator Data imputation'!AA55&lt;&gt;"",1,0))</f>
        <v>0</v>
      </c>
      <c r="AA52" s="170">
        <f>IF('Indicator Data'!AB56="No Data",1,IF('Indicator Data imputation'!AB55&lt;&gt;"",1,0))</f>
        <v>0</v>
      </c>
      <c r="AB52" s="170">
        <f>IF('Indicator Data'!AC56="No Data",1,IF('Indicator Data imputation'!AC55&lt;&gt;"",1,0))</f>
        <v>0</v>
      </c>
      <c r="AC52" s="170">
        <f>IF('Indicator Data'!AD56="No Data",1,IF('Indicator Data imputation'!AD55&lt;&gt;"",1,0))</f>
        <v>0</v>
      </c>
      <c r="AD52" s="170">
        <f>IF('Indicator Data'!AE56="No Data",1,IF('Indicator Data imputation'!AE55&lt;&gt;"",1,0))</f>
        <v>1</v>
      </c>
      <c r="AE52" s="170">
        <f>IF('Indicator Data'!AF56="No Data",1,IF('Indicator Data imputation'!AF55&lt;&gt;"",1,0))</f>
        <v>0</v>
      </c>
      <c r="AF52" s="170">
        <f>IF('Indicator Data'!AG56="No Data",1,IF('Indicator Data imputation'!AG55&lt;&gt;"",1,0))</f>
        <v>0</v>
      </c>
      <c r="AG52" s="170">
        <f>IF('Indicator Data'!AH56="No Data",1,IF('Indicator Data imputation'!AH55&lt;&gt;"",1,0))</f>
        <v>0</v>
      </c>
      <c r="AH52" s="170">
        <f>IF('Indicator Data'!AI56="No Data",1,IF('Indicator Data imputation'!AI55&lt;&gt;"",1,0))</f>
        <v>0</v>
      </c>
      <c r="AI52" s="170">
        <f>IF('Indicator Data'!AJ56="No Data",1,IF('Indicator Data imputation'!AJ55&lt;&gt;"",1,0))</f>
        <v>0</v>
      </c>
      <c r="AJ52" s="170">
        <f>IF('Indicator Data'!AK56="No Data",1,IF('Indicator Data imputation'!AK55&lt;&gt;"",1,0))</f>
        <v>0</v>
      </c>
      <c r="AK52" s="170">
        <f>IF('Indicator Data'!AL56="No Data",1,IF('Indicator Data imputation'!AL55&lt;&gt;"",1,0))</f>
        <v>0</v>
      </c>
      <c r="AL52" s="170">
        <f>IF('Indicator Data'!AM56="No Data",1,IF('Indicator Data imputation'!AM55&lt;&gt;"",1,0))</f>
        <v>0</v>
      </c>
      <c r="AM52" s="170">
        <f>IF('Indicator Data'!AN56="No Data",1,IF('Indicator Data imputation'!AN55&lt;&gt;"",1,0))</f>
        <v>0</v>
      </c>
      <c r="AN52" s="170">
        <f>IF('Indicator Data'!AO56="No Data",1,IF('Indicator Data imputation'!AO55&lt;&gt;"",1,0))</f>
        <v>0</v>
      </c>
      <c r="AO52" s="170">
        <f>IF('Indicator Data'!AP56="No Data",1,IF('Indicator Data imputation'!AP55&lt;&gt;"",1,0))</f>
        <v>0</v>
      </c>
      <c r="AP52" s="170">
        <f>IF('Indicator Data'!AQ56="No Data",1,IF('Indicator Data imputation'!AQ55&lt;&gt;"",1,0))</f>
        <v>0</v>
      </c>
      <c r="AQ52" s="170">
        <f>IF('Indicator Data'!AR56="No Data",1,IF('Indicator Data imputation'!AR55&lt;&gt;"",1,0))</f>
        <v>0</v>
      </c>
      <c r="AR52" s="170">
        <f>IF('Indicator Data'!AS56="No Data",1,IF('Indicator Data imputation'!AS55&lt;&gt;"",1,0))</f>
        <v>0</v>
      </c>
      <c r="AS52" s="170">
        <f>IF('Indicator Data'!AT56="No Data",1,IF('Indicator Data imputation'!AT55&lt;&gt;"",1,0))</f>
        <v>0</v>
      </c>
      <c r="AT52" s="170">
        <f>IF('Indicator Data'!AU56="No Data",1,IF('Indicator Data imputation'!AU55&lt;&gt;"",1,0))</f>
        <v>0</v>
      </c>
      <c r="AU52" s="170">
        <f>IF('Indicator Data'!AV56="No Data",1,IF('Indicator Data imputation'!AV55&lt;&gt;"",1,0))</f>
        <v>0</v>
      </c>
      <c r="AV52" s="170">
        <f>IF('Indicator Data'!AW56="No Data",1,IF('Indicator Data imputation'!AW55&lt;&gt;"",1,0))</f>
        <v>0</v>
      </c>
      <c r="AW52" s="170">
        <f>IF('Indicator Data'!AX56="No Data",1,IF('Indicator Data imputation'!AX55&lt;&gt;"",1,0))</f>
        <v>0</v>
      </c>
      <c r="AX52" s="170">
        <f>IF('Indicator Data'!AY56="No Data",1,IF('Indicator Data imputation'!AY55&lt;&gt;"",1,0))</f>
        <v>0</v>
      </c>
      <c r="AY52" s="170">
        <f>IF('Indicator Data'!AZ56="No Data",1,IF('Indicator Data imputation'!AZ55&lt;&gt;"",1,0))</f>
        <v>0</v>
      </c>
      <c r="AZ52" s="170">
        <f>IF('Indicator Data'!BA56="No Data",1,IF('Indicator Data imputation'!BA55&lt;&gt;"",1,0))</f>
        <v>0</v>
      </c>
      <c r="BA52" s="5">
        <f t="shared" si="0"/>
        <v>1</v>
      </c>
      <c r="BB52" s="172">
        <f t="shared" si="1"/>
        <v>1.9607843137254902E-2</v>
      </c>
    </row>
    <row r="53" spans="1:54" x14ac:dyDescent="0.25">
      <c r="A53" s="5" t="s">
        <v>96</v>
      </c>
      <c r="B53" s="170">
        <f>IF('Indicator Data'!C57="No Data",1,IF('Indicator Data imputation'!C56&lt;&gt;"",1,0))</f>
        <v>0</v>
      </c>
      <c r="C53" s="170">
        <f>IF('Indicator Data'!D57="No Data",1,IF('Indicator Data imputation'!D56&lt;&gt;"",1,0))</f>
        <v>0</v>
      </c>
      <c r="D53" s="170">
        <f>IF('Indicator Data'!E57="No Data",1,IF('Indicator Data imputation'!E56&lt;&gt;"",1,0))</f>
        <v>0</v>
      </c>
      <c r="E53" s="170">
        <f>IF('Indicator Data'!F57="No Data",1,IF('Indicator Data imputation'!F56&lt;&gt;"",1,0))</f>
        <v>0</v>
      </c>
      <c r="F53" s="170">
        <f>IF('Indicator Data'!G57="No Data",1,IF('Indicator Data imputation'!G56&lt;&gt;"",1,0))</f>
        <v>0</v>
      </c>
      <c r="G53" s="170">
        <f>IF('Indicator Data'!H57="No Data",1,IF('Indicator Data imputation'!H56&lt;&gt;"",1,0))</f>
        <v>0</v>
      </c>
      <c r="H53" s="170">
        <f>IF('Indicator Data'!I57="No Data",1,IF('Indicator Data imputation'!I56&lt;&gt;"",1,0))</f>
        <v>0</v>
      </c>
      <c r="I53" s="170">
        <f>IF('Indicator Data'!J57="No Data",1,IF('Indicator Data imputation'!J56&lt;&gt;"",1,0))</f>
        <v>0</v>
      </c>
      <c r="J53" s="170">
        <f>IF('Indicator Data'!K57="No Data",1,IF('Indicator Data imputation'!K56&lt;&gt;"",1,0))</f>
        <v>0</v>
      </c>
      <c r="K53" s="170">
        <f>IF('Indicator Data'!L57="No Data",1,IF('Indicator Data imputation'!L56&lt;&gt;"",1,0))</f>
        <v>0</v>
      </c>
      <c r="L53" s="170">
        <f>IF('Indicator Data'!M57="No Data",1,IF('Indicator Data imputation'!M56&lt;&gt;"",1,0))</f>
        <v>0</v>
      </c>
      <c r="M53" s="170">
        <f>IF('Indicator Data'!N57="No Data",1,IF('Indicator Data imputation'!N56&lt;&gt;"",1,0))</f>
        <v>0</v>
      </c>
      <c r="N53" s="170">
        <f>IF('Indicator Data'!O57="No Data",1,IF('Indicator Data imputation'!O56&lt;&gt;"",1,0))</f>
        <v>0</v>
      </c>
      <c r="O53" s="170">
        <f>IF('Indicator Data'!P57="No Data",1,IF('Indicator Data imputation'!P56&lt;&gt;"",1,0))</f>
        <v>0</v>
      </c>
      <c r="P53" s="170">
        <f>IF('Indicator Data'!Q57="No Data",1,IF('Indicator Data imputation'!Q56&lt;&gt;"",1,0))</f>
        <v>0</v>
      </c>
      <c r="Q53" s="170">
        <f>IF('Indicator Data'!R57="No Data",1,IF('Indicator Data imputation'!R56&lt;&gt;"",1,0))</f>
        <v>1</v>
      </c>
      <c r="R53" s="170">
        <f>IF('Indicator Data'!S57="No Data",1,IF('Indicator Data imputation'!S56&lt;&gt;"",1,0))</f>
        <v>0</v>
      </c>
      <c r="S53" s="170">
        <f>IF('Indicator Data'!T57="No Data",1,IF('Indicator Data imputation'!T56&lt;&gt;"",1,0))</f>
        <v>0</v>
      </c>
      <c r="T53" s="170">
        <f>IF('Indicator Data'!U57="No Data",1,IF('Indicator Data imputation'!U56&lt;&gt;"",1,0))</f>
        <v>0</v>
      </c>
      <c r="U53" s="170">
        <f>IF('Indicator Data'!V57="No Data",1,IF('Indicator Data imputation'!V56&lt;&gt;"",1,0))</f>
        <v>0</v>
      </c>
      <c r="V53" s="170">
        <f>IF('Indicator Data'!W57="No Data",1,IF('Indicator Data imputation'!W56&lt;&gt;"",1,0))</f>
        <v>0</v>
      </c>
      <c r="W53" s="170">
        <f>IF('Indicator Data'!X57="No Data",1,IF('Indicator Data imputation'!X56&lt;&gt;"",1,0))</f>
        <v>0</v>
      </c>
      <c r="X53" s="170">
        <f>IF('Indicator Data'!Y57="No Data",1,IF('Indicator Data imputation'!Y56&lt;&gt;"",1,0))</f>
        <v>0</v>
      </c>
      <c r="Y53" s="170">
        <f>IF('Indicator Data'!Z57="No Data",1,IF('Indicator Data imputation'!Z56&lt;&gt;"",1,0))</f>
        <v>0</v>
      </c>
      <c r="Z53" s="170">
        <f>IF('Indicator Data'!AA57="No Data",1,IF('Indicator Data imputation'!AA56&lt;&gt;"",1,0))</f>
        <v>0</v>
      </c>
      <c r="AA53" s="170">
        <f>IF('Indicator Data'!AB57="No Data",1,IF('Indicator Data imputation'!AB56&lt;&gt;"",1,0))</f>
        <v>0</v>
      </c>
      <c r="AB53" s="170">
        <f>IF('Indicator Data'!AC57="No Data",1,IF('Indicator Data imputation'!AC56&lt;&gt;"",1,0))</f>
        <v>0</v>
      </c>
      <c r="AC53" s="170">
        <f>IF('Indicator Data'!AD57="No Data",1,IF('Indicator Data imputation'!AD56&lt;&gt;"",1,0))</f>
        <v>0</v>
      </c>
      <c r="AD53" s="170">
        <f>IF('Indicator Data'!AE57="No Data",1,IF('Indicator Data imputation'!AE56&lt;&gt;"",1,0))</f>
        <v>0</v>
      </c>
      <c r="AE53" s="170">
        <f>IF('Indicator Data'!AF57="No Data",1,IF('Indicator Data imputation'!AF56&lt;&gt;"",1,0))</f>
        <v>0</v>
      </c>
      <c r="AF53" s="170">
        <f>IF('Indicator Data'!AG57="No Data",1,IF('Indicator Data imputation'!AG56&lt;&gt;"",1,0))</f>
        <v>0</v>
      </c>
      <c r="AG53" s="170">
        <f>IF('Indicator Data'!AH57="No Data",1,IF('Indicator Data imputation'!AH56&lt;&gt;"",1,0))</f>
        <v>0</v>
      </c>
      <c r="AH53" s="170">
        <f>IF('Indicator Data'!AI57="No Data",1,IF('Indicator Data imputation'!AI56&lt;&gt;"",1,0))</f>
        <v>0</v>
      </c>
      <c r="AI53" s="170">
        <f>IF('Indicator Data'!AJ57="No Data",1,IF('Indicator Data imputation'!AJ56&lt;&gt;"",1,0))</f>
        <v>0</v>
      </c>
      <c r="AJ53" s="170">
        <f>IF('Indicator Data'!AK57="No Data",1,IF('Indicator Data imputation'!AK56&lt;&gt;"",1,0))</f>
        <v>0</v>
      </c>
      <c r="AK53" s="170">
        <f>IF('Indicator Data'!AL57="No Data",1,IF('Indicator Data imputation'!AL56&lt;&gt;"",1,0))</f>
        <v>0</v>
      </c>
      <c r="AL53" s="170">
        <f>IF('Indicator Data'!AM57="No Data",1,IF('Indicator Data imputation'!AM56&lt;&gt;"",1,0))</f>
        <v>0</v>
      </c>
      <c r="AM53" s="170">
        <f>IF('Indicator Data'!AN57="No Data",1,IF('Indicator Data imputation'!AN56&lt;&gt;"",1,0))</f>
        <v>0</v>
      </c>
      <c r="AN53" s="170">
        <f>IF('Indicator Data'!AO57="No Data",1,IF('Indicator Data imputation'!AO56&lt;&gt;"",1,0))</f>
        <v>0</v>
      </c>
      <c r="AO53" s="170">
        <f>IF('Indicator Data'!AP57="No Data",1,IF('Indicator Data imputation'!AP56&lt;&gt;"",1,0))</f>
        <v>0</v>
      </c>
      <c r="AP53" s="170">
        <f>IF('Indicator Data'!AQ57="No Data",1,IF('Indicator Data imputation'!AQ56&lt;&gt;"",1,0))</f>
        <v>0</v>
      </c>
      <c r="AQ53" s="170">
        <f>IF('Indicator Data'!AR57="No Data",1,IF('Indicator Data imputation'!AR56&lt;&gt;"",1,0))</f>
        <v>0</v>
      </c>
      <c r="AR53" s="170">
        <f>IF('Indicator Data'!AS57="No Data",1,IF('Indicator Data imputation'!AS56&lt;&gt;"",1,0))</f>
        <v>0</v>
      </c>
      <c r="AS53" s="170">
        <f>IF('Indicator Data'!AT57="No Data",1,IF('Indicator Data imputation'!AT56&lt;&gt;"",1,0))</f>
        <v>0</v>
      </c>
      <c r="AT53" s="170">
        <f>IF('Indicator Data'!AU57="No Data",1,IF('Indicator Data imputation'!AU56&lt;&gt;"",1,0))</f>
        <v>0</v>
      </c>
      <c r="AU53" s="170">
        <f>IF('Indicator Data'!AV57="No Data",1,IF('Indicator Data imputation'!AV56&lt;&gt;"",1,0))</f>
        <v>0</v>
      </c>
      <c r="AV53" s="170">
        <f>IF('Indicator Data'!AW57="No Data",1,IF('Indicator Data imputation'!AW56&lt;&gt;"",1,0))</f>
        <v>0</v>
      </c>
      <c r="AW53" s="170">
        <f>IF('Indicator Data'!AX57="No Data",1,IF('Indicator Data imputation'!AX56&lt;&gt;"",1,0))</f>
        <v>0</v>
      </c>
      <c r="AX53" s="170">
        <f>IF('Indicator Data'!AY57="No Data",1,IF('Indicator Data imputation'!AY56&lt;&gt;"",1,0))</f>
        <v>0</v>
      </c>
      <c r="AY53" s="170">
        <f>IF('Indicator Data'!AZ57="No Data",1,IF('Indicator Data imputation'!AZ56&lt;&gt;"",1,0))</f>
        <v>0</v>
      </c>
      <c r="AZ53" s="170">
        <f>IF('Indicator Data'!BA57="No Data",1,IF('Indicator Data imputation'!BA56&lt;&gt;"",1,0))</f>
        <v>0</v>
      </c>
      <c r="BA53" s="5">
        <f t="shared" si="0"/>
        <v>1</v>
      </c>
      <c r="BB53" s="172">
        <f t="shared" si="1"/>
        <v>1.9607843137254902E-2</v>
      </c>
    </row>
    <row r="54" spans="1:54" x14ac:dyDescent="0.25">
      <c r="A54" s="5" t="s">
        <v>98</v>
      </c>
      <c r="B54" s="170">
        <f>IF('Indicator Data'!C58="No Data",1,IF('Indicator Data imputation'!C57&lt;&gt;"",1,0))</f>
        <v>0</v>
      </c>
      <c r="C54" s="170">
        <f>IF('Indicator Data'!D58="No Data",1,IF('Indicator Data imputation'!D57&lt;&gt;"",1,0))</f>
        <v>0</v>
      </c>
      <c r="D54" s="170">
        <f>IF('Indicator Data'!E58="No Data",1,IF('Indicator Data imputation'!E57&lt;&gt;"",1,0))</f>
        <v>0</v>
      </c>
      <c r="E54" s="170">
        <f>IF('Indicator Data'!F58="No Data",1,IF('Indicator Data imputation'!F57&lt;&gt;"",1,0))</f>
        <v>0</v>
      </c>
      <c r="F54" s="170">
        <f>IF('Indicator Data'!G58="No Data",1,IF('Indicator Data imputation'!G57&lt;&gt;"",1,0))</f>
        <v>0</v>
      </c>
      <c r="G54" s="170">
        <f>IF('Indicator Data'!H58="No Data",1,IF('Indicator Data imputation'!H57&lt;&gt;"",1,0))</f>
        <v>0</v>
      </c>
      <c r="H54" s="170">
        <f>IF('Indicator Data'!I58="No Data",1,IF('Indicator Data imputation'!I57&lt;&gt;"",1,0))</f>
        <v>0</v>
      </c>
      <c r="I54" s="170">
        <f>IF('Indicator Data'!J58="No Data",1,IF('Indicator Data imputation'!J57&lt;&gt;"",1,0))</f>
        <v>0</v>
      </c>
      <c r="J54" s="170">
        <f>IF('Indicator Data'!K58="No Data",1,IF('Indicator Data imputation'!K57&lt;&gt;"",1,0))</f>
        <v>0</v>
      </c>
      <c r="K54" s="170">
        <f>IF('Indicator Data'!L58="No Data",1,IF('Indicator Data imputation'!L57&lt;&gt;"",1,0))</f>
        <v>0</v>
      </c>
      <c r="L54" s="170">
        <f>IF('Indicator Data'!M58="No Data",1,IF('Indicator Data imputation'!M57&lt;&gt;"",1,0))</f>
        <v>0</v>
      </c>
      <c r="M54" s="170">
        <f>IF('Indicator Data'!N58="No Data",1,IF('Indicator Data imputation'!N57&lt;&gt;"",1,0))</f>
        <v>0</v>
      </c>
      <c r="N54" s="170">
        <f>IF('Indicator Data'!O58="No Data",1,IF('Indicator Data imputation'!O57&lt;&gt;"",1,0))</f>
        <v>0</v>
      </c>
      <c r="O54" s="170">
        <f>IF('Indicator Data'!P58="No Data",1,IF('Indicator Data imputation'!P57&lt;&gt;"",1,0))</f>
        <v>0</v>
      </c>
      <c r="P54" s="170">
        <f>IF('Indicator Data'!Q58="No Data",1,IF('Indicator Data imputation'!Q57&lt;&gt;"",1,0))</f>
        <v>0</v>
      </c>
      <c r="Q54" s="170">
        <f>IF('Indicator Data'!R58="No Data",1,IF('Indicator Data imputation'!R57&lt;&gt;"",1,0))</f>
        <v>1</v>
      </c>
      <c r="R54" s="170">
        <f>IF('Indicator Data'!S58="No Data",1,IF('Indicator Data imputation'!S57&lt;&gt;"",1,0))</f>
        <v>0</v>
      </c>
      <c r="S54" s="170">
        <f>IF('Indicator Data'!T58="No Data",1,IF('Indicator Data imputation'!T57&lt;&gt;"",1,0))</f>
        <v>0</v>
      </c>
      <c r="T54" s="170">
        <f>IF('Indicator Data'!U58="No Data",1,IF('Indicator Data imputation'!U57&lt;&gt;"",1,0))</f>
        <v>0</v>
      </c>
      <c r="U54" s="170">
        <f>IF('Indicator Data'!V58="No Data",1,IF('Indicator Data imputation'!V57&lt;&gt;"",1,0))</f>
        <v>0</v>
      </c>
      <c r="V54" s="170">
        <f>IF('Indicator Data'!W58="No Data",1,IF('Indicator Data imputation'!W57&lt;&gt;"",1,0))</f>
        <v>0</v>
      </c>
      <c r="W54" s="170">
        <f>IF('Indicator Data'!X58="No Data",1,IF('Indicator Data imputation'!X57&lt;&gt;"",1,0))</f>
        <v>0</v>
      </c>
      <c r="X54" s="170">
        <f>IF('Indicator Data'!Y58="No Data",1,IF('Indicator Data imputation'!Y57&lt;&gt;"",1,0))</f>
        <v>1</v>
      </c>
      <c r="Y54" s="170">
        <f>IF('Indicator Data'!Z58="No Data",1,IF('Indicator Data imputation'!Z57&lt;&gt;"",1,0))</f>
        <v>0</v>
      </c>
      <c r="Z54" s="170">
        <f>IF('Indicator Data'!AA58="No Data",1,IF('Indicator Data imputation'!AA57&lt;&gt;"",1,0))</f>
        <v>0</v>
      </c>
      <c r="AA54" s="170">
        <f>IF('Indicator Data'!AB58="No Data",1,IF('Indicator Data imputation'!AB57&lt;&gt;"",1,0))</f>
        <v>0</v>
      </c>
      <c r="AB54" s="170">
        <f>IF('Indicator Data'!AC58="No Data",1,IF('Indicator Data imputation'!AC57&lt;&gt;"",1,0))</f>
        <v>0</v>
      </c>
      <c r="AC54" s="170">
        <f>IF('Indicator Data'!AD58="No Data",1,IF('Indicator Data imputation'!AD57&lt;&gt;"",1,0))</f>
        <v>0</v>
      </c>
      <c r="AD54" s="170">
        <f>IF('Indicator Data'!AE58="No Data",1,IF('Indicator Data imputation'!AE57&lt;&gt;"",1,0))</f>
        <v>0</v>
      </c>
      <c r="AE54" s="170">
        <f>IF('Indicator Data'!AF58="No Data",1,IF('Indicator Data imputation'!AF57&lt;&gt;"",1,0))</f>
        <v>1</v>
      </c>
      <c r="AF54" s="170">
        <f>IF('Indicator Data'!AG58="No Data",1,IF('Indicator Data imputation'!AG57&lt;&gt;"",1,0))</f>
        <v>1</v>
      </c>
      <c r="AG54" s="170">
        <f>IF('Indicator Data'!AH58="No Data",1,IF('Indicator Data imputation'!AH57&lt;&gt;"",1,0))</f>
        <v>0</v>
      </c>
      <c r="AH54" s="170">
        <f>IF('Indicator Data'!AI58="No Data",1,IF('Indicator Data imputation'!AI57&lt;&gt;"",1,0))</f>
        <v>0</v>
      </c>
      <c r="AI54" s="170">
        <f>IF('Indicator Data'!AJ58="No Data",1,IF('Indicator Data imputation'!AJ57&lt;&gt;"",1,0))</f>
        <v>0</v>
      </c>
      <c r="AJ54" s="170">
        <f>IF('Indicator Data'!AK58="No Data",1,IF('Indicator Data imputation'!AK57&lt;&gt;"",1,0))</f>
        <v>0</v>
      </c>
      <c r="AK54" s="170">
        <f>IF('Indicator Data'!AL58="No Data",1,IF('Indicator Data imputation'!AL57&lt;&gt;"",1,0))</f>
        <v>0</v>
      </c>
      <c r="AL54" s="170">
        <f>IF('Indicator Data'!AM58="No Data",1,IF('Indicator Data imputation'!AM57&lt;&gt;"",1,0))</f>
        <v>0</v>
      </c>
      <c r="AM54" s="170">
        <f>IF('Indicator Data'!AN58="No Data",1,IF('Indicator Data imputation'!AN57&lt;&gt;"",1,0))</f>
        <v>1</v>
      </c>
      <c r="AN54" s="170">
        <f>IF('Indicator Data'!AO58="No Data",1,IF('Indicator Data imputation'!AO57&lt;&gt;"",1,0))</f>
        <v>1</v>
      </c>
      <c r="AO54" s="170">
        <f>IF('Indicator Data'!AP58="No Data",1,IF('Indicator Data imputation'!AP57&lt;&gt;"",1,0))</f>
        <v>1</v>
      </c>
      <c r="AP54" s="170">
        <f>IF('Indicator Data'!AQ58="No Data",1,IF('Indicator Data imputation'!AQ57&lt;&gt;"",1,0))</f>
        <v>1</v>
      </c>
      <c r="AQ54" s="170">
        <f>IF('Indicator Data'!AR58="No Data",1,IF('Indicator Data imputation'!AR57&lt;&gt;"",1,0))</f>
        <v>1</v>
      </c>
      <c r="AR54" s="170">
        <f>IF('Indicator Data'!AS58="No Data",1,IF('Indicator Data imputation'!AS57&lt;&gt;"",1,0))</f>
        <v>0</v>
      </c>
      <c r="AS54" s="170">
        <f>IF('Indicator Data'!AT58="No Data",1,IF('Indicator Data imputation'!AT57&lt;&gt;"",1,0))</f>
        <v>0</v>
      </c>
      <c r="AT54" s="170">
        <f>IF('Indicator Data'!AU58="No Data",1,IF('Indicator Data imputation'!AU57&lt;&gt;"",1,0))</f>
        <v>0</v>
      </c>
      <c r="AU54" s="170">
        <f>IF('Indicator Data'!AV58="No Data",1,IF('Indicator Data imputation'!AV57&lt;&gt;"",1,0))</f>
        <v>0</v>
      </c>
      <c r="AV54" s="170">
        <f>IF('Indicator Data'!AW58="No Data",1,IF('Indicator Data imputation'!AW57&lt;&gt;"",1,0))</f>
        <v>0</v>
      </c>
      <c r="AW54" s="170">
        <f>IF('Indicator Data'!AX58="No Data",1,IF('Indicator Data imputation'!AX57&lt;&gt;"",1,0))</f>
        <v>0</v>
      </c>
      <c r="AX54" s="170">
        <f>IF('Indicator Data'!AY58="No Data",1,IF('Indicator Data imputation'!AY57&lt;&gt;"",1,0))</f>
        <v>0</v>
      </c>
      <c r="AY54" s="170">
        <f>IF('Indicator Data'!AZ58="No Data",1,IF('Indicator Data imputation'!AZ57&lt;&gt;"",1,0))</f>
        <v>0</v>
      </c>
      <c r="AZ54" s="170">
        <f>IF('Indicator Data'!BA58="No Data",1,IF('Indicator Data imputation'!BA57&lt;&gt;"",1,0))</f>
        <v>0</v>
      </c>
      <c r="BA54" s="5">
        <f t="shared" si="0"/>
        <v>9</v>
      </c>
      <c r="BB54" s="172">
        <f t="shared" si="1"/>
        <v>0.17647058823529413</v>
      </c>
    </row>
    <row r="55" spans="1:54" x14ac:dyDescent="0.25">
      <c r="A55" s="5" t="s">
        <v>100</v>
      </c>
      <c r="B55" s="170">
        <f>IF('Indicator Data'!C59="No Data",1,IF('Indicator Data imputation'!C58&lt;&gt;"",1,0))</f>
        <v>0</v>
      </c>
      <c r="C55" s="170">
        <f>IF('Indicator Data'!D59="No Data",1,IF('Indicator Data imputation'!D58&lt;&gt;"",1,0))</f>
        <v>0</v>
      </c>
      <c r="D55" s="170">
        <f>IF('Indicator Data'!E59="No Data",1,IF('Indicator Data imputation'!E58&lt;&gt;"",1,0))</f>
        <v>0</v>
      </c>
      <c r="E55" s="170">
        <f>IF('Indicator Data'!F59="No Data",1,IF('Indicator Data imputation'!F58&lt;&gt;"",1,0))</f>
        <v>0</v>
      </c>
      <c r="F55" s="170">
        <f>IF('Indicator Data'!G59="No Data",1,IF('Indicator Data imputation'!G58&lt;&gt;"",1,0))</f>
        <v>0</v>
      </c>
      <c r="G55" s="170">
        <f>IF('Indicator Data'!H59="No Data",1,IF('Indicator Data imputation'!H58&lt;&gt;"",1,0))</f>
        <v>0</v>
      </c>
      <c r="H55" s="170">
        <f>IF('Indicator Data'!I59="No Data",1,IF('Indicator Data imputation'!I58&lt;&gt;"",1,0))</f>
        <v>0</v>
      </c>
      <c r="I55" s="170">
        <f>IF('Indicator Data'!J59="No Data",1,IF('Indicator Data imputation'!J58&lt;&gt;"",1,0))</f>
        <v>0</v>
      </c>
      <c r="J55" s="170">
        <f>IF('Indicator Data'!K59="No Data",1,IF('Indicator Data imputation'!K58&lt;&gt;"",1,0))</f>
        <v>0</v>
      </c>
      <c r="K55" s="170">
        <f>IF('Indicator Data'!L59="No Data",1,IF('Indicator Data imputation'!L58&lt;&gt;"",1,0))</f>
        <v>0</v>
      </c>
      <c r="L55" s="170">
        <f>IF('Indicator Data'!M59="No Data",1,IF('Indicator Data imputation'!M58&lt;&gt;"",1,0))</f>
        <v>0</v>
      </c>
      <c r="M55" s="170">
        <f>IF('Indicator Data'!N59="No Data",1,IF('Indicator Data imputation'!N58&lt;&gt;"",1,0))</f>
        <v>0</v>
      </c>
      <c r="N55" s="170">
        <f>IF('Indicator Data'!O59="No Data",1,IF('Indicator Data imputation'!O58&lt;&gt;"",1,0))</f>
        <v>0</v>
      </c>
      <c r="O55" s="170">
        <f>IF('Indicator Data'!P59="No Data",1,IF('Indicator Data imputation'!P58&lt;&gt;"",1,0))</f>
        <v>0</v>
      </c>
      <c r="P55" s="170">
        <f>IF('Indicator Data'!Q59="No Data",1,IF('Indicator Data imputation'!Q58&lt;&gt;"",1,0))</f>
        <v>0</v>
      </c>
      <c r="Q55" s="170">
        <f>IF('Indicator Data'!R59="No Data",1,IF('Indicator Data imputation'!R58&lt;&gt;"",1,0))</f>
        <v>1</v>
      </c>
      <c r="R55" s="170">
        <f>IF('Indicator Data'!S59="No Data",1,IF('Indicator Data imputation'!S58&lt;&gt;"",1,0))</f>
        <v>0</v>
      </c>
      <c r="S55" s="170">
        <f>IF('Indicator Data'!T59="No Data",1,IF('Indicator Data imputation'!T58&lt;&gt;"",1,0))</f>
        <v>0</v>
      </c>
      <c r="T55" s="170">
        <f>IF('Indicator Data'!U59="No Data",1,IF('Indicator Data imputation'!U58&lt;&gt;"",1,0))</f>
        <v>0</v>
      </c>
      <c r="U55" s="170">
        <f>IF('Indicator Data'!V59="No Data",1,IF('Indicator Data imputation'!V58&lt;&gt;"",1,0))</f>
        <v>1</v>
      </c>
      <c r="V55" s="170">
        <f>IF('Indicator Data'!W59="No Data",1,IF('Indicator Data imputation'!W58&lt;&gt;"",1,0))</f>
        <v>0</v>
      </c>
      <c r="W55" s="170">
        <f>IF('Indicator Data'!X59="No Data",1,IF('Indicator Data imputation'!X58&lt;&gt;"",1,0))</f>
        <v>0</v>
      </c>
      <c r="X55" s="170">
        <f>IF('Indicator Data'!Y59="No Data",1,IF('Indicator Data imputation'!Y58&lt;&gt;"",1,0))</f>
        <v>1</v>
      </c>
      <c r="Y55" s="170">
        <f>IF('Indicator Data'!Z59="No Data",1,IF('Indicator Data imputation'!Z58&lt;&gt;"",1,0))</f>
        <v>0</v>
      </c>
      <c r="Z55" s="170">
        <f>IF('Indicator Data'!AA59="No Data",1,IF('Indicator Data imputation'!AA58&lt;&gt;"",1,0))</f>
        <v>0</v>
      </c>
      <c r="AA55" s="170">
        <f>IF('Indicator Data'!AB59="No Data",1,IF('Indicator Data imputation'!AB58&lt;&gt;"",1,0))</f>
        <v>0</v>
      </c>
      <c r="AB55" s="170">
        <f>IF('Indicator Data'!AC59="No Data",1,IF('Indicator Data imputation'!AC58&lt;&gt;"",1,0))</f>
        <v>0</v>
      </c>
      <c r="AC55" s="170">
        <f>IF('Indicator Data'!AD59="No Data",1,IF('Indicator Data imputation'!AD58&lt;&gt;"",1,0))</f>
        <v>0</v>
      </c>
      <c r="AD55" s="170">
        <f>IF('Indicator Data'!AE59="No Data",1,IF('Indicator Data imputation'!AE58&lt;&gt;"",1,0))</f>
        <v>0</v>
      </c>
      <c r="AE55" s="170">
        <f>IF('Indicator Data'!AF59="No Data",1,IF('Indicator Data imputation'!AF58&lt;&gt;"",1,0))</f>
        <v>1</v>
      </c>
      <c r="AF55" s="170">
        <f>IF('Indicator Data'!AG59="No Data",1,IF('Indicator Data imputation'!AG58&lt;&gt;"",1,0))</f>
        <v>1</v>
      </c>
      <c r="AG55" s="170">
        <f>IF('Indicator Data'!AH59="No Data",1,IF('Indicator Data imputation'!AH58&lt;&gt;"",1,0))</f>
        <v>0</v>
      </c>
      <c r="AH55" s="170">
        <f>IF('Indicator Data'!AI59="No Data",1,IF('Indicator Data imputation'!AI58&lt;&gt;"",1,0))</f>
        <v>0</v>
      </c>
      <c r="AI55" s="170">
        <f>IF('Indicator Data'!AJ59="No Data",1,IF('Indicator Data imputation'!AJ58&lt;&gt;"",1,0))</f>
        <v>0</v>
      </c>
      <c r="AJ55" s="170">
        <f>IF('Indicator Data'!AK59="No Data",1,IF('Indicator Data imputation'!AK58&lt;&gt;"",1,0))</f>
        <v>0</v>
      </c>
      <c r="AK55" s="170">
        <f>IF('Indicator Data'!AL59="No Data",1,IF('Indicator Data imputation'!AL58&lt;&gt;"",1,0))</f>
        <v>0</v>
      </c>
      <c r="AL55" s="170">
        <f>IF('Indicator Data'!AM59="No Data",1,IF('Indicator Data imputation'!AM58&lt;&gt;"",1,0))</f>
        <v>0</v>
      </c>
      <c r="AM55" s="170">
        <f>IF('Indicator Data'!AN59="No Data",1,IF('Indicator Data imputation'!AN58&lt;&gt;"",1,0))</f>
        <v>1</v>
      </c>
      <c r="AN55" s="170">
        <f>IF('Indicator Data'!AO59="No Data",1,IF('Indicator Data imputation'!AO58&lt;&gt;"",1,0))</f>
        <v>1</v>
      </c>
      <c r="AO55" s="170">
        <f>IF('Indicator Data'!AP59="No Data",1,IF('Indicator Data imputation'!AP58&lt;&gt;"",1,0))</f>
        <v>1</v>
      </c>
      <c r="AP55" s="170">
        <f>IF('Indicator Data'!AQ59="No Data",1,IF('Indicator Data imputation'!AQ58&lt;&gt;"",1,0))</f>
        <v>1</v>
      </c>
      <c r="AQ55" s="170">
        <f>IF('Indicator Data'!AR59="No Data",1,IF('Indicator Data imputation'!AR58&lt;&gt;"",1,0))</f>
        <v>1</v>
      </c>
      <c r="AR55" s="170">
        <f>IF('Indicator Data'!AS59="No Data",1,IF('Indicator Data imputation'!AS58&lt;&gt;"",1,0))</f>
        <v>0</v>
      </c>
      <c r="AS55" s="170">
        <f>IF('Indicator Data'!AT59="No Data",1,IF('Indicator Data imputation'!AT58&lt;&gt;"",1,0))</f>
        <v>0</v>
      </c>
      <c r="AT55" s="170">
        <f>IF('Indicator Data'!AU59="No Data",1,IF('Indicator Data imputation'!AU58&lt;&gt;"",1,0))</f>
        <v>0</v>
      </c>
      <c r="AU55" s="170">
        <f>IF('Indicator Data'!AV59="No Data",1,IF('Indicator Data imputation'!AV58&lt;&gt;"",1,0))</f>
        <v>0</v>
      </c>
      <c r="AV55" s="170">
        <f>IF('Indicator Data'!AW59="No Data",1,IF('Indicator Data imputation'!AW58&lt;&gt;"",1,0))</f>
        <v>0</v>
      </c>
      <c r="AW55" s="170">
        <f>IF('Indicator Data'!AX59="No Data",1,IF('Indicator Data imputation'!AX58&lt;&gt;"",1,0))</f>
        <v>0</v>
      </c>
      <c r="AX55" s="170">
        <f>IF('Indicator Data'!AY59="No Data",1,IF('Indicator Data imputation'!AY58&lt;&gt;"",1,0))</f>
        <v>0</v>
      </c>
      <c r="AY55" s="170">
        <f>IF('Indicator Data'!AZ59="No Data",1,IF('Indicator Data imputation'!AZ58&lt;&gt;"",1,0))</f>
        <v>0</v>
      </c>
      <c r="AZ55" s="170">
        <f>IF('Indicator Data'!BA59="No Data",1,IF('Indicator Data imputation'!BA58&lt;&gt;"",1,0))</f>
        <v>0</v>
      </c>
      <c r="BA55" s="5">
        <f t="shared" si="0"/>
        <v>10</v>
      </c>
      <c r="BB55" s="172">
        <f t="shared" si="1"/>
        <v>0.19607843137254902</v>
      </c>
    </row>
    <row r="56" spans="1:54" x14ac:dyDescent="0.25">
      <c r="A56" s="5" t="s">
        <v>102</v>
      </c>
      <c r="B56" s="170">
        <f>IF('Indicator Data'!C60="No Data",1,IF('Indicator Data imputation'!C59&lt;&gt;"",1,0))</f>
        <v>0</v>
      </c>
      <c r="C56" s="170">
        <f>IF('Indicator Data'!D60="No Data",1,IF('Indicator Data imputation'!D59&lt;&gt;"",1,0))</f>
        <v>0</v>
      </c>
      <c r="D56" s="170">
        <f>IF('Indicator Data'!E60="No Data",1,IF('Indicator Data imputation'!E59&lt;&gt;"",1,0))</f>
        <v>0</v>
      </c>
      <c r="E56" s="170">
        <f>IF('Indicator Data'!F60="No Data",1,IF('Indicator Data imputation'!F59&lt;&gt;"",1,0))</f>
        <v>0</v>
      </c>
      <c r="F56" s="170">
        <f>IF('Indicator Data'!G60="No Data",1,IF('Indicator Data imputation'!G59&lt;&gt;"",1,0))</f>
        <v>0</v>
      </c>
      <c r="G56" s="170">
        <f>IF('Indicator Data'!H60="No Data",1,IF('Indicator Data imputation'!H59&lt;&gt;"",1,0))</f>
        <v>0</v>
      </c>
      <c r="H56" s="170">
        <f>IF('Indicator Data'!I60="No Data",1,IF('Indicator Data imputation'!I59&lt;&gt;"",1,0))</f>
        <v>0</v>
      </c>
      <c r="I56" s="170">
        <f>IF('Indicator Data'!J60="No Data",1,IF('Indicator Data imputation'!J59&lt;&gt;"",1,0))</f>
        <v>0</v>
      </c>
      <c r="J56" s="170">
        <f>IF('Indicator Data'!K60="No Data",1,IF('Indicator Data imputation'!K59&lt;&gt;"",1,0))</f>
        <v>0</v>
      </c>
      <c r="K56" s="170">
        <f>IF('Indicator Data'!L60="No Data",1,IF('Indicator Data imputation'!L59&lt;&gt;"",1,0))</f>
        <v>0</v>
      </c>
      <c r="L56" s="170">
        <f>IF('Indicator Data'!M60="No Data",1,IF('Indicator Data imputation'!M59&lt;&gt;"",1,0))</f>
        <v>0</v>
      </c>
      <c r="M56" s="170">
        <f>IF('Indicator Data'!N60="No Data",1,IF('Indicator Data imputation'!N59&lt;&gt;"",1,0))</f>
        <v>0</v>
      </c>
      <c r="N56" s="170">
        <f>IF('Indicator Data'!O60="No Data",1,IF('Indicator Data imputation'!O59&lt;&gt;"",1,0))</f>
        <v>0</v>
      </c>
      <c r="O56" s="170">
        <f>IF('Indicator Data'!P60="No Data",1,IF('Indicator Data imputation'!P59&lt;&gt;"",1,0))</f>
        <v>0</v>
      </c>
      <c r="P56" s="170">
        <f>IF('Indicator Data'!Q60="No Data",1,IF('Indicator Data imputation'!Q59&lt;&gt;"",1,0))</f>
        <v>0</v>
      </c>
      <c r="Q56" s="170">
        <f>IF('Indicator Data'!R60="No Data",1,IF('Indicator Data imputation'!R59&lt;&gt;"",1,0))</f>
        <v>1</v>
      </c>
      <c r="R56" s="170">
        <f>IF('Indicator Data'!S60="No Data",1,IF('Indicator Data imputation'!S59&lt;&gt;"",1,0))</f>
        <v>0</v>
      </c>
      <c r="S56" s="170">
        <f>IF('Indicator Data'!T60="No Data",1,IF('Indicator Data imputation'!T59&lt;&gt;"",1,0))</f>
        <v>0</v>
      </c>
      <c r="T56" s="170">
        <f>IF('Indicator Data'!U60="No Data",1,IF('Indicator Data imputation'!U59&lt;&gt;"",1,0))</f>
        <v>0</v>
      </c>
      <c r="U56" s="170">
        <f>IF('Indicator Data'!V60="No Data",1,IF('Indicator Data imputation'!V59&lt;&gt;"",1,0))</f>
        <v>1</v>
      </c>
      <c r="V56" s="170">
        <f>IF('Indicator Data'!W60="No Data",1,IF('Indicator Data imputation'!W59&lt;&gt;"",1,0))</f>
        <v>0</v>
      </c>
      <c r="W56" s="170">
        <f>IF('Indicator Data'!X60="No Data",1,IF('Indicator Data imputation'!X59&lt;&gt;"",1,0))</f>
        <v>1</v>
      </c>
      <c r="X56" s="170">
        <f>IF('Indicator Data'!Y60="No Data",1,IF('Indicator Data imputation'!Y59&lt;&gt;"",1,0))</f>
        <v>0</v>
      </c>
      <c r="Y56" s="170">
        <f>IF('Indicator Data'!Z60="No Data",1,IF('Indicator Data imputation'!Z59&lt;&gt;"",1,0))</f>
        <v>0</v>
      </c>
      <c r="Z56" s="170">
        <f>IF('Indicator Data'!AA60="No Data",1,IF('Indicator Data imputation'!AA59&lt;&gt;"",1,0))</f>
        <v>0</v>
      </c>
      <c r="AA56" s="170">
        <f>IF('Indicator Data'!AB60="No Data",1,IF('Indicator Data imputation'!AB59&lt;&gt;"",1,0))</f>
        <v>0</v>
      </c>
      <c r="AB56" s="170">
        <f>IF('Indicator Data'!AC60="No Data",1,IF('Indicator Data imputation'!AC59&lt;&gt;"",1,0))</f>
        <v>0</v>
      </c>
      <c r="AC56" s="170">
        <f>IF('Indicator Data'!AD60="No Data",1,IF('Indicator Data imputation'!AD59&lt;&gt;"",1,0))</f>
        <v>0</v>
      </c>
      <c r="AD56" s="170">
        <f>IF('Indicator Data'!AE60="No Data",1,IF('Indicator Data imputation'!AE59&lt;&gt;"",1,0))</f>
        <v>1</v>
      </c>
      <c r="AE56" s="170">
        <f>IF('Indicator Data'!AF60="No Data",1,IF('Indicator Data imputation'!AF59&lt;&gt;"",1,0))</f>
        <v>0</v>
      </c>
      <c r="AF56" s="170">
        <f>IF('Indicator Data'!AG60="No Data",1,IF('Indicator Data imputation'!AG59&lt;&gt;"",1,0))</f>
        <v>0</v>
      </c>
      <c r="AG56" s="170">
        <f>IF('Indicator Data'!AH60="No Data",1,IF('Indicator Data imputation'!AH59&lt;&gt;"",1,0))</f>
        <v>0</v>
      </c>
      <c r="AH56" s="170">
        <f>IF('Indicator Data'!AI60="No Data",1,IF('Indicator Data imputation'!AI59&lt;&gt;"",1,0))</f>
        <v>0</v>
      </c>
      <c r="AI56" s="170">
        <f>IF('Indicator Data'!AJ60="No Data",1,IF('Indicator Data imputation'!AJ59&lt;&gt;"",1,0))</f>
        <v>0</v>
      </c>
      <c r="AJ56" s="170">
        <f>IF('Indicator Data'!AK60="No Data",1,IF('Indicator Data imputation'!AK59&lt;&gt;"",1,0))</f>
        <v>0</v>
      </c>
      <c r="AK56" s="170">
        <f>IF('Indicator Data'!AL60="No Data",1,IF('Indicator Data imputation'!AL59&lt;&gt;"",1,0))</f>
        <v>0</v>
      </c>
      <c r="AL56" s="170">
        <f>IF('Indicator Data'!AM60="No Data",1,IF('Indicator Data imputation'!AM59&lt;&gt;"",1,0))</f>
        <v>0</v>
      </c>
      <c r="AM56" s="170">
        <f>IF('Indicator Data'!AN60="No Data",1,IF('Indicator Data imputation'!AN59&lt;&gt;"",1,0))</f>
        <v>0</v>
      </c>
      <c r="AN56" s="170">
        <f>IF('Indicator Data'!AO60="No Data",1,IF('Indicator Data imputation'!AO59&lt;&gt;"",1,0))</f>
        <v>0</v>
      </c>
      <c r="AO56" s="170">
        <f>IF('Indicator Data'!AP60="No Data",1,IF('Indicator Data imputation'!AP59&lt;&gt;"",1,0))</f>
        <v>0</v>
      </c>
      <c r="AP56" s="170">
        <f>IF('Indicator Data'!AQ60="No Data",1,IF('Indicator Data imputation'!AQ59&lt;&gt;"",1,0))</f>
        <v>0</v>
      </c>
      <c r="AQ56" s="170">
        <f>IF('Indicator Data'!AR60="No Data",1,IF('Indicator Data imputation'!AR59&lt;&gt;"",1,0))</f>
        <v>1</v>
      </c>
      <c r="AR56" s="170">
        <f>IF('Indicator Data'!AS60="No Data",1,IF('Indicator Data imputation'!AS59&lt;&gt;"",1,0))</f>
        <v>0</v>
      </c>
      <c r="AS56" s="170">
        <f>IF('Indicator Data'!AT60="No Data",1,IF('Indicator Data imputation'!AT59&lt;&gt;"",1,0))</f>
        <v>0</v>
      </c>
      <c r="AT56" s="170">
        <f>IF('Indicator Data'!AU60="No Data",1,IF('Indicator Data imputation'!AU59&lt;&gt;"",1,0))</f>
        <v>0</v>
      </c>
      <c r="AU56" s="170">
        <f>IF('Indicator Data'!AV60="No Data",1,IF('Indicator Data imputation'!AV59&lt;&gt;"",1,0))</f>
        <v>0</v>
      </c>
      <c r="AV56" s="170">
        <f>IF('Indicator Data'!AW60="No Data",1,IF('Indicator Data imputation'!AW59&lt;&gt;"",1,0))</f>
        <v>0</v>
      </c>
      <c r="AW56" s="170">
        <f>IF('Indicator Data'!AX60="No Data",1,IF('Indicator Data imputation'!AX59&lt;&gt;"",1,0))</f>
        <v>0</v>
      </c>
      <c r="AX56" s="170">
        <f>IF('Indicator Data'!AY60="No Data",1,IF('Indicator Data imputation'!AY59&lt;&gt;"",1,0))</f>
        <v>0</v>
      </c>
      <c r="AY56" s="170">
        <f>IF('Indicator Data'!AZ60="No Data",1,IF('Indicator Data imputation'!AZ59&lt;&gt;"",1,0))</f>
        <v>0</v>
      </c>
      <c r="AZ56" s="170">
        <f>IF('Indicator Data'!BA60="No Data",1,IF('Indicator Data imputation'!BA59&lt;&gt;"",1,0))</f>
        <v>0</v>
      </c>
      <c r="BA56" s="5">
        <f t="shared" si="0"/>
        <v>5</v>
      </c>
      <c r="BB56" s="172">
        <f t="shared" si="1"/>
        <v>9.8039215686274508E-2</v>
      </c>
    </row>
    <row r="57" spans="1:54" x14ac:dyDescent="0.25">
      <c r="A57" s="5" t="s">
        <v>104</v>
      </c>
      <c r="B57" s="170">
        <f>IF('Indicator Data'!C61="No Data",1,IF('Indicator Data imputation'!C60&lt;&gt;"",1,0))</f>
        <v>0</v>
      </c>
      <c r="C57" s="170">
        <f>IF('Indicator Data'!D61="No Data",1,IF('Indicator Data imputation'!D60&lt;&gt;"",1,0))</f>
        <v>0</v>
      </c>
      <c r="D57" s="170">
        <f>IF('Indicator Data'!E61="No Data",1,IF('Indicator Data imputation'!E60&lt;&gt;"",1,0))</f>
        <v>0</v>
      </c>
      <c r="E57" s="170">
        <f>IF('Indicator Data'!F61="No Data",1,IF('Indicator Data imputation'!F60&lt;&gt;"",1,0))</f>
        <v>0</v>
      </c>
      <c r="F57" s="170">
        <f>IF('Indicator Data'!G61="No Data",1,IF('Indicator Data imputation'!G60&lt;&gt;"",1,0))</f>
        <v>0</v>
      </c>
      <c r="G57" s="170">
        <f>IF('Indicator Data'!H61="No Data",1,IF('Indicator Data imputation'!H60&lt;&gt;"",1,0))</f>
        <v>0</v>
      </c>
      <c r="H57" s="170">
        <f>IF('Indicator Data'!I61="No Data",1,IF('Indicator Data imputation'!I60&lt;&gt;"",1,0))</f>
        <v>0</v>
      </c>
      <c r="I57" s="170">
        <f>IF('Indicator Data'!J61="No Data",1,IF('Indicator Data imputation'!J60&lt;&gt;"",1,0))</f>
        <v>0</v>
      </c>
      <c r="J57" s="170">
        <f>IF('Indicator Data'!K61="No Data",1,IF('Indicator Data imputation'!K60&lt;&gt;"",1,0))</f>
        <v>0</v>
      </c>
      <c r="K57" s="170">
        <f>IF('Indicator Data'!L61="No Data",1,IF('Indicator Data imputation'!L60&lt;&gt;"",1,0))</f>
        <v>0</v>
      </c>
      <c r="L57" s="170">
        <f>IF('Indicator Data'!M61="No Data",1,IF('Indicator Data imputation'!M60&lt;&gt;"",1,0))</f>
        <v>0</v>
      </c>
      <c r="M57" s="170">
        <f>IF('Indicator Data'!N61="No Data",1,IF('Indicator Data imputation'!N60&lt;&gt;"",1,0))</f>
        <v>0</v>
      </c>
      <c r="N57" s="170">
        <f>IF('Indicator Data'!O61="No Data",1,IF('Indicator Data imputation'!O60&lt;&gt;"",1,0))</f>
        <v>0</v>
      </c>
      <c r="O57" s="170">
        <f>IF('Indicator Data'!P61="No Data",1,IF('Indicator Data imputation'!P60&lt;&gt;"",1,0))</f>
        <v>0</v>
      </c>
      <c r="P57" s="170">
        <f>IF('Indicator Data'!Q61="No Data",1,IF('Indicator Data imputation'!Q60&lt;&gt;"",1,0))</f>
        <v>0</v>
      </c>
      <c r="Q57" s="170">
        <f>IF('Indicator Data'!R61="No Data",1,IF('Indicator Data imputation'!R60&lt;&gt;"",1,0))</f>
        <v>0</v>
      </c>
      <c r="R57" s="170">
        <f>IF('Indicator Data'!S61="No Data",1,IF('Indicator Data imputation'!S60&lt;&gt;"",1,0))</f>
        <v>0</v>
      </c>
      <c r="S57" s="170">
        <f>IF('Indicator Data'!T61="No Data",1,IF('Indicator Data imputation'!T60&lt;&gt;"",1,0))</f>
        <v>0</v>
      </c>
      <c r="T57" s="170">
        <f>IF('Indicator Data'!U61="No Data",1,IF('Indicator Data imputation'!U60&lt;&gt;"",1,0))</f>
        <v>0</v>
      </c>
      <c r="U57" s="170">
        <f>IF('Indicator Data'!V61="No Data",1,IF('Indicator Data imputation'!V60&lt;&gt;"",1,0))</f>
        <v>0</v>
      </c>
      <c r="V57" s="170">
        <f>IF('Indicator Data'!W61="No Data",1,IF('Indicator Data imputation'!W60&lt;&gt;"",1,0))</f>
        <v>0</v>
      </c>
      <c r="W57" s="170">
        <f>IF('Indicator Data'!X61="No Data",1,IF('Indicator Data imputation'!X60&lt;&gt;"",1,0))</f>
        <v>0</v>
      </c>
      <c r="X57" s="170">
        <f>IF('Indicator Data'!Y61="No Data",1,IF('Indicator Data imputation'!Y60&lt;&gt;"",1,0))</f>
        <v>0</v>
      </c>
      <c r="Y57" s="170">
        <f>IF('Indicator Data'!Z61="No Data",1,IF('Indicator Data imputation'!Z60&lt;&gt;"",1,0))</f>
        <v>0</v>
      </c>
      <c r="Z57" s="170">
        <f>IF('Indicator Data'!AA61="No Data",1,IF('Indicator Data imputation'!AA60&lt;&gt;"",1,0))</f>
        <v>0</v>
      </c>
      <c r="AA57" s="170">
        <f>IF('Indicator Data'!AB61="No Data",1,IF('Indicator Data imputation'!AB60&lt;&gt;"",1,0))</f>
        <v>0</v>
      </c>
      <c r="AB57" s="170">
        <f>IF('Indicator Data'!AC61="No Data",1,IF('Indicator Data imputation'!AC60&lt;&gt;"",1,0))</f>
        <v>0</v>
      </c>
      <c r="AC57" s="170">
        <f>IF('Indicator Data'!AD61="No Data",1,IF('Indicator Data imputation'!AD60&lt;&gt;"",1,0))</f>
        <v>0</v>
      </c>
      <c r="AD57" s="170">
        <f>IF('Indicator Data'!AE61="No Data",1,IF('Indicator Data imputation'!AE60&lt;&gt;"",1,0))</f>
        <v>0</v>
      </c>
      <c r="AE57" s="170">
        <f>IF('Indicator Data'!AF61="No Data",1,IF('Indicator Data imputation'!AF60&lt;&gt;"",1,0))</f>
        <v>0</v>
      </c>
      <c r="AF57" s="170">
        <f>IF('Indicator Data'!AG61="No Data",1,IF('Indicator Data imputation'!AG60&lt;&gt;"",1,0))</f>
        <v>0</v>
      </c>
      <c r="AG57" s="170">
        <f>IF('Indicator Data'!AH61="No Data",1,IF('Indicator Data imputation'!AH60&lt;&gt;"",1,0))</f>
        <v>0</v>
      </c>
      <c r="AH57" s="170">
        <f>IF('Indicator Data'!AI61="No Data",1,IF('Indicator Data imputation'!AI60&lt;&gt;"",1,0))</f>
        <v>0</v>
      </c>
      <c r="AI57" s="170">
        <f>IF('Indicator Data'!AJ61="No Data",1,IF('Indicator Data imputation'!AJ60&lt;&gt;"",1,0))</f>
        <v>0</v>
      </c>
      <c r="AJ57" s="170">
        <f>IF('Indicator Data'!AK61="No Data",1,IF('Indicator Data imputation'!AK60&lt;&gt;"",1,0))</f>
        <v>0</v>
      </c>
      <c r="AK57" s="170">
        <f>IF('Indicator Data'!AL61="No Data",1,IF('Indicator Data imputation'!AL60&lt;&gt;"",1,0))</f>
        <v>0</v>
      </c>
      <c r="AL57" s="170">
        <f>IF('Indicator Data'!AM61="No Data",1,IF('Indicator Data imputation'!AM60&lt;&gt;"",1,0))</f>
        <v>0</v>
      </c>
      <c r="AM57" s="170">
        <f>IF('Indicator Data'!AN61="No Data",1,IF('Indicator Data imputation'!AN60&lt;&gt;"",1,0))</f>
        <v>0</v>
      </c>
      <c r="AN57" s="170">
        <f>IF('Indicator Data'!AO61="No Data",1,IF('Indicator Data imputation'!AO60&lt;&gt;"",1,0))</f>
        <v>0</v>
      </c>
      <c r="AO57" s="170">
        <f>IF('Indicator Data'!AP61="No Data",1,IF('Indicator Data imputation'!AP60&lt;&gt;"",1,0))</f>
        <v>0</v>
      </c>
      <c r="AP57" s="170">
        <f>IF('Indicator Data'!AQ61="No Data",1,IF('Indicator Data imputation'!AQ60&lt;&gt;"",1,0))</f>
        <v>0</v>
      </c>
      <c r="AQ57" s="170">
        <f>IF('Indicator Data'!AR61="No Data",1,IF('Indicator Data imputation'!AR60&lt;&gt;"",1,0))</f>
        <v>0</v>
      </c>
      <c r="AR57" s="170">
        <f>IF('Indicator Data'!AS61="No Data",1,IF('Indicator Data imputation'!AS60&lt;&gt;"",1,0))</f>
        <v>0</v>
      </c>
      <c r="AS57" s="170">
        <f>IF('Indicator Data'!AT61="No Data",1,IF('Indicator Data imputation'!AT60&lt;&gt;"",1,0))</f>
        <v>0</v>
      </c>
      <c r="AT57" s="170">
        <f>IF('Indicator Data'!AU61="No Data",1,IF('Indicator Data imputation'!AU60&lt;&gt;"",1,0))</f>
        <v>0</v>
      </c>
      <c r="AU57" s="170">
        <f>IF('Indicator Data'!AV61="No Data",1,IF('Indicator Data imputation'!AV60&lt;&gt;"",1,0))</f>
        <v>0</v>
      </c>
      <c r="AV57" s="170">
        <f>IF('Indicator Data'!AW61="No Data",1,IF('Indicator Data imputation'!AW60&lt;&gt;"",1,0))</f>
        <v>0</v>
      </c>
      <c r="AW57" s="170">
        <f>IF('Indicator Data'!AX61="No Data",1,IF('Indicator Data imputation'!AX60&lt;&gt;"",1,0))</f>
        <v>0</v>
      </c>
      <c r="AX57" s="170">
        <f>IF('Indicator Data'!AY61="No Data",1,IF('Indicator Data imputation'!AY60&lt;&gt;"",1,0))</f>
        <v>0</v>
      </c>
      <c r="AY57" s="170">
        <f>IF('Indicator Data'!AZ61="No Data",1,IF('Indicator Data imputation'!AZ60&lt;&gt;"",1,0))</f>
        <v>0</v>
      </c>
      <c r="AZ57" s="170">
        <f>IF('Indicator Data'!BA61="No Data",1,IF('Indicator Data imputation'!BA60&lt;&gt;"",1,0))</f>
        <v>0</v>
      </c>
      <c r="BA57" s="5">
        <f t="shared" si="0"/>
        <v>0</v>
      </c>
      <c r="BB57" s="172">
        <f t="shared" si="1"/>
        <v>0</v>
      </c>
    </row>
    <row r="58" spans="1:54" x14ac:dyDescent="0.25">
      <c r="A58" s="5" t="s">
        <v>106</v>
      </c>
      <c r="B58" s="170">
        <f>IF('Indicator Data'!C62="No Data",1,IF('Indicator Data imputation'!C61&lt;&gt;"",1,0))</f>
        <v>0</v>
      </c>
      <c r="C58" s="170">
        <f>IF('Indicator Data'!D62="No Data",1,IF('Indicator Data imputation'!D61&lt;&gt;"",1,0))</f>
        <v>0</v>
      </c>
      <c r="D58" s="170">
        <f>IF('Indicator Data'!E62="No Data",1,IF('Indicator Data imputation'!E61&lt;&gt;"",1,0))</f>
        <v>1</v>
      </c>
      <c r="E58" s="170">
        <f>IF('Indicator Data'!F62="No Data",1,IF('Indicator Data imputation'!F61&lt;&gt;"",1,0))</f>
        <v>0</v>
      </c>
      <c r="F58" s="170">
        <f>IF('Indicator Data'!G62="No Data",1,IF('Indicator Data imputation'!G61&lt;&gt;"",1,0))</f>
        <v>0</v>
      </c>
      <c r="G58" s="170">
        <f>IF('Indicator Data'!H62="No Data",1,IF('Indicator Data imputation'!H61&lt;&gt;"",1,0))</f>
        <v>0</v>
      </c>
      <c r="H58" s="170">
        <f>IF('Indicator Data'!I62="No Data",1,IF('Indicator Data imputation'!I61&lt;&gt;"",1,0))</f>
        <v>0</v>
      </c>
      <c r="I58" s="170">
        <f>IF('Indicator Data'!J62="No Data",1,IF('Indicator Data imputation'!J61&lt;&gt;"",1,0))</f>
        <v>0</v>
      </c>
      <c r="J58" s="170">
        <f>IF('Indicator Data'!K62="No Data",1,IF('Indicator Data imputation'!K61&lt;&gt;"",1,0))</f>
        <v>0</v>
      </c>
      <c r="K58" s="170">
        <f>IF('Indicator Data'!L62="No Data",1,IF('Indicator Data imputation'!L61&lt;&gt;"",1,0))</f>
        <v>0</v>
      </c>
      <c r="L58" s="170">
        <f>IF('Indicator Data'!M62="No Data",1,IF('Indicator Data imputation'!M61&lt;&gt;"",1,0))</f>
        <v>0</v>
      </c>
      <c r="M58" s="170">
        <f>IF('Indicator Data'!N62="No Data",1,IF('Indicator Data imputation'!N61&lt;&gt;"",1,0))</f>
        <v>0</v>
      </c>
      <c r="N58" s="170">
        <f>IF('Indicator Data'!O62="No Data",1,IF('Indicator Data imputation'!O61&lt;&gt;"",1,0))</f>
        <v>0</v>
      </c>
      <c r="O58" s="170">
        <f>IF('Indicator Data'!P62="No Data",1,IF('Indicator Data imputation'!P61&lt;&gt;"",1,0))</f>
        <v>0</v>
      </c>
      <c r="P58" s="170">
        <f>IF('Indicator Data'!Q62="No Data",1,IF('Indicator Data imputation'!Q61&lt;&gt;"",1,0))</f>
        <v>0</v>
      </c>
      <c r="Q58" s="170">
        <f>IF('Indicator Data'!R62="No Data",1,IF('Indicator Data imputation'!R61&lt;&gt;"",1,0))</f>
        <v>1</v>
      </c>
      <c r="R58" s="170">
        <f>IF('Indicator Data'!S62="No Data",1,IF('Indicator Data imputation'!S61&lt;&gt;"",1,0))</f>
        <v>0</v>
      </c>
      <c r="S58" s="170">
        <f>IF('Indicator Data'!T62="No Data",1,IF('Indicator Data imputation'!T61&lt;&gt;"",1,0))</f>
        <v>0</v>
      </c>
      <c r="T58" s="170">
        <f>IF('Indicator Data'!U62="No Data",1,IF('Indicator Data imputation'!U61&lt;&gt;"",1,0))</f>
        <v>0</v>
      </c>
      <c r="U58" s="170">
        <f>IF('Indicator Data'!V62="No Data",1,IF('Indicator Data imputation'!V61&lt;&gt;"",1,0))</f>
        <v>0</v>
      </c>
      <c r="V58" s="170">
        <f>IF('Indicator Data'!W62="No Data",1,IF('Indicator Data imputation'!W61&lt;&gt;"",1,0))</f>
        <v>0</v>
      </c>
      <c r="W58" s="170">
        <f>IF('Indicator Data'!X62="No Data",1,IF('Indicator Data imputation'!X61&lt;&gt;"",1,0))</f>
        <v>1</v>
      </c>
      <c r="X58" s="170">
        <f>IF('Indicator Data'!Y62="No Data",1,IF('Indicator Data imputation'!Y61&lt;&gt;"",1,0))</f>
        <v>0</v>
      </c>
      <c r="Y58" s="170">
        <f>IF('Indicator Data'!Z62="No Data",1,IF('Indicator Data imputation'!Z61&lt;&gt;"",1,0))</f>
        <v>0</v>
      </c>
      <c r="Z58" s="170">
        <f>IF('Indicator Data'!AA62="No Data",1,IF('Indicator Data imputation'!AA61&lt;&gt;"",1,0))</f>
        <v>0</v>
      </c>
      <c r="AA58" s="170">
        <f>IF('Indicator Data'!AB62="No Data",1,IF('Indicator Data imputation'!AB61&lt;&gt;"",1,0))</f>
        <v>0</v>
      </c>
      <c r="AB58" s="170">
        <f>IF('Indicator Data'!AC62="No Data",1,IF('Indicator Data imputation'!AC61&lt;&gt;"",1,0))</f>
        <v>0</v>
      </c>
      <c r="AC58" s="170">
        <f>IF('Indicator Data'!AD62="No Data",1,IF('Indicator Data imputation'!AD61&lt;&gt;"",1,0))</f>
        <v>0</v>
      </c>
      <c r="AD58" s="170">
        <f>IF('Indicator Data'!AE62="No Data",1,IF('Indicator Data imputation'!AE61&lt;&gt;"",1,0))</f>
        <v>1</v>
      </c>
      <c r="AE58" s="170">
        <f>IF('Indicator Data'!AF62="No Data",1,IF('Indicator Data imputation'!AF61&lt;&gt;"",1,0))</f>
        <v>0</v>
      </c>
      <c r="AF58" s="170">
        <f>IF('Indicator Data'!AG62="No Data",1,IF('Indicator Data imputation'!AG61&lt;&gt;"",1,0))</f>
        <v>0</v>
      </c>
      <c r="AG58" s="170">
        <f>IF('Indicator Data'!AH62="No Data",1,IF('Indicator Data imputation'!AH61&lt;&gt;"",1,0))</f>
        <v>0</v>
      </c>
      <c r="AH58" s="170">
        <f>IF('Indicator Data'!AI62="No Data",1,IF('Indicator Data imputation'!AI61&lt;&gt;"",1,0))</f>
        <v>0</v>
      </c>
      <c r="AI58" s="170">
        <f>IF('Indicator Data'!AJ62="No Data",1,IF('Indicator Data imputation'!AJ61&lt;&gt;"",1,0))</f>
        <v>0</v>
      </c>
      <c r="AJ58" s="170">
        <f>IF('Indicator Data'!AK62="No Data",1,IF('Indicator Data imputation'!AK61&lt;&gt;"",1,0))</f>
        <v>0</v>
      </c>
      <c r="AK58" s="170">
        <f>IF('Indicator Data'!AL62="No Data",1,IF('Indicator Data imputation'!AL61&lt;&gt;"",1,0))</f>
        <v>0</v>
      </c>
      <c r="AL58" s="170">
        <f>IF('Indicator Data'!AM62="No Data",1,IF('Indicator Data imputation'!AM61&lt;&gt;"",1,0))</f>
        <v>0</v>
      </c>
      <c r="AM58" s="170">
        <f>IF('Indicator Data'!AN62="No Data",1,IF('Indicator Data imputation'!AN61&lt;&gt;"",1,0))</f>
        <v>0</v>
      </c>
      <c r="AN58" s="170">
        <f>IF('Indicator Data'!AO62="No Data",1,IF('Indicator Data imputation'!AO61&lt;&gt;"",1,0))</f>
        <v>0</v>
      </c>
      <c r="AO58" s="170">
        <f>IF('Indicator Data'!AP62="No Data",1,IF('Indicator Data imputation'!AP61&lt;&gt;"",1,0))</f>
        <v>0</v>
      </c>
      <c r="AP58" s="170">
        <f>IF('Indicator Data'!AQ62="No Data",1,IF('Indicator Data imputation'!AQ61&lt;&gt;"",1,0))</f>
        <v>0</v>
      </c>
      <c r="AQ58" s="170">
        <f>IF('Indicator Data'!AR62="No Data",1,IF('Indicator Data imputation'!AR61&lt;&gt;"",1,0))</f>
        <v>0</v>
      </c>
      <c r="AR58" s="170">
        <f>IF('Indicator Data'!AS62="No Data",1,IF('Indicator Data imputation'!AS61&lt;&gt;"",1,0))</f>
        <v>0</v>
      </c>
      <c r="AS58" s="170">
        <f>IF('Indicator Data'!AT62="No Data",1,IF('Indicator Data imputation'!AT61&lt;&gt;"",1,0))</f>
        <v>1</v>
      </c>
      <c r="AT58" s="170">
        <f>IF('Indicator Data'!AU62="No Data",1,IF('Indicator Data imputation'!AU61&lt;&gt;"",1,0))</f>
        <v>0</v>
      </c>
      <c r="AU58" s="170">
        <f>IF('Indicator Data'!AV62="No Data",1,IF('Indicator Data imputation'!AV61&lt;&gt;"",1,0))</f>
        <v>1</v>
      </c>
      <c r="AV58" s="170">
        <f>IF('Indicator Data'!AW62="No Data",1,IF('Indicator Data imputation'!AW61&lt;&gt;"",1,0))</f>
        <v>0</v>
      </c>
      <c r="AW58" s="170">
        <f>IF('Indicator Data'!AX62="No Data",1,IF('Indicator Data imputation'!AX61&lt;&gt;"",1,0))</f>
        <v>0</v>
      </c>
      <c r="AX58" s="170">
        <f>IF('Indicator Data'!AY62="No Data",1,IF('Indicator Data imputation'!AY61&lt;&gt;"",1,0))</f>
        <v>0</v>
      </c>
      <c r="AY58" s="170">
        <f>IF('Indicator Data'!AZ62="No Data",1,IF('Indicator Data imputation'!AZ61&lt;&gt;"",1,0))</f>
        <v>0</v>
      </c>
      <c r="AZ58" s="170">
        <f>IF('Indicator Data'!BA62="No Data",1,IF('Indicator Data imputation'!BA61&lt;&gt;"",1,0))</f>
        <v>0</v>
      </c>
      <c r="BA58" s="5">
        <f t="shared" si="0"/>
        <v>6</v>
      </c>
      <c r="BB58" s="172">
        <f t="shared" si="1"/>
        <v>0.11764705882352941</v>
      </c>
    </row>
    <row r="59" spans="1:54" x14ac:dyDescent="0.25">
      <c r="A59" s="5" t="s">
        <v>108</v>
      </c>
      <c r="B59" s="170">
        <f>IF('Indicator Data'!C63="No Data",1,IF('Indicator Data imputation'!C62&lt;&gt;"",1,0))</f>
        <v>0</v>
      </c>
      <c r="C59" s="170">
        <f>IF('Indicator Data'!D63="No Data",1,IF('Indicator Data imputation'!D62&lt;&gt;"",1,0))</f>
        <v>0</v>
      </c>
      <c r="D59" s="170">
        <f>IF('Indicator Data'!E63="No Data",1,IF('Indicator Data imputation'!E62&lt;&gt;"",1,0))</f>
        <v>1</v>
      </c>
      <c r="E59" s="170">
        <f>IF('Indicator Data'!F63="No Data",1,IF('Indicator Data imputation'!F62&lt;&gt;"",1,0))</f>
        <v>0</v>
      </c>
      <c r="F59" s="170">
        <f>IF('Indicator Data'!G63="No Data",1,IF('Indicator Data imputation'!G62&lt;&gt;"",1,0))</f>
        <v>0</v>
      </c>
      <c r="G59" s="170">
        <f>IF('Indicator Data'!H63="No Data",1,IF('Indicator Data imputation'!H62&lt;&gt;"",1,0))</f>
        <v>0</v>
      </c>
      <c r="H59" s="170">
        <f>IF('Indicator Data'!I63="No Data",1,IF('Indicator Data imputation'!I62&lt;&gt;"",1,0))</f>
        <v>0</v>
      </c>
      <c r="I59" s="170">
        <f>IF('Indicator Data'!J63="No Data",1,IF('Indicator Data imputation'!J62&lt;&gt;"",1,0))</f>
        <v>0</v>
      </c>
      <c r="J59" s="170">
        <f>IF('Indicator Data'!K63="No Data",1,IF('Indicator Data imputation'!K62&lt;&gt;"",1,0))</f>
        <v>0</v>
      </c>
      <c r="K59" s="170">
        <f>IF('Indicator Data'!L63="No Data",1,IF('Indicator Data imputation'!L62&lt;&gt;"",1,0))</f>
        <v>0</v>
      </c>
      <c r="L59" s="170">
        <f>IF('Indicator Data'!M63="No Data",1,IF('Indicator Data imputation'!M62&lt;&gt;"",1,0))</f>
        <v>0</v>
      </c>
      <c r="M59" s="170">
        <f>IF('Indicator Data'!N63="No Data",1,IF('Indicator Data imputation'!N62&lt;&gt;"",1,0))</f>
        <v>0</v>
      </c>
      <c r="N59" s="170">
        <f>IF('Indicator Data'!O63="No Data",1,IF('Indicator Data imputation'!O62&lt;&gt;"",1,0))</f>
        <v>0</v>
      </c>
      <c r="O59" s="170">
        <f>IF('Indicator Data'!P63="No Data",1,IF('Indicator Data imputation'!P62&lt;&gt;"",1,0))</f>
        <v>0</v>
      </c>
      <c r="P59" s="170">
        <f>IF('Indicator Data'!Q63="No Data",1,IF('Indicator Data imputation'!Q62&lt;&gt;"",1,0))</f>
        <v>0</v>
      </c>
      <c r="Q59" s="170">
        <f>IF('Indicator Data'!R63="No Data",1,IF('Indicator Data imputation'!R62&lt;&gt;"",1,0))</f>
        <v>1</v>
      </c>
      <c r="R59" s="170">
        <f>IF('Indicator Data'!S63="No Data",1,IF('Indicator Data imputation'!S62&lt;&gt;"",1,0))</f>
        <v>0</v>
      </c>
      <c r="S59" s="170">
        <f>IF('Indicator Data'!T63="No Data",1,IF('Indicator Data imputation'!T62&lt;&gt;"",1,0))</f>
        <v>0</v>
      </c>
      <c r="T59" s="170">
        <f>IF('Indicator Data'!U63="No Data",1,IF('Indicator Data imputation'!U62&lt;&gt;"",1,0))</f>
        <v>0</v>
      </c>
      <c r="U59" s="170">
        <f>IF('Indicator Data'!V63="No Data",1,IF('Indicator Data imputation'!V62&lt;&gt;"",1,0))</f>
        <v>1</v>
      </c>
      <c r="V59" s="170">
        <f>IF('Indicator Data'!W63="No Data",1,IF('Indicator Data imputation'!W62&lt;&gt;"",1,0))</f>
        <v>0</v>
      </c>
      <c r="W59" s="170">
        <f>IF('Indicator Data'!X63="No Data",1,IF('Indicator Data imputation'!X62&lt;&gt;"",1,0))</f>
        <v>1</v>
      </c>
      <c r="X59" s="170">
        <f>IF('Indicator Data'!Y63="No Data",1,IF('Indicator Data imputation'!Y62&lt;&gt;"",1,0))</f>
        <v>0</v>
      </c>
      <c r="Y59" s="170">
        <f>IF('Indicator Data'!Z63="No Data",1,IF('Indicator Data imputation'!Z62&lt;&gt;"",1,0))</f>
        <v>0</v>
      </c>
      <c r="Z59" s="170">
        <f>IF('Indicator Data'!AA63="No Data",1,IF('Indicator Data imputation'!AA62&lt;&gt;"",1,0))</f>
        <v>0</v>
      </c>
      <c r="AA59" s="170">
        <f>IF('Indicator Data'!AB63="No Data",1,IF('Indicator Data imputation'!AB62&lt;&gt;"",1,0))</f>
        <v>1</v>
      </c>
      <c r="AB59" s="170">
        <f>IF('Indicator Data'!AC63="No Data",1,IF('Indicator Data imputation'!AC62&lt;&gt;"",1,0))</f>
        <v>0</v>
      </c>
      <c r="AC59" s="170">
        <f>IF('Indicator Data'!AD63="No Data",1,IF('Indicator Data imputation'!AD62&lt;&gt;"",1,0))</f>
        <v>0</v>
      </c>
      <c r="AD59" s="170">
        <f>IF('Indicator Data'!AE63="No Data",1,IF('Indicator Data imputation'!AE62&lt;&gt;"",1,0))</f>
        <v>1</v>
      </c>
      <c r="AE59" s="170">
        <f>IF('Indicator Data'!AF63="No Data",1,IF('Indicator Data imputation'!AF62&lt;&gt;"",1,0))</f>
        <v>0</v>
      </c>
      <c r="AF59" s="170">
        <f>IF('Indicator Data'!AG63="No Data",1,IF('Indicator Data imputation'!AG62&lt;&gt;"",1,0))</f>
        <v>0</v>
      </c>
      <c r="AG59" s="170">
        <f>IF('Indicator Data'!AH63="No Data",1,IF('Indicator Data imputation'!AH62&lt;&gt;"",1,0))</f>
        <v>0</v>
      </c>
      <c r="AH59" s="170">
        <f>IF('Indicator Data'!AI63="No Data",1,IF('Indicator Data imputation'!AI62&lt;&gt;"",1,0))</f>
        <v>0</v>
      </c>
      <c r="AI59" s="170">
        <f>IF('Indicator Data'!AJ63="No Data",1,IF('Indicator Data imputation'!AJ62&lt;&gt;"",1,0))</f>
        <v>0</v>
      </c>
      <c r="AJ59" s="170">
        <f>IF('Indicator Data'!AK63="No Data",1,IF('Indicator Data imputation'!AK62&lt;&gt;"",1,0))</f>
        <v>0</v>
      </c>
      <c r="AK59" s="170">
        <f>IF('Indicator Data'!AL63="No Data",1,IF('Indicator Data imputation'!AL62&lt;&gt;"",1,0))</f>
        <v>0</v>
      </c>
      <c r="AL59" s="170">
        <f>IF('Indicator Data'!AM63="No Data",1,IF('Indicator Data imputation'!AM62&lt;&gt;"",1,0))</f>
        <v>0</v>
      </c>
      <c r="AM59" s="170">
        <f>IF('Indicator Data'!AN63="No Data",1,IF('Indicator Data imputation'!AN62&lt;&gt;"",1,0))</f>
        <v>0</v>
      </c>
      <c r="AN59" s="170">
        <f>IF('Indicator Data'!AO63="No Data",1,IF('Indicator Data imputation'!AO62&lt;&gt;"",1,0))</f>
        <v>0</v>
      </c>
      <c r="AO59" s="170">
        <f>IF('Indicator Data'!AP63="No Data",1,IF('Indicator Data imputation'!AP62&lt;&gt;"",1,0))</f>
        <v>0</v>
      </c>
      <c r="AP59" s="170">
        <f>IF('Indicator Data'!AQ63="No Data",1,IF('Indicator Data imputation'!AQ62&lt;&gt;"",1,0))</f>
        <v>0</v>
      </c>
      <c r="AQ59" s="170">
        <f>IF('Indicator Data'!AR63="No Data",1,IF('Indicator Data imputation'!AR62&lt;&gt;"",1,0))</f>
        <v>0</v>
      </c>
      <c r="AR59" s="170">
        <f>IF('Indicator Data'!AS63="No Data",1,IF('Indicator Data imputation'!AS62&lt;&gt;"",1,0))</f>
        <v>0</v>
      </c>
      <c r="AS59" s="170">
        <f>IF('Indicator Data'!AT63="No Data",1,IF('Indicator Data imputation'!AT62&lt;&gt;"",1,0))</f>
        <v>0</v>
      </c>
      <c r="AT59" s="170">
        <f>IF('Indicator Data'!AU63="No Data",1,IF('Indicator Data imputation'!AU62&lt;&gt;"",1,0))</f>
        <v>0</v>
      </c>
      <c r="AU59" s="170">
        <f>IF('Indicator Data'!AV63="No Data",1,IF('Indicator Data imputation'!AV62&lt;&gt;"",1,0))</f>
        <v>1</v>
      </c>
      <c r="AV59" s="170">
        <f>IF('Indicator Data'!AW63="No Data",1,IF('Indicator Data imputation'!AW62&lt;&gt;"",1,0))</f>
        <v>0</v>
      </c>
      <c r="AW59" s="170">
        <f>IF('Indicator Data'!AX63="No Data",1,IF('Indicator Data imputation'!AX62&lt;&gt;"",1,0))</f>
        <v>0</v>
      </c>
      <c r="AX59" s="170">
        <f>IF('Indicator Data'!AY63="No Data",1,IF('Indicator Data imputation'!AY62&lt;&gt;"",1,0))</f>
        <v>0</v>
      </c>
      <c r="AY59" s="170">
        <f>IF('Indicator Data'!AZ63="No Data",1,IF('Indicator Data imputation'!AZ62&lt;&gt;"",1,0))</f>
        <v>0</v>
      </c>
      <c r="AZ59" s="170">
        <f>IF('Indicator Data'!BA63="No Data",1,IF('Indicator Data imputation'!BA62&lt;&gt;"",1,0))</f>
        <v>0</v>
      </c>
      <c r="BA59" s="5">
        <f t="shared" si="0"/>
        <v>7</v>
      </c>
      <c r="BB59" s="172">
        <f t="shared" si="1"/>
        <v>0.13725490196078433</v>
      </c>
    </row>
    <row r="60" spans="1:54" x14ac:dyDescent="0.25">
      <c r="A60" s="5" t="s">
        <v>110</v>
      </c>
      <c r="B60" s="170">
        <f>IF('Indicator Data'!C64="No Data",1,IF('Indicator Data imputation'!C63&lt;&gt;"",1,0))</f>
        <v>0</v>
      </c>
      <c r="C60" s="170">
        <f>IF('Indicator Data'!D64="No Data",1,IF('Indicator Data imputation'!D63&lt;&gt;"",1,0))</f>
        <v>0</v>
      </c>
      <c r="D60" s="170">
        <f>IF('Indicator Data'!E64="No Data",1,IF('Indicator Data imputation'!E63&lt;&gt;"",1,0))</f>
        <v>0</v>
      </c>
      <c r="E60" s="170">
        <f>IF('Indicator Data'!F64="No Data",1,IF('Indicator Data imputation'!F63&lt;&gt;"",1,0))</f>
        <v>0</v>
      </c>
      <c r="F60" s="170">
        <f>IF('Indicator Data'!G64="No Data",1,IF('Indicator Data imputation'!G63&lt;&gt;"",1,0))</f>
        <v>0</v>
      </c>
      <c r="G60" s="170">
        <f>IF('Indicator Data'!H64="No Data",1,IF('Indicator Data imputation'!H63&lt;&gt;"",1,0))</f>
        <v>0</v>
      </c>
      <c r="H60" s="170">
        <f>IF('Indicator Data'!I64="No Data",1,IF('Indicator Data imputation'!I63&lt;&gt;"",1,0))</f>
        <v>0</v>
      </c>
      <c r="I60" s="170">
        <f>IF('Indicator Data'!J64="No Data",1,IF('Indicator Data imputation'!J63&lt;&gt;"",1,0))</f>
        <v>0</v>
      </c>
      <c r="J60" s="170">
        <f>IF('Indicator Data'!K64="No Data",1,IF('Indicator Data imputation'!K63&lt;&gt;"",1,0))</f>
        <v>0</v>
      </c>
      <c r="K60" s="170">
        <f>IF('Indicator Data'!L64="No Data",1,IF('Indicator Data imputation'!L63&lt;&gt;"",1,0))</f>
        <v>0</v>
      </c>
      <c r="L60" s="170">
        <f>IF('Indicator Data'!M64="No Data",1,IF('Indicator Data imputation'!M63&lt;&gt;"",1,0))</f>
        <v>0</v>
      </c>
      <c r="M60" s="170">
        <f>IF('Indicator Data'!N64="No Data",1,IF('Indicator Data imputation'!N63&lt;&gt;"",1,0))</f>
        <v>0</v>
      </c>
      <c r="N60" s="170">
        <f>IF('Indicator Data'!O64="No Data",1,IF('Indicator Data imputation'!O63&lt;&gt;"",1,0))</f>
        <v>0</v>
      </c>
      <c r="O60" s="170">
        <f>IF('Indicator Data'!P64="No Data",1,IF('Indicator Data imputation'!P63&lt;&gt;"",1,0))</f>
        <v>0</v>
      </c>
      <c r="P60" s="170">
        <f>IF('Indicator Data'!Q64="No Data",1,IF('Indicator Data imputation'!Q63&lt;&gt;"",1,0))</f>
        <v>0</v>
      </c>
      <c r="Q60" s="170">
        <f>IF('Indicator Data'!R64="No Data",1,IF('Indicator Data imputation'!R63&lt;&gt;"",1,0))</f>
        <v>1</v>
      </c>
      <c r="R60" s="170">
        <f>IF('Indicator Data'!S64="No Data",1,IF('Indicator Data imputation'!S63&lt;&gt;"",1,0))</f>
        <v>0</v>
      </c>
      <c r="S60" s="170">
        <f>IF('Indicator Data'!T64="No Data",1,IF('Indicator Data imputation'!T63&lt;&gt;"",1,0))</f>
        <v>0</v>
      </c>
      <c r="T60" s="170">
        <f>IF('Indicator Data'!U64="No Data",1,IF('Indicator Data imputation'!U63&lt;&gt;"",1,0))</f>
        <v>0</v>
      </c>
      <c r="U60" s="170">
        <f>IF('Indicator Data'!V64="No Data",1,IF('Indicator Data imputation'!V63&lt;&gt;"",1,0))</f>
        <v>1</v>
      </c>
      <c r="V60" s="170">
        <f>IF('Indicator Data'!W64="No Data",1,IF('Indicator Data imputation'!W63&lt;&gt;"",1,0))</f>
        <v>0</v>
      </c>
      <c r="W60" s="170">
        <f>IF('Indicator Data'!X64="No Data",1,IF('Indicator Data imputation'!X63&lt;&gt;"",1,0))</f>
        <v>1</v>
      </c>
      <c r="X60" s="170">
        <f>IF('Indicator Data'!Y64="No Data",1,IF('Indicator Data imputation'!Y63&lt;&gt;"",1,0))</f>
        <v>0</v>
      </c>
      <c r="Y60" s="170">
        <f>IF('Indicator Data'!Z64="No Data",1,IF('Indicator Data imputation'!Z63&lt;&gt;"",1,0))</f>
        <v>0</v>
      </c>
      <c r="Z60" s="170">
        <f>IF('Indicator Data'!AA64="No Data",1,IF('Indicator Data imputation'!AA63&lt;&gt;"",1,0))</f>
        <v>0</v>
      </c>
      <c r="AA60" s="170">
        <f>IF('Indicator Data'!AB64="No Data",1,IF('Indicator Data imputation'!AB63&lt;&gt;"",1,0))</f>
        <v>0</v>
      </c>
      <c r="AB60" s="170">
        <f>IF('Indicator Data'!AC64="No Data",1,IF('Indicator Data imputation'!AC63&lt;&gt;"",1,0))</f>
        <v>0</v>
      </c>
      <c r="AC60" s="170">
        <f>IF('Indicator Data'!AD64="No Data",1,IF('Indicator Data imputation'!AD63&lt;&gt;"",1,0))</f>
        <v>0</v>
      </c>
      <c r="AD60" s="170">
        <f>IF('Indicator Data'!AE64="No Data",1,IF('Indicator Data imputation'!AE63&lt;&gt;"",1,0))</f>
        <v>1</v>
      </c>
      <c r="AE60" s="170">
        <f>IF('Indicator Data'!AF64="No Data",1,IF('Indicator Data imputation'!AF63&lt;&gt;"",1,0))</f>
        <v>0</v>
      </c>
      <c r="AF60" s="170">
        <f>IF('Indicator Data'!AG64="No Data",1,IF('Indicator Data imputation'!AG63&lt;&gt;"",1,0))</f>
        <v>0</v>
      </c>
      <c r="AG60" s="170">
        <f>IF('Indicator Data'!AH64="No Data",1,IF('Indicator Data imputation'!AH63&lt;&gt;"",1,0))</f>
        <v>0</v>
      </c>
      <c r="AH60" s="170">
        <f>IF('Indicator Data'!AI64="No Data",1,IF('Indicator Data imputation'!AI63&lt;&gt;"",1,0))</f>
        <v>0</v>
      </c>
      <c r="AI60" s="170">
        <f>IF('Indicator Data'!AJ64="No Data",1,IF('Indicator Data imputation'!AJ63&lt;&gt;"",1,0))</f>
        <v>0</v>
      </c>
      <c r="AJ60" s="170">
        <f>IF('Indicator Data'!AK64="No Data",1,IF('Indicator Data imputation'!AK63&lt;&gt;"",1,0))</f>
        <v>0</v>
      </c>
      <c r="AK60" s="170">
        <f>IF('Indicator Data'!AL64="No Data",1,IF('Indicator Data imputation'!AL63&lt;&gt;"",1,0))</f>
        <v>0</v>
      </c>
      <c r="AL60" s="170">
        <f>IF('Indicator Data'!AM64="No Data",1,IF('Indicator Data imputation'!AM63&lt;&gt;"",1,0))</f>
        <v>0</v>
      </c>
      <c r="AM60" s="170">
        <f>IF('Indicator Data'!AN64="No Data",1,IF('Indicator Data imputation'!AN63&lt;&gt;"",1,0))</f>
        <v>0</v>
      </c>
      <c r="AN60" s="170">
        <f>IF('Indicator Data'!AO64="No Data",1,IF('Indicator Data imputation'!AO63&lt;&gt;"",1,0))</f>
        <v>0</v>
      </c>
      <c r="AO60" s="170">
        <f>IF('Indicator Data'!AP64="No Data",1,IF('Indicator Data imputation'!AP63&lt;&gt;"",1,0))</f>
        <v>0</v>
      </c>
      <c r="AP60" s="170">
        <f>IF('Indicator Data'!AQ64="No Data",1,IF('Indicator Data imputation'!AQ63&lt;&gt;"",1,0))</f>
        <v>0</v>
      </c>
      <c r="AQ60" s="170">
        <f>IF('Indicator Data'!AR64="No Data",1,IF('Indicator Data imputation'!AR63&lt;&gt;"",1,0))</f>
        <v>0</v>
      </c>
      <c r="AR60" s="170">
        <f>IF('Indicator Data'!AS64="No Data",1,IF('Indicator Data imputation'!AS63&lt;&gt;"",1,0))</f>
        <v>0</v>
      </c>
      <c r="AS60" s="170">
        <f>IF('Indicator Data'!AT64="No Data",1,IF('Indicator Data imputation'!AT63&lt;&gt;"",1,0))</f>
        <v>0</v>
      </c>
      <c r="AT60" s="170">
        <f>IF('Indicator Data'!AU64="No Data",1,IF('Indicator Data imputation'!AU63&lt;&gt;"",1,0))</f>
        <v>0</v>
      </c>
      <c r="AU60" s="170">
        <f>IF('Indicator Data'!AV64="No Data",1,IF('Indicator Data imputation'!AV63&lt;&gt;"",1,0))</f>
        <v>1</v>
      </c>
      <c r="AV60" s="170">
        <f>IF('Indicator Data'!AW64="No Data",1,IF('Indicator Data imputation'!AW63&lt;&gt;"",1,0))</f>
        <v>0</v>
      </c>
      <c r="AW60" s="170">
        <f>IF('Indicator Data'!AX64="No Data",1,IF('Indicator Data imputation'!AX63&lt;&gt;"",1,0))</f>
        <v>0</v>
      </c>
      <c r="AX60" s="170">
        <f>IF('Indicator Data'!AY64="No Data",1,IF('Indicator Data imputation'!AY63&lt;&gt;"",1,0))</f>
        <v>0</v>
      </c>
      <c r="AY60" s="170">
        <f>IF('Indicator Data'!AZ64="No Data",1,IF('Indicator Data imputation'!AZ63&lt;&gt;"",1,0))</f>
        <v>0</v>
      </c>
      <c r="AZ60" s="170">
        <f>IF('Indicator Data'!BA64="No Data",1,IF('Indicator Data imputation'!BA63&lt;&gt;"",1,0))</f>
        <v>0</v>
      </c>
      <c r="BA60" s="5">
        <f t="shared" si="0"/>
        <v>5</v>
      </c>
      <c r="BB60" s="172">
        <f t="shared" si="1"/>
        <v>9.8039215686274508E-2</v>
      </c>
    </row>
    <row r="61" spans="1:54" x14ac:dyDescent="0.25">
      <c r="A61" s="5" t="s">
        <v>112</v>
      </c>
      <c r="B61" s="170">
        <f>IF('Indicator Data'!C65="No Data",1,IF('Indicator Data imputation'!C64&lt;&gt;"",1,0))</f>
        <v>0</v>
      </c>
      <c r="C61" s="170">
        <f>IF('Indicator Data'!D65="No Data",1,IF('Indicator Data imputation'!D64&lt;&gt;"",1,0))</f>
        <v>0</v>
      </c>
      <c r="D61" s="170">
        <f>IF('Indicator Data'!E65="No Data",1,IF('Indicator Data imputation'!E64&lt;&gt;"",1,0))</f>
        <v>0</v>
      </c>
      <c r="E61" s="170">
        <f>IF('Indicator Data'!F65="No Data",1,IF('Indicator Data imputation'!F64&lt;&gt;"",1,0))</f>
        <v>0</v>
      </c>
      <c r="F61" s="170">
        <f>IF('Indicator Data'!G65="No Data",1,IF('Indicator Data imputation'!G64&lt;&gt;"",1,0))</f>
        <v>0</v>
      </c>
      <c r="G61" s="170">
        <f>IF('Indicator Data'!H65="No Data",1,IF('Indicator Data imputation'!H64&lt;&gt;"",1,0))</f>
        <v>0</v>
      </c>
      <c r="H61" s="170">
        <f>IF('Indicator Data'!I65="No Data",1,IF('Indicator Data imputation'!I64&lt;&gt;"",1,0))</f>
        <v>0</v>
      </c>
      <c r="I61" s="170">
        <f>IF('Indicator Data'!J65="No Data",1,IF('Indicator Data imputation'!J64&lt;&gt;"",1,0))</f>
        <v>0</v>
      </c>
      <c r="J61" s="170">
        <f>IF('Indicator Data'!K65="No Data",1,IF('Indicator Data imputation'!K64&lt;&gt;"",1,0))</f>
        <v>0</v>
      </c>
      <c r="K61" s="170">
        <f>IF('Indicator Data'!L65="No Data",1,IF('Indicator Data imputation'!L64&lt;&gt;"",1,0))</f>
        <v>0</v>
      </c>
      <c r="L61" s="170">
        <f>IF('Indicator Data'!M65="No Data",1,IF('Indicator Data imputation'!M64&lt;&gt;"",1,0))</f>
        <v>0</v>
      </c>
      <c r="M61" s="170">
        <f>IF('Indicator Data'!N65="No Data",1,IF('Indicator Data imputation'!N64&lt;&gt;"",1,0))</f>
        <v>0</v>
      </c>
      <c r="N61" s="170">
        <f>IF('Indicator Data'!O65="No Data",1,IF('Indicator Data imputation'!O64&lt;&gt;"",1,0))</f>
        <v>0</v>
      </c>
      <c r="O61" s="170">
        <f>IF('Indicator Data'!P65="No Data",1,IF('Indicator Data imputation'!P64&lt;&gt;"",1,0))</f>
        <v>0</v>
      </c>
      <c r="P61" s="170">
        <f>IF('Indicator Data'!Q65="No Data",1,IF('Indicator Data imputation'!Q64&lt;&gt;"",1,0))</f>
        <v>0</v>
      </c>
      <c r="Q61" s="170">
        <f>IF('Indicator Data'!R65="No Data",1,IF('Indicator Data imputation'!R64&lt;&gt;"",1,0))</f>
        <v>0</v>
      </c>
      <c r="R61" s="170">
        <f>IF('Indicator Data'!S65="No Data",1,IF('Indicator Data imputation'!S64&lt;&gt;"",1,0))</f>
        <v>0</v>
      </c>
      <c r="S61" s="170">
        <f>IF('Indicator Data'!T65="No Data",1,IF('Indicator Data imputation'!T64&lt;&gt;"",1,0))</f>
        <v>0</v>
      </c>
      <c r="T61" s="170">
        <f>IF('Indicator Data'!U65="No Data",1,IF('Indicator Data imputation'!U64&lt;&gt;"",1,0))</f>
        <v>0</v>
      </c>
      <c r="U61" s="170">
        <f>IF('Indicator Data'!V65="No Data",1,IF('Indicator Data imputation'!V64&lt;&gt;"",1,0))</f>
        <v>0</v>
      </c>
      <c r="V61" s="170">
        <f>IF('Indicator Data'!W65="No Data",1,IF('Indicator Data imputation'!W64&lt;&gt;"",1,0))</f>
        <v>0</v>
      </c>
      <c r="W61" s="170">
        <f>IF('Indicator Data'!X65="No Data",1,IF('Indicator Data imputation'!X64&lt;&gt;"",1,0))</f>
        <v>0</v>
      </c>
      <c r="X61" s="170">
        <f>IF('Indicator Data'!Y65="No Data",1,IF('Indicator Data imputation'!Y64&lt;&gt;"",1,0))</f>
        <v>0</v>
      </c>
      <c r="Y61" s="170">
        <f>IF('Indicator Data'!Z65="No Data",1,IF('Indicator Data imputation'!Z64&lt;&gt;"",1,0))</f>
        <v>0</v>
      </c>
      <c r="Z61" s="170">
        <f>IF('Indicator Data'!AA65="No Data",1,IF('Indicator Data imputation'!AA64&lt;&gt;"",1,0))</f>
        <v>0</v>
      </c>
      <c r="AA61" s="170">
        <f>IF('Indicator Data'!AB65="No Data",1,IF('Indicator Data imputation'!AB64&lt;&gt;"",1,0))</f>
        <v>0</v>
      </c>
      <c r="AB61" s="170">
        <f>IF('Indicator Data'!AC65="No Data",1,IF('Indicator Data imputation'!AC64&lt;&gt;"",1,0))</f>
        <v>0</v>
      </c>
      <c r="AC61" s="170">
        <f>IF('Indicator Data'!AD65="No Data",1,IF('Indicator Data imputation'!AD64&lt;&gt;"",1,0))</f>
        <v>0</v>
      </c>
      <c r="AD61" s="170">
        <f>IF('Indicator Data'!AE65="No Data",1,IF('Indicator Data imputation'!AE64&lt;&gt;"",1,0))</f>
        <v>0</v>
      </c>
      <c r="AE61" s="170">
        <f>IF('Indicator Data'!AF65="No Data",1,IF('Indicator Data imputation'!AF64&lt;&gt;"",1,0))</f>
        <v>0</v>
      </c>
      <c r="AF61" s="170">
        <f>IF('Indicator Data'!AG65="No Data",1,IF('Indicator Data imputation'!AG64&lt;&gt;"",1,0))</f>
        <v>0</v>
      </c>
      <c r="AG61" s="170">
        <f>IF('Indicator Data'!AH65="No Data",1,IF('Indicator Data imputation'!AH64&lt;&gt;"",1,0))</f>
        <v>0</v>
      </c>
      <c r="AH61" s="170">
        <f>IF('Indicator Data'!AI65="No Data",1,IF('Indicator Data imputation'!AI64&lt;&gt;"",1,0))</f>
        <v>0</v>
      </c>
      <c r="AI61" s="170">
        <f>IF('Indicator Data'!AJ65="No Data",1,IF('Indicator Data imputation'!AJ64&lt;&gt;"",1,0))</f>
        <v>0</v>
      </c>
      <c r="AJ61" s="170">
        <f>IF('Indicator Data'!AK65="No Data",1,IF('Indicator Data imputation'!AK64&lt;&gt;"",1,0))</f>
        <v>0</v>
      </c>
      <c r="AK61" s="170">
        <f>IF('Indicator Data'!AL65="No Data",1,IF('Indicator Data imputation'!AL64&lt;&gt;"",1,0))</f>
        <v>0</v>
      </c>
      <c r="AL61" s="170">
        <f>IF('Indicator Data'!AM65="No Data",1,IF('Indicator Data imputation'!AM64&lt;&gt;"",1,0))</f>
        <v>0</v>
      </c>
      <c r="AM61" s="170">
        <f>IF('Indicator Data'!AN65="No Data",1,IF('Indicator Data imputation'!AN64&lt;&gt;"",1,0))</f>
        <v>0</v>
      </c>
      <c r="AN61" s="170">
        <f>IF('Indicator Data'!AO65="No Data",1,IF('Indicator Data imputation'!AO64&lt;&gt;"",1,0))</f>
        <v>0</v>
      </c>
      <c r="AO61" s="170">
        <f>IF('Indicator Data'!AP65="No Data",1,IF('Indicator Data imputation'!AP64&lt;&gt;"",1,0))</f>
        <v>0</v>
      </c>
      <c r="AP61" s="170">
        <f>IF('Indicator Data'!AQ65="No Data",1,IF('Indicator Data imputation'!AQ64&lt;&gt;"",1,0))</f>
        <v>0</v>
      </c>
      <c r="AQ61" s="170">
        <f>IF('Indicator Data'!AR65="No Data",1,IF('Indicator Data imputation'!AR64&lt;&gt;"",1,0))</f>
        <v>0</v>
      </c>
      <c r="AR61" s="170">
        <f>IF('Indicator Data'!AS65="No Data",1,IF('Indicator Data imputation'!AS64&lt;&gt;"",1,0))</f>
        <v>0</v>
      </c>
      <c r="AS61" s="170">
        <f>IF('Indicator Data'!AT65="No Data",1,IF('Indicator Data imputation'!AT64&lt;&gt;"",1,0))</f>
        <v>0</v>
      </c>
      <c r="AT61" s="170">
        <f>IF('Indicator Data'!AU65="No Data",1,IF('Indicator Data imputation'!AU64&lt;&gt;"",1,0))</f>
        <v>0</v>
      </c>
      <c r="AU61" s="170">
        <f>IF('Indicator Data'!AV65="No Data",1,IF('Indicator Data imputation'!AV64&lt;&gt;"",1,0))</f>
        <v>0</v>
      </c>
      <c r="AV61" s="170">
        <f>IF('Indicator Data'!AW65="No Data",1,IF('Indicator Data imputation'!AW64&lt;&gt;"",1,0))</f>
        <v>0</v>
      </c>
      <c r="AW61" s="170">
        <f>IF('Indicator Data'!AX65="No Data",1,IF('Indicator Data imputation'!AX64&lt;&gt;"",1,0))</f>
        <v>0</v>
      </c>
      <c r="AX61" s="170">
        <f>IF('Indicator Data'!AY65="No Data",1,IF('Indicator Data imputation'!AY64&lt;&gt;"",1,0))</f>
        <v>0</v>
      </c>
      <c r="AY61" s="170">
        <f>IF('Indicator Data'!AZ65="No Data",1,IF('Indicator Data imputation'!AZ64&lt;&gt;"",1,0))</f>
        <v>0</v>
      </c>
      <c r="AZ61" s="170">
        <f>IF('Indicator Data'!BA65="No Data",1,IF('Indicator Data imputation'!BA64&lt;&gt;"",1,0))</f>
        <v>0</v>
      </c>
      <c r="BA61" s="5">
        <f t="shared" si="0"/>
        <v>0</v>
      </c>
      <c r="BB61" s="172">
        <f t="shared" si="1"/>
        <v>0</v>
      </c>
    </row>
    <row r="62" spans="1:54" x14ac:dyDescent="0.25">
      <c r="A62" s="5" t="s">
        <v>114</v>
      </c>
      <c r="B62" s="170">
        <f>IF('Indicator Data'!C66="No Data",1,IF('Indicator Data imputation'!C65&lt;&gt;"",1,0))</f>
        <v>0</v>
      </c>
      <c r="C62" s="170">
        <f>IF('Indicator Data'!D66="No Data",1,IF('Indicator Data imputation'!D65&lt;&gt;"",1,0))</f>
        <v>0</v>
      </c>
      <c r="D62" s="170">
        <f>IF('Indicator Data'!E66="No Data",1,IF('Indicator Data imputation'!E65&lt;&gt;"",1,0))</f>
        <v>0</v>
      </c>
      <c r="E62" s="170">
        <f>IF('Indicator Data'!F66="No Data",1,IF('Indicator Data imputation'!F65&lt;&gt;"",1,0))</f>
        <v>0</v>
      </c>
      <c r="F62" s="170">
        <f>IF('Indicator Data'!G66="No Data",1,IF('Indicator Data imputation'!G65&lt;&gt;"",1,0))</f>
        <v>0</v>
      </c>
      <c r="G62" s="170">
        <f>IF('Indicator Data'!H66="No Data",1,IF('Indicator Data imputation'!H65&lt;&gt;"",1,0))</f>
        <v>0</v>
      </c>
      <c r="H62" s="170">
        <f>IF('Indicator Data'!I66="No Data",1,IF('Indicator Data imputation'!I65&lt;&gt;"",1,0))</f>
        <v>0</v>
      </c>
      <c r="I62" s="170">
        <f>IF('Indicator Data'!J66="No Data",1,IF('Indicator Data imputation'!J65&lt;&gt;"",1,0))</f>
        <v>0</v>
      </c>
      <c r="J62" s="170">
        <f>IF('Indicator Data'!K66="No Data",1,IF('Indicator Data imputation'!K65&lt;&gt;"",1,0))</f>
        <v>0</v>
      </c>
      <c r="K62" s="170">
        <f>IF('Indicator Data'!L66="No Data",1,IF('Indicator Data imputation'!L65&lt;&gt;"",1,0))</f>
        <v>0</v>
      </c>
      <c r="L62" s="170">
        <f>IF('Indicator Data'!M66="No Data",1,IF('Indicator Data imputation'!M65&lt;&gt;"",1,0))</f>
        <v>0</v>
      </c>
      <c r="M62" s="170">
        <f>IF('Indicator Data'!N66="No Data",1,IF('Indicator Data imputation'!N65&lt;&gt;"",1,0))</f>
        <v>0</v>
      </c>
      <c r="N62" s="170">
        <f>IF('Indicator Data'!O66="No Data",1,IF('Indicator Data imputation'!O65&lt;&gt;"",1,0))</f>
        <v>0</v>
      </c>
      <c r="O62" s="170">
        <f>IF('Indicator Data'!P66="No Data",1,IF('Indicator Data imputation'!P65&lt;&gt;"",1,0))</f>
        <v>0</v>
      </c>
      <c r="P62" s="170">
        <f>IF('Indicator Data'!Q66="No Data",1,IF('Indicator Data imputation'!Q65&lt;&gt;"",1,0))</f>
        <v>0</v>
      </c>
      <c r="Q62" s="170">
        <f>IF('Indicator Data'!R66="No Data",1,IF('Indicator Data imputation'!R65&lt;&gt;"",1,0))</f>
        <v>0</v>
      </c>
      <c r="R62" s="170">
        <f>IF('Indicator Data'!S66="No Data",1,IF('Indicator Data imputation'!S65&lt;&gt;"",1,0))</f>
        <v>0</v>
      </c>
      <c r="S62" s="170">
        <f>IF('Indicator Data'!T66="No Data",1,IF('Indicator Data imputation'!T65&lt;&gt;"",1,0))</f>
        <v>0</v>
      </c>
      <c r="T62" s="170">
        <f>IF('Indicator Data'!U66="No Data",1,IF('Indicator Data imputation'!U65&lt;&gt;"",1,0))</f>
        <v>0</v>
      </c>
      <c r="U62" s="170">
        <f>IF('Indicator Data'!V66="No Data",1,IF('Indicator Data imputation'!V65&lt;&gt;"",1,0))</f>
        <v>0</v>
      </c>
      <c r="V62" s="170">
        <f>IF('Indicator Data'!W66="No Data",1,IF('Indicator Data imputation'!W65&lt;&gt;"",1,0))</f>
        <v>0</v>
      </c>
      <c r="W62" s="170">
        <f>IF('Indicator Data'!X66="No Data",1,IF('Indicator Data imputation'!X65&lt;&gt;"",1,0))</f>
        <v>0</v>
      </c>
      <c r="X62" s="170">
        <f>IF('Indicator Data'!Y66="No Data",1,IF('Indicator Data imputation'!Y65&lt;&gt;"",1,0))</f>
        <v>0</v>
      </c>
      <c r="Y62" s="170">
        <f>IF('Indicator Data'!Z66="No Data",1,IF('Indicator Data imputation'!Z65&lt;&gt;"",1,0))</f>
        <v>0</v>
      </c>
      <c r="Z62" s="170">
        <f>IF('Indicator Data'!AA66="No Data",1,IF('Indicator Data imputation'!AA65&lt;&gt;"",1,0))</f>
        <v>0</v>
      </c>
      <c r="AA62" s="170">
        <f>IF('Indicator Data'!AB66="No Data",1,IF('Indicator Data imputation'!AB65&lt;&gt;"",1,0))</f>
        <v>0</v>
      </c>
      <c r="AB62" s="170">
        <f>IF('Indicator Data'!AC66="No Data",1,IF('Indicator Data imputation'!AC65&lt;&gt;"",1,0))</f>
        <v>0</v>
      </c>
      <c r="AC62" s="170">
        <f>IF('Indicator Data'!AD66="No Data",1,IF('Indicator Data imputation'!AD65&lt;&gt;"",1,0))</f>
        <v>0</v>
      </c>
      <c r="AD62" s="170">
        <f>IF('Indicator Data'!AE66="No Data",1,IF('Indicator Data imputation'!AE65&lt;&gt;"",1,0))</f>
        <v>0</v>
      </c>
      <c r="AE62" s="170">
        <f>IF('Indicator Data'!AF66="No Data",1,IF('Indicator Data imputation'!AF65&lt;&gt;"",1,0))</f>
        <v>0</v>
      </c>
      <c r="AF62" s="170">
        <f>IF('Indicator Data'!AG66="No Data",1,IF('Indicator Data imputation'!AG65&lt;&gt;"",1,0))</f>
        <v>1</v>
      </c>
      <c r="AG62" s="170">
        <f>IF('Indicator Data'!AH66="No Data",1,IF('Indicator Data imputation'!AH65&lt;&gt;"",1,0))</f>
        <v>0</v>
      </c>
      <c r="AH62" s="170">
        <f>IF('Indicator Data'!AI66="No Data",1,IF('Indicator Data imputation'!AI65&lt;&gt;"",1,0))</f>
        <v>0</v>
      </c>
      <c r="AI62" s="170">
        <f>IF('Indicator Data'!AJ66="No Data",1,IF('Indicator Data imputation'!AJ65&lt;&gt;"",1,0))</f>
        <v>0</v>
      </c>
      <c r="AJ62" s="170">
        <f>IF('Indicator Data'!AK66="No Data",1,IF('Indicator Data imputation'!AK65&lt;&gt;"",1,0))</f>
        <v>0</v>
      </c>
      <c r="AK62" s="170">
        <f>IF('Indicator Data'!AL66="No Data",1,IF('Indicator Data imputation'!AL65&lt;&gt;"",1,0))</f>
        <v>0</v>
      </c>
      <c r="AL62" s="170">
        <f>IF('Indicator Data'!AM66="No Data",1,IF('Indicator Data imputation'!AM65&lt;&gt;"",1,0))</f>
        <v>0</v>
      </c>
      <c r="AM62" s="170">
        <f>IF('Indicator Data'!AN66="No Data",1,IF('Indicator Data imputation'!AN65&lt;&gt;"",1,0))</f>
        <v>0</v>
      </c>
      <c r="AN62" s="170">
        <f>IF('Indicator Data'!AO66="No Data",1,IF('Indicator Data imputation'!AO65&lt;&gt;"",1,0))</f>
        <v>0</v>
      </c>
      <c r="AO62" s="170">
        <f>IF('Indicator Data'!AP66="No Data",1,IF('Indicator Data imputation'!AP65&lt;&gt;"",1,0))</f>
        <v>0</v>
      </c>
      <c r="AP62" s="170">
        <f>IF('Indicator Data'!AQ66="No Data",1,IF('Indicator Data imputation'!AQ65&lt;&gt;"",1,0))</f>
        <v>0</v>
      </c>
      <c r="AQ62" s="170">
        <f>IF('Indicator Data'!AR66="No Data",1,IF('Indicator Data imputation'!AR65&lt;&gt;"",1,0))</f>
        <v>0</v>
      </c>
      <c r="AR62" s="170">
        <f>IF('Indicator Data'!AS66="No Data",1,IF('Indicator Data imputation'!AS65&lt;&gt;"",1,0))</f>
        <v>0</v>
      </c>
      <c r="AS62" s="170">
        <f>IF('Indicator Data'!AT66="No Data",1,IF('Indicator Data imputation'!AT65&lt;&gt;"",1,0))</f>
        <v>0</v>
      </c>
      <c r="AT62" s="170">
        <f>IF('Indicator Data'!AU66="No Data",1,IF('Indicator Data imputation'!AU65&lt;&gt;"",1,0))</f>
        <v>0</v>
      </c>
      <c r="AU62" s="170">
        <f>IF('Indicator Data'!AV66="No Data",1,IF('Indicator Data imputation'!AV65&lt;&gt;"",1,0))</f>
        <v>0</v>
      </c>
      <c r="AV62" s="170">
        <f>IF('Indicator Data'!AW66="No Data",1,IF('Indicator Data imputation'!AW65&lt;&gt;"",1,0))</f>
        <v>0</v>
      </c>
      <c r="AW62" s="170">
        <f>IF('Indicator Data'!AX66="No Data",1,IF('Indicator Data imputation'!AX65&lt;&gt;"",1,0))</f>
        <v>0</v>
      </c>
      <c r="AX62" s="170">
        <f>IF('Indicator Data'!AY66="No Data",1,IF('Indicator Data imputation'!AY65&lt;&gt;"",1,0))</f>
        <v>0</v>
      </c>
      <c r="AY62" s="170">
        <f>IF('Indicator Data'!AZ66="No Data",1,IF('Indicator Data imputation'!AZ65&lt;&gt;"",1,0))</f>
        <v>0</v>
      </c>
      <c r="AZ62" s="170">
        <f>IF('Indicator Data'!BA66="No Data",1,IF('Indicator Data imputation'!BA65&lt;&gt;"",1,0))</f>
        <v>0</v>
      </c>
      <c r="BA62" s="5">
        <f t="shared" si="0"/>
        <v>1</v>
      </c>
      <c r="BB62" s="172">
        <f t="shared" si="1"/>
        <v>1.9607843137254902E-2</v>
      </c>
    </row>
    <row r="63" spans="1:54" x14ac:dyDescent="0.25">
      <c r="A63" s="5" t="s">
        <v>116</v>
      </c>
      <c r="B63" s="170">
        <f>IF('Indicator Data'!C67="No Data",1,IF('Indicator Data imputation'!C66&lt;&gt;"",1,0))</f>
        <v>0</v>
      </c>
      <c r="C63" s="170">
        <f>IF('Indicator Data'!D67="No Data",1,IF('Indicator Data imputation'!D66&lt;&gt;"",1,0))</f>
        <v>0</v>
      </c>
      <c r="D63" s="170">
        <f>IF('Indicator Data'!E67="No Data",1,IF('Indicator Data imputation'!E66&lt;&gt;"",1,0))</f>
        <v>0</v>
      </c>
      <c r="E63" s="170">
        <f>IF('Indicator Data'!F67="No Data",1,IF('Indicator Data imputation'!F66&lt;&gt;"",1,0))</f>
        <v>0</v>
      </c>
      <c r="F63" s="170">
        <f>IF('Indicator Data'!G67="No Data",1,IF('Indicator Data imputation'!G66&lt;&gt;"",1,0))</f>
        <v>0</v>
      </c>
      <c r="G63" s="170">
        <f>IF('Indicator Data'!H67="No Data",1,IF('Indicator Data imputation'!H66&lt;&gt;"",1,0))</f>
        <v>0</v>
      </c>
      <c r="H63" s="170">
        <f>IF('Indicator Data'!I67="No Data",1,IF('Indicator Data imputation'!I66&lt;&gt;"",1,0))</f>
        <v>0</v>
      </c>
      <c r="I63" s="170">
        <f>IF('Indicator Data'!J67="No Data",1,IF('Indicator Data imputation'!J66&lt;&gt;"",1,0))</f>
        <v>0</v>
      </c>
      <c r="J63" s="170">
        <f>IF('Indicator Data'!K67="No Data",1,IF('Indicator Data imputation'!K66&lt;&gt;"",1,0))</f>
        <v>0</v>
      </c>
      <c r="K63" s="170">
        <f>IF('Indicator Data'!L67="No Data",1,IF('Indicator Data imputation'!L66&lt;&gt;"",1,0))</f>
        <v>0</v>
      </c>
      <c r="L63" s="170">
        <f>IF('Indicator Data'!M67="No Data",1,IF('Indicator Data imputation'!M66&lt;&gt;"",1,0))</f>
        <v>0</v>
      </c>
      <c r="M63" s="170">
        <f>IF('Indicator Data'!N67="No Data",1,IF('Indicator Data imputation'!N66&lt;&gt;"",1,0))</f>
        <v>0</v>
      </c>
      <c r="N63" s="170">
        <f>IF('Indicator Data'!O67="No Data",1,IF('Indicator Data imputation'!O66&lt;&gt;"",1,0))</f>
        <v>0</v>
      </c>
      <c r="O63" s="170">
        <f>IF('Indicator Data'!P67="No Data",1,IF('Indicator Data imputation'!P66&lt;&gt;"",1,0))</f>
        <v>0</v>
      </c>
      <c r="P63" s="170">
        <f>IF('Indicator Data'!Q67="No Data",1,IF('Indicator Data imputation'!Q66&lt;&gt;"",1,0))</f>
        <v>0</v>
      </c>
      <c r="Q63" s="170">
        <f>IF('Indicator Data'!R67="No Data",1,IF('Indicator Data imputation'!R66&lt;&gt;"",1,0))</f>
        <v>0</v>
      </c>
      <c r="R63" s="170">
        <f>IF('Indicator Data'!S67="No Data",1,IF('Indicator Data imputation'!S66&lt;&gt;"",1,0))</f>
        <v>0</v>
      </c>
      <c r="S63" s="170">
        <f>IF('Indicator Data'!T67="No Data",1,IF('Indicator Data imputation'!T66&lt;&gt;"",1,0))</f>
        <v>0</v>
      </c>
      <c r="T63" s="170">
        <f>IF('Indicator Data'!U67="No Data",1,IF('Indicator Data imputation'!U66&lt;&gt;"",1,0))</f>
        <v>0</v>
      </c>
      <c r="U63" s="170">
        <f>IF('Indicator Data'!V67="No Data",1,IF('Indicator Data imputation'!V66&lt;&gt;"",1,0))</f>
        <v>0</v>
      </c>
      <c r="V63" s="170">
        <f>IF('Indicator Data'!W67="No Data",1,IF('Indicator Data imputation'!W66&lt;&gt;"",1,0))</f>
        <v>0</v>
      </c>
      <c r="W63" s="170">
        <f>IF('Indicator Data'!X67="No Data",1,IF('Indicator Data imputation'!X66&lt;&gt;"",1,0))</f>
        <v>0</v>
      </c>
      <c r="X63" s="170">
        <f>IF('Indicator Data'!Y67="No Data",1,IF('Indicator Data imputation'!Y66&lt;&gt;"",1,0))</f>
        <v>0</v>
      </c>
      <c r="Y63" s="170">
        <f>IF('Indicator Data'!Z67="No Data",1,IF('Indicator Data imputation'!Z66&lt;&gt;"",1,0))</f>
        <v>0</v>
      </c>
      <c r="Z63" s="170">
        <f>IF('Indicator Data'!AA67="No Data",1,IF('Indicator Data imputation'!AA66&lt;&gt;"",1,0))</f>
        <v>0</v>
      </c>
      <c r="AA63" s="170">
        <f>IF('Indicator Data'!AB67="No Data",1,IF('Indicator Data imputation'!AB66&lt;&gt;"",1,0))</f>
        <v>0</v>
      </c>
      <c r="AB63" s="170">
        <f>IF('Indicator Data'!AC67="No Data",1,IF('Indicator Data imputation'!AC66&lt;&gt;"",1,0))</f>
        <v>0</v>
      </c>
      <c r="AC63" s="170">
        <f>IF('Indicator Data'!AD67="No Data",1,IF('Indicator Data imputation'!AD66&lt;&gt;"",1,0))</f>
        <v>0</v>
      </c>
      <c r="AD63" s="170">
        <f>IF('Indicator Data'!AE67="No Data",1,IF('Indicator Data imputation'!AE66&lt;&gt;"",1,0))</f>
        <v>0</v>
      </c>
      <c r="AE63" s="170">
        <f>IF('Indicator Data'!AF67="No Data",1,IF('Indicator Data imputation'!AF66&lt;&gt;"",1,0))</f>
        <v>0</v>
      </c>
      <c r="AF63" s="170">
        <f>IF('Indicator Data'!AG67="No Data",1,IF('Indicator Data imputation'!AG66&lt;&gt;"",1,0))</f>
        <v>0</v>
      </c>
      <c r="AG63" s="170">
        <f>IF('Indicator Data'!AH67="No Data",1,IF('Indicator Data imputation'!AH66&lt;&gt;"",1,0))</f>
        <v>0</v>
      </c>
      <c r="AH63" s="170">
        <f>IF('Indicator Data'!AI67="No Data",1,IF('Indicator Data imputation'!AI66&lt;&gt;"",1,0))</f>
        <v>0</v>
      </c>
      <c r="AI63" s="170">
        <f>IF('Indicator Data'!AJ67="No Data",1,IF('Indicator Data imputation'!AJ66&lt;&gt;"",1,0))</f>
        <v>0</v>
      </c>
      <c r="AJ63" s="170">
        <f>IF('Indicator Data'!AK67="No Data",1,IF('Indicator Data imputation'!AK66&lt;&gt;"",1,0))</f>
        <v>0</v>
      </c>
      <c r="AK63" s="170">
        <f>IF('Indicator Data'!AL67="No Data",1,IF('Indicator Data imputation'!AL66&lt;&gt;"",1,0))</f>
        <v>0</v>
      </c>
      <c r="AL63" s="170">
        <f>IF('Indicator Data'!AM67="No Data",1,IF('Indicator Data imputation'!AM66&lt;&gt;"",1,0))</f>
        <v>0</v>
      </c>
      <c r="AM63" s="170">
        <f>IF('Indicator Data'!AN67="No Data",1,IF('Indicator Data imputation'!AN66&lt;&gt;"",1,0))</f>
        <v>0</v>
      </c>
      <c r="AN63" s="170">
        <f>IF('Indicator Data'!AO67="No Data",1,IF('Indicator Data imputation'!AO66&lt;&gt;"",1,0))</f>
        <v>0</v>
      </c>
      <c r="AO63" s="170">
        <f>IF('Indicator Data'!AP67="No Data",1,IF('Indicator Data imputation'!AP66&lt;&gt;"",1,0))</f>
        <v>1</v>
      </c>
      <c r="AP63" s="170">
        <f>IF('Indicator Data'!AQ67="No Data",1,IF('Indicator Data imputation'!AQ66&lt;&gt;"",1,0))</f>
        <v>1</v>
      </c>
      <c r="AQ63" s="170">
        <f>IF('Indicator Data'!AR67="No Data",1,IF('Indicator Data imputation'!AR66&lt;&gt;"",1,0))</f>
        <v>0</v>
      </c>
      <c r="AR63" s="170">
        <f>IF('Indicator Data'!AS67="No Data",1,IF('Indicator Data imputation'!AS66&lt;&gt;"",1,0))</f>
        <v>0</v>
      </c>
      <c r="AS63" s="170">
        <f>IF('Indicator Data'!AT67="No Data",1,IF('Indicator Data imputation'!AT66&lt;&gt;"",1,0))</f>
        <v>0</v>
      </c>
      <c r="AT63" s="170">
        <f>IF('Indicator Data'!AU67="No Data",1,IF('Indicator Data imputation'!AU66&lt;&gt;"",1,0))</f>
        <v>0</v>
      </c>
      <c r="AU63" s="170">
        <f>IF('Indicator Data'!AV67="No Data",1,IF('Indicator Data imputation'!AV66&lt;&gt;"",1,0))</f>
        <v>0</v>
      </c>
      <c r="AV63" s="170">
        <f>IF('Indicator Data'!AW67="No Data",1,IF('Indicator Data imputation'!AW66&lt;&gt;"",1,0))</f>
        <v>0</v>
      </c>
      <c r="AW63" s="170">
        <f>IF('Indicator Data'!AX67="No Data",1,IF('Indicator Data imputation'!AX66&lt;&gt;"",1,0))</f>
        <v>0</v>
      </c>
      <c r="AX63" s="170">
        <f>IF('Indicator Data'!AY67="No Data",1,IF('Indicator Data imputation'!AY66&lt;&gt;"",1,0))</f>
        <v>0</v>
      </c>
      <c r="AY63" s="170">
        <f>IF('Indicator Data'!AZ67="No Data",1,IF('Indicator Data imputation'!AZ66&lt;&gt;"",1,0))</f>
        <v>0</v>
      </c>
      <c r="AZ63" s="170">
        <f>IF('Indicator Data'!BA67="No Data",1,IF('Indicator Data imputation'!BA66&lt;&gt;"",1,0))</f>
        <v>0</v>
      </c>
      <c r="BA63" s="5">
        <f t="shared" si="0"/>
        <v>2</v>
      </c>
      <c r="BB63" s="172">
        <f t="shared" si="1"/>
        <v>3.9215686274509803E-2</v>
      </c>
    </row>
    <row r="64" spans="1:54" x14ac:dyDescent="0.25">
      <c r="A64" s="5" t="s">
        <v>118</v>
      </c>
      <c r="B64" s="170">
        <f>IF('Indicator Data'!C68="No Data",1,IF('Indicator Data imputation'!C67&lt;&gt;"",1,0))</f>
        <v>0</v>
      </c>
      <c r="C64" s="170">
        <f>IF('Indicator Data'!D68="No Data",1,IF('Indicator Data imputation'!D67&lt;&gt;"",1,0))</f>
        <v>0</v>
      </c>
      <c r="D64" s="170">
        <f>IF('Indicator Data'!E68="No Data",1,IF('Indicator Data imputation'!E67&lt;&gt;"",1,0))</f>
        <v>0</v>
      </c>
      <c r="E64" s="170">
        <f>IF('Indicator Data'!F68="No Data",1,IF('Indicator Data imputation'!F67&lt;&gt;"",1,0))</f>
        <v>0</v>
      </c>
      <c r="F64" s="170">
        <f>IF('Indicator Data'!G68="No Data",1,IF('Indicator Data imputation'!G67&lt;&gt;"",1,0))</f>
        <v>0</v>
      </c>
      <c r="G64" s="170">
        <f>IF('Indicator Data'!H68="No Data",1,IF('Indicator Data imputation'!H67&lt;&gt;"",1,0))</f>
        <v>0</v>
      </c>
      <c r="H64" s="170">
        <f>IF('Indicator Data'!I68="No Data",1,IF('Indicator Data imputation'!I67&lt;&gt;"",1,0))</f>
        <v>0</v>
      </c>
      <c r="I64" s="170">
        <f>IF('Indicator Data'!J68="No Data",1,IF('Indicator Data imputation'!J67&lt;&gt;"",1,0))</f>
        <v>0</v>
      </c>
      <c r="J64" s="170">
        <f>IF('Indicator Data'!K68="No Data",1,IF('Indicator Data imputation'!K67&lt;&gt;"",1,0))</f>
        <v>0</v>
      </c>
      <c r="K64" s="170">
        <f>IF('Indicator Data'!L68="No Data",1,IF('Indicator Data imputation'!L67&lt;&gt;"",1,0))</f>
        <v>0</v>
      </c>
      <c r="L64" s="170">
        <f>IF('Indicator Data'!M68="No Data",1,IF('Indicator Data imputation'!M67&lt;&gt;"",1,0))</f>
        <v>0</v>
      </c>
      <c r="M64" s="170">
        <f>IF('Indicator Data'!N68="No Data",1,IF('Indicator Data imputation'!N67&lt;&gt;"",1,0))</f>
        <v>0</v>
      </c>
      <c r="N64" s="170">
        <f>IF('Indicator Data'!O68="No Data",1,IF('Indicator Data imputation'!O67&lt;&gt;"",1,0))</f>
        <v>0</v>
      </c>
      <c r="O64" s="170">
        <f>IF('Indicator Data'!P68="No Data",1,IF('Indicator Data imputation'!P67&lt;&gt;"",1,0))</f>
        <v>0</v>
      </c>
      <c r="P64" s="170">
        <f>IF('Indicator Data'!Q68="No Data",1,IF('Indicator Data imputation'!Q67&lt;&gt;"",1,0))</f>
        <v>0</v>
      </c>
      <c r="Q64" s="170">
        <f>IF('Indicator Data'!R68="No Data",1,IF('Indicator Data imputation'!R67&lt;&gt;"",1,0))</f>
        <v>1</v>
      </c>
      <c r="R64" s="170">
        <f>IF('Indicator Data'!S68="No Data",1,IF('Indicator Data imputation'!S67&lt;&gt;"",1,0))</f>
        <v>0</v>
      </c>
      <c r="S64" s="170">
        <f>IF('Indicator Data'!T68="No Data",1,IF('Indicator Data imputation'!T67&lt;&gt;"",1,0))</f>
        <v>0</v>
      </c>
      <c r="T64" s="170">
        <f>IF('Indicator Data'!U68="No Data",1,IF('Indicator Data imputation'!U67&lt;&gt;"",1,0))</f>
        <v>0</v>
      </c>
      <c r="U64" s="170">
        <f>IF('Indicator Data'!V68="No Data",1,IF('Indicator Data imputation'!V67&lt;&gt;"",1,0))</f>
        <v>1</v>
      </c>
      <c r="V64" s="170">
        <f>IF('Indicator Data'!W68="No Data",1,IF('Indicator Data imputation'!W67&lt;&gt;"",1,0))</f>
        <v>0</v>
      </c>
      <c r="W64" s="170">
        <f>IF('Indicator Data'!X68="No Data",1,IF('Indicator Data imputation'!X67&lt;&gt;"",1,0))</f>
        <v>1</v>
      </c>
      <c r="X64" s="170">
        <f>IF('Indicator Data'!Y68="No Data",1,IF('Indicator Data imputation'!Y67&lt;&gt;"",1,0))</f>
        <v>0</v>
      </c>
      <c r="Y64" s="170">
        <f>IF('Indicator Data'!Z68="No Data",1,IF('Indicator Data imputation'!Z67&lt;&gt;"",1,0))</f>
        <v>0</v>
      </c>
      <c r="Z64" s="170">
        <f>IF('Indicator Data'!AA68="No Data",1,IF('Indicator Data imputation'!AA67&lt;&gt;"",1,0))</f>
        <v>0</v>
      </c>
      <c r="AA64" s="170">
        <f>IF('Indicator Data'!AB68="No Data",1,IF('Indicator Data imputation'!AB67&lt;&gt;"",1,0))</f>
        <v>1</v>
      </c>
      <c r="AB64" s="170">
        <f>IF('Indicator Data'!AC68="No Data",1,IF('Indicator Data imputation'!AC67&lt;&gt;"",1,0))</f>
        <v>0</v>
      </c>
      <c r="AC64" s="170">
        <f>IF('Indicator Data'!AD68="No Data",1,IF('Indicator Data imputation'!AD67&lt;&gt;"",1,0))</f>
        <v>0</v>
      </c>
      <c r="AD64" s="170">
        <f>IF('Indicator Data'!AE68="No Data",1,IF('Indicator Data imputation'!AE67&lt;&gt;"",1,0))</f>
        <v>1</v>
      </c>
      <c r="AE64" s="170">
        <f>IF('Indicator Data'!AF68="No Data",1,IF('Indicator Data imputation'!AF67&lt;&gt;"",1,0))</f>
        <v>0</v>
      </c>
      <c r="AF64" s="170">
        <f>IF('Indicator Data'!AG68="No Data",1,IF('Indicator Data imputation'!AG67&lt;&gt;"",1,0))</f>
        <v>0</v>
      </c>
      <c r="AG64" s="170">
        <f>IF('Indicator Data'!AH68="No Data",1,IF('Indicator Data imputation'!AH67&lt;&gt;"",1,0))</f>
        <v>0</v>
      </c>
      <c r="AH64" s="170">
        <f>IF('Indicator Data'!AI68="No Data",1,IF('Indicator Data imputation'!AI67&lt;&gt;"",1,0))</f>
        <v>0</v>
      </c>
      <c r="AI64" s="170">
        <f>IF('Indicator Data'!AJ68="No Data",1,IF('Indicator Data imputation'!AJ67&lt;&gt;"",1,0))</f>
        <v>0</v>
      </c>
      <c r="AJ64" s="170">
        <f>IF('Indicator Data'!AK68="No Data",1,IF('Indicator Data imputation'!AK67&lt;&gt;"",1,0))</f>
        <v>0</v>
      </c>
      <c r="AK64" s="170">
        <f>IF('Indicator Data'!AL68="No Data",1,IF('Indicator Data imputation'!AL67&lt;&gt;"",1,0))</f>
        <v>0</v>
      </c>
      <c r="AL64" s="170">
        <f>IF('Indicator Data'!AM68="No Data",1,IF('Indicator Data imputation'!AM67&lt;&gt;"",1,0))</f>
        <v>0</v>
      </c>
      <c r="AM64" s="170">
        <f>IF('Indicator Data'!AN68="No Data",1,IF('Indicator Data imputation'!AN67&lt;&gt;"",1,0))</f>
        <v>0</v>
      </c>
      <c r="AN64" s="170">
        <f>IF('Indicator Data'!AO68="No Data",1,IF('Indicator Data imputation'!AO67&lt;&gt;"",1,0))</f>
        <v>0</v>
      </c>
      <c r="AO64" s="170">
        <f>IF('Indicator Data'!AP68="No Data",1,IF('Indicator Data imputation'!AP67&lt;&gt;"",1,0))</f>
        <v>0</v>
      </c>
      <c r="AP64" s="170">
        <f>IF('Indicator Data'!AQ68="No Data",1,IF('Indicator Data imputation'!AQ67&lt;&gt;"",1,0))</f>
        <v>0</v>
      </c>
      <c r="AQ64" s="170">
        <f>IF('Indicator Data'!AR68="No Data",1,IF('Indicator Data imputation'!AR67&lt;&gt;"",1,0))</f>
        <v>0</v>
      </c>
      <c r="AR64" s="170">
        <f>IF('Indicator Data'!AS68="No Data",1,IF('Indicator Data imputation'!AS67&lt;&gt;"",1,0))</f>
        <v>0</v>
      </c>
      <c r="AS64" s="170">
        <f>IF('Indicator Data'!AT68="No Data",1,IF('Indicator Data imputation'!AT67&lt;&gt;"",1,0))</f>
        <v>0</v>
      </c>
      <c r="AT64" s="170">
        <f>IF('Indicator Data'!AU68="No Data",1,IF('Indicator Data imputation'!AU67&lt;&gt;"",1,0))</f>
        <v>0</v>
      </c>
      <c r="AU64" s="170">
        <f>IF('Indicator Data'!AV68="No Data",1,IF('Indicator Data imputation'!AV67&lt;&gt;"",1,0))</f>
        <v>1</v>
      </c>
      <c r="AV64" s="170">
        <f>IF('Indicator Data'!AW68="No Data",1,IF('Indicator Data imputation'!AW67&lt;&gt;"",1,0))</f>
        <v>0</v>
      </c>
      <c r="AW64" s="170">
        <f>IF('Indicator Data'!AX68="No Data",1,IF('Indicator Data imputation'!AX67&lt;&gt;"",1,0))</f>
        <v>0</v>
      </c>
      <c r="AX64" s="170">
        <f>IF('Indicator Data'!AY68="No Data",1,IF('Indicator Data imputation'!AY67&lt;&gt;"",1,0))</f>
        <v>0</v>
      </c>
      <c r="AY64" s="170">
        <f>IF('Indicator Data'!AZ68="No Data",1,IF('Indicator Data imputation'!AZ67&lt;&gt;"",1,0))</f>
        <v>0</v>
      </c>
      <c r="AZ64" s="170">
        <f>IF('Indicator Data'!BA68="No Data",1,IF('Indicator Data imputation'!BA67&lt;&gt;"",1,0))</f>
        <v>0</v>
      </c>
      <c r="BA64" s="5">
        <f t="shared" si="0"/>
        <v>6</v>
      </c>
      <c r="BB64" s="172">
        <f t="shared" si="1"/>
        <v>0.11764705882352941</v>
      </c>
    </row>
    <row r="65" spans="1:54" x14ac:dyDescent="0.25">
      <c r="A65" s="5" t="s">
        <v>120</v>
      </c>
      <c r="B65" s="170">
        <f>IF('Indicator Data'!C69="No Data",1,IF('Indicator Data imputation'!C68&lt;&gt;"",1,0))</f>
        <v>0</v>
      </c>
      <c r="C65" s="170">
        <f>IF('Indicator Data'!D69="No Data",1,IF('Indicator Data imputation'!D68&lt;&gt;"",1,0))</f>
        <v>0</v>
      </c>
      <c r="D65" s="170">
        <f>IF('Indicator Data'!E69="No Data",1,IF('Indicator Data imputation'!E68&lt;&gt;"",1,0))</f>
        <v>0</v>
      </c>
      <c r="E65" s="170">
        <f>IF('Indicator Data'!F69="No Data",1,IF('Indicator Data imputation'!F68&lt;&gt;"",1,0))</f>
        <v>0</v>
      </c>
      <c r="F65" s="170">
        <f>IF('Indicator Data'!G69="No Data",1,IF('Indicator Data imputation'!G68&lt;&gt;"",1,0))</f>
        <v>0</v>
      </c>
      <c r="G65" s="170">
        <f>IF('Indicator Data'!H69="No Data",1,IF('Indicator Data imputation'!H68&lt;&gt;"",1,0))</f>
        <v>0</v>
      </c>
      <c r="H65" s="170">
        <f>IF('Indicator Data'!I69="No Data",1,IF('Indicator Data imputation'!I68&lt;&gt;"",1,0))</f>
        <v>0</v>
      </c>
      <c r="I65" s="170">
        <f>IF('Indicator Data'!J69="No Data",1,IF('Indicator Data imputation'!J68&lt;&gt;"",1,0))</f>
        <v>0</v>
      </c>
      <c r="J65" s="170">
        <f>IF('Indicator Data'!K69="No Data",1,IF('Indicator Data imputation'!K68&lt;&gt;"",1,0))</f>
        <v>0</v>
      </c>
      <c r="K65" s="170">
        <f>IF('Indicator Data'!L69="No Data",1,IF('Indicator Data imputation'!L68&lt;&gt;"",1,0))</f>
        <v>0</v>
      </c>
      <c r="L65" s="170">
        <f>IF('Indicator Data'!M69="No Data",1,IF('Indicator Data imputation'!M68&lt;&gt;"",1,0))</f>
        <v>0</v>
      </c>
      <c r="M65" s="170">
        <f>IF('Indicator Data'!N69="No Data",1,IF('Indicator Data imputation'!N68&lt;&gt;"",1,0))</f>
        <v>0</v>
      </c>
      <c r="N65" s="170">
        <f>IF('Indicator Data'!O69="No Data",1,IF('Indicator Data imputation'!O68&lt;&gt;"",1,0))</f>
        <v>0</v>
      </c>
      <c r="O65" s="170">
        <f>IF('Indicator Data'!P69="No Data",1,IF('Indicator Data imputation'!P68&lt;&gt;"",1,0))</f>
        <v>0</v>
      </c>
      <c r="P65" s="170">
        <f>IF('Indicator Data'!Q69="No Data",1,IF('Indicator Data imputation'!Q68&lt;&gt;"",1,0))</f>
        <v>0</v>
      </c>
      <c r="Q65" s="170">
        <f>IF('Indicator Data'!R69="No Data",1,IF('Indicator Data imputation'!R68&lt;&gt;"",1,0))</f>
        <v>0</v>
      </c>
      <c r="R65" s="170">
        <f>IF('Indicator Data'!S69="No Data",1,IF('Indicator Data imputation'!S68&lt;&gt;"",1,0))</f>
        <v>0</v>
      </c>
      <c r="S65" s="170">
        <f>IF('Indicator Data'!T69="No Data",1,IF('Indicator Data imputation'!T68&lt;&gt;"",1,0))</f>
        <v>0</v>
      </c>
      <c r="T65" s="170">
        <f>IF('Indicator Data'!U69="No Data",1,IF('Indicator Data imputation'!U68&lt;&gt;"",1,0))</f>
        <v>0</v>
      </c>
      <c r="U65" s="170">
        <f>IF('Indicator Data'!V69="No Data",1,IF('Indicator Data imputation'!V68&lt;&gt;"",1,0))</f>
        <v>0</v>
      </c>
      <c r="V65" s="170">
        <f>IF('Indicator Data'!W69="No Data",1,IF('Indicator Data imputation'!W68&lt;&gt;"",1,0))</f>
        <v>0</v>
      </c>
      <c r="W65" s="170">
        <f>IF('Indicator Data'!X69="No Data",1,IF('Indicator Data imputation'!X68&lt;&gt;"",1,0))</f>
        <v>0</v>
      </c>
      <c r="X65" s="170">
        <f>IF('Indicator Data'!Y69="No Data",1,IF('Indicator Data imputation'!Y68&lt;&gt;"",1,0))</f>
        <v>0</v>
      </c>
      <c r="Y65" s="170">
        <f>IF('Indicator Data'!Z69="No Data",1,IF('Indicator Data imputation'!Z68&lt;&gt;"",1,0))</f>
        <v>0</v>
      </c>
      <c r="Z65" s="170">
        <f>IF('Indicator Data'!AA69="No Data",1,IF('Indicator Data imputation'!AA68&lt;&gt;"",1,0))</f>
        <v>0</v>
      </c>
      <c r="AA65" s="170">
        <f>IF('Indicator Data'!AB69="No Data",1,IF('Indicator Data imputation'!AB68&lt;&gt;"",1,0))</f>
        <v>0</v>
      </c>
      <c r="AB65" s="170">
        <f>IF('Indicator Data'!AC69="No Data",1,IF('Indicator Data imputation'!AC68&lt;&gt;"",1,0))</f>
        <v>0</v>
      </c>
      <c r="AC65" s="170">
        <f>IF('Indicator Data'!AD69="No Data",1,IF('Indicator Data imputation'!AD68&lt;&gt;"",1,0))</f>
        <v>0</v>
      </c>
      <c r="AD65" s="170">
        <f>IF('Indicator Data'!AE69="No Data",1,IF('Indicator Data imputation'!AE68&lt;&gt;"",1,0))</f>
        <v>0</v>
      </c>
      <c r="AE65" s="170">
        <f>IF('Indicator Data'!AF69="No Data",1,IF('Indicator Data imputation'!AF68&lt;&gt;"",1,0))</f>
        <v>0</v>
      </c>
      <c r="AF65" s="170">
        <f>IF('Indicator Data'!AG69="No Data",1,IF('Indicator Data imputation'!AG68&lt;&gt;"",1,0))</f>
        <v>0</v>
      </c>
      <c r="AG65" s="170">
        <f>IF('Indicator Data'!AH69="No Data",1,IF('Indicator Data imputation'!AH68&lt;&gt;"",1,0))</f>
        <v>0</v>
      </c>
      <c r="AH65" s="170">
        <f>IF('Indicator Data'!AI69="No Data",1,IF('Indicator Data imputation'!AI68&lt;&gt;"",1,0))</f>
        <v>0</v>
      </c>
      <c r="AI65" s="170">
        <f>IF('Indicator Data'!AJ69="No Data",1,IF('Indicator Data imputation'!AJ68&lt;&gt;"",1,0))</f>
        <v>0</v>
      </c>
      <c r="AJ65" s="170">
        <f>IF('Indicator Data'!AK69="No Data",1,IF('Indicator Data imputation'!AK68&lt;&gt;"",1,0))</f>
        <v>0</v>
      </c>
      <c r="AK65" s="170">
        <f>IF('Indicator Data'!AL69="No Data",1,IF('Indicator Data imputation'!AL68&lt;&gt;"",1,0))</f>
        <v>0</v>
      </c>
      <c r="AL65" s="170">
        <f>IF('Indicator Data'!AM69="No Data",1,IF('Indicator Data imputation'!AM68&lt;&gt;"",1,0))</f>
        <v>0</v>
      </c>
      <c r="AM65" s="170">
        <f>IF('Indicator Data'!AN69="No Data",1,IF('Indicator Data imputation'!AN68&lt;&gt;"",1,0))</f>
        <v>0</v>
      </c>
      <c r="AN65" s="170">
        <f>IF('Indicator Data'!AO69="No Data",1,IF('Indicator Data imputation'!AO68&lt;&gt;"",1,0))</f>
        <v>0</v>
      </c>
      <c r="AO65" s="170">
        <f>IF('Indicator Data'!AP69="No Data",1,IF('Indicator Data imputation'!AP68&lt;&gt;"",1,0))</f>
        <v>0</v>
      </c>
      <c r="AP65" s="170">
        <f>IF('Indicator Data'!AQ69="No Data",1,IF('Indicator Data imputation'!AQ68&lt;&gt;"",1,0))</f>
        <v>0</v>
      </c>
      <c r="AQ65" s="170">
        <f>IF('Indicator Data'!AR69="No Data",1,IF('Indicator Data imputation'!AR68&lt;&gt;"",1,0))</f>
        <v>0</v>
      </c>
      <c r="AR65" s="170">
        <f>IF('Indicator Data'!AS69="No Data",1,IF('Indicator Data imputation'!AS68&lt;&gt;"",1,0))</f>
        <v>0</v>
      </c>
      <c r="AS65" s="170">
        <f>IF('Indicator Data'!AT69="No Data",1,IF('Indicator Data imputation'!AT68&lt;&gt;"",1,0))</f>
        <v>0</v>
      </c>
      <c r="AT65" s="170">
        <f>IF('Indicator Data'!AU69="No Data",1,IF('Indicator Data imputation'!AU68&lt;&gt;"",1,0))</f>
        <v>0</v>
      </c>
      <c r="AU65" s="170">
        <f>IF('Indicator Data'!AV69="No Data",1,IF('Indicator Data imputation'!AV68&lt;&gt;"",1,0))</f>
        <v>0</v>
      </c>
      <c r="AV65" s="170">
        <f>IF('Indicator Data'!AW69="No Data",1,IF('Indicator Data imputation'!AW68&lt;&gt;"",1,0))</f>
        <v>0</v>
      </c>
      <c r="AW65" s="170">
        <f>IF('Indicator Data'!AX69="No Data",1,IF('Indicator Data imputation'!AX68&lt;&gt;"",1,0))</f>
        <v>0</v>
      </c>
      <c r="AX65" s="170">
        <f>IF('Indicator Data'!AY69="No Data",1,IF('Indicator Data imputation'!AY68&lt;&gt;"",1,0))</f>
        <v>0</v>
      </c>
      <c r="AY65" s="170">
        <f>IF('Indicator Data'!AZ69="No Data",1,IF('Indicator Data imputation'!AZ68&lt;&gt;"",1,0))</f>
        <v>0</v>
      </c>
      <c r="AZ65" s="170">
        <f>IF('Indicator Data'!BA69="No Data",1,IF('Indicator Data imputation'!BA68&lt;&gt;"",1,0))</f>
        <v>0</v>
      </c>
      <c r="BA65" s="5">
        <f t="shared" si="0"/>
        <v>0</v>
      </c>
      <c r="BB65" s="172">
        <f t="shared" si="1"/>
        <v>0</v>
      </c>
    </row>
    <row r="66" spans="1:54" x14ac:dyDescent="0.25">
      <c r="A66" s="5" t="s">
        <v>122</v>
      </c>
      <c r="B66" s="170">
        <f>IF('Indicator Data'!C70="No Data",1,IF('Indicator Data imputation'!C69&lt;&gt;"",1,0))</f>
        <v>0</v>
      </c>
      <c r="C66" s="170">
        <f>IF('Indicator Data'!D70="No Data",1,IF('Indicator Data imputation'!D69&lt;&gt;"",1,0))</f>
        <v>0</v>
      </c>
      <c r="D66" s="170">
        <f>IF('Indicator Data'!E70="No Data",1,IF('Indicator Data imputation'!E69&lt;&gt;"",1,0))</f>
        <v>0</v>
      </c>
      <c r="E66" s="170">
        <f>IF('Indicator Data'!F70="No Data",1,IF('Indicator Data imputation'!F69&lt;&gt;"",1,0))</f>
        <v>0</v>
      </c>
      <c r="F66" s="170">
        <f>IF('Indicator Data'!G70="No Data",1,IF('Indicator Data imputation'!G69&lt;&gt;"",1,0))</f>
        <v>0</v>
      </c>
      <c r="G66" s="170">
        <f>IF('Indicator Data'!H70="No Data",1,IF('Indicator Data imputation'!H69&lt;&gt;"",1,0))</f>
        <v>0</v>
      </c>
      <c r="H66" s="170">
        <f>IF('Indicator Data'!I70="No Data",1,IF('Indicator Data imputation'!I69&lt;&gt;"",1,0))</f>
        <v>0</v>
      </c>
      <c r="I66" s="170">
        <f>IF('Indicator Data'!J70="No Data",1,IF('Indicator Data imputation'!J69&lt;&gt;"",1,0))</f>
        <v>0</v>
      </c>
      <c r="J66" s="170">
        <f>IF('Indicator Data'!K70="No Data",1,IF('Indicator Data imputation'!K69&lt;&gt;"",1,0))</f>
        <v>0</v>
      </c>
      <c r="K66" s="170">
        <f>IF('Indicator Data'!L70="No Data",1,IF('Indicator Data imputation'!L69&lt;&gt;"",1,0))</f>
        <v>0</v>
      </c>
      <c r="L66" s="170">
        <f>IF('Indicator Data'!M70="No Data",1,IF('Indicator Data imputation'!M69&lt;&gt;"",1,0))</f>
        <v>0</v>
      </c>
      <c r="M66" s="170">
        <f>IF('Indicator Data'!N70="No Data",1,IF('Indicator Data imputation'!N69&lt;&gt;"",1,0))</f>
        <v>0</v>
      </c>
      <c r="N66" s="170">
        <f>IF('Indicator Data'!O70="No Data",1,IF('Indicator Data imputation'!O69&lt;&gt;"",1,0))</f>
        <v>0</v>
      </c>
      <c r="O66" s="170">
        <f>IF('Indicator Data'!P70="No Data",1,IF('Indicator Data imputation'!P69&lt;&gt;"",1,0))</f>
        <v>0</v>
      </c>
      <c r="P66" s="170">
        <f>IF('Indicator Data'!Q70="No Data",1,IF('Indicator Data imputation'!Q69&lt;&gt;"",1,0))</f>
        <v>0</v>
      </c>
      <c r="Q66" s="170">
        <f>IF('Indicator Data'!R70="No Data",1,IF('Indicator Data imputation'!R69&lt;&gt;"",1,0))</f>
        <v>1</v>
      </c>
      <c r="R66" s="170">
        <f>IF('Indicator Data'!S70="No Data",1,IF('Indicator Data imputation'!S69&lt;&gt;"",1,0))</f>
        <v>0</v>
      </c>
      <c r="S66" s="170">
        <f>IF('Indicator Data'!T70="No Data",1,IF('Indicator Data imputation'!T69&lt;&gt;"",1,0))</f>
        <v>0</v>
      </c>
      <c r="T66" s="170">
        <f>IF('Indicator Data'!U70="No Data",1,IF('Indicator Data imputation'!U69&lt;&gt;"",1,0))</f>
        <v>0</v>
      </c>
      <c r="U66" s="170">
        <f>IF('Indicator Data'!V70="No Data",1,IF('Indicator Data imputation'!V69&lt;&gt;"",1,0))</f>
        <v>1</v>
      </c>
      <c r="V66" s="170">
        <f>IF('Indicator Data'!W70="No Data",1,IF('Indicator Data imputation'!W69&lt;&gt;"",1,0))</f>
        <v>0</v>
      </c>
      <c r="W66" s="170">
        <f>IF('Indicator Data'!X70="No Data",1,IF('Indicator Data imputation'!X69&lt;&gt;"",1,0))</f>
        <v>1</v>
      </c>
      <c r="X66" s="170">
        <f>IF('Indicator Data'!Y70="No Data",1,IF('Indicator Data imputation'!Y69&lt;&gt;"",1,0))</f>
        <v>0</v>
      </c>
      <c r="Y66" s="170">
        <f>IF('Indicator Data'!Z70="No Data",1,IF('Indicator Data imputation'!Z69&lt;&gt;"",1,0))</f>
        <v>0</v>
      </c>
      <c r="Z66" s="170">
        <f>IF('Indicator Data'!AA70="No Data",1,IF('Indicator Data imputation'!AA69&lt;&gt;"",1,0))</f>
        <v>0</v>
      </c>
      <c r="AA66" s="170">
        <f>IF('Indicator Data'!AB70="No Data",1,IF('Indicator Data imputation'!AB69&lt;&gt;"",1,0))</f>
        <v>0</v>
      </c>
      <c r="AB66" s="170">
        <f>IF('Indicator Data'!AC70="No Data",1,IF('Indicator Data imputation'!AC69&lt;&gt;"",1,0))</f>
        <v>0</v>
      </c>
      <c r="AC66" s="170">
        <f>IF('Indicator Data'!AD70="No Data",1,IF('Indicator Data imputation'!AD69&lt;&gt;"",1,0))</f>
        <v>0</v>
      </c>
      <c r="AD66" s="170">
        <f>IF('Indicator Data'!AE70="No Data",1,IF('Indicator Data imputation'!AE69&lt;&gt;"",1,0))</f>
        <v>1</v>
      </c>
      <c r="AE66" s="170">
        <f>IF('Indicator Data'!AF70="No Data",1,IF('Indicator Data imputation'!AF69&lt;&gt;"",1,0))</f>
        <v>0</v>
      </c>
      <c r="AF66" s="170">
        <f>IF('Indicator Data'!AG70="No Data",1,IF('Indicator Data imputation'!AG69&lt;&gt;"",1,0))</f>
        <v>0</v>
      </c>
      <c r="AG66" s="170">
        <f>IF('Indicator Data'!AH70="No Data",1,IF('Indicator Data imputation'!AH69&lt;&gt;"",1,0))</f>
        <v>0</v>
      </c>
      <c r="AH66" s="170">
        <f>IF('Indicator Data'!AI70="No Data",1,IF('Indicator Data imputation'!AI69&lt;&gt;"",1,0))</f>
        <v>0</v>
      </c>
      <c r="AI66" s="170">
        <f>IF('Indicator Data'!AJ70="No Data",1,IF('Indicator Data imputation'!AJ69&lt;&gt;"",1,0))</f>
        <v>0</v>
      </c>
      <c r="AJ66" s="170">
        <f>IF('Indicator Data'!AK70="No Data",1,IF('Indicator Data imputation'!AK69&lt;&gt;"",1,0))</f>
        <v>0</v>
      </c>
      <c r="AK66" s="170">
        <f>IF('Indicator Data'!AL70="No Data",1,IF('Indicator Data imputation'!AL69&lt;&gt;"",1,0))</f>
        <v>0</v>
      </c>
      <c r="AL66" s="170">
        <f>IF('Indicator Data'!AM70="No Data",1,IF('Indicator Data imputation'!AM69&lt;&gt;"",1,0))</f>
        <v>0</v>
      </c>
      <c r="AM66" s="170">
        <f>IF('Indicator Data'!AN70="No Data",1,IF('Indicator Data imputation'!AN69&lt;&gt;"",1,0))</f>
        <v>0</v>
      </c>
      <c r="AN66" s="170">
        <f>IF('Indicator Data'!AO70="No Data",1,IF('Indicator Data imputation'!AO69&lt;&gt;"",1,0))</f>
        <v>0</v>
      </c>
      <c r="AO66" s="170">
        <f>IF('Indicator Data'!AP70="No Data",1,IF('Indicator Data imputation'!AP69&lt;&gt;"",1,0))</f>
        <v>0</v>
      </c>
      <c r="AP66" s="170">
        <f>IF('Indicator Data'!AQ70="No Data",1,IF('Indicator Data imputation'!AQ69&lt;&gt;"",1,0))</f>
        <v>0</v>
      </c>
      <c r="AQ66" s="170">
        <f>IF('Indicator Data'!AR70="No Data",1,IF('Indicator Data imputation'!AR69&lt;&gt;"",1,0))</f>
        <v>0</v>
      </c>
      <c r="AR66" s="170">
        <f>IF('Indicator Data'!AS70="No Data",1,IF('Indicator Data imputation'!AS69&lt;&gt;"",1,0))</f>
        <v>0</v>
      </c>
      <c r="AS66" s="170">
        <f>IF('Indicator Data'!AT70="No Data",1,IF('Indicator Data imputation'!AT69&lt;&gt;"",1,0))</f>
        <v>0</v>
      </c>
      <c r="AT66" s="170">
        <f>IF('Indicator Data'!AU70="No Data",1,IF('Indicator Data imputation'!AU69&lt;&gt;"",1,0))</f>
        <v>0</v>
      </c>
      <c r="AU66" s="170">
        <f>IF('Indicator Data'!AV70="No Data",1,IF('Indicator Data imputation'!AV69&lt;&gt;"",1,0))</f>
        <v>0</v>
      </c>
      <c r="AV66" s="170">
        <f>IF('Indicator Data'!AW70="No Data",1,IF('Indicator Data imputation'!AW69&lt;&gt;"",1,0))</f>
        <v>0</v>
      </c>
      <c r="AW66" s="170">
        <f>IF('Indicator Data'!AX70="No Data",1,IF('Indicator Data imputation'!AX69&lt;&gt;"",1,0))</f>
        <v>0</v>
      </c>
      <c r="AX66" s="170">
        <f>IF('Indicator Data'!AY70="No Data",1,IF('Indicator Data imputation'!AY69&lt;&gt;"",1,0))</f>
        <v>0</v>
      </c>
      <c r="AY66" s="170">
        <f>IF('Indicator Data'!AZ70="No Data",1,IF('Indicator Data imputation'!AZ69&lt;&gt;"",1,0))</f>
        <v>0</v>
      </c>
      <c r="AZ66" s="170">
        <f>IF('Indicator Data'!BA70="No Data",1,IF('Indicator Data imputation'!BA69&lt;&gt;"",1,0))</f>
        <v>0</v>
      </c>
      <c r="BA66" s="5">
        <f t="shared" si="0"/>
        <v>4</v>
      </c>
      <c r="BB66" s="172">
        <f t="shared" si="1"/>
        <v>7.8431372549019607E-2</v>
      </c>
    </row>
    <row r="67" spans="1:54" x14ac:dyDescent="0.25">
      <c r="A67" s="5" t="s">
        <v>124</v>
      </c>
      <c r="B67" s="170">
        <f>IF('Indicator Data'!C71="No Data",1,IF('Indicator Data imputation'!C70&lt;&gt;"",1,0))</f>
        <v>0</v>
      </c>
      <c r="C67" s="170">
        <f>IF('Indicator Data'!D71="No Data",1,IF('Indicator Data imputation'!D70&lt;&gt;"",1,0))</f>
        <v>0</v>
      </c>
      <c r="D67" s="170">
        <f>IF('Indicator Data'!E71="No Data",1,IF('Indicator Data imputation'!E70&lt;&gt;"",1,0))</f>
        <v>1</v>
      </c>
      <c r="E67" s="170">
        <f>IF('Indicator Data'!F71="No Data",1,IF('Indicator Data imputation'!F70&lt;&gt;"",1,0))</f>
        <v>0</v>
      </c>
      <c r="F67" s="170">
        <f>IF('Indicator Data'!G71="No Data",1,IF('Indicator Data imputation'!G70&lt;&gt;"",1,0))</f>
        <v>0</v>
      </c>
      <c r="G67" s="170">
        <f>IF('Indicator Data'!H71="No Data",1,IF('Indicator Data imputation'!H70&lt;&gt;"",1,0))</f>
        <v>0</v>
      </c>
      <c r="H67" s="170">
        <f>IF('Indicator Data'!I71="No Data",1,IF('Indicator Data imputation'!I70&lt;&gt;"",1,0))</f>
        <v>0</v>
      </c>
      <c r="I67" s="170">
        <f>IF('Indicator Data'!J71="No Data",1,IF('Indicator Data imputation'!J70&lt;&gt;"",1,0))</f>
        <v>0</v>
      </c>
      <c r="J67" s="170">
        <f>IF('Indicator Data'!K71="No Data",1,IF('Indicator Data imputation'!K70&lt;&gt;"",1,0))</f>
        <v>0</v>
      </c>
      <c r="K67" s="170">
        <f>IF('Indicator Data'!L71="No Data",1,IF('Indicator Data imputation'!L70&lt;&gt;"",1,0))</f>
        <v>1</v>
      </c>
      <c r="L67" s="170">
        <f>IF('Indicator Data'!M71="No Data",1,IF('Indicator Data imputation'!M70&lt;&gt;"",1,0))</f>
        <v>0</v>
      </c>
      <c r="M67" s="170">
        <f>IF('Indicator Data'!N71="No Data",1,IF('Indicator Data imputation'!N70&lt;&gt;"",1,0))</f>
        <v>0</v>
      </c>
      <c r="N67" s="170">
        <f>IF('Indicator Data'!O71="No Data",1,IF('Indicator Data imputation'!O70&lt;&gt;"",1,0))</f>
        <v>0</v>
      </c>
      <c r="O67" s="170">
        <f>IF('Indicator Data'!P71="No Data",1,IF('Indicator Data imputation'!P70&lt;&gt;"",1,0))</f>
        <v>0</v>
      </c>
      <c r="P67" s="170">
        <f>IF('Indicator Data'!Q71="No Data",1,IF('Indicator Data imputation'!Q70&lt;&gt;"",1,0))</f>
        <v>0</v>
      </c>
      <c r="Q67" s="170">
        <f>IF('Indicator Data'!R71="No Data",1,IF('Indicator Data imputation'!R70&lt;&gt;"",1,0))</f>
        <v>1</v>
      </c>
      <c r="R67" s="170">
        <f>IF('Indicator Data'!S71="No Data",1,IF('Indicator Data imputation'!S70&lt;&gt;"",1,0))</f>
        <v>0</v>
      </c>
      <c r="S67" s="170">
        <f>IF('Indicator Data'!T71="No Data",1,IF('Indicator Data imputation'!T70&lt;&gt;"",1,0))</f>
        <v>0</v>
      </c>
      <c r="T67" s="170">
        <f>IF('Indicator Data'!U71="No Data",1,IF('Indicator Data imputation'!U70&lt;&gt;"",1,0))</f>
        <v>0</v>
      </c>
      <c r="U67" s="170">
        <f>IF('Indicator Data'!V71="No Data",1,IF('Indicator Data imputation'!V70&lt;&gt;"",1,0))</f>
        <v>0</v>
      </c>
      <c r="V67" s="170">
        <f>IF('Indicator Data'!W71="No Data",1,IF('Indicator Data imputation'!W70&lt;&gt;"",1,0))</f>
        <v>0</v>
      </c>
      <c r="W67" s="170">
        <f>IF('Indicator Data'!X71="No Data",1,IF('Indicator Data imputation'!X70&lt;&gt;"",1,0))</f>
        <v>1</v>
      </c>
      <c r="X67" s="170">
        <f>IF('Indicator Data'!Y71="No Data",1,IF('Indicator Data imputation'!Y70&lt;&gt;"",1,0))</f>
        <v>1</v>
      </c>
      <c r="Y67" s="170">
        <f>IF('Indicator Data'!Z71="No Data",1,IF('Indicator Data imputation'!Z70&lt;&gt;"",1,0))</f>
        <v>0</v>
      </c>
      <c r="Z67" s="170">
        <f>IF('Indicator Data'!AA71="No Data",1,IF('Indicator Data imputation'!AA70&lt;&gt;"",1,0))</f>
        <v>0</v>
      </c>
      <c r="AA67" s="170">
        <f>IF('Indicator Data'!AB71="No Data",1,IF('Indicator Data imputation'!AB70&lt;&gt;"",1,0))</f>
        <v>1</v>
      </c>
      <c r="AB67" s="170">
        <f>IF('Indicator Data'!AC71="No Data",1,IF('Indicator Data imputation'!AC70&lt;&gt;"",1,0))</f>
        <v>0</v>
      </c>
      <c r="AC67" s="170">
        <f>IF('Indicator Data'!AD71="No Data",1,IF('Indicator Data imputation'!AD70&lt;&gt;"",1,0))</f>
        <v>0</v>
      </c>
      <c r="AD67" s="170">
        <f>IF('Indicator Data'!AE71="No Data",1,IF('Indicator Data imputation'!AE70&lt;&gt;"",1,0))</f>
        <v>1</v>
      </c>
      <c r="AE67" s="170">
        <f>IF('Indicator Data'!AF71="No Data",1,IF('Indicator Data imputation'!AF70&lt;&gt;"",1,0))</f>
        <v>1</v>
      </c>
      <c r="AF67" s="170">
        <f>IF('Indicator Data'!AG71="No Data",1,IF('Indicator Data imputation'!AG70&lt;&gt;"",1,0))</f>
        <v>0</v>
      </c>
      <c r="AG67" s="170">
        <f>IF('Indicator Data'!AH71="No Data",1,IF('Indicator Data imputation'!AH70&lt;&gt;"",1,0))</f>
        <v>0</v>
      </c>
      <c r="AH67" s="170">
        <f>IF('Indicator Data'!AI71="No Data",1,IF('Indicator Data imputation'!AI70&lt;&gt;"",1,0))</f>
        <v>0</v>
      </c>
      <c r="AI67" s="170">
        <f>IF('Indicator Data'!AJ71="No Data",1,IF('Indicator Data imputation'!AJ70&lt;&gt;"",1,0))</f>
        <v>0</v>
      </c>
      <c r="AJ67" s="170">
        <f>IF('Indicator Data'!AK71="No Data",1,IF('Indicator Data imputation'!AK70&lt;&gt;"",1,0))</f>
        <v>0</v>
      </c>
      <c r="AK67" s="170">
        <f>IF('Indicator Data'!AL71="No Data",1,IF('Indicator Data imputation'!AL70&lt;&gt;"",1,0))</f>
        <v>0</v>
      </c>
      <c r="AL67" s="170">
        <f>IF('Indicator Data'!AM71="No Data",1,IF('Indicator Data imputation'!AM70&lt;&gt;"",1,0))</f>
        <v>0</v>
      </c>
      <c r="AM67" s="170">
        <f>IF('Indicator Data'!AN71="No Data",1,IF('Indicator Data imputation'!AN70&lt;&gt;"",1,0))</f>
        <v>1</v>
      </c>
      <c r="AN67" s="170">
        <f>IF('Indicator Data'!AO71="No Data",1,IF('Indicator Data imputation'!AO70&lt;&gt;"",1,0))</f>
        <v>1</v>
      </c>
      <c r="AO67" s="170">
        <f>IF('Indicator Data'!AP71="No Data",1,IF('Indicator Data imputation'!AP70&lt;&gt;"",1,0))</f>
        <v>0</v>
      </c>
      <c r="AP67" s="170">
        <f>IF('Indicator Data'!AQ71="No Data",1,IF('Indicator Data imputation'!AQ70&lt;&gt;"",1,0))</f>
        <v>1</v>
      </c>
      <c r="AQ67" s="170">
        <f>IF('Indicator Data'!AR71="No Data",1,IF('Indicator Data imputation'!AR70&lt;&gt;"",1,0))</f>
        <v>0</v>
      </c>
      <c r="AR67" s="170">
        <f>IF('Indicator Data'!AS71="No Data",1,IF('Indicator Data imputation'!AS70&lt;&gt;"",1,0))</f>
        <v>0</v>
      </c>
      <c r="AS67" s="170">
        <f>IF('Indicator Data'!AT71="No Data",1,IF('Indicator Data imputation'!AT70&lt;&gt;"",1,0))</f>
        <v>0</v>
      </c>
      <c r="AT67" s="170">
        <f>IF('Indicator Data'!AU71="No Data",1,IF('Indicator Data imputation'!AU70&lt;&gt;"",1,0))</f>
        <v>0</v>
      </c>
      <c r="AU67" s="170">
        <f>IF('Indicator Data'!AV71="No Data",1,IF('Indicator Data imputation'!AV70&lt;&gt;"",1,0))</f>
        <v>1</v>
      </c>
      <c r="AV67" s="170">
        <f>IF('Indicator Data'!AW71="No Data",1,IF('Indicator Data imputation'!AW70&lt;&gt;"",1,0))</f>
        <v>0</v>
      </c>
      <c r="AW67" s="170">
        <f>IF('Indicator Data'!AX71="No Data",1,IF('Indicator Data imputation'!AX70&lt;&gt;"",1,0))</f>
        <v>0</v>
      </c>
      <c r="AX67" s="170">
        <f>IF('Indicator Data'!AY71="No Data",1,IF('Indicator Data imputation'!AY70&lt;&gt;"",1,0))</f>
        <v>0</v>
      </c>
      <c r="AY67" s="170">
        <f>IF('Indicator Data'!AZ71="No Data",1,IF('Indicator Data imputation'!AZ70&lt;&gt;"",1,0))</f>
        <v>0</v>
      </c>
      <c r="AZ67" s="170">
        <f>IF('Indicator Data'!BA71="No Data",1,IF('Indicator Data imputation'!BA70&lt;&gt;"",1,0))</f>
        <v>0</v>
      </c>
      <c r="BA67" s="5">
        <f t="shared" ref="BA67:BA130" si="2">SUM(B67:AZ67)</f>
        <v>12</v>
      </c>
      <c r="BB67" s="172">
        <f t="shared" ref="BB67:BB130" si="3">BA67/51</f>
        <v>0.23529411764705882</v>
      </c>
    </row>
    <row r="68" spans="1:54" x14ac:dyDescent="0.25">
      <c r="A68" s="5" t="s">
        <v>126</v>
      </c>
      <c r="B68" s="170">
        <f>IF('Indicator Data'!C72="No Data",1,IF('Indicator Data imputation'!C71&lt;&gt;"",1,0))</f>
        <v>0</v>
      </c>
      <c r="C68" s="170">
        <f>IF('Indicator Data'!D72="No Data",1,IF('Indicator Data imputation'!D71&lt;&gt;"",1,0))</f>
        <v>0</v>
      </c>
      <c r="D68" s="170">
        <f>IF('Indicator Data'!E72="No Data",1,IF('Indicator Data imputation'!E71&lt;&gt;"",1,0))</f>
        <v>0</v>
      </c>
      <c r="E68" s="170">
        <f>IF('Indicator Data'!F72="No Data",1,IF('Indicator Data imputation'!F71&lt;&gt;"",1,0))</f>
        <v>0</v>
      </c>
      <c r="F68" s="170">
        <f>IF('Indicator Data'!G72="No Data",1,IF('Indicator Data imputation'!G71&lt;&gt;"",1,0))</f>
        <v>0</v>
      </c>
      <c r="G68" s="170">
        <f>IF('Indicator Data'!H72="No Data",1,IF('Indicator Data imputation'!H71&lt;&gt;"",1,0))</f>
        <v>0</v>
      </c>
      <c r="H68" s="170">
        <f>IF('Indicator Data'!I72="No Data",1,IF('Indicator Data imputation'!I71&lt;&gt;"",1,0))</f>
        <v>0</v>
      </c>
      <c r="I68" s="170">
        <f>IF('Indicator Data'!J72="No Data",1,IF('Indicator Data imputation'!J71&lt;&gt;"",1,0))</f>
        <v>0</v>
      </c>
      <c r="J68" s="170">
        <f>IF('Indicator Data'!K72="No Data",1,IF('Indicator Data imputation'!K71&lt;&gt;"",1,0))</f>
        <v>0</v>
      </c>
      <c r="K68" s="170">
        <f>IF('Indicator Data'!L72="No Data",1,IF('Indicator Data imputation'!L71&lt;&gt;"",1,0))</f>
        <v>0</v>
      </c>
      <c r="L68" s="170">
        <f>IF('Indicator Data'!M72="No Data",1,IF('Indicator Data imputation'!M71&lt;&gt;"",1,0))</f>
        <v>0</v>
      </c>
      <c r="M68" s="170">
        <f>IF('Indicator Data'!N72="No Data",1,IF('Indicator Data imputation'!N71&lt;&gt;"",1,0))</f>
        <v>0</v>
      </c>
      <c r="N68" s="170">
        <f>IF('Indicator Data'!O72="No Data",1,IF('Indicator Data imputation'!O71&lt;&gt;"",1,0))</f>
        <v>0</v>
      </c>
      <c r="O68" s="170">
        <f>IF('Indicator Data'!P72="No Data",1,IF('Indicator Data imputation'!P71&lt;&gt;"",1,0))</f>
        <v>0</v>
      </c>
      <c r="P68" s="170">
        <f>IF('Indicator Data'!Q72="No Data",1,IF('Indicator Data imputation'!Q71&lt;&gt;"",1,0))</f>
        <v>0</v>
      </c>
      <c r="Q68" s="170">
        <f>IF('Indicator Data'!R72="No Data",1,IF('Indicator Data imputation'!R71&lt;&gt;"",1,0))</f>
        <v>1</v>
      </c>
      <c r="R68" s="170">
        <f>IF('Indicator Data'!S72="No Data",1,IF('Indicator Data imputation'!S71&lt;&gt;"",1,0))</f>
        <v>0</v>
      </c>
      <c r="S68" s="170">
        <f>IF('Indicator Data'!T72="No Data",1,IF('Indicator Data imputation'!T71&lt;&gt;"",1,0))</f>
        <v>0</v>
      </c>
      <c r="T68" s="170">
        <f>IF('Indicator Data'!U72="No Data",1,IF('Indicator Data imputation'!U71&lt;&gt;"",1,0))</f>
        <v>0</v>
      </c>
      <c r="U68" s="170">
        <f>IF('Indicator Data'!V72="No Data",1,IF('Indicator Data imputation'!V71&lt;&gt;"",1,0))</f>
        <v>0</v>
      </c>
      <c r="V68" s="170">
        <f>IF('Indicator Data'!W72="No Data",1,IF('Indicator Data imputation'!W71&lt;&gt;"",1,0))</f>
        <v>0</v>
      </c>
      <c r="W68" s="170">
        <f>IF('Indicator Data'!X72="No Data",1,IF('Indicator Data imputation'!X71&lt;&gt;"",1,0))</f>
        <v>0</v>
      </c>
      <c r="X68" s="170">
        <f>IF('Indicator Data'!Y72="No Data",1,IF('Indicator Data imputation'!Y71&lt;&gt;"",1,0))</f>
        <v>0</v>
      </c>
      <c r="Y68" s="170">
        <f>IF('Indicator Data'!Z72="No Data",1,IF('Indicator Data imputation'!Z71&lt;&gt;"",1,0))</f>
        <v>0</v>
      </c>
      <c r="Z68" s="170">
        <f>IF('Indicator Data'!AA72="No Data",1,IF('Indicator Data imputation'!AA71&lt;&gt;"",1,0))</f>
        <v>0</v>
      </c>
      <c r="AA68" s="170">
        <f>IF('Indicator Data'!AB72="No Data",1,IF('Indicator Data imputation'!AB71&lt;&gt;"",1,0))</f>
        <v>0</v>
      </c>
      <c r="AB68" s="170">
        <f>IF('Indicator Data'!AC72="No Data",1,IF('Indicator Data imputation'!AC71&lt;&gt;"",1,0))</f>
        <v>0</v>
      </c>
      <c r="AC68" s="170">
        <f>IF('Indicator Data'!AD72="No Data",1,IF('Indicator Data imputation'!AD71&lt;&gt;"",1,0))</f>
        <v>0</v>
      </c>
      <c r="AD68" s="170">
        <f>IF('Indicator Data'!AE72="No Data",1,IF('Indicator Data imputation'!AE71&lt;&gt;"",1,0))</f>
        <v>0</v>
      </c>
      <c r="AE68" s="170">
        <f>IF('Indicator Data'!AF72="No Data",1,IF('Indicator Data imputation'!AF71&lt;&gt;"",1,0))</f>
        <v>0</v>
      </c>
      <c r="AF68" s="170">
        <f>IF('Indicator Data'!AG72="No Data",1,IF('Indicator Data imputation'!AG71&lt;&gt;"",1,0))</f>
        <v>0</v>
      </c>
      <c r="AG68" s="170">
        <f>IF('Indicator Data'!AH72="No Data",1,IF('Indicator Data imputation'!AH71&lt;&gt;"",1,0))</f>
        <v>0</v>
      </c>
      <c r="AH68" s="170">
        <f>IF('Indicator Data'!AI72="No Data",1,IF('Indicator Data imputation'!AI71&lt;&gt;"",1,0))</f>
        <v>0</v>
      </c>
      <c r="AI68" s="170">
        <f>IF('Indicator Data'!AJ72="No Data",1,IF('Indicator Data imputation'!AJ71&lt;&gt;"",1,0))</f>
        <v>0</v>
      </c>
      <c r="AJ68" s="170">
        <f>IF('Indicator Data'!AK72="No Data",1,IF('Indicator Data imputation'!AK71&lt;&gt;"",1,0))</f>
        <v>0</v>
      </c>
      <c r="AK68" s="170">
        <f>IF('Indicator Data'!AL72="No Data",1,IF('Indicator Data imputation'!AL71&lt;&gt;"",1,0))</f>
        <v>0</v>
      </c>
      <c r="AL68" s="170">
        <f>IF('Indicator Data'!AM72="No Data",1,IF('Indicator Data imputation'!AM71&lt;&gt;"",1,0))</f>
        <v>0</v>
      </c>
      <c r="AM68" s="170">
        <f>IF('Indicator Data'!AN72="No Data",1,IF('Indicator Data imputation'!AN71&lt;&gt;"",1,0))</f>
        <v>0</v>
      </c>
      <c r="AN68" s="170">
        <f>IF('Indicator Data'!AO72="No Data",1,IF('Indicator Data imputation'!AO71&lt;&gt;"",1,0))</f>
        <v>0</v>
      </c>
      <c r="AO68" s="170">
        <f>IF('Indicator Data'!AP72="No Data",1,IF('Indicator Data imputation'!AP71&lt;&gt;"",1,0))</f>
        <v>0</v>
      </c>
      <c r="AP68" s="170">
        <f>IF('Indicator Data'!AQ72="No Data",1,IF('Indicator Data imputation'!AQ71&lt;&gt;"",1,0))</f>
        <v>0</v>
      </c>
      <c r="AQ68" s="170">
        <f>IF('Indicator Data'!AR72="No Data",1,IF('Indicator Data imputation'!AR71&lt;&gt;"",1,0))</f>
        <v>0</v>
      </c>
      <c r="AR68" s="170">
        <f>IF('Indicator Data'!AS72="No Data",1,IF('Indicator Data imputation'!AS71&lt;&gt;"",1,0))</f>
        <v>0</v>
      </c>
      <c r="AS68" s="170">
        <f>IF('Indicator Data'!AT72="No Data",1,IF('Indicator Data imputation'!AT71&lt;&gt;"",1,0))</f>
        <v>0</v>
      </c>
      <c r="AT68" s="170">
        <f>IF('Indicator Data'!AU72="No Data",1,IF('Indicator Data imputation'!AU71&lt;&gt;"",1,0))</f>
        <v>0</v>
      </c>
      <c r="AU68" s="170">
        <f>IF('Indicator Data'!AV72="No Data",1,IF('Indicator Data imputation'!AV71&lt;&gt;"",1,0))</f>
        <v>0</v>
      </c>
      <c r="AV68" s="170">
        <f>IF('Indicator Data'!AW72="No Data",1,IF('Indicator Data imputation'!AW71&lt;&gt;"",1,0))</f>
        <v>0</v>
      </c>
      <c r="AW68" s="170">
        <f>IF('Indicator Data'!AX72="No Data",1,IF('Indicator Data imputation'!AX71&lt;&gt;"",1,0))</f>
        <v>0</v>
      </c>
      <c r="AX68" s="170">
        <f>IF('Indicator Data'!AY72="No Data",1,IF('Indicator Data imputation'!AY71&lt;&gt;"",1,0))</f>
        <v>0</v>
      </c>
      <c r="AY68" s="170">
        <f>IF('Indicator Data'!AZ72="No Data",1,IF('Indicator Data imputation'!AZ71&lt;&gt;"",1,0))</f>
        <v>0</v>
      </c>
      <c r="AZ68" s="170">
        <f>IF('Indicator Data'!BA72="No Data",1,IF('Indicator Data imputation'!BA71&lt;&gt;"",1,0))</f>
        <v>0</v>
      </c>
      <c r="BA68" s="5">
        <f t="shared" si="2"/>
        <v>1</v>
      </c>
      <c r="BB68" s="172">
        <f t="shared" si="3"/>
        <v>1.9607843137254902E-2</v>
      </c>
    </row>
    <row r="69" spans="1:54" x14ac:dyDescent="0.25">
      <c r="A69" s="5" t="s">
        <v>128</v>
      </c>
      <c r="B69" s="170">
        <f>IF('Indicator Data'!C73="No Data",1,IF('Indicator Data imputation'!C72&lt;&gt;"",1,0))</f>
        <v>0</v>
      </c>
      <c r="C69" s="170">
        <f>IF('Indicator Data'!D73="No Data",1,IF('Indicator Data imputation'!D72&lt;&gt;"",1,0))</f>
        <v>0</v>
      </c>
      <c r="D69" s="170">
        <f>IF('Indicator Data'!E73="No Data",1,IF('Indicator Data imputation'!E72&lt;&gt;"",1,0))</f>
        <v>0</v>
      </c>
      <c r="E69" s="170">
        <f>IF('Indicator Data'!F73="No Data",1,IF('Indicator Data imputation'!F72&lt;&gt;"",1,0))</f>
        <v>0</v>
      </c>
      <c r="F69" s="170">
        <f>IF('Indicator Data'!G73="No Data",1,IF('Indicator Data imputation'!G72&lt;&gt;"",1,0))</f>
        <v>0</v>
      </c>
      <c r="G69" s="170">
        <f>IF('Indicator Data'!H73="No Data",1,IF('Indicator Data imputation'!H72&lt;&gt;"",1,0))</f>
        <v>0</v>
      </c>
      <c r="H69" s="170">
        <f>IF('Indicator Data'!I73="No Data",1,IF('Indicator Data imputation'!I72&lt;&gt;"",1,0))</f>
        <v>0</v>
      </c>
      <c r="I69" s="170">
        <f>IF('Indicator Data'!J73="No Data",1,IF('Indicator Data imputation'!J72&lt;&gt;"",1,0))</f>
        <v>0</v>
      </c>
      <c r="J69" s="170">
        <f>IF('Indicator Data'!K73="No Data",1,IF('Indicator Data imputation'!K72&lt;&gt;"",1,0))</f>
        <v>0</v>
      </c>
      <c r="K69" s="170">
        <f>IF('Indicator Data'!L73="No Data",1,IF('Indicator Data imputation'!L72&lt;&gt;"",1,0))</f>
        <v>0</v>
      </c>
      <c r="L69" s="170">
        <f>IF('Indicator Data'!M73="No Data",1,IF('Indicator Data imputation'!M72&lt;&gt;"",1,0))</f>
        <v>0</v>
      </c>
      <c r="M69" s="170">
        <f>IF('Indicator Data'!N73="No Data",1,IF('Indicator Data imputation'!N72&lt;&gt;"",1,0))</f>
        <v>0</v>
      </c>
      <c r="N69" s="170">
        <f>IF('Indicator Data'!O73="No Data",1,IF('Indicator Data imputation'!O72&lt;&gt;"",1,0))</f>
        <v>0</v>
      </c>
      <c r="O69" s="170">
        <f>IF('Indicator Data'!P73="No Data",1,IF('Indicator Data imputation'!P72&lt;&gt;"",1,0))</f>
        <v>0</v>
      </c>
      <c r="P69" s="170">
        <f>IF('Indicator Data'!Q73="No Data",1,IF('Indicator Data imputation'!Q72&lt;&gt;"",1,0))</f>
        <v>0</v>
      </c>
      <c r="Q69" s="170">
        <f>IF('Indicator Data'!R73="No Data",1,IF('Indicator Data imputation'!R72&lt;&gt;"",1,0))</f>
        <v>0</v>
      </c>
      <c r="R69" s="170">
        <f>IF('Indicator Data'!S73="No Data",1,IF('Indicator Data imputation'!S72&lt;&gt;"",1,0))</f>
        <v>0</v>
      </c>
      <c r="S69" s="170">
        <f>IF('Indicator Data'!T73="No Data",1,IF('Indicator Data imputation'!T72&lt;&gt;"",1,0))</f>
        <v>0</v>
      </c>
      <c r="T69" s="170">
        <f>IF('Indicator Data'!U73="No Data",1,IF('Indicator Data imputation'!U72&lt;&gt;"",1,0))</f>
        <v>0</v>
      </c>
      <c r="U69" s="170">
        <f>IF('Indicator Data'!V73="No Data",1,IF('Indicator Data imputation'!V72&lt;&gt;"",1,0))</f>
        <v>0</v>
      </c>
      <c r="V69" s="170">
        <f>IF('Indicator Data'!W73="No Data",1,IF('Indicator Data imputation'!W72&lt;&gt;"",1,0))</f>
        <v>0</v>
      </c>
      <c r="W69" s="170">
        <f>IF('Indicator Data'!X73="No Data",1,IF('Indicator Data imputation'!X72&lt;&gt;"",1,0))</f>
        <v>0</v>
      </c>
      <c r="X69" s="170">
        <f>IF('Indicator Data'!Y73="No Data",1,IF('Indicator Data imputation'!Y72&lt;&gt;"",1,0))</f>
        <v>0</v>
      </c>
      <c r="Y69" s="170">
        <f>IF('Indicator Data'!Z73="No Data",1,IF('Indicator Data imputation'!Z72&lt;&gt;"",1,0))</f>
        <v>0</v>
      </c>
      <c r="Z69" s="170">
        <f>IF('Indicator Data'!AA73="No Data",1,IF('Indicator Data imputation'!AA72&lt;&gt;"",1,0))</f>
        <v>0</v>
      </c>
      <c r="AA69" s="170">
        <f>IF('Indicator Data'!AB73="No Data",1,IF('Indicator Data imputation'!AB72&lt;&gt;"",1,0))</f>
        <v>0</v>
      </c>
      <c r="AB69" s="170">
        <f>IF('Indicator Data'!AC73="No Data",1,IF('Indicator Data imputation'!AC72&lt;&gt;"",1,0))</f>
        <v>0</v>
      </c>
      <c r="AC69" s="170">
        <f>IF('Indicator Data'!AD73="No Data",1,IF('Indicator Data imputation'!AD72&lt;&gt;"",1,0))</f>
        <v>0</v>
      </c>
      <c r="AD69" s="170">
        <f>IF('Indicator Data'!AE73="No Data",1,IF('Indicator Data imputation'!AE72&lt;&gt;"",1,0))</f>
        <v>0</v>
      </c>
      <c r="AE69" s="170">
        <f>IF('Indicator Data'!AF73="No Data",1,IF('Indicator Data imputation'!AF72&lt;&gt;"",1,0))</f>
        <v>1</v>
      </c>
      <c r="AF69" s="170">
        <f>IF('Indicator Data'!AG73="No Data",1,IF('Indicator Data imputation'!AG72&lt;&gt;"",1,0))</f>
        <v>0</v>
      </c>
      <c r="AG69" s="170">
        <f>IF('Indicator Data'!AH73="No Data",1,IF('Indicator Data imputation'!AH72&lt;&gt;"",1,0))</f>
        <v>0</v>
      </c>
      <c r="AH69" s="170">
        <f>IF('Indicator Data'!AI73="No Data",1,IF('Indicator Data imputation'!AI72&lt;&gt;"",1,0))</f>
        <v>0</v>
      </c>
      <c r="AI69" s="170">
        <f>IF('Indicator Data'!AJ73="No Data",1,IF('Indicator Data imputation'!AJ72&lt;&gt;"",1,0))</f>
        <v>0</v>
      </c>
      <c r="AJ69" s="170">
        <f>IF('Indicator Data'!AK73="No Data",1,IF('Indicator Data imputation'!AK72&lt;&gt;"",1,0))</f>
        <v>0</v>
      </c>
      <c r="AK69" s="170">
        <f>IF('Indicator Data'!AL73="No Data",1,IF('Indicator Data imputation'!AL72&lt;&gt;"",1,0))</f>
        <v>0</v>
      </c>
      <c r="AL69" s="170">
        <f>IF('Indicator Data'!AM73="No Data",1,IF('Indicator Data imputation'!AM72&lt;&gt;"",1,0))</f>
        <v>0</v>
      </c>
      <c r="AM69" s="170">
        <f>IF('Indicator Data'!AN73="No Data",1,IF('Indicator Data imputation'!AN72&lt;&gt;"",1,0))</f>
        <v>0</v>
      </c>
      <c r="AN69" s="170">
        <f>IF('Indicator Data'!AO73="No Data",1,IF('Indicator Data imputation'!AO72&lt;&gt;"",1,0))</f>
        <v>0</v>
      </c>
      <c r="AO69" s="170">
        <f>IF('Indicator Data'!AP73="No Data",1,IF('Indicator Data imputation'!AP72&lt;&gt;"",1,0))</f>
        <v>0</v>
      </c>
      <c r="AP69" s="170">
        <f>IF('Indicator Data'!AQ73="No Data",1,IF('Indicator Data imputation'!AQ72&lt;&gt;"",1,0))</f>
        <v>0</v>
      </c>
      <c r="AQ69" s="170">
        <f>IF('Indicator Data'!AR73="No Data",1,IF('Indicator Data imputation'!AR72&lt;&gt;"",1,0))</f>
        <v>0</v>
      </c>
      <c r="AR69" s="170">
        <f>IF('Indicator Data'!AS73="No Data",1,IF('Indicator Data imputation'!AS72&lt;&gt;"",1,0))</f>
        <v>0</v>
      </c>
      <c r="AS69" s="170">
        <f>IF('Indicator Data'!AT73="No Data",1,IF('Indicator Data imputation'!AT72&lt;&gt;"",1,0))</f>
        <v>0</v>
      </c>
      <c r="AT69" s="170">
        <f>IF('Indicator Data'!AU73="No Data",1,IF('Indicator Data imputation'!AU72&lt;&gt;"",1,0))</f>
        <v>0</v>
      </c>
      <c r="AU69" s="170">
        <f>IF('Indicator Data'!AV73="No Data",1,IF('Indicator Data imputation'!AV72&lt;&gt;"",1,0))</f>
        <v>0</v>
      </c>
      <c r="AV69" s="170">
        <f>IF('Indicator Data'!AW73="No Data",1,IF('Indicator Data imputation'!AW72&lt;&gt;"",1,0))</f>
        <v>0</v>
      </c>
      <c r="AW69" s="170">
        <f>IF('Indicator Data'!AX73="No Data",1,IF('Indicator Data imputation'!AX72&lt;&gt;"",1,0))</f>
        <v>0</v>
      </c>
      <c r="AX69" s="170">
        <f>IF('Indicator Data'!AY73="No Data",1,IF('Indicator Data imputation'!AY72&lt;&gt;"",1,0))</f>
        <v>0</v>
      </c>
      <c r="AY69" s="170">
        <f>IF('Indicator Data'!AZ73="No Data",1,IF('Indicator Data imputation'!AZ72&lt;&gt;"",1,0))</f>
        <v>0</v>
      </c>
      <c r="AZ69" s="170">
        <f>IF('Indicator Data'!BA73="No Data",1,IF('Indicator Data imputation'!BA72&lt;&gt;"",1,0))</f>
        <v>0</v>
      </c>
      <c r="BA69" s="5">
        <f t="shared" si="2"/>
        <v>1</v>
      </c>
      <c r="BB69" s="172">
        <f t="shared" si="3"/>
        <v>1.9607843137254902E-2</v>
      </c>
    </row>
    <row r="70" spans="1:54" x14ac:dyDescent="0.25">
      <c r="A70" s="5" t="s">
        <v>130</v>
      </c>
      <c r="B70" s="170">
        <f>IF('Indicator Data'!C74="No Data",1,IF('Indicator Data imputation'!C73&lt;&gt;"",1,0))</f>
        <v>0</v>
      </c>
      <c r="C70" s="170">
        <f>IF('Indicator Data'!D74="No Data",1,IF('Indicator Data imputation'!D73&lt;&gt;"",1,0))</f>
        <v>0</v>
      </c>
      <c r="D70" s="170">
        <f>IF('Indicator Data'!E74="No Data",1,IF('Indicator Data imputation'!E73&lt;&gt;"",1,0))</f>
        <v>0</v>
      </c>
      <c r="E70" s="170">
        <f>IF('Indicator Data'!F74="No Data",1,IF('Indicator Data imputation'!F73&lt;&gt;"",1,0))</f>
        <v>0</v>
      </c>
      <c r="F70" s="170">
        <f>IF('Indicator Data'!G74="No Data",1,IF('Indicator Data imputation'!G73&lt;&gt;"",1,0))</f>
        <v>0</v>
      </c>
      <c r="G70" s="170">
        <f>IF('Indicator Data'!H74="No Data",1,IF('Indicator Data imputation'!H73&lt;&gt;"",1,0))</f>
        <v>0</v>
      </c>
      <c r="H70" s="170">
        <f>IF('Indicator Data'!I74="No Data",1,IF('Indicator Data imputation'!I73&lt;&gt;"",1,0))</f>
        <v>0</v>
      </c>
      <c r="I70" s="170">
        <f>IF('Indicator Data'!J74="No Data",1,IF('Indicator Data imputation'!J73&lt;&gt;"",1,0))</f>
        <v>0</v>
      </c>
      <c r="J70" s="170">
        <f>IF('Indicator Data'!K74="No Data",1,IF('Indicator Data imputation'!K73&lt;&gt;"",1,0))</f>
        <v>0</v>
      </c>
      <c r="K70" s="170">
        <f>IF('Indicator Data'!L74="No Data",1,IF('Indicator Data imputation'!L73&lt;&gt;"",1,0))</f>
        <v>0</v>
      </c>
      <c r="L70" s="170">
        <f>IF('Indicator Data'!M74="No Data",1,IF('Indicator Data imputation'!M73&lt;&gt;"",1,0))</f>
        <v>0</v>
      </c>
      <c r="M70" s="170">
        <f>IF('Indicator Data'!N74="No Data",1,IF('Indicator Data imputation'!N73&lt;&gt;"",1,0))</f>
        <v>0</v>
      </c>
      <c r="N70" s="170">
        <f>IF('Indicator Data'!O74="No Data",1,IF('Indicator Data imputation'!O73&lt;&gt;"",1,0))</f>
        <v>0</v>
      </c>
      <c r="O70" s="170">
        <f>IF('Indicator Data'!P74="No Data",1,IF('Indicator Data imputation'!P73&lt;&gt;"",1,0))</f>
        <v>0</v>
      </c>
      <c r="P70" s="170">
        <f>IF('Indicator Data'!Q74="No Data",1,IF('Indicator Data imputation'!Q73&lt;&gt;"",1,0))</f>
        <v>0</v>
      </c>
      <c r="Q70" s="170">
        <f>IF('Indicator Data'!R74="No Data",1,IF('Indicator Data imputation'!R73&lt;&gt;"",1,0))</f>
        <v>0</v>
      </c>
      <c r="R70" s="170">
        <f>IF('Indicator Data'!S74="No Data",1,IF('Indicator Data imputation'!S73&lt;&gt;"",1,0))</f>
        <v>0</v>
      </c>
      <c r="S70" s="170">
        <f>IF('Indicator Data'!T74="No Data",1,IF('Indicator Data imputation'!T73&lt;&gt;"",1,0))</f>
        <v>0</v>
      </c>
      <c r="T70" s="170">
        <f>IF('Indicator Data'!U74="No Data",1,IF('Indicator Data imputation'!U73&lt;&gt;"",1,0))</f>
        <v>0</v>
      </c>
      <c r="U70" s="170">
        <f>IF('Indicator Data'!V74="No Data",1,IF('Indicator Data imputation'!V73&lt;&gt;"",1,0))</f>
        <v>0</v>
      </c>
      <c r="V70" s="170">
        <f>IF('Indicator Data'!W74="No Data",1,IF('Indicator Data imputation'!W73&lt;&gt;"",1,0))</f>
        <v>0</v>
      </c>
      <c r="W70" s="170">
        <f>IF('Indicator Data'!X74="No Data",1,IF('Indicator Data imputation'!X73&lt;&gt;"",1,0))</f>
        <v>0</v>
      </c>
      <c r="X70" s="170">
        <f>IF('Indicator Data'!Y74="No Data",1,IF('Indicator Data imputation'!Y73&lt;&gt;"",1,0))</f>
        <v>0</v>
      </c>
      <c r="Y70" s="170">
        <f>IF('Indicator Data'!Z74="No Data",1,IF('Indicator Data imputation'!Z73&lt;&gt;"",1,0))</f>
        <v>0</v>
      </c>
      <c r="Z70" s="170">
        <f>IF('Indicator Data'!AA74="No Data",1,IF('Indicator Data imputation'!AA73&lt;&gt;"",1,0))</f>
        <v>0</v>
      </c>
      <c r="AA70" s="170">
        <f>IF('Indicator Data'!AB74="No Data",1,IF('Indicator Data imputation'!AB73&lt;&gt;"",1,0))</f>
        <v>0</v>
      </c>
      <c r="AB70" s="170">
        <f>IF('Indicator Data'!AC74="No Data",1,IF('Indicator Data imputation'!AC73&lt;&gt;"",1,0))</f>
        <v>0</v>
      </c>
      <c r="AC70" s="170">
        <f>IF('Indicator Data'!AD74="No Data",1,IF('Indicator Data imputation'!AD73&lt;&gt;"",1,0))</f>
        <v>0</v>
      </c>
      <c r="AD70" s="170">
        <f>IF('Indicator Data'!AE74="No Data",1,IF('Indicator Data imputation'!AE73&lt;&gt;"",1,0))</f>
        <v>0</v>
      </c>
      <c r="AE70" s="170">
        <f>IF('Indicator Data'!AF74="No Data",1,IF('Indicator Data imputation'!AF73&lt;&gt;"",1,0))</f>
        <v>1</v>
      </c>
      <c r="AF70" s="170">
        <f>IF('Indicator Data'!AG74="No Data",1,IF('Indicator Data imputation'!AG73&lt;&gt;"",1,0))</f>
        <v>0</v>
      </c>
      <c r="AG70" s="170">
        <f>IF('Indicator Data'!AH74="No Data",1,IF('Indicator Data imputation'!AH73&lt;&gt;"",1,0))</f>
        <v>0</v>
      </c>
      <c r="AH70" s="170">
        <f>IF('Indicator Data'!AI74="No Data",1,IF('Indicator Data imputation'!AI73&lt;&gt;"",1,0))</f>
        <v>0</v>
      </c>
      <c r="AI70" s="170">
        <f>IF('Indicator Data'!AJ74="No Data",1,IF('Indicator Data imputation'!AJ73&lt;&gt;"",1,0))</f>
        <v>0</v>
      </c>
      <c r="AJ70" s="170">
        <f>IF('Indicator Data'!AK74="No Data",1,IF('Indicator Data imputation'!AK73&lt;&gt;"",1,0))</f>
        <v>0</v>
      </c>
      <c r="AK70" s="170">
        <f>IF('Indicator Data'!AL74="No Data",1,IF('Indicator Data imputation'!AL73&lt;&gt;"",1,0))</f>
        <v>0</v>
      </c>
      <c r="AL70" s="170">
        <f>IF('Indicator Data'!AM74="No Data",1,IF('Indicator Data imputation'!AM73&lt;&gt;"",1,0))</f>
        <v>0</v>
      </c>
      <c r="AM70" s="170">
        <f>IF('Indicator Data'!AN74="No Data",1,IF('Indicator Data imputation'!AN73&lt;&gt;"",1,0))</f>
        <v>0</v>
      </c>
      <c r="AN70" s="170">
        <f>IF('Indicator Data'!AO74="No Data",1,IF('Indicator Data imputation'!AO73&lt;&gt;"",1,0))</f>
        <v>0</v>
      </c>
      <c r="AO70" s="170">
        <f>IF('Indicator Data'!AP74="No Data",1,IF('Indicator Data imputation'!AP73&lt;&gt;"",1,0))</f>
        <v>1</v>
      </c>
      <c r="AP70" s="170">
        <f>IF('Indicator Data'!AQ74="No Data",1,IF('Indicator Data imputation'!AQ73&lt;&gt;"",1,0))</f>
        <v>1</v>
      </c>
      <c r="AQ70" s="170">
        <f>IF('Indicator Data'!AR74="No Data",1,IF('Indicator Data imputation'!AR73&lt;&gt;"",1,0))</f>
        <v>0</v>
      </c>
      <c r="AR70" s="170">
        <f>IF('Indicator Data'!AS74="No Data",1,IF('Indicator Data imputation'!AS73&lt;&gt;"",1,0))</f>
        <v>0</v>
      </c>
      <c r="AS70" s="170">
        <f>IF('Indicator Data'!AT74="No Data",1,IF('Indicator Data imputation'!AT73&lt;&gt;"",1,0))</f>
        <v>0</v>
      </c>
      <c r="AT70" s="170">
        <f>IF('Indicator Data'!AU74="No Data",1,IF('Indicator Data imputation'!AU73&lt;&gt;"",1,0))</f>
        <v>0</v>
      </c>
      <c r="AU70" s="170">
        <f>IF('Indicator Data'!AV74="No Data",1,IF('Indicator Data imputation'!AV73&lt;&gt;"",1,0))</f>
        <v>0</v>
      </c>
      <c r="AV70" s="170">
        <f>IF('Indicator Data'!AW74="No Data",1,IF('Indicator Data imputation'!AW73&lt;&gt;"",1,0))</f>
        <v>0</v>
      </c>
      <c r="AW70" s="170">
        <f>IF('Indicator Data'!AX74="No Data",1,IF('Indicator Data imputation'!AX73&lt;&gt;"",1,0))</f>
        <v>0</v>
      </c>
      <c r="AX70" s="170">
        <f>IF('Indicator Data'!AY74="No Data",1,IF('Indicator Data imputation'!AY73&lt;&gt;"",1,0))</f>
        <v>0</v>
      </c>
      <c r="AY70" s="170">
        <f>IF('Indicator Data'!AZ74="No Data",1,IF('Indicator Data imputation'!AZ73&lt;&gt;"",1,0))</f>
        <v>0</v>
      </c>
      <c r="AZ70" s="170">
        <f>IF('Indicator Data'!BA74="No Data",1,IF('Indicator Data imputation'!BA73&lt;&gt;"",1,0))</f>
        <v>0</v>
      </c>
      <c r="BA70" s="5">
        <f t="shared" si="2"/>
        <v>3</v>
      </c>
      <c r="BB70" s="172">
        <f t="shared" si="3"/>
        <v>5.8823529411764705E-2</v>
      </c>
    </row>
    <row r="71" spans="1:54" x14ac:dyDescent="0.25">
      <c r="A71" s="5" t="s">
        <v>131</v>
      </c>
      <c r="B71" s="170">
        <f>IF('Indicator Data'!C75="No Data",1,IF('Indicator Data imputation'!C74&lt;&gt;"",1,0))</f>
        <v>0</v>
      </c>
      <c r="C71" s="170">
        <f>IF('Indicator Data'!D75="No Data",1,IF('Indicator Data imputation'!D74&lt;&gt;"",1,0))</f>
        <v>0</v>
      </c>
      <c r="D71" s="170">
        <f>IF('Indicator Data'!E75="No Data",1,IF('Indicator Data imputation'!E74&lt;&gt;"",1,0))</f>
        <v>0</v>
      </c>
      <c r="E71" s="170">
        <f>IF('Indicator Data'!F75="No Data",1,IF('Indicator Data imputation'!F74&lt;&gt;"",1,0))</f>
        <v>0</v>
      </c>
      <c r="F71" s="170">
        <f>IF('Indicator Data'!G75="No Data",1,IF('Indicator Data imputation'!G74&lt;&gt;"",1,0))</f>
        <v>0</v>
      </c>
      <c r="G71" s="170">
        <f>IF('Indicator Data'!H75="No Data",1,IF('Indicator Data imputation'!H74&lt;&gt;"",1,0))</f>
        <v>0</v>
      </c>
      <c r="H71" s="170">
        <f>IF('Indicator Data'!I75="No Data",1,IF('Indicator Data imputation'!I74&lt;&gt;"",1,0))</f>
        <v>0</v>
      </c>
      <c r="I71" s="170">
        <f>IF('Indicator Data'!J75="No Data",1,IF('Indicator Data imputation'!J74&lt;&gt;"",1,0))</f>
        <v>0</v>
      </c>
      <c r="J71" s="170">
        <f>IF('Indicator Data'!K75="No Data",1,IF('Indicator Data imputation'!K74&lt;&gt;"",1,0))</f>
        <v>0</v>
      </c>
      <c r="K71" s="170">
        <f>IF('Indicator Data'!L75="No Data",1,IF('Indicator Data imputation'!L74&lt;&gt;"",1,0))</f>
        <v>0</v>
      </c>
      <c r="L71" s="170">
        <f>IF('Indicator Data'!M75="No Data",1,IF('Indicator Data imputation'!M74&lt;&gt;"",1,0))</f>
        <v>0</v>
      </c>
      <c r="M71" s="170">
        <f>IF('Indicator Data'!N75="No Data",1,IF('Indicator Data imputation'!N74&lt;&gt;"",1,0))</f>
        <v>0</v>
      </c>
      <c r="N71" s="170">
        <f>IF('Indicator Data'!O75="No Data",1,IF('Indicator Data imputation'!O74&lt;&gt;"",1,0))</f>
        <v>0</v>
      </c>
      <c r="O71" s="170">
        <f>IF('Indicator Data'!P75="No Data",1,IF('Indicator Data imputation'!P74&lt;&gt;"",1,0))</f>
        <v>0</v>
      </c>
      <c r="P71" s="170">
        <f>IF('Indicator Data'!Q75="No Data",1,IF('Indicator Data imputation'!Q74&lt;&gt;"",1,0))</f>
        <v>0</v>
      </c>
      <c r="Q71" s="170">
        <f>IF('Indicator Data'!R75="No Data",1,IF('Indicator Data imputation'!R74&lt;&gt;"",1,0))</f>
        <v>0</v>
      </c>
      <c r="R71" s="170">
        <f>IF('Indicator Data'!S75="No Data",1,IF('Indicator Data imputation'!S74&lt;&gt;"",1,0))</f>
        <v>0</v>
      </c>
      <c r="S71" s="170">
        <f>IF('Indicator Data'!T75="No Data",1,IF('Indicator Data imputation'!T74&lt;&gt;"",1,0))</f>
        <v>0</v>
      </c>
      <c r="T71" s="170">
        <f>IF('Indicator Data'!U75="No Data",1,IF('Indicator Data imputation'!U74&lt;&gt;"",1,0))</f>
        <v>0</v>
      </c>
      <c r="U71" s="170">
        <f>IF('Indicator Data'!V75="No Data",1,IF('Indicator Data imputation'!V74&lt;&gt;"",1,0))</f>
        <v>0</v>
      </c>
      <c r="V71" s="170">
        <f>IF('Indicator Data'!W75="No Data",1,IF('Indicator Data imputation'!W74&lt;&gt;"",1,0))</f>
        <v>0</v>
      </c>
      <c r="W71" s="170">
        <f>IF('Indicator Data'!X75="No Data",1,IF('Indicator Data imputation'!X74&lt;&gt;"",1,0))</f>
        <v>0</v>
      </c>
      <c r="X71" s="170">
        <f>IF('Indicator Data'!Y75="No Data",1,IF('Indicator Data imputation'!Y74&lt;&gt;"",1,0))</f>
        <v>0</v>
      </c>
      <c r="Y71" s="170">
        <f>IF('Indicator Data'!Z75="No Data",1,IF('Indicator Data imputation'!Z74&lt;&gt;"",1,0))</f>
        <v>0</v>
      </c>
      <c r="Z71" s="170">
        <f>IF('Indicator Data'!AA75="No Data",1,IF('Indicator Data imputation'!AA74&lt;&gt;"",1,0))</f>
        <v>0</v>
      </c>
      <c r="AA71" s="170">
        <f>IF('Indicator Data'!AB75="No Data",1,IF('Indicator Data imputation'!AB74&lt;&gt;"",1,0))</f>
        <v>0</v>
      </c>
      <c r="AB71" s="170">
        <f>IF('Indicator Data'!AC75="No Data",1,IF('Indicator Data imputation'!AC74&lt;&gt;"",1,0))</f>
        <v>0</v>
      </c>
      <c r="AC71" s="170">
        <f>IF('Indicator Data'!AD75="No Data",1,IF('Indicator Data imputation'!AD74&lt;&gt;"",1,0))</f>
        <v>0</v>
      </c>
      <c r="AD71" s="170">
        <f>IF('Indicator Data'!AE75="No Data",1,IF('Indicator Data imputation'!AE74&lt;&gt;"",1,0))</f>
        <v>0</v>
      </c>
      <c r="AE71" s="170">
        <f>IF('Indicator Data'!AF75="No Data",1,IF('Indicator Data imputation'!AF74&lt;&gt;"",1,0))</f>
        <v>0</v>
      </c>
      <c r="AF71" s="170">
        <f>IF('Indicator Data'!AG75="No Data",1,IF('Indicator Data imputation'!AG74&lt;&gt;"",1,0))</f>
        <v>0</v>
      </c>
      <c r="AG71" s="170">
        <f>IF('Indicator Data'!AH75="No Data",1,IF('Indicator Data imputation'!AH74&lt;&gt;"",1,0))</f>
        <v>0</v>
      </c>
      <c r="AH71" s="170">
        <f>IF('Indicator Data'!AI75="No Data",1,IF('Indicator Data imputation'!AI74&lt;&gt;"",1,0))</f>
        <v>0</v>
      </c>
      <c r="AI71" s="170">
        <f>IF('Indicator Data'!AJ75="No Data",1,IF('Indicator Data imputation'!AJ74&lt;&gt;"",1,0))</f>
        <v>0</v>
      </c>
      <c r="AJ71" s="170">
        <f>IF('Indicator Data'!AK75="No Data",1,IF('Indicator Data imputation'!AK74&lt;&gt;"",1,0))</f>
        <v>0</v>
      </c>
      <c r="AK71" s="170">
        <f>IF('Indicator Data'!AL75="No Data",1,IF('Indicator Data imputation'!AL74&lt;&gt;"",1,0))</f>
        <v>0</v>
      </c>
      <c r="AL71" s="170">
        <f>IF('Indicator Data'!AM75="No Data",1,IF('Indicator Data imputation'!AM74&lt;&gt;"",1,0))</f>
        <v>0</v>
      </c>
      <c r="AM71" s="170">
        <f>IF('Indicator Data'!AN75="No Data",1,IF('Indicator Data imputation'!AN74&lt;&gt;"",1,0))</f>
        <v>0</v>
      </c>
      <c r="AN71" s="170">
        <f>IF('Indicator Data'!AO75="No Data",1,IF('Indicator Data imputation'!AO74&lt;&gt;"",1,0))</f>
        <v>0</v>
      </c>
      <c r="AO71" s="170">
        <f>IF('Indicator Data'!AP75="No Data",1,IF('Indicator Data imputation'!AP74&lt;&gt;"",1,0))</f>
        <v>1</v>
      </c>
      <c r="AP71" s="170">
        <f>IF('Indicator Data'!AQ75="No Data",1,IF('Indicator Data imputation'!AQ74&lt;&gt;"",1,0))</f>
        <v>1</v>
      </c>
      <c r="AQ71" s="170">
        <f>IF('Indicator Data'!AR75="No Data",1,IF('Indicator Data imputation'!AR74&lt;&gt;"",1,0))</f>
        <v>1</v>
      </c>
      <c r="AR71" s="170">
        <f>IF('Indicator Data'!AS75="No Data",1,IF('Indicator Data imputation'!AS74&lt;&gt;"",1,0))</f>
        <v>0</v>
      </c>
      <c r="AS71" s="170">
        <f>IF('Indicator Data'!AT75="No Data",1,IF('Indicator Data imputation'!AT74&lt;&gt;"",1,0))</f>
        <v>0</v>
      </c>
      <c r="AT71" s="170">
        <f>IF('Indicator Data'!AU75="No Data",1,IF('Indicator Data imputation'!AU74&lt;&gt;"",1,0))</f>
        <v>0</v>
      </c>
      <c r="AU71" s="170">
        <f>IF('Indicator Data'!AV75="No Data",1,IF('Indicator Data imputation'!AV74&lt;&gt;"",1,0))</f>
        <v>0</v>
      </c>
      <c r="AV71" s="170">
        <f>IF('Indicator Data'!AW75="No Data",1,IF('Indicator Data imputation'!AW74&lt;&gt;"",1,0))</f>
        <v>0</v>
      </c>
      <c r="AW71" s="170">
        <f>IF('Indicator Data'!AX75="No Data",1,IF('Indicator Data imputation'!AX74&lt;&gt;"",1,0))</f>
        <v>0</v>
      </c>
      <c r="AX71" s="170">
        <f>IF('Indicator Data'!AY75="No Data",1,IF('Indicator Data imputation'!AY74&lt;&gt;"",1,0))</f>
        <v>0</v>
      </c>
      <c r="AY71" s="170">
        <f>IF('Indicator Data'!AZ75="No Data",1,IF('Indicator Data imputation'!AZ74&lt;&gt;"",1,0))</f>
        <v>0</v>
      </c>
      <c r="AZ71" s="170">
        <f>IF('Indicator Data'!BA75="No Data",1,IF('Indicator Data imputation'!BA74&lt;&gt;"",1,0))</f>
        <v>0</v>
      </c>
      <c r="BA71" s="5">
        <f t="shared" si="2"/>
        <v>3</v>
      </c>
      <c r="BB71" s="172">
        <f t="shared" si="3"/>
        <v>5.8823529411764705E-2</v>
      </c>
    </row>
    <row r="72" spans="1:54" x14ac:dyDescent="0.25">
      <c r="A72" s="5" t="s">
        <v>133</v>
      </c>
      <c r="B72" s="170">
        <f>IF('Indicator Data'!C76="No Data",1,IF('Indicator Data imputation'!C75&lt;&gt;"",1,0))</f>
        <v>0</v>
      </c>
      <c r="C72" s="170">
        <f>IF('Indicator Data'!D76="No Data",1,IF('Indicator Data imputation'!D75&lt;&gt;"",1,0))</f>
        <v>0</v>
      </c>
      <c r="D72" s="170">
        <f>IF('Indicator Data'!E76="No Data",1,IF('Indicator Data imputation'!E75&lt;&gt;"",1,0))</f>
        <v>0</v>
      </c>
      <c r="E72" s="170">
        <f>IF('Indicator Data'!F76="No Data",1,IF('Indicator Data imputation'!F75&lt;&gt;"",1,0))</f>
        <v>0</v>
      </c>
      <c r="F72" s="170">
        <f>IF('Indicator Data'!G76="No Data",1,IF('Indicator Data imputation'!G75&lt;&gt;"",1,0))</f>
        <v>0</v>
      </c>
      <c r="G72" s="170">
        <f>IF('Indicator Data'!H76="No Data",1,IF('Indicator Data imputation'!H75&lt;&gt;"",1,0))</f>
        <v>0</v>
      </c>
      <c r="H72" s="170">
        <f>IF('Indicator Data'!I76="No Data",1,IF('Indicator Data imputation'!I75&lt;&gt;"",1,0))</f>
        <v>0</v>
      </c>
      <c r="I72" s="170">
        <f>IF('Indicator Data'!J76="No Data",1,IF('Indicator Data imputation'!J75&lt;&gt;"",1,0))</f>
        <v>0</v>
      </c>
      <c r="J72" s="170">
        <f>IF('Indicator Data'!K76="No Data",1,IF('Indicator Data imputation'!K75&lt;&gt;"",1,0))</f>
        <v>0</v>
      </c>
      <c r="K72" s="170">
        <f>IF('Indicator Data'!L76="No Data",1,IF('Indicator Data imputation'!L75&lt;&gt;"",1,0))</f>
        <v>0</v>
      </c>
      <c r="L72" s="170">
        <f>IF('Indicator Data'!M76="No Data",1,IF('Indicator Data imputation'!M75&lt;&gt;"",1,0))</f>
        <v>0</v>
      </c>
      <c r="M72" s="170">
        <f>IF('Indicator Data'!N76="No Data",1,IF('Indicator Data imputation'!N75&lt;&gt;"",1,0))</f>
        <v>0</v>
      </c>
      <c r="N72" s="170">
        <f>IF('Indicator Data'!O76="No Data",1,IF('Indicator Data imputation'!O75&lt;&gt;"",1,0))</f>
        <v>0</v>
      </c>
      <c r="O72" s="170">
        <f>IF('Indicator Data'!P76="No Data",1,IF('Indicator Data imputation'!P75&lt;&gt;"",1,0))</f>
        <v>0</v>
      </c>
      <c r="P72" s="170">
        <f>IF('Indicator Data'!Q76="No Data",1,IF('Indicator Data imputation'!Q75&lt;&gt;"",1,0))</f>
        <v>0</v>
      </c>
      <c r="Q72" s="170">
        <f>IF('Indicator Data'!R76="No Data",1,IF('Indicator Data imputation'!R75&lt;&gt;"",1,0))</f>
        <v>0</v>
      </c>
      <c r="R72" s="170">
        <f>IF('Indicator Data'!S76="No Data",1,IF('Indicator Data imputation'!S75&lt;&gt;"",1,0))</f>
        <v>0</v>
      </c>
      <c r="S72" s="170">
        <f>IF('Indicator Data'!T76="No Data",1,IF('Indicator Data imputation'!T75&lt;&gt;"",1,0))</f>
        <v>0</v>
      </c>
      <c r="T72" s="170">
        <f>IF('Indicator Data'!U76="No Data",1,IF('Indicator Data imputation'!U75&lt;&gt;"",1,0))</f>
        <v>0</v>
      </c>
      <c r="U72" s="170">
        <f>IF('Indicator Data'!V76="No Data",1,IF('Indicator Data imputation'!V75&lt;&gt;"",1,0))</f>
        <v>0</v>
      </c>
      <c r="V72" s="170">
        <f>IF('Indicator Data'!W76="No Data",1,IF('Indicator Data imputation'!W75&lt;&gt;"",1,0))</f>
        <v>0</v>
      </c>
      <c r="W72" s="170">
        <f>IF('Indicator Data'!X76="No Data",1,IF('Indicator Data imputation'!X75&lt;&gt;"",1,0))</f>
        <v>0</v>
      </c>
      <c r="X72" s="170">
        <f>IF('Indicator Data'!Y76="No Data",1,IF('Indicator Data imputation'!Y75&lt;&gt;"",1,0))</f>
        <v>0</v>
      </c>
      <c r="Y72" s="170">
        <f>IF('Indicator Data'!Z76="No Data",1,IF('Indicator Data imputation'!Z75&lt;&gt;"",1,0))</f>
        <v>0</v>
      </c>
      <c r="Z72" s="170">
        <f>IF('Indicator Data'!AA76="No Data",1,IF('Indicator Data imputation'!AA75&lt;&gt;"",1,0))</f>
        <v>0</v>
      </c>
      <c r="AA72" s="170">
        <f>IF('Indicator Data'!AB76="No Data",1,IF('Indicator Data imputation'!AB75&lt;&gt;"",1,0))</f>
        <v>0</v>
      </c>
      <c r="AB72" s="170">
        <f>IF('Indicator Data'!AC76="No Data",1,IF('Indicator Data imputation'!AC75&lt;&gt;"",1,0))</f>
        <v>0</v>
      </c>
      <c r="AC72" s="170">
        <f>IF('Indicator Data'!AD76="No Data",1,IF('Indicator Data imputation'!AD75&lt;&gt;"",1,0))</f>
        <v>0</v>
      </c>
      <c r="AD72" s="170">
        <f>IF('Indicator Data'!AE76="No Data",1,IF('Indicator Data imputation'!AE75&lt;&gt;"",1,0))</f>
        <v>0</v>
      </c>
      <c r="AE72" s="170">
        <f>IF('Indicator Data'!AF76="No Data",1,IF('Indicator Data imputation'!AF75&lt;&gt;"",1,0))</f>
        <v>0</v>
      </c>
      <c r="AF72" s="170">
        <f>IF('Indicator Data'!AG76="No Data",1,IF('Indicator Data imputation'!AG75&lt;&gt;"",1,0))</f>
        <v>0</v>
      </c>
      <c r="AG72" s="170">
        <f>IF('Indicator Data'!AH76="No Data",1,IF('Indicator Data imputation'!AH75&lt;&gt;"",1,0))</f>
        <v>0</v>
      </c>
      <c r="AH72" s="170">
        <f>IF('Indicator Data'!AI76="No Data",1,IF('Indicator Data imputation'!AI75&lt;&gt;"",1,0))</f>
        <v>0</v>
      </c>
      <c r="AI72" s="170">
        <f>IF('Indicator Data'!AJ76="No Data",1,IF('Indicator Data imputation'!AJ75&lt;&gt;"",1,0))</f>
        <v>0</v>
      </c>
      <c r="AJ72" s="170">
        <f>IF('Indicator Data'!AK76="No Data",1,IF('Indicator Data imputation'!AK75&lt;&gt;"",1,0))</f>
        <v>0</v>
      </c>
      <c r="AK72" s="170">
        <f>IF('Indicator Data'!AL76="No Data",1,IF('Indicator Data imputation'!AL75&lt;&gt;"",1,0))</f>
        <v>0</v>
      </c>
      <c r="AL72" s="170">
        <f>IF('Indicator Data'!AM76="No Data",1,IF('Indicator Data imputation'!AM75&lt;&gt;"",1,0))</f>
        <v>0</v>
      </c>
      <c r="AM72" s="170">
        <f>IF('Indicator Data'!AN76="No Data",1,IF('Indicator Data imputation'!AN75&lt;&gt;"",1,0))</f>
        <v>0</v>
      </c>
      <c r="AN72" s="170">
        <f>IF('Indicator Data'!AO76="No Data",1,IF('Indicator Data imputation'!AO75&lt;&gt;"",1,0))</f>
        <v>0</v>
      </c>
      <c r="AO72" s="170">
        <f>IF('Indicator Data'!AP76="No Data",1,IF('Indicator Data imputation'!AP75&lt;&gt;"",1,0))</f>
        <v>0</v>
      </c>
      <c r="AP72" s="170">
        <f>IF('Indicator Data'!AQ76="No Data",1,IF('Indicator Data imputation'!AQ75&lt;&gt;"",1,0))</f>
        <v>0</v>
      </c>
      <c r="AQ72" s="170">
        <f>IF('Indicator Data'!AR76="No Data",1,IF('Indicator Data imputation'!AR75&lt;&gt;"",1,0))</f>
        <v>0</v>
      </c>
      <c r="AR72" s="170">
        <f>IF('Indicator Data'!AS76="No Data",1,IF('Indicator Data imputation'!AS75&lt;&gt;"",1,0))</f>
        <v>0</v>
      </c>
      <c r="AS72" s="170">
        <f>IF('Indicator Data'!AT76="No Data",1,IF('Indicator Data imputation'!AT75&lt;&gt;"",1,0))</f>
        <v>0</v>
      </c>
      <c r="AT72" s="170">
        <f>IF('Indicator Data'!AU76="No Data",1,IF('Indicator Data imputation'!AU75&lt;&gt;"",1,0))</f>
        <v>0</v>
      </c>
      <c r="AU72" s="170">
        <f>IF('Indicator Data'!AV76="No Data",1,IF('Indicator Data imputation'!AV75&lt;&gt;"",1,0))</f>
        <v>0</v>
      </c>
      <c r="AV72" s="170">
        <f>IF('Indicator Data'!AW76="No Data",1,IF('Indicator Data imputation'!AW75&lt;&gt;"",1,0))</f>
        <v>0</v>
      </c>
      <c r="AW72" s="170">
        <f>IF('Indicator Data'!AX76="No Data",1,IF('Indicator Data imputation'!AX75&lt;&gt;"",1,0))</f>
        <v>0</v>
      </c>
      <c r="AX72" s="170">
        <f>IF('Indicator Data'!AY76="No Data",1,IF('Indicator Data imputation'!AY75&lt;&gt;"",1,0))</f>
        <v>0</v>
      </c>
      <c r="AY72" s="170">
        <f>IF('Indicator Data'!AZ76="No Data",1,IF('Indicator Data imputation'!AZ75&lt;&gt;"",1,0))</f>
        <v>0</v>
      </c>
      <c r="AZ72" s="170">
        <f>IF('Indicator Data'!BA76="No Data",1,IF('Indicator Data imputation'!BA75&lt;&gt;"",1,0))</f>
        <v>0</v>
      </c>
      <c r="BA72" s="5">
        <f t="shared" si="2"/>
        <v>0</v>
      </c>
      <c r="BB72" s="172">
        <f t="shared" si="3"/>
        <v>0</v>
      </c>
    </row>
    <row r="73" spans="1:54" x14ac:dyDescent="0.25">
      <c r="A73" s="5" t="s">
        <v>135</v>
      </c>
      <c r="B73" s="170">
        <f>IF('Indicator Data'!C77="No Data",1,IF('Indicator Data imputation'!C76&lt;&gt;"",1,0))</f>
        <v>0</v>
      </c>
      <c r="C73" s="170">
        <f>IF('Indicator Data'!D77="No Data",1,IF('Indicator Data imputation'!D76&lt;&gt;"",1,0))</f>
        <v>0</v>
      </c>
      <c r="D73" s="170">
        <f>IF('Indicator Data'!E77="No Data",1,IF('Indicator Data imputation'!E76&lt;&gt;"",1,0))</f>
        <v>0</v>
      </c>
      <c r="E73" s="170">
        <f>IF('Indicator Data'!F77="No Data",1,IF('Indicator Data imputation'!F76&lt;&gt;"",1,0))</f>
        <v>0</v>
      </c>
      <c r="F73" s="170">
        <f>IF('Indicator Data'!G77="No Data",1,IF('Indicator Data imputation'!G76&lt;&gt;"",1,0))</f>
        <v>0</v>
      </c>
      <c r="G73" s="170">
        <f>IF('Indicator Data'!H77="No Data",1,IF('Indicator Data imputation'!H76&lt;&gt;"",1,0))</f>
        <v>0</v>
      </c>
      <c r="H73" s="170">
        <f>IF('Indicator Data'!I77="No Data",1,IF('Indicator Data imputation'!I76&lt;&gt;"",1,0))</f>
        <v>0</v>
      </c>
      <c r="I73" s="170">
        <f>IF('Indicator Data'!J77="No Data",1,IF('Indicator Data imputation'!J76&lt;&gt;"",1,0))</f>
        <v>0</v>
      </c>
      <c r="J73" s="170">
        <f>IF('Indicator Data'!K77="No Data",1,IF('Indicator Data imputation'!K76&lt;&gt;"",1,0))</f>
        <v>0</v>
      </c>
      <c r="K73" s="170">
        <f>IF('Indicator Data'!L77="No Data",1,IF('Indicator Data imputation'!L76&lt;&gt;"",1,0))</f>
        <v>0</v>
      </c>
      <c r="L73" s="170">
        <f>IF('Indicator Data'!M77="No Data",1,IF('Indicator Data imputation'!M76&lt;&gt;"",1,0))</f>
        <v>0</v>
      </c>
      <c r="M73" s="170">
        <f>IF('Indicator Data'!N77="No Data",1,IF('Indicator Data imputation'!N76&lt;&gt;"",1,0))</f>
        <v>0</v>
      </c>
      <c r="N73" s="170">
        <f>IF('Indicator Data'!O77="No Data",1,IF('Indicator Data imputation'!O76&lt;&gt;"",1,0))</f>
        <v>0</v>
      </c>
      <c r="O73" s="170">
        <f>IF('Indicator Data'!P77="No Data",1,IF('Indicator Data imputation'!P76&lt;&gt;"",1,0))</f>
        <v>0</v>
      </c>
      <c r="P73" s="170">
        <f>IF('Indicator Data'!Q77="No Data",1,IF('Indicator Data imputation'!Q76&lt;&gt;"",1,0))</f>
        <v>0</v>
      </c>
      <c r="Q73" s="170">
        <f>IF('Indicator Data'!R77="No Data",1,IF('Indicator Data imputation'!R76&lt;&gt;"",1,0))</f>
        <v>0</v>
      </c>
      <c r="R73" s="170">
        <f>IF('Indicator Data'!S77="No Data",1,IF('Indicator Data imputation'!S76&lt;&gt;"",1,0))</f>
        <v>0</v>
      </c>
      <c r="S73" s="170">
        <f>IF('Indicator Data'!T77="No Data",1,IF('Indicator Data imputation'!T76&lt;&gt;"",1,0))</f>
        <v>0</v>
      </c>
      <c r="T73" s="170">
        <f>IF('Indicator Data'!U77="No Data",1,IF('Indicator Data imputation'!U76&lt;&gt;"",1,0))</f>
        <v>0</v>
      </c>
      <c r="U73" s="170">
        <f>IF('Indicator Data'!V77="No Data",1,IF('Indicator Data imputation'!V76&lt;&gt;"",1,0))</f>
        <v>0</v>
      </c>
      <c r="V73" s="170">
        <f>IF('Indicator Data'!W77="No Data",1,IF('Indicator Data imputation'!W76&lt;&gt;"",1,0))</f>
        <v>0</v>
      </c>
      <c r="W73" s="170">
        <f>IF('Indicator Data'!X77="No Data",1,IF('Indicator Data imputation'!X76&lt;&gt;"",1,0))</f>
        <v>0</v>
      </c>
      <c r="X73" s="170">
        <f>IF('Indicator Data'!Y77="No Data",1,IF('Indicator Data imputation'!Y76&lt;&gt;"",1,0))</f>
        <v>1</v>
      </c>
      <c r="Y73" s="170">
        <f>IF('Indicator Data'!Z77="No Data",1,IF('Indicator Data imputation'!Z76&lt;&gt;"",1,0))</f>
        <v>0</v>
      </c>
      <c r="Z73" s="170">
        <f>IF('Indicator Data'!AA77="No Data",1,IF('Indicator Data imputation'!AA76&lt;&gt;"",1,0))</f>
        <v>0</v>
      </c>
      <c r="AA73" s="170">
        <f>IF('Indicator Data'!AB77="No Data",1,IF('Indicator Data imputation'!AB76&lt;&gt;"",1,0))</f>
        <v>0</v>
      </c>
      <c r="AB73" s="170">
        <f>IF('Indicator Data'!AC77="No Data",1,IF('Indicator Data imputation'!AC76&lt;&gt;"",1,0))</f>
        <v>0</v>
      </c>
      <c r="AC73" s="170">
        <f>IF('Indicator Data'!AD77="No Data",1,IF('Indicator Data imputation'!AD76&lt;&gt;"",1,0))</f>
        <v>0</v>
      </c>
      <c r="AD73" s="170">
        <f>IF('Indicator Data'!AE77="No Data",1,IF('Indicator Data imputation'!AE76&lt;&gt;"",1,0))</f>
        <v>0</v>
      </c>
      <c r="AE73" s="170">
        <f>IF('Indicator Data'!AF77="No Data",1,IF('Indicator Data imputation'!AF76&lt;&gt;"",1,0))</f>
        <v>0</v>
      </c>
      <c r="AF73" s="170">
        <f>IF('Indicator Data'!AG77="No Data",1,IF('Indicator Data imputation'!AG76&lt;&gt;"",1,0))</f>
        <v>0</v>
      </c>
      <c r="AG73" s="170">
        <f>IF('Indicator Data'!AH77="No Data",1,IF('Indicator Data imputation'!AH76&lt;&gt;"",1,0))</f>
        <v>0</v>
      </c>
      <c r="AH73" s="170">
        <f>IF('Indicator Data'!AI77="No Data",1,IF('Indicator Data imputation'!AI76&lt;&gt;"",1,0))</f>
        <v>0</v>
      </c>
      <c r="AI73" s="170">
        <f>IF('Indicator Data'!AJ77="No Data",1,IF('Indicator Data imputation'!AJ76&lt;&gt;"",1,0))</f>
        <v>0</v>
      </c>
      <c r="AJ73" s="170">
        <f>IF('Indicator Data'!AK77="No Data",1,IF('Indicator Data imputation'!AK76&lt;&gt;"",1,0))</f>
        <v>0</v>
      </c>
      <c r="AK73" s="170">
        <f>IF('Indicator Data'!AL77="No Data",1,IF('Indicator Data imputation'!AL76&lt;&gt;"",1,0))</f>
        <v>0</v>
      </c>
      <c r="AL73" s="170">
        <f>IF('Indicator Data'!AM77="No Data",1,IF('Indicator Data imputation'!AM76&lt;&gt;"",1,0))</f>
        <v>0</v>
      </c>
      <c r="AM73" s="170">
        <f>IF('Indicator Data'!AN77="No Data",1,IF('Indicator Data imputation'!AN76&lt;&gt;"",1,0))</f>
        <v>0</v>
      </c>
      <c r="AN73" s="170">
        <f>IF('Indicator Data'!AO77="No Data",1,IF('Indicator Data imputation'!AO76&lt;&gt;"",1,0))</f>
        <v>0</v>
      </c>
      <c r="AO73" s="170">
        <f>IF('Indicator Data'!AP77="No Data",1,IF('Indicator Data imputation'!AP76&lt;&gt;"",1,0))</f>
        <v>0</v>
      </c>
      <c r="AP73" s="170">
        <f>IF('Indicator Data'!AQ77="No Data",1,IF('Indicator Data imputation'!AQ76&lt;&gt;"",1,0))</f>
        <v>0</v>
      </c>
      <c r="AQ73" s="170">
        <f>IF('Indicator Data'!AR77="No Data",1,IF('Indicator Data imputation'!AR76&lt;&gt;"",1,0))</f>
        <v>0</v>
      </c>
      <c r="AR73" s="170">
        <f>IF('Indicator Data'!AS77="No Data",1,IF('Indicator Data imputation'!AS76&lt;&gt;"",1,0))</f>
        <v>0</v>
      </c>
      <c r="AS73" s="170">
        <f>IF('Indicator Data'!AT77="No Data",1,IF('Indicator Data imputation'!AT76&lt;&gt;"",1,0))</f>
        <v>0</v>
      </c>
      <c r="AT73" s="170">
        <f>IF('Indicator Data'!AU77="No Data",1,IF('Indicator Data imputation'!AU76&lt;&gt;"",1,0))</f>
        <v>0</v>
      </c>
      <c r="AU73" s="170">
        <f>IF('Indicator Data'!AV77="No Data",1,IF('Indicator Data imputation'!AV76&lt;&gt;"",1,0))</f>
        <v>0</v>
      </c>
      <c r="AV73" s="170">
        <f>IF('Indicator Data'!AW77="No Data",1,IF('Indicator Data imputation'!AW76&lt;&gt;"",1,0))</f>
        <v>0</v>
      </c>
      <c r="AW73" s="170">
        <f>IF('Indicator Data'!AX77="No Data",1,IF('Indicator Data imputation'!AX76&lt;&gt;"",1,0))</f>
        <v>0</v>
      </c>
      <c r="AX73" s="170">
        <f>IF('Indicator Data'!AY77="No Data",1,IF('Indicator Data imputation'!AY76&lt;&gt;"",1,0))</f>
        <v>0</v>
      </c>
      <c r="AY73" s="170">
        <f>IF('Indicator Data'!AZ77="No Data",1,IF('Indicator Data imputation'!AZ76&lt;&gt;"",1,0))</f>
        <v>0</v>
      </c>
      <c r="AZ73" s="170">
        <f>IF('Indicator Data'!BA77="No Data",1,IF('Indicator Data imputation'!BA76&lt;&gt;"",1,0))</f>
        <v>0</v>
      </c>
      <c r="BA73" s="5">
        <f t="shared" si="2"/>
        <v>1</v>
      </c>
      <c r="BB73" s="172">
        <f t="shared" si="3"/>
        <v>1.9607843137254902E-2</v>
      </c>
    </row>
    <row r="74" spans="1:54" x14ac:dyDescent="0.25">
      <c r="A74" s="5" t="s">
        <v>137</v>
      </c>
      <c r="B74" s="170">
        <f>IF('Indicator Data'!C78="No Data",1,IF('Indicator Data imputation'!C77&lt;&gt;"",1,0))</f>
        <v>0</v>
      </c>
      <c r="C74" s="170">
        <f>IF('Indicator Data'!D78="No Data",1,IF('Indicator Data imputation'!D77&lt;&gt;"",1,0))</f>
        <v>0</v>
      </c>
      <c r="D74" s="170">
        <f>IF('Indicator Data'!E78="No Data",1,IF('Indicator Data imputation'!E77&lt;&gt;"",1,0))</f>
        <v>0</v>
      </c>
      <c r="E74" s="170">
        <f>IF('Indicator Data'!F78="No Data",1,IF('Indicator Data imputation'!F77&lt;&gt;"",1,0))</f>
        <v>0</v>
      </c>
      <c r="F74" s="170">
        <f>IF('Indicator Data'!G78="No Data",1,IF('Indicator Data imputation'!G77&lt;&gt;"",1,0))</f>
        <v>0</v>
      </c>
      <c r="G74" s="170">
        <f>IF('Indicator Data'!H78="No Data",1,IF('Indicator Data imputation'!H77&lt;&gt;"",1,0))</f>
        <v>0</v>
      </c>
      <c r="H74" s="170">
        <f>IF('Indicator Data'!I78="No Data",1,IF('Indicator Data imputation'!I77&lt;&gt;"",1,0))</f>
        <v>0</v>
      </c>
      <c r="I74" s="170">
        <f>IF('Indicator Data'!J78="No Data",1,IF('Indicator Data imputation'!J77&lt;&gt;"",1,0))</f>
        <v>0</v>
      </c>
      <c r="J74" s="170">
        <f>IF('Indicator Data'!K78="No Data",1,IF('Indicator Data imputation'!K77&lt;&gt;"",1,0))</f>
        <v>0</v>
      </c>
      <c r="K74" s="170">
        <f>IF('Indicator Data'!L78="No Data",1,IF('Indicator Data imputation'!L77&lt;&gt;"",1,0))</f>
        <v>0</v>
      </c>
      <c r="L74" s="170">
        <f>IF('Indicator Data'!M78="No Data",1,IF('Indicator Data imputation'!M77&lt;&gt;"",1,0))</f>
        <v>0</v>
      </c>
      <c r="M74" s="170">
        <f>IF('Indicator Data'!N78="No Data",1,IF('Indicator Data imputation'!N77&lt;&gt;"",1,0))</f>
        <v>0</v>
      </c>
      <c r="N74" s="170">
        <f>IF('Indicator Data'!O78="No Data",1,IF('Indicator Data imputation'!O77&lt;&gt;"",1,0))</f>
        <v>0</v>
      </c>
      <c r="O74" s="170">
        <f>IF('Indicator Data'!P78="No Data",1,IF('Indicator Data imputation'!P77&lt;&gt;"",1,0))</f>
        <v>0</v>
      </c>
      <c r="P74" s="170">
        <f>IF('Indicator Data'!Q78="No Data",1,IF('Indicator Data imputation'!Q77&lt;&gt;"",1,0))</f>
        <v>0</v>
      </c>
      <c r="Q74" s="170">
        <f>IF('Indicator Data'!R78="No Data",1,IF('Indicator Data imputation'!R77&lt;&gt;"",1,0))</f>
        <v>1</v>
      </c>
      <c r="R74" s="170">
        <f>IF('Indicator Data'!S78="No Data",1,IF('Indicator Data imputation'!S77&lt;&gt;"",1,0))</f>
        <v>0</v>
      </c>
      <c r="S74" s="170">
        <f>IF('Indicator Data'!T78="No Data",1,IF('Indicator Data imputation'!T77&lt;&gt;"",1,0))</f>
        <v>0</v>
      </c>
      <c r="T74" s="170">
        <f>IF('Indicator Data'!U78="No Data",1,IF('Indicator Data imputation'!U77&lt;&gt;"",1,0))</f>
        <v>0</v>
      </c>
      <c r="U74" s="170">
        <f>IF('Indicator Data'!V78="No Data",1,IF('Indicator Data imputation'!V77&lt;&gt;"",1,0))</f>
        <v>1</v>
      </c>
      <c r="V74" s="170">
        <f>IF('Indicator Data'!W78="No Data",1,IF('Indicator Data imputation'!W77&lt;&gt;"",1,0))</f>
        <v>0</v>
      </c>
      <c r="W74" s="170">
        <f>IF('Indicator Data'!X78="No Data",1,IF('Indicator Data imputation'!X77&lt;&gt;"",1,0))</f>
        <v>1</v>
      </c>
      <c r="X74" s="170">
        <f>IF('Indicator Data'!Y78="No Data",1,IF('Indicator Data imputation'!Y77&lt;&gt;"",1,0))</f>
        <v>0</v>
      </c>
      <c r="Y74" s="170">
        <f>IF('Indicator Data'!Z78="No Data",1,IF('Indicator Data imputation'!Z77&lt;&gt;"",1,0))</f>
        <v>0</v>
      </c>
      <c r="Z74" s="170">
        <f>IF('Indicator Data'!AA78="No Data",1,IF('Indicator Data imputation'!AA77&lt;&gt;"",1,0))</f>
        <v>0</v>
      </c>
      <c r="AA74" s="170">
        <f>IF('Indicator Data'!AB78="No Data",1,IF('Indicator Data imputation'!AB77&lt;&gt;"",1,0))</f>
        <v>1</v>
      </c>
      <c r="AB74" s="170">
        <f>IF('Indicator Data'!AC78="No Data",1,IF('Indicator Data imputation'!AC77&lt;&gt;"",1,0))</f>
        <v>0</v>
      </c>
      <c r="AC74" s="170">
        <f>IF('Indicator Data'!AD78="No Data",1,IF('Indicator Data imputation'!AD77&lt;&gt;"",1,0))</f>
        <v>0</v>
      </c>
      <c r="AD74" s="170">
        <f>IF('Indicator Data'!AE78="No Data",1,IF('Indicator Data imputation'!AE77&lt;&gt;"",1,0))</f>
        <v>1</v>
      </c>
      <c r="AE74" s="170">
        <f>IF('Indicator Data'!AF78="No Data",1,IF('Indicator Data imputation'!AF77&lt;&gt;"",1,0))</f>
        <v>0</v>
      </c>
      <c r="AF74" s="170">
        <f>IF('Indicator Data'!AG78="No Data",1,IF('Indicator Data imputation'!AG77&lt;&gt;"",1,0))</f>
        <v>0</v>
      </c>
      <c r="AG74" s="170">
        <f>IF('Indicator Data'!AH78="No Data",1,IF('Indicator Data imputation'!AH77&lt;&gt;"",1,0))</f>
        <v>0</v>
      </c>
      <c r="AH74" s="170">
        <f>IF('Indicator Data'!AI78="No Data",1,IF('Indicator Data imputation'!AI77&lt;&gt;"",1,0))</f>
        <v>0</v>
      </c>
      <c r="AI74" s="170">
        <f>IF('Indicator Data'!AJ78="No Data",1,IF('Indicator Data imputation'!AJ77&lt;&gt;"",1,0))</f>
        <v>0</v>
      </c>
      <c r="AJ74" s="170">
        <f>IF('Indicator Data'!AK78="No Data",1,IF('Indicator Data imputation'!AK77&lt;&gt;"",1,0))</f>
        <v>0</v>
      </c>
      <c r="AK74" s="170">
        <f>IF('Indicator Data'!AL78="No Data",1,IF('Indicator Data imputation'!AL77&lt;&gt;"",1,0))</f>
        <v>0</v>
      </c>
      <c r="AL74" s="170">
        <f>IF('Indicator Data'!AM78="No Data",1,IF('Indicator Data imputation'!AM77&lt;&gt;"",1,0))</f>
        <v>0</v>
      </c>
      <c r="AM74" s="170">
        <f>IF('Indicator Data'!AN78="No Data",1,IF('Indicator Data imputation'!AN77&lt;&gt;"",1,0))</f>
        <v>0</v>
      </c>
      <c r="AN74" s="170">
        <f>IF('Indicator Data'!AO78="No Data",1,IF('Indicator Data imputation'!AO77&lt;&gt;"",1,0))</f>
        <v>0</v>
      </c>
      <c r="AO74" s="170">
        <f>IF('Indicator Data'!AP78="No Data",1,IF('Indicator Data imputation'!AP77&lt;&gt;"",1,0))</f>
        <v>0</v>
      </c>
      <c r="AP74" s="170">
        <f>IF('Indicator Data'!AQ78="No Data",1,IF('Indicator Data imputation'!AQ77&lt;&gt;"",1,0))</f>
        <v>0</v>
      </c>
      <c r="AQ74" s="170">
        <f>IF('Indicator Data'!AR78="No Data",1,IF('Indicator Data imputation'!AR77&lt;&gt;"",1,0))</f>
        <v>0</v>
      </c>
      <c r="AR74" s="170">
        <f>IF('Indicator Data'!AS78="No Data",1,IF('Indicator Data imputation'!AS77&lt;&gt;"",1,0))</f>
        <v>0</v>
      </c>
      <c r="AS74" s="170">
        <f>IF('Indicator Data'!AT78="No Data",1,IF('Indicator Data imputation'!AT77&lt;&gt;"",1,0))</f>
        <v>0</v>
      </c>
      <c r="AT74" s="170">
        <f>IF('Indicator Data'!AU78="No Data",1,IF('Indicator Data imputation'!AU77&lt;&gt;"",1,0))</f>
        <v>0</v>
      </c>
      <c r="AU74" s="170">
        <f>IF('Indicator Data'!AV78="No Data",1,IF('Indicator Data imputation'!AV77&lt;&gt;"",1,0))</f>
        <v>0</v>
      </c>
      <c r="AV74" s="170">
        <f>IF('Indicator Data'!AW78="No Data",1,IF('Indicator Data imputation'!AW77&lt;&gt;"",1,0))</f>
        <v>0</v>
      </c>
      <c r="AW74" s="170">
        <f>IF('Indicator Data'!AX78="No Data",1,IF('Indicator Data imputation'!AX77&lt;&gt;"",1,0))</f>
        <v>0</v>
      </c>
      <c r="AX74" s="170">
        <f>IF('Indicator Data'!AY78="No Data",1,IF('Indicator Data imputation'!AY77&lt;&gt;"",1,0))</f>
        <v>0</v>
      </c>
      <c r="AY74" s="170">
        <f>IF('Indicator Data'!AZ78="No Data",1,IF('Indicator Data imputation'!AZ77&lt;&gt;"",1,0))</f>
        <v>0</v>
      </c>
      <c r="AZ74" s="170">
        <f>IF('Indicator Data'!BA78="No Data",1,IF('Indicator Data imputation'!BA77&lt;&gt;"",1,0))</f>
        <v>0</v>
      </c>
      <c r="BA74" s="5">
        <f t="shared" si="2"/>
        <v>5</v>
      </c>
      <c r="BB74" s="172">
        <f t="shared" si="3"/>
        <v>9.8039215686274508E-2</v>
      </c>
    </row>
    <row r="75" spans="1:54" x14ac:dyDescent="0.25">
      <c r="A75" s="5" t="s">
        <v>139</v>
      </c>
      <c r="B75" s="170">
        <f>IF('Indicator Data'!C79="No Data",1,IF('Indicator Data imputation'!C78&lt;&gt;"",1,0))</f>
        <v>0</v>
      </c>
      <c r="C75" s="170">
        <f>IF('Indicator Data'!D79="No Data",1,IF('Indicator Data imputation'!D78&lt;&gt;"",1,0))</f>
        <v>0</v>
      </c>
      <c r="D75" s="170">
        <f>IF('Indicator Data'!E79="No Data",1,IF('Indicator Data imputation'!E78&lt;&gt;"",1,0))</f>
        <v>1</v>
      </c>
      <c r="E75" s="170">
        <f>IF('Indicator Data'!F79="No Data",1,IF('Indicator Data imputation'!F78&lt;&gt;"",1,0))</f>
        <v>0</v>
      </c>
      <c r="F75" s="170">
        <f>IF('Indicator Data'!G79="No Data",1,IF('Indicator Data imputation'!G78&lt;&gt;"",1,0))</f>
        <v>0</v>
      </c>
      <c r="G75" s="170">
        <f>IF('Indicator Data'!H79="No Data",1,IF('Indicator Data imputation'!H78&lt;&gt;"",1,0))</f>
        <v>0</v>
      </c>
      <c r="H75" s="170">
        <f>IF('Indicator Data'!I79="No Data",1,IF('Indicator Data imputation'!I78&lt;&gt;"",1,0))</f>
        <v>0</v>
      </c>
      <c r="I75" s="170">
        <f>IF('Indicator Data'!J79="No Data",1,IF('Indicator Data imputation'!J78&lt;&gt;"",1,0))</f>
        <v>0</v>
      </c>
      <c r="J75" s="170">
        <f>IF('Indicator Data'!K79="No Data",1,IF('Indicator Data imputation'!K78&lt;&gt;"",1,0))</f>
        <v>0</v>
      </c>
      <c r="K75" s="170">
        <f>IF('Indicator Data'!L79="No Data",1,IF('Indicator Data imputation'!L78&lt;&gt;"",1,0))</f>
        <v>1</v>
      </c>
      <c r="L75" s="170">
        <f>IF('Indicator Data'!M79="No Data",1,IF('Indicator Data imputation'!M78&lt;&gt;"",1,0))</f>
        <v>0</v>
      </c>
      <c r="M75" s="170">
        <f>IF('Indicator Data'!N79="No Data",1,IF('Indicator Data imputation'!N78&lt;&gt;"",1,0))</f>
        <v>0</v>
      </c>
      <c r="N75" s="170">
        <f>IF('Indicator Data'!O79="No Data",1,IF('Indicator Data imputation'!O78&lt;&gt;"",1,0))</f>
        <v>0</v>
      </c>
      <c r="O75" s="170">
        <f>IF('Indicator Data'!P79="No Data",1,IF('Indicator Data imputation'!P78&lt;&gt;"",1,0))</f>
        <v>0</v>
      </c>
      <c r="P75" s="170">
        <f>IF('Indicator Data'!Q79="No Data",1,IF('Indicator Data imputation'!Q78&lt;&gt;"",1,0))</f>
        <v>0</v>
      </c>
      <c r="Q75" s="170">
        <f>IF('Indicator Data'!R79="No Data",1,IF('Indicator Data imputation'!R78&lt;&gt;"",1,0))</f>
        <v>1</v>
      </c>
      <c r="R75" s="170">
        <f>IF('Indicator Data'!S79="No Data",1,IF('Indicator Data imputation'!S78&lt;&gt;"",1,0))</f>
        <v>0</v>
      </c>
      <c r="S75" s="170">
        <f>IF('Indicator Data'!T79="No Data",1,IF('Indicator Data imputation'!T78&lt;&gt;"",1,0))</f>
        <v>0</v>
      </c>
      <c r="T75" s="170">
        <f>IF('Indicator Data'!U79="No Data",1,IF('Indicator Data imputation'!U78&lt;&gt;"",1,0))</f>
        <v>0</v>
      </c>
      <c r="U75" s="170">
        <f>IF('Indicator Data'!V79="No Data",1,IF('Indicator Data imputation'!V78&lt;&gt;"",1,0))</f>
        <v>1</v>
      </c>
      <c r="V75" s="170">
        <f>IF('Indicator Data'!W79="No Data",1,IF('Indicator Data imputation'!W78&lt;&gt;"",1,0))</f>
        <v>0</v>
      </c>
      <c r="W75" s="170">
        <f>IF('Indicator Data'!X79="No Data",1,IF('Indicator Data imputation'!X78&lt;&gt;"",1,0))</f>
        <v>1</v>
      </c>
      <c r="X75" s="170">
        <f>IF('Indicator Data'!Y79="No Data",1,IF('Indicator Data imputation'!Y78&lt;&gt;"",1,0))</f>
        <v>0</v>
      </c>
      <c r="Y75" s="170">
        <f>IF('Indicator Data'!Z79="No Data",1,IF('Indicator Data imputation'!Z78&lt;&gt;"",1,0))</f>
        <v>0</v>
      </c>
      <c r="Z75" s="170">
        <f>IF('Indicator Data'!AA79="No Data",1,IF('Indicator Data imputation'!AA78&lt;&gt;"",1,0))</f>
        <v>0</v>
      </c>
      <c r="AA75" s="170">
        <f>IF('Indicator Data'!AB79="No Data",1,IF('Indicator Data imputation'!AB78&lt;&gt;"",1,0))</f>
        <v>1</v>
      </c>
      <c r="AB75" s="170">
        <f>IF('Indicator Data'!AC79="No Data",1,IF('Indicator Data imputation'!AC78&lt;&gt;"",1,0))</f>
        <v>0</v>
      </c>
      <c r="AC75" s="170">
        <f>IF('Indicator Data'!AD79="No Data",1,IF('Indicator Data imputation'!AD78&lt;&gt;"",1,0))</f>
        <v>0</v>
      </c>
      <c r="AD75" s="170">
        <f>IF('Indicator Data'!AE79="No Data",1,IF('Indicator Data imputation'!AE78&lt;&gt;"",1,0))</f>
        <v>1</v>
      </c>
      <c r="AE75" s="170">
        <f>IF('Indicator Data'!AF79="No Data",1,IF('Indicator Data imputation'!AF78&lt;&gt;"",1,0))</f>
        <v>0</v>
      </c>
      <c r="AF75" s="170">
        <f>IF('Indicator Data'!AG79="No Data",1,IF('Indicator Data imputation'!AG78&lt;&gt;"",1,0))</f>
        <v>0</v>
      </c>
      <c r="AG75" s="170">
        <f>IF('Indicator Data'!AH79="No Data",1,IF('Indicator Data imputation'!AH78&lt;&gt;"",1,0))</f>
        <v>0</v>
      </c>
      <c r="AH75" s="170">
        <f>IF('Indicator Data'!AI79="No Data",1,IF('Indicator Data imputation'!AI78&lt;&gt;"",1,0))</f>
        <v>0</v>
      </c>
      <c r="AI75" s="170">
        <f>IF('Indicator Data'!AJ79="No Data",1,IF('Indicator Data imputation'!AJ78&lt;&gt;"",1,0))</f>
        <v>0</v>
      </c>
      <c r="AJ75" s="170">
        <f>IF('Indicator Data'!AK79="No Data",1,IF('Indicator Data imputation'!AK78&lt;&gt;"",1,0))</f>
        <v>0</v>
      </c>
      <c r="AK75" s="170">
        <f>IF('Indicator Data'!AL79="No Data",1,IF('Indicator Data imputation'!AL78&lt;&gt;"",1,0))</f>
        <v>0</v>
      </c>
      <c r="AL75" s="170">
        <f>IF('Indicator Data'!AM79="No Data",1,IF('Indicator Data imputation'!AM78&lt;&gt;"",1,0))</f>
        <v>0</v>
      </c>
      <c r="AM75" s="170">
        <f>IF('Indicator Data'!AN79="No Data",1,IF('Indicator Data imputation'!AN78&lt;&gt;"",1,0))</f>
        <v>0</v>
      </c>
      <c r="AN75" s="170">
        <f>IF('Indicator Data'!AO79="No Data",1,IF('Indicator Data imputation'!AO78&lt;&gt;"",1,0))</f>
        <v>0</v>
      </c>
      <c r="AO75" s="170">
        <f>IF('Indicator Data'!AP79="No Data",1,IF('Indicator Data imputation'!AP78&lt;&gt;"",1,0))</f>
        <v>0</v>
      </c>
      <c r="AP75" s="170">
        <f>IF('Indicator Data'!AQ79="No Data",1,IF('Indicator Data imputation'!AQ78&lt;&gt;"",1,0))</f>
        <v>0</v>
      </c>
      <c r="AQ75" s="170">
        <f>IF('Indicator Data'!AR79="No Data",1,IF('Indicator Data imputation'!AR78&lt;&gt;"",1,0))</f>
        <v>1</v>
      </c>
      <c r="AR75" s="170">
        <f>IF('Indicator Data'!AS79="No Data",1,IF('Indicator Data imputation'!AS78&lt;&gt;"",1,0))</f>
        <v>0</v>
      </c>
      <c r="AS75" s="170">
        <f>IF('Indicator Data'!AT79="No Data",1,IF('Indicator Data imputation'!AT78&lt;&gt;"",1,0))</f>
        <v>0</v>
      </c>
      <c r="AT75" s="170">
        <f>IF('Indicator Data'!AU79="No Data",1,IF('Indicator Data imputation'!AU78&lt;&gt;"",1,0))</f>
        <v>0</v>
      </c>
      <c r="AU75" s="170">
        <f>IF('Indicator Data'!AV79="No Data",1,IF('Indicator Data imputation'!AV78&lt;&gt;"",1,0))</f>
        <v>1</v>
      </c>
      <c r="AV75" s="170">
        <f>IF('Indicator Data'!AW79="No Data",1,IF('Indicator Data imputation'!AW78&lt;&gt;"",1,0))</f>
        <v>0</v>
      </c>
      <c r="AW75" s="170">
        <f>IF('Indicator Data'!AX79="No Data",1,IF('Indicator Data imputation'!AX78&lt;&gt;"",1,0))</f>
        <v>0</v>
      </c>
      <c r="AX75" s="170">
        <f>IF('Indicator Data'!AY79="No Data",1,IF('Indicator Data imputation'!AY78&lt;&gt;"",1,0))</f>
        <v>0</v>
      </c>
      <c r="AY75" s="170">
        <f>IF('Indicator Data'!AZ79="No Data",1,IF('Indicator Data imputation'!AZ78&lt;&gt;"",1,0))</f>
        <v>0</v>
      </c>
      <c r="AZ75" s="170">
        <f>IF('Indicator Data'!BA79="No Data",1,IF('Indicator Data imputation'!BA78&lt;&gt;"",1,0))</f>
        <v>0</v>
      </c>
      <c r="BA75" s="5">
        <f t="shared" si="2"/>
        <v>9</v>
      </c>
      <c r="BB75" s="172">
        <f t="shared" si="3"/>
        <v>0.17647058823529413</v>
      </c>
    </row>
    <row r="76" spans="1:54" x14ac:dyDescent="0.25">
      <c r="A76" s="5" t="s">
        <v>141</v>
      </c>
      <c r="B76" s="170">
        <f>IF('Indicator Data'!C80="No Data",1,IF('Indicator Data imputation'!C79&lt;&gt;"",1,0))</f>
        <v>0</v>
      </c>
      <c r="C76" s="170">
        <f>IF('Indicator Data'!D80="No Data",1,IF('Indicator Data imputation'!D79&lt;&gt;"",1,0))</f>
        <v>0</v>
      </c>
      <c r="D76" s="170">
        <f>IF('Indicator Data'!E80="No Data",1,IF('Indicator Data imputation'!E79&lt;&gt;"",1,0))</f>
        <v>0</v>
      </c>
      <c r="E76" s="170">
        <f>IF('Indicator Data'!F80="No Data",1,IF('Indicator Data imputation'!F79&lt;&gt;"",1,0))</f>
        <v>0</v>
      </c>
      <c r="F76" s="170">
        <f>IF('Indicator Data'!G80="No Data",1,IF('Indicator Data imputation'!G79&lt;&gt;"",1,0))</f>
        <v>0</v>
      </c>
      <c r="G76" s="170">
        <f>IF('Indicator Data'!H80="No Data",1,IF('Indicator Data imputation'!H79&lt;&gt;"",1,0))</f>
        <v>0</v>
      </c>
      <c r="H76" s="170">
        <f>IF('Indicator Data'!I80="No Data",1,IF('Indicator Data imputation'!I79&lt;&gt;"",1,0))</f>
        <v>0</v>
      </c>
      <c r="I76" s="170">
        <f>IF('Indicator Data'!J80="No Data",1,IF('Indicator Data imputation'!J79&lt;&gt;"",1,0))</f>
        <v>0</v>
      </c>
      <c r="J76" s="170">
        <f>IF('Indicator Data'!K80="No Data",1,IF('Indicator Data imputation'!K79&lt;&gt;"",1,0))</f>
        <v>0</v>
      </c>
      <c r="K76" s="170">
        <f>IF('Indicator Data'!L80="No Data",1,IF('Indicator Data imputation'!L79&lt;&gt;"",1,0))</f>
        <v>0</v>
      </c>
      <c r="L76" s="170">
        <f>IF('Indicator Data'!M80="No Data",1,IF('Indicator Data imputation'!M79&lt;&gt;"",1,0))</f>
        <v>0</v>
      </c>
      <c r="M76" s="170">
        <f>IF('Indicator Data'!N80="No Data",1,IF('Indicator Data imputation'!N79&lt;&gt;"",1,0))</f>
        <v>0</v>
      </c>
      <c r="N76" s="170">
        <f>IF('Indicator Data'!O80="No Data",1,IF('Indicator Data imputation'!O79&lt;&gt;"",1,0))</f>
        <v>0</v>
      </c>
      <c r="O76" s="170">
        <f>IF('Indicator Data'!P80="No Data",1,IF('Indicator Data imputation'!P79&lt;&gt;"",1,0))</f>
        <v>0</v>
      </c>
      <c r="P76" s="170">
        <f>IF('Indicator Data'!Q80="No Data",1,IF('Indicator Data imputation'!Q79&lt;&gt;"",1,0))</f>
        <v>0</v>
      </c>
      <c r="Q76" s="170">
        <f>IF('Indicator Data'!R80="No Data",1,IF('Indicator Data imputation'!R79&lt;&gt;"",1,0))</f>
        <v>0</v>
      </c>
      <c r="R76" s="170">
        <f>IF('Indicator Data'!S80="No Data",1,IF('Indicator Data imputation'!S79&lt;&gt;"",1,0))</f>
        <v>0</v>
      </c>
      <c r="S76" s="170">
        <f>IF('Indicator Data'!T80="No Data",1,IF('Indicator Data imputation'!T79&lt;&gt;"",1,0))</f>
        <v>0</v>
      </c>
      <c r="T76" s="170">
        <f>IF('Indicator Data'!U80="No Data",1,IF('Indicator Data imputation'!U79&lt;&gt;"",1,0))</f>
        <v>0</v>
      </c>
      <c r="U76" s="170">
        <f>IF('Indicator Data'!V80="No Data",1,IF('Indicator Data imputation'!V79&lt;&gt;"",1,0))</f>
        <v>0</v>
      </c>
      <c r="V76" s="170">
        <f>IF('Indicator Data'!W80="No Data",1,IF('Indicator Data imputation'!W79&lt;&gt;"",1,0))</f>
        <v>0</v>
      </c>
      <c r="W76" s="170">
        <f>IF('Indicator Data'!X80="No Data",1,IF('Indicator Data imputation'!X79&lt;&gt;"",1,0))</f>
        <v>0</v>
      </c>
      <c r="X76" s="170">
        <f>IF('Indicator Data'!Y80="No Data",1,IF('Indicator Data imputation'!Y79&lt;&gt;"",1,0))</f>
        <v>0</v>
      </c>
      <c r="Y76" s="170">
        <f>IF('Indicator Data'!Z80="No Data",1,IF('Indicator Data imputation'!Z79&lt;&gt;"",1,0))</f>
        <v>0</v>
      </c>
      <c r="Z76" s="170">
        <f>IF('Indicator Data'!AA80="No Data",1,IF('Indicator Data imputation'!AA79&lt;&gt;"",1,0))</f>
        <v>0</v>
      </c>
      <c r="AA76" s="170">
        <f>IF('Indicator Data'!AB80="No Data",1,IF('Indicator Data imputation'!AB79&lt;&gt;"",1,0))</f>
        <v>0</v>
      </c>
      <c r="AB76" s="170">
        <f>IF('Indicator Data'!AC80="No Data",1,IF('Indicator Data imputation'!AC79&lt;&gt;"",1,0))</f>
        <v>0</v>
      </c>
      <c r="AC76" s="170">
        <f>IF('Indicator Data'!AD80="No Data",1,IF('Indicator Data imputation'!AD79&lt;&gt;"",1,0))</f>
        <v>0</v>
      </c>
      <c r="AD76" s="170">
        <f>IF('Indicator Data'!AE80="No Data",1,IF('Indicator Data imputation'!AE79&lt;&gt;"",1,0))</f>
        <v>0</v>
      </c>
      <c r="AE76" s="170">
        <f>IF('Indicator Data'!AF80="No Data",1,IF('Indicator Data imputation'!AF79&lt;&gt;"",1,0))</f>
        <v>0</v>
      </c>
      <c r="AF76" s="170">
        <f>IF('Indicator Data'!AG80="No Data",1,IF('Indicator Data imputation'!AG79&lt;&gt;"",1,0))</f>
        <v>0</v>
      </c>
      <c r="AG76" s="170">
        <f>IF('Indicator Data'!AH80="No Data",1,IF('Indicator Data imputation'!AH79&lt;&gt;"",1,0))</f>
        <v>0</v>
      </c>
      <c r="AH76" s="170">
        <f>IF('Indicator Data'!AI80="No Data",1,IF('Indicator Data imputation'!AI79&lt;&gt;"",1,0))</f>
        <v>0</v>
      </c>
      <c r="AI76" s="170">
        <f>IF('Indicator Data'!AJ80="No Data",1,IF('Indicator Data imputation'!AJ79&lt;&gt;"",1,0))</f>
        <v>0</v>
      </c>
      <c r="AJ76" s="170">
        <f>IF('Indicator Data'!AK80="No Data",1,IF('Indicator Data imputation'!AK79&lt;&gt;"",1,0))</f>
        <v>0</v>
      </c>
      <c r="AK76" s="170">
        <f>IF('Indicator Data'!AL80="No Data",1,IF('Indicator Data imputation'!AL79&lt;&gt;"",1,0))</f>
        <v>0</v>
      </c>
      <c r="AL76" s="170">
        <f>IF('Indicator Data'!AM80="No Data",1,IF('Indicator Data imputation'!AM79&lt;&gt;"",1,0))</f>
        <v>0</v>
      </c>
      <c r="AM76" s="170">
        <f>IF('Indicator Data'!AN80="No Data",1,IF('Indicator Data imputation'!AN79&lt;&gt;"",1,0))</f>
        <v>0</v>
      </c>
      <c r="AN76" s="170">
        <f>IF('Indicator Data'!AO80="No Data",1,IF('Indicator Data imputation'!AO79&lt;&gt;"",1,0))</f>
        <v>0</v>
      </c>
      <c r="AO76" s="170">
        <f>IF('Indicator Data'!AP80="No Data",1,IF('Indicator Data imputation'!AP79&lt;&gt;"",1,0))</f>
        <v>0</v>
      </c>
      <c r="AP76" s="170">
        <f>IF('Indicator Data'!AQ80="No Data",1,IF('Indicator Data imputation'!AQ79&lt;&gt;"",1,0))</f>
        <v>0</v>
      </c>
      <c r="AQ76" s="170">
        <f>IF('Indicator Data'!AR80="No Data",1,IF('Indicator Data imputation'!AR79&lt;&gt;"",1,0))</f>
        <v>0</v>
      </c>
      <c r="AR76" s="170">
        <f>IF('Indicator Data'!AS80="No Data",1,IF('Indicator Data imputation'!AS79&lt;&gt;"",1,0))</f>
        <v>0</v>
      </c>
      <c r="AS76" s="170">
        <f>IF('Indicator Data'!AT80="No Data",1,IF('Indicator Data imputation'!AT79&lt;&gt;"",1,0))</f>
        <v>0</v>
      </c>
      <c r="AT76" s="170">
        <f>IF('Indicator Data'!AU80="No Data",1,IF('Indicator Data imputation'!AU79&lt;&gt;"",1,0))</f>
        <v>0</v>
      </c>
      <c r="AU76" s="170">
        <f>IF('Indicator Data'!AV80="No Data",1,IF('Indicator Data imputation'!AV79&lt;&gt;"",1,0))</f>
        <v>0</v>
      </c>
      <c r="AV76" s="170">
        <f>IF('Indicator Data'!AW80="No Data",1,IF('Indicator Data imputation'!AW79&lt;&gt;"",1,0))</f>
        <v>0</v>
      </c>
      <c r="AW76" s="170">
        <f>IF('Indicator Data'!AX80="No Data",1,IF('Indicator Data imputation'!AX79&lt;&gt;"",1,0))</f>
        <v>0</v>
      </c>
      <c r="AX76" s="170">
        <f>IF('Indicator Data'!AY80="No Data",1,IF('Indicator Data imputation'!AY79&lt;&gt;"",1,0))</f>
        <v>0</v>
      </c>
      <c r="AY76" s="170">
        <f>IF('Indicator Data'!AZ80="No Data",1,IF('Indicator Data imputation'!AZ79&lt;&gt;"",1,0))</f>
        <v>0</v>
      </c>
      <c r="AZ76" s="170">
        <f>IF('Indicator Data'!BA80="No Data",1,IF('Indicator Data imputation'!BA79&lt;&gt;"",1,0))</f>
        <v>0</v>
      </c>
      <c r="BA76" s="5">
        <f t="shared" si="2"/>
        <v>0</v>
      </c>
      <c r="BB76" s="172">
        <f t="shared" si="3"/>
        <v>0</v>
      </c>
    </row>
    <row r="77" spans="1:54" x14ac:dyDescent="0.25">
      <c r="A77" s="5" t="s">
        <v>143</v>
      </c>
      <c r="B77" s="170">
        <f>IF('Indicator Data'!C81="No Data",1,IF('Indicator Data imputation'!C80&lt;&gt;"",1,0))</f>
        <v>0</v>
      </c>
      <c r="C77" s="170">
        <f>IF('Indicator Data'!D81="No Data",1,IF('Indicator Data imputation'!D80&lt;&gt;"",1,0))</f>
        <v>0</v>
      </c>
      <c r="D77" s="170">
        <f>IF('Indicator Data'!E81="No Data",1,IF('Indicator Data imputation'!E80&lt;&gt;"",1,0))</f>
        <v>0</v>
      </c>
      <c r="E77" s="170">
        <f>IF('Indicator Data'!F81="No Data",1,IF('Indicator Data imputation'!F80&lt;&gt;"",1,0))</f>
        <v>0</v>
      </c>
      <c r="F77" s="170">
        <f>IF('Indicator Data'!G81="No Data",1,IF('Indicator Data imputation'!G80&lt;&gt;"",1,0))</f>
        <v>0</v>
      </c>
      <c r="G77" s="170">
        <f>IF('Indicator Data'!H81="No Data",1,IF('Indicator Data imputation'!H80&lt;&gt;"",1,0))</f>
        <v>0</v>
      </c>
      <c r="H77" s="170">
        <f>IF('Indicator Data'!I81="No Data",1,IF('Indicator Data imputation'!I80&lt;&gt;"",1,0))</f>
        <v>0</v>
      </c>
      <c r="I77" s="170">
        <f>IF('Indicator Data'!J81="No Data",1,IF('Indicator Data imputation'!J80&lt;&gt;"",1,0))</f>
        <v>0</v>
      </c>
      <c r="J77" s="170">
        <f>IF('Indicator Data'!K81="No Data",1,IF('Indicator Data imputation'!K80&lt;&gt;"",1,0))</f>
        <v>0</v>
      </c>
      <c r="K77" s="170">
        <f>IF('Indicator Data'!L81="No Data",1,IF('Indicator Data imputation'!L80&lt;&gt;"",1,0))</f>
        <v>0</v>
      </c>
      <c r="L77" s="170">
        <f>IF('Indicator Data'!M81="No Data",1,IF('Indicator Data imputation'!M80&lt;&gt;"",1,0))</f>
        <v>0</v>
      </c>
      <c r="M77" s="170">
        <f>IF('Indicator Data'!N81="No Data",1,IF('Indicator Data imputation'!N80&lt;&gt;"",1,0))</f>
        <v>0</v>
      </c>
      <c r="N77" s="170">
        <f>IF('Indicator Data'!O81="No Data",1,IF('Indicator Data imputation'!O80&lt;&gt;"",1,0))</f>
        <v>0</v>
      </c>
      <c r="O77" s="170">
        <f>IF('Indicator Data'!P81="No Data",1,IF('Indicator Data imputation'!P80&lt;&gt;"",1,0))</f>
        <v>0</v>
      </c>
      <c r="P77" s="170">
        <f>IF('Indicator Data'!Q81="No Data",1,IF('Indicator Data imputation'!Q80&lt;&gt;"",1,0))</f>
        <v>0</v>
      </c>
      <c r="Q77" s="170">
        <f>IF('Indicator Data'!R81="No Data",1,IF('Indicator Data imputation'!R80&lt;&gt;"",1,0))</f>
        <v>0</v>
      </c>
      <c r="R77" s="170">
        <f>IF('Indicator Data'!S81="No Data",1,IF('Indicator Data imputation'!S80&lt;&gt;"",1,0))</f>
        <v>0</v>
      </c>
      <c r="S77" s="170">
        <f>IF('Indicator Data'!T81="No Data",1,IF('Indicator Data imputation'!T80&lt;&gt;"",1,0))</f>
        <v>0</v>
      </c>
      <c r="T77" s="170">
        <f>IF('Indicator Data'!U81="No Data",1,IF('Indicator Data imputation'!U80&lt;&gt;"",1,0))</f>
        <v>0</v>
      </c>
      <c r="U77" s="170">
        <f>IF('Indicator Data'!V81="No Data",1,IF('Indicator Data imputation'!V80&lt;&gt;"",1,0))</f>
        <v>0</v>
      </c>
      <c r="V77" s="170">
        <f>IF('Indicator Data'!W81="No Data",1,IF('Indicator Data imputation'!W80&lt;&gt;"",1,0))</f>
        <v>0</v>
      </c>
      <c r="W77" s="170">
        <f>IF('Indicator Data'!X81="No Data",1,IF('Indicator Data imputation'!X80&lt;&gt;"",1,0))</f>
        <v>0</v>
      </c>
      <c r="X77" s="170">
        <f>IF('Indicator Data'!Y81="No Data",1,IF('Indicator Data imputation'!Y80&lt;&gt;"",1,0))</f>
        <v>0</v>
      </c>
      <c r="Y77" s="170">
        <f>IF('Indicator Data'!Z81="No Data",1,IF('Indicator Data imputation'!Z80&lt;&gt;"",1,0))</f>
        <v>0</v>
      </c>
      <c r="Z77" s="170">
        <f>IF('Indicator Data'!AA81="No Data",1,IF('Indicator Data imputation'!AA80&lt;&gt;"",1,0))</f>
        <v>0</v>
      </c>
      <c r="AA77" s="170">
        <f>IF('Indicator Data'!AB81="No Data",1,IF('Indicator Data imputation'!AB80&lt;&gt;"",1,0))</f>
        <v>0</v>
      </c>
      <c r="AB77" s="170">
        <f>IF('Indicator Data'!AC81="No Data",1,IF('Indicator Data imputation'!AC80&lt;&gt;"",1,0))</f>
        <v>0</v>
      </c>
      <c r="AC77" s="170">
        <f>IF('Indicator Data'!AD81="No Data",1,IF('Indicator Data imputation'!AD80&lt;&gt;"",1,0))</f>
        <v>0</v>
      </c>
      <c r="AD77" s="170">
        <f>IF('Indicator Data'!AE81="No Data",1,IF('Indicator Data imputation'!AE80&lt;&gt;"",1,0))</f>
        <v>0</v>
      </c>
      <c r="AE77" s="170">
        <f>IF('Indicator Data'!AF81="No Data",1,IF('Indicator Data imputation'!AF80&lt;&gt;"",1,0))</f>
        <v>0</v>
      </c>
      <c r="AF77" s="170">
        <f>IF('Indicator Data'!AG81="No Data",1,IF('Indicator Data imputation'!AG80&lt;&gt;"",1,0))</f>
        <v>0</v>
      </c>
      <c r="AG77" s="170">
        <f>IF('Indicator Data'!AH81="No Data",1,IF('Indicator Data imputation'!AH80&lt;&gt;"",1,0))</f>
        <v>0</v>
      </c>
      <c r="AH77" s="170">
        <f>IF('Indicator Data'!AI81="No Data",1,IF('Indicator Data imputation'!AI80&lt;&gt;"",1,0))</f>
        <v>0</v>
      </c>
      <c r="AI77" s="170">
        <f>IF('Indicator Data'!AJ81="No Data",1,IF('Indicator Data imputation'!AJ80&lt;&gt;"",1,0))</f>
        <v>0</v>
      </c>
      <c r="AJ77" s="170">
        <f>IF('Indicator Data'!AK81="No Data",1,IF('Indicator Data imputation'!AK80&lt;&gt;"",1,0))</f>
        <v>0</v>
      </c>
      <c r="AK77" s="170">
        <f>IF('Indicator Data'!AL81="No Data",1,IF('Indicator Data imputation'!AL80&lt;&gt;"",1,0))</f>
        <v>0</v>
      </c>
      <c r="AL77" s="170">
        <f>IF('Indicator Data'!AM81="No Data",1,IF('Indicator Data imputation'!AM80&lt;&gt;"",1,0))</f>
        <v>0</v>
      </c>
      <c r="AM77" s="170">
        <f>IF('Indicator Data'!AN81="No Data",1,IF('Indicator Data imputation'!AN80&lt;&gt;"",1,0))</f>
        <v>0</v>
      </c>
      <c r="AN77" s="170">
        <f>IF('Indicator Data'!AO81="No Data",1,IF('Indicator Data imputation'!AO80&lt;&gt;"",1,0))</f>
        <v>0</v>
      </c>
      <c r="AO77" s="170">
        <f>IF('Indicator Data'!AP81="No Data",1,IF('Indicator Data imputation'!AP80&lt;&gt;"",1,0))</f>
        <v>0</v>
      </c>
      <c r="AP77" s="170">
        <f>IF('Indicator Data'!AQ81="No Data",1,IF('Indicator Data imputation'!AQ80&lt;&gt;"",1,0))</f>
        <v>0</v>
      </c>
      <c r="AQ77" s="170">
        <f>IF('Indicator Data'!AR81="No Data",1,IF('Indicator Data imputation'!AR80&lt;&gt;"",1,0))</f>
        <v>0</v>
      </c>
      <c r="AR77" s="170">
        <f>IF('Indicator Data'!AS81="No Data",1,IF('Indicator Data imputation'!AS80&lt;&gt;"",1,0))</f>
        <v>0</v>
      </c>
      <c r="AS77" s="170">
        <f>IF('Indicator Data'!AT81="No Data",1,IF('Indicator Data imputation'!AT80&lt;&gt;"",1,0))</f>
        <v>0</v>
      </c>
      <c r="AT77" s="170">
        <f>IF('Indicator Data'!AU81="No Data",1,IF('Indicator Data imputation'!AU80&lt;&gt;"",1,0))</f>
        <v>0</v>
      </c>
      <c r="AU77" s="170">
        <f>IF('Indicator Data'!AV81="No Data",1,IF('Indicator Data imputation'!AV80&lt;&gt;"",1,0))</f>
        <v>0</v>
      </c>
      <c r="AV77" s="170">
        <f>IF('Indicator Data'!AW81="No Data",1,IF('Indicator Data imputation'!AW80&lt;&gt;"",1,0))</f>
        <v>0</v>
      </c>
      <c r="AW77" s="170">
        <f>IF('Indicator Data'!AX81="No Data",1,IF('Indicator Data imputation'!AX80&lt;&gt;"",1,0))</f>
        <v>0</v>
      </c>
      <c r="AX77" s="170">
        <f>IF('Indicator Data'!AY81="No Data",1,IF('Indicator Data imputation'!AY80&lt;&gt;"",1,0))</f>
        <v>0</v>
      </c>
      <c r="AY77" s="170">
        <f>IF('Indicator Data'!AZ81="No Data",1,IF('Indicator Data imputation'!AZ80&lt;&gt;"",1,0))</f>
        <v>0</v>
      </c>
      <c r="AZ77" s="170">
        <f>IF('Indicator Data'!BA81="No Data",1,IF('Indicator Data imputation'!BA80&lt;&gt;"",1,0))</f>
        <v>0</v>
      </c>
      <c r="BA77" s="5">
        <f t="shared" si="2"/>
        <v>0</v>
      </c>
      <c r="BB77" s="172">
        <f t="shared" si="3"/>
        <v>0</v>
      </c>
    </row>
    <row r="78" spans="1:54" x14ac:dyDescent="0.25">
      <c r="A78" s="5" t="s">
        <v>145</v>
      </c>
      <c r="B78" s="170">
        <f>IF('Indicator Data'!C82="No Data",1,IF('Indicator Data imputation'!C81&lt;&gt;"",1,0))</f>
        <v>0</v>
      </c>
      <c r="C78" s="170">
        <f>IF('Indicator Data'!D82="No Data",1,IF('Indicator Data imputation'!D81&lt;&gt;"",1,0))</f>
        <v>0</v>
      </c>
      <c r="D78" s="170">
        <f>IF('Indicator Data'!E82="No Data",1,IF('Indicator Data imputation'!E81&lt;&gt;"",1,0))</f>
        <v>0</v>
      </c>
      <c r="E78" s="170">
        <f>IF('Indicator Data'!F82="No Data",1,IF('Indicator Data imputation'!F81&lt;&gt;"",1,0))</f>
        <v>0</v>
      </c>
      <c r="F78" s="170">
        <f>IF('Indicator Data'!G82="No Data",1,IF('Indicator Data imputation'!G81&lt;&gt;"",1,0))</f>
        <v>0</v>
      </c>
      <c r="G78" s="170">
        <f>IF('Indicator Data'!H82="No Data",1,IF('Indicator Data imputation'!H81&lt;&gt;"",1,0))</f>
        <v>0</v>
      </c>
      <c r="H78" s="170">
        <f>IF('Indicator Data'!I82="No Data",1,IF('Indicator Data imputation'!I81&lt;&gt;"",1,0))</f>
        <v>0</v>
      </c>
      <c r="I78" s="170">
        <f>IF('Indicator Data'!J82="No Data",1,IF('Indicator Data imputation'!J81&lt;&gt;"",1,0))</f>
        <v>0</v>
      </c>
      <c r="J78" s="170">
        <f>IF('Indicator Data'!K82="No Data",1,IF('Indicator Data imputation'!K81&lt;&gt;"",1,0))</f>
        <v>0</v>
      </c>
      <c r="K78" s="170">
        <f>IF('Indicator Data'!L82="No Data",1,IF('Indicator Data imputation'!L81&lt;&gt;"",1,0))</f>
        <v>0</v>
      </c>
      <c r="L78" s="170">
        <f>IF('Indicator Data'!M82="No Data",1,IF('Indicator Data imputation'!M81&lt;&gt;"",1,0))</f>
        <v>0</v>
      </c>
      <c r="M78" s="170">
        <f>IF('Indicator Data'!N82="No Data",1,IF('Indicator Data imputation'!N81&lt;&gt;"",1,0))</f>
        <v>0</v>
      </c>
      <c r="N78" s="170">
        <f>IF('Indicator Data'!O82="No Data",1,IF('Indicator Data imputation'!O81&lt;&gt;"",1,0))</f>
        <v>0</v>
      </c>
      <c r="O78" s="170">
        <f>IF('Indicator Data'!P82="No Data",1,IF('Indicator Data imputation'!P81&lt;&gt;"",1,0))</f>
        <v>0</v>
      </c>
      <c r="P78" s="170">
        <f>IF('Indicator Data'!Q82="No Data",1,IF('Indicator Data imputation'!Q81&lt;&gt;"",1,0))</f>
        <v>0</v>
      </c>
      <c r="Q78" s="170">
        <f>IF('Indicator Data'!R82="No Data",1,IF('Indicator Data imputation'!R81&lt;&gt;"",1,0))</f>
        <v>1</v>
      </c>
      <c r="R78" s="170">
        <f>IF('Indicator Data'!S82="No Data",1,IF('Indicator Data imputation'!S81&lt;&gt;"",1,0))</f>
        <v>0</v>
      </c>
      <c r="S78" s="170">
        <f>IF('Indicator Data'!T82="No Data",1,IF('Indicator Data imputation'!T81&lt;&gt;"",1,0))</f>
        <v>0</v>
      </c>
      <c r="T78" s="170">
        <f>IF('Indicator Data'!U82="No Data",1,IF('Indicator Data imputation'!U81&lt;&gt;"",1,0))</f>
        <v>0</v>
      </c>
      <c r="U78" s="170">
        <f>IF('Indicator Data'!V82="No Data",1,IF('Indicator Data imputation'!V81&lt;&gt;"",1,0))</f>
        <v>0</v>
      </c>
      <c r="V78" s="170">
        <f>IF('Indicator Data'!W82="No Data",1,IF('Indicator Data imputation'!W81&lt;&gt;"",1,0))</f>
        <v>0</v>
      </c>
      <c r="W78" s="170">
        <f>IF('Indicator Data'!X82="No Data",1,IF('Indicator Data imputation'!X81&lt;&gt;"",1,0))</f>
        <v>1</v>
      </c>
      <c r="X78" s="170">
        <f>IF('Indicator Data'!Y82="No Data",1,IF('Indicator Data imputation'!Y81&lt;&gt;"",1,0))</f>
        <v>0</v>
      </c>
      <c r="Y78" s="170">
        <f>IF('Indicator Data'!Z82="No Data",1,IF('Indicator Data imputation'!Z81&lt;&gt;"",1,0))</f>
        <v>0</v>
      </c>
      <c r="Z78" s="170">
        <f>IF('Indicator Data'!AA82="No Data",1,IF('Indicator Data imputation'!AA81&lt;&gt;"",1,0))</f>
        <v>0</v>
      </c>
      <c r="AA78" s="170">
        <f>IF('Indicator Data'!AB82="No Data",1,IF('Indicator Data imputation'!AB81&lt;&gt;"",1,0))</f>
        <v>0</v>
      </c>
      <c r="AB78" s="170">
        <f>IF('Indicator Data'!AC82="No Data",1,IF('Indicator Data imputation'!AC81&lt;&gt;"",1,0))</f>
        <v>0</v>
      </c>
      <c r="AC78" s="170">
        <f>IF('Indicator Data'!AD82="No Data",1,IF('Indicator Data imputation'!AD81&lt;&gt;"",1,0))</f>
        <v>0</v>
      </c>
      <c r="AD78" s="170">
        <f>IF('Indicator Data'!AE82="No Data",1,IF('Indicator Data imputation'!AE81&lt;&gt;"",1,0))</f>
        <v>0</v>
      </c>
      <c r="AE78" s="170">
        <f>IF('Indicator Data'!AF82="No Data",1,IF('Indicator Data imputation'!AF81&lt;&gt;"",1,0))</f>
        <v>0</v>
      </c>
      <c r="AF78" s="170">
        <f>IF('Indicator Data'!AG82="No Data",1,IF('Indicator Data imputation'!AG81&lt;&gt;"",1,0))</f>
        <v>0</v>
      </c>
      <c r="AG78" s="170">
        <f>IF('Indicator Data'!AH82="No Data",1,IF('Indicator Data imputation'!AH81&lt;&gt;"",1,0))</f>
        <v>0</v>
      </c>
      <c r="AH78" s="170">
        <f>IF('Indicator Data'!AI82="No Data",1,IF('Indicator Data imputation'!AI81&lt;&gt;"",1,0))</f>
        <v>0</v>
      </c>
      <c r="AI78" s="170">
        <f>IF('Indicator Data'!AJ82="No Data",1,IF('Indicator Data imputation'!AJ81&lt;&gt;"",1,0))</f>
        <v>0</v>
      </c>
      <c r="AJ78" s="170">
        <f>IF('Indicator Data'!AK82="No Data",1,IF('Indicator Data imputation'!AK81&lt;&gt;"",1,0))</f>
        <v>0</v>
      </c>
      <c r="AK78" s="170">
        <f>IF('Indicator Data'!AL82="No Data",1,IF('Indicator Data imputation'!AL81&lt;&gt;"",1,0))</f>
        <v>0</v>
      </c>
      <c r="AL78" s="170">
        <f>IF('Indicator Data'!AM82="No Data",1,IF('Indicator Data imputation'!AM81&lt;&gt;"",1,0))</f>
        <v>0</v>
      </c>
      <c r="AM78" s="170">
        <f>IF('Indicator Data'!AN82="No Data",1,IF('Indicator Data imputation'!AN81&lt;&gt;"",1,0))</f>
        <v>0</v>
      </c>
      <c r="AN78" s="170">
        <f>IF('Indicator Data'!AO82="No Data",1,IF('Indicator Data imputation'!AO81&lt;&gt;"",1,0))</f>
        <v>0</v>
      </c>
      <c r="AO78" s="170">
        <f>IF('Indicator Data'!AP82="No Data",1,IF('Indicator Data imputation'!AP81&lt;&gt;"",1,0))</f>
        <v>0</v>
      </c>
      <c r="AP78" s="170">
        <f>IF('Indicator Data'!AQ82="No Data",1,IF('Indicator Data imputation'!AQ81&lt;&gt;"",1,0))</f>
        <v>0</v>
      </c>
      <c r="AQ78" s="170">
        <f>IF('Indicator Data'!AR82="No Data",1,IF('Indicator Data imputation'!AR81&lt;&gt;"",1,0))</f>
        <v>0</v>
      </c>
      <c r="AR78" s="170">
        <f>IF('Indicator Data'!AS82="No Data",1,IF('Indicator Data imputation'!AS81&lt;&gt;"",1,0))</f>
        <v>0</v>
      </c>
      <c r="AS78" s="170">
        <f>IF('Indicator Data'!AT82="No Data",1,IF('Indicator Data imputation'!AT81&lt;&gt;"",1,0))</f>
        <v>0</v>
      </c>
      <c r="AT78" s="170">
        <f>IF('Indicator Data'!AU82="No Data",1,IF('Indicator Data imputation'!AU81&lt;&gt;"",1,0))</f>
        <v>0</v>
      </c>
      <c r="AU78" s="170">
        <f>IF('Indicator Data'!AV82="No Data",1,IF('Indicator Data imputation'!AV81&lt;&gt;"",1,0))</f>
        <v>0</v>
      </c>
      <c r="AV78" s="170">
        <f>IF('Indicator Data'!AW82="No Data",1,IF('Indicator Data imputation'!AW81&lt;&gt;"",1,0))</f>
        <v>0</v>
      </c>
      <c r="AW78" s="170">
        <f>IF('Indicator Data'!AX82="No Data",1,IF('Indicator Data imputation'!AX81&lt;&gt;"",1,0))</f>
        <v>0</v>
      </c>
      <c r="AX78" s="170">
        <f>IF('Indicator Data'!AY82="No Data",1,IF('Indicator Data imputation'!AY81&lt;&gt;"",1,0))</f>
        <v>0</v>
      </c>
      <c r="AY78" s="170">
        <f>IF('Indicator Data'!AZ82="No Data",1,IF('Indicator Data imputation'!AZ81&lt;&gt;"",1,0))</f>
        <v>0</v>
      </c>
      <c r="AZ78" s="170">
        <f>IF('Indicator Data'!BA82="No Data",1,IF('Indicator Data imputation'!BA81&lt;&gt;"",1,0))</f>
        <v>0</v>
      </c>
      <c r="BA78" s="5">
        <f t="shared" si="2"/>
        <v>2</v>
      </c>
      <c r="BB78" s="172">
        <f t="shared" si="3"/>
        <v>3.9215686274509803E-2</v>
      </c>
    </row>
    <row r="79" spans="1:54" x14ac:dyDescent="0.25">
      <c r="A79" s="5" t="s">
        <v>146</v>
      </c>
      <c r="B79" s="170">
        <f>IF('Indicator Data'!C83="No Data",1,IF('Indicator Data imputation'!C82&lt;&gt;"",1,0))</f>
        <v>0</v>
      </c>
      <c r="C79" s="170">
        <f>IF('Indicator Data'!D83="No Data",1,IF('Indicator Data imputation'!D82&lt;&gt;"",1,0))</f>
        <v>0</v>
      </c>
      <c r="D79" s="170">
        <f>IF('Indicator Data'!E83="No Data",1,IF('Indicator Data imputation'!E82&lt;&gt;"",1,0))</f>
        <v>0</v>
      </c>
      <c r="E79" s="170">
        <f>IF('Indicator Data'!F83="No Data",1,IF('Indicator Data imputation'!F82&lt;&gt;"",1,0))</f>
        <v>0</v>
      </c>
      <c r="F79" s="170">
        <f>IF('Indicator Data'!G83="No Data",1,IF('Indicator Data imputation'!G82&lt;&gt;"",1,0))</f>
        <v>0</v>
      </c>
      <c r="G79" s="170">
        <f>IF('Indicator Data'!H83="No Data",1,IF('Indicator Data imputation'!H82&lt;&gt;"",1,0))</f>
        <v>0</v>
      </c>
      <c r="H79" s="170">
        <f>IF('Indicator Data'!I83="No Data",1,IF('Indicator Data imputation'!I82&lt;&gt;"",1,0))</f>
        <v>0</v>
      </c>
      <c r="I79" s="170">
        <f>IF('Indicator Data'!J83="No Data",1,IF('Indicator Data imputation'!J82&lt;&gt;"",1,0))</f>
        <v>0</v>
      </c>
      <c r="J79" s="170">
        <f>IF('Indicator Data'!K83="No Data",1,IF('Indicator Data imputation'!K82&lt;&gt;"",1,0))</f>
        <v>0</v>
      </c>
      <c r="K79" s="170">
        <f>IF('Indicator Data'!L83="No Data",1,IF('Indicator Data imputation'!L82&lt;&gt;"",1,0))</f>
        <v>0</v>
      </c>
      <c r="L79" s="170">
        <f>IF('Indicator Data'!M83="No Data",1,IF('Indicator Data imputation'!M82&lt;&gt;"",1,0))</f>
        <v>0</v>
      </c>
      <c r="M79" s="170">
        <f>IF('Indicator Data'!N83="No Data",1,IF('Indicator Data imputation'!N82&lt;&gt;"",1,0))</f>
        <v>0</v>
      </c>
      <c r="N79" s="170">
        <f>IF('Indicator Data'!O83="No Data",1,IF('Indicator Data imputation'!O82&lt;&gt;"",1,0))</f>
        <v>0</v>
      </c>
      <c r="O79" s="170">
        <f>IF('Indicator Data'!P83="No Data",1,IF('Indicator Data imputation'!P82&lt;&gt;"",1,0))</f>
        <v>0</v>
      </c>
      <c r="P79" s="170">
        <f>IF('Indicator Data'!Q83="No Data",1,IF('Indicator Data imputation'!Q82&lt;&gt;"",1,0))</f>
        <v>0</v>
      </c>
      <c r="Q79" s="170">
        <f>IF('Indicator Data'!R83="No Data",1,IF('Indicator Data imputation'!R82&lt;&gt;"",1,0))</f>
        <v>0</v>
      </c>
      <c r="R79" s="170">
        <f>IF('Indicator Data'!S83="No Data",1,IF('Indicator Data imputation'!S82&lt;&gt;"",1,0))</f>
        <v>0</v>
      </c>
      <c r="S79" s="170">
        <f>IF('Indicator Data'!T83="No Data",1,IF('Indicator Data imputation'!T82&lt;&gt;"",1,0))</f>
        <v>0</v>
      </c>
      <c r="T79" s="170">
        <f>IF('Indicator Data'!U83="No Data",1,IF('Indicator Data imputation'!U82&lt;&gt;"",1,0))</f>
        <v>0</v>
      </c>
      <c r="U79" s="170">
        <f>IF('Indicator Data'!V83="No Data",1,IF('Indicator Data imputation'!V82&lt;&gt;"",1,0))</f>
        <v>0</v>
      </c>
      <c r="V79" s="170">
        <f>IF('Indicator Data'!W83="No Data",1,IF('Indicator Data imputation'!W82&lt;&gt;"",1,0))</f>
        <v>0</v>
      </c>
      <c r="W79" s="170">
        <f>IF('Indicator Data'!X83="No Data",1,IF('Indicator Data imputation'!X82&lt;&gt;"",1,0))</f>
        <v>0</v>
      </c>
      <c r="X79" s="170">
        <f>IF('Indicator Data'!Y83="No Data",1,IF('Indicator Data imputation'!Y82&lt;&gt;"",1,0))</f>
        <v>0</v>
      </c>
      <c r="Y79" s="170">
        <f>IF('Indicator Data'!Z83="No Data",1,IF('Indicator Data imputation'!Z82&lt;&gt;"",1,0))</f>
        <v>0</v>
      </c>
      <c r="Z79" s="170">
        <f>IF('Indicator Data'!AA83="No Data",1,IF('Indicator Data imputation'!AA82&lt;&gt;"",1,0))</f>
        <v>0</v>
      </c>
      <c r="AA79" s="170">
        <f>IF('Indicator Data'!AB83="No Data",1,IF('Indicator Data imputation'!AB82&lt;&gt;"",1,0))</f>
        <v>1</v>
      </c>
      <c r="AB79" s="170">
        <f>IF('Indicator Data'!AC83="No Data",1,IF('Indicator Data imputation'!AC82&lt;&gt;"",1,0))</f>
        <v>0</v>
      </c>
      <c r="AC79" s="170">
        <f>IF('Indicator Data'!AD83="No Data",1,IF('Indicator Data imputation'!AD82&lt;&gt;"",1,0))</f>
        <v>0</v>
      </c>
      <c r="AD79" s="170">
        <f>IF('Indicator Data'!AE83="No Data",1,IF('Indicator Data imputation'!AE82&lt;&gt;"",1,0))</f>
        <v>1</v>
      </c>
      <c r="AE79" s="170">
        <f>IF('Indicator Data'!AF83="No Data",1,IF('Indicator Data imputation'!AF82&lt;&gt;"",1,0))</f>
        <v>0</v>
      </c>
      <c r="AF79" s="170">
        <f>IF('Indicator Data'!AG83="No Data",1,IF('Indicator Data imputation'!AG82&lt;&gt;"",1,0))</f>
        <v>0</v>
      </c>
      <c r="AG79" s="170">
        <f>IF('Indicator Data'!AH83="No Data",1,IF('Indicator Data imputation'!AH82&lt;&gt;"",1,0))</f>
        <v>0</v>
      </c>
      <c r="AH79" s="170">
        <f>IF('Indicator Data'!AI83="No Data",1,IF('Indicator Data imputation'!AI82&lt;&gt;"",1,0))</f>
        <v>0</v>
      </c>
      <c r="AI79" s="170">
        <f>IF('Indicator Data'!AJ83="No Data",1,IF('Indicator Data imputation'!AJ82&lt;&gt;"",1,0))</f>
        <v>0</v>
      </c>
      <c r="AJ79" s="170">
        <f>IF('Indicator Data'!AK83="No Data",1,IF('Indicator Data imputation'!AK82&lt;&gt;"",1,0))</f>
        <v>0</v>
      </c>
      <c r="AK79" s="170">
        <f>IF('Indicator Data'!AL83="No Data",1,IF('Indicator Data imputation'!AL82&lt;&gt;"",1,0))</f>
        <v>0</v>
      </c>
      <c r="AL79" s="170">
        <f>IF('Indicator Data'!AM83="No Data",1,IF('Indicator Data imputation'!AM82&lt;&gt;"",1,0))</f>
        <v>0</v>
      </c>
      <c r="AM79" s="170">
        <f>IF('Indicator Data'!AN83="No Data",1,IF('Indicator Data imputation'!AN82&lt;&gt;"",1,0))</f>
        <v>0</v>
      </c>
      <c r="AN79" s="170">
        <f>IF('Indicator Data'!AO83="No Data",1,IF('Indicator Data imputation'!AO82&lt;&gt;"",1,0))</f>
        <v>0</v>
      </c>
      <c r="AO79" s="170">
        <f>IF('Indicator Data'!AP83="No Data",1,IF('Indicator Data imputation'!AP82&lt;&gt;"",1,0))</f>
        <v>0</v>
      </c>
      <c r="AP79" s="170">
        <f>IF('Indicator Data'!AQ83="No Data",1,IF('Indicator Data imputation'!AQ82&lt;&gt;"",1,0))</f>
        <v>0</v>
      </c>
      <c r="AQ79" s="170">
        <f>IF('Indicator Data'!AR83="No Data",1,IF('Indicator Data imputation'!AR82&lt;&gt;"",1,0))</f>
        <v>0</v>
      </c>
      <c r="AR79" s="170">
        <f>IF('Indicator Data'!AS83="No Data",1,IF('Indicator Data imputation'!AS82&lt;&gt;"",1,0))</f>
        <v>0</v>
      </c>
      <c r="AS79" s="170">
        <f>IF('Indicator Data'!AT83="No Data",1,IF('Indicator Data imputation'!AT82&lt;&gt;"",1,0))</f>
        <v>0</v>
      </c>
      <c r="AT79" s="170">
        <f>IF('Indicator Data'!AU83="No Data",1,IF('Indicator Data imputation'!AU82&lt;&gt;"",1,0))</f>
        <v>0</v>
      </c>
      <c r="AU79" s="170">
        <f>IF('Indicator Data'!AV83="No Data",1,IF('Indicator Data imputation'!AV82&lt;&gt;"",1,0))</f>
        <v>0</v>
      </c>
      <c r="AV79" s="170">
        <f>IF('Indicator Data'!AW83="No Data",1,IF('Indicator Data imputation'!AW82&lt;&gt;"",1,0))</f>
        <v>0</v>
      </c>
      <c r="AW79" s="170">
        <f>IF('Indicator Data'!AX83="No Data",1,IF('Indicator Data imputation'!AX82&lt;&gt;"",1,0))</f>
        <v>0</v>
      </c>
      <c r="AX79" s="170">
        <f>IF('Indicator Data'!AY83="No Data",1,IF('Indicator Data imputation'!AY82&lt;&gt;"",1,0))</f>
        <v>0</v>
      </c>
      <c r="AY79" s="170">
        <f>IF('Indicator Data'!AZ83="No Data",1,IF('Indicator Data imputation'!AZ82&lt;&gt;"",1,0))</f>
        <v>0</v>
      </c>
      <c r="AZ79" s="170">
        <f>IF('Indicator Data'!BA83="No Data",1,IF('Indicator Data imputation'!BA82&lt;&gt;"",1,0))</f>
        <v>0</v>
      </c>
      <c r="BA79" s="5">
        <f t="shared" si="2"/>
        <v>2</v>
      </c>
      <c r="BB79" s="172">
        <f t="shared" si="3"/>
        <v>3.9215686274509803E-2</v>
      </c>
    </row>
    <row r="80" spans="1:54" x14ac:dyDescent="0.25">
      <c r="A80" s="5" t="s">
        <v>148</v>
      </c>
      <c r="B80" s="170">
        <f>IF('Indicator Data'!C84="No Data",1,IF('Indicator Data imputation'!C83&lt;&gt;"",1,0))</f>
        <v>0</v>
      </c>
      <c r="C80" s="170">
        <f>IF('Indicator Data'!D84="No Data",1,IF('Indicator Data imputation'!D83&lt;&gt;"",1,0))</f>
        <v>0</v>
      </c>
      <c r="D80" s="170">
        <f>IF('Indicator Data'!E84="No Data",1,IF('Indicator Data imputation'!E83&lt;&gt;"",1,0))</f>
        <v>0</v>
      </c>
      <c r="E80" s="170">
        <f>IF('Indicator Data'!F84="No Data",1,IF('Indicator Data imputation'!F83&lt;&gt;"",1,0))</f>
        <v>0</v>
      </c>
      <c r="F80" s="170">
        <f>IF('Indicator Data'!G84="No Data",1,IF('Indicator Data imputation'!G83&lt;&gt;"",1,0))</f>
        <v>0</v>
      </c>
      <c r="G80" s="170">
        <f>IF('Indicator Data'!H84="No Data",1,IF('Indicator Data imputation'!H83&lt;&gt;"",1,0))</f>
        <v>0</v>
      </c>
      <c r="H80" s="170">
        <f>IF('Indicator Data'!I84="No Data",1,IF('Indicator Data imputation'!I83&lt;&gt;"",1,0))</f>
        <v>0</v>
      </c>
      <c r="I80" s="170">
        <f>IF('Indicator Data'!J84="No Data",1,IF('Indicator Data imputation'!J83&lt;&gt;"",1,0))</f>
        <v>0</v>
      </c>
      <c r="J80" s="170">
        <f>IF('Indicator Data'!K84="No Data",1,IF('Indicator Data imputation'!K83&lt;&gt;"",1,0))</f>
        <v>0</v>
      </c>
      <c r="K80" s="170">
        <f>IF('Indicator Data'!L84="No Data",1,IF('Indicator Data imputation'!L83&lt;&gt;"",1,0))</f>
        <v>0</v>
      </c>
      <c r="L80" s="170">
        <f>IF('Indicator Data'!M84="No Data",1,IF('Indicator Data imputation'!M83&lt;&gt;"",1,0))</f>
        <v>0</v>
      </c>
      <c r="M80" s="170">
        <f>IF('Indicator Data'!N84="No Data",1,IF('Indicator Data imputation'!N83&lt;&gt;"",1,0))</f>
        <v>0</v>
      </c>
      <c r="N80" s="170">
        <f>IF('Indicator Data'!O84="No Data",1,IF('Indicator Data imputation'!O83&lt;&gt;"",1,0))</f>
        <v>0</v>
      </c>
      <c r="O80" s="170">
        <f>IF('Indicator Data'!P84="No Data",1,IF('Indicator Data imputation'!P83&lt;&gt;"",1,0))</f>
        <v>0</v>
      </c>
      <c r="P80" s="170">
        <f>IF('Indicator Data'!Q84="No Data",1,IF('Indicator Data imputation'!Q83&lt;&gt;"",1,0))</f>
        <v>0</v>
      </c>
      <c r="Q80" s="170">
        <f>IF('Indicator Data'!R84="No Data",1,IF('Indicator Data imputation'!R83&lt;&gt;"",1,0))</f>
        <v>1</v>
      </c>
      <c r="R80" s="170">
        <f>IF('Indicator Data'!S84="No Data",1,IF('Indicator Data imputation'!S83&lt;&gt;"",1,0))</f>
        <v>0</v>
      </c>
      <c r="S80" s="170">
        <f>IF('Indicator Data'!T84="No Data",1,IF('Indicator Data imputation'!T83&lt;&gt;"",1,0))</f>
        <v>0</v>
      </c>
      <c r="T80" s="170">
        <f>IF('Indicator Data'!U84="No Data",1,IF('Indicator Data imputation'!U83&lt;&gt;"",1,0))</f>
        <v>0</v>
      </c>
      <c r="U80" s="170">
        <f>IF('Indicator Data'!V84="No Data",1,IF('Indicator Data imputation'!V83&lt;&gt;"",1,0))</f>
        <v>1</v>
      </c>
      <c r="V80" s="170">
        <f>IF('Indicator Data'!W84="No Data",1,IF('Indicator Data imputation'!W83&lt;&gt;"",1,0))</f>
        <v>0</v>
      </c>
      <c r="W80" s="170">
        <f>IF('Indicator Data'!X84="No Data",1,IF('Indicator Data imputation'!X83&lt;&gt;"",1,0))</f>
        <v>1</v>
      </c>
      <c r="X80" s="170">
        <f>IF('Indicator Data'!Y84="No Data",1,IF('Indicator Data imputation'!Y83&lt;&gt;"",1,0))</f>
        <v>0</v>
      </c>
      <c r="Y80" s="170">
        <f>IF('Indicator Data'!Z84="No Data",1,IF('Indicator Data imputation'!Z83&lt;&gt;"",1,0))</f>
        <v>0</v>
      </c>
      <c r="Z80" s="170">
        <f>IF('Indicator Data'!AA84="No Data",1,IF('Indicator Data imputation'!AA83&lt;&gt;"",1,0))</f>
        <v>0</v>
      </c>
      <c r="AA80" s="170">
        <f>IF('Indicator Data'!AB84="No Data",1,IF('Indicator Data imputation'!AB83&lt;&gt;"",1,0))</f>
        <v>0</v>
      </c>
      <c r="AB80" s="170">
        <f>IF('Indicator Data'!AC84="No Data",1,IF('Indicator Data imputation'!AC83&lt;&gt;"",1,0))</f>
        <v>0</v>
      </c>
      <c r="AC80" s="170">
        <f>IF('Indicator Data'!AD84="No Data",1,IF('Indicator Data imputation'!AD83&lt;&gt;"",1,0))</f>
        <v>0</v>
      </c>
      <c r="AD80" s="170">
        <f>IF('Indicator Data'!AE84="No Data",1,IF('Indicator Data imputation'!AE83&lt;&gt;"",1,0))</f>
        <v>1</v>
      </c>
      <c r="AE80" s="170">
        <f>IF('Indicator Data'!AF84="No Data",1,IF('Indicator Data imputation'!AF83&lt;&gt;"",1,0))</f>
        <v>0</v>
      </c>
      <c r="AF80" s="170">
        <f>IF('Indicator Data'!AG84="No Data",1,IF('Indicator Data imputation'!AG83&lt;&gt;"",1,0))</f>
        <v>0</v>
      </c>
      <c r="AG80" s="170">
        <f>IF('Indicator Data'!AH84="No Data",1,IF('Indicator Data imputation'!AH83&lt;&gt;"",1,0))</f>
        <v>0</v>
      </c>
      <c r="AH80" s="170">
        <f>IF('Indicator Data'!AI84="No Data",1,IF('Indicator Data imputation'!AI83&lt;&gt;"",1,0))</f>
        <v>0</v>
      </c>
      <c r="AI80" s="170">
        <f>IF('Indicator Data'!AJ84="No Data",1,IF('Indicator Data imputation'!AJ83&lt;&gt;"",1,0))</f>
        <v>0</v>
      </c>
      <c r="AJ80" s="170">
        <f>IF('Indicator Data'!AK84="No Data",1,IF('Indicator Data imputation'!AK83&lt;&gt;"",1,0))</f>
        <v>0</v>
      </c>
      <c r="AK80" s="170">
        <f>IF('Indicator Data'!AL84="No Data",1,IF('Indicator Data imputation'!AL83&lt;&gt;"",1,0))</f>
        <v>0</v>
      </c>
      <c r="AL80" s="170">
        <f>IF('Indicator Data'!AM84="No Data",1,IF('Indicator Data imputation'!AM83&lt;&gt;"",1,0))</f>
        <v>0</v>
      </c>
      <c r="AM80" s="170">
        <f>IF('Indicator Data'!AN84="No Data",1,IF('Indicator Data imputation'!AN83&lt;&gt;"",1,0))</f>
        <v>0</v>
      </c>
      <c r="AN80" s="170">
        <f>IF('Indicator Data'!AO84="No Data",1,IF('Indicator Data imputation'!AO83&lt;&gt;"",1,0))</f>
        <v>0</v>
      </c>
      <c r="AO80" s="170">
        <f>IF('Indicator Data'!AP84="No Data",1,IF('Indicator Data imputation'!AP83&lt;&gt;"",1,0))</f>
        <v>0</v>
      </c>
      <c r="AP80" s="170">
        <f>IF('Indicator Data'!AQ84="No Data",1,IF('Indicator Data imputation'!AQ83&lt;&gt;"",1,0))</f>
        <v>0</v>
      </c>
      <c r="AQ80" s="170">
        <f>IF('Indicator Data'!AR84="No Data",1,IF('Indicator Data imputation'!AR83&lt;&gt;"",1,0))</f>
        <v>1</v>
      </c>
      <c r="AR80" s="170">
        <f>IF('Indicator Data'!AS84="No Data",1,IF('Indicator Data imputation'!AS83&lt;&gt;"",1,0))</f>
        <v>0</v>
      </c>
      <c r="AS80" s="170">
        <f>IF('Indicator Data'!AT84="No Data",1,IF('Indicator Data imputation'!AT83&lt;&gt;"",1,0))</f>
        <v>0</v>
      </c>
      <c r="AT80" s="170">
        <f>IF('Indicator Data'!AU84="No Data",1,IF('Indicator Data imputation'!AU83&lt;&gt;"",1,0))</f>
        <v>0</v>
      </c>
      <c r="AU80" s="170">
        <f>IF('Indicator Data'!AV84="No Data",1,IF('Indicator Data imputation'!AV83&lt;&gt;"",1,0))</f>
        <v>1</v>
      </c>
      <c r="AV80" s="170">
        <f>IF('Indicator Data'!AW84="No Data",1,IF('Indicator Data imputation'!AW83&lt;&gt;"",1,0))</f>
        <v>0</v>
      </c>
      <c r="AW80" s="170">
        <f>IF('Indicator Data'!AX84="No Data",1,IF('Indicator Data imputation'!AX83&lt;&gt;"",1,0))</f>
        <v>0</v>
      </c>
      <c r="AX80" s="170">
        <f>IF('Indicator Data'!AY84="No Data",1,IF('Indicator Data imputation'!AY83&lt;&gt;"",1,0))</f>
        <v>0</v>
      </c>
      <c r="AY80" s="170">
        <f>IF('Indicator Data'!AZ84="No Data",1,IF('Indicator Data imputation'!AZ83&lt;&gt;"",1,0))</f>
        <v>0</v>
      </c>
      <c r="AZ80" s="170">
        <f>IF('Indicator Data'!BA84="No Data",1,IF('Indicator Data imputation'!BA83&lt;&gt;"",1,0))</f>
        <v>0</v>
      </c>
      <c r="BA80" s="5">
        <f t="shared" si="2"/>
        <v>6</v>
      </c>
      <c r="BB80" s="172">
        <f t="shared" si="3"/>
        <v>0.11764705882352941</v>
      </c>
    </row>
    <row r="81" spans="1:54" x14ac:dyDescent="0.25">
      <c r="A81" s="5" t="s">
        <v>150</v>
      </c>
      <c r="B81" s="170">
        <f>IF('Indicator Data'!C85="No Data",1,IF('Indicator Data imputation'!C84&lt;&gt;"",1,0))</f>
        <v>0</v>
      </c>
      <c r="C81" s="170">
        <f>IF('Indicator Data'!D85="No Data",1,IF('Indicator Data imputation'!D84&lt;&gt;"",1,0))</f>
        <v>0</v>
      </c>
      <c r="D81" s="170">
        <f>IF('Indicator Data'!E85="No Data",1,IF('Indicator Data imputation'!E84&lt;&gt;"",1,0))</f>
        <v>0</v>
      </c>
      <c r="E81" s="170">
        <f>IF('Indicator Data'!F85="No Data",1,IF('Indicator Data imputation'!F84&lt;&gt;"",1,0))</f>
        <v>0</v>
      </c>
      <c r="F81" s="170">
        <f>IF('Indicator Data'!G85="No Data",1,IF('Indicator Data imputation'!G84&lt;&gt;"",1,0))</f>
        <v>0</v>
      </c>
      <c r="G81" s="170">
        <f>IF('Indicator Data'!H85="No Data",1,IF('Indicator Data imputation'!H84&lt;&gt;"",1,0))</f>
        <v>0</v>
      </c>
      <c r="H81" s="170">
        <f>IF('Indicator Data'!I85="No Data",1,IF('Indicator Data imputation'!I84&lt;&gt;"",1,0))</f>
        <v>0</v>
      </c>
      <c r="I81" s="170">
        <f>IF('Indicator Data'!J85="No Data",1,IF('Indicator Data imputation'!J84&lt;&gt;"",1,0))</f>
        <v>0</v>
      </c>
      <c r="J81" s="170">
        <f>IF('Indicator Data'!K85="No Data",1,IF('Indicator Data imputation'!K84&lt;&gt;"",1,0))</f>
        <v>0</v>
      </c>
      <c r="K81" s="170">
        <f>IF('Indicator Data'!L85="No Data",1,IF('Indicator Data imputation'!L84&lt;&gt;"",1,0))</f>
        <v>0</v>
      </c>
      <c r="L81" s="170">
        <f>IF('Indicator Data'!M85="No Data",1,IF('Indicator Data imputation'!M84&lt;&gt;"",1,0))</f>
        <v>0</v>
      </c>
      <c r="M81" s="170">
        <f>IF('Indicator Data'!N85="No Data",1,IF('Indicator Data imputation'!N84&lt;&gt;"",1,0))</f>
        <v>0</v>
      </c>
      <c r="N81" s="170">
        <f>IF('Indicator Data'!O85="No Data",1,IF('Indicator Data imputation'!O84&lt;&gt;"",1,0))</f>
        <v>0</v>
      </c>
      <c r="O81" s="170">
        <f>IF('Indicator Data'!P85="No Data",1,IF('Indicator Data imputation'!P84&lt;&gt;"",1,0))</f>
        <v>0</v>
      </c>
      <c r="P81" s="170">
        <f>IF('Indicator Data'!Q85="No Data",1,IF('Indicator Data imputation'!Q84&lt;&gt;"",1,0))</f>
        <v>0</v>
      </c>
      <c r="Q81" s="170">
        <f>IF('Indicator Data'!R85="No Data",1,IF('Indicator Data imputation'!R84&lt;&gt;"",1,0))</f>
        <v>1</v>
      </c>
      <c r="R81" s="170">
        <f>IF('Indicator Data'!S85="No Data",1,IF('Indicator Data imputation'!S84&lt;&gt;"",1,0))</f>
        <v>0</v>
      </c>
      <c r="S81" s="170">
        <f>IF('Indicator Data'!T85="No Data",1,IF('Indicator Data imputation'!T84&lt;&gt;"",1,0))</f>
        <v>0</v>
      </c>
      <c r="T81" s="170">
        <f>IF('Indicator Data'!U85="No Data",1,IF('Indicator Data imputation'!U84&lt;&gt;"",1,0))</f>
        <v>0</v>
      </c>
      <c r="U81" s="170">
        <f>IF('Indicator Data'!V85="No Data",1,IF('Indicator Data imputation'!V84&lt;&gt;"",1,0))</f>
        <v>1</v>
      </c>
      <c r="V81" s="170">
        <f>IF('Indicator Data'!W85="No Data",1,IF('Indicator Data imputation'!W84&lt;&gt;"",1,0))</f>
        <v>0</v>
      </c>
      <c r="W81" s="170">
        <f>IF('Indicator Data'!X85="No Data",1,IF('Indicator Data imputation'!X84&lt;&gt;"",1,0))</f>
        <v>1</v>
      </c>
      <c r="X81" s="170">
        <f>IF('Indicator Data'!Y85="No Data",1,IF('Indicator Data imputation'!Y84&lt;&gt;"",1,0))</f>
        <v>0</v>
      </c>
      <c r="Y81" s="170">
        <f>IF('Indicator Data'!Z85="No Data",1,IF('Indicator Data imputation'!Z84&lt;&gt;"",1,0))</f>
        <v>0</v>
      </c>
      <c r="Z81" s="170">
        <f>IF('Indicator Data'!AA85="No Data",1,IF('Indicator Data imputation'!AA84&lt;&gt;"",1,0))</f>
        <v>0</v>
      </c>
      <c r="AA81" s="170">
        <f>IF('Indicator Data'!AB85="No Data",1,IF('Indicator Data imputation'!AB84&lt;&gt;"",1,0))</f>
        <v>1</v>
      </c>
      <c r="AB81" s="170">
        <f>IF('Indicator Data'!AC85="No Data",1,IF('Indicator Data imputation'!AC84&lt;&gt;"",1,0))</f>
        <v>0</v>
      </c>
      <c r="AC81" s="170">
        <f>IF('Indicator Data'!AD85="No Data",1,IF('Indicator Data imputation'!AD84&lt;&gt;"",1,0))</f>
        <v>0</v>
      </c>
      <c r="AD81" s="170">
        <f>IF('Indicator Data'!AE85="No Data",1,IF('Indicator Data imputation'!AE84&lt;&gt;"",1,0))</f>
        <v>1</v>
      </c>
      <c r="AE81" s="170">
        <f>IF('Indicator Data'!AF85="No Data",1,IF('Indicator Data imputation'!AF84&lt;&gt;"",1,0))</f>
        <v>0</v>
      </c>
      <c r="AF81" s="170">
        <f>IF('Indicator Data'!AG85="No Data",1,IF('Indicator Data imputation'!AG84&lt;&gt;"",1,0))</f>
        <v>0</v>
      </c>
      <c r="AG81" s="170">
        <f>IF('Indicator Data'!AH85="No Data",1,IF('Indicator Data imputation'!AH84&lt;&gt;"",1,0))</f>
        <v>0</v>
      </c>
      <c r="AH81" s="170">
        <f>IF('Indicator Data'!AI85="No Data",1,IF('Indicator Data imputation'!AI84&lt;&gt;"",1,0))</f>
        <v>0</v>
      </c>
      <c r="AI81" s="170">
        <f>IF('Indicator Data'!AJ85="No Data",1,IF('Indicator Data imputation'!AJ84&lt;&gt;"",1,0))</f>
        <v>0</v>
      </c>
      <c r="AJ81" s="170">
        <f>IF('Indicator Data'!AK85="No Data",1,IF('Indicator Data imputation'!AK84&lt;&gt;"",1,0))</f>
        <v>0</v>
      </c>
      <c r="AK81" s="170">
        <f>IF('Indicator Data'!AL85="No Data",1,IF('Indicator Data imputation'!AL84&lt;&gt;"",1,0))</f>
        <v>0</v>
      </c>
      <c r="AL81" s="170">
        <f>IF('Indicator Data'!AM85="No Data",1,IF('Indicator Data imputation'!AM84&lt;&gt;"",1,0))</f>
        <v>0</v>
      </c>
      <c r="AM81" s="170">
        <f>IF('Indicator Data'!AN85="No Data",1,IF('Indicator Data imputation'!AN84&lt;&gt;"",1,0))</f>
        <v>0</v>
      </c>
      <c r="AN81" s="170">
        <f>IF('Indicator Data'!AO85="No Data",1,IF('Indicator Data imputation'!AO84&lt;&gt;"",1,0))</f>
        <v>0</v>
      </c>
      <c r="AO81" s="170">
        <f>IF('Indicator Data'!AP85="No Data",1,IF('Indicator Data imputation'!AP84&lt;&gt;"",1,0))</f>
        <v>0</v>
      </c>
      <c r="AP81" s="170">
        <f>IF('Indicator Data'!AQ85="No Data",1,IF('Indicator Data imputation'!AQ84&lt;&gt;"",1,0))</f>
        <v>0</v>
      </c>
      <c r="AQ81" s="170">
        <f>IF('Indicator Data'!AR85="No Data",1,IF('Indicator Data imputation'!AR84&lt;&gt;"",1,0))</f>
        <v>1</v>
      </c>
      <c r="AR81" s="170">
        <f>IF('Indicator Data'!AS85="No Data",1,IF('Indicator Data imputation'!AS84&lt;&gt;"",1,0))</f>
        <v>0</v>
      </c>
      <c r="AS81" s="170">
        <f>IF('Indicator Data'!AT85="No Data",1,IF('Indicator Data imputation'!AT84&lt;&gt;"",1,0))</f>
        <v>0</v>
      </c>
      <c r="AT81" s="170">
        <f>IF('Indicator Data'!AU85="No Data",1,IF('Indicator Data imputation'!AU84&lt;&gt;"",1,0))</f>
        <v>0</v>
      </c>
      <c r="AU81" s="170">
        <f>IF('Indicator Data'!AV85="No Data",1,IF('Indicator Data imputation'!AV84&lt;&gt;"",1,0))</f>
        <v>1</v>
      </c>
      <c r="AV81" s="170">
        <f>IF('Indicator Data'!AW85="No Data",1,IF('Indicator Data imputation'!AW84&lt;&gt;"",1,0))</f>
        <v>0</v>
      </c>
      <c r="AW81" s="170">
        <f>IF('Indicator Data'!AX85="No Data",1,IF('Indicator Data imputation'!AX84&lt;&gt;"",1,0))</f>
        <v>0</v>
      </c>
      <c r="AX81" s="170">
        <f>IF('Indicator Data'!AY85="No Data",1,IF('Indicator Data imputation'!AY84&lt;&gt;"",1,0))</f>
        <v>0</v>
      </c>
      <c r="AY81" s="170">
        <f>IF('Indicator Data'!AZ85="No Data",1,IF('Indicator Data imputation'!AZ84&lt;&gt;"",1,0))</f>
        <v>0</v>
      </c>
      <c r="AZ81" s="170">
        <f>IF('Indicator Data'!BA85="No Data",1,IF('Indicator Data imputation'!BA84&lt;&gt;"",1,0))</f>
        <v>0</v>
      </c>
      <c r="BA81" s="5">
        <f t="shared" si="2"/>
        <v>7</v>
      </c>
      <c r="BB81" s="172">
        <f t="shared" si="3"/>
        <v>0.13725490196078433</v>
      </c>
    </row>
    <row r="82" spans="1:54" x14ac:dyDescent="0.25">
      <c r="A82" s="5" t="s">
        <v>152</v>
      </c>
      <c r="B82" s="170">
        <f>IF('Indicator Data'!C86="No Data",1,IF('Indicator Data imputation'!C85&lt;&gt;"",1,0))</f>
        <v>0</v>
      </c>
      <c r="C82" s="170">
        <f>IF('Indicator Data'!D86="No Data",1,IF('Indicator Data imputation'!D85&lt;&gt;"",1,0))</f>
        <v>0</v>
      </c>
      <c r="D82" s="170">
        <f>IF('Indicator Data'!E86="No Data",1,IF('Indicator Data imputation'!E85&lt;&gt;"",1,0))</f>
        <v>0</v>
      </c>
      <c r="E82" s="170">
        <f>IF('Indicator Data'!F86="No Data",1,IF('Indicator Data imputation'!F85&lt;&gt;"",1,0))</f>
        <v>0</v>
      </c>
      <c r="F82" s="170">
        <f>IF('Indicator Data'!G86="No Data",1,IF('Indicator Data imputation'!G85&lt;&gt;"",1,0))</f>
        <v>0</v>
      </c>
      <c r="G82" s="170">
        <f>IF('Indicator Data'!H86="No Data",1,IF('Indicator Data imputation'!H85&lt;&gt;"",1,0))</f>
        <v>0</v>
      </c>
      <c r="H82" s="170">
        <f>IF('Indicator Data'!I86="No Data",1,IF('Indicator Data imputation'!I85&lt;&gt;"",1,0))</f>
        <v>0</v>
      </c>
      <c r="I82" s="170">
        <f>IF('Indicator Data'!J86="No Data",1,IF('Indicator Data imputation'!J85&lt;&gt;"",1,0))</f>
        <v>0</v>
      </c>
      <c r="J82" s="170">
        <f>IF('Indicator Data'!K86="No Data",1,IF('Indicator Data imputation'!K85&lt;&gt;"",1,0))</f>
        <v>0</v>
      </c>
      <c r="K82" s="170">
        <f>IF('Indicator Data'!L86="No Data",1,IF('Indicator Data imputation'!L85&lt;&gt;"",1,0))</f>
        <v>0</v>
      </c>
      <c r="L82" s="170">
        <f>IF('Indicator Data'!M86="No Data",1,IF('Indicator Data imputation'!M85&lt;&gt;"",1,0))</f>
        <v>0</v>
      </c>
      <c r="M82" s="170">
        <f>IF('Indicator Data'!N86="No Data",1,IF('Indicator Data imputation'!N85&lt;&gt;"",1,0))</f>
        <v>0</v>
      </c>
      <c r="N82" s="170">
        <f>IF('Indicator Data'!O86="No Data",1,IF('Indicator Data imputation'!O85&lt;&gt;"",1,0))</f>
        <v>0</v>
      </c>
      <c r="O82" s="170">
        <f>IF('Indicator Data'!P86="No Data",1,IF('Indicator Data imputation'!P85&lt;&gt;"",1,0))</f>
        <v>0</v>
      </c>
      <c r="P82" s="170">
        <f>IF('Indicator Data'!Q86="No Data",1,IF('Indicator Data imputation'!Q85&lt;&gt;"",1,0))</f>
        <v>0</v>
      </c>
      <c r="Q82" s="170">
        <f>IF('Indicator Data'!R86="No Data",1,IF('Indicator Data imputation'!R85&lt;&gt;"",1,0))</f>
        <v>1</v>
      </c>
      <c r="R82" s="170">
        <f>IF('Indicator Data'!S86="No Data",1,IF('Indicator Data imputation'!S85&lt;&gt;"",1,0))</f>
        <v>0</v>
      </c>
      <c r="S82" s="170">
        <f>IF('Indicator Data'!T86="No Data",1,IF('Indicator Data imputation'!T85&lt;&gt;"",1,0))</f>
        <v>0</v>
      </c>
      <c r="T82" s="170">
        <f>IF('Indicator Data'!U86="No Data",1,IF('Indicator Data imputation'!U85&lt;&gt;"",1,0))</f>
        <v>0</v>
      </c>
      <c r="U82" s="170">
        <f>IF('Indicator Data'!V86="No Data",1,IF('Indicator Data imputation'!V85&lt;&gt;"",1,0))</f>
        <v>1</v>
      </c>
      <c r="V82" s="170">
        <f>IF('Indicator Data'!W86="No Data",1,IF('Indicator Data imputation'!W85&lt;&gt;"",1,0))</f>
        <v>0</v>
      </c>
      <c r="W82" s="170">
        <f>IF('Indicator Data'!X86="No Data",1,IF('Indicator Data imputation'!X85&lt;&gt;"",1,0))</f>
        <v>1</v>
      </c>
      <c r="X82" s="170">
        <f>IF('Indicator Data'!Y86="No Data",1,IF('Indicator Data imputation'!Y85&lt;&gt;"",1,0))</f>
        <v>0</v>
      </c>
      <c r="Y82" s="170">
        <f>IF('Indicator Data'!Z86="No Data",1,IF('Indicator Data imputation'!Z85&lt;&gt;"",1,0))</f>
        <v>0</v>
      </c>
      <c r="Z82" s="170">
        <f>IF('Indicator Data'!AA86="No Data",1,IF('Indicator Data imputation'!AA85&lt;&gt;"",1,0))</f>
        <v>0</v>
      </c>
      <c r="AA82" s="170">
        <f>IF('Indicator Data'!AB86="No Data",1,IF('Indicator Data imputation'!AB85&lt;&gt;"",1,0))</f>
        <v>0</v>
      </c>
      <c r="AB82" s="170">
        <f>IF('Indicator Data'!AC86="No Data",1,IF('Indicator Data imputation'!AC85&lt;&gt;"",1,0))</f>
        <v>0</v>
      </c>
      <c r="AC82" s="170">
        <f>IF('Indicator Data'!AD86="No Data",1,IF('Indicator Data imputation'!AD85&lt;&gt;"",1,0))</f>
        <v>0</v>
      </c>
      <c r="AD82" s="170">
        <f>IF('Indicator Data'!AE86="No Data",1,IF('Indicator Data imputation'!AE85&lt;&gt;"",1,0))</f>
        <v>1</v>
      </c>
      <c r="AE82" s="170">
        <f>IF('Indicator Data'!AF86="No Data",1,IF('Indicator Data imputation'!AF85&lt;&gt;"",1,0))</f>
        <v>0</v>
      </c>
      <c r="AF82" s="170">
        <f>IF('Indicator Data'!AG86="No Data",1,IF('Indicator Data imputation'!AG85&lt;&gt;"",1,0))</f>
        <v>0</v>
      </c>
      <c r="AG82" s="170">
        <f>IF('Indicator Data'!AH86="No Data",1,IF('Indicator Data imputation'!AH85&lt;&gt;"",1,0))</f>
        <v>0</v>
      </c>
      <c r="AH82" s="170">
        <f>IF('Indicator Data'!AI86="No Data",1,IF('Indicator Data imputation'!AI85&lt;&gt;"",1,0))</f>
        <v>0</v>
      </c>
      <c r="AI82" s="170">
        <f>IF('Indicator Data'!AJ86="No Data",1,IF('Indicator Data imputation'!AJ85&lt;&gt;"",1,0))</f>
        <v>0</v>
      </c>
      <c r="AJ82" s="170">
        <f>IF('Indicator Data'!AK86="No Data",1,IF('Indicator Data imputation'!AK85&lt;&gt;"",1,0))</f>
        <v>0</v>
      </c>
      <c r="AK82" s="170">
        <f>IF('Indicator Data'!AL86="No Data",1,IF('Indicator Data imputation'!AL85&lt;&gt;"",1,0))</f>
        <v>0</v>
      </c>
      <c r="AL82" s="170">
        <f>IF('Indicator Data'!AM86="No Data",1,IF('Indicator Data imputation'!AM85&lt;&gt;"",1,0))</f>
        <v>0</v>
      </c>
      <c r="AM82" s="170">
        <f>IF('Indicator Data'!AN86="No Data",1,IF('Indicator Data imputation'!AN85&lt;&gt;"",1,0))</f>
        <v>0</v>
      </c>
      <c r="AN82" s="170">
        <f>IF('Indicator Data'!AO86="No Data",1,IF('Indicator Data imputation'!AO85&lt;&gt;"",1,0))</f>
        <v>0</v>
      </c>
      <c r="AO82" s="170">
        <f>IF('Indicator Data'!AP86="No Data",1,IF('Indicator Data imputation'!AP85&lt;&gt;"",1,0))</f>
        <v>0</v>
      </c>
      <c r="AP82" s="170">
        <f>IF('Indicator Data'!AQ86="No Data",1,IF('Indicator Data imputation'!AQ85&lt;&gt;"",1,0))</f>
        <v>0</v>
      </c>
      <c r="AQ82" s="170">
        <f>IF('Indicator Data'!AR86="No Data",1,IF('Indicator Data imputation'!AR85&lt;&gt;"",1,0))</f>
        <v>0</v>
      </c>
      <c r="AR82" s="170">
        <f>IF('Indicator Data'!AS86="No Data",1,IF('Indicator Data imputation'!AS85&lt;&gt;"",1,0))</f>
        <v>0</v>
      </c>
      <c r="AS82" s="170">
        <f>IF('Indicator Data'!AT86="No Data",1,IF('Indicator Data imputation'!AT85&lt;&gt;"",1,0))</f>
        <v>0</v>
      </c>
      <c r="AT82" s="170">
        <f>IF('Indicator Data'!AU86="No Data",1,IF('Indicator Data imputation'!AU85&lt;&gt;"",1,0))</f>
        <v>0</v>
      </c>
      <c r="AU82" s="170">
        <f>IF('Indicator Data'!AV86="No Data",1,IF('Indicator Data imputation'!AV85&lt;&gt;"",1,0))</f>
        <v>0</v>
      </c>
      <c r="AV82" s="170">
        <f>IF('Indicator Data'!AW86="No Data",1,IF('Indicator Data imputation'!AW85&lt;&gt;"",1,0))</f>
        <v>0</v>
      </c>
      <c r="AW82" s="170">
        <f>IF('Indicator Data'!AX86="No Data",1,IF('Indicator Data imputation'!AX85&lt;&gt;"",1,0))</f>
        <v>0</v>
      </c>
      <c r="AX82" s="170">
        <f>IF('Indicator Data'!AY86="No Data",1,IF('Indicator Data imputation'!AY85&lt;&gt;"",1,0))</f>
        <v>0</v>
      </c>
      <c r="AY82" s="170">
        <f>IF('Indicator Data'!AZ86="No Data",1,IF('Indicator Data imputation'!AZ85&lt;&gt;"",1,0))</f>
        <v>0</v>
      </c>
      <c r="AZ82" s="170">
        <f>IF('Indicator Data'!BA86="No Data",1,IF('Indicator Data imputation'!BA85&lt;&gt;"",1,0))</f>
        <v>0</v>
      </c>
      <c r="BA82" s="5">
        <f t="shared" si="2"/>
        <v>4</v>
      </c>
      <c r="BB82" s="172">
        <f t="shared" si="3"/>
        <v>7.8431372549019607E-2</v>
      </c>
    </row>
    <row r="83" spans="1:54" x14ac:dyDescent="0.25">
      <c r="A83" s="5" t="s">
        <v>154</v>
      </c>
      <c r="B83" s="170">
        <f>IF('Indicator Data'!C87="No Data",1,IF('Indicator Data imputation'!C86&lt;&gt;"",1,0))</f>
        <v>0</v>
      </c>
      <c r="C83" s="170">
        <f>IF('Indicator Data'!D87="No Data",1,IF('Indicator Data imputation'!D86&lt;&gt;"",1,0))</f>
        <v>0</v>
      </c>
      <c r="D83" s="170">
        <f>IF('Indicator Data'!E87="No Data",1,IF('Indicator Data imputation'!E86&lt;&gt;"",1,0))</f>
        <v>0</v>
      </c>
      <c r="E83" s="170">
        <f>IF('Indicator Data'!F87="No Data",1,IF('Indicator Data imputation'!F86&lt;&gt;"",1,0))</f>
        <v>0</v>
      </c>
      <c r="F83" s="170">
        <f>IF('Indicator Data'!G87="No Data",1,IF('Indicator Data imputation'!G86&lt;&gt;"",1,0))</f>
        <v>0</v>
      </c>
      <c r="G83" s="170">
        <f>IF('Indicator Data'!H87="No Data",1,IF('Indicator Data imputation'!H86&lt;&gt;"",1,0))</f>
        <v>0</v>
      </c>
      <c r="H83" s="170">
        <f>IF('Indicator Data'!I87="No Data",1,IF('Indicator Data imputation'!I86&lt;&gt;"",1,0))</f>
        <v>0</v>
      </c>
      <c r="I83" s="170">
        <f>IF('Indicator Data'!J87="No Data",1,IF('Indicator Data imputation'!J86&lt;&gt;"",1,0))</f>
        <v>0</v>
      </c>
      <c r="J83" s="170">
        <f>IF('Indicator Data'!K87="No Data",1,IF('Indicator Data imputation'!K86&lt;&gt;"",1,0))</f>
        <v>0</v>
      </c>
      <c r="K83" s="170">
        <f>IF('Indicator Data'!L87="No Data",1,IF('Indicator Data imputation'!L86&lt;&gt;"",1,0))</f>
        <v>0</v>
      </c>
      <c r="L83" s="170">
        <f>IF('Indicator Data'!M87="No Data",1,IF('Indicator Data imputation'!M86&lt;&gt;"",1,0))</f>
        <v>0</v>
      </c>
      <c r="M83" s="170">
        <f>IF('Indicator Data'!N87="No Data",1,IF('Indicator Data imputation'!N86&lt;&gt;"",1,0))</f>
        <v>0</v>
      </c>
      <c r="N83" s="170">
        <f>IF('Indicator Data'!O87="No Data",1,IF('Indicator Data imputation'!O86&lt;&gt;"",1,0))</f>
        <v>0</v>
      </c>
      <c r="O83" s="170">
        <f>IF('Indicator Data'!P87="No Data",1,IF('Indicator Data imputation'!P86&lt;&gt;"",1,0))</f>
        <v>0</v>
      </c>
      <c r="P83" s="170">
        <f>IF('Indicator Data'!Q87="No Data",1,IF('Indicator Data imputation'!Q86&lt;&gt;"",1,0))</f>
        <v>0</v>
      </c>
      <c r="Q83" s="170">
        <f>IF('Indicator Data'!R87="No Data",1,IF('Indicator Data imputation'!R86&lt;&gt;"",1,0))</f>
        <v>0</v>
      </c>
      <c r="R83" s="170">
        <f>IF('Indicator Data'!S87="No Data",1,IF('Indicator Data imputation'!S86&lt;&gt;"",1,0))</f>
        <v>0</v>
      </c>
      <c r="S83" s="170">
        <f>IF('Indicator Data'!T87="No Data",1,IF('Indicator Data imputation'!T86&lt;&gt;"",1,0))</f>
        <v>0</v>
      </c>
      <c r="T83" s="170">
        <f>IF('Indicator Data'!U87="No Data",1,IF('Indicator Data imputation'!U86&lt;&gt;"",1,0))</f>
        <v>0</v>
      </c>
      <c r="U83" s="170">
        <f>IF('Indicator Data'!V87="No Data",1,IF('Indicator Data imputation'!V86&lt;&gt;"",1,0))</f>
        <v>0</v>
      </c>
      <c r="V83" s="170">
        <f>IF('Indicator Data'!W87="No Data",1,IF('Indicator Data imputation'!W86&lt;&gt;"",1,0))</f>
        <v>0</v>
      </c>
      <c r="W83" s="170">
        <f>IF('Indicator Data'!X87="No Data",1,IF('Indicator Data imputation'!X86&lt;&gt;"",1,0))</f>
        <v>0</v>
      </c>
      <c r="X83" s="170">
        <f>IF('Indicator Data'!Y87="No Data",1,IF('Indicator Data imputation'!Y86&lt;&gt;"",1,0))</f>
        <v>0</v>
      </c>
      <c r="Y83" s="170">
        <f>IF('Indicator Data'!Z87="No Data",1,IF('Indicator Data imputation'!Z86&lt;&gt;"",1,0))</f>
        <v>0</v>
      </c>
      <c r="Z83" s="170">
        <f>IF('Indicator Data'!AA87="No Data",1,IF('Indicator Data imputation'!AA86&lt;&gt;"",1,0))</f>
        <v>0</v>
      </c>
      <c r="AA83" s="170">
        <f>IF('Indicator Data'!AB87="No Data",1,IF('Indicator Data imputation'!AB86&lt;&gt;"",1,0))</f>
        <v>0</v>
      </c>
      <c r="AB83" s="170">
        <f>IF('Indicator Data'!AC87="No Data",1,IF('Indicator Data imputation'!AC86&lt;&gt;"",1,0))</f>
        <v>0</v>
      </c>
      <c r="AC83" s="170">
        <f>IF('Indicator Data'!AD87="No Data",1,IF('Indicator Data imputation'!AD86&lt;&gt;"",1,0))</f>
        <v>0</v>
      </c>
      <c r="AD83" s="170">
        <f>IF('Indicator Data'!AE87="No Data",1,IF('Indicator Data imputation'!AE86&lt;&gt;"",1,0))</f>
        <v>1</v>
      </c>
      <c r="AE83" s="170">
        <f>IF('Indicator Data'!AF87="No Data",1,IF('Indicator Data imputation'!AF86&lt;&gt;"",1,0))</f>
        <v>0</v>
      </c>
      <c r="AF83" s="170">
        <f>IF('Indicator Data'!AG87="No Data",1,IF('Indicator Data imputation'!AG86&lt;&gt;"",1,0))</f>
        <v>0</v>
      </c>
      <c r="AG83" s="170">
        <f>IF('Indicator Data'!AH87="No Data",1,IF('Indicator Data imputation'!AH86&lt;&gt;"",1,0))</f>
        <v>0</v>
      </c>
      <c r="AH83" s="170">
        <f>IF('Indicator Data'!AI87="No Data",1,IF('Indicator Data imputation'!AI86&lt;&gt;"",1,0))</f>
        <v>0</v>
      </c>
      <c r="AI83" s="170">
        <f>IF('Indicator Data'!AJ87="No Data",1,IF('Indicator Data imputation'!AJ86&lt;&gt;"",1,0))</f>
        <v>0</v>
      </c>
      <c r="AJ83" s="170">
        <f>IF('Indicator Data'!AK87="No Data",1,IF('Indicator Data imputation'!AK86&lt;&gt;"",1,0))</f>
        <v>0</v>
      </c>
      <c r="AK83" s="170">
        <f>IF('Indicator Data'!AL87="No Data",1,IF('Indicator Data imputation'!AL86&lt;&gt;"",1,0))</f>
        <v>0</v>
      </c>
      <c r="AL83" s="170">
        <f>IF('Indicator Data'!AM87="No Data",1,IF('Indicator Data imputation'!AM86&lt;&gt;"",1,0))</f>
        <v>0</v>
      </c>
      <c r="AM83" s="170">
        <f>IF('Indicator Data'!AN87="No Data",1,IF('Indicator Data imputation'!AN86&lt;&gt;"",1,0))</f>
        <v>0</v>
      </c>
      <c r="AN83" s="170">
        <f>IF('Indicator Data'!AO87="No Data",1,IF('Indicator Data imputation'!AO86&lt;&gt;"",1,0))</f>
        <v>0</v>
      </c>
      <c r="AO83" s="170">
        <f>IF('Indicator Data'!AP87="No Data",1,IF('Indicator Data imputation'!AP86&lt;&gt;"",1,0))</f>
        <v>0</v>
      </c>
      <c r="AP83" s="170">
        <f>IF('Indicator Data'!AQ87="No Data",1,IF('Indicator Data imputation'!AQ86&lt;&gt;"",1,0))</f>
        <v>0</v>
      </c>
      <c r="AQ83" s="170">
        <f>IF('Indicator Data'!AR87="No Data",1,IF('Indicator Data imputation'!AR86&lt;&gt;"",1,0))</f>
        <v>0</v>
      </c>
      <c r="AR83" s="170">
        <f>IF('Indicator Data'!AS87="No Data",1,IF('Indicator Data imputation'!AS86&lt;&gt;"",1,0))</f>
        <v>0</v>
      </c>
      <c r="AS83" s="170">
        <f>IF('Indicator Data'!AT87="No Data",1,IF('Indicator Data imputation'!AT86&lt;&gt;"",1,0))</f>
        <v>0</v>
      </c>
      <c r="AT83" s="170">
        <f>IF('Indicator Data'!AU87="No Data",1,IF('Indicator Data imputation'!AU86&lt;&gt;"",1,0))</f>
        <v>0</v>
      </c>
      <c r="AU83" s="170">
        <f>IF('Indicator Data'!AV87="No Data",1,IF('Indicator Data imputation'!AV86&lt;&gt;"",1,0))</f>
        <v>0</v>
      </c>
      <c r="AV83" s="170">
        <f>IF('Indicator Data'!AW87="No Data",1,IF('Indicator Data imputation'!AW86&lt;&gt;"",1,0))</f>
        <v>0</v>
      </c>
      <c r="AW83" s="170">
        <f>IF('Indicator Data'!AX87="No Data",1,IF('Indicator Data imputation'!AX86&lt;&gt;"",1,0))</f>
        <v>0</v>
      </c>
      <c r="AX83" s="170">
        <f>IF('Indicator Data'!AY87="No Data",1,IF('Indicator Data imputation'!AY86&lt;&gt;"",1,0))</f>
        <v>0</v>
      </c>
      <c r="AY83" s="170">
        <f>IF('Indicator Data'!AZ87="No Data",1,IF('Indicator Data imputation'!AZ86&lt;&gt;"",1,0))</f>
        <v>0</v>
      </c>
      <c r="AZ83" s="170">
        <f>IF('Indicator Data'!BA87="No Data",1,IF('Indicator Data imputation'!BA86&lt;&gt;"",1,0))</f>
        <v>0</v>
      </c>
      <c r="BA83" s="5">
        <f t="shared" si="2"/>
        <v>1</v>
      </c>
      <c r="BB83" s="172">
        <f t="shared" si="3"/>
        <v>1.9607843137254902E-2</v>
      </c>
    </row>
    <row r="84" spans="1:54" x14ac:dyDescent="0.25">
      <c r="A84" s="5" t="s">
        <v>156</v>
      </c>
      <c r="B84" s="170">
        <f>IF('Indicator Data'!C88="No Data",1,IF('Indicator Data imputation'!C87&lt;&gt;"",1,0))</f>
        <v>0</v>
      </c>
      <c r="C84" s="170">
        <f>IF('Indicator Data'!D88="No Data",1,IF('Indicator Data imputation'!D87&lt;&gt;"",1,0))</f>
        <v>0</v>
      </c>
      <c r="D84" s="170">
        <f>IF('Indicator Data'!E88="No Data",1,IF('Indicator Data imputation'!E87&lt;&gt;"",1,0))</f>
        <v>0</v>
      </c>
      <c r="E84" s="170">
        <f>IF('Indicator Data'!F88="No Data",1,IF('Indicator Data imputation'!F87&lt;&gt;"",1,0))</f>
        <v>0</v>
      </c>
      <c r="F84" s="170">
        <f>IF('Indicator Data'!G88="No Data",1,IF('Indicator Data imputation'!G87&lt;&gt;"",1,0))</f>
        <v>0</v>
      </c>
      <c r="G84" s="170">
        <f>IF('Indicator Data'!H88="No Data",1,IF('Indicator Data imputation'!H87&lt;&gt;"",1,0))</f>
        <v>0</v>
      </c>
      <c r="H84" s="170">
        <f>IF('Indicator Data'!I88="No Data",1,IF('Indicator Data imputation'!I87&lt;&gt;"",1,0))</f>
        <v>0</v>
      </c>
      <c r="I84" s="170">
        <f>IF('Indicator Data'!J88="No Data",1,IF('Indicator Data imputation'!J87&lt;&gt;"",1,0))</f>
        <v>0</v>
      </c>
      <c r="J84" s="170">
        <f>IF('Indicator Data'!K88="No Data",1,IF('Indicator Data imputation'!K87&lt;&gt;"",1,0))</f>
        <v>0</v>
      </c>
      <c r="K84" s="170">
        <f>IF('Indicator Data'!L88="No Data",1,IF('Indicator Data imputation'!L87&lt;&gt;"",1,0))</f>
        <v>0</v>
      </c>
      <c r="L84" s="170">
        <f>IF('Indicator Data'!M88="No Data",1,IF('Indicator Data imputation'!M87&lt;&gt;"",1,0))</f>
        <v>0</v>
      </c>
      <c r="M84" s="170">
        <f>IF('Indicator Data'!N88="No Data",1,IF('Indicator Data imputation'!N87&lt;&gt;"",1,0))</f>
        <v>0</v>
      </c>
      <c r="N84" s="170">
        <f>IF('Indicator Data'!O88="No Data",1,IF('Indicator Data imputation'!O87&lt;&gt;"",1,0))</f>
        <v>0</v>
      </c>
      <c r="O84" s="170">
        <f>IF('Indicator Data'!P88="No Data",1,IF('Indicator Data imputation'!P87&lt;&gt;"",1,0))</f>
        <v>0</v>
      </c>
      <c r="P84" s="170">
        <f>IF('Indicator Data'!Q88="No Data",1,IF('Indicator Data imputation'!Q87&lt;&gt;"",1,0))</f>
        <v>0</v>
      </c>
      <c r="Q84" s="170">
        <f>IF('Indicator Data'!R88="No Data",1,IF('Indicator Data imputation'!R87&lt;&gt;"",1,0))</f>
        <v>1</v>
      </c>
      <c r="R84" s="170">
        <f>IF('Indicator Data'!S88="No Data",1,IF('Indicator Data imputation'!S87&lt;&gt;"",1,0))</f>
        <v>0</v>
      </c>
      <c r="S84" s="170">
        <f>IF('Indicator Data'!T88="No Data",1,IF('Indicator Data imputation'!T87&lt;&gt;"",1,0))</f>
        <v>0</v>
      </c>
      <c r="T84" s="170">
        <f>IF('Indicator Data'!U88="No Data",1,IF('Indicator Data imputation'!U87&lt;&gt;"",1,0))</f>
        <v>0</v>
      </c>
      <c r="U84" s="170">
        <f>IF('Indicator Data'!V88="No Data",1,IF('Indicator Data imputation'!V87&lt;&gt;"",1,0))</f>
        <v>1</v>
      </c>
      <c r="V84" s="170">
        <f>IF('Indicator Data'!W88="No Data",1,IF('Indicator Data imputation'!W87&lt;&gt;"",1,0))</f>
        <v>0</v>
      </c>
      <c r="W84" s="170">
        <f>IF('Indicator Data'!X88="No Data",1,IF('Indicator Data imputation'!X87&lt;&gt;"",1,0))</f>
        <v>0</v>
      </c>
      <c r="X84" s="170">
        <f>IF('Indicator Data'!Y88="No Data",1,IF('Indicator Data imputation'!Y87&lt;&gt;"",1,0))</f>
        <v>0</v>
      </c>
      <c r="Y84" s="170">
        <f>IF('Indicator Data'!Z88="No Data",1,IF('Indicator Data imputation'!Z87&lt;&gt;"",1,0))</f>
        <v>0</v>
      </c>
      <c r="Z84" s="170">
        <f>IF('Indicator Data'!AA88="No Data",1,IF('Indicator Data imputation'!AA87&lt;&gt;"",1,0))</f>
        <v>0</v>
      </c>
      <c r="AA84" s="170">
        <f>IF('Indicator Data'!AB88="No Data",1,IF('Indicator Data imputation'!AB87&lt;&gt;"",1,0))</f>
        <v>0</v>
      </c>
      <c r="AB84" s="170">
        <f>IF('Indicator Data'!AC88="No Data",1,IF('Indicator Data imputation'!AC87&lt;&gt;"",1,0))</f>
        <v>0</v>
      </c>
      <c r="AC84" s="170">
        <f>IF('Indicator Data'!AD88="No Data",1,IF('Indicator Data imputation'!AD87&lt;&gt;"",1,0))</f>
        <v>0</v>
      </c>
      <c r="AD84" s="170">
        <f>IF('Indicator Data'!AE88="No Data",1,IF('Indicator Data imputation'!AE87&lt;&gt;"",1,0))</f>
        <v>1</v>
      </c>
      <c r="AE84" s="170">
        <f>IF('Indicator Data'!AF88="No Data",1,IF('Indicator Data imputation'!AF87&lt;&gt;"",1,0))</f>
        <v>0</v>
      </c>
      <c r="AF84" s="170">
        <f>IF('Indicator Data'!AG88="No Data",1,IF('Indicator Data imputation'!AG87&lt;&gt;"",1,0))</f>
        <v>0</v>
      </c>
      <c r="AG84" s="170">
        <f>IF('Indicator Data'!AH88="No Data",1,IF('Indicator Data imputation'!AH87&lt;&gt;"",1,0))</f>
        <v>0</v>
      </c>
      <c r="AH84" s="170">
        <f>IF('Indicator Data'!AI88="No Data",1,IF('Indicator Data imputation'!AI87&lt;&gt;"",1,0))</f>
        <v>0</v>
      </c>
      <c r="AI84" s="170">
        <f>IF('Indicator Data'!AJ88="No Data",1,IF('Indicator Data imputation'!AJ87&lt;&gt;"",1,0))</f>
        <v>0</v>
      </c>
      <c r="AJ84" s="170">
        <f>IF('Indicator Data'!AK88="No Data",1,IF('Indicator Data imputation'!AK87&lt;&gt;"",1,0))</f>
        <v>0</v>
      </c>
      <c r="AK84" s="170">
        <f>IF('Indicator Data'!AL88="No Data",1,IF('Indicator Data imputation'!AL87&lt;&gt;"",1,0))</f>
        <v>0</v>
      </c>
      <c r="AL84" s="170">
        <f>IF('Indicator Data'!AM88="No Data",1,IF('Indicator Data imputation'!AM87&lt;&gt;"",1,0))</f>
        <v>0</v>
      </c>
      <c r="AM84" s="170">
        <f>IF('Indicator Data'!AN88="No Data",1,IF('Indicator Data imputation'!AN87&lt;&gt;"",1,0))</f>
        <v>0</v>
      </c>
      <c r="AN84" s="170">
        <f>IF('Indicator Data'!AO88="No Data",1,IF('Indicator Data imputation'!AO87&lt;&gt;"",1,0))</f>
        <v>0</v>
      </c>
      <c r="AO84" s="170">
        <f>IF('Indicator Data'!AP88="No Data",1,IF('Indicator Data imputation'!AP87&lt;&gt;"",1,0))</f>
        <v>0</v>
      </c>
      <c r="AP84" s="170">
        <f>IF('Indicator Data'!AQ88="No Data",1,IF('Indicator Data imputation'!AQ87&lt;&gt;"",1,0))</f>
        <v>0</v>
      </c>
      <c r="AQ84" s="170">
        <f>IF('Indicator Data'!AR88="No Data",1,IF('Indicator Data imputation'!AR87&lt;&gt;"",1,0))</f>
        <v>0</v>
      </c>
      <c r="AR84" s="170">
        <f>IF('Indicator Data'!AS88="No Data",1,IF('Indicator Data imputation'!AS87&lt;&gt;"",1,0))</f>
        <v>0</v>
      </c>
      <c r="AS84" s="170">
        <f>IF('Indicator Data'!AT88="No Data",1,IF('Indicator Data imputation'!AT87&lt;&gt;"",1,0))</f>
        <v>0</v>
      </c>
      <c r="AT84" s="170">
        <f>IF('Indicator Data'!AU88="No Data",1,IF('Indicator Data imputation'!AU87&lt;&gt;"",1,0))</f>
        <v>0</v>
      </c>
      <c r="AU84" s="170">
        <f>IF('Indicator Data'!AV88="No Data",1,IF('Indicator Data imputation'!AV87&lt;&gt;"",1,0))</f>
        <v>1</v>
      </c>
      <c r="AV84" s="170">
        <f>IF('Indicator Data'!AW88="No Data",1,IF('Indicator Data imputation'!AW87&lt;&gt;"",1,0))</f>
        <v>0</v>
      </c>
      <c r="AW84" s="170">
        <f>IF('Indicator Data'!AX88="No Data",1,IF('Indicator Data imputation'!AX87&lt;&gt;"",1,0))</f>
        <v>0</v>
      </c>
      <c r="AX84" s="170">
        <f>IF('Indicator Data'!AY88="No Data",1,IF('Indicator Data imputation'!AY87&lt;&gt;"",1,0))</f>
        <v>0</v>
      </c>
      <c r="AY84" s="170">
        <f>IF('Indicator Data'!AZ88="No Data",1,IF('Indicator Data imputation'!AZ87&lt;&gt;"",1,0))</f>
        <v>0</v>
      </c>
      <c r="AZ84" s="170">
        <f>IF('Indicator Data'!BA88="No Data",1,IF('Indicator Data imputation'!BA87&lt;&gt;"",1,0))</f>
        <v>0</v>
      </c>
      <c r="BA84" s="5">
        <f t="shared" si="2"/>
        <v>4</v>
      </c>
      <c r="BB84" s="172">
        <f t="shared" si="3"/>
        <v>7.8431372549019607E-2</v>
      </c>
    </row>
    <row r="85" spans="1:54" x14ac:dyDescent="0.25">
      <c r="A85" s="5" t="s">
        <v>158</v>
      </c>
      <c r="B85" s="170">
        <f>IF('Indicator Data'!C89="No Data",1,IF('Indicator Data imputation'!C88&lt;&gt;"",1,0))</f>
        <v>0</v>
      </c>
      <c r="C85" s="170">
        <f>IF('Indicator Data'!D89="No Data",1,IF('Indicator Data imputation'!D88&lt;&gt;"",1,0))</f>
        <v>0</v>
      </c>
      <c r="D85" s="170">
        <f>IF('Indicator Data'!E89="No Data",1,IF('Indicator Data imputation'!E88&lt;&gt;"",1,0))</f>
        <v>0</v>
      </c>
      <c r="E85" s="170">
        <f>IF('Indicator Data'!F89="No Data",1,IF('Indicator Data imputation'!F88&lt;&gt;"",1,0))</f>
        <v>0</v>
      </c>
      <c r="F85" s="170">
        <f>IF('Indicator Data'!G89="No Data",1,IF('Indicator Data imputation'!G88&lt;&gt;"",1,0))</f>
        <v>0</v>
      </c>
      <c r="G85" s="170">
        <f>IF('Indicator Data'!H89="No Data",1,IF('Indicator Data imputation'!H88&lt;&gt;"",1,0))</f>
        <v>0</v>
      </c>
      <c r="H85" s="170">
        <f>IF('Indicator Data'!I89="No Data",1,IF('Indicator Data imputation'!I88&lt;&gt;"",1,0))</f>
        <v>0</v>
      </c>
      <c r="I85" s="170">
        <f>IF('Indicator Data'!J89="No Data",1,IF('Indicator Data imputation'!J88&lt;&gt;"",1,0))</f>
        <v>0</v>
      </c>
      <c r="J85" s="170">
        <f>IF('Indicator Data'!K89="No Data",1,IF('Indicator Data imputation'!K88&lt;&gt;"",1,0))</f>
        <v>0</v>
      </c>
      <c r="K85" s="170">
        <f>IF('Indicator Data'!L89="No Data",1,IF('Indicator Data imputation'!L88&lt;&gt;"",1,0))</f>
        <v>0</v>
      </c>
      <c r="L85" s="170">
        <f>IF('Indicator Data'!M89="No Data",1,IF('Indicator Data imputation'!M88&lt;&gt;"",1,0))</f>
        <v>0</v>
      </c>
      <c r="M85" s="170">
        <f>IF('Indicator Data'!N89="No Data",1,IF('Indicator Data imputation'!N88&lt;&gt;"",1,0))</f>
        <v>0</v>
      </c>
      <c r="N85" s="170">
        <f>IF('Indicator Data'!O89="No Data",1,IF('Indicator Data imputation'!O88&lt;&gt;"",1,0))</f>
        <v>0</v>
      </c>
      <c r="O85" s="170">
        <f>IF('Indicator Data'!P89="No Data",1,IF('Indicator Data imputation'!P88&lt;&gt;"",1,0))</f>
        <v>0</v>
      </c>
      <c r="P85" s="170">
        <f>IF('Indicator Data'!Q89="No Data",1,IF('Indicator Data imputation'!Q88&lt;&gt;"",1,0))</f>
        <v>0</v>
      </c>
      <c r="Q85" s="170">
        <f>IF('Indicator Data'!R89="No Data",1,IF('Indicator Data imputation'!R88&lt;&gt;"",1,0))</f>
        <v>0</v>
      </c>
      <c r="R85" s="170">
        <f>IF('Indicator Data'!S89="No Data",1,IF('Indicator Data imputation'!S88&lt;&gt;"",1,0))</f>
        <v>0</v>
      </c>
      <c r="S85" s="170">
        <f>IF('Indicator Data'!T89="No Data",1,IF('Indicator Data imputation'!T88&lt;&gt;"",1,0))</f>
        <v>0</v>
      </c>
      <c r="T85" s="170">
        <f>IF('Indicator Data'!U89="No Data",1,IF('Indicator Data imputation'!U88&lt;&gt;"",1,0))</f>
        <v>0</v>
      </c>
      <c r="U85" s="170">
        <f>IF('Indicator Data'!V89="No Data",1,IF('Indicator Data imputation'!V88&lt;&gt;"",1,0))</f>
        <v>0</v>
      </c>
      <c r="V85" s="170">
        <f>IF('Indicator Data'!W89="No Data",1,IF('Indicator Data imputation'!W88&lt;&gt;"",1,0))</f>
        <v>0</v>
      </c>
      <c r="W85" s="170">
        <f>IF('Indicator Data'!X89="No Data",1,IF('Indicator Data imputation'!X88&lt;&gt;"",1,0))</f>
        <v>0</v>
      </c>
      <c r="X85" s="170">
        <f>IF('Indicator Data'!Y89="No Data",1,IF('Indicator Data imputation'!Y88&lt;&gt;"",1,0))</f>
        <v>0</v>
      </c>
      <c r="Y85" s="170">
        <f>IF('Indicator Data'!Z89="No Data",1,IF('Indicator Data imputation'!Z88&lt;&gt;"",1,0))</f>
        <v>0</v>
      </c>
      <c r="Z85" s="170">
        <f>IF('Indicator Data'!AA89="No Data",1,IF('Indicator Data imputation'!AA88&lt;&gt;"",1,0))</f>
        <v>0</v>
      </c>
      <c r="AA85" s="170">
        <f>IF('Indicator Data'!AB89="No Data",1,IF('Indicator Data imputation'!AB88&lt;&gt;"",1,0))</f>
        <v>0</v>
      </c>
      <c r="AB85" s="170">
        <f>IF('Indicator Data'!AC89="No Data",1,IF('Indicator Data imputation'!AC88&lt;&gt;"",1,0))</f>
        <v>0</v>
      </c>
      <c r="AC85" s="170">
        <f>IF('Indicator Data'!AD89="No Data",1,IF('Indicator Data imputation'!AD88&lt;&gt;"",1,0))</f>
        <v>0</v>
      </c>
      <c r="AD85" s="170">
        <f>IF('Indicator Data'!AE89="No Data",1,IF('Indicator Data imputation'!AE88&lt;&gt;"",1,0))</f>
        <v>1</v>
      </c>
      <c r="AE85" s="170">
        <f>IF('Indicator Data'!AF89="No Data",1,IF('Indicator Data imputation'!AF88&lt;&gt;"",1,0))</f>
        <v>0</v>
      </c>
      <c r="AF85" s="170">
        <f>IF('Indicator Data'!AG89="No Data",1,IF('Indicator Data imputation'!AG88&lt;&gt;"",1,0))</f>
        <v>0</v>
      </c>
      <c r="AG85" s="170">
        <f>IF('Indicator Data'!AH89="No Data",1,IF('Indicator Data imputation'!AH88&lt;&gt;"",1,0))</f>
        <v>0</v>
      </c>
      <c r="AH85" s="170">
        <f>IF('Indicator Data'!AI89="No Data",1,IF('Indicator Data imputation'!AI88&lt;&gt;"",1,0))</f>
        <v>0</v>
      </c>
      <c r="AI85" s="170">
        <f>IF('Indicator Data'!AJ89="No Data",1,IF('Indicator Data imputation'!AJ88&lt;&gt;"",1,0))</f>
        <v>0</v>
      </c>
      <c r="AJ85" s="170">
        <f>IF('Indicator Data'!AK89="No Data",1,IF('Indicator Data imputation'!AK88&lt;&gt;"",1,0))</f>
        <v>0</v>
      </c>
      <c r="AK85" s="170">
        <f>IF('Indicator Data'!AL89="No Data",1,IF('Indicator Data imputation'!AL88&lt;&gt;"",1,0))</f>
        <v>0</v>
      </c>
      <c r="AL85" s="170">
        <f>IF('Indicator Data'!AM89="No Data",1,IF('Indicator Data imputation'!AM88&lt;&gt;"",1,0))</f>
        <v>0</v>
      </c>
      <c r="AM85" s="170">
        <f>IF('Indicator Data'!AN89="No Data",1,IF('Indicator Data imputation'!AN88&lt;&gt;"",1,0))</f>
        <v>0</v>
      </c>
      <c r="AN85" s="170">
        <f>IF('Indicator Data'!AO89="No Data",1,IF('Indicator Data imputation'!AO88&lt;&gt;"",1,0))</f>
        <v>0</v>
      </c>
      <c r="AO85" s="170">
        <f>IF('Indicator Data'!AP89="No Data",1,IF('Indicator Data imputation'!AP88&lt;&gt;"",1,0))</f>
        <v>0</v>
      </c>
      <c r="AP85" s="170">
        <f>IF('Indicator Data'!AQ89="No Data",1,IF('Indicator Data imputation'!AQ88&lt;&gt;"",1,0))</f>
        <v>0</v>
      </c>
      <c r="AQ85" s="170">
        <f>IF('Indicator Data'!AR89="No Data",1,IF('Indicator Data imputation'!AR88&lt;&gt;"",1,0))</f>
        <v>0</v>
      </c>
      <c r="AR85" s="170">
        <f>IF('Indicator Data'!AS89="No Data",1,IF('Indicator Data imputation'!AS88&lt;&gt;"",1,0))</f>
        <v>0</v>
      </c>
      <c r="AS85" s="170">
        <f>IF('Indicator Data'!AT89="No Data",1,IF('Indicator Data imputation'!AT88&lt;&gt;"",1,0))</f>
        <v>0</v>
      </c>
      <c r="AT85" s="170">
        <f>IF('Indicator Data'!AU89="No Data",1,IF('Indicator Data imputation'!AU88&lt;&gt;"",1,0))</f>
        <v>0</v>
      </c>
      <c r="AU85" s="170">
        <f>IF('Indicator Data'!AV89="No Data",1,IF('Indicator Data imputation'!AV88&lt;&gt;"",1,0))</f>
        <v>0</v>
      </c>
      <c r="AV85" s="170">
        <f>IF('Indicator Data'!AW89="No Data",1,IF('Indicator Data imputation'!AW88&lt;&gt;"",1,0))</f>
        <v>0</v>
      </c>
      <c r="AW85" s="170">
        <f>IF('Indicator Data'!AX89="No Data",1,IF('Indicator Data imputation'!AX88&lt;&gt;"",1,0))</f>
        <v>0</v>
      </c>
      <c r="AX85" s="170">
        <f>IF('Indicator Data'!AY89="No Data",1,IF('Indicator Data imputation'!AY88&lt;&gt;"",1,0))</f>
        <v>0</v>
      </c>
      <c r="AY85" s="170">
        <f>IF('Indicator Data'!AZ89="No Data",1,IF('Indicator Data imputation'!AZ88&lt;&gt;"",1,0))</f>
        <v>0</v>
      </c>
      <c r="AZ85" s="170">
        <f>IF('Indicator Data'!BA89="No Data",1,IF('Indicator Data imputation'!BA88&lt;&gt;"",1,0))</f>
        <v>0</v>
      </c>
      <c r="BA85" s="5">
        <f t="shared" si="2"/>
        <v>1</v>
      </c>
      <c r="BB85" s="172">
        <f t="shared" si="3"/>
        <v>1.9607843137254902E-2</v>
      </c>
    </row>
    <row r="86" spans="1:54" x14ac:dyDescent="0.25">
      <c r="A86" s="5" t="s">
        <v>160</v>
      </c>
      <c r="B86" s="170">
        <f>IF('Indicator Data'!C90="No Data",1,IF('Indicator Data imputation'!C89&lt;&gt;"",1,0))</f>
        <v>0</v>
      </c>
      <c r="C86" s="170">
        <f>IF('Indicator Data'!D90="No Data",1,IF('Indicator Data imputation'!D89&lt;&gt;"",1,0))</f>
        <v>0</v>
      </c>
      <c r="D86" s="170">
        <f>IF('Indicator Data'!E90="No Data",1,IF('Indicator Data imputation'!E89&lt;&gt;"",1,0))</f>
        <v>0</v>
      </c>
      <c r="E86" s="170">
        <f>IF('Indicator Data'!F90="No Data",1,IF('Indicator Data imputation'!F89&lt;&gt;"",1,0))</f>
        <v>0</v>
      </c>
      <c r="F86" s="170">
        <f>IF('Indicator Data'!G90="No Data",1,IF('Indicator Data imputation'!G89&lt;&gt;"",1,0))</f>
        <v>0</v>
      </c>
      <c r="G86" s="170">
        <f>IF('Indicator Data'!H90="No Data",1,IF('Indicator Data imputation'!H89&lt;&gt;"",1,0))</f>
        <v>0</v>
      </c>
      <c r="H86" s="170">
        <f>IF('Indicator Data'!I90="No Data",1,IF('Indicator Data imputation'!I89&lt;&gt;"",1,0))</f>
        <v>0</v>
      </c>
      <c r="I86" s="170">
        <f>IF('Indicator Data'!J90="No Data",1,IF('Indicator Data imputation'!J89&lt;&gt;"",1,0))</f>
        <v>0</v>
      </c>
      <c r="J86" s="170">
        <f>IF('Indicator Data'!K90="No Data",1,IF('Indicator Data imputation'!K89&lt;&gt;"",1,0))</f>
        <v>0</v>
      </c>
      <c r="K86" s="170">
        <f>IF('Indicator Data'!L90="No Data",1,IF('Indicator Data imputation'!L89&lt;&gt;"",1,0))</f>
        <v>0</v>
      </c>
      <c r="L86" s="170">
        <f>IF('Indicator Data'!M90="No Data",1,IF('Indicator Data imputation'!M89&lt;&gt;"",1,0))</f>
        <v>0</v>
      </c>
      <c r="M86" s="170">
        <f>IF('Indicator Data'!N90="No Data",1,IF('Indicator Data imputation'!N89&lt;&gt;"",1,0))</f>
        <v>0</v>
      </c>
      <c r="N86" s="170">
        <f>IF('Indicator Data'!O90="No Data",1,IF('Indicator Data imputation'!O89&lt;&gt;"",1,0))</f>
        <v>0</v>
      </c>
      <c r="O86" s="170">
        <f>IF('Indicator Data'!P90="No Data",1,IF('Indicator Data imputation'!P89&lt;&gt;"",1,0))</f>
        <v>0</v>
      </c>
      <c r="P86" s="170">
        <f>IF('Indicator Data'!Q90="No Data",1,IF('Indicator Data imputation'!Q89&lt;&gt;"",1,0))</f>
        <v>0</v>
      </c>
      <c r="Q86" s="170">
        <f>IF('Indicator Data'!R90="No Data",1,IF('Indicator Data imputation'!R89&lt;&gt;"",1,0))</f>
        <v>0</v>
      </c>
      <c r="R86" s="170">
        <f>IF('Indicator Data'!S90="No Data",1,IF('Indicator Data imputation'!S89&lt;&gt;"",1,0))</f>
        <v>0</v>
      </c>
      <c r="S86" s="170">
        <f>IF('Indicator Data'!T90="No Data",1,IF('Indicator Data imputation'!T89&lt;&gt;"",1,0))</f>
        <v>0</v>
      </c>
      <c r="T86" s="170">
        <f>IF('Indicator Data'!U90="No Data",1,IF('Indicator Data imputation'!U89&lt;&gt;"",1,0))</f>
        <v>0</v>
      </c>
      <c r="U86" s="170">
        <f>IF('Indicator Data'!V90="No Data",1,IF('Indicator Data imputation'!V89&lt;&gt;"",1,0))</f>
        <v>0</v>
      </c>
      <c r="V86" s="170">
        <f>IF('Indicator Data'!W90="No Data",1,IF('Indicator Data imputation'!W89&lt;&gt;"",1,0))</f>
        <v>0</v>
      </c>
      <c r="W86" s="170">
        <f>IF('Indicator Data'!X90="No Data",1,IF('Indicator Data imputation'!X89&lt;&gt;"",1,0))</f>
        <v>0</v>
      </c>
      <c r="X86" s="170">
        <f>IF('Indicator Data'!Y90="No Data",1,IF('Indicator Data imputation'!Y89&lt;&gt;"",1,0))</f>
        <v>0</v>
      </c>
      <c r="Y86" s="170">
        <f>IF('Indicator Data'!Z90="No Data",1,IF('Indicator Data imputation'!Z89&lt;&gt;"",1,0))</f>
        <v>0</v>
      </c>
      <c r="Z86" s="170">
        <f>IF('Indicator Data'!AA90="No Data",1,IF('Indicator Data imputation'!AA89&lt;&gt;"",1,0))</f>
        <v>0</v>
      </c>
      <c r="AA86" s="170">
        <f>IF('Indicator Data'!AB90="No Data",1,IF('Indicator Data imputation'!AB89&lt;&gt;"",1,0))</f>
        <v>0</v>
      </c>
      <c r="AB86" s="170">
        <f>IF('Indicator Data'!AC90="No Data",1,IF('Indicator Data imputation'!AC89&lt;&gt;"",1,0))</f>
        <v>0</v>
      </c>
      <c r="AC86" s="170">
        <f>IF('Indicator Data'!AD90="No Data",1,IF('Indicator Data imputation'!AD89&lt;&gt;"",1,0))</f>
        <v>0</v>
      </c>
      <c r="AD86" s="170">
        <f>IF('Indicator Data'!AE90="No Data",1,IF('Indicator Data imputation'!AE89&lt;&gt;"",1,0))</f>
        <v>1</v>
      </c>
      <c r="AE86" s="170">
        <f>IF('Indicator Data'!AF90="No Data",1,IF('Indicator Data imputation'!AF89&lt;&gt;"",1,0))</f>
        <v>0</v>
      </c>
      <c r="AF86" s="170">
        <f>IF('Indicator Data'!AG90="No Data",1,IF('Indicator Data imputation'!AG89&lt;&gt;"",1,0))</f>
        <v>0</v>
      </c>
      <c r="AG86" s="170">
        <f>IF('Indicator Data'!AH90="No Data",1,IF('Indicator Data imputation'!AH89&lt;&gt;"",1,0))</f>
        <v>0</v>
      </c>
      <c r="AH86" s="170">
        <f>IF('Indicator Data'!AI90="No Data",1,IF('Indicator Data imputation'!AI89&lt;&gt;"",1,0))</f>
        <v>0</v>
      </c>
      <c r="AI86" s="170">
        <f>IF('Indicator Data'!AJ90="No Data",1,IF('Indicator Data imputation'!AJ89&lt;&gt;"",1,0))</f>
        <v>0</v>
      </c>
      <c r="AJ86" s="170">
        <f>IF('Indicator Data'!AK90="No Data",1,IF('Indicator Data imputation'!AK89&lt;&gt;"",1,0))</f>
        <v>0</v>
      </c>
      <c r="AK86" s="170">
        <f>IF('Indicator Data'!AL90="No Data",1,IF('Indicator Data imputation'!AL89&lt;&gt;"",1,0))</f>
        <v>0</v>
      </c>
      <c r="AL86" s="170">
        <f>IF('Indicator Data'!AM90="No Data",1,IF('Indicator Data imputation'!AM89&lt;&gt;"",1,0))</f>
        <v>0</v>
      </c>
      <c r="AM86" s="170">
        <f>IF('Indicator Data'!AN90="No Data",1,IF('Indicator Data imputation'!AN89&lt;&gt;"",1,0))</f>
        <v>0</v>
      </c>
      <c r="AN86" s="170">
        <f>IF('Indicator Data'!AO90="No Data",1,IF('Indicator Data imputation'!AO89&lt;&gt;"",1,0))</f>
        <v>0</v>
      </c>
      <c r="AO86" s="170">
        <f>IF('Indicator Data'!AP90="No Data",1,IF('Indicator Data imputation'!AP89&lt;&gt;"",1,0))</f>
        <v>1</v>
      </c>
      <c r="AP86" s="170">
        <f>IF('Indicator Data'!AQ90="No Data",1,IF('Indicator Data imputation'!AQ89&lt;&gt;"",1,0))</f>
        <v>1</v>
      </c>
      <c r="AQ86" s="170">
        <f>IF('Indicator Data'!AR90="No Data",1,IF('Indicator Data imputation'!AR89&lt;&gt;"",1,0))</f>
        <v>0</v>
      </c>
      <c r="AR86" s="170">
        <f>IF('Indicator Data'!AS90="No Data",1,IF('Indicator Data imputation'!AS89&lt;&gt;"",1,0))</f>
        <v>0</v>
      </c>
      <c r="AS86" s="170">
        <f>IF('Indicator Data'!AT90="No Data",1,IF('Indicator Data imputation'!AT89&lt;&gt;"",1,0))</f>
        <v>0</v>
      </c>
      <c r="AT86" s="170">
        <f>IF('Indicator Data'!AU90="No Data",1,IF('Indicator Data imputation'!AU89&lt;&gt;"",1,0))</f>
        <v>0</v>
      </c>
      <c r="AU86" s="170">
        <f>IF('Indicator Data'!AV90="No Data",1,IF('Indicator Data imputation'!AV89&lt;&gt;"",1,0))</f>
        <v>0</v>
      </c>
      <c r="AV86" s="170">
        <f>IF('Indicator Data'!AW90="No Data",1,IF('Indicator Data imputation'!AW89&lt;&gt;"",1,0))</f>
        <v>0</v>
      </c>
      <c r="AW86" s="170">
        <f>IF('Indicator Data'!AX90="No Data",1,IF('Indicator Data imputation'!AX89&lt;&gt;"",1,0))</f>
        <v>0</v>
      </c>
      <c r="AX86" s="170">
        <f>IF('Indicator Data'!AY90="No Data",1,IF('Indicator Data imputation'!AY89&lt;&gt;"",1,0))</f>
        <v>0</v>
      </c>
      <c r="AY86" s="170">
        <f>IF('Indicator Data'!AZ90="No Data",1,IF('Indicator Data imputation'!AZ89&lt;&gt;"",1,0))</f>
        <v>0</v>
      </c>
      <c r="AZ86" s="170">
        <f>IF('Indicator Data'!BA90="No Data",1,IF('Indicator Data imputation'!BA89&lt;&gt;"",1,0))</f>
        <v>0</v>
      </c>
      <c r="BA86" s="5">
        <f t="shared" si="2"/>
        <v>3</v>
      </c>
      <c r="BB86" s="172">
        <f t="shared" si="3"/>
        <v>5.8823529411764705E-2</v>
      </c>
    </row>
    <row r="87" spans="1:54" x14ac:dyDescent="0.25">
      <c r="A87" s="5" t="s">
        <v>162</v>
      </c>
      <c r="B87" s="170">
        <f>IF('Indicator Data'!C91="No Data",1,IF('Indicator Data imputation'!C90&lt;&gt;"",1,0))</f>
        <v>0</v>
      </c>
      <c r="C87" s="170">
        <f>IF('Indicator Data'!D91="No Data",1,IF('Indicator Data imputation'!D90&lt;&gt;"",1,0))</f>
        <v>0</v>
      </c>
      <c r="D87" s="170">
        <f>IF('Indicator Data'!E91="No Data",1,IF('Indicator Data imputation'!E90&lt;&gt;"",1,0))</f>
        <v>0</v>
      </c>
      <c r="E87" s="170">
        <f>IF('Indicator Data'!F91="No Data",1,IF('Indicator Data imputation'!F90&lt;&gt;"",1,0))</f>
        <v>0</v>
      </c>
      <c r="F87" s="170">
        <f>IF('Indicator Data'!G91="No Data",1,IF('Indicator Data imputation'!G90&lt;&gt;"",1,0))</f>
        <v>0</v>
      </c>
      <c r="G87" s="170">
        <f>IF('Indicator Data'!H91="No Data",1,IF('Indicator Data imputation'!H90&lt;&gt;"",1,0))</f>
        <v>0</v>
      </c>
      <c r="H87" s="170">
        <f>IF('Indicator Data'!I91="No Data",1,IF('Indicator Data imputation'!I90&lt;&gt;"",1,0))</f>
        <v>0</v>
      </c>
      <c r="I87" s="170">
        <f>IF('Indicator Data'!J91="No Data",1,IF('Indicator Data imputation'!J90&lt;&gt;"",1,0))</f>
        <v>0</v>
      </c>
      <c r="J87" s="170">
        <f>IF('Indicator Data'!K91="No Data",1,IF('Indicator Data imputation'!K90&lt;&gt;"",1,0))</f>
        <v>0</v>
      </c>
      <c r="K87" s="170">
        <f>IF('Indicator Data'!L91="No Data",1,IF('Indicator Data imputation'!L90&lt;&gt;"",1,0))</f>
        <v>0</v>
      </c>
      <c r="L87" s="170">
        <f>IF('Indicator Data'!M91="No Data",1,IF('Indicator Data imputation'!M90&lt;&gt;"",1,0))</f>
        <v>0</v>
      </c>
      <c r="M87" s="170">
        <f>IF('Indicator Data'!N91="No Data",1,IF('Indicator Data imputation'!N90&lt;&gt;"",1,0))</f>
        <v>0</v>
      </c>
      <c r="N87" s="170">
        <f>IF('Indicator Data'!O91="No Data",1,IF('Indicator Data imputation'!O90&lt;&gt;"",1,0))</f>
        <v>0</v>
      </c>
      <c r="O87" s="170">
        <f>IF('Indicator Data'!P91="No Data",1,IF('Indicator Data imputation'!P90&lt;&gt;"",1,0))</f>
        <v>0</v>
      </c>
      <c r="P87" s="170">
        <f>IF('Indicator Data'!Q91="No Data",1,IF('Indicator Data imputation'!Q90&lt;&gt;"",1,0))</f>
        <v>0</v>
      </c>
      <c r="Q87" s="170">
        <f>IF('Indicator Data'!R91="No Data",1,IF('Indicator Data imputation'!R90&lt;&gt;"",1,0))</f>
        <v>0</v>
      </c>
      <c r="R87" s="170">
        <f>IF('Indicator Data'!S91="No Data",1,IF('Indicator Data imputation'!S90&lt;&gt;"",1,0))</f>
        <v>0</v>
      </c>
      <c r="S87" s="170">
        <f>IF('Indicator Data'!T91="No Data",1,IF('Indicator Data imputation'!T90&lt;&gt;"",1,0))</f>
        <v>0</v>
      </c>
      <c r="T87" s="170">
        <f>IF('Indicator Data'!U91="No Data",1,IF('Indicator Data imputation'!U90&lt;&gt;"",1,0))</f>
        <v>0</v>
      </c>
      <c r="U87" s="170">
        <f>IF('Indicator Data'!V91="No Data",1,IF('Indicator Data imputation'!V90&lt;&gt;"",1,0))</f>
        <v>0</v>
      </c>
      <c r="V87" s="170">
        <f>IF('Indicator Data'!W91="No Data",1,IF('Indicator Data imputation'!W90&lt;&gt;"",1,0))</f>
        <v>0</v>
      </c>
      <c r="W87" s="170">
        <f>IF('Indicator Data'!X91="No Data",1,IF('Indicator Data imputation'!X90&lt;&gt;"",1,0))</f>
        <v>0</v>
      </c>
      <c r="X87" s="170">
        <f>IF('Indicator Data'!Y91="No Data",1,IF('Indicator Data imputation'!Y90&lt;&gt;"",1,0))</f>
        <v>0</v>
      </c>
      <c r="Y87" s="170">
        <f>IF('Indicator Data'!Z91="No Data",1,IF('Indicator Data imputation'!Z90&lt;&gt;"",1,0))</f>
        <v>0</v>
      </c>
      <c r="Z87" s="170">
        <f>IF('Indicator Data'!AA91="No Data",1,IF('Indicator Data imputation'!AA90&lt;&gt;"",1,0))</f>
        <v>0</v>
      </c>
      <c r="AA87" s="170">
        <f>IF('Indicator Data'!AB91="No Data",1,IF('Indicator Data imputation'!AB90&lt;&gt;"",1,0))</f>
        <v>0</v>
      </c>
      <c r="AB87" s="170">
        <f>IF('Indicator Data'!AC91="No Data",1,IF('Indicator Data imputation'!AC90&lt;&gt;"",1,0))</f>
        <v>0</v>
      </c>
      <c r="AC87" s="170">
        <f>IF('Indicator Data'!AD91="No Data",1,IF('Indicator Data imputation'!AD90&lt;&gt;"",1,0))</f>
        <v>0</v>
      </c>
      <c r="AD87" s="170">
        <f>IF('Indicator Data'!AE91="No Data",1,IF('Indicator Data imputation'!AE90&lt;&gt;"",1,0))</f>
        <v>0</v>
      </c>
      <c r="AE87" s="170">
        <f>IF('Indicator Data'!AF91="No Data",1,IF('Indicator Data imputation'!AF90&lt;&gt;"",1,0))</f>
        <v>0</v>
      </c>
      <c r="AF87" s="170">
        <f>IF('Indicator Data'!AG91="No Data",1,IF('Indicator Data imputation'!AG90&lt;&gt;"",1,0))</f>
        <v>0</v>
      </c>
      <c r="AG87" s="170">
        <f>IF('Indicator Data'!AH91="No Data",1,IF('Indicator Data imputation'!AH90&lt;&gt;"",1,0))</f>
        <v>0</v>
      </c>
      <c r="AH87" s="170">
        <f>IF('Indicator Data'!AI91="No Data",1,IF('Indicator Data imputation'!AI90&lt;&gt;"",1,0))</f>
        <v>0</v>
      </c>
      <c r="AI87" s="170">
        <f>IF('Indicator Data'!AJ91="No Data",1,IF('Indicator Data imputation'!AJ90&lt;&gt;"",1,0))</f>
        <v>0</v>
      </c>
      <c r="AJ87" s="170">
        <f>IF('Indicator Data'!AK91="No Data",1,IF('Indicator Data imputation'!AK90&lt;&gt;"",1,0))</f>
        <v>0</v>
      </c>
      <c r="AK87" s="170">
        <f>IF('Indicator Data'!AL91="No Data",1,IF('Indicator Data imputation'!AL90&lt;&gt;"",1,0))</f>
        <v>0</v>
      </c>
      <c r="AL87" s="170">
        <f>IF('Indicator Data'!AM91="No Data",1,IF('Indicator Data imputation'!AM90&lt;&gt;"",1,0))</f>
        <v>0</v>
      </c>
      <c r="AM87" s="170">
        <f>IF('Indicator Data'!AN91="No Data",1,IF('Indicator Data imputation'!AN90&lt;&gt;"",1,0))</f>
        <v>0</v>
      </c>
      <c r="AN87" s="170">
        <f>IF('Indicator Data'!AO91="No Data",1,IF('Indicator Data imputation'!AO90&lt;&gt;"",1,0))</f>
        <v>0</v>
      </c>
      <c r="AO87" s="170">
        <f>IF('Indicator Data'!AP91="No Data",1,IF('Indicator Data imputation'!AP90&lt;&gt;"",1,0))</f>
        <v>0</v>
      </c>
      <c r="AP87" s="170">
        <f>IF('Indicator Data'!AQ91="No Data",1,IF('Indicator Data imputation'!AQ90&lt;&gt;"",1,0))</f>
        <v>0</v>
      </c>
      <c r="AQ87" s="170">
        <f>IF('Indicator Data'!AR91="No Data",1,IF('Indicator Data imputation'!AR90&lt;&gt;"",1,0))</f>
        <v>0</v>
      </c>
      <c r="AR87" s="170">
        <f>IF('Indicator Data'!AS91="No Data",1,IF('Indicator Data imputation'!AS90&lt;&gt;"",1,0))</f>
        <v>0</v>
      </c>
      <c r="AS87" s="170">
        <f>IF('Indicator Data'!AT91="No Data",1,IF('Indicator Data imputation'!AT90&lt;&gt;"",1,0))</f>
        <v>0</v>
      </c>
      <c r="AT87" s="170">
        <f>IF('Indicator Data'!AU91="No Data",1,IF('Indicator Data imputation'!AU90&lt;&gt;"",1,0))</f>
        <v>0</v>
      </c>
      <c r="AU87" s="170">
        <f>IF('Indicator Data'!AV91="No Data",1,IF('Indicator Data imputation'!AV90&lt;&gt;"",1,0))</f>
        <v>0</v>
      </c>
      <c r="AV87" s="170">
        <f>IF('Indicator Data'!AW91="No Data",1,IF('Indicator Data imputation'!AW90&lt;&gt;"",1,0))</f>
        <v>0</v>
      </c>
      <c r="AW87" s="170">
        <f>IF('Indicator Data'!AX91="No Data",1,IF('Indicator Data imputation'!AX90&lt;&gt;"",1,0))</f>
        <v>0</v>
      </c>
      <c r="AX87" s="170">
        <f>IF('Indicator Data'!AY91="No Data",1,IF('Indicator Data imputation'!AY90&lt;&gt;"",1,0))</f>
        <v>0</v>
      </c>
      <c r="AY87" s="170">
        <f>IF('Indicator Data'!AZ91="No Data",1,IF('Indicator Data imputation'!AZ90&lt;&gt;"",1,0))</f>
        <v>0</v>
      </c>
      <c r="AZ87" s="170">
        <f>IF('Indicator Data'!BA91="No Data",1,IF('Indicator Data imputation'!BA90&lt;&gt;"",1,0))</f>
        <v>0</v>
      </c>
      <c r="BA87" s="5">
        <f t="shared" si="2"/>
        <v>0</v>
      </c>
      <c r="BB87" s="172">
        <f t="shared" si="3"/>
        <v>0</v>
      </c>
    </row>
    <row r="88" spans="1:54" x14ac:dyDescent="0.25">
      <c r="A88" s="5" t="s">
        <v>164</v>
      </c>
      <c r="B88" s="170">
        <f>IF('Indicator Data'!C92="No Data",1,IF('Indicator Data imputation'!C91&lt;&gt;"",1,0))</f>
        <v>0</v>
      </c>
      <c r="C88" s="170">
        <f>IF('Indicator Data'!D92="No Data",1,IF('Indicator Data imputation'!D91&lt;&gt;"",1,0))</f>
        <v>0</v>
      </c>
      <c r="D88" s="170">
        <f>IF('Indicator Data'!E92="No Data",1,IF('Indicator Data imputation'!E91&lt;&gt;"",1,0))</f>
        <v>1</v>
      </c>
      <c r="E88" s="170">
        <f>IF('Indicator Data'!F92="No Data",1,IF('Indicator Data imputation'!F91&lt;&gt;"",1,0))</f>
        <v>0</v>
      </c>
      <c r="F88" s="170">
        <f>IF('Indicator Data'!G92="No Data",1,IF('Indicator Data imputation'!G91&lt;&gt;"",1,0))</f>
        <v>0</v>
      </c>
      <c r="G88" s="170">
        <f>IF('Indicator Data'!H92="No Data",1,IF('Indicator Data imputation'!H91&lt;&gt;"",1,0))</f>
        <v>0</v>
      </c>
      <c r="H88" s="170">
        <f>IF('Indicator Data'!I92="No Data",1,IF('Indicator Data imputation'!I91&lt;&gt;"",1,0))</f>
        <v>0</v>
      </c>
      <c r="I88" s="170">
        <f>IF('Indicator Data'!J92="No Data",1,IF('Indicator Data imputation'!J91&lt;&gt;"",1,0))</f>
        <v>0</v>
      </c>
      <c r="J88" s="170">
        <f>IF('Indicator Data'!K92="No Data",1,IF('Indicator Data imputation'!K91&lt;&gt;"",1,0))</f>
        <v>0</v>
      </c>
      <c r="K88" s="170">
        <f>IF('Indicator Data'!L92="No Data",1,IF('Indicator Data imputation'!L91&lt;&gt;"",1,0))</f>
        <v>1</v>
      </c>
      <c r="L88" s="170">
        <f>IF('Indicator Data'!M92="No Data",1,IF('Indicator Data imputation'!M91&lt;&gt;"",1,0))</f>
        <v>0</v>
      </c>
      <c r="M88" s="170">
        <f>IF('Indicator Data'!N92="No Data",1,IF('Indicator Data imputation'!N91&lt;&gt;"",1,0))</f>
        <v>0</v>
      </c>
      <c r="N88" s="170">
        <f>IF('Indicator Data'!O92="No Data",1,IF('Indicator Data imputation'!O91&lt;&gt;"",1,0))</f>
        <v>0</v>
      </c>
      <c r="O88" s="170">
        <f>IF('Indicator Data'!P92="No Data",1,IF('Indicator Data imputation'!P91&lt;&gt;"",1,0))</f>
        <v>0</v>
      </c>
      <c r="P88" s="170">
        <f>IF('Indicator Data'!Q92="No Data",1,IF('Indicator Data imputation'!Q91&lt;&gt;"",1,0))</f>
        <v>0</v>
      </c>
      <c r="Q88" s="170">
        <f>IF('Indicator Data'!R92="No Data",1,IF('Indicator Data imputation'!R91&lt;&gt;"",1,0))</f>
        <v>1</v>
      </c>
      <c r="R88" s="170">
        <f>IF('Indicator Data'!S92="No Data",1,IF('Indicator Data imputation'!S91&lt;&gt;"",1,0))</f>
        <v>0</v>
      </c>
      <c r="S88" s="170">
        <f>IF('Indicator Data'!T92="No Data",1,IF('Indicator Data imputation'!T91&lt;&gt;"",1,0))</f>
        <v>0</v>
      </c>
      <c r="T88" s="170">
        <f>IF('Indicator Data'!U92="No Data",1,IF('Indicator Data imputation'!U91&lt;&gt;"",1,0))</f>
        <v>0</v>
      </c>
      <c r="U88" s="170">
        <f>IF('Indicator Data'!V92="No Data",1,IF('Indicator Data imputation'!V91&lt;&gt;"",1,0))</f>
        <v>0</v>
      </c>
      <c r="V88" s="170">
        <f>IF('Indicator Data'!W92="No Data",1,IF('Indicator Data imputation'!W91&lt;&gt;"",1,0))</f>
        <v>0</v>
      </c>
      <c r="W88" s="170">
        <f>IF('Indicator Data'!X92="No Data",1,IF('Indicator Data imputation'!X91&lt;&gt;"",1,0))</f>
        <v>0</v>
      </c>
      <c r="X88" s="170">
        <f>IF('Indicator Data'!Y92="No Data",1,IF('Indicator Data imputation'!Y91&lt;&gt;"",1,0))</f>
        <v>0</v>
      </c>
      <c r="Y88" s="170">
        <f>IF('Indicator Data'!Z92="No Data",1,IF('Indicator Data imputation'!Z91&lt;&gt;"",1,0))</f>
        <v>0</v>
      </c>
      <c r="Z88" s="170">
        <f>IF('Indicator Data'!AA92="No Data",1,IF('Indicator Data imputation'!AA91&lt;&gt;"",1,0))</f>
        <v>0</v>
      </c>
      <c r="AA88" s="170">
        <f>IF('Indicator Data'!AB92="No Data",1,IF('Indicator Data imputation'!AB91&lt;&gt;"",1,0))</f>
        <v>1</v>
      </c>
      <c r="AB88" s="170">
        <f>IF('Indicator Data'!AC92="No Data",1,IF('Indicator Data imputation'!AC91&lt;&gt;"",1,0))</f>
        <v>0</v>
      </c>
      <c r="AC88" s="170">
        <f>IF('Indicator Data'!AD92="No Data",1,IF('Indicator Data imputation'!AD91&lt;&gt;"",1,0))</f>
        <v>0</v>
      </c>
      <c r="AD88" s="170">
        <f>IF('Indicator Data'!AE92="No Data",1,IF('Indicator Data imputation'!AE91&lt;&gt;"",1,0))</f>
        <v>1</v>
      </c>
      <c r="AE88" s="170">
        <f>IF('Indicator Data'!AF92="No Data",1,IF('Indicator Data imputation'!AF91&lt;&gt;"",1,0))</f>
        <v>1</v>
      </c>
      <c r="AF88" s="170">
        <f>IF('Indicator Data'!AG92="No Data",1,IF('Indicator Data imputation'!AG91&lt;&gt;"",1,0))</f>
        <v>0</v>
      </c>
      <c r="AG88" s="170">
        <f>IF('Indicator Data'!AH92="No Data",1,IF('Indicator Data imputation'!AH91&lt;&gt;"",1,0))</f>
        <v>0</v>
      </c>
      <c r="AH88" s="170">
        <f>IF('Indicator Data'!AI92="No Data",1,IF('Indicator Data imputation'!AI91&lt;&gt;"",1,0))</f>
        <v>0</v>
      </c>
      <c r="AI88" s="170">
        <f>IF('Indicator Data'!AJ92="No Data",1,IF('Indicator Data imputation'!AJ91&lt;&gt;"",1,0))</f>
        <v>0</v>
      </c>
      <c r="AJ88" s="170">
        <f>IF('Indicator Data'!AK92="No Data",1,IF('Indicator Data imputation'!AK91&lt;&gt;"",1,0))</f>
        <v>0</v>
      </c>
      <c r="AK88" s="170">
        <f>IF('Indicator Data'!AL92="No Data",1,IF('Indicator Data imputation'!AL91&lt;&gt;"",1,0))</f>
        <v>0</v>
      </c>
      <c r="AL88" s="170">
        <f>IF('Indicator Data'!AM92="No Data",1,IF('Indicator Data imputation'!AM91&lt;&gt;"",1,0))</f>
        <v>0</v>
      </c>
      <c r="AM88" s="170">
        <f>IF('Indicator Data'!AN92="No Data",1,IF('Indicator Data imputation'!AN91&lt;&gt;"",1,0))</f>
        <v>0</v>
      </c>
      <c r="AN88" s="170">
        <f>IF('Indicator Data'!AO92="No Data",1,IF('Indicator Data imputation'!AO91&lt;&gt;"",1,0))</f>
        <v>0</v>
      </c>
      <c r="AO88" s="170">
        <f>IF('Indicator Data'!AP92="No Data",1,IF('Indicator Data imputation'!AP91&lt;&gt;"",1,0))</f>
        <v>1</v>
      </c>
      <c r="AP88" s="170">
        <f>IF('Indicator Data'!AQ92="No Data",1,IF('Indicator Data imputation'!AQ91&lt;&gt;"",1,0))</f>
        <v>1</v>
      </c>
      <c r="AQ88" s="170">
        <f>IF('Indicator Data'!AR92="No Data",1,IF('Indicator Data imputation'!AR91&lt;&gt;"",1,0))</f>
        <v>1</v>
      </c>
      <c r="AR88" s="170">
        <f>IF('Indicator Data'!AS92="No Data",1,IF('Indicator Data imputation'!AS91&lt;&gt;"",1,0))</f>
        <v>0</v>
      </c>
      <c r="AS88" s="170">
        <f>IF('Indicator Data'!AT92="No Data",1,IF('Indicator Data imputation'!AT91&lt;&gt;"",1,0))</f>
        <v>1</v>
      </c>
      <c r="AT88" s="170">
        <f>IF('Indicator Data'!AU92="No Data",1,IF('Indicator Data imputation'!AU91&lt;&gt;"",1,0))</f>
        <v>0</v>
      </c>
      <c r="AU88" s="170">
        <f>IF('Indicator Data'!AV92="No Data",1,IF('Indicator Data imputation'!AV91&lt;&gt;"",1,0))</f>
        <v>1</v>
      </c>
      <c r="AV88" s="170">
        <f>IF('Indicator Data'!AW92="No Data",1,IF('Indicator Data imputation'!AW91&lt;&gt;"",1,0))</f>
        <v>0</v>
      </c>
      <c r="AW88" s="170">
        <f>IF('Indicator Data'!AX92="No Data",1,IF('Indicator Data imputation'!AX91&lt;&gt;"",1,0))</f>
        <v>0</v>
      </c>
      <c r="AX88" s="170">
        <f>IF('Indicator Data'!AY92="No Data",1,IF('Indicator Data imputation'!AY91&lt;&gt;"",1,0))</f>
        <v>0</v>
      </c>
      <c r="AY88" s="170">
        <f>IF('Indicator Data'!AZ92="No Data",1,IF('Indicator Data imputation'!AZ91&lt;&gt;"",1,0))</f>
        <v>0</v>
      </c>
      <c r="AZ88" s="170">
        <f>IF('Indicator Data'!BA92="No Data",1,IF('Indicator Data imputation'!BA91&lt;&gt;"",1,0))</f>
        <v>0</v>
      </c>
      <c r="BA88" s="5">
        <f t="shared" si="2"/>
        <v>11</v>
      </c>
      <c r="BB88" s="172">
        <f t="shared" si="3"/>
        <v>0.21568627450980393</v>
      </c>
    </row>
    <row r="89" spans="1:54" x14ac:dyDescent="0.25">
      <c r="A89" s="5" t="s">
        <v>166</v>
      </c>
      <c r="B89" s="170">
        <f>IF('Indicator Data'!C93="No Data",1,IF('Indicator Data imputation'!C92&lt;&gt;"",1,0))</f>
        <v>0</v>
      </c>
      <c r="C89" s="170">
        <f>IF('Indicator Data'!D93="No Data",1,IF('Indicator Data imputation'!D92&lt;&gt;"",1,0))</f>
        <v>0</v>
      </c>
      <c r="D89" s="170">
        <f>IF('Indicator Data'!E93="No Data",1,IF('Indicator Data imputation'!E92&lt;&gt;"",1,0))</f>
        <v>0</v>
      </c>
      <c r="E89" s="170">
        <f>IF('Indicator Data'!F93="No Data",1,IF('Indicator Data imputation'!F92&lt;&gt;"",1,0))</f>
        <v>0</v>
      </c>
      <c r="F89" s="170">
        <f>IF('Indicator Data'!G93="No Data",1,IF('Indicator Data imputation'!G92&lt;&gt;"",1,0))</f>
        <v>0</v>
      </c>
      <c r="G89" s="170">
        <f>IF('Indicator Data'!H93="No Data",1,IF('Indicator Data imputation'!H92&lt;&gt;"",1,0))</f>
        <v>0</v>
      </c>
      <c r="H89" s="170">
        <f>IF('Indicator Data'!I93="No Data",1,IF('Indicator Data imputation'!I92&lt;&gt;"",1,0))</f>
        <v>0</v>
      </c>
      <c r="I89" s="170">
        <f>IF('Indicator Data'!J93="No Data",1,IF('Indicator Data imputation'!J92&lt;&gt;"",1,0))</f>
        <v>0</v>
      </c>
      <c r="J89" s="170">
        <f>IF('Indicator Data'!K93="No Data",1,IF('Indicator Data imputation'!K92&lt;&gt;"",1,0))</f>
        <v>0</v>
      </c>
      <c r="K89" s="170">
        <f>IF('Indicator Data'!L93="No Data",1,IF('Indicator Data imputation'!L92&lt;&gt;"",1,0))</f>
        <v>0</v>
      </c>
      <c r="L89" s="170">
        <f>IF('Indicator Data'!M93="No Data",1,IF('Indicator Data imputation'!M92&lt;&gt;"",1,0))</f>
        <v>0</v>
      </c>
      <c r="M89" s="170">
        <f>IF('Indicator Data'!N93="No Data",1,IF('Indicator Data imputation'!N92&lt;&gt;"",1,0))</f>
        <v>0</v>
      </c>
      <c r="N89" s="170">
        <f>IF('Indicator Data'!O93="No Data",1,IF('Indicator Data imputation'!O92&lt;&gt;"",1,0))</f>
        <v>0</v>
      </c>
      <c r="O89" s="170">
        <f>IF('Indicator Data'!P93="No Data",1,IF('Indicator Data imputation'!P92&lt;&gt;"",1,0))</f>
        <v>0</v>
      </c>
      <c r="P89" s="170">
        <f>IF('Indicator Data'!Q93="No Data",1,IF('Indicator Data imputation'!Q92&lt;&gt;"",1,0))</f>
        <v>1</v>
      </c>
      <c r="Q89" s="170">
        <f>IF('Indicator Data'!R93="No Data",1,IF('Indicator Data imputation'!R92&lt;&gt;"",1,0))</f>
        <v>1</v>
      </c>
      <c r="R89" s="170">
        <f>IF('Indicator Data'!S93="No Data",1,IF('Indicator Data imputation'!S92&lt;&gt;"",1,0))</f>
        <v>0</v>
      </c>
      <c r="S89" s="170">
        <f>IF('Indicator Data'!T93="No Data",1,IF('Indicator Data imputation'!T92&lt;&gt;"",1,0))</f>
        <v>0</v>
      </c>
      <c r="T89" s="170">
        <f>IF('Indicator Data'!U93="No Data",1,IF('Indicator Data imputation'!U92&lt;&gt;"",1,0))</f>
        <v>0</v>
      </c>
      <c r="U89" s="170">
        <f>IF('Indicator Data'!V93="No Data",1,IF('Indicator Data imputation'!V92&lt;&gt;"",1,0))</f>
        <v>1</v>
      </c>
      <c r="V89" s="170">
        <f>IF('Indicator Data'!W93="No Data",1,IF('Indicator Data imputation'!W92&lt;&gt;"",1,0))</f>
        <v>0</v>
      </c>
      <c r="W89" s="170">
        <f>IF('Indicator Data'!X93="No Data",1,IF('Indicator Data imputation'!X92&lt;&gt;"",1,0))</f>
        <v>0</v>
      </c>
      <c r="X89" s="170">
        <f>IF('Indicator Data'!Y93="No Data",1,IF('Indicator Data imputation'!Y92&lt;&gt;"",1,0))</f>
        <v>1</v>
      </c>
      <c r="Y89" s="170">
        <f>IF('Indicator Data'!Z93="No Data",1,IF('Indicator Data imputation'!Z92&lt;&gt;"",1,0))</f>
        <v>0</v>
      </c>
      <c r="Z89" s="170">
        <f>IF('Indicator Data'!AA93="No Data",1,IF('Indicator Data imputation'!AA92&lt;&gt;"",1,0))</f>
        <v>0</v>
      </c>
      <c r="AA89" s="170">
        <f>IF('Indicator Data'!AB93="No Data",1,IF('Indicator Data imputation'!AB92&lt;&gt;"",1,0))</f>
        <v>1</v>
      </c>
      <c r="AB89" s="170">
        <f>IF('Indicator Data'!AC93="No Data",1,IF('Indicator Data imputation'!AC92&lt;&gt;"",1,0))</f>
        <v>1</v>
      </c>
      <c r="AC89" s="170">
        <f>IF('Indicator Data'!AD93="No Data",1,IF('Indicator Data imputation'!AD92&lt;&gt;"",1,0))</f>
        <v>0</v>
      </c>
      <c r="AD89" s="170">
        <f>IF('Indicator Data'!AE93="No Data",1,IF('Indicator Data imputation'!AE92&lt;&gt;"",1,0))</f>
        <v>0</v>
      </c>
      <c r="AE89" s="170">
        <f>IF('Indicator Data'!AF93="No Data",1,IF('Indicator Data imputation'!AF92&lt;&gt;"",1,0))</f>
        <v>1</v>
      </c>
      <c r="AF89" s="170">
        <f>IF('Indicator Data'!AG93="No Data",1,IF('Indicator Data imputation'!AG92&lt;&gt;"",1,0))</f>
        <v>1</v>
      </c>
      <c r="AG89" s="170">
        <f>IF('Indicator Data'!AH93="No Data",1,IF('Indicator Data imputation'!AH92&lt;&gt;"",1,0))</f>
        <v>0</v>
      </c>
      <c r="AH89" s="170">
        <f>IF('Indicator Data'!AI93="No Data",1,IF('Indicator Data imputation'!AI92&lt;&gt;"",1,0))</f>
        <v>0</v>
      </c>
      <c r="AI89" s="170">
        <f>IF('Indicator Data'!AJ93="No Data",1,IF('Indicator Data imputation'!AJ92&lt;&gt;"",1,0))</f>
        <v>0</v>
      </c>
      <c r="AJ89" s="170">
        <f>IF('Indicator Data'!AK93="No Data",1,IF('Indicator Data imputation'!AK92&lt;&gt;"",1,0))</f>
        <v>0</v>
      </c>
      <c r="AK89" s="170">
        <f>IF('Indicator Data'!AL93="No Data",1,IF('Indicator Data imputation'!AL92&lt;&gt;"",1,0))</f>
        <v>0</v>
      </c>
      <c r="AL89" s="170">
        <f>IF('Indicator Data'!AM93="No Data",1,IF('Indicator Data imputation'!AM92&lt;&gt;"",1,0))</f>
        <v>0</v>
      </c>
      <c r="AM89" s="170">
        <f>IF('Indicator Data'!AN93="No Data",1,IF('Indicator Data imputation'!AN92&lt;&gt;"",1,0))</f>
        <v>0</v>
      </c>
      <c r="AN89" s="170">
        <f>IF('Indicator Data'!AO93="No Data",1,IF('Indicator Data imputation'!AO92&lt;&gt;"",1,0))</f>
        <v>0</v>
      </c>
      <c r="AO89" s="170">
        <f>IF('Indicator Data'!AP93="No Data",1,IF('Indicator Data imputation'!AP92&lt;&gt;"",1,0))</f>
        <v>1</v>
      </c>
      <c r="AP89" s="170">
        <f>IF('Indicator Data'!AQ93="No Data",1,IF('Indicator Data imputation'!AQ92&lt;&gt;"",1,0))</f>
        <v>1</v>
      </c>
      <c r="AQ89" s="170">
        <f>IF('Indicator Data'!AR93="No Data",1,IF('Indicator Data imputation'!AR92&lt;&gt;"",1,0))</f>
        <v>1</v>
      </c>
      <c r="AR89" s="170">
        <f>IF('Indicator Data'!AS93="No Data",1,IF('Indicator Data imputation'!AS92&lt;&gt;"",1,0))</f>
        <v>0</v>
      </c>
      <c r="AS89" s="170">
        <f>IF('Indicator Data'!AT93="No Data",1,IF('Indicator Data imputation'!AT92&lt;&gt;"",1,0))</f>
        <v>0</v>
      </c>
      <c r="AT89" s="170">
        <f>IF('Indicator Data'!AU93="No Data",1,IF('Indicator Data imputation'!AU92&lt;&gt;"",1,0))</f>
        <v>0</v>
      </c>
      <c r="AU89" s="170">
        <f>IF('Indicator Data'!AV93="No Data",1,IF('Indicator Data imputation'!AV92&lt;&gt;"",1,0))</f>
        <v>0</v>
      </c>
      <c r="AV89" s="170">
        <f>IF('Indicator Data'!AW93="No Data",1,IF('Indicator Data imputation'!AW92&lt;&gt;"",1,0))</f>
        <v>0</v>
      </c>
      <c r="AW89" s="170">
        <f>IF('Indicator Data'!AX93="No Data",1,IF('Indicator Data imputation'!AX92&lt;&gt;"",1,0))</f>
        <v>0</v>
      </c>
      <c r="AX89" s="170">
        <f>IF('Indicator Data'!AY93="No Data",1,IF('Indicator Data imputation'!AY92&lt;&gt;"",1,0))</f>
        <v>0</v>
      </c>
      <c r="AY89" s="170">
        <f>IF('Indicator Data'!AZ93="No Data",1,IF('Indicator Data imputation'!AZ92&lt;&gt;"",1,0))</f>
        <v>0</v>
      </c>
      <c r="AZ89" s="170">
        <f>IF('Indicator Data'!BA93="No Data",1,IF('Indicator Data imputation'!BA92&lt;&gt;"",1,0))</f>
        <v>0</v>
      </c>
      <c r="BA89" s="5">
        <f t="shared" si="2"/>
        <v>11</v>
      </c>
      <c r="BB89" s="172">
        <f t="shared" si="3"/>
        <v>0.21568627450980393</v>
      </c>
    </row>
    <row r="90" spans="1:54" x14ac:dyDescent="0.25">
      <c r="A90" s="5" t="s">
        <v>297</v>
      </c>
      <c r="B90" s="170">
        <f>IF('Indicator Data'!C94="No Data",1,IF('Indicator Data imputation'!C93&lt;&gt;"",1,0))</f>
        <v>0</v>
      </c>
      <c r="C90" s="170">
        <f>IF('Indicator Data'!D94="No Data",1,IF('Indicator Data imputation'!D93&lt;&gt;"",1,0))</f>
        <v>0</v>
      </c>
      <c r="D90" s="170">
        <f>IF('Indicator Data'!E94="No Data",1,IF('Indicator Data imputation'!E93&lt;&gt;"",1,0))</f>
        <v>0</v>
      </c>
      <c r="E90" s="170">
        <f>IF('Indicator Data'!F94="No Data",1,IF('Indicator Data imputation'!F93&lt;&gt;"",1,0))</f>
        <v>0</v>
      </c>
      <c r="F90" s="170">
        <f>IF('Indicator Data'!G94="No Data",1,IF('Indicator Data imputation'!G93&lt;&gt;"",1,0))</f>
        <v>0</v>
      </c>
      <c r="G90" s="170">
        <f>IF('Indicator Data'!H94="No Data",1,IF('Indicator Data imputation'!H93&lt;&gt;"",1,0))</f>
        <v>0</v>
      </c>
      <c r="H90" s="170">
        <f>IF('Indicator Data'!I94="No Data",1,IF('Indicator Data imputation'!I93&lt;&gt;"",1,0))</f>
        <v>0</v>
      </c>
      <c r="I90" s="170">
        <f>IF('Indicator Data'!J94="No Data",1,IF('Indicator Data imputation'!J93&lt;&gt;"",1,0))</f>
        <v>0</v>
      </c>
      <c r="J90" s="170">
        <f>IF('Indicator Data'!K94="No Data",1,IF('Indicator Data imputation'!K93&lt;&gt;"",1,0))</f>
        <v>0</v>
      </c>
      <c r="K90" s="170">
        <f>IF('Indicator Data'!L94="No Data",1,IF('Indicator Data imputation'!L93&lt;&gt;"",1,0))</f>
        <v>0</v>
      </c>
      <c r="L90" s="170">
        <f>IF('Indicator Data'!M94="No Data",1,IF('Indicator Data imputation'!M93&lt;&gt;"",1,0))</f>
        <v>0</v>
      </c>
      <c r="M90" s="170">
        <f>IF('Indicator Data'!N94="No Data",1,IF('Indicator Data imputation'!N93&lt;&gt;"",1,0))</f>
        <v>0</v>
      </c>
      <c r="N90" s="170">
        <f>IF('Indicator Data'!O94="No Data",1,IF('Indicator Data imputation'!O93&lt;&gt;"",1,0))</f>
        <v>0</v>
      </c>
      <c r="O90" s="170">
        <f>IF('Indicator Data'!P94="No Data",1,IF('Indicator Data imputation'!P93&lt;&gt;"",1,0))</f>
        <v>0</v>
      </c>
      <c r="P90" s="170">
        <f>IF('Indicator Data'!Q94="No Data",1,IF('Indicator Data imputation'!Q93&lt;&gt;"",1,0))</f>
        <v>0</v>
      </c>
      <c r="Q90" s="170">
        <f>IF('Indicator Data'!R94="No Data",1,IF('Indicator Data imputation'!R93&lt;&gt;"",1,0))</f>
        <v>1</v>
      </c>
      <c r="R90" s="170">
        <f>IF('Indicator Data'!S94="No Data",1,IF('Indicator Data imputation'!S93&lt;&gt;"",1,0))</f>
        <v>0</v>
      </c>
      <c r="S90" s="170">
        <f>IF('Indicator Data'!T94="No Data",1,IF('Indicator Data imputation'!T93&lt;&gt;"",1,0))</f>
        <v>0</v>
      </c>
      <c r="T90" s="170">
        <f>IF('Indicator Data'!U94="No Data",1,IF('Indicator Data imputation'!U93&lt;&gt;"",1,0))</f>
        <v>0</v>
      </c>
      <c r="U90" s="170">
        <f>IF('Indicator Data'!V94="No Data",1,IF('Indicator Data imputation'!V93&lt;&gt;"",1,0))</f>
        <v>1</v>
      </c>
      <c r="V90" s="170">
        <f>IF('Indicator Data'!W94="No Data",1,IF('Indicator Data imputation'!W93&lt;&gt;"",1,0))</f>
        <v>0</v>
      </c>
      <c r="W90" s="170">
        <f>IF('Indicator Data'!X94="No Data",1,IF('Indicator Data imputation'!X93&lt;&gt;"",1,0))</f>
        <v>0</v>
      </c>
      <c r="X90" s="170">
        <f>IF('Indicator Data'!Y94="No Data",1,IF('Indicator Data imputation'!Y93&lt;&gt;"",1,0))</f>
        <v>0</v>
      </c>
      <c r="Y90" s="170">
        <f>IF('Indicator Data'!Z94="No Data",1,IF('Indicator Data imputation'!Z93&lt;&gt;"",1,0))</f>
        <v>0</v>
      </c>
      <c r="Z90" s="170">
        <f>IF('Indicator Data'!AA94="No Data",1,IF('Indicator Data imputation'!AA93&lt;&gt;"",1,0))</f>
        <v>0</v>
      </c>
      <c r="AA90" s="170">
        <f>IF('Indicator Data'!AB94="No Data",1,IF('Indicator Data imputation'!AB93&lt;&gt;"",1,0))</f>
        <v>1</v>
      </c>
      <c r="AB90" s="170">
        <f>IF('Indicator Data'!AC94="No Data",1,IF('Indicator Data imputation'!AC93&lt;&gt;"",1,0))</f>
        <v>0</v>
      </c>
      <c r="AC90" s="170">
        <f>IF('Indicator Data'!AD94="No Data",1,IF('Indicator Data imputation'!AD93&lt;&gt;"",1,0))</f>
        <v>0</v>
      </c>
      <c r="AD90" s="170">
        <f>IF('Indicator Data'!AE94="No Data",1,IF('Indicator Data imputation'!AE93&lt;&gt;"",1,0))</f>
        <v>0</v>
      </c>
      <c r="AE90" s="170">
        <f>IF('Indicator Data'!AF94="No Data",1,IF('Indicator Data imputation'!AF93&lt;&gt;"",1,0))</f>
        <v>0</v>
      </c>
      <c r="AF90" s="170">
        <f>IF('Indicator Data'!AG94="No Data",1,IF('Indicator Data imputation'!AG93&lt;&gt;"",1,0))</f>
        <v>1</v>
      </c>
      <c r="AG90" s="170">
        <f>IF('Indicator Data'!AH94="No Data",1,IF('Indicator Data imputation'!AH93&lt;&gt;"",1,0))</f>
        <v>0</v>
      </c>
      <c r="AH90" s="170">
        <f>IF('Indicator Data'!AI94="No Data",1,IF('Indicator Data imputation'!AI93&lt;&gt;"",1,0))</f>
        <v>0</v>
      </c>
      <c r="AI90" s="170">
        <f>IF('Indicator Data'!AJ94="No Data",1,IF('Indicator Data imputation'!AJ93&lt;&gt;"",1,0))</f>
        <v>0</v>
      </c>
      <c r="AJ90" s="170">
        <f>IF('Indicator Data'!AK94="No Data",1,IF('Indicator Data imputation'!AK93&lt;&gt;"",1,0))</f>
        <v>0</v>
      </c>
      <c r="AK90" s="170">
        <f>IF('Indicator Data'!AL94="No Data",1,IF('Indicator Data imputation'!AL93&lt;&gt;"",1,0))</f>
        <v>0</v>
      </c>
      <c r="AL90" s="170">
        <f>IF('Indicator Data'!AM94="No Data",1,IF('Indicator Data imputation'!AM93&lt;&gt;"",1,0))</f>
        <v>0</v>
      </c>
      <c r="AM90" s="170">
        <f>IF('Indicator Data'!AN94="No Data",1,IF('Indicator Data imputation'!AN93&lt;&gt;"",1,0))</f>
        <v>0</v>
      </c>
      <c r="AN90" s="170">
        <f>IF('Indicator Data'!AO94="No Data",1,IF('Indicator Data imputation'!AO93&lt;&gt;"",1,0))</f>
        <v>0</v>
      </c>
      <c r="AO90" s="170">
        <f>IF('Indicator Data'!AP94="No Data",1,IF('Indicator Data imputation'!AP93&lt;&gt;"",1,0))</f>
        <v>0</v>
      </c>
      <c r="AP90" s="170">
        <f>IF('Indicator Data'!AQ94="No Data",1,IF('Indicator Data imputation'!AQ93&lt;&gt;"",1,0))</f>
        <v>0</v>
      </c>
      <c r="AQ90" s="170">
        <f>IF('Indicator Data'!AR94="No Data",1,IF('Indicator Data imputation'!AR93&lt;&gt;"",1,0))</f>
        <v>0</v>
      </c>
      <c r="AR90" s="170">
        <f>IF('Indicator Data'!AS94="No Data",1,IF('Indicator Data imputation'!AS93&lt;&gt;"",1,0))</f>
        <v>0</v>
      </c>
      <c r="AS90" s="170">
        <f>IF('Indicator Data'!AT94="No Data",1,IF('Indicator Data imputation'!AT93&lt;&gt;"",1,0))</f>
        <v>0</v>
      </c>
      <c r="AT90" s="170">
        <f>IF('Indicator Data'!AU94="No Data",1,IF('Indicator Data imputation'!AU93&lt;&gt;"",1,0))</f>
        <v>0</v>
      </c>
      <c r="AU90" s="170">
        <f>IF('Indicator Data'!AV94="No Data",1,IF('Indicator Data imputation'!AV93&lt;&gt;"",1,0))</f>
        <v>0</v>
      </c>
      <c r="AV90" s="170">
        <f>IF('Indicator Data'!AW94="No Data",1,IF('Indicator Data imputation'!AW93&lt;&gt;"",1,0))</f>
        <v>0</v>
      </c>
      <c r="AW90" s="170">
        <f>IF('Indicator Data'!AX94="No Data",1,IF('Indicator Data imputation'!AX93&lt;&gt;"",1,0))</f>
        <v>0</v>
      </c>
      <c r="AX90" s="170">
        <f>IF('Indicator Data'!AY94="No Data",1,IF('Indicator Data imputation'!AY93&lt;&gt;"",1,0))</f>
        <v>0</v>
      </c>
      <c r="AY90" s="170">
        <f>IF('Indicator Data'!AZ94="No Data",1,IF('Indicator Data imputation'!AZ93&lt;&gt;"",1,0))</f>
        <v>0</v>
      </c>
      <c r="AZ90" s="170">
        <f>IF('Indicator Data'!BA94="No Data",1,IF('Indicator Data imputation'!BA93&lt;&gt;"",1,0))</f>
        <v>0</v>
      </c>
      <c r="BA90" s="5">
        <f t="shared" si="2"/>
        <v>4</v>
      </c>
      <c r="BB90" s="172">
        <f t="shared" si="3"/>
        <v>7.8431372549019607E-2</v>
      </c>
    </row>
    <row r="91" spans="1:54" x14ac:dyDescent="0.25">
      <c r="A91" s="5" t="s">
        <v>167</v>
      </c>
      <c r="B91" s="170">
        <f>IF('Indicator Data'!C95="No Data",1,IF('Indicator Data imputation'!C94&lt;&gt;"",1,0))</f>
        <v>0</v>
      </c>
      <c r="C91" s="170">
        <f>IF('Indicator Data'!D95="No Data",1,IF('Indicator Data imputation'!D94&lt;&gt;"",1,0))</f>
        <v>0</v>
      </c>
      <c r="D91" s="170">
        <f>IF('Indicator Data'!E95="No Data",1,IF('Indicator Data imputation'!E94&lt;&gt;"",1,0))</f>
        <v>0</v>
      </c>
      <c r="E91" s="170">
        <f>IF('Indicator Data'!F95="No Data",1,IF('Indicator Data imputation'!F94&lt;&gt;"",1,0))</f>
        <v>0</v>
      </c>
      <c r="F91" s="170">
        <f>IF('Indicator Data'!G95="No Data",1,IF('Indicator Data imputation'!G94&lt;&gt;"",1,0))</f>
        <v>0</v>
      </c>
      <c r="G91" s="170">
        <f>IF('Indicator Data'!H95="No Data",1,IF('Indicator Data imputation'!H94&lt;&gt;"",1,0))</f>
        <v>0</v>
      </c>
      <c r="H91" s="170">
        <f>IF('Indicator Data'!I95="No Data",1,IF('Indicator Data imputation'!I94&lt;&gt;"",1,0))</f>
        <v>0</v>
      </c>
      <c r="I91" s="170">
        <f>IF('Indicator Data'!J95="No Data",1,IF('Indicator Data imputation'!J94&lt;&gt;"",1,0))</f>
        <v>0</v>
      </c>
      <c r="J91" s="170">
        <f>IF('Indicator Data'!K95="No Data",1,IF('Indicator Data imputation'!K94&lt;&gt;"",1,0))</f>
        <v>0</v>
      </c>
      <c r="K91" s="170">
        <f>IF('Indicator Data'!L95="No Data",1,IF('Indicator Data imputation'!L94&lt;&gt;"",1,0))</f>
        <v>0</v>
      </c>
      <c r="L91" s="170">
        <f>IF('Indicator Data'!M95="No Data",1,IF('Indicator Data imputation'!M94&lt;&gt;"",1,0))</f>
        <v>0</v>
      </c>
      <c r="M91" s="170">
        <f>IF('Indicator Data'!N95="No Data",1,IF('Indicator Data imputation'!N94&lt;&gt;"",1,0))</f>
        <v>0</v>
      </c>
      <c r="N91" s="170">
        <f>IF('Indicator Data'!O95="No Data",1,IF('Indicator Data imputation'!O94&lt;&gt;"",1,0))</f>
        <v>0</v>
      </c>
      <c r="O91" s="170">
        <f>IF('Indicator Data'!P95="No Data",1,IF('Indicator Data imputation'!P94&lt;&gt;"",1,0))</f>
        <v>0</v>
      </c>
      <c r="P91" s="170">
        <f>IF('Indicator Data'!Q95="No Data",1,IF('Indicator Data imputation'!Q94&lt;&gt;"",1,0))</f>
        <v>0</v>
      </c>
      <c r="Q91" s="170">
        <f>IF('Indicator Data'!R95="No Data",1,IF('Indicator Data imputation'!R94&lt;&gt;"",1,0))</f>
        <v>1</v>
      </c>
      <c r="R91" s="170">
        <f>IF('Indicator Data'!S95="No Data",1,IF('Indicator Data imputation'!S94&lt;&gt;"",1,0))</f>
        <v>0</v>
      </c>
      <c r="S91" s="170">
        <f>IF('Indicator Data'!T95="No Data",1,IF('Indicator Data imputation'!T94&lt;&gt;"",1,0))</f>
        <v>0</v>
      </c>
      <c r="T91" s="170">
        <f>IF('Indicator Data'!U95="No Data",1,IF('Indicator Data imputation'!U94&lt;&gt;"",1,0))</f>
        <v>0</v>
      </c>
      <c r="U91" s="170">
        <f>IF('Indicator Data'!V95="No Data",1,IF('Indicator Data imputation'!V94&lt;&gt;"",1,0))</f>
        <v>1</v>
      </c>
      <c r="V91" s="170">
        <f>IF('Indicator Data'!W95="No Data",1,IF('Indicator Data imputation'!W94&lt;&gt;"",1,0))</f>
        <v>0</v>
      </c>
      <c r="W91" s="170">
        <f>IF('Indicator Data'!X95="No Data",1,IF('Indicator Data imputation'!X94&lt;&gt;"",1,0))</f>
        <v>0</v>
      </c>
      <c r="X91" s="170">
        <f>IF('Indicator Data'!Y95="No Data",1,IF('Indicator Data imputation'!Y94&lt;&gt;"",1,0))</f>
        <v>0</v>
      </c>
      <c r="Y91" s="170">
        <f>IF('Indicator Data'!Z95="No Data",1,IF('Indicator Data imputation'!Z94&lt;&gt;"",1,0))</f>
        <v>0</v>
      </c>
      <c r="Z91" s="170">
        <f>IF('Indicator Data'!AA95="No Data",1,IF('Indicator Data imputation'!AA94&lt;&gt;"",1,0))</f>
        <v>0</v>
      </c>
      <c r="AA91" s="170">
        <f>IF('Indicator Data'!AB95="No Data",1,IF('Indicator Data imputation'!AB94&lt;&gt;"",1,0))</f>
        <v>0</v>
      </c>
      <c r="AB91" s="170">
        <f>IF('Indicator Data'!AC95="No Data",1,IF('Indicator Data imputation'!AC94&lt;&gt;"",1,0))</f>
        <v>0</v>
      </c>
      <c r="AC91" s="170">
        <f>IF('Indicator Data'!AD95="No Data",1,IF('Indicator Data imputation'!AD94&lt;&gt;"",1,0))</f>
        <v>0</v>
      </c>
      <c r="AD91" s="170">
        <f>IF('Indicator Data'!AE95="No Data",1,IF('Indicator Data imputation'!AE94&lt;&gt;"",1,0))</f>
        <v>1</v>
      </c>
      <c r="AE91" s="170">
        <f>IF('Indicator Data'!AF95="No Data",1,IF('Indicator Data imputation'!AF94&lt;&gt;"",1,0))</f>
        <v>0</v>
      </c>
      <c r="AF91" s="170">
        <f>IF('Indicator Data'!AG95="No Data",1,IF('Indicator Data imputation'!AG94&lt;&gt;"",1,0))</f>
        <v>1</v>
      </c>
      <c r="AG91" s="170">
        <f>IF('Indicator Data'!AH95="No Data",1,IF('Indicator Data imputation'!AH94&lt;&gt;"",1,0))</f>
        <v>0</v>
      </c>
      <c r="AH91" s="170">
        <f>IF('Indicator Data'!AI95="No Data",1,IF('Indicator Data imputation'!AI94&lt;&gt;"",1,0))</f>
        <v>0</v>
      </c>
      <c r="AI91" s="170">
        <f>IF('Indicator Data'!AJ95="No Data",1,IF('Indicator Data imputation'!AJ94&lt;&gt;"",1,0))</f>
        <v>0</v>
      </c>
      <c r="AJ91" s="170">
        <f>IF('Indicator Data'!AK95="No Data",1,IF('Indicator Data imputation'!AK94&lt;&gt;"",1,0))</f>
        <v>0</v>
      </c>
      <c r="AK91" s="170">
        <f>IF('Indicator Data'!AL95="No Data",1,IF('Indicator Data imputation'!AL94&lt;&gt;"",1,0))</f>
        <v>0</v>
      </c>
      <c r="AL91" s="170">
        <f>IF('Indicator Data'!AM95="No Data",1,IF('Indicator Data imputation'!AM94&lt;&gt;"",1,0))</f>
        <v>0</v>
      </c>
      <c r="AM91" s="170">
        <f>IF('Indicator Data'!AN95="No Data",1,IF('Indicator Data imputation'!AN94&lt;&gt;"",1,0))</f>
        <v>0</v>
      </c>
      <c r="AN91" s="170">
        <f>IF('Indicator Data'!AO95="No Data",1,IF('Indicator Data imputation'!AO94&lt;&gt;"",1,0))</f>
        <v>0</v>
      </c>
      <c r="AO91" s="170">
        <f>IF('Indicator Data'!AP95="No Data",1,IF('Indicator Data imputation'!AP94&lt;&gt;"",1,0))</f>
        <v>0</v>
      </c>
      <c r="AP91" s="170">
        <f>IF('Indicator Data'!AQ95="No Data",1,IF('Indicator Data imputation'!AQ94&lt;&gt;"",1,0))</f>
        <v>0</v>
      </c>
      <c r="AQ91" s="170">
        <f>IF('Indicator Data'!AR95="No Data",1,IF('Indicator Data imputation'!AR94&lt;&gt;"",1,0))</f>
        <v>1</v>
      </c>
      <c r="AR91" s="170">
        <f>IF('Indicator Data'!AS95="No Data",1,IF('Indicator Data imputation'!AS94&lt;&gt;"",1,0))</f>
        <v>0</v>
      </c>
      <c r="AS91" s="170">
        <f>IF('Indicator Data'!AT95="No Data",1,IF('Indicator Data imputation'!AT94&lt;&gt;"",1,0))</f>
        <v>0</v>
      </c>
      <c r="AT91" s="170">
        <f>IF('Indicator Data'!AU95="No Data",1,IF('Indicator Data imputation'!AU94&lt;&gt;"",1,0))</f>
        <v>0</v>
      </c>
      <c r="AU91" s="170">
        <f>IF('Indicator Data'!AV95="No Data",1,IF('Indicator Data imputation'!AV94&lt;&gt;"",1,0))</f>
        <v>0</v>
      </c>
      <c r="AV91" s="170">
        <f>IF('Indicator Data'!AW95="No Data",1,IF('Indicator Data imputation'!AW94&lt;&gt;"",1,0))</f>
        <v>0</v>
      </c>
      <c r="AW91" s="170">
        <f>IF('Indicator Data'!AX95="No Data",1,IF('Indicator Data imputation'!AX94&lt;&gt;"",1,0))</f>
        <v>0</v>
      </c>
      <c r="AX91" s="170">
        <f>IF('Indicator Data'!AY95="No Data",1,IF('Indicator Data imputation'!AY94&lt;&gt;"",1,0))</f>
        <v>0</v>
      </c>
      <c r="AY91" s="170">
        <f>IF('Indicator Data'!AZ95="No Data",1,IF('Indicator Data imputation'!AZ94&lt;&gt;"",1,0))</f>
        <v>0</v>
      </c>
      <c r="AZ91" s="170">
        <f>IF('Indicator Data'!BA95="No Data",1,IF('Indicator Data imputation'!BA94&lt;&gt;"",1,0))</f>
        <v>0</v>
      </c>
      <c r="BA91" s="5">
        <f t="shared" si="2"/>
        <v>5</v>
      </c>
      <c r="BB91" s="172">
        <f t="shared" si="3"/>
        <v>9.8039215686274508E-2</v>
      </c>
    </row>
    <row r="92" spans="1:54" x14ac:dyDescent="0.25">
      <c r="A92" s="5" t="s">
        <v>169</v>
      </c>
      <c r="B92" s="170">
        <f>IF('Indicator Data'!C96="No Data",1,IF('Indicator Data imputation'!C95&lt;&gt;"",1,0))</f>
        <v>0</v>
      </c>
      <c r="C92" s="170">
        <f>IF('Indicator Data'!D96="No Data",1,IF('Indicator Data imputation'!D95&lt;&gt;"",1,0))</f>
        <v>0</v>
      </c>
      <c r="D92" s="170">
        <f>IF('Indicator Data'!E96="No Data",1,IF('Indicator Data imputation'!E95&lt;&gt;"",1,0))</f>
        <v>0</v>
      </c>
      <c r="E92" s="170">
        <f>IF('Indicator Data'!F96="No Data",1,IF('Indicator Data imputation'!F95&lt;&gt;"",1,0))</f>
        <v>0</v>
      </c>
      <c r="F92" s="170">
        <f>IF('Indicator Data'!G96="No Data",1,IF('Indicator Data imputation'!G95&lt;&gt;"",1,0))</f>
        <v>0</v>
      </c>
      <c r="G92" s="170">
        <f>IF('Indicator Data'!H96="No Data",1,IF('Indicator Data imputation'!H95&lt;&gt;"",1,0))</f>
        <v>0</v>
      </c>
      <c r="H92" s="170">
        <f>IF('Indicator Data'!I96="No Data",1,IF('Indicator Data imputation'!I95&lt;&gt;"",1,0))</f>
        <v>0</v>
      </c>
      <c r="I92" s="170">
        <f>IF('Indicator Data'!J96="No Data",1,IF('Indicator Data imputation'!J95&lt;&gt;"",1,0))</f>
        <v>0</v>
      </c>
      <c r="J92" s="170">
        <f>IF('Indicator Data'!K96="No Data",1,IF('Indicator Data imputation'!K95&lt;&gt;"",1,0))</f>
        <v>0</v>
      </c>
      <c r="K92" s="170">
        <f>IF('Indicator Data'!L96="No Data",1,IF('Indicator Data imputation'!L95&lt;&gt;"",1,0))</f>
        <v>0</v>
      </c>
      <c r="L92" s="170">
        <f>IF('Indicator Data'!M96="No Data",1,IF('Indicator Data imputation'!M95&lt;&gt;"",1,0))</f>
        <v>0</v>
      </c>
      <c r="M92" s="170">
        <f>IF('Indicator Data'!N96="No Data",1,IF('Indicator Data imputation'!N95&lt;&gt;"",1,0))</f>
        <v>0</v>
      </c>
      <c r="N92" s="170">
        <f>IF('Indicator Data'!O96="No Data",1,IF('Indicator Data imputation'!O95&lt;&gt;"",1,0))</f>
        <v>0</v>
      </c>
      <c r="O92" s="170">
        <f>IF('Indicator Data'!P96="No Data",1,IF('Indicator Data imputation'!P95&lt;&gt;"",1,0))</f>
        <v>0</v>
      </c>
      <c r="P92" s="170">
        <f>IF('Indicator Data'!Q96="No Data",1,IF('Indicator Data imputation'!Q95&lt;&gt;"",1,0))</f>
        <v>0</v>
      </c>
      <c r="Q92" s="170">
        <f>IF('Indicator Data'!R96="No Data",1,IF('Indicator Data imputation'!R95&lt;&gt;"",1,0))</f>
        <v>0</v>
      </c>
      <c r="R92" s="170">
        <f>IF('Indicator Data'!S96="No Data",1,IF('Indicator Data imputation'!S95&lt;&gt;"",1,0))</f>
        <v>0</v>
      </c>
      <c r="S92" s="170">
        <f>IF('Indicator Data'!T96="No Data",1,IF('Indicator Data imputation'!T95&lt;&gt;"",1,0))</f>
        <v>0</v>
      </c>
      <c r="T92" s="170">
        <f>IF('Indicator Data'!U96="No Data",1,IF('Indicator Data imputation'!U95&lt;&gt;"",1,0))</f>
        <v>0</v>
      </c>
      <c r="U92" s="170">
        <f>IF('Indicator Data'!V96="No Data",1,IF('Indicator Data imputation'!V95&lt;&gt;"",1,0))</f>
        <v>0</v>
      </c>
      <c r="V92" s="170">
        <f>IF('Indicator Data'!W96="No Data",1,IF('Indicator Data imputation'!W95&lt;&gt;"",1,0))</f>
        <v>0</v>
      </c>
      <c r="W92" s="170">
        <f>IF('Indicator Data'!X96="No Data",1,IF('Indicator Data imputation'!X95&lt;&gt;"",1,0))</f>
        <v>0</v>
      </c>
      <c r="X92" s="170">
        <f>IF('Indicator Data'!Y96="No Data",1,IF('Indicator Data imputation'!Y95&lt;&gt;"",1,0))</f>
        <v>0</v>
      </c>
      <c r="Y92" s="170">
        <f>IF('Indicator Data'!Z96="No Data",1,IF('Indicator Data imputation'!Z95&lt;&gt;"",1,0))</f>
        <v>0</v>
      </c>
      <c r="Z92" s="170">
        <f>IF('Indicator Data'!AA96="No Data",1,IF('Indicator Data imputation'!AA95&lt;&gt;"",1,0))</f>
        <v>0</v>
      </c>
      <c r="AA92" s="170">
        <f>IF('Indicator Data'!AB96="No Data",1,IF('Indicator Data imputation'!AB95&lt;&gt;"",1,0))</f>
        <v>0</v>
      </c>
      <c r="AB92" s="170">
        <f>IF('Indicator Data'!AC96="No Data",1,IF('Indicator Data imputation'!AC95&lt;&gt;"",1,0))</f>
        <v>0</v>
      </c>
      <c r="AC92" s="170">
        <f>IF('Indicator Data'!AD96="No Data",1,IF('Indicator Data imputation'!AD95&lt;&gt;"",1,0))</f>
        <v>0</v>
      </c>
      <c r="AD92" s="170">
        <f>IF('Indicator Data'!AE96="No Data",1,IF('Indicator Data imputation'!AE95&lt;&gt;"",1,0))</f>
        <v>0</v>
      </c>
      <c r="AE92" s="170">
        <f>IF('Indicator Data'!AF96="No Data",1,IF('Indicator Data imputation'!AF95&lt;&gt;"",1,0))</f>
        <v>0</v>
      </c>
      <c r="AF92" s="170">
        <f>IF('Indicator Data'!AG96="No Data",1,IF('Indicator Data imputation'!AG95&lt;&gt;"",1,0))</f>
        <v>0</v>
      </c>
      <c r="AG92" s="170">
        <f>IF('Indicator Data'!AH96="No Data",1,IF('Indicator Data imputation'!AH95&lt;&gt;"",1,0))</f>
        <v>0</v>
      </c>
      <c r="AH92" s="170">
        <f>IF('Indicator Data'!AI96="No Data",1,IF('Indicator Data imputation'!AI95&lt;&gt;"",1,0))</f>
        <v>0</v>
      </c>
      <c r="AI92" s="170">
        <f>IF('Indicator Data'!AJ96="No Data",1,IF('Indicator Data imputation'!AJ95&lt;&gt;"",1,0))</f>
        <v>0</v>
      </c>
      <c r="AJ92" s="170">
        <f>IF('Indicator Data'!AK96="No Data",1,IF('Indicator Data imputation'!AK95&lt;&gt;"",1,0))</f>
        <v>0</v>
      </c>
      <c r="AK92" s="170">
        <f>IF('Indicator Data'!AL96="No Data",1,IF('Indicator Data imputation'!AL95&lt;&gt;"",1,0))</f>
        <v>0</v>
      </c>
      <c r="AL92" s="170">
        <f>IF('Indicator Data'!AM96="No Data",1,IF('Indicator Data imputation'!AM95&lt;&gt;"",1,0))</f>
        <v>0</v>
      </c>
      <c r="AM92" s="170">
        <f>IF('Indicator Data'!AN96="No Data",1,IF('Indicator Data imputation'!AN95&lt;&gt;"",1,0))</f>
        <v>0</v>
      </c>
      <c r="AN92" s="170">
        <f>IF('Indicator Data'!AO96="No Data",1,IF('Indicator Data imputation'!AO95&lt;&gt;"",1,0))</f>
        <v>0</v>
      </c>
      <c r="AO92" s="170">
        <f>IF('Indicator Data'!AP96="No Data",1,IF('Indicator Data imputation'!AP95&lt;&gt;"",1,0))</f>
        <v>1</v>
      </c>
      <c r="AP92" s="170">
        <f>IF('Indicator Data'!AQ96="No Data",1,IF('Indicator Data imputation'!AQ95&lt;&gt;"",1,0))</f>
        <v>1</v>
      </c>
      <c r="AQ92" s="170">
        <f>IF('Indicator Data'!AR96="No Data",1,IF('Indicator Data imputation'!AR95&lt;&gt;"",1,0))</f>
        <v>0</v>
      </c>
      <c r="AR92" s="170">
        <f>IF('Indicator Data'!AS96="No Data",1,IF('Indicator Data imputation'!AS95&lt;&gt;"",1,0))</f>
        <v>0</v>
      </c>
      <c r="AS92" s="170">
        <f>IF('Indicator Data'!AT96="No Data",1,IF('Indicator Data imputation'!AT95&lt;&gt;"",1,0))</f>
        <v>0</v>
      </c>
      <c r="AT92" s="170">
        <f>IF('Indicator Data'!AU96="No Data",1,IF('Indicator Data imputation'!AU95&lt;&gt;"",1,0))</f>
        <v>0</v>
      </c>
      <c r="AU92" s="170">
        <f>IF('Indicator Data'!AV96="No Data",1,IF('Indicator Data imputation'!AV95&lt;&gt;"",1,0))</f>
        <v>0</v>
      </c>
      <c r="AV92" s="170">
        <f>IF('Indicator Data'!AW96="No Data",1,IF('Indicator Data imputation'!AW95&lt;&gt;"",1,0))</f>
        <v>0</v>
      </c>
      <c r="AW92" s="170">
        <f>IF('Indicator Data'!AX96="No Data",1,IF('Indicator Data imputation'!AX95&lt;&gt;"",1,0))</f>
        <v>0</v>
      </c>
      <c r="AX92" s="170">
        <f>IF('Indicator Data'!AY96="No Data",1,IF('Indicator Data imputation'!AY95&lt;&gt;"",1,0))</f>
        <v>0</v>
      </c>
      <c r="AY92" s="170">
        <f>IF('Indicator Data'!AZ96="No Data",1,IF('Indicator Data imputation'!AZ95&lt;&gt;"",1,0))</f>
        <v>0</v>
      </c>
      <c r="AZ92" s="170">
        <f>IF('Indicator Data'!BA96="No Data",1,IF('Indicator Data imputation'!BA95&lt;&gt;"",1,0))</f>
        <v>0</v>
      </c>
      <c r="BA92" s="5">
        <f t="shared" si="2"/>
        <v>2</v>
      </c>
      <c r="BB92" s="172">
        <f t="shared" si="3"/>
        <v>3.9215686274509803E-2</v>
      </c>
    </row>
    <row r="93" spans="1:54" x14ac:dyDescent="0.25">
      <c r="A93" s="5" t="s">
        <v>171</v>
      </c>
      <c r="B93" s="170">
        <f>IF('Indicator Data'!C97="No Data",1,IF('Indicator Data imputation'!C96&lt;&gt;"",1,0))</f>
        <v>0</v>
      </c>
      <c r="C93" s="170">
        <f>IF('Indicator Data'!D97="No Data",1,IF('Indicator Data imputation'!D96&lt;&gt;"",1,0))</f>
        <v>0</v>
      </c>
      <c r="D93" s="170">
        <f>IF('Indicator Data'!E97="No Data",1,IF('Indicator Data imputation'!E96&lt;&gt;"",1,0))</f>
        <v>0</v>
      </c>
      <c r="E93" s="170">
        <f>IF('Indicator Data'!F97="No Data",1,IF('Indicator Data imputation'!F96&lt;&gt;"",1,0))</f>
        <v>0</v>
      </c>
      <c r="F93" s="170">
        <f>IF('Indicator Data'!G97="No Data",1,IF('Indicator Data imputation'!G96&lt;&gt;"",1,0))</f>
        <v>0</v>
      </c>
      <c r="G93" s="170">
        <f>IF('Indicator Data'!H97="No Data",1,IF('Indicator Data imputation'!H96&lt;&gt;"",1,0))</f>
        <v>0</v>
      </c>
      <c r="H93" s="170">
        <f>IF('Indicator Data'!I97="No Data",1,IF('Indicator Data imputation'!I96&lt;&gt;"",1,0))</f>
        <v>0</v>
      </c>
      <c r="I93" s="170">
        <f>IF('Indicator Data'!J97="No Data",1,IF('Indicator Data imputation'!J96&lt;&gt;"",1,0))</f>
        <v>0</v>
      </c>
      <c r="J93" s="170">
        <f>IF('Indicator Data'!K97="No Data",1,IF('Indicator Data imputation'!K96&lt;&gt;"",1,0))</f>
        <v>0</v>
      </c>
      <c r="K93" s="170">
        <f>IF('Indicator Data'!L97="No Data",1,IF('Indicator Data imputation'!L96&lt;&gt;"",1,0))</f>
        <v>0</v>
      </c>
      <c r="L93" s="170">
        <f>IF('Indicator Data'!M97="No Data",1,IF('Indicator Data imputation'!M96&lt;&gt;"",1,0))</f>
        <v>0</v>
      </c>
      <c r="M93" s="170">
        <f>IF('Indicator Data'!N97="No Data",1,IF('Indicator Data imputation'!N96&lt;&gt;"",1,0))</f>
        <v>0</v>
      </c>
      <c r="N93" s="170">
        <f>IF('Indicator Data'!O97="No Data",1,IF('Indicator Data imputation'!O96&lt;&gt;"",1,0))</f>
        <v>0</v>
      </c>
      <c r="O93" s="170">
        <f>IF('Indicator Data'!P97="No Data",1,IF('Indicator Data imputation'!P96&lt;&gt;"",1,0))</f>
        <v>0</v>
      </c>
      <c r="P93" s="170">
        <f>IF('Indicator Data'!Q97="No Data",1,IF('Indicator Data imputation'!Q96&lt;&gt;"",1,0))</f>
        <v>0</v>
      </c>
      <c r="Q93" s="170">
        <f>IF('Indicator Data'!R97="No Data",1,IF('Indicator Data imputation'!R96&lt;&gt;"",1,0))</f>
        <v>0</v>
      </c>
      <c r="R93" s="170">
        <f>IF('Indicator Data'!S97="No Data",1,IF('Indicator Data imputation'!S96&lt;&gt;"",1,0))</f>
        <v>0</v>
      </c>
      <c r="S93" s="170">
        <f>IF('Indicator Data'!T97="No Data",1,IF('Indicator Data imputation'!T96&lt;&gt;"",1,0))</f>
        <v>0</v>
      </c>
      <c r="T93" s="170">
        <f>IF('Indicator Data'!U97="No Data",1,IF('Indicator Data imputation'!U96&lt;&gt;"",1,0))</f>
        <v>0</v>
      </c>
      <c r="U93" s="170">
        <f>IF('Indicator Data'!V97="No Data",1,IF('Indicator Data imputation'!V96&lt;&gt;"",1,0))</f>
        <v>0</v>
      </c>
      <c r="V93" s="170">
        <f>IF('Indicator Data'!W97="No Data",1,IF('Indicator Data imputation'!W96&lt;&gt;"",1,0))</f>
        <v>0</v>
      </c>
      <c r="W93" s="170">
        <f>IF('Indicator Data'!X97="No Data",1,IF('Indicator Data imputation'!X96&lt;&gt;"",1,0))</f>
        <v>0</v>
      </c>
      <c r="X93" s="170">
        <f>IF('Indicator Data'!Y97="No Data",1,IF('Indicator Data imputation'!Y96&lt;&gt;"",1,0))</f>
        <v>0</v>
      </c>
      <c r="Y93" s="170">
        <f>IF('Indicator Data'!Z97="No Data",1,IF('Indicator Data imputation'!Z96&lt;&gt;"",1,0))</f>
        <v>0</v>
      </c>
      <c r="Z93" s="170">
        <f>IF('Indicator Data'!AA97="No Data",1,IF('Indicator Data imputation'!AA96&lt;&gt;"",1,0))</f>
        <v>0</v>
      </c>
      <c r="AA93" s="170">
        <f>IF('Indicator Data'!AB97="No Data",1,IF('Indicator Data imputation'!AB96&lt;&gt;"",1,0))</f>
        <v>0</v>
      </c>
      <c r="AB93" s="170">
        <f>IF('Indicator Data'!AC97="No Data",1,IF('Indicator Data imputation'!AC96&lt;&gt;"",1,0))</f>
        <v>0</v>
      </c>
      <c r="AC93" s="170">
        <f>IF('Indicator Data'!AD97="No Data",1,IF('Indicator Data imputation'!AD96&lt;&gt;"",1,0))</f>
        <v>0</v>
      </c>
      <c r="AD93" s="170">
        <f>IF('Indicator Data'!AE97="No Data",1,IF('Indicator Data imputation'!AE96&lt;&gt;"",1,0))</f>
        <v>0</v>
      </c>
      <c r="AE93" s="170">
        <f>IF('Indicator Data'!AF97="No Data",1,IF('Indicator Data imputation'!AF96&lt;&gt;"",1,0))</f>
        <v>0</v>
      </c>
      <c r="AF93" s="170">
        <f>IF('Indicator Data'!AG97="No Data",1,IF('Indicator Data imputation'!AG96&lt;&gt;"",1,0))</f>
        <v>0</v>
      </c>
      <c r="AG93" s="170">
        <f>IF('Indicator Data'!AH97="No Data",1,IF('Indicator Data imputation'!AH96&lt;&gt;"",1,0))</f>
        <v>0</v>
      </c>
      <c r="AH93" s="170">
        <f>IF('Indicator Data'!AI97="No Data",1,IF('Indicator Data imputation'!AI96&lt;&gt;"",1,0))</f>
        <v>0</v>
      </c>
      <c r="AI93" s="170">
        <f>IF('Indicator Data'!AJ97="No Data",1,IF('Indicator Data imputation'!AJ96&lt;&gt;"",1,0))</f>
        <v>0</v>
      </c>
      <c r="AJ93" s="170">
        <f>IF('Indicator Data'!AK97="No Data",1,IF('Indicator Data imputation'!AK96&lt;&gt;"",1,0))</f>
        <v>0</v>
      </c>
      <c r="AK93" s="170">
        <f>IF('Indicator Data'!AL97="No Data",1,IF('Indicator Data imputation'!AL96&lt;&gt;"",1,0))</f>
        <v>0</v>
      </c>
      <c r="AL93" s="170">
        <f>IF('Indicator Data'!AM97="No Data",1,IF('Indicator Data imputation'!AM96&lt;&gt;"",1,0))</f>
        <v>0</v>
      </c>
      <c r="AM93" s="170">
        <f>IF('Indicator Data'!AN97="No Data",1,IF('Indicator Data imputation'!AN96&lt;&gt;"",1,0))</f>
        <v>0</v>
      </c>
      <c r="AN93" s="170">
        <f>IF('Indicator Data'!AO97="No Data",1,IF('Indicator Data imputation'!AO96&lt;&gt;"",1,0))</f>
        <v>0</v>
      </c>
      <c r="AO93" s="170">
        <f>IF('Indicator Data'!AP97="No Data",1,IF('Indicator Data imputation'!AP96&lt;&gt;"",1,0))</f>
        <v>0</v>
      </c>
      <c r="AP93" s="170">
        <f>IF('Indicator Data'!AQ97="No Data",1,IF('Indicator Data imputation'!AQ96&lt;&gt;"",1,0))</f>
        <v>0</v>
      </c>
      <c r="AQ93" s="170">
        <f>IF('Indicator Data'!AR97="No Data",1,IF('Indicator Data imputation'!AR96&lt;&gt;"",1,0))</f>
        <v>0</v>
      </c>
      <c r="AR93" s="170">
        <f>IF('Indicator Data'!AS97="No Data",1,IF('Indicator Data imputation'!AS96&lt;&gt;"",1,0))</f>
        <v>0</v>
      </c>
      <c r="AS93" s="170">
        <f>IF('Indicator Data'!AT97="No Data",1,IF('Indicator Data imputation'!AT96&lt;&gt;"",1,0))</f>
        <v>0</v>
      </c>
      <c r="AT93" s="170">
        <f>IF('Indicator Data'!AU97="No Data",1,IF('Indicator Data imputation'!AU96&lt;&gt;"",1,0))</f>
        <v>0</v>
      </c>
      <c r="AU93" s="170">
        <f>IF('Indicator Data'!AV97="No Data",1,IF('Indicator Data imputation'!AV96&lt;&gt;"",1,0))</f>
        <v>0</v>
      </c>
      <c r="AV93" s="170">
        <f>IF('Indicator Data'!AW97="No Data",1,IF('Indicator Data imputation'!AW96&lt;&gt;"",1,0))</f>
        <v>0</v>
      </c>
      <c r="AW93" s="170">
        <f>IF('Indicator Data'!AX97="No Data",1,IF('Indicator Data imputation'!AX96&lt;&gt;"",1,0))</f>
        <v>0</v>
      </c>
      <c r="AX93" s="170">
        <f>IF('Indicator Data'!AY97="No Data",1,IF('Indicator Data imputation'!AY96&lt;&gt;"",1,0))</f>
        <v>0</v>
      </c>
      <c r="AY93" s="170">
        <f>IF('Indicator Data'!AZ97="No Data",1,IF('Indicator Data imputation'!AZ96&lt;&gt;"",1,0))</f>
        <v>0</v>
      </c>
      <c r="AZ93" s="170">
        <f>IF('Indicator Data'!BA97="No Data",1,IF('Indicator Data imputation'!BA96&lt;&gt;"",1,0))</f>
        <v>0</v>
      </c>
      <c r="BA93" s="5">
        <f t="shared" si="2"/>
        <v>0</v>
      </c>
      <c r="BB93" s="172">
        <f t="shared" si="3"/>
        <v>0</v>
      </c>
    </row>
    <row r="94" spans="1:54" x14ac:dyDescent="0.25">
      <c r="A94" s="5" t="s">
        <v>172</v>
      </c>
      <c r="B94" s="170">
        <f>IF('Indicator Data'!C98="No Data",1,IF('Indicator Data imputation'!C97&lt;&gt;"",1,0))</f>
        <v>0</v>
      </c>
      <c r="C94" s="170">
        <f>IF('Indicator Data'!D98="No Data",1,IF('Indicator Data imputation'!D97&lt;&gt;"",1,0))</f>
        <v>0</v>
      </c>
      <c r="D94" s="170">
        <f>IF('Indicator Data'!E98="No Data",1,IF('Indicator Data imputation'!E97&lt;&gt;"",1,0))</f>
        <v>0</v>
      </c>
      <c r="E94" s="170">
        <f>IF('Indicator Data'!F98="No Data",1,IF('Indicator Data imputation'!F97&lt;&gt;"",1,0))</f>
        <v>0</v>
      </c>
      <c r="F94" s="170">
        <f>IF('Indicator Data'!G98="No Data",1,IF('Indicator Data imputation'!G97&lt;&gt;"",1,0))</f>
        <v>0</v>
      </c>
      <c r="G94" s="170">
        <f>IF('Indicator Data'!H98="No Data",1,IF('Indicator Data imputation'!H97&lt;&gt;"",1,0))</f>
        <v>0</v>
      </c>
      <c r="H94" s="170">
        <f>IF('Indicator Data'!I98="No Data",1,IF('Indicator Data imputation'!I97&lt;&gt;"",1,0))</f>
        <v>0</v>
      </c>
      <c r="I94" s="170">
        <f>IF('Indicator Data'!J98="No Data",1,IF('Indicator Data imputation'!J97&lt;&gt;"",1,0))</f>
        <v>0</v>
      </c>
      <c r="J94" s="170">
        <f>IF('Indicator Data'!K98="No Data",1,IF('Indicator Data imputation'!K97&lt;&gt;"",1,0))</f>
        <v>0</v>
      </c>
      <c r="K94" s="170">
        <f>IF('Indicator Data'!L98="No Data",1,IF('Indicator Data imputation'!L97&lt;&gt;"",1,0))</f>
        <v>0</v>
      </c>
      <c r="L94" s="170">
        <f>IF('Indicator Data'!M98="No Data",1,IF('Indicator Data imputation'!M97&lt;&gt;"",1,0))</f>
        <v>0</v>
      </c>
      <c r="M94" s="170">
        <f>IF('Indicator Data'!N98="No Data",1,IF('Indicator Data imputation'!N97&lt;&gt;"",1,0))</f>
        <v>0</v>
      </c>
      <c r="N94" s="170">
        <f>IF('Indicator Data'!O98="No Data",1,IF('Indicator Data imputation'!O97&lt;&gt;"",1,0))</f>
        <v>0</v>
      </c>
      <c r="O94" s="170">
        <f>IF('Indicator Data'!P98="No Data",1,IF('Indicator Data imputation'!P97&lt;&gt;"",1,0))</f>
        <v>0</v>
      </c>
      <c r="P94" s="170">
        <f>IF('Indicator Data'!Q98="No Data",1,IF('Indicator Data imputation'!Q97&lt;&gt;"",1,0))</f>
        <v>0</v>
      </c>
      <c r="Q94" s="170">
        <f>IF('Indicator Data'!R98="No Data",1,IF('Indicator Data imputation'!R97&lt;&gt;"",1,0))</f>
        <v>1</v>
      </c>
      <c r="R94" s="170">
        <f>IF('Indicator Data'!S98="No Data",1,IF('Indicator Data imputation'!S97&lt;&gt;"",1,0))</f>
        <v>0</v>
      </c>
      <c r="S94" s="170">
        <f>IF('Indicator Data'!T98="No Data",1,IF('Indicator Data imputation'!T97&lt;&gt;"",1,0))</f>
        <v>0</v>
      </c>
      <c r="T94" s="170">
        <f>IF('Indicator Data'!U98="No Data",1,IF('Indicator Data imputation'!U97&lt;&gt;"",1,0))</f>
        <v>0</v>
      </c>
      <c r="U94" s="170">
        <f>IF('Indicator Data'!V98="No Data",1,IF('Indicator Data imputation'!V97&lt;&gt;"",1,0))</f>
        <v>1</v>
      </c>
      <c r="V94" s="170">
        <f>IF('Indicator Data'!W98="No Data",1,IF('Indicator Data imputation'!W97&lt;&gt;"",1,0))</f>
        <v>0</v>
      </c>
      <c r="W94" s="170">
        <f>IF('Indicator Data'!X98="No Data",1,IF('Indicator Data imputation'!X97&lt;&gt;"",1,0))</f>
        <v>1</v>
      </c>
      <c r="X94" s="170">
        <f>IF('Indicator Data'!Y98="No Data",1,IF('Indicator Data imputation'!Y97&lt;&gt;"",1,0))</f>
        <v>0</v>
      </c>
      <c r="Y94" s="170">
        <f>IF('Indicator Data'!Z98="No Data",1,IF('Indicator Data imputation'!Z97&lt;&gt;"",1,0))</f>
        <v>0</v>
      </c>
      <c r="Z94" s="170">
        <f>IF('Indicator Data'!AA98="No Data",1,IF('Indicator Data imputation'!AA97&lt;&gt;"",1,0))</f>
        <v>0</v>
      </c>
      <c r="AA94" s="170">
        <f>IF('Indicator Data'!AB98="No Data",1,IF('Indicator Data imputation'!AB97&lt;&gt;"",1,0))</f>
        <v>0</v>
      </c>
      <c r="AB94" s="170">
        <f>IF('Indicator Data'!AC98="No Data",1,IF('Indicator Data imputation'!AC97&lt;&gt;"",1,0))</f>
        <v>0</v>
      </c>
      <c r="AC94" s="170">
        <f>IF('Indicator Data'!AD98="No Data",1,IF('Indicator Data imputation'!AD97&lt;&gt;"",1,0))</f>
        <v>0</v>
      </c>
      <c r="AD94" s="170">
        <f>IF('Indicator Data'!AE98="No Data",1,IF('Indicator Data imputation'!AE97&lt;&gt;"",1,0))</f>
        <v>1</v>
      </c>
      <c r="AE94" s="170">
        <f>IF('Indicator Data'!AF98="No Data",1,IF('Indicator Data imputation'!AF97&lt;&gt;"",1,0))</f>
        <v>0</v>
      </c>
      <c r="AF94" s="170">
        <f>IF('Indicator Data'!AG98="No Data",1,IF('Indicator Data imputation'!AG97&lt;&gt;"",1,0))</f>
        <v>0</v>
      </c>
      <c r="AG94" s="170">
        <f>IF('Indicator Data'!AH98="No Data",1,IF('Indicator Data imputation'!AH97&lt;&gt;"",1,0))</f>
        <v>0</v>
      </c>
      <c r="AH94" s="170">
        <f>IF('Indicator Data'!AI98="No Data",1,IF('Indicator Data imputation'!AI97&lt;&gt;"",1,0))</f>
        <v>0</v>
      </c>
      <c r="AI94" s="170">
        <f>IF('Indicator Data'!AJ98="No Data",1,IF('Indicator Data imputation'!AJ97&lt;&gt;"",1,0))</f>
        <v>0</v>
      </c>
      <c r="AJ94" s="170">
        <f>IF('Indicator Data'!AK98="No Data",1,IF('Indicator Data imputation'!AK97&lt;&gt;"",1,0))</f>
        <v>0</v>
      </c>
      <c r="AK94" s="170">
        <f>IF('Indicator Data'!AL98="No Data",1,IF('Indicator Data imputation'!AL97&lt;&gt;"",1,0))</f>
        <v>0</v>
      </c>
      <c r="AL94" s="170">
        <f>IF('Indicator Data'!AM98="No Data",1,IF('Indicator Data imputation'!AM97&lt;&gt;"",1,0))</f>
        <v>0</v>
      </c>
      <c r="AM94" s="170">
        <f>IF('Indicator Data'!AN98="No Data",1,IF('Indicator Data imputation'!AN97&lt;&gt;"",1,0))</f>
        <v>0</v>
      </c>
      <c r="AN94" s="170">
        <f>IF('Indicator Data'!AO98="No Data",1,IF('Indicator Data imputation'!AO97&lt;&gt;"",1,0))</f>
        <v>0</v>
      </c>
      <c r="AO94" s="170">
        <f>IF('Indicator Data'!AP98="No Data",1,IF('Indicator Data imputation'!AP97&lt;&gt;"",1,0))</f>
        <v>0</v>
      </c>
      <c r="AP94" s="170">
        <f>IF('Indicator Data'!AQ98="No Data",1,IF('Indicator Data imputation'!AQ97&lt;&gt;"",1,0))</f>
        <v>0</v>
      </c>
      <c r="AQ94" s="170">
        <f>IF('Indicator Data'!AR98="No Data",1,IF('Indicator Data imputation'!AR97&lt;&gt;"",1,0))</f>
        <v>1</v>
      </c>
      <c r="AR94" s="170">
        <f>IF('Indicator Data'!AS98="No Data",1,IF('Indicator Data imputation'!AS97&lt;&gt;"",1,0))</f>
        <v>0</v>
      </c>
      <c r="AS94" s="170">
        <f>IF('Indicator Data'!AT98="No Data",1,IF('Indicator Data imputation'!AT97&lt;&gt;"",1,0))</f>
        <v>0</v>
      </c>
      <c r="AT94" s="170">
        <f>IF('Indicator Data'!AU98="No Data",1,IF('Indicator Data imputation'!AU97&lt;&gt;"",1,0))</f>
        <v>0</v>
      </c>
      <c r="AU94" s="170">
        <f>IF('Indicator Data'!AV98="No Data",1,IF('Indicator Data imputation'!AV97&lt;&gt;"",1,0))</f>
        <v>0</v>
      </c>
      <c r="AV94" s="170">
        <f>IF('Indicator Data'!AW98="No Data",1,IF('Indicator Data imputation'!AW97&lt;&gt;"",1,0))</f>
        <v>0</v>
      </c>
      <c r="AW94" s="170">
        <f>IF('Indicator Data'!AX98="No Data",1,IF('Indicator Data imputation'!AX97&lt;&gt;"",1,0))</f>
        <v>0</v>
      </c>
      <c r="AX94" s="170">
        <f>IF('Indicator Data'!AY98="No Data",1,IF('Indicator Data imputation'!AY97&lt;&gt;"",1,0))</f>
        <v>0</v>
      </c>
      <c r="AY94" s="170">
        <f>IF('Indicator Data'!AZ98="No Data",1,IF('Indicator Data imputation'!AZ97&lt;&gt;"",1,0))</f>
        <v>0</v>
      </c>
      <c r="AZ94" s="170">
        <f>IF('Indicator Data'!BA98="No Data",1,IF('Indicator Data imputation'!BA97&lt;&gt;"",1,0))</f>
        <v>0</v>
      </c>
      <c r="BA94" s="5">
        <f t="shared" si="2"/>
        <v>5</v>
      </c>
      <c r="BB94" s="172">
        <f t="shared" si="3"/>
        <v>9.8039215686274508E-2</v>
      </c>
    </row>
    <row r="95" spans="1:54" x14ac:dyDescent="0.25">
      <c r="A95" s="5" t="s">
        <v>173</v>
      </c>
      <c r="B95" s="170">
        <f>IF('Indicator Data'!C99="No Data",1,IF('Indicator Data imputation'!C98&lt;&gt;"",1,0))</f>
        <v>0</v>
      </c>
      <c r="C95" s="170">
        <f>IF('Indicator Data'!D99="No Data",1,IF('Indicator Data imputation'!D98&lt;&gt;"",1,0))</f>
        <v>0</v>
      </c>
      <c r="D95" s="170">
        <f>IF('Indicator Data'!E99="No Data",1,IF('Indicator Data imputation'!E98&lt;&gt;"",1,0))</f>
        <v>0</v>
      </c>
      <c r="E95" s="170">
        <f>IF('Indicator Data'!F99="No Data",1,IF('Indicator Data imputation'!F98&lt;&gt;"",1,0))</f>
        <v>0</v>
      </c>
      <c r="F95" s="170">
        <f>IF('Indicator Data'!G99="No Data",1,IF('Indicator Data imputation'!G98&lt;&gt;"",1,0))</f>
        <v>0</v>
      </c>
      <c r="G95" s="170">
        <f>IF('Indicator Data'!H99="No Data",1,IF('Indicator Data imputation'!H98&lt;&gt;"",1,0))</f>
        <v>0</v>
      </c>
      <c r="H95" s="170">
        <f>IF('Indicator Data'!I99="No Data",1,IF('Indicator Data imputation'!I98&lt;&gt;"",1,0))</f>
        <v>0</v>
      </c>
      <c r="I95" s="170">
        <f>IF('Indicator Data'!J99="No Data",1,IF('Indicator Data imputation'!J98&lt;&gt;"",1,0))</f>
        <v>0</v>
      </c>
      <c r="J95" s="170">
        <f>IF('Indicator Data'!K99="No Data",1,IF('Indicator Data imputation'!K98&lt;&gt;"",1,0))</f>
        <v>0</v>
      </c>
      <c r="K95" s="170">
        <f>IF('Indicator Data'!L99="No Data",1,IF('Indicator Data imputation'!L98&lt;&gt;"",1,0))</f>
        <v>0</v>
      </c>
      <c r="L95" s="170">
        <f>IF('Indicator Data'!M99="No Data",1,IF('Indicator Data imputation'!M98&lt;&gt;"",1,0))</f>
        <v>0</v>
      </c>
      <c r="M95" s="170">
        <f>IF('Indicator Data'!N99="No Data",1,IF('Indicator Data imputation'!N98&lt;&gt;"",1,0))</f>
        <v>0</v>
      </c>
      <c r="N95" s="170">
        <f>IF('Indicator Data'!O99="No Data",1,IF('Indicator Data imputation'!O98&lt;&gt;"",1,0))</f>
        <v>0</v>
      </c>
      <c r="O95" s="170">
        <f>IF('Indicator Data'!P99="No Data",1,IF('Indicator Data imputation'!P98&lt;&gt;"",1,0))</f>
        <v>0</v>
      </c>
      <c r="P95" s="170">
        <f>IF('Indicator Data'!Q99="No Data",1,IF('Indicator Data imputation'!Q98&lt;&gt;"",1,0))</f>
        <v>0</v>
      </c>
      <c r="Q95" s="170">
        <f>IF('Indicator Data'!R99="No Data",1,IF('Indicator Data imputation'!R98&lt;&gt;"",1,0))</f>
        <v>1</v>
      </c>
      <c r="R95" s="170">
        <f>IF('Indicator Data'!S99="No Data",1,IF('Indicator Data imputation'!S98&lt;&gt;"",1,0))</f>
        <v>0</v>
      </c>
      <c r="S95" s="170">
        <f>IF('Indicator Data'!T99="No Data",1,IF('Indicator Data imputation'!T98&lt;&gt;"",1,0))</f>
        <v>0</v>
      </c>
      <c r="T95" s="170">
        <f>IF('Indicator Data'!U99="No Data",1,IF('Indicator Data imputation'!U98&lt;&gt;"",1,0))</f>
        <v>0</v>
      </c>
      <c r="U95" s="170">
        <f>IF('Indicator Data'!V99="No Data",1,IF('Indicator Data imputation'!V98&lt;&gt;"",1,0))</f>
        <v>0</v>
      </c>
      <c r="V95" s="170">
        <f>IF('Indicator Data'!W99="No Data",1,IF('Indicator Data imputation'!W98&lt;&gt;"",1,0))</f>
        <v>0</v>
      </c>
      <c r="W95" s="170">
        <f>IF('Indicator Data'!X99="No Data",1,IF('Indicator Data imputation'!X98&lt;&gt;"",1,0))</f>
        <v>1</v>
      </c>
      <c r="X95" s="170">
        <f>IF('Indicator Data'!Y99="No Data",1,IF('Indicator Data imputation'!Y98&lt;&gt;"",1,0))</f>
        <v>0</v>
      </c>
      <c r="Y95" s="170">
        <f>IF('Indicator Data'!Z99="No Data",1,IF('Indicator Data imputation'!Z98&lt;&gt;"",1,0))</f>
        <v>0</v>
      </c>
      <c r="Z95" s="170">
        <f>IF('Indicator Data'!AA99="No Data",1,IF('Indicator Data imputation'!AA98&lt;&gt;"",1,0))</f>
        <v>0</v>
      </c>
      <c r="AA95" s="170">
        <f>IF('Indicator Data'!AB99="No Data",1,IF('Indicator Data imputation'!AB98&lt;&gt;"",1,0))</f>
        <v>0</v>
      </c>
      <c r="AB95" s="170">
        <f>IF('Indicator Data'!AC99="No Data",1,IF('Indicator Data imputation'!AC98&lt;&gt;"",1,0))</f>
        <v>0</v>
      </c>
      <c r="AC95" s="170">
        <f>IF('Indicator Data'!AD99="No Data",1,IF('Indicator Data imputation'!AD98&lt;&gt;"",1,0))</f>
        <v>0</v>
      </c>
      <c r="AD95" s="170">
        <f>IF('Indicator Data'!AE99="No Data",1,IF('Indicator Data imputation'!AE98&lt;&gt;"",1,0))</f>
        <v>1</v>
      </c>
      <c r="AE95" s="170">
        <f>IF('Indicator Data'!AF99="No Data",1,IF('Indicator Data imputation'!AF98&lt;&gt;"",1,0))</f>
        <v>0</v>
      </c>
      <c r="AF95" s="170">
        <f>IF('Indicator Data'!AG99="No Data",1,IF('Indicator Data imputation'!AG98&lt;&gt;"",1,0))</f>
        <v>1</v>
      </c>
      <c r="AG95" s="170">
        <f>IF('Indicator Data'!AH99="No Data",1,IF('Indicator Data imputation'!AH98&lt;&gt;"",1,0))</f>
        <v>0</v>
      </c>
      <c r="AH95" s="170">
        <f>IF('Indicator Data'!AI99="No Data",1,IF('Indicator Data imputation'!AI98&lt;&gt;"",1,0))</f>
        <v>0</v>
      </c>
      <c r="AI95" s="170">
        <f>IF('Indicator Data'!AJ99="No Data",1,IF('Indicator Data imputation'!AJ98&lt;&gt;"",1,0))</f>
        <v>0</v>
      </c>
      <c r="AJ95" s="170">
        <f>IF('Indicator Data'!AK99="No Data",1,IF('Indicator Data imputation'!AK98&lt;&gt;"",1,0))</f>
        <v>0</v>
      </c>
      <c r="AK95" s="170">
        <f>IF('Indicator Data'!AL99="No Data",1,IF('Indicator Data imputation'!AL98&lt;&gt;"",1,0))</f>
        <v>0</v>
      </c>
      <c r="AL95" s="170">
        <f>IF('Indicator Data'!AM99="No Data",1,IF('Indicator Data imputation'!AM98&lt;&gt;"",1,0))</f>
        <v>0</v>
      </c>
      <c r="AM95" s="170">
        <f>IF('Indicator Data'!AN99="No Data",1,IF('Indicator Data imputation'!AN98&lt;&gt;"",1,0))</f>
        <v>0</v>
      </c>
      <c r="AN95" s="170">
        <f>IF('Indicator Data'!AO99="No Data",1,IF('Indicator Data imputation'!AO98&lt;&gt;"",1,0))</f>
        <v>0</v>
      </c>
      <c r="AO95" s="170">
        <f>IF('Indicator Data'!AP99="No Data",1,IF('Indicator Data imputation'!AP98&lt;&gt;"",1,0))</f>
        <v>1</v>
      </c>
      <c r="AP95" s="170">
        <f>IF('Indicator Data'!AQ99="No Data",1,IF('Indicator Data imputation'!AQ98&lt;&gt;"",1,0))</f>
        <v>1</v>
      </c>
      <c r="AQ95" s="170">
        <f>IF('Indicator Data'!AR99="No Data",1,IF('Indicator Data imputation'!AR98&lt;&gt;"",1,0))</f>
        <v>0</v>
      </c>
      <c r="AR95" s="170">
        <f>IF('Indicator Data'!AS99="No Data",1,IF('Indicator Data imputation'!AS98&lt;&gt;"",1,0))</f>
        <v>0</v>
      </c>
      <c r="AS95" s="170">
        <f>IF('Indicator Data'!AT99="No Data",1,IF('Indicator Data imputation'!AT98&lt;&gt;"",1,0))</f>
        <v>0</v>
      </c>
      <c r="AT95" s="170">
        <f>IF('Indicator Data'!AU99="No Data",1,IF('Indicator Data imputation'!AU98&lt;&gt;"",1,0))</f>
        <v>0</v>
      </c>
      <c r="AU95" s="170">
        <f>IF('Indicator Data'!AV99="No Data",1,IF('Indicator Data imputation'!AV98&lt;&gt;"",1,0))</f>
        <v>0</v>
      </c>
      <c r="AV95" s="170">
        <f>IF('Indicator Data'!AW99="No Data",1,IF('Indicator Data imputation'!AW98&lt;&gt;"",1,0))</f>
        <v>0</v>
      </c>
      <c r="AW95" s="170">
        <f>IF('Indicator Data'!AX99="No Data",1,IF('Indicator Data imputation'!AX98&lt;&gt;"",1,0))</f>
        <v>0</v>
      </c>
      <c r="AX95" s="170">
        <f>IF('Indicator Data'!AY99="No Data",1,IF('Indicator Data imputation'!AY98&lt;&gt;"",1,0))</f>
        <v>0</v>
      </c>
      <c r="AY95" s="170">
        <f>IF('Indicator Data'!AZ99="No Data",1,IF('Indicator Data imputation'!AZ98&lt;&gt;"",1,0))</f>
        <v>0</v>
      </c>
      <c r="AZ95" s="170">
        <f>IF('Indicator Data'!BA99="No Data",1,IF('Indicator Data imputation'!BA98&lt;&gt;"",1,0))</f>
        <v>0</v>
      </c>
      <c r="BA95" s="5">
        <f t="shared" si="2"/>
        <v>6</v>
      </c>
      <c r="BB95" s="172">
        <f t="shared" si="3"/>
        <v>0.11764705882352941</v>
      </c>
    </row>
    <row r="96" spans="1:54" x14ac:dyDescent="0.25">
      <c r="A96" s="5" t="s">
        <v>175</v>
      </c>
      <c r="B96" s="170">
        <f>IF('Indicator Data'!C100="No Data",1,IF('Indicator Data imputation'!C99&lt;&gt;"",1,0))</f>
        <v>0</v>
      </c>
      <c r="C96" s="170">
        <f>IF('Indicator Data'!D100="No Data",1,IF('Indicator Data imputation'!D99&lt;&gt;"",1,0))</f>
        <v>0</v>
      </c>
      <c r="D96" s="170">
        <f>IF('Indicator Data'!E100="No Data",1,IF('Indicator Data imputation'!E99&lt;&gt;"",1,0))</f>
        <v>0</v>
      </c>
      <c r="E96" s="170">
        <f>IF('Indicator Data'!F100="No Data",1,IF('Indicator Data imputation'!F99&lt;&gt;"",1,0))</f>
        <v>0</v>
      </c>
      <c r="F96" s="170">
        <f>IF('Indicator Data'!G100="No Data",1,IF('Indicator Data imputation'!G99&lt;&gt;"",1,0))</f>
        <v>0</v>
      </c>
      <c r="G96" s="170">
        <f>IF('Indicator Data'!H100="No Data",1,IF('Indicator Data imputation'!H99&lt;&gt;"",1,0))</f>
        <v>0</v>
      </c>
      <c r="H96" s="170">
        <f>IF('Indicator Data'!I100="No Data",1,IF('Indicator Data imputation'!I99&lt;&gt;"",1,0))</f>
        <v>0</v>
      </c>
      <c r="I96" s="170">
        <f>IF('Indicator Data'!J100="No Data",1,IF('Indicator Data imputation'!J99&lt;&gt;"",1,0))</f>
        <v>0</v>
      </c>
      <c r="J96" s="170">
        <f>IF('Indicator Data'!K100="No Data",1,IF('Indicator Data imputation'!K99&lt;&gt;"",1,0))</f>
        <v>0</v>
      </c>
      <c r="K96" s="170">
        <f>IF('Indicator Data'!L100="No Data",1,IF('Indicator Data imputation'!L99&lt;&gt;"",1,0))</f>
        <v>0</v>
      </c>
      <c r="L96" s="170">
        <f>IF('Indicator Data'!M100="No Data",1,IF('Indicator Data imputation'!M99&lt;&gt;"",1,0))</f>
        <v>0</v>
      </c>
      <c r="M96" s="170">
        <f>IF('Indicator Data'!N100="No Data",1,IF('Indicator Data imputation'!N99&lt;&gt;"",1,0))</f>
        <v>0</v>
      </c>
      <c r="N96" s="170">
        <f>IF('Indicator Data'!O100="No Data",1,IF('Indicator Data imputation'!O99&lt;&gt;"",1,0))</f>
        <v>0</v>
      </c>
      <c r="O96" s="170">
        <f>IF('Indicator Data'!P100="No Data",1,IF('Indicator Data imputation'!P99&lt;&gt;"",1,0))</f>
        <v>0</v>
      </c>
      <c r="P96" s="170">
        <f>IF('Indicator Data'!Q100="No Data",1,IF('Indicator Data imputation'!Q99&lt;&gt;"",1,0))</f>
        <v>0</v>
      </c>
      <c r="Q96" s="170">
        <f>IF('Indicator Data'!R100="No Data",1,IF('Indicator Data imputation'!R99&lt;&gt;"",1,0))</f>
        <v>0</v>
      </c>
      <c r="R96" s="170">
        <f>IF('Indicator Data'!S100="No Data",1,IF('Indicator Data imputation'!S99&lt;&gt;"",1,0))</f>
        <v>0</v>
      </c>
      <c r="S96" s="170">
        <f>IF('Indicator Data'!T100="No Data",1,IF('Indicator Data imputation'!T99&lt;&gt;"",1,0))</f>
        <v>0</v>
      </c>
      <c r="T96" s="170">
        <f>IF('Indicator Data'!U100="No Data",1,IF('Indicator Data imputation'!U99&lt;&gt;"",1,0))</f>
        <v>0</v>
      </c>
      <c r="U96" s="170">
        <f>IF('Indicator Data'!V100="No Data",1,IF('Indicator Data imputation'!V99&lt;&gt;"",1,0))</f>
        <v>0</v>
      </c>
      <c r="V96" s="170">
        <f>IF('Indicator Data'!W100="No Data",1,IF('Indicator Data imputation'!W99&lt;&gt;"",1,0))</f>
        <v>0</v>
      </c>
      <c r="W96" s="170">
        <f>IF('Indicator Data'!X100="No Data",1,IF('Indicator Data imputation'!X99&lt;&gt;"",1,0))</f>
        <v>0</v>
      </c>
      <c r="X96" s="170">
        <f>IF('Indicator Data'!Y100="No Data",1,IF('Indicator Data imputation'!Y99&lt;&gt;"",1,0))</f>
        <v>1</v>
      </c>
      <c r="Y96" s="170">
        <f>IF('Indicator Data'!Z100="No Data",1,IF('Indicator Data imputation'!Z99&lt;&gt;"",1,0))</f>
        <v>0</v>
      </c>
      <c r="Z96" s="170">
        <f>IF('Indicator Data'!AA100="No Data",1,IF('Indicator Data imputation'!AA99&lt;&gt;"",1,0))</f>
        <v>0</v>
      </c>
      <c r="AA96" s="170">
        <f>IF('Indicator Data'!AB100="No Data",1,IF('Indicator Data imputation'!AB99&lt;&gt;"",1,0))</f>
        <v>0</v>
      </c>
      <c r="AB96" s="170">
        <f>IF('Indicator Data'!AC100="No Data",1,IF('Indicator Data imputation'!AC99&lt;&gt;"",1,0))</f>
        <v>0</v>
      </c>
      <c r="AC96" s="170">
        <f>IF('Indicator Data'!AD100="No Data",1,IF('Indicator Data imputation'!AD99&lt;&gt;"",1,0))</f>
        <v>0</v>
      </c>
      <c r="AD96" s="170">
        <f>IF('Indicator Data'!AE100="No Data",1,IF('Indicator Data imputation'!AE99&lt;&gt;"",1,0))</f>
        <v>1</v>
      </c>
      <c r="AE96" s="170">
        <f>IF('Indicator Data'!AF100="No Data",1,IF('Indicator Data imputation'!AF99&lt;&gt;"",1,0))</f>
        <v>0</v>
      </c>
      <c r="AF96" s="170">
        <f>IF('Indicator Data'!AG100="No Data",1,IF('Indicator Data imputation'!AG99&lt;&gt;"",1,0))</f>
        <v>0</v>
      </c>
      <c r="AG96" s="170">
        <f>IF('Indicator Data'!AH100="No Data",1,IF('Indicator Data imputation'!AH99&lt;&gt;"",1,0))</f>
        <v>0</v>
      </c>
      <c r="AH96" s="170">
        <f>IF('Indicator Data'!AI100="No Data",1,IF('Indicator Data imputation'!AI99&lt;&gt;"",1,0))</f>
        <v>0</v>
      </c>
      <c r="AI96" s="170">
        <f>IF('Indicator Data'!AJ100="No Data",1,IF('Indicator Data imputation'!AJ99&lt;&gt;"",1,0))</f>
        <v>0</v>
      </c>
      <c r="AJ96" s="170">
        <f>IF('Indicator Data'!AK100="No Data",1,IF('Indicator Data imputation'!AK99&lt;&gt;"",1,0))</f>
        <v>0</v>
      </c>
      <c r="AK96" s="170">
        <f>IF('Indicator Data'!AL100="No Data",1,IF('Indicator Data imputation'!AL99&lt;&gt;"",1,0))</f>
        <v>0</v>
      </c>
      <c r="AL96" s="170">
        <f>IF('Indicator Data'!AM100="No Data",1,IF('Indicator Data imputation'!AM99&lt;&gt;"",1,0))</f>
        <v>0</v>
      </c>
      <c r="AM96" s="170">
        <f>IF('Indicator Data'!AN100="No Data",1,IF('Indicator Data imputation'!AN99&lt;&gt;"",1,0))</f>
        <v>0</v>
      </c>
      <c r="AN96" s="170">
        <f>IF('Indicator Data'!AO100="No Data",1,IF('Indicator Data imputation'!AO99&lt;&gt;"",1,0))</f>
        <v>0</v>
      </c>
      <c r="AO96" s="170">
        <f>IF('Indicator Data'!AP100="No Data",1,IF('Indicator Data imputation'!AP99&lt;&gt;"",1,0))</f>
        <v>0</v>
      </c>
      <c r="AP96" s="170">
        <f>IF('Indicator Data'!AQ100="No Data",1,IF('Indicator Data imputation'!AQ99&lt;&gt;"",1,0))</f>
        <v>0</v>
      </c>
      <c r="AQ96" s="170">
        <f>IF('Indicator Data'!AR100="No Data",1,IF('Indicator Data imputation'!AR99&lt;&gt;"",1,0))</f>
        <v>0</v>
      </c>
      <c r="AR96" s="170">
        <f>IF('Indicator Data'!AS100="No Data",1,IF('Indicator Data imputation'!AS99&lt;&gt;"",1,0))</f>
        <v>0</v>
      </c>
      <c r="AS96" s="170">
        <f>IF('Indicator Data'!AT100="No Data",1,IF('Indicator Data imputation'!AT99&lt;&gt;"",1,0))</f>
        <v>0</v>
      </c>
      <c r="AT96" s="170">
        <f>IF('Indicator Data'!AU100="No Data",1,IF('Indicator Data imputation'!AU99&lt;&gt;"",1,0))</f>
        <v>0</v>
      </c>
      <c r="AU96" s="170">
        <f>IF('Indicator Data'!AV100="No Data",1,IF('Indicator Data imputation'!AV99&lt;&gt;"",1,0))</f>
        <v>0</v>
      </c>
      <c r="AV96" s="170">
        <f>IF('Indicator Data'!AW100="No Data",1,IF('Indicator Data imputation'!AW99&lt;&gt;"",1,0))</f>
        <v>0</v>
      </c>
      <c r="AW96" s="170">
        <f>IF('Indicator Data'!AX100="No Data",1,IF('Indicator Data imputation'!AX99&lt;&gt;"",1,0))</f>
        <v>0</v>
      </c>
      <c r="AX96" s="170">
        <f>IF('Indicator Data'!AY100="No Data",1,IF('Indicator Data imputation'!AY99&lt;&gt;"",1,0))</f>
        <v>0</v>
      </c>
      <c r="AY96" s="170">
        <f>IF('Indicator Data'!AZ100="No Data",1,IF('Indicator Data imputation'!AZ99&lt;&gt;"",1,0))</f>
        <v>0</v>
      </c>
      <c r="AZ96" s="170">
        <f>IF('Indicator Data'!BA100="No Data",1,IF('Indicator Data imputation'!BA99&lt;&gt;"",1,0))</f>
        <v>0</v>
      </c>
      <c r="BA96" s="5">
        <f t="shared" si="2"/>
        <v>2</v>
      </c>
      <c r="BB96" s="172">
        <f t="shared" si="3"/>
        <v>3.9215686274509803E-2</v>
      </c>
    </row>
    <row r="97" spans="1:54" x14ac:dyDescent="0.25">
      <c r="A97" s="5" t="s">
        <v>177</v>
      </c>
      <c r="B97" s="170">
        <f>IF('Indicator Data'!C101="No Data",1,IF('Indicator Data imputation'!C100&lt;&gt;"",1,0))</f>
        <v>0</v>
      </c>
      <c r="C97" s="170">
        <f>IF('Indicator Data'!D101="No Data",1,IF('Indicator Data imputation'!D100&lt;&gt;"",1,0))</f>
        <v>0</v>
      </c>
      <c r="D97" s="170">
        <f>IF('Indicator Data'!E101="No Data",1,IF('Indicator Data imputation'!E100&lt;&gt;"",1,0))</f>
        <v>0</v>
      </c>
      <c r="E97" s="170">
        <f>IF('Indicator Data'!F101="No Data",1,IF('Indicator Data imputation'!F100&lt;&gt;"",1,0))</f>
        <v>0</v>
      </c>
      <c r="F97" s="170">
        <f>IF('Indicator Data'!G101="No Data",1,IF('Indicator Data imputation'!G100&lt;&gt;"",1,0))</f>
        <v>0</v>
      </c>
      <c r="G97" s="170">
        <f>IF('Indicator Data'!H101="No Data",1,IF('Indicator Data imputation'!H100&lt;&gt;"",1,0))</f>
        <v>0</v>
      </c>
      <c r="H97" s="170">
        <f>IF('Indicator Data'!I101="No Data",1,IF('Indicator Data imputation'!I100&lt;&gt;"",1,0))</f>
        <v>0</v>
      </c>
      <c r="I97" s="170">
        <f>IF('Indicator Data'!J101="No Data",1,IF('Indicator Data imputation'!J100&lt;&gt;"",1,0))</f>
        <v>0</v>
      </c>
      <c r="J97" s="170">
        <f>IF('Indicator Data'!K101="No Data",1,IF('Indicator Data imputation'!K100&lt;&gt;"",1,0))</f>
        <v>0</v>
      </c>
      <c r="K97" s="170">
        <f>IF('Indicator Data'!L101="No Data",1,IF('Indicator Data imputation'!L100&lt;&gt;"",1,0))</f>
        <v>0</v>
      </c>
      <c r="L97" s="170">
        <f>IF('Indicator Data'!M101="No Data",1,IF('Indicator Data imputation'!M100&lt;&gt;"",1,0))</f>
        <v>0</v>
      </c>
      <c r="M97" s="170">
        <f>IF('Indicator Data'!N101="No Data",1,IF('Indicator Data imputation'!N100&lt;&gt;"",1,0))</f>
        <v>0</v>
      </c>
      <c r="N97" s="170">
        <f>IF('Indicator Data'!O101="No Data",1,IF('Indicator Data imputation'!O100&lt;&gt;"",1,0))</f>
        <v>0</v>
      </c>
      <c r="O97" s="170">
        <f>IF('Indicator Data'!P101="No Data",1,IF('Indicator Data imputation'!P100&lt;&gt;"",1,0))</f>
        <v>0</v>
      </c>
      <c r="P97" s="170">
        <f>IF('Indicator Data'!Q101="No Data",1,IF('Indicator Data imputation'!Q100&lt;&gt;"",1,0))</f>
        <v>0</v>
      </c>
      <c r="Q97" s="170">
        <f>IF('Indicator Data'!R101="No Data",1,IF('Indicator Data imputation'!R100&lt;&gt;"",1,0))</f>
        <v>0</v>
      </c>
      <c r="R97" s="170">
        <f>IF('Indicator Data'!S101="No Data",1,IF('Indicator Data imputation'!S100&lt;&gt;"",1,0))</f>
        <v>0</v>
      </c>
      <c r="S97" s="170">
        <f>IF('Indicator Data'!T101="No Data",1,IF('Indicator Data imputation'!T100&lt;&gt;"",1,0))</f>
        <v>0</v>
      </c>
      <c r="T97" s="170">
        <f>IF('Indicator Data'!U101="No Data",1,IF('Indicator Data imputation'!U100&lt;&gt;"",1,0))</f>
        <v>0</v>
      </c>
      <c r="U97" s="170">
        <f>IF('Indicator Data'!V101="No Data",1,IF('Indicator Data imputation'!V100&lt;&gt;"",1,0))</f>
        <v>0</v>
      </c>
      <c r="V97" s="170">
        <f>IF('Indicator Data'!W101="No Data",1,IF('Indicator Data imputation'!W100&lt;&gt;"",1,0))</f>
        <v>0</v>
      </c>
      <c r="W97" s="170">
        <f>IF('Indicator Data'!X101="No Data",1,IF('Indicator Data imputation'!X100&lt;&gt;"",1,0))</f>
        <v>0</v>
      </c>
      <c r="X97" s="170">
        <f>IF('Indicator Data'!Y101="No Data",1,IF('Indicator Data imputation'!Y100&lt;&gt;"",1,0))</f>
        <v>0</v>
      </c>
      <c r="Y97" s="170">
        <f>IF('Indicator Data'!Z101="No Data",1,IF('Indicator Data imputation'!Z100&lt;&gt;"",1,0))</f>
        <v>0</v>
      </c>
      <c r="Z97" s="170">
        <f>IF('Indicator Data'!AA101="No Data",1,IF('Indicator Data imputation'!AA100&lt;&gt;"",1,0))</f>
        <v>0</v>
      </c>
      <c r="AA97" s="170">
        <f>IF('Indicator Data'!AB101="No Data",1,IF('Indicator Data imputation'!AB100&lt;&gt;"",1,0))</f>
        <v>0</v>
      </c>
      <c r="AB97" s="170">
        <f>IF('Indicator Data'!AC101="No Data",1,IF('Indicator Data imputation'!AC100&lt;&gt;"",1,0))</f>
        <v>0</v>
      </c>
      <c r="AC97" s="170">
        <f>IF('Indicator Data'!AD101="No Data",1,IF('Indicator Data imputation'!AD100&lt;&gt;"",1,0))</f>
        <v>0</v>
      </c>
      <c r="AD97" s="170">
        <f>IF('Indicator Data'!AE101="No Data",1,IF('Indicator Data imputation'!AE100&lt;&gt;"",1,0))</f>
        <v>0</v>
      </c>
      <c r="AE97" s="170">
        <f>IF('Indicator Data'!AF101="No Data",1,IF('Indicator Data imputation'!AF100&lt;&gt;"",1,0))</f>
        <v>0</v>
      </c>
      <c r="AF97" s="170">
        <f>IF('Indicator Data'!AG101="No Data",1,IF('Indicator Data imputation'!AG100&lt;&gt;"",1,0))</f>
        <v>0</v>
      </c>
      <c r="AG97" s="170">
        <f>IF('Indicator Data'!AH101="No Data",1,IF('Indicator Data imputation'!AH100&lt;&gt;"",1,0))</f>
        <v>0</v>
      </c>
      <c r="AH97" s="170">
        <f>IF('Indicator Data'!AI101="No Data",1,IF('Indicator Data imputation'!AI100&lt;&gt;"",1,0))</f>
        <v>0</v>
      </c>
      <c r="AI97" s="170">
        <f>IF('Indicator Data'!AJ101="No Data",1,IF('Indicator Data imputation'!AJ100&lt;&gt;"",1,0))</f>
        <v>0</v>
      </c>
      <c r="AJ97" s="170">
        <f>IF('Indicator Data'!AK101="No Data",1,IF('Indicator Data imputation'!AK100&lt;&gt;"",1,0))</f>
        <v>0</v>
      </c>
      <c r="AK97" s="170">
        <f>IF('Indicator Data'!AL101="No Data",1,IF('Indicator Data imputation'!AL100&lt;&gt;"",1,0))</f>
        <v>0</v>
      </c>
      <c r="AL97" s="170">
        <f>IF('Indicator Data'!AM101="No Data",1,IF('Indicator Data imputation'!AM100&lt;&gt;"",1,0))</f>
        <v>0</v>
      </c>
      <c r="AM97" s="170">
        <f>IF('Indicator Data'!AN101="No Data",1,IF('Indicator Data imputation'!AN100&lt;&gt;"",1,0))</f>
        <v>0</v>
      </c>
      <c r="AN97" s="170">
        <f>IF('Indicator Data'!AO101="No Data",1,IF('Indicator Data imputation'!AO100&lt;&gt;"",1,0))</f>
        <v>0</v>
      </c>
      <c r="AO97" s="170">
        <f>IF('Indicator Data'!AP101="No Data",1,IF('Indicator Data imputation'!AP100&lt;&gt;"",1,0))</f>
        <v>1</v>
      </c>
      <c r="AP97" s="170">
        <f>IF('Indicator Data'!AQ101="No Data",1,IF('Indicator Data imputation'!AQ100&lt;&gt;"",1,0))</f>
        <v>1</v>
      </c>
      <c r="AQ97" s="170">
        <f>IF('Indicator Data'!AR101="No Data",1,IF('Indicator Data imputation'!AR100&lt;&gt;"",1,0))</f>
        <v>1</v>
      </c>
      <c r="AR97" s="170">
        <f>IF('Indicator Data'!AS101="No Data",1,IF('Indicator Data imputation'!AS100&lt;&gt;"",1,0))</f>
        <v>0</v>
      </c>
      <c r="AS97" s="170">
        <f>IF('Indicator Data'!AT101="No Data",1,IF('Indicator Data imputation'!AT100&lt;&gt;"",1,0))</f>
        <v>0</v>
      </c>
      <c r="AT97" s="170">
        <f>IF('Indicator Data'!AU101="No Data",1,IF('Indicator Data imputation'!AU100&lt;&gt;"",1,0))</f>
        <v>0</v>
      </c>
      <c r="AU97" s="170">
        <f>IF('Indicator Data'!AV101="No Data",1,IF('Indicator Data imputation'!AV100&lt;&gt;"",1,0))</f>
        <v>0</v>
      </c>
      <c r="AV97" s="170">
        <f>IF('Indicator Data'!AW101="No Data",1,IF('Indicator Data imputation'!AW100&lt;&gt;"",1,0))</f>
        <v>0</v>
      </c>
      <c r="AW97" s="170">
        <f>IF('Indicator Data'!AX101="No Data",1,IF('Indicator Data imputation'!AX100&lt;&gt;"",1,0))</f>
        <v>0</v>
      </c>
      <c r="AX97" s="170">
        <f>IF('Indicator Data'!AY101="No Data",1,IF('Indicator Data imputation'!AY100&lt;&gt;"",1,0))</f>
        <v>0</v>
      </c>
      <c r="AY97" s="170">
        <f>IF('Indicator Data'!AZ101="No Data",1,IF('Indicator Data imputation'!AZ100&lt;&gt;"",1,0))</f>
        <v>0</v>
      </c>
      <c r="AZ97" s="170">
        <f>IF('Indicator Data'!BA101="No Data",1,IF('Indicator Data imputation'!BA100&lt;&gt;"",1,0))</f>
        <v>0</v>
      </c>
      <c r="BA97" s="5">
        <f t="shared" si="2"/>
        <v>3</v>
      </c>
      <c r="BB97" s="172">
        <f t="shared" si="3"/>
        <v>5.8823529411764705E-2</v>
      </c>
    </row>
    <row r="98" spans="1:54" x14ac:dyDescent="0.25">
      <c r="A98" s="5" t="s">
        <v>179</v>
      </c>
      <c r="B98" s="170">
        <f>IF('Indicator Data'!C102="No Data",1,IF('Indicator Data imputation'!C101&lt;&gt;"",1,0))</f>
        <v>0</v>
      </c>
      <c r="C98" s="170">
        <f>IF('Indicator Data'!D102="No Data",1,IF('Indicator Data imputation'!D101&lt;&gt;"",1,0))</f>
        <v>0</v>
      </c>
      <c r="D98" s="170">
        <f>IF('Indicator Data'!E102="No Data",1,IF('Indicator Data imputation'!E101&lt;&gt;"",1,0))</f>
        <v>0</v>
      </c>
      <c r="E98" s="170">
        <f>IF('Indicator Data'!F102="No Data",1,IF('Indicator Data imputation'!F101&lt;&gt;"",1,0))</f>
        <v>0</v>
      </c>
      <c r="F98" s="170">
        <f>IF('Indicator Data'!G102="No Data",1,IF('Indicator Data imputation'!G101&lt;&gt;"",1,0))</f>
        <v>0</v>
      </c>
      <c r="G98" s="170">
        <f>IF('Indicator Data'!H102="No Data",1,IF('Indicator Data imputation'!H101&lt;&gt;"",1,0))</f>
        <v>0</v>
      </c>
      <c r="H98" s="170">
        <f>IF('Indicator Data'!I102="No Data",1,IF('Indicator Data imputation'!I101&lt;&gt;"",1,0))</f>
        <v>0</v>
      </c>
      <c r="I98" s="170">
        <f>IF('Indicator Data'!J102="No Data",1,IF('Indicator Data imputation'!J101&lt;&gt;"",1,0))</f>
        <v>0</v>
      </c>
      <c r="J98" s="170">
        <f>IF('Indicator Data'!K102="No Data",1,IF('Indicator Data imputation'!K101&lt;&gt;"",1,0))</f>
        <v>0</v>
      </c>
      <c r="K98" s="170">
        <f>IF('Indicator Data'!L102="No Data",1,IF('Indicator Data imputation'!L101&lt;&gt;"",1,0))</f>
        <v>0</v>
      </c>
      <c r="L98" s="170">
        <f>IF('Indicator Data'!M102="No Data",1,IF('Indicator Data imputation'!M101&lt;&gt;"",1,0))</f>
        <v>0</v>
      </c>
      <c r="M98" s="170">
        <f>IF('Indicator Data'!N102="No Data",1,IF('Indicator Data imputation'!N101&lt;&gt;"",1,0))</f>
        <v>0</v>
      </c>
      <c r="N98" s="170">
        <f>IF('Indicator Data'!O102="No Data",1,IF('Indicator Data imputation'!O101&lt;&gt;"",1,0))</f>
        <v>0</v>
      </c>
      <c r="O98" s="170">
        <f>IF('Indicator Data'!P102="No Data",1,IF('Indicator Data imputation'!P101&lt;&gt;"",1,0))</f>
        <v>0</v>
      </c>
      <c r="P98" s="170">
        <f>IF('Indicator Data'!Q102="No Data",1,IF('Indicator Data imputation'!Q101&lt;&gt;"",1,0))</f>
        <v>0</v>
      </c>
      <c r="Q98" s="170">
        <f>IF('Indicator Data'!R102="No Data",1,IF('Indicator Data imputation'!R101&lt;&gt;"",1,0))</f>
        <v>0</v>
      </c>
      <c r="R98" s="170">
        <f>IF('Indicator Data'!S102="No Data",1,IF('Indicator Data imputation'!S101&lt;&gt;"",1,0))</f>
        <v>0</v>
      </c>
      <c r="S98" s="170">
        <f>IF('Indicator Data'!T102="No Data",1,IF('Indicator Data imputation'!T101&lt;&gt;"",1,0))</f>
        <v>0</v>
      </c>
      <c r="T98" s="170">
        <f>IF('Indicator Data'!U102="No Data",1,IF('Indicator Data imputation'!U101&lt;&gt;"",1,0))</f>
        <v>0</v>
      </c>
      <c r="U98" s="170">
        <f>IF('Indicator Data'!V102="No Data",1,IF('Indicator Data imputation'!V101&lt;&gt;"",1,0))</f>
        <v>1</v>
      </c>
      <c r="V98" s="170">
        <f>IF('Indicator Data'!W102="No Data",1,IF('Indicator Data imputation'!W101&lt;&gt;"",1,0))</f>
        <v>0</v>
      </c>
      <c r="W98" s="170">
        <f>IF('Indicator Data'!X102="No Data",1,IF('Indicator Data imputation'!X101&lt;&gt;"",1,0))</f>
        <v>0</v>
      </c>
      <c r="X98" s="170">
        <f>IF('Indicator Data'!Y102="No Data",1,IF('Indicator Data imputation'!Y101&lt;&gt;"",1,0))</f>
        <v>0</v>
      </c>
      <c r="Y98" s="170">
        <f>IF('Indicator Data'!Z102="No Data",1,IF('Indicator Data imputation'!Z101&lt;&gt;"",1,0))</f>
        <v>0</v>
      </c>
      <c r="Z98" s="170">
        <f>IF('Indicator Data'!AA102="No Data",1,IF('Indicator Data imputation'!AA101&lt;&gt;"",1,0))</f>
        <v>0</v>
      </c>
      <c r="AA98" s="170">
        <f>IF('Indicator Data'!AB102="No Data",1,IF('Indicator Data imputation'!AB101&lt;&gt;"",1,0))</f>
        <v>1</v>
      </c>
      <c r="AB98" s="170">
        <f>IF('Indicator Data'!AC102="No Data",1,IF('Indicator Data imputation'!AC101&lt;&gt;"",1,0))</f>
        <v>0</v>
      </c>
      <c r="AC98" s="170">
        <f>IF('Indicator Data'!AD102="No Data",1,IF('Indicator Data imputation'!AD101&lt;&gt;"",1,0))</f>
        <v>0</v>
      </c>
      <c r="AD98" s="170">
        <f>IF('Indicator Data'!AE102="No Data",1,IF('Indicator Data imputation'!AE101&lt;&gt;"",1,0))</f>
        <v>1</v>
      </c>
      <c r="AE98" s="170">
        <f>IF('Indicator Data'!AF102="No Data",1,IF('Indicator Data imputation'!AF101&lt;&gt;"",1,0))</f>
        <v>0</v>
      </c>
      <c r="AF98" s="170">
        <f>IF('Indicator Data'!AG102="No Data",1,IF('Indicator Data imputation'!AG101&lt;&gt;"",1,0))</f>
        <v>1</v>
      </c>
      <c r="AG98" s="170">
        <f>IF('Indicator Data'!AH102="No Data",1,IF('Indicator Data imputation'!AH101&lt;&gt;"",1,0))</f>
        <v>0</v>
      </c>
      <c r="AH98" s="170">
        <f>IF('Indicator Data'!AI102="No Data",1,IF('Indicator Data imputation'!AI101&lt;&gt;"",1,0))</f>
        <v>0</v>
      </c>
      <c r="AI98" s="170">
        <f>IF('Indicator Data'!AJ102="No Data",1,IF('Indicator Data imputation'!AJ101&lt;&gt;"",1,0))</f>
        <v>0</v>
      </c>
      <c r="AJ98" s="170">
        <f>IF('Indicator Data'!AK102="No Data",1,IF('Indicator Data imputation'!AK101&lt;&gt;"",1,0))</f>
        <v>0</v>
      </c>
      <c r="AK98" s="170">
        <f>IF('Indicator Data'!AL102="No Data",1,IF('Indicator Data imputation'!AL101&lt;&gt;"",1,0))</f>
        <v>0</v>
      </c>
      <c r="AL98" s="170">
        <f>IF('Indicator Data'!AM102="No Data",1,IF('Indicator Data imputation'!AM101&lt;&gt;"",1,0))</f>
        <v>0</v>
      </c>
      <c r="AM98" s="170">
        <f>IF('Indicator Data'!AN102="No Data",1,IF('Indicator Data imputation'!AN101&lt;&gt;"",1,0))</f>
        <v>1</v>
      </c>
      <c r="AN98" s="170">
        <f>IF('Indicator Data'!AO102="No Data",1,IF('Indicator Data imputation'!AO101&lt;&gt;"",1,0))</f>
        <v>1</v>
      </c>
      <c r="AO98" s="170">
        <f>IF('Indicator Data'!AP102="No Data",1,IF('Indicator Data imputation'!AP101&lt;&gt;"",1,0))</f>
        <v>1</v>
      </c>
      <c r="AP98" s="170">
        <f>IF('Indicator Data'!AQ102="No Data",1,IF('Indicator Data imputation'!AQ101&lt;&gt;"",1,0))</f>
        <v>1</v>
      </c>
      <c r="AQ98" s="170">
        <f>IF('Indicator Data'!AR102="No Data",1,IF('Indicator Data imputation'!AR101&lt;&gt;"",1,0))</f>
        <v>1</v>
      </c>
      <c r="AR98" s="170">
        <f>IF('Indicator Data'!AS102="No Data",1,IF('Indicator Data imputation'!AS101&lt;&gt;"",1,0))</f>
        <v>0</v>
      </c>
      <c r="AS98" s="170">
        <f>IF('Indicator Data'!AT102="No Data",1,IF('Indicator Data imputation'!AT101&lt;&gt;"",1,0))</f>
        <v>0</v>
      </c>
      <c r="AT98" s="170">
        <f>IF('Indicator Data'!AU102="No Data",1,IF('Indicator Data imputation'!AU101&lt;&gt;"",1,0))</f>
        <v>0</v>
      </c>
      <c r="AU98" s="170">
        <f>IF('Indicator Data'!AV102="No Data",1,IF('Indicator Data imputation'!AV101&lt;&gt;"",1,0))</f>
        <v>0</v>
      </c>
      <c r="AV98" s="170">
        <f>IF('Indicator Data'!AW102="No Data",1,IF('Indicator Data imputation'!AW101&lt;&gt;"",1,0))</f>
        <v>0</v>
      </c>
      <c r="AW98" s="170">
        <f>IF('Indicator Data'!AX102="No Data",1,IF('Indicator Data imputation'!AX101&lt;&gt;"",1,0))</f>
        <v>0</v>
      </c>
      <c r="AX98" s="170">
        <f>IF('Indicator Data'!AY102="No Data",1,IF('Indicator Data imputation'!AY101&lt;&gt;"",1,0))</f>
        <v>0</v>
      </c>
      <c r="AY98" s="170">
        <f>IF('Indicator Data'!AZ102="No Data",1,IF('Indicator Data imputation'!AZ101&lt;&gt;"",1,0))</f>
        <v>0</v>
      </c>
      <c r="AZ98" s="170">
        <f>IF('Indicator Data'!BA102="No Data",1,IF('Indicator Data imputation'!BA101&lt;&gt;"",1,0))</f>
        <v>1</v>
      </c>
      <c r="BA98" s="5">
        <f t="shared" si="2"/>
        <v>10</v>
      </c>
      <c r="BB98" s="172">
        <f t="shared" si="3"/>
        <v>0.19607843137254902</v>
      </c>
    </row>
    <row r="99" spans="1:54" x14ac:dyDescent="0.25">
      <c r="A99" s="5" t="s">
        <v>181</v>
      </c>
      <c r="B99" s="170">
        <f>IF('Indicator Data'!C103="No Data",1,IF('Indicator Data imputation'!C102&lt;&gt;"",1,0))</f>
        <v>0</v>
      </c>
      <c r="C99" s="170">
        <f>IF('Indicator Data'!D103="No Data",1,IF('Indicator Data imputation'!D102&lt;&gt;"",1,0))</f>
        <v>0</v>
      </c>
      <c r="D99" s="170">
        <f>IF('Indicator Data'!E103="No Data",1,IF('Indicator Data imputation'!E102&lt;&gt;"",1,0))</f>
        <v>1</v>
      </c>
      <c r="E99" s="170">
        <f>IF('Indicator Data'!F103="No Data",1,IF('Indicator Data imputation'!F102&lt;&gt;"",1,0))</f>
        <v>0</v>
      </c>
      <c r="F99" s="170">
        <f>IF('Indicator Data'!G103="No Data",1,IF('Indicator Data imputation'!G102&lt;&gt;"",1,0))</f>
        <v>0</v>
      </c>
      <c r="G99" s="170">
        <f>IF('Indicator Data'!H103="No Data",1,IF('Indicator Data imputation'!H102&lt;&gt;"",1,0))</f>
        <v>0</v>
      </c>
      <c r="H99" s="170">
        <f>IF('Indicator Data'!I103="No Data",1,IF('Indicator Data imputation'!I102&lt;&gt;"",1,0))</f>
        <v>0</v>
      </c>
      <c r="I99" s="170">
        <f>IF('Indicator Data'!J103="No Data",1,IF('Indicator Data imputation'!J102&lt;&gt;"",1,0))</f>
        <v>0</v>
      </c>
      <c r="J99" s="170">
        <f>IF('Indicator Data'!K103="No Data",1,IF('Indicator Data imputation'!K102&lt;&gt;"",1,0))</f>
        <v>0</v>
      </c>
      <c r="K99" s="170">
        <f>IF('Indicator Data'!L103="No Data",1,IF('Indicator Data imputation'!L102&lt;&gt;"",1,0))</f>
        <v>1</v>
      </c>
      <c r="L99" s="170">
        <f>IF('Indicator Data'!M103="No Data",1,IF('Indicator Data imputation'!M102&lt;&gt;"",1,0))</f>
        <v>0</v>
      </c>
      <c r="M99" s="170">
        <f>IF('Indicator Data'!N103="No Data",1,IF('Indicator Data imputation'!N102&lt;&gt;"",1,0))</f>
        <v>0</v>
      </c>
      <c r="N99" s="170">
        <f>IF('Indicator Data'!O103="No Data",1,IF('Indicator Data imputation'!O102&lt;&gt;"",1,0))</f>
        <v>0</v>
      </c>
      <c r="O99" s="170">
        <f>IF('Indicator Data'!P103="No Data",1,IF('Indicator Data imputation'!P102&lt;&gt;"",1,0))</f>
        <v>0</v>
      </c>
      <c r="P99" s="170">
        <f>IF('Indicator Data'!Q103="No Data",1,IF('Indicator Data imputation'!Q102&lt;&gt;"",1,0))</f>
        <v>0</v>
      </c>
      <c r="Q99" s="170">
        <f>IF('Indicator Data'!R103="No Data",1,IF('Indicator Data imputation'!R102&lt;&gt;"",1,0))</f>
        <v>1</v>
      </c>
      <c r="R99" s="170">
        <f>IF('Indicator Data'!S103="No Data",1,IF('Indicator Data imputation'!S102&lt;&gt;"",1,0))</f>
        <v>0</v>
      </c>
      <c r="S99" s="170">
        <f>IF('Indicator Data'!T103="No Data",1,IF('Indicator Data imputation'!T102&lt;&gt;"",1,0))</f>
        <v>0</v>
      </c>
      <c r="T99" s="170">
        <f>IF('Indicator Data'!U103="No Data",1,IF('Indicator Data imputation'!U102&lt;&gt;"",1,0))</f>
        <v>0</v>
      </c>
      <c r="U99" s="170">
        <f>IF('Indicator Data'!V103="No Data",1,IF('Indicator Data imputation'!V102&lt;&gt;"",1,0))</f>
        <v>1</v>
      </c>
      <c r="V99" s="170">
        <f>IF('Indicator Data'!W103="No Data",1,IF('Indicator Data imputation'!W102&lt;&gt;"",1,0))</f>
        <v>1</v>
      </c>
      <c r="W99" s="170">
        <f>IF('Indicator Data'!X103="No Data",1,IF('Indicator Data imputation'!X102&lt;&gt;"",1,0))</f>
        <v>1</v>
      </c>
      <c r="X99" s="170">
        <f>IF('Indicator Data'!Y103="No Data",1,IF('Indicator Data imputation'!Y102&lt;&gt;"",1,0))</f>
        <v>1</v>
      </c>
      <c r="Y99" s="170">
        <f>IF('Indicator Data'!Z103="No Data",1,IF('Indicator Data imputation'!Z102&lt;&gt;"",1,0))</f>
        <v>1</v>
      </c>
      <c r="Z99" s="170">
        <f>IF('Indicator Data'!AA103="No Data",1,IF('Indicator Data imputation'!AA102&lt;&gt;"",1,0))</f>
        <v>1</v>
      </c>
      <c r="AA99" s="170">
        <f>IF('Indicator Data'!AB103="No Data",1,IF('Indicator Data imputation'!AB102&lt;&gt;"",1,0))</f>
        <v>1</v>
      </c>
      <c r="AB99" s="170">
        <f>IF('Indicator Data'!AC103="No Data",1,IF('Indicator Data imputation'!AC102&lt;&gt;"",1,0))</f>
        <v>1</v>
      </c>
      <c r="AC99" s="170">
        <f>IF('Indicator Data'!AD103="No Data",1,IF('Indicator Data imputation'!AD102&lt;&gt;"",1,0))</f>
        <v>1</v>
      </c>
      <c r="AD99" s="170">
        <f>IF('Indicator Data'!AE103="No Data",1,IF('Indicator Data imputation'!AE102&lt;&gt;"",1,0))</f>
        <v>1</v>
      </c>
      <c r="AE99" s="170">
        <f>IF('Indicator Data'!AF103="No Data",1,IF('Indicator Data imputation'!AF102&lt;&gt;"",1,0))</f>
        <v>1</v>
      </c>
      <c r="AF99" s="170">
        <f>IF('Indicator Data'!AG103="No Data",1,IF('Indicator Data imputation'!AG102&lt;&gt;"",1,0))</f>
        <v>1</v>
      </c>
      <c r="AG99" s="170">
        <f>IF('Indicator Data'!AH103="No Data",1,IF('Indicator Data imputation'!AH102&lt;&gt;"",1,0))</f>
        <v>0</v>
      </c>
      <c r="AH99" s="170">
        <f>IF('Indicator Data'!AI103="No Data",1,IF('Indicator Data imputation'!AI102&lt;&gt;"",1,0))</f>
        <v>0</v>
      </c>
      <c r="AI99" s="170">
        <f>IF('Indicator Data'!AJ103="No Data",1,IF('Indicator Data imputation'!AJ102&lt;&gt;"",1,0))</f>
        <v>0</v>
      </c>
      <c r="AJ99" s="170">
        <f>IF('Indicator Data'!AK103="No Data",1,IF('Indicator Data imputation'!AK102&lt;&gt;"",1,0))</f>
        <v>0</v>
      </c>
      <c r="AK99" s="170">
        <f>IF('Indicator Data'!AL103="No Data",1,IF('Indicator Data imputation'!AL102&lt;&gt;"",1,0))</f>
        <v>0</v>
      </c>
      <c r="AL99" s="170">
        <f>IF('Indicator Data'!AM103="No Data",1,IF('Indicator Data imputation'!AM102&lt;&gt;"",1,0))</f>
        <v>0</v>
      </c>
      <c r="AM99" s="170">
        <f>IF('Indicator Data'!AN103="No Data",1,IF('Indicator Data imputation'!AN102&lt;&gt;"",1,0))</f>
        <v>1</v>
      </c>
      <c r="AN99" s="170">
        <f>IF('Indicator Data'!AO103="No Data",1,IF('Indicator Data imputation'!AO102&lt;&gt;"",1,0))</f>
        <v>0</v>
      </c>
      <c r="AO99" s="170">
        <f>IF('Indicator Data'!AP103="No Data",1,IF('Indicator Data imputation'!AP102&lt;&gt;"",1,0))</f>
        <v>1</v>
      </c>
      <c r="AP99" s="170">
        <f>IF('Indicator Data'!AQ103="No Data",1,IF('Indicator Data imputation'!AQ102&lt;&gt;"",1,0))</f>
        <v>1</v>
      </c>
      <c r="AQ99" s="170">
        <f>IF('Indicator Data'!AR103="No Data",1,IF('Indicator Data imputation'!AR102&lt;&gt;"",1,0))</f>
        <v>1</v>
      </c>
      <c r="AR99" s="170">
        <f>IF('Indicator Data'!AS103="No Data",1,IF('Indicator Data imputation'!AS102&lt;&gt;"",1,0))</f>
        <v>0</v>
      </c>
      <c r="AS99" s="170">
        <f>IF('Indicator Data'!AT103="No Data",1,IF('Indicator Data imputation'!AT102&lt;&gt;"",1,0))</f>
        <v>1</v>
      </c>
      <c r="AT99" s="170">
        <f>IF('Indicator Data'!AU103="No Data",1,IF('Indicator Data imputation'!AU102&lt;&gt;"",1,0))</f>
        <v>0</v>
      </c>
      <c r="AU99" s="170">
        <f>IF('Indicator Data'!AV103="No Data",1,IF('Indicator Data imputation'!AV102&lt;&gt;"",1,0))</f>
        <v>1</v>
      </c>
      <c r="AV99" s="170">
        <f>IF('Indicator Data'!AW103="No Data",1,IF('Indicator Data imputation'!AW102&lt;&gt;"",1,0))</f>
        <v>0</v>
      </c>
      <c r="AW99" s="170">
        <f>IF('Indicator Data'!AX103="No Data",1,IF('Indicator Data imputation'!AX102&lt;&gt;"",1,0))</f>
        <v>0</v>
      </c>
      <c r="AX99" s="170">
        <f>IF('Indicator Data'!AY103="No Data",1,IF('Indicator Data imputation'!AY102&lt;&gt;"",1,0))</f>
        <v>0</v>
      </c>
      <c r="AY99" s="170">
        <f>IF('Indicator Data'!AZ103="No Data",1,IF('Indicator Data imputation'!AZ102&lt;&gt;"",1,0))</f>
        <v>1</v>
      </c>
      <c r="AZ99" s="170">
        <f>IF('Indicator Data'!BA103="No Data",1,IF('Indicator Data imputation'!BA102&lt;&gt;"",1,0))</f>
        <v>1</v>
      </c>
      <c r="BA99" s="5">
        <f t="shared" si="2"/>
        <v>23</v>
      </c>
      <c r="BB99" s="172">
        <f t="shared" si="3"/>
        <v>0.45098039215686275</v>
      </c>
    </row>
    <row r="100" spans="1:54" x14ac:dyDescent="0.25">
      <c r="A100" s="5" t="s">
        <v>183</v>
      </c>
      <c r="B100" s="170">
        <f>IF('Indicator Data'!C104="No Data",1,IF('Indicator Data imputation'!C103&lt;&gt;"",1,0))</f>
        <v>0</v>
      </c>
      <c r="C100" s="170">
        <f>IF('Indicator Data'!D104="No Data",1,IF('Indicator Data imputation'!D103&lt;&gt;"",1,0))</f>
        <v>0</v>
      </c>
      <c r="D100" s="170">
        <f>IF('Indicator Data'!E104="No Data",1,IF('Indicator Data imputation'!E103&lt;&gt;"",1,0))</f>
        <v>0</v>
      </c>
      <c r="E100" s="170">
        <f>IF('Indicator Data'!F104="No Data",1,IF('Indicator Data imputation'!F103&lt;&gt;"",1,0))</f>
        <v>0</v>
      </c>
      <c r="F100" s="170">
        <f>IF('Indicator Data'!G104="No Data",1,IF('Indicator Data imputation'!G103&lt;&gt;"",1,0))</f>
        <v>0</v>
      </c>
      <c r="G100" s="170">
        <f>IF('Indicator Data'!H104="No Data",1,IF('Indicator Data imputation'!H103&lt;&gt;"",1,0))</f>
        <v>0</v>
      </c>
      <c r="H100" s="170">
        <f>IF('Indicator Data'!I104="No Data",1,IF('Indicator Data imputation'!I103&lt;&gt;"",1,0))</f>
        <v>0</v>
      </c>
      <c r="I100" s="170">
        <f>IF('Indicator Data'!J104="No Data",1,IF('Indicator Data imputation'!J103&lt;&gt;"",1,0))</f>
        <v>0</v>
      </c>
      <c r="J100" s="170">
        <f>IF('Indicator Data'!K104="No Data",1,IF('Indicator Data imputation'!K103&lt;&gt;"",1,0))</f>
        <v>0</v>
      </c>
      <c r="K100" s="170">
        <f>IF('Indicator Data'!L104="No Data",1,IF('Indicator Data imputation'!L103&lt;&gt;"",1,0))</f>
        <v>0</v>
      </c>
      <c r="L100" s="170">
        <f>IF('Indicator Data'!M104="No Data",1,IF('Indicator Data imputation'!M103&lt;&gt;"",1,0))</f>
        <v>0</v>
      </c>
      <c r="M100" s="170">
        <f>IF('Indicator Data'!N104="No Data",1,IF('Indicator Data imputation'!N103&lt;&gt;"",1,0))</f>
        <v>0</v>
      </c>
      <c r="N100" s="170">
        <f>IF('Indicator Data'!O104="No Data",1,IF('Indicator Data imputation'!O103&lt;&gt;"",1,0))</f>
        <v>0</v>
      </c>
      <c r="O100" s="170">
        <f>IF('Indicator Data'!P104="No Data",1,IF('Indicator Data imputation'!P103&lt;&gt;"",1,0))</f>
        <v>0</v>
      </c>
      <c r="P100" s="170">
        <f>IF('Indicator Data'!Q104="No Data",1,IF('Indicator Data imputation'!Q103&lt;&gt;"",1,0))</f>
        <v>0</v>
      </c>
      <c r="Q100" s="170">
        <f>IF('Indicator Data'!R104="No Data",1,IF('Indicator Data imputation'!R103&lt;&gt;"",1,0))</f>
        <v>1</v>
      </c>
      <c r="R100" s="170">
        <f>IF('Indicator Data'!S104="No Data",1,IF('Indicator Data imputation'!S103&lt;&gt;"",1,0))</f>
        <v>0</v>
      </c>
      <c r="S100" s="170">
        <f>IF('Indicator Data'!T104="No Data",1,IF('Indicator Data imputation'!T103&lt;&gt;"",1,0))</f>
        <v>0</v>
      </c>
      <c r="T100" s="170">
        <f>IF('Indicator Data'!U104="No Data",1,IF('Indicator Data imputation'!U103&lt;&gt;"",1,0))</f>
        <v>0</v>
      </c>
      <c r="U100" s="170">
        <f>IF('Indicator Data'!V104="No Data",1,IF('Indicator Data imputation'!V103&lt;&gt;"",1,0))</f>
        <v>1</v>
      </c>
      <c r="V100" s="170">
        <f>IF('Indicator Data'!W104="No Data",1,IF('Indicator Data imputation'!W103&lt;&gt;"",1,0))</f>
        <v>0</v>
      </c>
      <c r="W100" s="170">
        <f>IF('Indicator Data'!X104="No Data",1,IF('Indicator Data imputation'!X103&lt;&gt;"",1,0))</f>
        <v>1</v>
      </c>
      <c r="X100" s="170">
        <f>IF('Indicator Data'!Y104="No Data",1,IF('Indicator Data imputation'!Y103&lt;&gt;"",1,0))</f>
        <v>0</v>
      </c>
      <c r="Y100" s="170">
        <f>IF('Indicator Data'!Z104="No Data",1,IF('Indicator Data imputation'!Z103&lt;&gt;"",1,0))</f>
        <v>0</v>
      </c>
      <c r="Z100" s="170">
        <f>IF('Indicator Data'!AA104="No Data",1,IF('Indicator Data imputation'!AA103&lt;&gt;"",1,0))</f>
        <v>0</v>
      </c>
      <c r="AA100" s="170">
        <f>IF('Indicator Data'!AB104="No Data",1,IF('Indicator Data imputation'!AB103&lt;&gt;"",1,0))</f>
        <v>0</v>
      </c>
      <c r="AB100" s="170">
        <f>IF('Indicator Data'!AC104="No Data",1,IF('Indicator Data imputation'!AC103&lt;&gt;"",1,0))</f>
        <v>0</v>
      </c>
      <c r="AC100" s="170">
        <f>IF('Indicator Data'!AD104="No Data",1,IF('Indicator Data imputation'!AD103&lt;&gt;"",1,0))</f>
        <v>0</v>
      </c>
      <c r="AD100" s="170">
        <f>IF('Indicator Data'!AE104="No Data",1,IF('Indicator Data imputation'!AE103&lt;&gt;"",1,0))</f>
        <v>1</v>
      </c>
      <c r="AE100" s="170">
        <f>IF('Indicator Data'!AF104="No Data",1,IF('Indicator Data imputation'!AF103&lt;&gt;"",1,0))</f>
        <v>0</v>
      </c>
      <c r="AF100" s="170">
        <f>IF('Indicator Data'!AG104="No Data",1,IF('Indicator Data imputation'!AG103&lt;&gt;"",1,0))</f>
        <v>0</v>
      </c>
      <c r="AG100" s="170">
        <f>IF('Indicator Data'!AH104="No Data",1,IF('Indicator Data imputation'!AH103&lt;&gt;"",1,0))</f>
        <v>0</v>
      </c>
      <c r="AH100" s="170">
        <f>IF('Indicator Data'!AI104="No Data",1,IF('Indicator Data imputation'!AI103&lt;&gt;"",1,0))</f>
        <v>0</v>
      </c>
      <c r="AI100" s="170">
        <f>IF('Indicator Data'!AJ104="No Data",1,IF('Indicator Data imputation'!AJ103&lt;&gt;"",1,0))</f>
        <v>0</v>
      </c>
      <c r="AJ100" s="170">
        <f>IF('Indicator Data'!AK104="No Data",1,IF('Indicator Data imputation'!AK103&lt;&gt;"",1,0))</f>
        <v>0</v>
      </c>
      <c r="AK100" s="170">
        <f>IF('Indicator Data'!AL104="No Data",1,IF('Indicator Data imputation'!AL103&lt;&gt;"",1,0))</f>
        <v>0</v>
      </c>
      <c r="AL100" s="170">
        <f>IF('Indicator Data'!AM104="No Data",1,IF('Indicator Data imputation'!AM103&lt;&gt;"",1,0))</f>
        <v>0</v>
      </c>
      <c r="AM100" s="170">
        <f>IF('Indicator Data'!AN104="No Data",1,IF('Indicator Data imputation'!AN103&lt;&gt;"",1,0))</f>
        <v>0</v>
      </c>
      <c r="AN100" s="170">
        <f>IF('Indicator Data'!AO104="No Data",1,IF('Indicator Data imputation'!AO103&lt;&gt;"",1,0))</f>
        <v>0</v>
      </c>
      <c r="AO100" s="170">
        <f>IF('Indicator Data'!AP104="No Data",1,IF('Indicator Data imputation'!AP103&lt;&gt;"",1,0))</f>
        <v>0</v>
      </c>
      <c r="AP100" s="170">
        <f>IF('Indicator Data'!AQ104="No Data",1,IF('Indicator Data imputation'!AQ103&lt;&gt;"",1,0))</f>
        <v>0</v>
      </c>
      <c r="AQ100" s="170">
        <f>IF('Indicator Data'!AR104="No Data",1,IF('Indicator Data imputation'!AR103&lt;&gt;"",1,0))</f>
        <v>1</v>
      </c>
      <c r="AR100" s="170">
        <f>IF('Indicator Data'!AS104="No Data",1,IF('Indicator Data imputation'!AS103&lt;&gt;"",1,0))</f>
        <v>0</v>
      </c>
      <c r="AS100" s="170">
        <f>IF('Indicator Data'!AT104="No Data",1,IF('Indicator Data imputation'!AT103&lt;&gt;"",1,0))</f>
        <v>0</v>
      </c>
      <c r="AT100" s="170">
        <f>IF('Indicator Data'!AU104="No Data",1,IF('Indicator Data imputation'!AU103&lt;&gt;"",1,0))</f>
        <v>0</v>
      </c>
      <c r="AU100" s="170">
        <f>IF('Indicator Data'!AV104="No Data",1,IF('Indicator Data imputation'!AV103&lt;&gt;"",1,0))</f>
        <v>0</v>
      </c>
      <c r="AV100" s="170">
        <f>IF('Indicator Data'!AW104="No Data",1,IF('Indicator Data imputation'!AW103&lt;&gt;"",1,0))</f>
        <v>0</v>
      </c>
      <c r="AW100" s="170">
        <f>IF('Indicator Data'!AX104="No Data",1,IF('Indicator Data imputation'!AX103&lt;&gt;"",1,0))</f>
        <v>0</v>
      </c>
      <c r="AX100" s="170">
        <f>IF('Indicator Data'!AY104="No Data",1,IF('Indicator Data imputation'!AY103&lt;&gt;"",1,0))</f>
        <v>0</v>
      </c>
      <c r="AY100" s="170">
        <f>IF('Indicator Data'!AZ104="No Data",1,IF('Indicator Data imputation'!AZ103&lt;&gt;"",1,0))</f>
        <v>0</v>
      </c>
      <c r="AZ100" s="170">
        <f>IF('Indicator Data'!BA104="No Data",1,IF('Indicator Data imputation'!BA103&lt;&gt;"",1,0))</f>
        <v>0</v>
      </c>
      <c r="BA100" s="5">
        <f t="shared" si="2"/>
        <v>5</v>
      </c>
      <c r="BB100" s="172">
        <f t="shared" si="3"/>
        <v>9.8039215686274508E-2</v>
      </c>
    </row>
    <row r="101" spans="1:54" x14ac:dyDescent="0.25">
      <c r="A101" s="5" t="s">
        <v>185</v>
      </c>
      <c r="B101" s="170">
        <f>IF('Indicator Data'!C105="No Data",1,IF('Indicator Data imputation'!C104&lt;&gt;"",1,0))</f>
        <v>0</v>
      </c>
      <c r="C101" s="170">
        <f>IF('Indicator Data'!D105="No Data",1,IF('Indicator Data imputation'!D104&lt;&gt;"",1,0))</f>
        <v>0</v>
      </c>
      <c r="D101" s="170">
        <f>IF('Indicator Data'!E105="No Data",1,IF('Indicator Data imputation'!E104&lt;&gt;"",1,0))</f>
        <v>0</v>
      </c>
      <c r="E101" s="170">
        <f>IF('Indicator Data'!F105="No Data",1,IF('Indicator Data imputation'!F104&lt;&gt;"",1,0))</f>
        <v>0</v>
      </c>
      <c r="F101" s="170">
        <f>IF('Indicator Data'!G105="No Data",1,IF('Indicator Data imputation'!G104&lt;&gt;"",1,0))</f>
        <v>0</v>
      </c>
      <c r="G101" s="170">
        <f>IF('Indicator Data'!H105="No Data",1,IF('Indicator Data imputation'!H104&lt;&gt;"",1,0))</f>
        <v>0</v>
      </c>
      <c r="H101" s="170">
        <f>IF('Indicator Data'!I105="No Data",1,IF('Indicator Data imputation'!I104&lt;&gt;"",1,0))</f>
        <v>0</v>
      </c>
      <c r="I101" s="170">
        <f>IF('Indicator Data'!J105="No Data",1,IF('Indicator Data imputation'!J104&lt;&gt;"",1,0))</f>
        <v>0</v>
      </c>
      <c r="J101" s="170">
        <f>IF('Indicator Data'!K105="No Data",1,IF('Indicator Data imputation'!K104&lt;&gt;"",1,0))</f>
        <v>0</v>
      </c>
      <c r="K101" s="170">
        <f>IF('Indicator Data'!L105="No Data",1,IF('Indicator Data imputation'!L104&lt;&gt;"",1,0))</f>
        <v>0</v>
      </c>
      <c r="L101" s="170">
        <f>IF('Indicator Data'!M105="No Data",1,IF('Indicator Data imputation'!M104&lt;&gt;"",1,0))</f>
        <v>0</v>
      </c>
      <c r="M101" s="170">
        <f>IF('Indicator Data'!N105="No Data",1,IF('Indicator Data imputation'!N104&lt;&gt;"",1,0))</f>
        <v>0</v>
      </c>
      <c r="N101" s="170">
        <f>IF('Indicator Data'!O105="No Data",1,IF('Indicator Data imputation'!O104&lt;&gt;"",1,0))</f>
        <v>0</v>
      </c>
      <c r="O101" s="170">
        <f>IF('Indicator Data'!P105="No Data",1,IF('Indicator Data imputation'!P104&lt;&gt;"",1,0))</f>
        <v>0</v>
      </c>
      <c r="P101" s="170">
        <f>IF('Indicator Data'!Q105="No Data",1,IF('Indicator Data imputation'!Q104&lt;&gt;"",1,0))</f>
        <v>0</v>
      </c>
      <c r="Q101" s="170">
        <f>IF('Indicator Data'!R105="No Data",1,IF('Indicator Data imputation'!R104&lt;&gt;"",1,0))</f>
        <v>1</v>
      </c>
      <c r="R101" s="170">
        <f>IF('Indicator Data'!S105="No Data",1,IF('Indicator Data imputation'!S104&lt;&gt;"",1,0))</f>
        <v>0</v>
      </c>
      <c r="S101" s="170">
        <f>IF('Indicator Data'!T105="No Data",1,IF('Indicator Data imputation'!T104&lt;&gt;"",1,0))</f>
        <v>0</v>
      </c>
      <c r="T101" s="170">
        <f>IF('Indicator Data'!U105="No Data",1,IF('Indicator Data imputation'!U104&lt;&gt;"",1,0))</f>
        <v>0</v>
      </c>
      <c r="U101" s="170">
        <f>IF('Indicator Data'!V105="No Data",1,IF('Indicator Data imputation'!V104&lt;&gt;"",1,0))</f>
        <v>1</v>
      </c>
      <c r="V101" s="170">
        <f>IF('Indicator Data'!W105="No Data",1,IF('Indicator Data imputation'!W104&lt;&gt;"",1,0))</f>
        <v>0</v>
      </c>
      <c r="W101" s="170">
        <f>IF('Indicator Data'!X105="No Data",1,IF('Indicator Data imputation'!X104&lt;&gt;"",1,0))</f>
        <v>1</v>
      </c>
      <c r="X101" s="170">
        <f>IF('Indicator Data'!Y105="No Data",1,IF('Indicator Data imputation'!Y104&lt;&gt;"",1,0))</f>
        <v>0</v>
      </c>
      <c r="Y101" s="170">
        <f>IF('Indicator Data'!Z105="No Data",1,IF('Indicator Data imputation'!Z104&lt;&gt;"",1,0))</f>
        <v>0</v>
      </c>
      <c r="Z101" s="170">
        <f>IF('Indicator Data'!AA105="No Data",1,IF('Indicator Data imputation'!AA104&lt;&gt;"",1,0))</f>
        <v>0</v>
      </c>
      <c r="AA101" s="170">
        <f>IF('Indicator Data'!AB105="No Data",1,IF('Indicator Data imputation'!AB104&lt;&gt;"",1,0))</f>
        <v>1</v>
      </c>
      <c r="AB101" s="170">
        <f>IF('Indicator Data'!AC105="No Data",1,IF('Indicator Data imputation'!AC104&lt;&gt;"",1,0))</f>
        <v>0</v>
      </c>
      <c r="AC101" s="170">
        <f>IF('Indicator Data'!AD105="No Data",1,IF('Indicator Data imputation'!AD104&lt;&gt;"",1,0))</f>
        <v>0</v>
      </c>
      <c r="AD101" s="170">
        <f>IF('Indicator Data'!AE105="No Data",1,IF('Indicator Data imputation'!AE104&lt;&gt;"",1,0))</f>
        <v>1</v>
      </c>
      <c r="AE101" s="170">
        <f>IF('Indicator Data'!AF105="No Data",1,IF('Indicator Data imputation'!AF104&lt;&gt;"",1,0))</f>
        <v>0</v>
      </c>
      <c r="AF101" s="170">
        <f>IF('Indicator Data'!AG105="No Data",1,IF('Indicator Data imputation'!AG104&lt;&gt;"",1,0))</f>
        <v>0</v>
      </c>
      <c r="AG101" s="170">
        <f>IF('Indicator Data'!AH105="No Data",1,IF('Indicator Data imputation'!AH104&lt;&gt;"",1,0))</f>
        <v>0</v>
      </c>
      <c r="AH101" s="170">
        <f>IF('Indicator Data'!AI105="No Data",1,IF('Indicator Data imputation'!AI104&lt;&gt;"",1,0))</f>
        <v>0</v>
      </c>
      <c r="AI101" s="170">
        <f>IF('Indicator Data'!AJ105="No Data",1,IF('Indicator Data imputation'!AJ104&lt;&gt;"",1,0))</f>
        <v>0</v>
      </c>
      <c r="AJ101" s="170">
        <f>IF('Indicator Data'!AK105="No Data",1,IF('Indicator Data imputation'!AK104&lt;&gt;"",1,0))</f>
        <v>0</v>
      </c>
      <c r="AK101" s="170">
        <f>IF('Indicator Data'!AL105="No Data",1,IF('Indicator Data imputation'!AL104&lt;&gt;"",1,0))</f>
        <v>0</v>
      </c>
      <c r="AL101" s="170">
        <f>IF('Indicator Data'!AM105="No Data",1,IF('Indicator Data imputation'!AM104&lt;&gt;"",1,0))</f>
        <v>0</v>
      </c>
      <c r="AM101" s="170">
        <f>IF('Indicator Data'!AN105="No Data",1,IF('Indicator Data imputation'!AN104&lt;&gt;"",1,0))</f>
        <v>0</v>
      </c>
      <c r="AN101" s="170">
        <f>IF('Indicator Data'!AO105="No Data",1,IF('Indicator Data imputation'!AO104&lt;&gt;"",1,0))</f>
        <v>0</v>
      </c>
      <c r="AO101" s="170">
        <f>IF('Indicator Data'!AP105="No Data",1,IF('Indicator Data imputation'!AP104&lt;&gt;"",1,0))</f>
        <v>0</v>
      </c>
      <c r="AP101" s="170">
        <f>IF('Indicator Data'!AQ105="No Data",1,IF('Indicator Data imputation'!AQ104&lt;&gt;"",1,0))</f>
        <v>0</v>
      </c>
      <c r="AQ101" s="170">
        <f>IF('Indicator Data'!AR105="No Data",1,IF('Indicator Data imputation'!AR104&lt;&gt;"",1,0))</f>
        <v>1</v>
      </c>
      <c r="AR101" s="170">
        <f>IF('Indicator Data'!AS105="No Data",1,IF('Indicator Data imputation'!AS104&lt;&gt;"",1,0))</f>
        <v>0</v>
      </c>
      <c r="AS101" s="170">
        <f>IF('Indicator Data'!AT105="No Data",1,IF('Indicator Data imputation'!AT104&lt;&gt;"",1,0))</f>
        <v>0</v>
      </c>
      <c r="AT101" s="170">
        <f>IF('Indicator Data'!AU105="No Data",1,IF('Indicator Data imputation'!AU104&lt;&gt;"",1,0))</f>
        <v>0</v>
      </c>
      <c r="AU101" s="170">
        <f>IF('Indicator Data'!AV105="No Data",1,IF('Indicator Data imputation'!AV104&lt;&gt;"",1,0))</f>
        <v>1</v>
      </c>
      <c r="AV101" s="170">
        <f>IF('Indicator Data'!AW105="No Data",1,IF('Indicator Data imputation'!AW104&lt;&gt;"",1,0))</f>
        <v>0</v>
      </c>
      <c r="AW101" s="170">
        <f>IF('Indicator Data'!AX105="No Data",1,IF('Indicator Data imputation'!AX104&lt;&gt;"",1,0))</f>
        <v>0</v>
      </c>
      <c r="AX101" s="170">
        <f>IF('Indicator Data'!AY105="No Data",1,IF('Indicator Data imputation'!AY104&lt;&gt;"",1,0))</f>
        <v>0</v>
      </c>
      <c r="AY101" s="170">
        <f>IF('Indicator Data'!AZ105="No Data",1,IF('Indicator Data imputation'!AZ104&lt;&gt;"",1,0))</f>
        <v>0</v>
      </c>
      <c r="AZ101" s="170">
        <f>IF('Indicator Data'!BA105="No Data",1,IF('Indicator Data imputation'!BA104&lt;&gt;"",1,0))</f>
        <v>0</v>
      </c>
      <c r="BA101" s="5">
        <f t="shared" si="2"/>
        <v>7</v>
      </c>
      <c r="BB101" s="172">
        <f t="shared" si="3"/>
        <v>0.13725490196078433</v>
      </c>
    </row>
    <row r="102" spans="1:54" x14ac:dyDescent="0.25">
      <c r="A102" s="5" t="s">
        <v>188</v>
      </c>
      <c r="B102" s="170">
        <f>IF('Indicator Data'!C106="No Data",1,IF('Indicator Data imputation'!C105&lt;&gt;"",1,0))</f>
        <v>0</v>
      </c>
      <c r="C102" s="170">
        <f>IF('Indicator Data'!D106="No Data",1,IF('Indicator Data imputation'!D105&lt;&gt;"",1,0))</f>
        <v>0</v>
      </c>
      <c r="D102" s="170">
        <f>IF('Indicator Data'!E106="No Data",1,IF('Indicator Data imputation'!E105&lt;&gt;"",1,0))</f>
        <v>0</v>
      </c>
      <c r="E102" s="170">
        <f>IF('Indicator Data'!F106="No Data",1,IF('Indicator Data imputation'!F105&lt;&gt;"",1,0))</f>
        <v>0</v>
      </c>
      <c r="F102" s="170">
        <f>IF('Indicator Data'!G106="No Data",1,IF('Indicator Data imputation'!G105&lt;&gt;"",1,0))</f>
        <v>0</v>
      </c>
      <c r="G102" s="170">
        <f>IF('Indicator Data'!H106="No Data",1,IF('Indicator Data imputation'!H105&lt;&gt;"",1,0))</f>
        <v>0</v>
      </c>
      <c r="H102" s="170">
        <f>IF('Indicator Data'!I106="No Data",1,IF('Indicator Data imputation'!I105&lt;&gt;"",1,0))</f>
        <v>0</v>
      </c>
      <c r="I102" s="170">
        <f>IF('Indicator Data'!J106="No Data",1,IF('Indicator Data imputation'!J105&lt;&gt;"",1,0))</f>
        <v>0</v>
      </c>
      <c r="J102" s="170">
        <f>IF('Indicator Data'!K106="No Data",1,IF('Indicator Data imputation'!K105&lt;&gt;"",1,0))</f>
        <v>0</v>
      </c>
      <c r="K102" s="170">
        <f>IF('Indicator Data'!L106="No Data",1,IF('Indicator Data imputation'!L105&lt;&gt;"",1,0))</f>
        <v>0</v>
      </c>
      <c r="L102" s="170">
        <f>IF('Indicator Data'!M106="No Data",1,IF('Indicator Data imputation'!M105&lt;&gt;"",1,0))</f>
        <v>0</v>
      </c>
      <c r="M102" s="170">
        <f>IF('Indicator Data'!N106="No Data",1,IF('Indicator Data imputation'!N105&lt;&gt;"",1,0))</f>
        <v>0</v>
      </c>
      <c r="N102" s="170">
        <f>IF('Indicator Data'!O106="No Data",1,IF('Indicator Data imputation'!O105&lt;&gt;"",1,0))</f>
        <v>0</v>
      </c>
      <c r="O102" s="170">
        <f>IF('Indicator Data'!P106="No Data",1,IF('Indicator Data imputation'!P105&lt;&gt;"",1,0))</f>
        <v>0</v>
      </c>
      <c r="P102" s="170">
        <f>IF('Indicator Data'!Q106="No Data",1,IF('Indicator Data imputation'!Q105&lt;&gt;"",1,0))</f>
        <v>0</v>
      </c>
      <c r="Q102" s="170">
        <f>IF('Indicator Data'!R106="No Data",1,IF('Indicator Data imputation'!R105&lt;&gt;"",1,0))</f>
        <v>0</v>
      </c>
      <c r="R102" s="170">
        <f>IF('Indicator Data'!S106="No Data",1,IF('Indicator Data imputation'!S105&lt;&gt;"",1,0))</f>
        <v>0</v>
      </c>
      <c r="S102" s="170">
        <f>IF('Indicator Data'!T106="No Data",1,IF('Indicator Data imputation'!T105&lt;&gt;"",1,0))</f>
        <v>0</v>
      </c>
      <c r="T102" s="170">
        <f>IF('Indicator Data'!U106="No Data",1,IF('Indicator Data imputation'!U105&lt;&gt;"",1,0))</f>
        <v>0</v>
      </c>
      <c r="U102" s="170">
        <f>IF('Indicator Data'!V106="No Data",1,IF('Indicator Data imputation'!V105&lt;&gt;"",1,0))</f>
        <v>0</v>
      </c>
      <c r="V102" s="170">
        <f>IF('Indicator Data'!W106="No Data",1,IF('Indicator Data imputation'!W105&lt;&gt;"",1,0))</f>
        <v>0</v>
      </c>
      <c r="W102" s="170">
        <f>IF('Indicator Data'!X106="No Data",1,IF('Indicator Data imputation'!X105&lt;&gt;"",1,0))</f>
        <v>1</v>
      </c>
      <c r="X102" s="170">
        <f>IF('Indicator Data'!Y106="No Data",1,IF('Indicator Data imputation'!Y105&lt;&gt;"",1,0))</f>
        <v>0</v>
      </c>
      <c r="Y102" s="170">
        <f>IF('Indicator Data'!Z106="No Data",1,IF('Indicator Data imputation'!Z105&lt;&gt;"",1,0))</f>
        <v>0</v>
      </c>
      <c r="Z102" s="170">
        <f>IF('Indicator Data'!AA106="No Data",1,IF('Indicator Data imputation'!AA105&lt;&gt;"",1,0))</f>
        <v>0</v>
      </c>
      <c r="AA102" s="170">
        <f>IF('Indicator Data'!AB106="No Data",1,IF('Indicator Data imputation'!AB105&lt;&gt;"",1,0))</f>
        <v>0</v>
      </c>
      <c r="AB102" s="170">
        <f>IF('Indicator Data'!AC106="No Data",1,IF('Indicator Data imputation'!AC105&lt;&gt;"",1,0))</f>
        <v>0</v>
      </c>
      <c r="AC102" s="170">
        <f>IF('Indicator Data'!AD106="No Data",1,IF('Indicator Data imputation'!AD105&lt;&gt;"",1,0))</f>
        <v>0</v>
      </c>
      <c r="AD102" s="170">
        <f>IF('Indicator Data'!AE106="No Data",1,IF('Indicator Data imputation'!AE105&lt;&gt;"",1,0))</f>
        <v>0</v>
      </c>
      <c r="AE102" s="170">
        <f>IF('Indicator Data'!AF106="No Data",1,IF('Indicator Data imputation'!AF105&lt;&gt;"",1,0))</f>
        <v>1</v>
      </c>
      <c r="AF102" s="170">
        <f>IF('Indicator Data'!AG106="No Data",1,IF('Indicator Data imputation'!AG105&lt;&gt;"",1,0))</f>
        <v>0</v>
      </c>
      <c r="AG102" s="170">
        <f>IF('Indicator Data'!AH106="No Data",1,IF('Indicator Data imputation'!AH105&lt;&gt;"",1,0))</f>
        <v>0</v>
      </c>
      <c r="AH102" s="170">
        <f>IF('Indicator Data'!AI106="No Data",1,IF('Indicator Data imputation'!AI105&lt;&gt;"",1,0))</f>
        <v>0</v>
      </c>
      <c r="AI102" s="170">
        <f>IF('Indicator Data'!AJ106="No Data",1,IF('Indicator Data imputation'!AJ105&lt;&gt;"",1,0))</f>
        <v>0</v>
      </c>
      <c r="AJ102" s="170">
        <f>IF('Indicator Data'!AK106="No Data",1,IF('Indicator Data imputation'!AK105&lt;&gt;"",1,0))</f>
        <v>0</v>
      </c>
      <c r="AK102" s="170">
        <f>IF('Indicator Data'!AL106="No Data",1,IF('Indicator Data imputation'!AL105&lt;&gt;"",1,0))</f>
        <v>0</v>
      </c>
      <c r="AL102" s="170">
        <f>IF('Indicator Data'!AM106="No Data",1,IF('Indicator Data imputation'!AM105&lt;&gt;"",1,0))</f>
        <v>0</v>
      </c>
      <c r="AM102" s="170">
        <f>IF('Indicator Data'!AN106="No Data",1,IF('Indicator Data imputation'!AN105&lt;&gt;"",1,0))</f>
        <v>0</v>
      </c>
      <c r="AN102" s="170">
        <f>IF('Indicator Data'!AO106="No Data",1,IF('Indicator Data imputation'!AO105&lt;&gt;"",1,0))</f>
        <v>0</v>
      </c>
      <c r="AO102" s="170">
        <f>IF('Indicator Data'!AP106="No Data",1,IF('Indicator Data imputation'!AP105&lt;&gt;"",1,0))</f>
        <v>0</v>
      </c>
      <c r="AP102" s="170">
        <f>IF('Indicator Data'!AQ106="No Data",1,IF('Indicator Data imputation'!AQ105&lt;&gt;"",1,0))</f>
        <v>0</v>
      </c>
      <c r="AQ102" s="170">
        <f>IF('Indicator Data'!AR106="No Data",1,IF('Indicator Data imputation'!AR105&lt;&gt;"",1,0))</f>
        <v>0</v>
      </c>
      <c r="AR102" s="170">
        <f>IF('Indicator Data'!AS106="No Data",1,IF('Indicator Data imputation'!AS105&lt;&gt;"",1,0))</f>
        <v>0</v>
      </c>
      <c r="AS102" s="170">
        <f>IF('Indicator Data'!AT106="No Data",1,IF('Indicator Data imputation'!AT105&lt;&gt;"",1,0))</f>
        <v>0</v>
      </c>
      <c r="AT102" s="170">
        <f>IF('Indicator Data'!AU106="No Data",1,IF('Indicator Data imputation'!AU105&lt;&gt;"",1,0))</f>
        <v>0</v>
      </c>
      <c r="AU102" s="170">
        <f>IF('Indicator Data'!AV106="No Data",1,IF('Indicator Data imputation'!AV105&lt;&gt;"",1,0))</f>
        <v>0</v>
      </c>
      <c r="AV102" s="170">
        <f>IF('Indicator Data'!AW106="No Data",1,IF('Indicator Data imputation'!AW105&lt;&gt;"",1,0))</f>
        <v>0</v>
      </c>
      <c r="AW102" s="170">
        <f>IF('Indicator Data'!AX106="No Data",1,IF('Indicator Data imputation'!AX105&lt;&gt;"",1,0))</f>
        <v>0</v>
      </c>
      <c r="AX102" s="170">
        <f>IF('Indicator Data'!AY106="No Data",1,IF('Indicator Data imputation'!AY105&lt;&gt;"",1,0))</f>
        <v>0</v>
      </c>
      <c r="AY102" s="170">
        <f>IF('Indicator Data'!AZ106="No Data",1,IF('Indicator Data imputation'!AZ105&lt;&gt;"",1,0))</f>
        <v>0</v>
      </c>
      <c r="AZ102" s="170">
        <f>IF('Indicator Data'!BA106="No Data",1,IF('Indicator Data imputation'!BA105&lt;&gt;"",1,0))</f>
        <v>0</v>
      </c>
      <c r="BA102" s="5">
        <f t="shared" si="2"/>
        <v>2</v>
      </c>
      <c r="BB102" s="172">
        <f t="shared" si="3"/>
        <v>3.9215686274509803E-2</v>
      </c>
    </row>
    <row r="103" spans="1:54" x14ac:dyDescent="0.25">
      <c r="A103" s="5" t="s">
        <v>190</v>
      </c>
      <c r="B103" s="170">
        <f>IF('Indicator Data'!C107="No Data",1,IF('Indicator Data imputation'!C106&lt;&gt;"",1,0))</f>
        <v>0</v>
      </c>
      <c r="C103" s="170">
        <f>IF('Indicator Data'!D107="No Data",1,IF('Indicator Data imputation'!D106&lt;&gt;"",1,0))</f>
        <v>0</v>
      </c>
      <c r="D103" s="170">
        <f>IF('Indicator Data'!E107="No Data",1,IF('Indicator Data imputation'!E106&lt;&gt;"",1,0))</f>
        <v>0</v>
      </c>
      <c r="E103" s="170">
        <f>IF('Indicator Data'!F107="No Data",1,IF('Indicator Data imputation'!F106&lt;&gt;"",1,0))</f>
        <v>0</v>
      </c>
      <c r="F103" s="170">
        <f>IF('Indicator Data'!G107="No Data",1,IF('Indicator Data imputation'!G106&lt;&gt;"",1,0))</f>
        <v>0</v>
      </c>
      <c r="G103" s="170">
        <f>IF('Indicator Data'!H107="No Data",1,IF('Indicator Data imputation'!H106&lt;&gt;"",1,0))</f>
        <v>0</v>
      </c>
      <c r="H103" s="170">
        <f>IF('Indicator Data'!I107="No Data",1,IF('Indicator Data imputation'!I106&lt;&gt;"",1,0))</f>
        <v>0</v>
      </c>
      <c r="I103" s="170">
        <f>IF('Indicator Data'!J107="No Data",1,IF('Indicator Data imputation'!J106&lt;&gt;"",1,0))</f>
        <v>0</v>
      </c>
      <c r="J103" s="170">
        <f>IF('Indicator Data'!K107="No Data",1,IF('Indicator Data imputation'!K106&lt;&gt;"",1,0))</f>
        <v>0</v>
      </c>
      <c r="K103" s="170">
        <f>IF('Indicator Data'!L107="No Data",1,IF('Indicator Data imputation'!L106&lt;&gt;"",1,0))</f>
        <v>0</v>
      </c>
      <c r="L103" s="170">
        <f>IF('Indicator Data'!M107="No Data",1,IF('Indicator Data imputation'!M106&lt;&gt;"",1,0))</f>
        <v>0</v>
      </c>
      <c r="M103" s="170">
        <f>IF('Indicator Data'!N107="No Data",1,IF('Indicator Data imputation'!N106&lt;&gt;"",1,0))</f>
        <v>0</v>
      </c>
      <c r="N103" s="170">
        <f>IF('Indicator Data'!O107="No Data",1,IF('Indicator Data imputation'!O106&lt;&gt;"",1,0))</f>
        <v>0</v>
      </c>
      <c r="O103" s="170">
        <f>IF('Indicator Data'!P107="No Data",1,IF('Indicator Data imputation'!P106&lt;&gt;"",1,0))</f>
        <v>0</v>
      </c>
      <c r="P103" s="170">
        <f>IF('Indicator Data'!Q107="No Data",1,IF('Indicator Data imputation'!Q106&lt;&gt;"",1,0))</f>
        <v>0</v>
      </c>
      <c r="Q103" s="170">
        <f>IF('Indicator Data'!R107="No Data",1,IF('Indicator Data imputation'!R106&lt;&gt;"",1,0))</f>
        <v>0</v>
      </c>
      <c r="R103" s="170">
        <f>IF('Indicator Data'!S107="No Data",1,IF('Indicator Data imputation'!S106&lt;&gt;"",1,0))</f>
        <v>0</v>
      </c>
      <c r="S103" s="170">
        <f>IF('Indicator Data'!T107="No Data",1,IF('Indicator Data imputation'!T106&lt;&gt;"",1,0))</f>
        <v>0</v>
      </c>
      <c r="T103" s="170">
        <f>IF('Indicator Data'!U107="No Data",1,IF('Indicator Data imputation'!U106&lt;&gt;"",1,0))</f>
        <v>0</v>
      </c>
      <c r="U103" s="170">
        <f>IF('Indicator Data'!V107="No Data",1,IF('Indicator Data imputation'!V106&lt;&gt;"",1,0))</f>
        <v>0</v>
      </c>
      <c r="V103" s="170">
        <f>IF('Indicator Data'!W107="No Data",1,IF('Indicator Data imputation'!W106&lt;&gt;"",1,0))</f>
        <v>0</v>
      </c>
      <c r="W103" s="170">
        <f>IF('Indicator Data'!X107="No Data",1,IF('Indicator Data imputation'!X106&lt;&gt;"",1,0))</f>
        <v>0</v>
      </c>
      <c r="X103" s="170">
        <f>IF('Indicator Data'!Y107="No Data",1,IF('Indicator Data imputation'!Y106&lt;&gt;"",1,0))</f>
        <v>0</v>
      </c>
      <c r="Y103" s="170">
        <f>IF('Indicator Data'!Z107="No Data",1,IF('Indicator Data imputation'!Z106&lt;&gt;"",1,0))</f>
        <v>0</v>
      </c>
      <c r="Z103" s="170">
        <f>IF('Indicator Data'!AA107="No Data",1,IF('Indicator Data imputation'!AA106&lt;&gt;"",1,0))</f>
        <v>0</v>
      </c>
      <c r="AA103" s="170">
        <f>IF('Indicator Data'!AB107="No Data",1,IF('Indicator Data imputation'!AB106&lt;&gt;"",1,0))</f>
        <v>0</v>
      </c>
      <c r="AB103" s="170">
        <f>IF('Indicator Data'!AC107="No Data",1,IF('Indicator Data imputation'!AC106&lt;&gt;"",1,0))</f>
        <v>0</v>
      </c>
      <c r="AC103" s="170">
        <f>IF('Indicator Data'!AD107="No Data",1,IF('Indicator Data imputation'!AD106&lt;&gt;"",1,0))</f>
        <v>0</v>
      </c>
      <c r="AD103" s="170">
        <f>IF('Indicator Data'!AE107="No Data",1,IF('Indicator Data imputation'!AE106&lt;&gt;"",1,0))</f>
        <v>0</v>
      </c>
      <c r="AE103" s="170">
        <f>IF('Indicator Data'!AF107="No Data",1,IF('Indicator Data imputation'!AF106&lt;&gt;"",1,0))</f>
        <v>0</v>
      </c>
      <c r="AF103" s="170">
        <f>IF('Indicator Data'!AG107="No Data",1,IF('Indicator Data imputation'!AG106&lt;&gt;"",1,0))</f>
        <v>0</v>
      </c>
      <c r="AG103" s="170">
        <f>IF('Indicator Data'!AH107="No Data",1,IF('Indicator Data imputation'!AH106&lt;&gt;"",1,0))</f>
        <v>0</v>
      </c>
      <c r="AH103" s="170">
        <f>IF('Indicator Data'!AI107="No Data",1,IF('Indicator Data imputation'!AI106&lt;&gt;"",1,0))</f>
        <v>0</v>
      </c>
      <c r="AI103" s="170">
        <f>IF('Indicator Data'!AJ107="No Data",1,IF('Indicator Data imputation'!AJ106&lt;&gt;"",1,0))</f>
        <v>0</v>
      </c>
      <c r="AJ103" s="170">
        <f>IF('Indicator Data'!AK107="No Data",1,IF('Indicator Data imputation'!AK106&lt;&gt;"",1,0))</f>
        <v>0</v>
      </c>
      <c r="AK103" s="170">
        <f>IF('Indicator Data'!AL107="No Data",1,IF('Indicator Data imputation'!AL106&lt;&gt;"",1,0))</f>
        <v>0</v>
      </c>
      <c r="AL103" s="170">
        <f>IF('Indicator Data'!AM107="No Data",1,IF('Indicator Data imputation'!AM106&lt;&gt;"",1,0))</f>
        <v>0</v>
      </c>
      <c r="AM103" s="170">
        <f>IF('Indicator Data'!AN107="No Data",1,IF('Indicator Data imputation'!AN106&lt;&gt;"",1,0))</f>
        <v>0</v>
      </c>
      <c r="AN103" s="170">
        <f>IF('Indicator Data'!AO107="No Data",1,IF('Indicator Data imputation'!AO106&lt;&gt;"",1,0))</f>
        <v>0</v>
      </c>
      <c r="AO103" s="170">
        <f>IF('Indicator Data'!AP107="No Data",1,IF('Indicator Data imputation'!AP106&lt;&gt;"",1,0))</f>
        <v>0</v>
      </c>
      <c r="AP103" s="170">
        <f>IF('Indicator Data'!AQ107="No Data",1,IF('Indicator Data imputation'!AQ106&lt;&gt;"",1,0))</f>
        <v>0</v>
      </c>
      <c r="AQ103" s="170">
        <f>IF('Indicator Data'!AR107="No Data",1,IF('Indicator Data imputation'!AR106&lt;&gt;"",1,0))</f>
        <v>0</v>
      </c>
      <c r="AR103" s="170">
        <f>IF('Indicator Data'!AS107="No Data",1,IF('Indicator Data imputation'!AS106&lt;&gt;"",1,0))</f>
        <v>0</v>
      </c>
      <c r="AS103" s="170">
        <f>IF('Indicator Data'!AT107="No Data",1,IF('Indicator Data imputation'!AT106&lt;&gt;"",1,0))</f>
        <v>0</v>
      </c>
      <c r="AT103" s="170">
        <f>IF('Indicator Data'!AU107="No Data",1,IF('Indicator Data imputation'!AU106&lt;&gt;"",1,0))</f>
        <v>0</v>
      </c>
      <c r="AU103" s="170">
        <f>IF('Indicator Data'!AV107="No Data",1,IF('Indicator Data imputation'!AV106&lt;&gt;"",1,0))</f>
        <v>0</v>
      </c>
      <c r="AV103" s="170">
        <f>IF('Indicator Data'!AW107="No Data",1,IF('Indicator Data imputation'!AW106&lt;&gt;"",1,0))</f>
        <v>0</v>
      </c>
      <c r="AW103" s="170">
        <f>IF('Indicator Data'!AX107="No Data",1,IF('Indicator Data imputation'!AX106&lt;&gt;"",1,0))</f>
        <v>0</v>
      </c>
      <c r="AX103" s="170">
        <f>IF('Indicator Data'!AY107="No Data",1,IF('Indicator Data imputation'!AY106&lt;&gt;"",1,0))</f>
        <v>0</v>
      </c>
      <c r="AY103" s="170">
        <f>IF('Indicator Data'!AZ107="No Data",1,IF('Indicator Data imputation'!AZ106&lt;&gt;"",1,0))</f>
        <v>0</v>
      </c>
      <c r="AZ103" s="170">
        <f>IF('Indicator Data'!BA107="No Data",1,IF('Indicator Data imputation'!BA106&lt;&gt;"",1,0))</f>
        <v>0</v>
      </c>
      <c r="BA103" s="5">
        <f t="shared" si="2"/>
        <v>0</v>
      </c>
      <c r="BB103" s="172">
        <f t="shared" si="3"/>
        <v>0</v>
      </c>
    </row>
    <row r="104" spans="1:54" x14ac:dyDescent="0.25">
      <c r="A104" s="5" t="s">
        <v>192</v>
      </c>
      <c r="B104" s="170">
        <f>IF('Indicator Data'!C108="No Data",1,IF('Indicator Data imputation'!C107&lt;&gt;"",1,0))</f>
        <v>0</v>
      </c>
      <c r="C104" s="170">
        <f>IF('Indicator Data'!D108="No Data",1,IF('Indicator Data imputation'!D107&lt;&gt;"",1,0))</f>
        <v>0</v>
      </c>
      <c r="D104" s="170">
        <f>IF('Indicator Data'!E108="No Data",1,IF('Indicator Data imputation'!E107&lt;&gt;"",1,0))</f>
        <v>0</v>
      </c>
      <c r="E104" s="170">
        <f>IF('Indicator Data'!F108="No Data",1,IF('Indicator Data imputation'!F107&lt;&gt;"",1,0))</f>
        <v>0</v>
      </c>
      <c r="F104" s="170">
        <f>IF('Indicator Data'!G108="No Data",1,IF('Indicator Data imputation'!G107&lt;&gt;"",1,0))</f>
        <v>0</v>
      </c>
      <c r="G104" s="170">
        <f>IF('Indicator Data'!H108="No Data",1,IF('Indicator Data imputation'!H107&lt;&gt;"",1,0))</f>
        <v>0</v>
      </c>
      <c r="H104" s="170">
        <f>IF('Indicator Data'!I108="No Data",1,IF('Indicator Data imputation'!I107&lt;&gt;"",1,0))</f>
        <v>0</v>
      </c>
      <c r="I104" s="170">
        <f>IF('Indicator Data'!J108="No Data",1,IF('Indicator Data imputation'!J107&lt;&gt;"",1,0))</f>
        <v>0</v>
      </c>
      <c r="J104" s="170">
        <f>IF('Indicator Data'!K108="No Data",1,IF('Indicator Data imputation'!K107&lt;&gt;"",1,0))</f>
        <v>0</v>
      </c>
      <c r="K104" s="170">
        <f>IF('Indicator Data'!L108="No Data",1,IF('Indicator Data imputation'!L107&lt;&gt;"",1,0))</f>
        <v>0</v>
      </c>
      <c r="L104" s="170">
        <f>IF('Indicator Data'!M108="No Data",1,IF('Indicator Data imputation'!M107&lt;&gt;"",1,0))</f>
        <v>0</v>
      </c>
      <c r="M104" s="170">
        <f>IF('Indicator Data'!N108="No Data",1,IF('Indicator Data imputation'!N107&lt;&gt;"",1,0))</f>
        <v>0</v>
      </c>
      <c r="N104" s="170">
        <f>IF('Indicator Data'!O108="No Data",1,IF('Indicator Data imputation'!O107&lt;&gt;"",1,0))</f>
        <v>0</v>
      </c>
      <c r="O104" s="170">
        <f>IF('Indicator Data'!P108="No Data",1,IF('Indicator Data imputation'!P107&lt;&gt;"",1,0))</f>
        <v>0</v>
      </c>
      <c r="P104" s="170">
        <f>IF('Indicator Data'!Q108="No Data",1,IF('Indicator Data imputation'!Q107&lt;&gt;"",1,0))</f>
        <v>0</v>
      </c>
      <c r="Q104" s="170">
        <f>IF('Indicator Data'!R108="No Data",1,IF('Indicator Data imputation'!R107&lt;&gt;"",1,0))</f>
        <v>1</v>
      </c>
      <c r="R104" s="170">
        <f>IF('Indicator Data'!S108="No Data",1,IF('Indicator Data imputation'!S107&lt;&gt;"",1,0))</f>
        <v>0</v>
      </c>
      <c r="S104" s="170">
        <f>IF('Indicator Data'!T108="No Data",1,IF('Indicator Data imputation'!T107&lt;&gt;"",1,0))</f>
        <v>0</v>
      </c>
      <c r="T104" s="170">
        <f>IF('Indicator Data'!U108="No Data",1,IF('Indicator Data imputation'!U107&lt;&gt;"",1,0))</f>
        <v>0</v>
      </c>
      <c r="U104" s="170">
        <f>IF('Indicator Data'!V108="No Data",1,IF('Indicator Data imputation'!V107&lt;&gt;"",1,0))</f>
        <v>0</v>
      </c>
      <c r="V104" s="170">
        <f>IF('Indicator Data'!W108="No Data",1,IF('Indicator Data imputation'!W107&lt;&gt;"",1,0))</f>
        <v>0</v>
      </c>
      <c r="W104" s="170">
        <f>IF('Indicator Data'!X108="No Data",1,IF('Indicator Data imputation'!X107&lt;&gt;"",1,0))</f>
        <v>0</v>
      </c>
      <c r="X104" s="170">
        <f>IF('Indicator Data'!Y108="No Data",1,IF('Indicator Data imputation'!Y107&lt;&gt;"",1,0))</f>
        <v>0</v>
      </c>
      <c r="Y104" s="170">
        <f>IF('Indicator Data'!Z108="No Data",1,IF('Indicator Data imputation'!Z107&lt;&gt;"",1,0))</f>
        <v>0</v>
      </c>
      <c r="Z104" s="170">
        <f>IF('Indicator Data'!AA108="No Data",1,IF('Indicator Data imputation'!AA107&lt;&gt;"",1,0))</f>
        <v>0</v>
      </c>
      <c r="AA104" s="170">
        <f>IF('Indicator Data'!AB108="No Data",1,IF('Indicator Data imputation'!AB107&lt;&gt;"",1,0))</f>
        <v>0</v>
      </c>
      <c r="AB104" s="170">
        <f>IF('Indicator Data'!AC108="No Data",1,IF('Indicator Data imputation'!AC107&lt;&gt;"",1,0))</f>
        <v>0</v>
      </c>
      <c r="AC104" s="170">
        <f>IF('Indicator Data'!AD108="No Data",1,IF('Indicator Data imputation'!AD107&lt;&gt;"",1,0))</f>
        <v>0</v>
      </c>
      <c r="AD104" s="170">
        <f>IF('Indicator Data'!AE108="No Data",1,IF('Indicator Data imputation'!AE107&lt;&gt;"",1,0))</f>
        <v>0</v>
      </c>
      <c r="AE104" s="170">
        <f>IF('Indicator Data'!AF108="No Data",1,IF('Indicator Data imputation'!AF107&lt;&gt;"",1,0))</f>
        <v>0</v>
      </c>
      <c r="AF104" s="170">
        <f>IF('Indicator Data'!AG108="No Data",1,IF('Indicator Data imputation'!AG107&lt;&gt;"",1,0))</f>
        <v>0</v>
      </c>
      <c r="AG104" s="170">
        <f>IF('Indicator Data'!AH108="No Data",1,IF('Indicator Data imputation'!AH107&lt;&gt;"",1,0))</f>
        <v>0</v>
      </c>
      <c r="AH104" s="170">
        <f>IF('Indicator Data'!AI108="No Data",1,IF('Indicator Data imputation'!AI107&lt;&gt;"",1,0))</f>
        <v>0</v>
      </c>
      <c r="AI104" s="170">
        <f>IF('Indicator Data'!AJ108="No Data",1,IF('Indicator Data imputation'!AJ107&lt;&gt;"",1,0))</f>
        <v>0</v>
      </c>
      <c r="AJ104" s="170">
        <f>IF('Indicator Data'!AK108="No Data",1,IF('Indicator Data imputation'!AK107&lt;&gt;"",1,0))</f>
        <v>0</v>
      </c>
      <c r="AK104" s="170">
        <f>IF('Indicator Data'!AL108="No Data",1,IF('Indicator Data imputation'!AL107&lt;&gt;"",1,0))</f>
        <v>0</v>
      </c>
      <c r="AL104" s="170">
        <f>IF('Indicator Data'!AM108="No Data",1,IF('Indicator Data imputation'!AM107&lt;&gt;"",1,0))</f>
        <v>0</v>
      </c>
      <c r="AM104" s="170">
        <f>IF('Indicator Data'!AN108="No Data",1,IF('Indicator Data imputation'!AN107&lt;&gt;"",1,0))</f>
        <v>0</v>
      </c>
      <c r="AN104" s="170">
        <f>IF('Indicator Data'!AO108="No Data",1,IF('Indicator Data imputation'!AO107&lt;&gt;"",1,0))</f>
        <v>0</v>
      </c>
      <c r="AO104" s="170">
        <f>IF('Indicator Data'!AP108="No Data",1,IF('Indicator Data imputation'!AP107&lt;&gt;"",1,0))</f>
        <v>0</v>
      </c>
      <c r="AP104" s="170">
        <f>IF('Indicator Data'!AQ108="No Data",1,IF('Indicator Data imputation'!AQ107&lt;&gt;"",1,0))</f>
        <v>0</v>
      </c>
      <c r="AQ104" s="170">
        <f>IF('Indicator Data'!AR108="No Data",1,IF('Indicator Data imputation'!AR107&lt;&gt;"",1,0))</f>
        <v>0</v>
      </c>
      <c r="AR104" s="170">
        <f>IF('Indicator Data'!AS108="No Data",1,IF('Indicator Data imputation'!AS107&lt;&gt;"",1,0))</f>
        <v>0</v>
      </c>
      <c r="AS104" s="170">
        <f>IF('Indicator Data'!AT108="No Data",1,IF('Indicator Data imputation'!AT107&lt;&gt;"",1,0))</f>
        <v>0</v>
      </c>
      <c r="AT104" s="170">
        <f>IF('Indicator Data'!AU108="No Data",1,IF('Indicator Data imputation'!AU107&lt;&gt;"",1,0))</f>
        <v>0</v>
      </c>
      <c r="AU104" s="170">
        <f>IF('Indicator Data'!AV108="No Data",1,IF('Indicator Data imputation'!AV107&lt;&gt;"",1,0))</f>
        <v>0</v>
      </c>
      <c r="AV104" s="170">
        <f>IF('Indicator Data'!AW108="No Data",1,IF('Indicator Data imputation'!AW107&lt;&gt;"",1,0))</f>
        <v>0</v>
      </c>
      <c r="AW104" s="170">
        <f>IF('Indicator Data'!AX108="No Data",1,IF('Indicator Data imputation'!AX107&lt;&gt;"",1,0))</f>
        <v>0</v>
      </c>
      <c r="AX104" s="170">
        <f>IF('Indicator Data'!AY108="No Data",1,IF('Indicator Data imputation'!AY107&lt;&gt;"",1,0))</f>
        <v>0</v>
      </c>
      <c r="AY104" s="170">
        <f>IF('Indicator Data'!AZ108="No Data",1,IF('Indicator Data imputation'!AZ107&lt;&gt;"",1,0))</f>
        <v>0</v>
      </c>
      <c r="AZ104" s="170">
        <f>IF('Indicator Data'!BA108="No Data",1,IF('Indicator Data imputation'!BA107&lt;&gt;"",1,0))</f>
        <v>0</v>
      </c>
      <c r="BA104" s="5">
        <f t="shared" si="2"/>
        <v>1</v>
      </c>
      <c r="BB104" s="172">
        <f t="shared" si="3"/>
        <v>1.9607843137254902E-2</v>
      </c>
    </row>
    <row r="105" spans="1:54" x14ac:dyDescent="0.25">
      <c r="A105" s="5" t="s">
        <v>194</v>
      </c>
      <c r="B105" s="170">
        <f>IF('Indicator Data'!C109="No Data",1,IF('Indicator Data imputation'!C108&lt;&gt;"",1,0))</f>
        <v>0</v>
      </c>
      <c r="C105" s="170">
        <f>IF('Indicator Data'!D109="No Data",1,IF('Indicator Data imputation'!D108&lt;&gt;"",1,0))</f>
        <v>0</v>
      </c>
      <c r="D105" s="170">
        <f>IF('Indicator Data'!E109="No Data",1,IF('Indicator Data imputation'!E108&lt;&gt;"",1,0))</f>
        <v>1</v>
      </c>
      <c r="E105" s="170">
        <f>IF('Indicator Data'!F109="No Data",1,IF('Indicator Data imputation'!F108&lt;&gt;"",1,0))</f>
        <v>0</v>
      </c>
      <c r="F105" s="170">
        <f>IF('Indicator Data'!G109="No Data",1,IF('Indicator Data imputation'!G108&lt;&gt;"",1,0))</f>
        <v>0</v>
      </c>
      <c r="G105" s="170">
        <f>IF('Indicator Data'!H109="No Data",1,IF('Indicator Data imputation'!H108&lt;&gt;"",1,0))</f>
        <v>0</v>
      </c>
      <c r="H105" s="170">
        <f>IF('Indicator Data'!I109="No Data",1,IF('Indicator Data imputation'!I108&lt;&gt;"",1,0))</f>
        <v>0</v>
      </c>
      <c r="I105" s="170">
        <f>IF('Indicator Data'!J109="No Data",1,IF('Indicator Data imputation'!J108&lt;&gt;"",1,0))</f>
        <v>0</v>
      </c>
      <c r="J105" s="170">
        <f>IF('Indicator Data'!K109="No Data",1,IF('Indicator Data imputation'!K108&lt;&gt;"",1,0))</f>
        <v>0</v>
      </c>
      <c r="K105" s="170">
        <f>IF('Indicator Data'!L109="No Data",1,IF('Indicator Data imputation'!L108&lt;&gt;"",1,0))</f>
        <v>1</v>
      </c>
      <c r="L105" s="170">
        <f>IF('Indicator Data'!M109="No Data",1,IF('Indicator Data imputation'!M108&lt;&gt;"",1,0))</f>
        <v>0</v>
      </c>
      <c r="M105" s="170">
        <f>IF('Indicator Data'!N109="No Data",1,IF('Indicator Data imputation'!N108&lt;&gt;"",1,0))</f>
        <v>0</v>
      </c>
      <c r="N105" s="170">
        <f>IF('Indicator Data'!O109="No Data",1,IF('Indicator Data imputation'!O108&lt;&gt;"",1,0))</f>
        <v>0</v>
      </c>
      <c r="O105" s="170">
        <f>IF('Indicator Data'!P109="No Data",1,IF('Indicator Data imputation'!P108&lt;&gt;"",1,0))</f>
        <v>0</v>
      </c>
      <c r="P105" s="170">
        <f>IF('Indicator Data'!Q109="No Data",1,IF('Indicator Data imputation'!Q108&lt;&gt;"",1,0))</f>
        <v>0</v>
      </c>
      <c r="Q105" s="170">
        <f>IF('Indicator Data'!R109="No Data",1,IF('Indicator Data imputation'!R108&lt;&gt;"",1,0))</f>
        <v>0</v>
      </c>
      <c r="R105" s="170">
        <f>IF('Indicator Data'!S109="No Data",1,IF('Indicator Data imputation'!S108&lt;&gt;"",1,0))</f>
        <v>0</v>
      </c>
      <c r="S105" s="170">
        <f>IF('Indicator Data'!T109="No Data",1,IF('Indicator Data imputation'!T108&lt;&gt;"",1,0))</f>
        <v>0</v>
      </c>
      <c r="T105" s="170">
        <f>IF('Indicator Data'!U109="No Data",1,IF('Indicator Data imputation'!U108&lt;&gt;"",1,0))</f>
        <v>0</v>
      </c>
      <c r="U105" s="170">
        <f>IF('Indicator Data'!V109="No Data",1,IF('Indicator Data imputation'!V108&lt;&gt;"",1,0))</f>
        <v>0</v>
      </c>
      <c r="V105" s="170">
        <f>IF('Indicator Data'!W109="No Data",1,IF('Indicator Data imputation'!W108&lt;&gt;"",1,0))</f>
        <v>0</v>
      </c>
      <c r="W105" s="170">
        <f>IF('Indicator Data'!X109="No Data",1,IF('Indicator Data imputation'!X108&lt;&gt;"",1,0))</f>
        <v>0</v>
      </c>
      <c r="X105" s="170">
        <f>IF('Indicator Data'!Y109="No Data",1,IF('Indicator Data imputation'!Y108&lt;&gt;"",1,0))</f>
        <v>0</v>
      </c>
      <c r="Y105" s="170">
        <f>IF('Indicator Data'!Z109="No Data",1,IF('Indicator Data imputation'!Z108&lt;&gt;"",1,0))</f>
        <v>0</v>
      </c>
      <c r="Z105" s="170">
        <f>IF('Indicator Data'!AA109="No Data",1,IF('Indicator Data imputation'!AA108&lt;&gt;"",1,0))</f>
        <v>0</v>
      </c>
      <c r="AA105" s="170">
        <f>IF('Indicator Data'!AB109="No Data",1,IF('Indicator Data imputation'!AB108&lt;&gt;"",1,0))</f>
        <v>0</v>
      </c>
      <c r="AB105" s="170">
        <f>IF('Indicator Data'!AC109="No Data",1,IF('Indicator Data imputation'!AC108&lt;&gt;"",1,0))</f>
        <v>0</v>
      </c>
      <c r="AC105" s="170">
        <f>IF('Indicator Data'!AD109="No Data",1,IF('Indicator Data imputation'!AD108&lt;&gt;"",1,0))</f>
        <v>0</v>
      </c>
      <c r="AD105" s="170">
        <f>IF('Indicator Data'!AE109="No Data",1,IF('Indicator Data imputation'!AE108&lt;&gt;"",1,0))</f>
        <v>1</v>
      </c>
      <c r="AE105" s="170">
        <f>IF('Indicator Data'!AF109="No Data",1,IF('Indicator Data imputation'!AF108&lt;&gt;"",1,0))</f>
        <v>0</v>
      </c>
      <c r="AF105" s="170">
        <f>IF('Indicator Data'!AG109="No Data",1,IF('Indicator Data imputation'!AG108&lt;&gt;"",1,0))</f>
        <v>0</v>
      </c>
      <c r="AG105" s="170">
        <f>IF('Indicator Data'!AH109="No Data",1,IF('Indicator Data imputation'!AH108&lt;&gt;"",1,0))</f>
        <v>0</v>
      </c>
      <c r="AH105" s="170">
        <f>IF('Indicator Data'!AI109="No Data",1,IF('Indicator Data imputation'!AI108&lt;&gt;"",1,0))</f>
        <v>0</v>
      </c>
      <c r="AI105" s="170">
        <f>IF('Indicator Data'!AJ109="No Data",1,IF('Indicator Data imputation'!AJ108&lt;&gt;"",1,0))</f>
        <v>0</v>
      </c>
      <c r="AJ105" s="170">
        <f>IF('Indicator Data'!AK109="No Data",1,IF('Indicator Data imputation'!AK108&lt;&gt;"",1,0))</f>
        <v>0</v>
      </c>
      <c r="AK105" s="170">
        <f>IF('Indicator Data'!AL109="No Data",1,IF('Indicator Data imputation'!AL108&lt;&gt;"",1,0))</f>
        <v>0</v>
      </c>
      <c r="AL105" s="170">
        <f>IF('Indicator Data'!AM109="No Data",1,IF('Indicator Data imputation'!AM108&lt;&gt;"",1,0))</f>
        <v>0</v>
      </c>
      <c r="AM105" s="170">
        <f>IF('Indicator Data'!AN109="No Data",1,IF('Indicator Data imputation'!AN108&lt;&gt;"",1,0))</f>
        <v>0</v>
      </c>
      <c r="AN105" s="170">
        <f>IF('Indicator Data'!AO109="No Data",1,IF('Indicator Data imputation'!AO108&lt;&gt;"",1,0))</f>
        <v>0</v>
      </c>
      <c r="AO105" s="170">
        <f>IF('Indicator Data'!AP109="No Data",1,IF('Indicator Data imputation'!AP108&lt;&gt;"",1,0))</f>
        <v>0</v>
      </c>
      <c r="AP105" s="170">
        <f>IF('Indicator Data'!AQ109="No Data",1,IF('Indicator Data imputation'!AQ108&lt;&gt;"",1,0))</f>
        <v>0</v>
      </c>
      <c r="AQ105" s="170">
        <f>IF('Indicator Data'!AR109="No Data",1,IF('Indicator Data imputation'!AR108&lt;&gt;"",1,0))</f>
        <v>0</v>
      </c>
      <c r="AR105" s="170">
        <f>IF('Indicator Data'!AS109="No Data",1,IF('Indicator Data imputation'!AS108&lt;&gt;"",1,0))</f>
        <v>0</v>
      </c>
      <c r="AS105" s="170">
        <f>IF('Indicator Data'!AT109="No Data",1,IF('Indicator Data imputation'!AT108&lt;&gt;"",1,0))</f>
        <v>0</v>
      </c>
      <c r="AT105" s="170">
        <f>IF('Indicator Data'!AU109="No Data",1,IF('Indicator Data imputation'!AU108&lt;&gt;"",1,0))</f>
        <v>0</v>
      </c>
      <c r="AU105" s="170">
        <f>IF('Indicator Data'!AV109="No Data",1,IF('Indicator Data imputation'!AV108&lt;&gt;"",1,0))</f>
        <v>0</v>
      </c>
      <c r="AV105" s="170">
        <f>IF('Indicator Data'!AW109="No Data",1,IF('Indicator Data imputation'!AW108&lt;&gt;"",1,0))</f>
        <v>0</v>
      </c>
      <c r="AW105" s="170">
        <f>IF('Indicator Data'!AX109="No Data",1,IF('Indicator Data imputation'!AX108&lt;&gt;"",1,0))</f>
        <v>0</v>
      </c>
      <c r="AX105" s="170">
        <f>IF('Indicator Data'!AY109="No Data",1,IF('Indicator Data imputation'!AY108&lt;&gt;"",1,0))</f>
        <v>0</v>
      </c>
      <c r="AY105" s="170">
        <f>IF('Indicator Data'!AZ109="No Data",1,IF('Indicator Data imputation'!AZ108&lt;&gt;"",1,0))</f>
        <v>0</v>
      </c>
      <c r="AZ105" s="170">
        <f>IF('Indicator Data'!BA109="No Data",1,IF('Indicator Data imputation'!BA108&lt;&gt;"",1,0))</f>
        <v>0</v>
      </c>
      <c r="BA105" s="5">
        <f t="shared" si="2"/>
        <v>3</v>
      </c>
      <c r="BB105" s="172">
        <f t="shared" si="3"/>
        <v>5.8823529411764705E-2</v>
      </c>
    </row>
    <row r="106" spans="1:54" x14ac:dyDescent="0.25">
      <c r="A106" s="5" t="s">
        <v>196</v>
      </c>
      <c r="B106" s="170">
        <f>IF('Indicator Data'!C110="No Data",1,IF('Indicator Data imputation'!C109&lt;&gt;"",1,0))</f>
        <v>0</v>
      </c>
      <c r="C106" s="170">
        <f>IF('Indicator Data'!D110="No Data",1,IF('Indicator Data imputation'!D109&lt;&gt;"",1,0))</f>
        <v>0</v>
      </c>
      <c r="D106" s="170">
        <f>IF('Indicator Data'!E110="No Data",1,IF('Indicator Data imputation'!E109&lt;&gt;"",1,0))</f>
        <v>0</v>
      </c>
      <c r="E106" s="170">
        <f>IF('Indicator Data'!F110="No Data",1,IF('Indicator Data imputation'!F109&lt;&gt;"",1,0))</f>
        <v>0</v>
      </c>
      <c r="F106" s="170">
        <f>IF('Indicator Data'!G110="No Data",1,IF('Indicator Data imputation'!G109&lt;&gt;"",1,0))</f>
        <v>0</v>
      </c>
      <c r="G106" s="170">
        <f>IF('Indicator Data'!H110="No Data",1,IF('Indicator Data imputation'!H109&lt;&gt;"",1,0))</f>
        <v>0</v>
      </c>
      <c r="H106" s="170">
        <f>IF('Indicator Data'!I110="No Data",1,IF('Indicator Data imputation'!I109&lt;&gt;"",1,0))</f>
        <v>0</v>
      </c>
      <c r="I106" s="170">
        <f>IF('Indicator Data'!J110="No Data",1,IF('Indicator Data imputation'!J109&lt;&gt;"",1,0))</f>
        <v>0</v>
      </c>
      <c r="J106" s="170">
        <f>IF('Indicator Data'!K110="No Data",1,IF('Indicator Data imputation'!K109&lt;&gt;"",1,0))</f>
        <v>0</v>
      </c>
      <c r="K106" s="170">
        <f>IF('Indicator Data'!L110="No Data",1,IF('Indicator Data imputation'!L109&lt;&gt;"",1,0))</f>
        <v>0</v>
      </c>
      <c r="L106" s="170">
        <f>IF('Indicator Data'!M110="No Data",1,IF('Indicator Data imputation'!M109&lt;&gt;"",1,0))</f>
        <v>0</v>
      </c>
      <c r="M106" s="170">
        <f>IF('Indicator Data'!N110="No Data",1,IF('Indicator Data imputation'!N109&lt;&gt;"",1,0))</f>
        <v>0</v>
      </c>
      <c r="N106" s="170">
        <f>IF('Indicator Data'!O110="No Data",1,IF('Indicator Data imputation'!O109&lt;&gt;"",1,0))</f>
        <v>0</v>
      </c>
      <c r="O106" s="170">
        <f>IF('Indicator Data'!P110="No Data",1,IF('Indicator Data imputation'!P109&lt;&gt;"",1,0))</f>
        <v>0</v>
      </c>
      <c r="P106" s="170">
        <f>IF('Indicator Data'!Q110="No Data",1,IF('Indicator Data imputation'!Q109&lt;&gt;"",1,0))</f>
        <v>0</v>
      </c>
      <c r="Q106" s="170">
        <f>IF('Indicator Data'!R110="No Data",1,IF('Indicator Data imputation'!R109&lt;&gt;"",1,0))</f>
        <v>0</v>
      </c>
      <c r="R106" s="170">
        <f>IF('Indicator Data'!S110="No Data",1,IF('Indicator Data imputation'!S109&lt;&gt;"",1,0))</f>
        <v>0</v>
      </c>
      <c r="S106" s="170">
        <f>IF('Indicator Data'!T110="No Data",1,IF('Indicator Data imputation'!T109&lt;&gt;"",1,0))</f>
        <v>0</v>
      </c>
      <c r="T106" s="170">
        <f>IF('Indicator Data'!U110="No Data",1,IF('Indicator Data imputation'!U109&lt;&gt;"",1,0))</f>
        <v>0</v>
      </c>
      <c r="U106" s="170">
        <f>IF('Indicator Data'!V110="No Data",1,IF('Indicator Data imputation'!V109&lt;&gt;"",1,0))</f>
        <v>0</v>
      </c>
      <c r="V106" s="170">
        <f>IF('Indicator Data'!W110="No Data",1,IF('Indicator Data imputation'!W109&lt;&gt;"",1,0))</f>
        <v>0</v>
      </c>
      <c r="W106" s="170">
        <f>IF('Indicator Data'!X110="No Data",1,IF('Indicator Data imputation'!X109&lt;&gt;"",1,0))</f>
        <v>0</v>
      </c>
      <c r="X106" s="170">
        <f>IF('Indicator Data'!Y110="No Data",1,IF('Indicator Data imputation'!Y109&lt;&gt;"",1,0))</f>
        <v>0</v>
      </c>
      <c r="Y106" s="170">
        <f>IF('Indicator Data'!Z110="No Data",1,IF('Indicator Data imputation'!Z109&lt;&gt;"",1,0))</f>
        <v>0</v>
      </c>
      <c r="Z106" s="170">
        <f>IF('Indicator Data'!AA110="No Data",1,IF('Indicator Data imputation'!AA109&lt;&gt;"",1,0))</f>
        <v>0</v>
      </c>
      <c r="AA106" s="170">
        <f>IF('Indicator Data'!AB110="No Data",1,IF('Indicator Data imputation'!AB109&lt;&gt;"",1,0))</f>
        <v>0</v>
      </c>
      <c r="AB106" s="170">
        <f>IF('Indicator Data'!AC110="No Data",1,IF('Indicator Data imputation'!AC109&lt;&gt;"",1,0))</f>
        <v>0</v>
      </c>
      <c r="AC106" s="170">
        <f>IF('Indicator Data'!AD110="No Data",1,IF('Indicator Data imputation'!AD109&lt;&gt;"",1,0))</f>
        <v>0</v>
      </c>
      <c r="AD106" s="170">
        <f>IF('Indicator Data'!AE110="No Data",1,IF('Indicator Data imputation'!AE109&lt;&gt;"",1,0))</f>
        <v>0</v>
      </c>
      <c r="AE106" s="170">
        <f>IF('Indicator Data'!AF110="No Data",1,IF('Indicator Data imputation'!AF109&lt;&gt;"",1,0))</f>
        <v>0</v>
      </c>
      <c r="AF106" s="170">
        <f>IF('Indicator Data'!AG110="No Data",1,IF('Indicator Data imputation'!AG109&lt;&gt;"",1,0))</f>
        <v>0</v>
      </c>
      <c r="AG106" s="170">
        <f>IF('Indicator Data'!AH110="No Data",1,IF('Indicator Data imputation'!AH109&lt;&gt;"",1,0))</f>
        <v>0</v>
      </c>
      <c r="AH106" s="170">
        <f>IF('Indicator Data'!AI110="No Data",1,IF('Indicator Data imputation'!AI109&lt;&gt;"",1,0))</f>
        <v>0</v>
      </c>
      <c r="AI106" s="170">
        <f>IF('Indicator Data'!AJ110="No Data",1,IF('Indicator Data imputation'!AJ109&lt;&gt;"",1,0))</f>
        <v>0</v>
      </c>
      <c r="AJ106" s="170">
        <f>IF('Indicator Data'!AK110="No Data",1,IF('Indicator Data imputation'!AK109&lt;&gt;"",1,0))</f>
        <v>0</v>
      </c>
      <c r="AK106" s="170">
        <f>IF('Indicator Data'!AL110="No Data",1,IF('Indicator Data imputation'!AL109&lt;&gt;"",1,0))</f>
        <v>0</v>
      </c>
      <c r="AL106" s="170">
        <f>IF('Indicator Data'!AM110="No Data",1,IF('Indicator Data imputation'!AM109&lt;&gt;"",1,0))</f>
        <v>0</v>
      </c>
      <c r="AM106" s="170">
        <f>IF('Indicator Data'!AN110="No Data",1,IF('Indicator Data imputation'!AN109&lt;&gt;"",1,0))</f>
        <v>0</v>
      </c>
      <c r="AN106" s="170">
        <f>IF('Indicator Data'!AO110="No Data",1,IF('Indicator Data imputation'!AO109&lt;&gt;"",1,0))</f>
        <v>0</v>
      </c>
      <c r="AO106" s="170">
        <f>IF('Indicator Data'!AP110="No Data",1,IF('Indicator Data imputation'!AP109&lt;&gt;"",1,0))</f>
        <v>0</v>
      </c>
      <c r="AP106" s="170">
        <f>IF('Indicator Data'!AQ110="No Data",1,IF('Indicator Data imputation'!AQ109&lt;&gt;"",1,0))</f>
        <v>0</v>
      </c>
      <c r="AQ106" s="170">
        <f>IF('Indicator Data'!AR110="No Data",1,IF('Indicator Data imputation'!AR109&lt;&gt;"",1,0))</f>
        <v>0</v>
      </c>
      <c r="AR106" s="170">
        <f>IF('Indicator Data'!AS110="No Data",1,IF('Indicator Data imputation'!AS109&lt;&gt;"",1,0))</f>
        <v>0</v>
      </c>
      <c r="AS106" s="170">
        <f>IF('Indicator Data'!AT110="No Data",1,IF('Indicator Data imputation'!AT109&lt;&gt;"",1,0))</f>
        <v>0</v>
      </c>
      <c r="AT106" s="170">
        <f>IF('Indicator Data'!AU110="No Data",1,IF('Indicator Data imputation'!AU109&lt;&gt;"",1,0))</f>
        <v>0</v>
      </c>
      <c r="AU106" s="170">
        <f>IF('Indicator Data'!AV110="No Data",1,IF('Indicator Data imputation'!AV109&lt;&gt;"",1,0))</f>
        <v>0</v>
      </c>
      <c r="AV106" s="170">
        <f>IF('Indicator Data'!AW110="No Data",1,IF('Indicator Data imputation'!AW109&lt;&gt;"",1,0))</f>
        <v>0</v>
      </c>
      <c r="AW106" s="170">
        <f>IF('Indicator Data'!AX110="No Data",1,IF('Indicator Data imputation'!AX109&lt;&gt;"",1,0))</f>
        <v>0</v>
      </c>
      <c r="AX106" s="170">
        <f>IF('Indicator Data'!AY110="No Data",1,IF('Indicator Data imputation'!AY109&lt;&gt;"",1,0))</f>
        <v>0</v>
      </c>
      <c r="AY106" s="170">
        <f>IF('Indicator Data'!AZ110="No Data",1,IF('Indicator Data imputation'!AZ109&lt;&gt;"",1,0))</f>
        <v>0</v>
      </c>
      <c r="AZ106" s="170">
        <f>IF('Indicator Data'!BA110="No Data",1,IF('Indicator Data imputation'!BA109&lt;&gt;"",1,0))</f>
        <v>0</v>
      </c>
      <c r="BA106" s="5">
        <f t="shared" si="2"/>
        <v>0</v>
      </c>
      <c r="BB106" s="172">
        <f t="shared" si="3"/>
        <v>0</v>
      </c>
    </row>
    <row r="107" spans="1:54" x14ac:dyDescent="0.25">
      <c r="A107" s="5" t="s">
        <v>198</v>
      </c>
      <c r="B107" s="170">
        <f>IF('Indicator Data'!C111="No Data",1,IF('Indicator Data imputation'!C110&lt;&gt;"",1,0))</f>
        <v>0</v>
      </c>
      <c r="C107" s="170">
        <f>IF('Indicator Data'!D111="No Data",1,IF('Indicator Data imputation'!D110&lt;&gt;"",1,0))</f>
        <v>0</v>
      </c>
      <c r="D107" s="170">
        <f>IF('Indicator Data'!E111="No Data",1,IF('Indicator Data imputation'!E110&lt;&gt;"",1,0))</f>
        <v>1</v>
      </c>
      <c r="E107" s="170">
        <f>IF('Indicator Data'!F111="No Data",1,IF('Indicator Data imputation'!F110&lt;&gt;"",1,0))</f>
        <v>0</v>
      </c>
      <c r="F107" s="170">
        <f>IF('Indicator Data'!G111="No Data",1,IF('Indicator Data imputation'!G110&lt;&gt;"",1,0))</f>
        <v>0</v>
      </c>
      <c r="G107" s="170">
        <f>IF('Indicator Data'!H111="No Data",1,IF('Indicator Data imputation'!H110&lt;&gt;"",1,0))</f>
        <v>0</v>
      </c>
      <c r="H107" s="170">
        <f>IF('Indicator Data'!I111="No Data",1,IF('Indicator Data imputation'!I110&lt;&gt;"",1,0))</f>
        <v>0</v>
      </c>
      <c r="I107" s="170">
        <f>IF('Indicator Data'!J111="No Data",1,IF('Indicator Data imputation'!J110&lt;&gt;"",1,0))</f>
        <v>0</v>
      </c>
      <c r="J107" s="170">
        <f>IF('Indicator Data'!K111="No Data",1,IF('Indicator Data imputation'!K110&lt;&gt;"",1,0))</f>
        <v>0</v>
      </c>
      <c r="K107" s="170">
        <f>IF('Indicator Data'!L111="No Data",1,IF('Indicator Data imputation'!L110&lt;&gt;"",1,0))</f>
        <v>0</v>
      </c>
      <c r="L107" s="170">
        <f>IF('Indicator Data'!M111="No Data",1,IF('Indicator Data imputation'!M110&lt;&gt;"",1,0))</f>
        <v>0</v>
      </c>
      <c r="M107" s="170">
        <f>IF('Indicator Data'!N111="No Data",1,IF('Indicator Data imputation'!N110&lt;&gt;"",1,0))</f>
        <v>0</v>
      </c>
      <c r="N107" s="170">
        <f>IF('Indicator Data'!O111="No Data",1,IF('Indicator Data imputation'!O110&lt;&gt;"",1,0))</f>
        <v>0</v>
      </c>
      <c r="O107" s="170">
        <f>IF('Indicator Data'!P111="No Data",1,IF('Indicator Data imputation'!P110&lt;&gt;"",1,0))</f>
        <v>0</v>
      </c>
      <c r="P107" s="170">
        <f>IF('Indicator Data'!Q111="No Data",1,IF('Indicator Data imputation'!Q110&lt;&gt;"",1,0))</f>
        <v>0</v>
      </c>
      <c r="Q107" s="170">
        <f>IF('Indicator Data'!R111="No Data",1,IF('Indicator Data imputation'!R110&lt;&gt;"",1,0))</f>
        <v>1</v>
      </c>
      <c r="R107" s="170">
        <f>IF('Indicator Data'!S111="No Data",1,IF('Indicator Data imputation'!S110&lt;&gt;"",1,0))</f>
        <v>0</v>
      </c>
      <c r="S107" s="170">
        <f>IF('Indicator Data'!T111="No Data",1,IF('Indicator Data imputation'!T110&lt;&gt;"",1,0))</f>
        <v>0</v>
      </c>
      <c r="T107" s="170">
        <f>IF('Indicator Data'!U111="No Data",1,IF('Indicator Data imputation'!U110&lt;&gt;"",1,0))</f>
        <v>0</v>
      </c>
      <c r="U107" s="170">
        <f>IF('Indicator Data'!V111="No Data",1,IF('Indicator Data imputation'!V110&lt;&gt;"",1,0))</f>
        <v>1</v>
      </c>
      <c r="V107" s="170">
        <f>IF('Indicator Data'!W111="No Data",1,IF('Indicator Data imputation'!W110&lt;&gt;"",1,0))</f>
        <v>0</v>
      </c>
      <c r="W107" s="170">
        <f>IF('Indicator Data'!X111="No Data",1,IF('Indicator Data imputation'!X110&lt;&gt;"",1,0))</f>
        <v>1</v>
      </c>
      <c r="X107" s="170">
        <f>IF('Indicator Data'!Y111="No Data",1,IF('Indicator Data imputation'!Y110&lt;&gt;"",1,0))</f>
        <v>0</v>
      </c>
      <c r="Y107" s="170">
        <f>IF('Indicator Data'!Z111="No Data",1,IF('Indicator Data imputation'!Z110&lt;&gt;"",1,0))</f>
        <v>0</v>
      </c>
      <c r="Z107" s="170">
        <f>IF('Indicator Data'!AA111="No Data",1,IF('Indicator Data imputation'!AA110&lt;&gt;"",1,0))</f>
        <v>0</v>
      </c>
      <c r="AA107" s="170">
        <f>IF('Indicator Data'!AB111="No Data",1,IF('Indicator Data imputation'!AB110&lt;&gt;"",1,0))</f>
        <v>0</v>
      </c>
      <c r="AB107" s="170">
        <f>IF('Indicator Data'!AC111="No Data",1,IF('Indicator Data imputation'!AC110&lt;&gt;"",1,0))</f>
        <v>0</v>
      </c>
      <c r="AC107" s="170">
        <f>IF('Indicator Data'!AD111="No Data",1,IF('Indicator Data imputation'!AD110&lt;&gt;"",1,0))</f>
        <v>0</v>
      </c>
      <c r="AD107" s="170">
        <f>IF('Indicator Data'!AE111="No Data",1,IF('Indicator Data imputation'!AE110&lt;&gt;"",1,0))</f>
        <v>1</v>
      </c>
      <c r="AE107" s="170">
        <f>IF('Indicator Data'!AF111="No Data",1,IF('Indicator Data imputation'!AF110&lt;&gt;"",1,0))</f>
        <v>0</v>
      </c>
      <c r="AF107" s="170">
        <f>IF('Indicator Data'!AG111="No Data",1,IF('Indicator Data imputation'!AG110&lt;&gt;"",1,0))</f>
        <v>1</v>
      </c>
      <c r="AG107" s="170">
        <f>IF('Indicator Data'!AH111="No Data",1,IF('Indicator Data imputation'!AH110&lt;&gt;"",1,0))</f>
        <v>0</v>
      </c>
      <c r="AH107" s="170">
        <f>IF('Indicator Data'!AI111="No Data",1,IF('Indicator Data imputation'!AI110&lt;&gt;"",1,0))</f>
        <v>0</v>
      </c>
      <c r="AI107" s="170">
        <f>IF('Indicator Data'!AJ111="No Data",1,IF('Indicator Data imputation'!AJ110&lt;&gt;"",1,0))</f>
        <v>0</v>
      </c>
      <c r="AJ107" s="170">
        <f>IF('Indicator Data'!AK111="No Data",1,IF('Indicator Data imputation'!AK110&lt;&gt;"",1,0))</f>
        <v>0</v>
      </c>
      <c r="AK107" s="170">
        <f>IF('Indicator Data'!AL111="No Data",1,IF('Indicator Data imputation'!AL110&lt;&gt;"",1,0))</f>
        <v>0</v>
      </c>
      <c r="AL107" s="170">
        <f>IF('Indicator Data'!AM111="No Data",1,IF('Indicator Data imputation'!AM110&lt;&gt;"",1,0))</f>
        <v>0</v>
      </c>
      <c r="AM107" s="170">
        <f>IF('Indicator Data'!AN111="No Data",1,IF('Indicator Data imputation'!AN110&lt;&gt;"",1,0))</f>
        <v>0</v>
      </c>
      <c r="AN107" s="170">
        <f>IF('Indicator Data'!AO111="No Data",1,IF('Indicator Data imputation'!AO110&lt;&gt;"",1,0))</f>
        <v>0</v>
      </c>
      <c r="AO107" s="170">
        <f>IF('Indicator Data'!AP111="No Data",1,IF('Indicator Data imputation'!AP110&lt;&gt;"",1,0))</f>
        <v>0</v>
      </c>
      <c r="AP107" s="170">
        <f>IF('Indicator Data'!AQ111="No Data",1,IF('Indicator Data imputation'!AQ110&lt;&gt;"",1,0))</f>
        <v>0</v>
      </c>
      <c r="AQ107" s="170">
        <f>IF('Indicator Data'!AR111="No Data",1,IF('Indicator Data imputation'!AR110&lt;&gt;"",1,0))</f>
        <v>1</v>
      </c>
      <c r="AR107" s="170">
        <f>IF('Indicator Data'!AS111="No Data",1,IF('Indicator Data imputation'!AS110&lt;&gt;"",1,0))</f>
        <v>0</v>
      </c>
      <c r="AS107" s="170">
        <f>IF('Indicator Data'!AT111="No Data",1,IF('Indicator Data imputation'!AT110&lt;&gt;"",1,0))</f>
        <v>0</v>
      </c>
      <c r="AT107" s="170">
        <f>IF('Indicator Data'!AU111="No Data",1,IF('Indicator Data imputation'!AU110&lt;&gt;"",1,0))</f>
        <v>0</v>
      </c>
      <c r="AU107" s="170">
        <f>IF('Indicator Data'!AV111="No Data",1,IF('Indicator Data imputation'!AV110&lt;&gt;"",1,0))</f>
        <v>0</v>
      </c>
      <c r="AV107" s="170">
        <f>IF('Indicator Data'!AW111="No Data",1,IF('Indicator Data imputation'!AW110&lt;&gt;"",1,0))</f>
        <v>0</v>
      </c>
      <c r="AW107" s="170">
        <f>IF('Indicator Data'!AX111="No Data",1,IF('Indicator Data imputation'!AX110&lt;&gt;"",1,0))</f>
        <v>0</v>
      </c>
      <c r="AX107" s="170">
        <f>IF('Indicator Data'!AY111="No Data",1,IF('Indicator Data imputation'!AY110&lt;&gt;"",1,0))</f>
        <v>0</v>
      </c>
      <c r="AY107" s="170">
        <f>IF('Indicator Data'!AZ111="No Data",1,IF('Indicator Data imputation'!AZ110&lt;&gt;"",1,0))</f>
        <v>0</v>
      </c>
      <c r="AZ107" s="170">
        <f>IF('Indicator Data'!BA111="No Data",1,IF('Indicator Data imputation'!BA110&lt;&gt;"",1,0))</f>
        <v>0</v>
      </c>
      <c r="BA107" s="5">
        <f t="shared" si="2"/>
        <v>7</v>
      </c>
      <c r="BB107" s="172">
        <f t="shared" si="3"/>
        <v>0.13725490196078433</v>
      </c>
    </row>
    <row r="108" spans="1:54" x14ac:dyDescent="0.25">
      <c r="A108" s="5" t="s">
        <v>200</v>
      </c>
      <c r="B108" s="170">
        <f>IF('Indicator Data'!C112="No Data",1,IF('Indicator Data imputation'!C111&lt;&gt;"",1,0))</f>
        <v>0</v>
      </c>
      <c r="C108" s="170">
        <f>IF('Indicator Data'!D112="No Data",1,IF('Indicator Data imputation'!D111&lt;&gt;"",1,0))</f>
        <v>0</v>
      </c>
      <c r="D108" s="170">
        <f>IF('Indicator Data'!E112="No Data",1,IF('Indicator Data imputation'!E111&lt;&gt;"",1,0))</f>
        <v>1</v>
      </c>
      <c r="E108" s="170">
        <f>IF('Indicator Data'!F112="No Data",1,IF('Indicator Data imputation'!F111&lt;&gt;"",1,0))</f>
        <v>0</v>
      </c>
      <c r="F108" s="170">
        <f>IF('Indicator Data'!G112="No Data",1,IF('Indicator Data imputation'!G111&lt;&gt;"",1,0))</f>
        <v>0</v>
      </c>
      <c r="G108" s="170">
        <f>IF('Indicator Data'!H112="No Data",1,IF('Indicator Data imputation'!H111&lt;&gt;"",1,0))</f>
        <v>0</v>
      </c>
      <c r="H108" s="170">
        <f>IF('Indicator Data'!I112="No Data",1,IF('Indicator Data imputation'!I111&lt;&gt;"",1,0))</f>
        <v>0</v>
      </c>
      <c r="I108" s="170">
        <f>IF('Indicator Data'!J112="No Data",1,IF('Indicator Data imputation'!J111&lt;&gt;"",1,0))</f>
        <v>0</v>
      </c>
      <c r="J108" s="170">
        <f>IF('Indicator Data'!K112="No Data",1,IF('Indicator Data imputation'!K111&lt;&gt;"",1,0))</f>
        <v>0</v>
      </c>
      <c r="K108" s="170">
        <f>IF('Indicator Data'!L112="No Data",1,IF('Indicator Data imputation'!L111&lt;&gt;"",1,0))</f>
        <v>1</v>
      </c>
      <c r="L108" s="170">
        <f>IF('Indicator Data'!M112="No Data",1,IF('Indicator Data imputation'!M111&lt;&gt;"",1,0))</f>
        <v>0</v>
      </c>
      <c r="M108" s="170">
        <f>IF('Indicator Data'!N112="No Data",1,IF('Indicator Data imputation'!N111&lt;&gt;"",1,0))</f>
        <v>0</v>
      </c>
      <c r="N108" s="170">
        <f>IF('Indicator Data'!O112="No Data",1,IF('Indicator Data imputation'!O111&lt;&gt;"",1,0))</f>
        <v>0</v>
      </c>
      <c r="O108" s="170">
        <f>IF('Indicator Data'!P112="No Data",1,IF('Indicator Data imputation'!P111&lt;&gt;"",1,0))</f>
        <v>0</v>
      </c>
      <c r="P108" s="170">
        <f>IF('Indicator Data'!Q112="No Data",1,IF('Indicator Data imputation'!Q111&lt;&gt;"",1,0))</f>
        <v>1</v>
      </c>
      <c r="Q108" s="170">
        <f>IF('Indicator Data'!R112="No Data",1,IF('Indicator Data imputation'!R111&lt;&gt;"",1,0))</f>
        <v>1</v>
      </c>
      <c r="R108" s="170">
        <f>IF('Indicator Data'!S112="No Data",1,IF('Indicator Data imputation'!S111&lt;&gt;"",1,0))</f>
        <v>0</v>
      </c>
      <c r="S108" s="170">
        <f>IF('Indicator Data'!T112="No Data",1,IF('Indicator Data imputation'!T111&lt;&gt;"",1,0))</f>
        <v>0</v>
      </c>
      <c r="T108" s="170">
        <f>IF('Indicator Data'!U112="No Data",1,IF('Indicator Data imputation'!U111&lt;&gt;"",1,0))</f>
        <v>0</v>
      </c>
      <c r="U108" s="170">
        <f>IF('Indicator Data'!V112="No Data",1,IF('Indicator Data imputation'!V111&lt;&gt;"",1,0))</f>
        <v>0</v>
      </c>
      <c r="V108" s="170">
        <f>IF('Indicator Data'!W112="No Data",1,IF('Indicator Data imputation'!W111&lt;&gt;"",1,0))</f>
        <v>0</v>
      </c>
      <c r="W108" s="170">
        <f>IF('Indicator Data'!X112="No Data",1,IF('Indicator Data imputation'!X111&lt;&gt;"",1,0))</f>
        <v>0</v>
      </c>
      <c r="X108" s="170">
        <f>IF('Indicator Data'!Y112="No Data",1,IF('Indicator Data imputation'!Y111&lt;&gt;"",1,0))</f>
        <v>0</v>
      </c>
      <c r="Y108" s="170">
        <f>IF('Indicator Data'!Z112="No Data",1,IF('Indicator Data imputation'!Z111&lt;&gt;"",1,0))</f>
        <v>0</v>
      </c>
      <c r="Z108" s="170">
        <f>IF('Indicator Data'!AA112="No Data",1,IF('Indicator Data imputation'!AA111&lt;&gt;"",1,0))</f>
        <v>0</v>
      </c>
      <c r="AA108" s="170">
        <f>IF('Indicator Data'!AB112="No Data",1,IF('Indicator Data imputation'!AB111&lt;&gt;"",1,0))</f>
        <v>1</v>
      </c>
      <c r="AB108" s="170">
        <f>IF('Indicator Data'!AC112="No Data",1,IF('Indicator Data imputation'!AC111&lt;&gt;"",1,0))</f>
        <v>0</v>
      </c>
      <c r="AC108" s="170">
        <f>IF('Indicator Data'!AD112="No Data",1,IF('Indicator Data imputation'!AD111&lt;&gt;"",1,0))</f>
        <v>1</v>
      </c>
      <c r="AD108" s="170">
        <f>IF('Indicator Data'!AE112="No Data",1,IF('Indicator Data imputation'!AE111&lt;&gt;"",1,0))</f>
        <v>1</v>
      </c>
      <c r="AE108" s="170">
        <f>IF('Indicator Data'!AF112="No Data",1,IF('Indicator Data imputation'!AF111&lt;&gt;"",1,0))</f>
        <v>1</v>
      </c>
      <c r="AF108" s="170">
        <f>IF('Indicator Data'!AG112="No Data",1,IF('Indicator Data imputation'!AG111&lt;&gt;"",1,0))</f>
        <v>1</v>
      </c>
      <c r="AG108" s="170">
        <f>IF('Indicator Data'!AH112="No Data",1,IF('Indicator Data imputation'!AH111&lt;&gt;"",1,0))</f>
        <v>0</v>
      </c>
      <c r="AH108" s="170">
        <f>IF('Indicator Data'!AI112="No Data",1,IF('Indicator Data imputation'!AI111&lt;&gt;"",1,0))</f>
        <v>0</v>
      </c>
      <c r="AI108" s="170">
        <f>IF('Indicator Data'!AJ112="No Data",1,IF('Indicator Data imputation'!AJ111&lt;&gt;"",1,0))</f>
        <v>0</v>
      </c>
      <c r="AJ108" s="170">
        <f>IF('Indicator Data'!AK112="No Data",1,IF('Indicator Data imputation'!AK111&lt;&gt;"",1,0))</f>
        <v>0</v>
      </c>
      <c r="AK108" s="170">
        <f>IF('Indicator Data'!AL112="No Data",1,IF('Indicator Data imputation'!AL111&lt;&gt;"",1,0))</f>
        <v>0</v>
      </c>
      <c r="AL108" s="170">
        <f>IF('Indicator Data'!AM112="No Data",1,IF('Indicator Data imputation'!AM111&lt;&gt;"",1,0))</f>
        <v>0</v>
      </c>
      <c r="AM108" s="170">
        <f>IF('Indicator Data'!AN112="No Data",1,IF('Indicator Data imputation'!AN111&lt;&gt;"",1,0))</f>
        <v>1</v>
      </c>
      <c r="AN108" s="170">
        <f>IF('Indicator Data'!AO112="No Data",1,IF('Indicator Data imputation'!AO111&lt;&gt;"",1,0))</f>
        <v>1</v>
      </c>
      <c r="AO108" s="170">
        <f>IF('Indicator Data'!AP112="No Data",1,IF('Indicator Data imputation'!AP111&lt;&gt;"",1,0))</f>
        <v>1</v>
      </c>
      <c r="AP108" s="170">
        <f>IF('Indicator Data'!AQ112="No Data",1,IF('Indicator Data imputation'!AQ111&lt;&gt;"",1,0))</f>
        <v>1</v>
      </c>
      <c r="AQ108" s="170">
        <f>IF('Indicator Data'!AR112="No Data",1,IF('Indicator Data imputation'!AR111&lt;&gt;"",1,0))</f>
        <v>0</v>
      </c>
      <c r="AR108" s="170">
        <f>IF('Indicator Data'!AS112="No Data",1,IF('Indicator Data imputation'!AS111&lt;&gt;"",1,0))</f>
        <v>0</v>
      </c>
      <c r="AS108" s="170">
        <f>IF('Indicator Data'!AT112="No Data",1,IF('Indicator Data imputation'!AT111&lt;&gt;"",1,0))</f>
        <v>1</v>
      </c>
      <c r="AT108" s="170">
        <f>IF('Indicator Data'!AU112="No Data",1,IF('Indicator Data imputation'!AU111&lt;&gt;"",1,0))</f>
        <v>0</v>
      </c>
      <c r="AU108" s="170">
        <f>IF('Indicator Data'!AV112="No Data",1,IF('Indicator Data imputation'!AV111&lt;&gt;"",1,0))</f>
        <v>0</v>
      </c>
      <c r="AV108" s="170">
        <f>IF('Indicator Data'!AW112="No Data",1,IF('Indicator Data imputation'!AW111&lt;&gt;"",1,0))</f>
        <v>0</v>
      </c>
      <c r="AW108" s="170">
        <f>IF('Indicator Data'!AX112="No Data",1,IF('Indicator Data imputation'!AX111&lt;&gt;"",1,0))</f>
        <v>0</v>
      </c>
      <c r="AX108" s="170">
        <f>IF('Indicator Data'!AY112="No Data",1,IF('Indicator Data imputation'!AY111&lt;&gt;"",1,0))</f>
        <v>0</v>
      </c>
      <c r="AY108" s="170">
        <f>IF('Indicator Data'!AZ112="No Data",1,IF('Indicator Data imputation'!AZ111&lt;&gt;"",1,0))</f>
        <v>0</v>
      </c>
      <c r="AZ108" s="170">
        <f>IF('Indicator Data'!BA112="No Data",1,IF('Indicator Data imputation'!BA111&lt;&gt;"",1,0))</f>
        <v>0</v>
      </c>
      <c r="BA108" s="5">
        <f t="shared" si="2"/>
        <v>14</v>
      </c>
      <c r="BB108" s="172">
        <f t="shared" si="3"/>
        <v>0.27450980392156865</v>
      </c>
    </row>
    <row r="109" spans="1:54" x14ac:dyDescent="0.25">
      <c r="A109" s="5" t="s">
        <v>202</v>
      </c>
      <c r="B109" s="170">
        <f>IF('Indicator Data'!C113="No Data",1,IF('Indicator Data imputation'!C112&lt;&gt;"",1,0))</f>
        <v>0</v>
      </c>
      <c r="C109" s="170">
        <f>IF('Indicator Data'!D113="No Data",1,IF('Indicator Data imputation'!D112&lt;&gt;"",1,0))</f>
        <v>0</v>
      </c>
      <c r="D109" s="170">
        <f>IF('Indicator Data'!E113="No Data",1,IF('Indicator Data imputation'!E112&lt;&gt;"",1,0))</f>
        <v>0</v>
      </c>
      <c r="E109" s="170">
        <f>IF('Indicator Data'!F113="No Data",1,IF('Indicator Data imputation'!F112&lt;&gt;"",1,0))</f>
        <v>0</v>
      </c>
      <c r="F109" s="170">
        <f>IF('Indicator Data'!G113="No Data",1,IF('Indicator Data imputation'!G112&lt;&gt;"",1,0))</f>
        <v>0</v>
      </c>
      <c r="G109" s="170">
        <f>IF('Indicator Data'!H113="No Data",1,IF('Indicator Data imputation'!H112&lt;&gt;"",1,0))</f>
        <v>0</v>
      </c>
      <c r="H109" s="170">
        <f>IF('Indicator Data'!I113="No Data",1,IF('Indicator Data imputation'!I112&lt;&gt;"",1,0))</f>
        <v>0</v>
      </c>
      <c r="I109" s="170">
        <f>IF('Indicator Data'!J113="No Data",1,IF('Indicator Data imputation'!J112&lt;&gt;"",1,0))</f>
        <v>0</v>
      </c>
      <c r="J109" s="170">
        <f>IF('Indicator Data'!K113="No Data",1,IF('Indicator Data imputation'!K112&lt;&gt;"",1,0))</f>
        <v>0</v>
      </c>
      <c r="K109" s="170">
        <f>IF('Indicator Data'!L113="No Data",1,IF('Indicator Data imputation'!L112&lt;&gt;"",1,0))</f>
        <v>0</v>
      </c>
      <c r="L109" s="170">
        <f>IF('Indicator Data'!M113="No Data",1,IF('Indicator Data imputation'!M112&lt;&gt;"",1,0))</f>
        <v>0</v>
      </c>
      <c r="M109" s="170">
        <f>IF('Indicator Data'!N113="No Data",1,IF('Indicator Data imputation'!N112&lt;&gt;"",1,0))</f>
        <v>0</v>
      </c>
      <c r="N109" s="170">
        <f>IF('Indicator Data'!O113="No Data",1,IF('Indicator Data imputation'!O112&lt;&gt;"",1,0))</f>
        <v>0</v>
      </c>
      <c r="O109" s="170">
        <f>IF('Indicator Data'!P113="No Data",1,IF('Indicator Data imputation'!P112&lt;&gt;"",1,0))</f>
        <v>0</v>
      </c>
      <c r="P109" s="170">
        <f>IF('Indicator Data'!Q113="No Data",1,IF('Indicator Data imputation'!Q112&lt;&gt;"",1,0))</f>
        <v>0</v>
      </c>
      <c r="Q109" s="170">
        <f>IF('Indicator Data'!R113="No Data",1,IF('Indicator Data imputation'!R112&lt;&gt;"",1,0))</f>
        <v>0</v>
      </c>
      <c r="R109" s="170">
        <f>IF('Indicator Data'!S113="No Data",1,IF('Indicator Data imputation'!S112&lt;&gt;"",1,0))</f>
        <v>0</v>
      </c>
      <c r="S109" s="170">
        <f>IF('Indicator Data'!T113="No Data",1,IF('Indicator Data imputation'!T112&lt;&gt;"",1,0))</f>
        <v>0</v>
      </c>
      <c r="T109" s="170">
        <f>IF('Indicator Data'!U113="No Data",1,IF('Indicator Data imputation'!U112&lt;&gt;"",1,0))</f>
        <v>0</v>
      </c>
      <c r="U109" s="170">
        <f>IF('Indicator Data'!V113="No Data",1,IF('Indicator Data imputation'!V112&lt;&gt;"",1,0))</f>
        <v>0</v>
      </c>
      <c r="V109" s="170">
        <f>IF('Indicator Data'!W113="No Data",1,IF('Indicator Data imputation'!W112&lt;&gt;"",1,0))</f>
        <v>0</v>
      </c>
      <c r="W109" s="170">
        <f>IF('Indicator Data'!X113="No Data",1,IF('Indicator Data imputation'!X112&lt;&gt;"",1,0))</f>
        <v>0</v>
      </c>
      <c r="X109" s="170">
        <f>IF('Indicator Data'!Y113="No Data",1,IF('Indicator Data imputation'!Y112&lt;&gt;"",1,0))</f>
        <v>0</v>
      </c>
      <c r="Y109" s="170">
        <f>IF('Indicator Data'!Z113="No Data",1,IF('Indicator Data imputation'!Z112&lt;&gt;"",1,0))</f>
        <v>0</v>
      </c>
      <c r="Z109" s="170">
        <f>IF('Indicator Data'!AA113="No Data",1,IF('Indicator Data imputation'!AA112&lt;&gt;"",1,0))</f>
        <v>0</v>
      </c>
      <c r="AA109" s="170">
        <f>IF('Indicator Data'!AB113="No Data",1,IF('Indicator Data imputation'!AB112&lt;&gt;"",1,0))</f>
        <v>0</v>
      </c>
      <c r="AB109" s="170">
        <f>IF('Indicator Data'!AC113="No Data",1,IF('Indicator Data imputation'!AC112&lt;&gt;"",1,0))</f>
        <v>0</v>
      </c>
      <c r="AC109" s="170">
        <f>IF('Indicator Data'!AD113="No Data",1,IF('Indicator Data imputation'!AD112&lt;&gt;"",1,0))</f>
        <v>0</v>
      </c>
      <c r="AD109" s="170">
        <f>IF('Indicator Data'!AE113="No Data",1,IF('Indicator Data imputation'!AE112&lt;&gt;"",1,0))</f>
        <v>0</v>
      </c>
      <c r="AE109" s="170">
        <f>IF('Indicator Data'!AF113="No Data",1,IF('Indicator Data imputation'!AF112&lt;&gt;"",1,0))</f>
        <v>0</v>
      </c>
      <c r="AF109" s="170">
        <f>IF('Indicator Data'!AG113="No Data",1,IF('Indicator Data imputation'!AG112&lt;&gt;"",1,0))</f>
        <v>0</v>
      </c>
      <c r="AG109" s="170">
        <f>IF('Indicator Data'!AH113="No Data",1,IF('Indicator Data imputation'!AH112&lt;&gt;"",1,0))</f>
        <v>0</v>
      </c>
      <c r="AH109" s="170">
        <f>IF('Indicator Data'!AI113="No Data",1,IF('Indicator Data imputation'!AI112&lt;&gt;"",1,0))</f>
        <v>0</v>
      </c>
      <c r="AI109" s="170">
        <f>IF('Indicator Data'!AJ113="No Data",1,IF('Indicator Data imputation'!AJ112&lt;&gt;"",1,0))</f>
        <v>0</v>
      </c>
      <c r="AJ109" s="170">
        <f>IF('Indicator Data'!AK113="No Data",1,IF('Indicator Data imputation'!AK112&lt;&gt;"",1,0))</f>
        <v>0</v>
      </c>
      <c r="AK109" s="170">
        <f>IF('Indicator Data'!AL113="No Data",1,IF('Indicator Data imputation'!AL112&lt;&gt;"",1,0))</f>
        <v>0</v>
      </c>
      <c r="AL109" s="170">
        <f>IF('Indicator Data'!AM113="No Data",1,IF('Indicator Data imputation'!AM112&lt;&gt;"",1,0))</f>
        <v>0</v>
      </c>
      <c r="AM109" s="170">
        <f>IF('Indicator Data'!AN113="No Data",1,IF('Indicator Data imputation'!AN112&lt;&gt;"",1,0))</f>
        <v>0</v>
      </c>
      <c r="AN109" s="170">
        <f>IF('Indicator Data'!AO113="No Data",1,IF('Indicator Data imputation'!AO112&lt;&gt;"",1,0))</f>
        <v>0</v>
      </c>
      <c r="AO109" s="170">
        <f>IF('Indicator Data'!AP113="No Data",1,IF('Indicator Data imputation'!AP112&lt;&gt;"",1,0))</f>
        <v>0</v>
      </c>
      <c r="AP109" s="170">
        <f>IF('Indicator Data'!AQ113="No Data",1,IF('Indicator Data imputation'!AQ112&lt;&gt;"",1,0))</f>
        <v>0</v>
      </c>
      <c r="AQ109" s="170">
        <f>IF('Indicator Data'!AR113="No Data",1,IF('Indicator Data imputation'!AR112&lt;&gt;"",1,0))</f>
        <v>0</v>
      </c>
      <c r="AR109" s="170">
        <f>IF('Indicator Data'!AS113="No Data",1,IF('Indicator Data imputation'!AS112&lt;&gt;"",1,0))</f>
        <v>0</v>
      </c>
      <c r="AS109" s="170">
        <f>IF('Indicator Data'!AT113="No Data",1,IF('Indicator Data imputation'!AT112&lt;&gt;"",1,0))</f>
        <v>0</v>
      </c>
      <c r="AT109" s="170">
        <f>IF('Indicator Data'!AU113="No Data",1,IF('Indicator Data imputation'!AU112&lt;&gt;"",1,0))</f>
        <v>0</v>
      </c>
      <c r="AU109" s="170">
        <f>IF('Indicator Data'!AV113="No Data",1,IF('Indicator Data imputation'!AV112&lt;&gt;"",1,0))</f>
        <v>0</v>
      </c>
      <c r="AV109" s="170">
        <f>IF('Indicator Data'!AW113="No Data",1,IF('Indicator Data imputation'!AW112&lt;&gt;"",1,0))</f>
        <v>0</v>
      </c>
      <c r="AW109" s="170">
        <f>IF('Indicator Data'!AX113="No Data",1,IF('Indicator Data imputation'!AX112&lt;&gt;"",1,0))</f>
        <v>0</v>
      </c>
      <c r="AX109" s="170">
        <f>IF('Indicator Data'!AY113="No Data",1,IF('Indicator Data imputation'!AY112&lt;&gt;"",1,0))</f>
        <v>0</v>
      </c>
      <c r="AY109" s="170">
        <f>IF('Indicator Data'!AZ113="No Data",1,IF('Indicator Data imputation'!AZ112&lt;&gt;"",1,0))</f>
        <v>0</v>
      </c>
      <c r="AZ109" s="170">
        <f>IF('Indicator Data'!BA113="No Data",1,IF('Indicator Data imputation'!BA112&lt;&gt;"",1,0))</f>
        <v>0</v>
      </c>
      <c r="BA109" s="5">
        <f t="shared" si="2"/>
        <v>0</v>
      </c>
      <c r="BB109" s="172">
        <f t="shared" si="3"/>
        <v>0</v>
      </c>
    </row>
    <row r="110" spans="1:54" x14ac:dyDescent="0.25">
      <c r="A110" s="5" t="s">
        <v>204</v>
      </c>
      <c r="B110" s="170">
        <f>IF('Indicator Data'!C114="No Data",1,IF('Indicator Data imputation'!C113&lt;&gt;"",1,0))</f>
        <v>0</v>
      </c>
      <c r="C110" s="170">
        <f>IF('Indicator Data'!D114="No Data",1,IF('Indicator Data imputation'!D113&lt;&gt;"",1,0))</f>
        <v>0</v>
      </c>
      <c r="D110" s="170">
        <f>IF('Indicator Data'!E114="No Data",1,IF('Indicator Data imputation'!E113&lt;&gt;"",1,0))</f>
        <v>1</v>
      </c>
      <c r="E110" s="170">
        <f>IF('Indicator Data'!F114="No Data",1,IF('Indicator Data imputation'!F113&lt;&gt;"",1,0))</f>
        <v>0</v>
      </c>
      <c r="F110" s="170">
        <f>IF('Indicator Data'!G114="No Data",1,IF('Indicator Data imputation'!G113&lt;&gt;"",1,0))</f>
        <v>0</v>
      </c>
      <c r="G110" s="170">
        <f>IF('Indicator Data'!H114="No Data",1,IF('Indicator Data imputation'!H113&lt;&gt;"",1,0))</f>
        <v>0</v>
      </c>
      <c r="H110" s="170">
        <f>IF('Indicator Data'!I114="No Data",1,IF('Indicator Data imputation'!I113&lt;&gt;"",1,0))</f>
        <v>0</v>
      </c>
      <c r="I110" s="170">
        <f>IF('Indicator Data'!J114="No Data",1,IF('Indicator Data imputation'!J113&lt;&gt;"",1,0))</f>
        <v>0</v>
      </c>
      <c r="J110" s="170">
        <f>IF('Indicator Data'!K114="No Data",1,IF('Indicator Data imputation'!K113&lt;&gt;"",1,0))</f>
        <v>0</v>
      </c>
      <c r="K110" s="170">
        <f>IF('Indicator Data'!L114="No Data",1,IF('Indicator Data imputation'!L113&lt;&gt;"",1,0))</f>
        <v>0</v>
      </c>
      <c r="L110" s="170">
        <f>IF('Indicator Data'!M114="No Data",1,IF('Indicator Data imputation'!M113&lt;&gt;"",1,0))</f>
        <v>0</v>
      </c>
      <c r="M110" s="170">
        <f>IF('Indicator Data'!N114="No Data",1,IF('Indicator Data imputation'!N113&lt;&gt;"",1,0))</f>
        <v>0</v>
      </c>
      <c r="N110" s="170">
        <f>IF('Indicator Data'!O114="No Data",1,IF('Indicator Data imputation'!O113&lt;&gt;"",1,0))</f>
        <v>0</v>
      </c>
      <c r="O110" s="170">
        <f>IF('Indicator Data'!P114="No Data",1,IF('Indicator Data imputation'!P113&lt;&gt;"",1,0))</f>
        <v>0</v>
      </c>
      <c r="P110" s="170">
        <f>IF('Indicator Data'!Q114="No Data",1,IF('Indicator Data imputation'!Q113&lt;&gt;"",1,0))</f>
        <v>0</v>
      </c>
      <c r="Q110" s="170">
        <f>IF('Indicator Data'!R114="No Data",1,IF('Indicator Data imputation'!R113&lt;&gt;"",1,0))</f>
        <v>1</v>
      </c>
      <c r="R110" s="170">
        <f>IF('Indicator Data'!S114="No Data",1,IF('Indicator Data imputation'!S113&lt;&gt;"",1,0))</f>
        <v>0</v>
      </c>
      <c r="S110" s="170">
        <f>IF('Indicator Data'!T114="No Data",1,IF('Indicator Data imputation'!T113&lt;&gt;"",1,0))</f>
        <v>0</v>
      </c>
      <c r="T110" s="170">
        <f>IF('Indicator Data'!U114="No Data",1,IF('Indicator Data imputation'!U113&lt;&gt;"",1,0))</f>
        <v>0</v>
      </c>
      <c r="U110" s="170">
        <f>IF('Indicator Data'!V114="No Data",1,IF('Indicator Data imputation'!V113&lt;&gt;"",1,0))</f>
        <v>0</v>
      </c>
      <c r="V110" s="170">
        <f>IF('Indicator Data'!W114="No Data",1,IF('Indicator Data imputation'!W113&lt;&gt;"",1,0))</f>
        <v>0</v>
      </c>
      <c r="W110" s="170">
        <f>IF('Indicator Data'!X114="No Data",1,IF('Indicator Data imputation'!X113&lt;&gt;"",1,0))</f>
        <v>1</v>
      </c>
      <c r="X110" s="170">
        <f>IF('Indicator Data'!Y114="No Data",1,IF('Indicator Data imputation'!Y113&lt;&gt;"",1,0))</f>
        <v>1</v>
      </c>
      <c r="Y110" s="170">
        <f>IF('Indicator Data'!Z114="No Data",1,IF('Indicator Data imputation'!Z113&lt;&gt;"",1,0))</f>
        <v>0</v>
      </c>
      <c r="Z110" s="170">
        <f>IF('Indicator Data'!AA114="No Data",1,IF('Indicator Data imputation'!AA113&lt;&gt;"",1,0))</f>
        <v>0</v>
      </c>
      <c r="AA110" s="170">
        <f>IF('Indicator Data'!AB114="No Data",1,IF('Indicator Data imputation'!AB113&lt;&gt;"",1,0))</f>
        <v>0</v>
      </c>
      <c r="AB110" s="170">
        <f>IF('Indicator Data'!AC114="No Data",1,IF('Indicator Data imputation'!AC113&lt;&gt;"",1,0))</f>
        <v>0</v>
      </c>
      <c r="AC110" s="170">
        <f>IF('Indicator Data'!AD114="No Data",1,IF('Indicator Data imputation'!AD113&lt;&gt;"",1,0))</f>
        <v>0</v>
      </c>
      <c r="AD110" s="170">
        <f>IF('Indicator Data'!AE114="No Data",1,IF('Indicator Data imputation'!AE113&lt;&gt;"",1,0))</f>
        <v>1</v>
      </c>
      <c r="AE110" s="170">
        <f>IF('Indicator Data'!AF114="No Data",1,IF('Indicator Data imputation'!AF113&lt;&gt;"",1,0))</f>
        <v>0</v>
      </c>
      <c r="AF110" s="170">
        <f>IF('Indicator Data'!AG114="No Data",1,IF('Indicator Data imputation'!AG113&lt;&gt;"",1,0))</f>
        <v>0</v>
      </c>
      <c r="AG110" s="170">
        <f>IF('Indicator Data'!AH114="No Data",1,IF('Indicator Data imputation'!AH113&lt;&gt;"",1,0))</f>
        <v>0</v>
      </c>
      <c r="AH110" s="170">
        <f>IF('Indicator Data'!AI114="No Data",1,IF('Indicator Data imputation'!AI113&lt;&gt;"",1,0))</f>
        <v>0</v>
      </c>
      <c r="AI110" s="170">
        <f>IF('Indicator Data'!AJ114="No Data",1,IF('Indicator Data imputation'!AJ113&lt;&gt;"",1,0))</f>
        <v>0</v>
      </c>
      <c r="AJ110" s="170">
        <f>IF('Indicator Data'!AK114="No Data",1,IF('Indicator Data imputation'!AK113&lt;&gt;"",1,0))</f>
        <v>0</v>
      </c>
      <c r="AK110" s="170">
        <f>IF('Indicator Data'!AL114="No Data",1,IF('Indicator Data imputation'!AL113&lt;&gt;"",1,0))</f>
        <v>0</v>
      </c>
      <c r="AL110" s="170">
        <f>IF('Indicator Data'!AM114="No Data",1,IF('Indicator Data imputation'!AM113&lt;&gt;"",1,0))</f>
        <v>0</v>
      </c>
      <c r="AM110" s="170">
        <f>IF('Indicator Data'!AN114="No Data",1,IF('Indicator Data imputation'!AN113&lt;&gt;"",1,0))</f>
        <v>0</v>
      </c>
      <c r="AN110" s="170">
        <f>IF('Indicator Data'!AO114="No Data",1,IF('Indicator Data imputation'!AO113&lt;&gt;"",1,0))</f>
        <v>0</v>
      </c>
      <c r="AO110" s="170">
        <f>IF('Indicator Data'!AP114="No Data",1,IF('Indicator Data imputation'!AP113&lt;&gt;"",1,0))</f>
        <v>0</v>
      </c>
      <c r="AP110" s="170">
        <f>IF('Indicator Data'!AQ114="No Data",1,IF('Indicator Data imputation'!AQ113&lt;&gt;"",1,0))</f>
        <v>0</v>
      </c>
      <c r="AQ110" s="170">
        <f>IF('Indicator Data'!AR114="No Data",1,IF('Indicator Data imputation'!AR113&lt;&gt;"",1,0))</f>
        <v>0</v>
      </c>
      <c r="AR110" s="170">
        <f>IF('Indicator Data'!AS114="No Data",1,IF('Indicator Data imputation'!AS113&lt;&gt;"",1,0))</f>
        <v>0</v>
      </c>
      <c r="AS110" s="170">
        <f>IF('Indicator Data'!AT114="No Data",1,IF('Indicator Data imputation'!AT113&lt;&gt;"",1,0))</f>
        <v>0</v>
      </c>
      <c r="AT110" s="170">
        <f>IF('Indicator Data'!AU114="No Data",1,IF('Indicator Data imputation'!AU113&lt;&gt;"",1,0))</f>
        <v>0</v>
      </c>
      <c r="AU110" s="170">
        <f>IF('Indicator Data'!AV114="No Data",1,IF('Indicator Data imputation'!AV113&lt;&gt;"",1,0))</f>
        <v>0</v>
      </c>
      <c r="AV110" s="170">
        <f>IF('Indicator Data'!AW114="No Data",1,IF('Indicator Data imputation'!AW113&lt;&gt;"",1,0))</f>
        <v>0</v>
      </c>
      <c r="AW110" s="170">
        <f>IF('Indicator Data'!AX114="No Data",1,IF('Indicator Data imputation'!AX113&lt;&gt;"",1,0))</f>
        <v>0</v>
      </c>
      <c r="AX110" s="170">
        <f>IF('Indicator Data'!AY114="No Data",1,IF('Indicator Data imputation'!AY113&lt;&gt;"",1,0))</f>
        <v>0</v>
      </c>
      <c r="AY110" s="170">
        <f>IF('Indicator Data'!AZ114="No Data",1,IF('Indicator Data imputation'!AZ113&lt;&gt;"",1,0))</f>
        <v>0</v>
      </c>
      <c r="AZ110" s="170">
        <f>IF('Indicator Data'!BA114="No Data",1,IF('Indicator Data imputation'!BA113&lt;&gt;"",1,0))</f>
        <v>0</v>
      </c>
      <c r="BA110" s="5">
        <f t="shared" si="2"/>
        <v>5</v>
      </c>
      <c r="BB110" s="172">
        <f t="shared" si="3"/>
        <v>9.8039215686274508E-2</v>
      </c>
    </row>
    <row r="111" spans="1:54" x14ac:dyDescent="0.25">
      <c r="A111" s="5" t="s">
        <v>206</v>
      </c>
      <c r="B111" s="170">
        <f>IF('Indicator Data'!C115="No Data",1,IF('Indicator Data imputation'!C114&lt;&gt;"",1,0))</f>
        <v>0</v>
      </c>
      <c r="C111" s="170">
        <f>IF('Indicator Data'!D115="No Data",1,IF('Indicator Data imputation'!D114&lt;&gt;"",1,0))</f>
        <v>0</v>
      </c>
      <c r="D111" s="170">
        <f>IF('Indicator Data'!E115="No Data",1,IF('Indicator Data imputation'!E114&lt;&gt;"",1,0))</f>
        <v>0</v>
      </c>
      <c r="E111" s="170">
        <f>IF('Indicator Data'!F115="No Data",1,IF('Indicator Data imputation'!F114&lt;&gt;"",1,0))</f>
        <v>0</v>
      </c>
      <c r="F111" s="170">
        <f>IF('Indicator Data'!G115="No Data",1,IF('Indicator Data imputation'!G114&lt;&gt;"",1,0))</f>
        <v>0</v>
      </c>
      <c r="G111" s="170">
        <f>IF('Indicator Data'!H115="No Data",1,IF('Indicator Data imputation'!H114&lt;&gt;"",1,0))</f>
        <v>0</v>
      </c>
      <c r="H111" s="170">
        <f>IF('Indicator Data'!I115="No Data",1,IF('Indicator Data imputation'!I114&lt;&gt;"",1,0))</f>
        <v>0</v>
      </c>
      <c r="I111" s="170">
        <f>IF('Indicator Data'!J115="No Data",1,IF('Indicator Data imputation'!J114&lt;&gt;"",1,0))</f>
        <v>0</v>
      </c>
      <c r="J111" s="170">
        <f>IF('Indicator Data'!K115="No Data",1,IF('Indicator Data imputation'!K114&lt;&gt;"",1,0))</f>
        <v>0</v>
      </c>
      <c r="K111" s="170">
        <f>IF('Indicator Data'!L115="No Data",1,IF('Indicator Data imputation'!L114&lt;&gt;"",1,0))</f>
        <v>0</v>
      </c>
      <c r="L111" s="170">
        <f>IF('Indicator Data'!M115="No Data",1,IF('Indicator Data imputation'!M114&lt;&gt;"",1,0))</f>
        <v>0</v>
      </c>
      <c r="M111" s="170">
        <f>IF('Indicator Data'!N115="No Data",1,IF('Indicator Data imputation'!N114&lt;&gt;"",1,0))</f>
        <v>0</v>
      </c>
      <c r="N111" s="170">
        <f>IF('Indicator Data'!O115="No Data",1,IF('Indicator Data imputation'!O114&lt;&gt;"",1,0))</f>
        <v>0</v>
      </c>
      <c r="O111" s="170">
        <f>IF('Indicator Data'!P115="No Data",1,IF('Indicator Data imputation'!P114&lt;&gt;"",1,0))</f>
        <v>0</v>
      </c>
      <c r="P111" s="170">
        <f>IF('Indicator Data'!Q115="No Data",1,IF('Indicator Data imputation'!Q114&lt;&gt;"",1,0))</f>
        <v>0</v>
      </c>
      <c r="Q111" s="170">
        <f>IF('Indicator Data'!R115="No Data",1,IF('Indicator Data imputation'!R114&lt;&gt;"",1,0))</f>
        <v>0</v>
      </c>
      <c r="R111" s="170">
        <f>IF('Indicator Data'!S115="No Data",1,IF('Indicator Data imputation'!S114&lt;&gt;"",1,0))</f>
        <v>0</v>
      </c>
      <c r="S111" s="170">
        <f>IF('Indicator Data'!T115="No Data",1,IF('Indicator Data imputation'!T114&lt;&gt;"",1,0))</f>
        <v>0</v>
      </c>
      <c r="T111" s="170">
        <f>IF('Indicator Data'!U115="No Data",1,IF('Indicator Data imputation'!U114&lt;&gt;"",1,0))</f>
        <v>0</v>
      </c>
      <c r="U111" s="170">
        <f>IF('Indicator Data'!V115="No Data",1,IF('Indicator Data imputation'!V114&lt;&gt;"",1,0))</f>
        <v>0</v>
      </c>
      <c r="V111" s="170">
        <f>IF('Indicator Data'!W115="No Data",1,IF('Indicator Data imputation'!W114&lt;&gt;"",1,0))</f>
        <v>0</v>
      </c>
      <c r="W111" s="170">
        <f>IF('Indicator Data'!X115="No Data",1,IF('Indicator Data imputation'!X114&lt;&gt;"",1,0))</f>
        <v>0</v>
      </c>
      <c r="X111" s="170">
        <f>IF('Indicator Data'!Y115="No Data",1,IF('Indicator Data imputation'!Y114&lt;&gt;"",1,0))</f>
        <v>0</v>
      </c>
      <c r="Y111" s="170">
        <f>IF('Indicator Data'!Z115="No Data",1,IF('Indicator Data imputation'!Z114&lt;&gt;"",1,0))</f>
        <v>0</v>
      </c>
      <c r="Z111" s="170">
        <f>IF('Indicator Data'!AA115="No Data",1,IF('Indicator Data imputation'!AA114&lt;&gt;"",1,0))</f>
        <v>0</v>
      </c>
      <c r="AA111" s="170">
        <f>IF('Indicator Data'!AB115="No Data",1,IF('Indicator Data imputation'!AB114&lt;&gt;"",1,0))</f>
        <v>0</v>
      </c>
      <c r="AB111" s="170">
        <f>IF('Indicator Data'!AC115="No Data",1,IF('Indicator Data imputation'!AC114&lt;&gt;"",1,0))</f>
        <v>0</v>
      </c>
      <c r="AC111" s="170">
        <f>IF('Indicator Data'!AD115="No Data",1,IF('Indicator Data imputation'!AD114&lt;&gt;"",1,0))</f>
        <v>0</v>
      </c>
      <c r="AD111" s="170">
        <f>IF('Indicator Data'!AE115="No Data",1,IF('Indicator Data imputation'!AE114&lt;&gt;"",1,0))</f>
        <v>0</v>
      </c>
      <c r="AE111" s="170">
        <f>IF('Indicator Data'!AF115="No Data",1,IF('Indicator Data imputation'!AF114&lt;&gt;"",1,0))</f>
        <v>0</v>
      </c>
      <c r="AF111" s="170">
        <f>IF('Indicator Data'!AG115="No Data",1,IF('Indicator Data imputation'!AG114&lt;&gt;"",1,0))</f>
        <v>0</v>
      </c>
      <c r="AG111" s="170">
        <f>IF('Indicator Data'!AH115="No Data",1,IF('Indicator Data imputation'!AH114&lt;&gt;"",1,0))</f>
        <v>0</v>
      </c>
      <c r="AH111" s="170">
        <f>IF('Indicator Data'!AI115="No Data",1,IF('Indicator Data imputation'!AI114&lt;&gt;"",1,0))</f>
        <v>0</v>
      </c>
      <c r="AI111" s="170">
        <f>IF('Indicator Data'!AJ115="No Data",1,IF('Indicator Data imputation'!AJ114&lt;&gt;"",1,0))</f>
        <v>0</v>
      </c>
      <c r="AJ111" s="170">
        <f>IF('Indicator Data'!AK115="No Data",1,IF('Indicator Data imputation'!AK114&lt;&gt;"",1,0))</f>
        <v>0</v>
      </c>
      <c r="AK111" s="170">
        <f>IF('Indicator Data'!AL115="No Data",1,IF('Indicator Data imputation'!AL114&lt;&gt;"",1,0))</f>
        <v>0</v>
      </c>
      <c r="AL111" s="170">
        <f>IF('Indicator Data'!AM115="No Data",1,IF('Indicator Data imputation'!AM114&lt;&gt;"",1,0))</f>
        <v>0</v>
      </c>
      <c r="AM111" s="170">
        <f>IF('Indicator Data'!AN115="No Data",1,IF('Indicator Data imputation'!AN114&lt;&gt;"",1,0))</f>
        <v>0</v>
      </c>
      <c r="AN111" s="170">
        <f>IF('Indicator Data'!AO115="No Data",1,IF('Indicator Data imputation'!AO114&lt;&gt;"",1,0))</f>
        <v>0</v>
      </c>
      <c r="AO111" s="170">
        <f>IF('Indicator Data'!AP115="No Data",1,IF('Indicator Data imputation'!AP114&lt;&gt;"",1,0))</f>
        <v>0</v>
      </c>
      <c r="AP111" s="170">
        <f>IF('Indicator Data'!AQ115="No Data",1,IF('Indicator Data imputation'!AQ114&lt;&gt;"",1,0))</f>
        <v>0</v>
      </c>
      <c r="AQ111" s="170">
        <f>IF('Indicator Data'!AR115="No Data",1,IF('Indicator Data imputation'!AR114&lt;&gt;"",1,0))</f>
        <v>0</v>
      </c>
      <c r="AR111" s="170">
        <f>IF('Indicator Data'!AS115="No Data",1,IF('Indicator Data imputation'!AS114&lt;&gt;"",1,0))</f>
        <v>0</v>
      </c>
      <c r="AS111" s="170">
        <f>IF('Indicator Data'!AT115="No Data",1,IF('Indicator Data imputation'!AT114&lt;&gt;"",1,0))</f>
        <v>0</v>
      </c>
      <c r="AT111" s="170">
        <f>IF('Indicator Data'!AU115="No Data",1,IF('Indicator Data imputation'!AU114&lt;&gt;"",1,0))</f>
        <v>0</v>
      </c>
      <c r="AU111" s="170">
        <f>IF('Indicator Data'!AV115="No Data",1,IF('Indicator Data imputation'!AV114&lt;&gt;"",1,0))</f>
        <v>0</v>
      </c>
      <c r="AV111" s="170">
        <f>IF('Indicator Data'!AW115="No Data",1,IF('Indicator Data imputation'!AW114&lt;&gt;"",1,0))</f>
        <v>0</v>
      </c>
      <c r="AW111" s="170">
        <f>IF('Indicator Data'!AX115="No Data",1,IF('Indicator Data imputation'!AX114&lt;&gt;"",1,0))</f>
        <v>0</v>
      </c>
      <c r="AX111" s="170">
        <f>IF('Indicator Data'!AY115="No Data",1,IF('Indicator Data imputation'!AY114&lt;&gt;"",1,0))</f>
        <v>0</v>
      </c>
      <c r="AY111" s="170">
        <f>IF('Indicator Data'!AZ115="No Data",1,IF('Indicator Data imputation'!AZ114&lt;&gt;"",1,0))</f>
        <v>0</v>
      </c>
      <c r="AZ111" s="170">
        <f>IF('Indicator Data'!BA115="No Data",1,IF('Indicator Data imputation'!BA114&lt;&gt;"",1,0))</f>
        <v>0</v>
      </c>
      <c r="BA111" s="5">
        <f t="shared" si="2"/>
        <v>0</v>
      </c>
      <c r="BB111" s="172">
        <f t="shared" si="3"/>
        <v>0</v>
      </c>
    </row>
    <row r="112" spans="1:54" x14ac:dyDescent="0.25">
      <c r="A112" s="5" t="s">
        <v>208</v>
      </c>
      <c r="B112" s="170">
        <f>IF('Indicator Data'!C116="No Data",1,IF('Indicator Data imputation'!C115&lt;&gt;"",1,0))</f>
        <v>0</v>
      </c>
      <c r="C112" s="170">
        <f>IF('Indicator Data'!D116="No Data",1,IF('Indicator Data imputation'!D115&lt;&gt;"",1,0))</f>
        <v>0</v>
      </c>
      <c r="D112" s="170">
        <f>IF('Indicator Data'!E116="No Data",1,IF('Indicator Data imputation'!E115&lt;&gt;"",1,0))</f>
        <v>1</v>
      </c>
      <c r="E112" s="170">
        <f>IF('Indicator Data'!F116="No Data",1,IF('Indicator Data imputation'!F115&lt;&gt;"",1,0))</f>
        <v>0</v>
      </c>
      <c r="F112" s="170">
        <f>IF('Indicator Data'!G116="No Data",1,IF('Indicator Data imputation'!G115&lt;&gt;"",1,0))</f>
        <v>0</v>
      </c>
      <c r="G112" s="170">
        <f>IF('Indicator Data'!H116="No Data",1,IF('Indicator Data imputation'!H115&lt;&gt;"",1,0))</f>
        <v>0</v>
      </c>
      <c r="H112" s="170">
        <f>IF('Indicator Data'!I116="No Data",1,IF('Indicator Data imputation'!I115&lt;&gt;"",1,0))</f>
        <v>0</v>
      </c>
      <c r="I112" s="170">
        <f>IF('Indicator Data'!J116="No Data",1,IF('Indicator Data imputation'!J115&lt;&gt;"",1,0))</f>
        <v>0</v>
      </c>
      <c r="J112" s="170">
        <f>IF('Indicator Data'!K116="No Data",1,IF('Indicator Data imputation'!K115&lt;&gt;"",1,0))</f>
        <v>0</v>
      </c>
      <c r="K112" s="170">
        <f>IF('Indicator Data'!L116="No Data",1,IF('Indicator Data imputation'!L115&lt;&gt;"",1,0))</f>
        <v>0</v>
      </c>
      <c r="L112" s="170">
        <f>IF('Indicator Data'!M116="No Data",1,IF('Indicator Data imputation'!M115&lt;&gt;"",1,0))</f>
        <v>0</v>
      </c>
      <c r="M112" s="170">
        <f>IF('Indicator Data'!N116="No Data",1,IF('Indicator Data imputation'!N115&lt;&gt;"",1,0))</f>
        <v>0</v>
      </c>
      <c r="N112" s="170">
        <f>IF('Indicator Data'!O116="No Data",1,IF('Indicator Data imputation'!O115&lt;&gt;"",1,0))</f>
        <v>0</v>
      </c>
      <c r="O112" s="170">
        <f>IF('Indicator Data'!P116="No Data",1,IF('Indicator Data imputation'!P115&lt;&gt;"",1,0))</f>
        <v>0</v>
      </c>
      <c r="P112" s="170">
        <f>IF('Indicator Data'!Q116="No Data",1,IF('Indicator Data imputation'!Q115&lt;&gt;"",1,0))</f>
        <v>0</v>
      </c>
      <c r="Q112" s="170">
        <f>IF('Indicator Data'!R116="No Data",1,IF('Indicator Data imputation'!R115&lt;&gt;"",1,0))</f>
        <v>1</v>
      </c>
      <c r="R112" s="170">
        <f>IF('Indicator Data'!S116="No Data",1,IF('Indicator Data imputation'!S115&lt;&gt;"",1,0))</f>
        <v>0</v>
      </c>
      <c r="S112" s="170">
        <f>IF('Indicator Data'!T116="No Data",1,IF('Indicator Data imputation'!T115&lt;&gt;"",1,0))</f>
        <v>0</v>
      </c>
      <c r="T112" s="170">
        <f>IF('Indicator Data'!U116="No Data",1,IF('Indicator Data imputation'!U115&lt;&gt;"",1,0))</f>
        <v>0</v>
      </c>
      <c r="U112" s="170">
        <f>IF('Indicator Data'!V116="No Data",1,IF('Indicator Data imputation'!V115&lt;&gt;"",1,0))</f>
        <v>0</v>
      </c>
      <c r="V112" s="170">
        <f>IF('Indicator Data'!W116="No Data",1,IF('Indicator Data imputation'!W115&lt;&gt;"",1,0))</f>
        <v>0</v>
      </c>
      <c r="W112" s="170">
        <f>IF('Indicator Data'!X116="No Data",1,IF('Indicator Data imputation'!X115&lt;&gt;"",1,0))</f>
        <v>1</v>
      </c>
      <c r="X112" s="170">
        <f>IF('Indicator Data'!Y116="No Data",1,IF('Indicator Data imputation'!Y115&lt;&gt;"",1,0))</f>
        <v>0</v>
      </c>
      <c r="Y112" s="170">
        <f>IF('Indicator Data'!Z116="No Data",1,IF('Indicator Data imputation'!Z115&lt;&gt;"",1,0))</f>
        <v>0</v>
      </c>
      <c r="Z112" s="170">
        <f>IF('Indicator Data'!AA116="No Data",1,IF('Indicator Data imputation'!AA115&lt;&gt;"",1,0))</f>
        <v>0</v>
      </c>
      <c r="AA112" s="170">
        <f>IF('Indicator Data'!AB116="No Data",1,IF('Indicator Data imputation'!AB115&lt;&gt;"",1,0))</f>
        <v>1</v>
      </c>
      <c r="AB112" s="170">
        <f>IF('Indicator Data'!AC116="No Data",1,IF('Indicator Data imputation'!AC115&lt;&gt;"",1,0))</f>
        <v>0</v>
      </c>
      <c r="AC112" s="170">
        <f>IF('Indicator Data'!AD116="No Data",1,IF('Indicator Data imputation'!AD115&lt;&gt;"",1,0))</f>
        <v>0</v>
      </c>
      <c r="AD112" s="170">
        <f>IF('Indicator Data'!AE116="No Data",1,IF('Indicator Data imputation'!AE115&lt;&gt;"",1,0))</f>
        <v>1</v>
      </c>
      <c r="AE112" s="170">
        <f>IF('Indicator Data'!AF116="No Data",1,IF('Indicator Data imputation'!AF115&lt;&gt;"",1,0))</f>
        <v>1</v>
      </c>
      <c r="AF112" s="170">
        <f>IF('Indicator Data'!AG116="No Data",1,IF('Indicator Data imputation'!AG115&lt;&gt;"",1,0))</f>
        <v>1</v>
      </c>
      <c r="AG112" s="170">
        <f>IF('Indicator Data'!AH116="No Data",1,IF('Indicator Data imputation'!AH115&lt;&gt;"",1,0))</f>
        <v>0</v>
      </c>
      <c r="AH112" s="170">
        <f>IF('Indicator Data'!AI116="No Data",1,IF('Indicator Data imputation'!AI115&lt;&gt;"",1,0))</f>
        <v>0</v>
      </c>
      <c r="AI112" s="170">
        <f>IF('Indicator Data'!AJ116="No Data",1,IF('Indicator Data imputation'!AJ115&lt;&gt;"",1,0))</f>
        <v>0</v>
      </c>
      <c r="AJ112" s="170">
        <f>IF('Indicator Data'!AK116="No Data",1,IF('Indicator Data imputation'!AK115&lt;&gt;"",1,0))</f>
        <v>0</v>
      </c>
      <c r="AK112" s="170">
        <f>IF('Indicator Data'!AL116="No Data",1,IF('Indicator Data imputation'!AL115&lt;&gt;"",1,0))</f>
        <v>0</v>
      </c>
      <c r="AL112" s="170">
        <f>IF('Indicator Data'!AM116="No Data",1,IF('Indicator Data imputation'!AM115&lt;&gt;"",1,0))</f>
        <v>0</v>
      </c>
      <c r="AM112" s="170">
        <f>IF('Indicator Data'!AN116="No Data",1,IF('Indicator Data imputation'!AN115&lt;&gt;"",1,0))</f>
        <v>1</v>
      </c>
      <c r="AN112" s="170">
        <f>IF('Indicator Data'!AO116="No Data",1,IF('Indicator Data imputation'!AO115&lt;&gt;"",1,0))</f>
        <v>1</v>
      </c>
      <c r="AO112" s="170">
        <f>IF('Indicator Data'!AP116="No Data",1,IF('Indicator Data imputation'!AP115&lt;&gt;"",1,0))</f>
        <v>1</v>
      </c>
      <c r="AP112" s="170">
        <f>IF('Indicator Data'!AQ116="No Data",1,IF('Indicator Data imputation'!AQ115&lt;&gt;"",1,0))</f>
        <v>1</v>
      </c>
      <c r="AQ112" s="170">
        <f>IF('Indicator Data'!AR116="No Data",1,IF('Indicator Data imputation'!AR115&lt;&gt;"",1,0))</f>
        <v>0</v>
      </c>
      <c r="AR112" s="170">
        <f>IF('Indicator Data'!AS116="No Data",1,IF('Indicator Data imputation'!AS115&lt;&gt;"",1,0))</f>
        <v>0</v>
      </c>
      <c r="AS112" s="170">
        <f>IF('Indicator Data'!AT116="No Data",1,IF('Indicator Data imputation'!AT115&lt;&gt;"",1,0))</f>
        <v>1</v>
      </c>
      <c r="AT112" s="170">
        <f>IF('Indicator Data'!AU116="No Data",1,IF('Indicator Data imputation'!AU115&lt;&gt;"",1,0))</f>
        <v>0</v>
      </c>
      <c r="AU112" s="170">
        <f>IF('Indicator Data'!AV116="No Data",1,IF('Indicator Data imputation'!AV115&lt;&gt;"",1,0))</f>
        <v>1</v>
      </c>
      <c r="AV112" s="170">
        <f>IF('Indicator Data'!AW116="No Data",1,IF('Indicator Data imputation'!AW115&lt;&gt;"",1,0))</f>
        <v>0</v>
      </c>
      <c r="AW112" s="170">
        <f>IF('Indicator Data'!AX116="No Data",1,IF('Indicator Data imputation'!AX115&lt;&gt;"",1,0))</f>
        <v>0</v>
      </c>
      <c r="AX112" s="170">
        <f>IF('Indicator Data'!AY116="No Data",1,IF('Indicator Data imputation'!AY115&lt;&gt;"",1,0))</f>
        <v>0</v>
      </c>
      <c r="AY112" s="170">
        <f>IF('Indicator Data'!AZ116="No Data",1,IF('Indicator Data imputation'!AZ115&lt;&gt;"",1,0))</f>
        <v>0</v>
      </c>
      <c r="AZ112" s="170">
        <f>IF('Indicator Data'!BA116="No Data",1,IF('Indicator Data imputation'!BA115&lt;&gt;"",1,0))</f>
        <v>0</v>
      </c>
      <c r="BA112" s="5">
        <f t="shared" si="2"/>
        <v>13</v>
      </c>
      <c r="BB112" s="172">
        <f t="shared" si="3"/>
        <v>0.25490196078431371</v>
      </c>
    </row>
    <row r="113" spans="1:54" x14ac:dyDescent="0.25">
      <c r="A113" s="5" t="s">
        <v>209</v>
      </c>
      <c r="B113" s="170">
        <f>IF('Indicator Data'!C117="No Data",1,IF('Indicator Data imputation'!C116&lt;&gt;"",1,0))</f>
        <v>0</v>
      </c>
      <c r="C113" s="170">
        <f>IF('Indicator Data'!D117="No Data",1,IF('Indicator Data imputation'!D116&lt;&gt;"",1,0))</f>
        <v>0</v>
      </c>
      <c r="D113" s="170">
        <f>IF('Indicator Data'!E117="No Data",1,IF('Indicator Data imputation'!E116&lt;&gt;"",1,0))</f>
        <v>0</v>
      </c>
      <c r="E113" s="170">
        <f>IF('Indicator Data'!F117="No Data",1,IF('Indicator Data imputation'!F116&lt;&gt;"",1,0))</f>
        <v>0</v>
      </c>
      <c r="F113" s="170">
        <f>IF('Indicator Data'!G117="No Data",1,IF('Indicator Data imputation'!G116&lt;&gt;"",1,0))</f>
        <v>0</v>
      </c>
      <c r="G113" s="170">
        <f>IF('Indicator Data'!H117="No Data",1,IF('Indicator Data imputation'!H116&lt;&gt;"",1,0))</f>
        <v>0</v>
      </c>
      <c r="H113" s="170">
        <f>IF('Indicator Data'!I117="No Data",1,IF('Indicator Data imputation'!I116&lt;&gt;"",1,0))</f>
        <v>0</v>
      </c>
      <c r="I113" s="170">
        <f>IF('Indicator Data'!J117="No Data",1,IF('Indicator Data imputation'!J116&lt;&gt;"",1,0))</f>
        <v>0</v>
      </c>
      <c r="J113" s="170">
        <f>IF('Indicator Data'!K117="No Data",1,IF('Indicator Data imputation'!K116&lt;&gt;"",1,0))</f>
        <v>0</v>
      </c>
      <c r="K113" s="170">
        <f>IF('Indicator Data'!L117="No Data",1,IF('Indicator Data imputation'!L116&lt;&gt;"",1,0))</f>
        <v>0</v>
      </c>
      <c r="L113" s="170">
        <f>IF('Indicator Data'!M117="No Data",1,IF('Indicator Data imputation'!M116&lt;&gt;"",1,0))</f>
        <v>0</v>
      </c>
      <c r="M113" s="170">
        <f>IF('Indicator Data'!N117="No Data",1,IF('Indicator Data imputation'!N116&lt;&gt;"",1,0))</f>
        <v>0</v>
      </c>
      <c r="N113" s="170">
        <f>IF('Indicator Data'!O117="No Data",1,IF('Indicator Data imputation'!O116&lt;&gt;"",1,0))</f>
        <v>0</v>
      </c>
      <c r="O113" s="170">
        <f>IF('Indicator Data'!P117="No Data",1,IF('Indicator Data imputation'!P116&lt;&gt;"",1,0))</f>
        <v>0</v>
      </c>
      <c r="P113" s="170">
        <f>IF('Indicator Data'!Q117="No Data",1,IF('Indicator Data imputation'!Q116&lt;&gt;"",1,0))</f>
        <v>0</v>
      </c>
      <c r="Q113" s="170">
        <f>IF('Indicator Data'!R117="No Data",1,IF('Indicator Data imputation'!R116&lt;&gt;"",1,0))</f>
        <v>0</v>
      </c>
      <c r="R113" s="170">
        <f>IF('Indicator Data'!S117="No Data",1,IF('Indicator Data imputation'!S116&lt;&gt;"",1,0))</f>
        <v>0</v>
      </c>
      <c r="S113" s="170">
        <f>IF('Indicator Data'!T117="No Data",1,IF('Indicator Data imputation'!T116&lt;&gt;"",1,0))</f>
        <v>0</v>
      </c>
      <c r="T113" s="170">
        <f>IF('Indicator Data'!U117="No Data",1,IF('Indicator Data imputation'!U116&lt;&gt;"",1,0))</f>
        <v>0</v>
      </c>
      <c r="U113" s="170">
        <f>IF('Indicator Data'!V117="No Data",1,IF('Indicator Data imputation'!V116&lt;&gt;"",1,0))</f>
        <v>0</v>
      </c>
      <c r="V113" s="170">
        <f>IF('Indicator Data'!W117="No Data",1,IF('Indicator Data imputation'!W116&lt;&gt;"",1,0))</f>
        <v>0</v>
      </c>
      <c r="W113" s="170">
        <f>IF('Indicator Data'!X117="No Data",1,IF('Indicator Data imputation'!X116&lt;&gt;"",1,0))</f>
        <v>0</v>
      </c>
      <c r="X113" s="170">
        <f>IF('Indicator Data'!Y117="No Data",1,IF('Indicator Data imputation'!Y116&lt;&gt;"",1,0))</f>
        <v>0</v>
      </c>
      <c r="Y113" s="170">
        <f>IF('Indicator Data'!Z117="No Data",1,IF('Indicator Data imputation'!Z116&lt;&gt;"",1,0))</f>
        <v>0</v>
      </c>
      <c r="Z113" s="170">
        <f>IF('Indicator Data'!AA117="No Data",1,IF('Indicator Data imputation'!AA116&lt;&gt;"",1,0))</f>
        <v>0</v>
      </c>
      <c r="AA113" s="170">
        <f>IF('Indicator Data'!AB117="No Data",1,IF('Indicator Data imputation'!AB116&lt;&gt;"",1,0))</f>
        <v>0</v>
      </c>
      <c r="AB113" s="170">
        <f>IF('Indicator Data'!AC117="No Data",1,IF('Indicator Data imputation'!AC116&lt;&gt;"",1,0))</f>
        <v>0</v>
      </c>
      <c r="AC113" s="170">
        <f>IF('Indicator Data'!AD117="No Data",1,IF('Indicator Data imputation'!AD116&lt;&gt;"",1,0))</f>
        <v>0</v>
      </c>
      <c r="AD113" s="170">
        <f>IF('Indicator Data'!AE117="No Data",1,IF('Indicator Data imputation'!AE116&lt;&gt;"",1,0))</f>
        <v>1</v>
      </c>
      <c r="AE113" s="170">
        <f>IF('Indicator Data'!AF117="No Data",1,IF('Indicator Data imputation'!AF116&lt;&gt;"",1,0))</f>
        <v>0</v>
      </c>
      <c r="AF113" s="170">
        <f>IF('Indicator Data'!AG117="No Data",1,IF('Indicator Data imputation'!AG116&lt;&gt;"",1,0))</f>
        <v>0</v>
      </c>
      <c r="AG113" s="170">
        <f>IF('Indicator Data'!AH117="No Data",1,IF('Indicator Data imputation'!AH116&lt;&gt;"",1,0))</f>
        <v>0</v>
      </c>
      <c r="AH113" s="170">
        <f>IF('Indicator Data'!AI117="No Data",1,IF('Indicator Data imputation'!AI116&lt;&gt;"",1,0))</f>
        <v>0</v>
      </c>
      <c r="AI113" s="170">
        <f>IF('Indicator Data'!AJ117="No Data",1,IF('Indicator Data imputation'!AJ116&lt;&gt;"",1,0))</f>
        <v>0</v>
      </c>
      <c r="AJ113" s="170">
        <f>IF('Indicator Data'!AK117="No Data",1,IF('Indicator Data imputation'!AK116&lt;&gt;"",1,0))</f>
        <v>0</v>
      </c>
      <c r="AK113" s="170">
        <f>IF('Indicator Data'!AL117="No Data",1,IF('Indicator Data imputation'!AL116&lt;&gt;"",1,0))</f>
        <v>0</v>
      </c>
      <c r="AL113" s="170">
        <f>IF('Indicator Data'!AM117="No Data",1,IF('Indicator Data imputation'!AM116&lt;&gt;"",1,0))</f>
        <v>0</v>
      </c>
      <c r="AM113" s="170">
        <f>IF('Indicator Data'!AN117="No Data",1,IF('Indicator Data imputation'!AN116&lt;&gt;"",1,0))</f>
        <v>0</v>
      </c>
      <c r="AN113" s="170">
        <f>IF('Indicator Data'!AO117="No Data",1,IF('Indicator Data imputation'!AO116&lt;&gt;"",1,0))</f>
        <v>0</v>
      </c>
      <c r="AO113" s="170">
        <f>IF('Indicator Data'!AP117="No Data",1,IF('Indicator Data imputation'!AP116&lt;&gt;"",1,0))</f>
        <v>0</v>
      </c>
      <c r="AP113" s="170">
        <f>IF('Indicator Data'!AQ117="No Data",1,IF('Indicator Data imputation'!AQ116&lt;&gt;"",1,0))</f>
        <v>0</v>
      </c>
      <c r="AQ113" s="170">
        <f>IF('Indicator Data'!AR117="No Data",1,IF('Indicator Data imputation'!AR116&lt;&gt;"",1,0))</f>
        <v>0</v>
      </c>
      <c r="AR113" s="170">
        <f>IF('Indicator Data'!AS117="No Data",1,IF('Indicator Data imputation'!AS116&lt;&gt;"",1,0))</f>
        <v>0</v>
      </c>
      <c r="AS113" s="170">
        <f>IF('Indicator Data'!AT117="No Data",1,IF('Indicator Data imputation'!AT116&lt;&gt;"",1,0))</f>
        <v>0</v>
      </c>
      <c r="AT113" s="170">
        <f>IF('Indicator Data'!AU117="No Data",1,IF('Indicator Data imputation'!AU116&lt;&gt;"",1,0))</f>
        <v>0</v>
      </c>
      <c r="AU113" s="170">
        <f>IF('Indicator Data'!AV117="No Data",1,IF('Indicator Data imputation'!AV116&lt;&gt;"",1,0))</f>
        <v>0</v>
      </c>
      <c r="AV113" s="170">
        <f>IF('Indicator Data'!AW117="No Data",1,IF('Indicator Data imputation'!AW116&lt;&gt;"",1,0))</f>
        <v>0</v>
      </c>
      <c r="AW113" s="170">
        <f>IF('Indicator Data'!AX117="No Data",1,IF('Indicator Data imputation'!AX116&lt;&gt;"",1,0))</f>
        <v>0</v>
      </c>
      <c r="AX113" s="170">
        <f>IF('Indicator Data'!AY117="No Data",1,IF('Indicator Data imputation'!AY116&lt;&gt;"",1,0))</f>
        <v>0</v>
      </c>
      <c r="AY113" s="170">
        <f>IF('Indicator Data'!AZ117="No Data",1,IF('Indicator Data imputation'!AZ116&lt;&gt;"",1,0))</f>
        <v>0</v>
      </c>
      <c r="AZ113" s="170">
        <f>IF('Indicator Data'!BA117="No Data",1,IF('Indicator Data imputation'!BA116&lt;&gt;"",1,0))</f>
        <v>0</v>
      </c>
      <c r="BA113" s="5">
        <f t="shared" si="2"/>
        <v>1</v>
      </c>
      <c r="BB113" s="172">
        <f t="shared" si="3"/>
        <v>1.9607843137254902E-2</v>
      </c>
    </row>
    <row r="114" spans="1:54" x14ac:dyDescent="0.25">
      <c r="A114" s="5" t="s">
        <v>210</v>
      </c>
      <c r="B114" s="170">
        <f>IF('Indicator Data'!C118="No Data",1,IF('Indicator Data imputation'!C117&lt;&gt;"",1,0))</f>
        <v>0</v>
      </c>
      <c r="C114" s="170">
        <f>IF('Indicator Data'!D118="No Data",1,IF('Indicator Data imputation'!D117&lt;&gt;"",1,0))</f>
        <v>0</v>
      </c>
      <c r="D114" s="170">
        <f>IF('Indicator Data'!E118="No Data",1,IF('Indicator Data imputation'!E117&lt;&gt;"",1,0))</f>
        <v>0</v>
      </c>
      <c r="E114" s="170">
        <f>IF('Indicator Data'!F118="No Data",1,IF('Indicator Data imputation'!F117&lt;&gt;"",1,0))</f>
        <v>0</v>
      </c>
      <c r="F114" s="170">
        <f>IF('Indicator Data'!G118="No Data",1,IF('Indicator Data imputation'!G117&lt;&gt;"",1,0))</f>
        <v>0</v>
      </c>
      <c r="G114" s="170">
        <f>IF('Indicator Data'!H118="No Data",1,IF('Indicator Data imputation'!H117&lt;&gt;"",1,0))</f>
        <v>0</v>
      </c>
      <c r="H114" s="170">
        <f>IF('Indicator Data'!I118="No Data",1,IF('Indicator Data imputation'!I117&lt;&gt;"",1,0))</f>
        <v>0</v>
      </c>
      <c r="I114" s="170">
        <f>IF('Indicator Data'!J118="No Data",1,IF('Indicator Data imputation'!J117&lt;&gt;"",1,0))</f>
        <v>0</v>
      </c>
      <c r="J114" s="170">
        <f>IF('Indicator Data'!K118="No Data",1,IF('Indicator Data imputation'!K117&lt;&gt;"",1,0))</f>
        <v>0</v>
      </c>
      <c r="K114" s="170">
        <f>IF('Indicator Data'!L118="No Data",1,IF('Indicator Data imputation'!L117&lt;&gt;"",1,0))</f>
        <v>0</v>
      </c>
      <c r="L114" s="170">
        <f>IF('Indicator Data'!M118="No Data",1,IF('Indicator Data imputation'!M117&lt;&gt;"",1,0))</f>
        <v>0</v>
      </c>
      <c r="M114" s="170">
        <f>IF('Indicator Data'!N118="No Data",1,IF('Indicator Data imputation'!N117&lt;&gt;"",1,0))</f>
        <v>0</v>
      </c>
      <c r="N114" s="170">
        <f>IF('Indicator Data'!O118="No Data",1,IF('Indicator Data imputation'!O117&lt;&gt;"",1,0))</f>
        <v>0</v>
      </c>
      <c r="O114" s="170">
        <f>IF('Indicator Data'!P118="No Data",1,IF('Indicator Data imputation'!P117&lt;&gt;"",1,0))</f>
        <v>0</v>
      </c>
      <c r="P114" s="170">
        <f>IF('Indicator Data'!Q118="No Data",1,IF('Indicator Data imputation'!Q117&lt;&gt;"",1,0))</f>
        <v>0</v>
      </c>
      <c r="Q114" s="170">
        <f>IF('Indicator Data'!R118="No Data",1,IF('Indicator Data imputation'!R117&lt;&gt;"",1,0))</f>
        <v>0</v>
      </c>
      <c r="R114" s="170">
        <f>IF('Indicator Data'!S118="No Data",1,IF('Indicator Data imputation'!S117&lt;&gt;"",1,0))</f>
        <v>0</v>
      </c>
      <c r="S114" s="170">
        <f>IF('Indicator Data'!T118="No Data",1,IF('Indicator Data imputation'!T117&lt;&gt;"",1,0))</f>
        <v>0</v>
      </c>
      <c r="T114" s="170">
        <f>IF('Indicator Data'!U118="No Data",1,IF('Indicator Data imputation'!U117&lt;&gt;"",1,0))</f>
        <v>0</v>
      </c>
      <c r="U114" s="170">
        <f>IF('Indicator Data'!V118="No Data",1,IF('Indicator Data imputation'!V117&lt;&gt;"",1,0))</f>
        <v>0</v>
      </c>
      <c r="V114" s="170">
        <f>IF('Indicator Data'!W118="No Data",1,IF('Indicator Data imputation'!W117&lt;&gt;"",1,0))</f>
        <v>0</v>
      </c>
      <c r="W114" s="170">
        <f>IF('Indicator Data'!X118="No Data",1,IF('Indicator Data imputation'!X117&lt;&gt;"",1,0))</f>
        <v>0</v>
      </c>
      <c r="X114" s="170">
        <f>IF('Indicator Data'!Y118="No Data",1,IF('Indicator Data imputation'!Y117&lt;&gt;"",1,0))</f>
        <v>0</v>
      </c>
      <c r="Y114" s="170">
        <f>IF('Indicator Data'!Z118="No Data",1,IF('Indicator Data imputation'!Z117&lt;&gt;"",1,0))</f>
        <v>0</v>
      </c>
      <c r="Z114" s="170">
        <f>IF('Indicator Data'!AA118="No Data",1,IF('Indicator Data imputation'!AA117&lt;&gt;"",1,0))</f>
        <v>0</v>
      </c>
      <c r="AA114" s="170">
        <f>IF('Indicator Data'!AB118="No Data",1,IF('Indicator Data imputation'!AB117&lt;&gt;"",1,0))</f>
        <v>0</v>
      </c>
      <c r="AB114" s="170">
        <f>IF('Indicator Data'!AC118="No Data",1,IF('Indicator Data imputation'!AC117&lt;&gt;"",1,0))</f>
        <v>0</v>
      </c>
      <c r="AC114" s="170">
        <f>IF('Indicator Data'!AD118="No Data",1,IF('Indicator Data imputation'!AD117&lt;&gt;"",1,0))</f>
        <v>0</v>
      </c>
      <c r="AD114" s="170">
        <f>IF('Indicator Data'!AE118="No Data",1,IF('Indicator Data imputation'!AE117&lt;&gt;"",1,0))</f>
        <v>1</v>
      </c>
      <c r="AE114" s="170">
        <f>IF('Indicator Data'!AF118="No Data",1,IF('Indicator Data imputation'!AF117&lt;&gt;"",1,0))</f>
        <v>0</v>
      </c>
      <c r="AF114" s="170">
        <f>IF('Indicator Data'!AG118="No Data",1,IF('Indicator Data imputation'!AG117&lt;&gt;"",1,0))</f>
        <v>0</v>
      </c>
      <c r="AG114" s="170">
        <f>IF('Indicator Data'!AH118="No Data",1,IF('Indicator Data imputation'!AH117&lt;&gt;"",1,0))</f>
        <v>0</v>
      </c>
      <c r="AH114" s="170">
        <f>IF('Indicator Data'!AI118="No Data",1,IF('Indicator Data imputation'!AI117&lt;&gt;"",1,0))</f>
        <v>0</v>
      </c>
      <c r="AI114" s="170">
        <f>IF('Indicator Data'!AJ118="No Data",1,IF('Indicator Data imputation'!AJ117&lt;&gt;"",1,0))</f>
        <v>0</v>
      </c>
      <c r="AJ114" s="170">
        <f>IF('Indicator Data'!AK118="No Data",1,IF('Indicator Data imputation'!AK117&lt;&gt;"",1,0))</f>
        <v>0</v>
      </c>
      <c r="AK114" s="170">
        <f>IF('Indicator Data'!AL118="No Data",1,IF('Indicator Data imputation'!AL117&lt;&gt;"",1,0))</f>
        <v>0</v>
      </c>
      <c r="AL114" s="170">
        <f>IF('Indicator Data'!AM118="No Data",1,IF('Indicator Data imputation'!AM117&lt;&gt;"",1,0))</f>
        <v>0</v>
      </c>
      <c r="AM114" s="170">
        <f>IF('Indicator Data'!AN118="No Data",1,IF('Indicator Data imputation'!AN117&lt;&gt;"",1,0))</f>
        <v>0</v>
      </c>
      <c r="AN114" s="170">
        <f>IF('Indicator Data'!AO118="No Data",1,IF('Indicator Data imputation'!AO117&lt;&gt;"",1,0))</f>
        <v>0</v>
      </c>
      <c r="AO114" s="170">
        <f>IF('Indicator Data'!AP118="No Data",1,IF('Indicator Data imputation'!AP117&lt;&gt;"",1,0))</f>
        <v>0</v>
      </c>
      <c r="AP114" s="170">
        <f>IF('Indicator Data'!AQ118="No Data",1,IF('Indicator Data imputation'!AQ117&lt;&gt;"",1,0))</f>
        <v>0</v>
      </c>
      <c r="AQ114" s="170">
        <f>IF('Indicator Data'!AR118="No Data",1,IF('Indicator Data imputation'!AR117&lt;&gt;"",1,0))</f>
        <v>0</v>
      </c>
      <c r="AR114" s="170">
        <f>IF('Indicator Data'!AS118="No Data",1,IF('Indicator Data imputation'!AS117&lt;&gt;"",1,0))</f>
        <v>0</v>
      </c>
      <c r="AS114" s="170">
        <f>IF('Indicator Data'!AT118="No Data",1,IF('Indicator Data imputation'!AT117&lt;&gt;"",1,0))</f>
        <v>0</v>
      </c>
      <c r="AT114" s="170">
        <f>IF('Indicator Data'!AU118="No Data",1,IF('Indicator Data imputation'!AU117&lt;&gt;"",1,0))</f>
        <v>0</v>
      </c>
      <c r="AU114" s="170">
        <f>IF('Indicator Data'!AV118="No Data",1,IF('Indicator Data imputation'!AV117&lt;&gt;"",1,0))</f>
        <v>0</v>
      </c>
      <c r="AV114" s="170">
        <f>IF('Indicator Data'!AW118="No Data",1,IF('Indicator Data imputation'!AW117&lt;&gt;"",1,0))</f>
        <v>0</v>
      </c>
      <c r="AW114" s="170">
        <f>IF('Indicator Data'!AX118="No Data",1,IF('Indicator Data imputation'!AX117&lt;&gt;"",1,0))</f>
        <v>0</v>
      </c>
      <c r="AX114" s="170">
        <f>IF('Indicator Data'!AY118="No Data",1,IF('Indicator Data imputation'!AY117&lt;&gt;"",1,0))</f>
        <v>0</v>
      </c>
      <c r="AY114" s="170">
        <f>IF('Indicator Data'!AZ118="No Data",1,IF('Indicator Data imputation'!AZ117&lt;&gt;"",1,0))</f>
        <v>0</v>
      </c>
      <c r="AZ114" s="170">
        <f>IF('Indicator Data'!BA118="No Data",1,IF('Indicator Data imputation'!BA117&lt;&gt;"",1,0))</f>
        <v>0</v>
      </c>
      <c r="BA114" s="5">
        <f t="shared" si="2"/>
        <v>1</v>
      </c>
      <c r="BB114" s="172">
        <f t="shared" si="3"/>
        <v>1.9607843137254902E-2</v>
      </c>
    </row>
    <row r="115" spans="1:54" x14ac:dyDescent="0.25">
      <c r="A115" s="5" t="s">
        <v>212</v>
      </c>
      <c r="B115" s="170">
        <f>IF('Indicator Data'!C119="No Data",1,IF('Indicator Data imputation'!C118&lt;&gt;"",1,0))</f>
        <v>0</v>
      </c>
      <c r="C115" s="170">
        <f>IF('Indicator Data'!D119="No Data",1,IF('Indicator Data imputation'!D118&lt;&gt;"",1,0))</f>
        <v>0</v>
      </c>
      <c r="D115" s="170">
        <f>IF('Indicator Data'!E119="No Data",1,IF('Indicator Data imputation'!E118&lt;&gt;"",1,0))</f>
        <v>0</v>
      </c>
      <c r="E115" s="170">
        <f>IF('Indicator Data'!F119="No Data",1,IF('Indicator Data imputation'!F118&lt;&gt;"",1,0))</f>
        <v>0</v>
      </c>
      <c r="F115" s="170">
        <f>IF('Indicator Data'!G119="No Data",1,IF('Indicator Data imputation'!G118&lt;&gt;"",1,0))</f>
        <v>0</v>
      </c>
      <c r="G115" s="170">
        <f>IF('Indicator Data'!H119="No Data",1,IF('Indicator Data imputation'!H118&lt;&gt;"",1,0))</f>
        <v>0</v>
      </c>
      <c r="H115" s="170">
        <f>IF('Indicator Data'!I119="No Data",1,IF('Indicator Data imputation'!I118&lt;&gt;"",1,0))</f>
        <v>0</v>
      </c>
      <c r="I115" s="170">
        <f>IF('Indicator Data'!J119="No Data",1,IF('Indicator Data imputation'!J118&lt;&gt;"",1,0))</f>
        <v>0</v>
      </c>
      <c r="J115" s="170">
        <f>IF('Indicator Data'!K119="No Data",1,IF('Indicator Data imputation'!K118&lt;&gt;"",1,0))</f>
        <v>0</v>
      </c>
      <c r="K115" s="170">
        <f>IF('Indicator Data'!L119="No Data",1,IF('Indicator Data imputation'!L118&lt;&gt;"",1,0))</f>
        <v>0</v>
      </c>
      <c r="L115" s="170">
        <f>IF('Indicator Data'!M119="No Data",1,IF('Indicator Data imputation'!M118&lt;&gt;"",1,0))</f>
        <v>0</v>
      </c>
      <c r="M115" s="170">
        <f>IF('Indicator Data'!N119="No Data",1,IF('Indicator Data imputation'!N118&lt;&gt;"",1,0))</f>
        <v>0</v>
      </c>
      <c r="N115" s="170">
        <f>IF('Indicator Data'!O119="No Data",1,IF('Indicator Data imputation'!O118&lt;&gt;"",1,0))</f>
        <v>0</v>
      </c>
      <c r="O115" s="170">
        <f>IF('Indicator Data'!P119="No Data",1,IF('Indicator Data imputation'!P118&lt;&gt;"",1,0))</f>
        <v>0</v>
      </c>
      <c r="P115" s="170">
        <f>IF('Indicator Data'!Q119="No Data",1,IF('Indicator Data imputation'!Q118&lt;&gt;"",1,0))</f>
        <v>0</v>
      </c>
      <c r="Q115" s="170">
        <f>IF('Indicator Data'!R119="No Data",1,IF('Indicator Data imputation'!R118&lt;&gt;"",1,0))</f>
        <v>0</v>
      </c>
      <c r="R115" s="170">
        <f>IF('Indicator Data'!S119="No Data",1,IF('Indicator Data imputation'!S118&lt;&gt;"",1,0))</f>
        <v>0</v>
      </c>
      <c r="S115" s="170">
        <f>IF('Indicator Data'!T119="No Data",1,IF('Indicator Data imputation'!T118&lt;&gt;"",1,0))</f>
        <v>0</v>
      </c>
      <c r="T115" s="170">
        <f>IF('Indicator Data'!U119="No Data",1,IF('Indicator Data imputation'!U118&lt;&gt;"",1,0))</f>
        <v>0</v>
      </c>
      <c r="U115" s="170">
        <f>IF('Indicator Data'!V119="No Data",1,IF('Indicator Data imputation'!V118&lt;&gt;"",1,0))</f>
        <v>0</v>
      </c>
      <c r="V115" s="170">
        <f>IF('Indicator Data'!W119="No Data",1,IF('Indicator Data imputation'!W118&lt;&gt;"",1,0))</f>
        <v>0</v>
      </c>
      <c r="W115" s="170">
        <f>IF('Indicator Data'!X119="No Data",1,IF('Indicator Data imputation'!X118&lt;&gt;"",1,0))</f>
        <v>0</v>
      </c>
      <c r="X115" s="170">
        <f>IF('Indicator Data'!Y119="No Data",1,IF('Indicator Data imputation'!Y118&lt;&gt;"",1,0))</f>
        <v>0</v>
      </c>
      <c r="Y115" s="170">
        <f>IF('Indicator Data'!Z119="No Data",1,IF('Indicator Data imputation'!Z118&lt;&gt;"",1,0))</f>
        <v>0</v>
      </c>
      <c r="Z115" s="170">
        <f>IF('Indicator Data'!AA119="No Data",1,IF('Indicator Data imputation'!AA118&lt;&gt;"",1,0))</f>
        <v>0</v>
      </c>
      <c r="AA115" s="170">
        <f>IF('Indicator Data'!AB119="No Data",1,IF('Indicator Data imputation'!AB118&lt;&gt;"",1,0))</f>
        <v>0</v>
      </c>
      <c r="AB115" s="170">
        <f>IF('Indicator Data'!AC119="No Data",1,IF('Indicator Data imputation'!AC118&lt;&gt;"",1,0))</f>
        <v>0</v>
      </c>
      <c r="AC115" s="170">
        <f>IF('Indicator Data'!AD119="No Data",1,IF('Indicator Data imputation'!AD118&lt;&gt;"",1,0))</f>
        <v>0</v>
      </c>
      <c r="AD115" s="170">
        <f>IF('Indicator Data'!AE119="No Data",1,IF('Indicator Data imputation'!AE118&lt;&gt;"",1,0))</f>
        <v>1</v>
      </c>
      <c r="AE115" s="170">
        <f>IF('Indicator Data'!AF119="No Data",1,IF('Indicator Data imputation'!AF118&lt;&gt;"",1,0))</f>
        <v>0</v>
      </c>
      <c r="AF115" s="170">
        <f>IF('Indicator Data'!AG119="No Data",1,IF('Indicator Data imputation'!AG118&lt;&gt;"",1,0))</f>
        <v>0</v>
      </c>
      <c r="AG115" s="170">
        <f>IF('Indicator Data'!AH119="No Data",1,IF('Indicator Data imputation'!AH118&lt;&gt;"",1,0))</f>
        <v>0</v>
      </c>
      <c r="AH115" s="170">
        <f>IF('Indicator Data'!AI119="No Data",1,IF('Indicator Data imputation'!AI118&lt;&gt;"",1,0))</f>
        <v>0</v>
      </c>
      <c r="AI115" s="170">
        <f>IF('Indicator Data'!AJ119="No Data",1,IF('Indicator Data imputation'!AJ118&lt;&gt;"",1,0))</f>
        <v>0</v>
      </c>
      <c r="AJ115" s="170">
        <f>IF('Indicator Data'!AK119="No Data",1,IF('Indicator Data imputation'!AK118&lt;&gt;"",1,0))</f>
        <v>0</v>
      </c>
      <c r="AK115" s="170">
        <f>IF('Indicator Data'!AL119="No Data",1,IF('Indicator Data imputation'!AL118&lt;&gt;"",1,0))</f>
        <v>0</v>
      </c>
      <c r="AL115" s="170">
        <f>IF('Indicator Data'!AM119="No Data",1,IF('Indicator Data imputation'!AM118&lt;&gt;"",1,0))</f>
        <v>0</v>
      </c>
      <c r="AM115" s="170">
        <f>IF('Indicator Data'!AN119="No Data",1,IF('Indicator Data imputation'!AN118&lt;&gt;"",1,0))</f>
        <v>0</v>
      </c>
      <c r="AN115" s="170">
        <f>IF('Indicator Data'!AO119="No Data",1,IF('Indicator Data imputation'!AO118&lt;&gt;"",1,0))</f>
        <v>0</v>
      </c>
      <c r="AO115" s="170">
        <f>IF('Indicator Data'!AP119="No Data",1,IF('Indicator Data imputation'!AP118&lt;&gt;"",1,0))</f>
        <v>0</v>
      </c>
      <c r="AP115" s="170">
        <f>IF('Indicator Data'!AQ119="No Data",1,IF('Indicator Data imputation'!AQ118&lt;&gt;"",1,0))</f>
        <v>1</v>
      </c>
      <c r="AQ115" s="170">
        <f>IF('Indicator Data'!AR119="No Data",1,IF('Indicator Data imputation'!AR118&lt;&gt;"",1,0))</f>
        <v>0</v>
      </c>
      <c r="AR115" s="170">
        <f>IF('Indicator Data'!AS119="No Data",1,IF('Indicator Data imputation'!AS118&lt;&gt;"",1,0))</f>
        <v>0</v>
      </c>
      <c r="AS115" s="170">
        <f>IF('Indicator Data'!AT119="No Data",1,IF('Indicator Data imputation'!AT118&lt;&gt;"",1,0))</f>
        <v>0</v>
      </c>
      <c r="AT115" s="170">
        <f>IF('Indicator Data'!AU119="No Data",1,IF('Indicator Data imputation'!AU118&lt;&gt;"",1,0))</f>
        <v>0</v>
      </c>
      <c r="AU115" s="170">
        <f>IF('Indicator Data'!AV119="No Data",1,IF('Indicator Data imputation'!AV118&lt;&gt;"",1,0))</f>
        <v>0</v>
      </c>
      <c r="AV115" s="170">
        <f>IF('Indicator Data'!AW119="No Data",1,IF('Indicator Data imputation'!AW118&lt;&gt;"",1,0))</f>
        <v>0</v>
      </c>
      <c r="AW115" s="170">
        <f>IF('Indicator Data'!AX119="No Data",1,IF('Indicator Data imputation'!AX118&lt;&gt;"",1,0))</f>
        <v>0</v>
      </c>
      <c r="AX115" s="170">
        <f>IF('Indicator Data'!AY119="No Data",1,IF('Indicator Data imputation'!AY118&lt;&gt;"",1,0))</f>
        <v>0</v>
      </c>
      <c r="AY115" s="170">
        <f>IF('Indicator Data'!AZ119="No Data",1,IF('Indicator Data imputation'!AZ118&lt;&gt;"",1,0))</f>
        <v>0</v>
      </c>
      <c r="AZ115" s="170">
        <f>IF('Indicator Data'!BA119="No Data",1,IF('Indicator Data imputation'!BA118&lt;&gt;"",1,0))</f>
        <v>0</v>
      </c>
      <c r="BA115" s="5">
        <f t="shared" si="2"/>
        <v>2</v>
      </c>
      <c r="BB115" s="172">
        <f t="shared" si="3"/>
        <v>3.9215686274509803E-2</v>
      </c>
    </row>
    <row r="116" spans="1:54" x14ac:dyDescent="0.25">
      <c r="A116" s="5" t="s">
        <v>214</v>
      </c>
      <c r="B116" s="170">
        <f>IF('Indicator Data'!C120="No Data",1,IF('Indicator Data imputation'!C119&lt;&gt;"",1,0))</f>
        <v>0</v>
      </c>
      <c r="C116" s="170">
        <f>IF('Indicator Data'!D120="No Data",1,IF('Indicator Data imputation'!D119&lt;&gt;"",1,0))</f>
        <v>0</v>
      </c>
      <c r="D116" s="170">
        <f>IF('Indicator Data'!E120="No Data",1,IF('Indicator Data imputation'!E119&lt;&gt;"",1,0))</f>
        <v>0</v>
      </c>
      <c r="E116" s="170">
        <f>IF('Indicator Data'!F120="No Data",1,IF('Indicator Data imputation'!F119&lt;&gt;"",1,0))</f>
        <v>0</v>
      </c>
      <c r="F116" s="170">
        <f>IF('Indicator Data'!G120="No Data",1,IF('Indicator Data imputation'!G119&lt;&gt;"",1,0))</f>
        <v>0</v>
      </c>
      <c r="G116" s="170">
        <f>IF('Indicator Data'!H120="No Data",1,IF('Indicator Data imputation'!H119&lt;&gt;"",1,0))</f>
        <v>0</v>
      </c>
      <c r="H116" s="170">
        <f>IF('Indicator Data'!I120="No Data",1,IF('Indicator Data imputation'!I119&lt;&gt;"",1,0))</f>
        <v>0</v>
      </c>
      <c r="I116" s="170">
        <f>IF('Indicator Data'!J120="No Data",1,IF('Indicator Data imputation'!J119&lt;&gt;"",1,0))</f>
        <v>0</v>
      </c>
      <c r="J116" s="170">
        <f>IF('Indicator Data'!K120="No Data",1,IF('Indicator Data imputation'!K119&lt;&gt;"",1,0))</f>
        <v>0</v>
      </c>
      <c r="K116" s="170">
        <f>IF('Indicator Data'!L120="No Data",1,IF('Indicator Data imputation'!L119&lt;&gt;"",1,0))</f>
        <v>0</v>
      </c>
      <c r="L116" s="170">
        <f>IF('Indicator Data'!M120="No Data",1,IF('Indicator Data imputation'!M119&lt;&gt;"",1,0))</f>
        <v>0</v>
      </c>
      <c r="M116" s="170">
        <f>IF('Indicator Data'!N120="No Data",1,IF('Indicator Data imputation'!N119&lt;&gt;"",1,0))</f>
        <v>0</v>
      </c>
      <c r="N116" s="170">
        <f>IF('Indicator Data'!O120="No Data",1,IF('Indicator Data imputation'!O119&lt;&gt;"",1,0))</f>
        <v>0</v>
      </c>
      <c r="O116" s="170">
        <f>IF('Indicator Data'!P120="No Data",1,IF('Indicator Data imputation'!P119&lt;&gt;"",1,0))</f>
        <v>0</v>
      </c>
      <c r="P116" s="170">
        <f>IF('Indicator Data'!Q120="No Data",1,IF('Indicator Data imputation'!Q119&lt;&gt;"",1,0))</f>
        <v>0</v>
      </c>
      <c r="Q116" s="170">
        <f>IF('Indicator Data'!R120="No Data",1,IF('Indicator Data imputation'!R119&lt;&gt;"",1,0))</f>
        <v>0</v>
      </c>
      <c r="R116" s="170">
        <f>IF('Indicator Data'!S120="No Data",1,IF('Indicator Data imputation'!S119&lt;&gt;"",1,0))</f>
        <v>0</v>
      </c>
      <c r="S116" s="170">
        <f>IF('Indicator Data'!T120="No Data",1,IF('Indicator Data imputation'!T119&lt;&gt;"",1,0))</f>
        <v>0</v>
      </c>
      <c r="T116" s="170">
        <f>IF('Indicator Data'!U120="No Data",1,IF('Indicator Data imputation'!U119&lt;&gt;"",1,0))</f>
        <v>0</v>
      </c>
      <c r="U116" s="170">
        <f>IF('Indicator Data'!V120="No Data",1,IF('Indicator Data imputation'!V119&lt;&gt;"",1,0))</f>
        <v>0</v>
      </c>
      <c r="V116" s="170">
        <f>IF('Indicator Data'!W120="No Data",1,IF('Indicator Data imputation'!W119&lt;&gt;"",1,0))</f>
        <v>0</v>
      </c>
      <c r="W116" s="170">
        <f>IF('Indicator Data'!X120="No Data",1,IF('Indicator Data imputation'!X119&lt;&gt;"",1,0))</f>
        <v>0</v>
      </c>
      <c r="X116" s="170">
        <f>IF('Indicator Data'!Y120="No Data",1,IF('Indicator Data imputation'!Y119&lt;&gt;"",1,0))</f>
        <v>0</v>
      </c>
      <c r="Y116" s="170">
        <f>IF('Indicator Data'!Z120="No Data",1,IF('Indicator Data imputation'!Z119&lt;&gt;"",1,0))</f>
        <v>0</v>
      </c>
      <c r="Z116" s="170">
        <f>IF('Indicator Data'!AA120="No Data",1,IF('Indicator Data imputation'!AA119&lt;&gt;"",1,0))</f>
        <v>0</v>
      </c>
      <c r="AA116" s="170">
        <f>IF('Indicator Data'!AB120="No Data",1,IF('Indicator Data imputation'!AB119&lt;&gt;"",1,0))</f>
        <v>0</v>
      </c>
      <c r="AB116" s="170">
        <f>IF('Indicator Data'!AC120="No Data",1,IF('Indicator Data imputation'!AC119&lt;&gt;"",1,0))</f>
        <v>0</v>
      </c>
      <c r="AC116" s="170">
        <f>IF('Indicator Data'!AD120="No Data",1,IF('Indicator Data imputation'!AD119&lt;&gt;"",1,0))</f>
        <v>0</v>
      </c>
      <c r="AD116" s="170">
        <f>IF('Indicator Data'!AE120="No Data",1,IF('Indicator Data imputation'!AE119&lt;&gt;"",1,0))</f>
        <v>1</v>
      </c>
      <c r="AE116" s="170">
        <f>IF('Indicator Data'!AF120="No Data",1,IF('Indicator Data imputation'!AF119&lt;&gt;"",1,0))</f>
        <v>0</v>
      </c>
      <c r="AF116" s="170">
        <f>IF('Indicator Data'!AG120="No Data",1,IF('Indicator Data imputation'!AG119&lt;&gt;"",1,0))</f>
        <v>0</v>
      </c>
      <c r="AG116" s="170">
        <f>IF('Indicator Data'!AH120="No Data",1,IF('Indicator Data imputation'!AH119&lt;&gt;"",1,0))</f>
        <v>0</v>
      </c>
      <c r="AH116" s="170">
        <f>IF('Indicator Data'!AI120="No Data",1,IF('Indicator Data imputation'!AI119&lt;&gt;"",1,0))</f>
        <v>0</v>
      </c>
      <c r="AI116" s="170">
        <f>IF('Indicator Data'!AJ120="No Data",1,IF('Indicator Data imputation'!AJ119&lt;&gt;"",1,0))</f>
        <v>0</v>
      </c>
      <c r="AJ116" s="170">
        <f>IF('Indicator Data'!AK120="No Data",1,IF('Indicator Data imputation'!AK119&lt;&gt;"",1,0))</f>
        <v>0</v>
      </c>
      <c r="AK116" s="170">
        <f>IF('Indicator Data'!AL120="No Data",1,IF('Indicator Data imputation'!AL119&lt;&gt;"",1,0))</f>
        <v>0</v>
      </c>
      <c r="AL116" s="170">
        <f>IF('Indicator Data'!AM120="No Data",1,IF('Indicator Data imputation'!AM119&lt;&gt;"",1,0))</f>
        <v>0</v>
      </c>
      <c r="AM116" s="170">
        <f>IF('Indicator Data'!AN120="No Data",1,IF('Indicator Data imputation'!AN119&lt;&gt;"",1,0))</f>
        <v>0</v>
      </c>
      <c r="AN116" s="170">
        <f>IF('Indicator Data'!AO120="No Data",1,IF('Indicator Data imputation'!AO119&lt;&gt;"",1,0))</f>
        <v>0</v>
      </c>
      <c r="AO116" s="170">
        <f>IF('Indicator Data'!AP120="No Data",1,IF('Indicator Data imputation'!AP119&lt;&gt;"",1,0))</f>
        <v>0</v>
      </c>
      <c r="AP116" s="170">
        <f>IF('Indicator Data'!AQ120="No Data",1,IF('Indicator Data imputation'!AQ119&lt;&gt;"",1,0))</f>
        <v>0</v>
      </c>
      <c r="AQ116" s="170">
        <f>IF('Indicator Data'!AR120="No Data",1,IF('Indicator Data imputation'!AR119&lt;&gt;"",1,0))</f>
        <v>0</v>
      </c>
      <c r="AR116" s="170">
        <f>IF('Indicator Data'!AS120="No Data",1,IF('Indicator Data imputation'!AS119&lt;&gt;"",1,0))</f>
        <v>0</v>
      </c>
      <c r="AS116" s="170">
        <f>IF('Indicator Data'!AT120="No Data",1,IF('Indicator Data imputation'!AT119&lt;&gt;"",1,0))</f>
        <v>0</v>
      </c>
      <c r="AT116" s="170">
        <f>IF('Indicator Data'!AU120="No Data",1,IF('Indicator Data imputation'!AU119&lt;&gt;"",1,0))</f>
        <v>0</v>
      </c>
      <c r="AU116" s="170">
        <f>IF('Indicator Data'!AV120="No Data",1,IF('Indicator Data imputation'!AV119&lt;&gt;"",1,0))</f>
        <v>0</v>
      </c>
      <c r="AV116" s="170">
        <f>IF('Indicator Data'!AW120="No Data",1,IF('Indicator Data imputation'!AW119&lt;&gt;"",1,0))</f>
        <v>0</v>
      </c>
      <c r="AW116" s="170">
        <f>IF('Indicator Data'!AX120="No Data",1,IF('Indicator Data imputation'!AX119&lt;&gt;"",1,0))</f>
        <v>0</v>
      </c>
      <c r="AX116" s="170">
        <f>IF('Indicator Data'!AY120="No Data",1,IF('Indicator Data imputation'!AY119&lt;&gt;"",1,0))</f>
        <v>0</v>
      </c>
      <c r="AY116" s="170">
        <f>IF('Indicator Data'!AZ120="No Data",1,IF('Indicator Data imputation'!AZ119&lt;&gt;"",1,0))</f>
        <v>0</v>
      </c>
      <c r="AZ116" s="170">
        <f>IF('Indicator Data'!BA120="No Data",1,IF('Indicator Data imputation'!BA119&lt;&gt;"",1,0))</f>
        <v>0</v>
      </c>
      <c r="BA116" s="5">
        <f t="shared" si="2"/>
        <v>1</v>
      </c>
      <c r="BB116" s="172">
        <f t="shared" si="3"/>
        <v>1.9607843137254902E-2</v>
      </c>
    </row>
    <row r="117" spans="1:54" x14ac:dyDescent="0.25">
      <c r="A117" s="5" t="s">
        <v>216</v>
      </c>
      <c r="B117" s="170">
        <f>IF('Indicator Data'!C121="No Data",1,IF('Indicator Data imputation'!C120&lt;&gt;"",1,0))</f>
        <v>0</v>
      </c>
      <c r="C117" s="170">
        <f>IF('Indicator Data'!D121="No Data",1,IF('Indicator Data imputation'!D120&lt;&gt;"",1,0))</f>
        <v>0</v>
      </c>
      <c r="D117" s="170">
        <f>IF('Indicator Data'!E121="No Data",1,IF('Indicator Data imputation'!E120&lt;&gt;"",1,0))</f>
        <v>0</v>
      </c>
      <c r="E117" s="170">
        <f>IF('Indicator Data'!F121="No Data",1,IF('Indicator Data imputation'!F120&lt;&gt;"",1,0))</f>
        <v>0</v>
      </c>
      <c r="F117" s="170">
        <f>IF('Indicator Data'!G121="No Data",1,IF('Indicator Data imputation'!G120&lt;&gt;"",1,0))</f>
        <v>0</v>
      </c>
      <c r="G117" s="170">
        <f>IF('Indicator Data'!H121="No Data",1,IF('Indicator Data imputation'!H120&lt;&gt;"",1,0))</f>
        <v>0</v>
      </c>
      <c r="H117" s="170">
        <f>IF('Indicator Data'!I121="No Data",1,IF('Indicator Data imputation'!I120&lt;&gt;"",1,0))</f>
        <v>0</v>
      </c>
      <c r="I117" s="170">
        <f>IF('Indicator Data'!J121="No Data",1,IF('Indicator Data imputation'!J120&lt;&gt;"",1,0))</f>
        <v>0</v>
      </c>
      <c r="J117" s="170">
        <f>IF('Indicator Data'!K121="No Data",1,IF('Indicator Data imputation'!K120&lt;&gt;"",1,0))</f>
        <v>0</v>
      </c>
      <c r="K117" s="170">
        <f>IF('Indicator Data'!L121="No Data",1,IF('Indicator Data imputation'!L120&lt;&gt;"",1,0))</f>
        <v>0</v>
      </c>
      <c r="L117" s="170">
        <f>IF('Indicator Data'!M121="No Data",1,IF('Indicator Data imputation'!M120&lt;&gt;"",1,0))</f>
        <v>0</v>
      </c>
      <c r="M117" s="170">
        <f>IF('Indicator Data'!N121="No Data",1,IF('Indicator Data imputation'!N120&lt;&gt;"",1,0))</f>
        <v>0</v>
      </c>
      <c r="N117" s="170">
        <f>IF('Indicator Data'!O121="No Data",1,IF('Indicator Data imputation'!O120&lt;&gt;"",1,0))</f>
        <v>0</v>
      </c>
      <c r="O117" s="170">
        <f>IF('Indicator Data'!P121="No Data",1,IF('Indicator Data imputation'!P120&lt;&gt;"",1,0))</f>
        <v>0</v>
      </c>
      <c r="P117" s="170">
        <f>IF('Indicator Data'!Q121="No Data",1,IF('Indicator Data imputation'!Q120&lt;&gt;"",1,0))</f>
        <v>0</v>
      </c>
      <c r="Q117" s="170">
        <f>IF('Indicator Data'!R121="No Data",1,IF('Indicator Data imputation'!R120&lt;&gt;"",1,0))</f>
        <v>0</v>
      </c>
      <c r="R117" s="170">
        <f>IF('Indicator Data'!S121="No Data",1,IF('Indicator Data imputation'!S120&lt;&gt;"",1,0))</f>
        <v>0</v>
      </c>
      <c r="S117" s="170">
        <f>IF('Indicator Data'!T121="No Data",1,IF('Indicator Data imputation'!T120&lt;&gt;"",1,0))</f>
        <v>0</v>
      </c>
      <c r="T117" s="170">
        <f>IF('Indicator Data'!U121="No Data",1,IF('Indicator Data imputation'!U120&lt;&gt;"",1,0))</f>
        <v>0</v>
      </c>
      <c r="U117" s="170">
        <f>IF('Indicator Data'!V121="No Data",1,IF('Indicator Data imputation'!V120&lt;&gt;"",1,0))</f>
        <v>0</v>
      </c>
      <c r="V117" s="170">
        <f>IF('Indicator Data'!W121="No Data",1,IF('Indicator Data imputation'!W120&lt;&gt;"",1,0))</f>
        <v>0</v>
      </c>
      <c r="W117" s="170">
        <f>IF('Indicator Data'!X121="No Data",1,IF('Indicator Data imputation'!X120&lt;&gt;"",1,0))</f>
        <v>0</v>
      </c>
      <c r="X117" s="170">
        <f>IF('Indicator Data'!Y121="No Data",1,IF('Indicator Data imputation'!Y120&lt;&gt;"",1,0))</f>
        <v>0</v>
      </c>
      <c r="Y117" s="170">
        <f>IF('Indicator Data'!Z121="No Data",1,IF('Indicator Data imputation'!Z120&lt;&gt;"",1,0))</f>
        <v>0</v>
      </c>
      <c r="Z117" s="170">
        <f>IF('Indicator Data'!AA121="No Data",1,IF('Indicator Data imputation'!AA120&lt;&gt;"",1,0))</f>
        <v>0</v>
      </c>
      <c r="AA117" s="170">
        <f>IF('Indicator Data'!AB121="No Data",1,IF('Indicator Data imputation'!AB120&lt;&gt;"",1,0))</f>
        <v>0</v>
      </c>
      <c r="AB117" s="170">
        <f>IF('Indicator Data'!AC121="No Data",1,IF('Indicator Data imputation'!AC120&lt;&gt;"",1,0))</f>
        <v>0</v>
      </c>
      <c r="AC117" s="170">
        <f>IF('Indicator Data'!AD121="No Data",1,IF('Indicator Data imputation'!AD120&lt;&gt;"",1,0))</f>
        <v>0</v>
      </c>
      <c r="AD117" s="170">
        <f>IF('Indicator Data'!AE121="No Data",1,IF('Indicator Data imputation'!AE120&lt;&gt;"",1,0))</f>
        <v>0</v>
      </c>
      <c r="AE117" s="170">
        <f>IF('Indicator Data'!AF121="No Data",1,IF('Indicator Data imputation'!AF120&lt;&gt;"",1,0))</f>
        <v>0</v>
      </c>
      <c r="AF117" s="170">
        <f>IF('Indicator Data'!AG121="No Data",1,IF('Indicator Data imputation'!AG120&lt;&gt;"",1,0))</f>
        <v>0</v>
      </c>
      <c r="AG117" s="170">
        <f>IF('Indicator Data'!AH121="No Data",1,IF('Indicator Data imputation'!AH120&lt;&gt;"",1,0))</f>
        <v>0</v>
      </c>
      <c r="AH117" s="170">
        <f>IF('Indicator Data'!AI121="No Data",1,IF('Indicator Data imputation'!AI120&lt;&gt;"",1,0))</f>
        <v>0</v>
      </c>
      <c r="AI117" s="170">
        <f>IF('Indicator Data'!AJ121="No Data",1,IF('Indicator Data imputation'!AJ120&lt;&gt;"",1,0))</f>
        <v>0</v>
      </c>
      <c r="AJ117" s="170">
        <f>IF('Indicator Data'!AK121="No Data",1,IF('Indicator Data imputation'!AK120&lt;&gt;"",1,0))</f>
        <v>0</v>
      </c>
      <c r="AK117" s="170">
        <f>IF('Indicator Data'!AL121="No Data",1,IF('Indicator Data imputation'!AL120&lt;&gt;"",1,0))</f>
        <v>0</v>
      </c>
      <c r="AL117" s="170">
        <f>IF('Indicator Data'!AM121="No Data",1,IF('Indicator Data imputation'!AM120&lt;&gt;"",1,0))</f>
        <v>0</v>
      </c>
      <c r="AM117" s="170">
        <f>IF('Indicator Data'!AN121="No Data",1,IF('Indicator Data imputation'!AN120&lt;&gt;"",1,0))</f>
        <v>0</v>
      </c>
      <c r="AN117" s="170">
        <f>IF('Indicator Data'!AO121="No Data",1,IF('Indicator Data imputation'!AO120&lt;&gt;"",1,0))</f>
        <v>0</v>
      </c>
      <c r="AO117" s="170">
        <f>IF('Indicator Data'!AP121="No Data",1,IF('Indicator Data imputation'!AP120&lt;&gt;"",1,0))</f>
        <v>0</v>
      </c>
      <c r="AP117" s="170">
        <f>IF('Indicator Data'!AQ121="No Data",1,IF('Indicator Data imputation'!AQ120&lt;&gt;"",1,0))</f>
        <v>0</v>
      </c>
      <c r="AQ117" s="170">
        <f>IF('Indicator Data'!AR121="No Data",1,IF('Indicator Data imputation'!AR120&lt;&gt;"",1,0))</f>
        <v>0</v>
      </c>
      <c r="AR117" s="170">
        <f>IF('Indicator Data'!AS121="No Data",1,IF('Indicator Data imputation'!AS120&lt;&gt;"",1,0))</f>
        <v>0</v>
      </c>
      <c r="AS117" s="170">
        <f>IF('Indicator Data'!AT121="No Data",1,IF('Indicator Data imputation'!AT120&lt;&gt;"",1,0))</f>
        <v>0</v>
      </c>
      <c r="AT117" s="170">
        <f>IF('Indicator Data'!AU121="No Data",1,IF('Indicator Data imputation'!AU120&lt;&gt;"",1,0))</f>
        <v>0</v>
      </c>
      <c r="AU117" s="170">
        <f>IF('Indicator Data'!AV121="No Data",1,IF('Indicator Data imputation'!AV120&lt;&gt;"",1,0))</f>
        <v>0</v>
      </c>
      <c r="AV117" s="170">
        <f>IF('Indicator Data'!AW121="No Data",1,IF('Indicator Data imputation'!AW120&lt;&gt;"",1,0))</f>
        <v>0</v>
      </c>
      <c r="AW117" s="170">
        <f>IF('Indicator Data'!AX121="No Data",1,IF('Indicator Data imputation'!AX120&lt;&gt;"",1,0))</f>
        <v>0</v>
      </c>
      <c r="AX117" s="170">
        <f>IF('Indicator Data'!AY121="No Data",1,IF('Indicator Data imputation'!AY120&lt;&gt;"",1,0))</f>
        <v>0</v>
      </c>
      <c r="AY117" s="170">
        <f>IF('Indicator Data'!AZ121="No Data",1,IF('Indicator Data imputation'!AZ120&lt;&gt;"",1,0))</f>
        <v>0</v>
      </c>
      <c r="AZ117" s="170">
        <f>IF('Indicator Data'!BA121="No Data",1,IF('Indicator Data imputation'!BA120&lt;&gt;"",1,0))</f>
        <v>0</v>
      </c>
      <c r="BA117" s="5">
        <f t="shared" si="2"/>
        <v>0</v>
      </c>
      <c r="BB117" s="172">
        <f t="shared" si="3"/>
        <v>0</v>
      </c>
    </row>
    <row r="118" spans="1:54" x14ac:dyDescent="0.25">
      <c r="A118" s="5" t="s">
        <v>218</v>
      </c>
      <c r="B118" s="170">
        <f>IF('Indicator Data'!C122="No Data",1,IF('Indicator Data imputation'!C121&lt;&gt;"",1,0))</f>
        <v>0</v>
      </c>
      <c r="C118" s="170">
        <f>IF('Indicator Data'!D122="No Data",1,IF('Indicator Data imputation'!D121&lt;&gt;"",1,0))</f>
        <v>0</v>
      </c>
      <c r="D118" s="170">
        <f>IF('Indicator Data'!E122="No Data",1,IF('Indicator Data imputation'!E121&lt;&gt;"",1,0))</f>
        <v>0</v>
      </c>
      <c r="E118" s="170">
        <f>IF('Indicator Data'!F122="No Data",1,IF('Indicator Data imputation'!F121&lt;&gt;"",1,0))</f>
        <v>0</v>
      </c>
      <c r="F118" s="170">
        <f>IF('Indicator Data'!G122="No Data",1,IF('Indicator Data imputation'!G121&lt;&gt;"",1,0))</f>
        <v>0</v>
      </c>
      <c r="G118" s="170">
        <f>IF('Indicator Data'!H122="No Data",1,IF('Indicator Data imputation'!H121&lt;&gt;"",1,0))</f>
        <v>0</v>
      </c>
      <c r="H118" s="170">
        <f>IF('Indicator Data'!I122="No Data",1,IF('Indicator Data imputation'!I121&lt;&gt;"",1,0))</f>
        <v>0</v>
      </c>
      <c r="I118" s="170">
        <f>IF('Indicator Data'!J122="No Data",1,IF('Indicator Data imputation'!J121&lt;&gt;"",1,0))</f>
        <v>0</v>
      </c>
      <c r="J118" s="170">
        <f>IF('Indicator Data'!K122="No Data",1,IF('Indicator Data imputation'!K121&lt;&gt;"",1,0))</f>
        <v>0</v>
      </c>
      <c r="K118" s="170">
        <f>IF('Indicator Data'!L122="No Data",1,IF('Indicator Data imputation'!L121&lt;&gt;"",1,0))</f>
        <v>0</v>
      </c>
      <c r="L118" s="170">
        <f>IF('Indicator Data'!M122="No Data",1,IF('Indicator Data imputation'!M121&lt;&gt;"",1,0))</f>
        <v>0</v>
      </c>
      <c r="M118" s="170">
        <f>IF('Indicator Data'!N122="No Data",1,IF('Indicator Data imputation'!N121&lt;&gt;"",1,0))</f>
        <v>0</v>
      </c>
      <c r="N118" s="170">
        <f>IF('Indicator Data'!O122="No Data",1,IF('Indicator Data imputation'!O121&lt;&gt;"",1,0))</f>
        <v>0</v>
      </c>
      <c r="O118" s="170">
        <f>IF('Indicator Data'!P122="No Data",1,IF('Indicator Data imputation'!P121&lt;&gt;"",1,0))</f>
        <v>0</v>
      </c>
      <c r="P118" s="170">
        <f>IF('Indicator Data'!Q122="No Data",1,IF('Indicator Data imputation'!Q121&lt;&gt;"",1,0))</f>
        <v>0</v>
      </c>
      <c r="Q118" s="170">
        <f>IF('Indicator Data'!R122="No Data",1,IF('Indicator Data imputation'!R121&lt;&gt;"",1,0))</f>
        <v>1</v>
      </c>
      <c r="R118" s="170">
        <f>IF('Indicator Data'!S122="No Data",1,IF('Indicator Data imputation'!S121&lt;&gt;"",1,0))</f>
        <v>0</v>
      </c>
      <c r="S118" s="170">
        <f>IF('Indicator Data'!T122="No Data",1,IF('Indicator Data imputation'!T121&lt;&gt;"",1,0))</f>
        <v>0</v>
      </c>
      <c r="T118" s="170">
        <f>IF('Indicator Data'!U122="No Data",1,IF('Indicator Data imputation'!U121&lt;&gt;"",1,0))</f>
        <v>0</v>
      </c>
      <c r="U118" s="170">
        <f>IF('Indicator Data'!V122="No Data",1,IF('Indicator Data imputation'!V121&lt;&gt;"",1,0))</f>
        <v>0</v>
      </c>
      <c r="V118" s="170">
        <f>IF('Indicator Data'!W122="No Data",1,IF('Indicator Data imputation'!W121&lt;&gt;"",1,0))</f>
        <v>0</v>
      </c>
      <c r="W118" s="170">
        <f>IF('Indicator Data'!X122="No Data",1,IF('Indicator Data imputation'!X121&lt;&gt;"",1,0))</f>
        <v>0</v>
      </c>
      <c r="X118" s="170">
        <f>IF('Indicator Data'!Y122="No Data",1,IF('Indicator Data imputation'!Y121&lt;&gt;"",1,0))</f>
        <v>0</v>
      </c>
      <c r="Y118" s="170">
        <f>IF('Indicator Data'!Z122="No Data",1,IF('Indicator Data imputation'!Z121&lt;&gt;"",1,0))</f>
        <v>0</v>
      </c>
      <c r="Z118" s="170">
        <f>IF('Indicator Data'!AA122="No Data",1,IF('Indicator Data imputation'!AA121&lt;&gt;"",1,0))</f>
        <v>0</v>
      </c>
      <c r="AA118" s="170">
        <f>IF('Indicator Data'!AB122="No Data",1,IF('Indicator Data imputation'!AB121&lt;&gt;"",1,0))</f>
        <v>0</v>
      </c>
      <c r="AB118" s="170">
        <f>IF('Indicator Data'!AC122="No Data",1,IF('Indicator Data imputation'!AC121&lt;&gt;"",1,0))</f>
        <v>0</v>
      </c>
      <c r="AC118" s="170">
        <f>IF('Indicator Data'!AD122="No Data",1,IF('Indicator Data imputation'!AD121&lt;&gt;"",1,0))</f>
        <v>0</v>
      </c>
      <c r="AD118" s="170">
        <f>IF('Indicator Data'!AE122="No Data",1,IF('Indicator Data imputation'!AE121&lt;&gt;"",1,0))</f>
        <v>0</v>
      </c>
      <c r="AE118" s="170">
        <f>IF('Indicator Data'!AF122="No Data",1,IF('Indicator Data imputation'!AF121&lt;&gt;"",1,0))</f>
        <v>0</v>
      </c>
      <c r="AF118" s="170">
        <f>IF('Indicator Data'!AG122="No Data",1,IF('Indicator Data imputation'!AG121&lt;&gt;"",1,0))</f>
        <v>1</v>
      </c>
      <c r="AG118" s="170">
        <f>IF('Indicator Data'!AH122="No Data",1,IF('Indicator Data imputation'!AH121&lt;&gt;"",1,0))</f>
        <v>0</v>
      </c>
      <c r="AH118" s="170">
        <f>IF('Indicator Data'!AI122="No Data",1,IF('Indicator Data imputation'!AI121&lt;&gt;"",1,0))</f>
        <v>0</v>
      </c>
      <c r="AI118" s="170">
        <f>IF('Indicator Data'!AJ122="No Data",1,IF('Indicator Data imputation'!AJ121&lt;&gt;"",1,0))</f>
        <v>0</v>
      </c>
      <c r="AJ118" s="170">
        <f>IF('Indicator Data'!AK122="No Data",1,IF('Indicator Data imputation'!AK121&lt;&gt;"",1,0))</f>
        <v>0</v>
      </c>
      <c r="AK118" s="170">
        <f>IF('Indicator Data'!AL122="No Data",1,IF('Indicator Data imputation'!AL121&lt;&gt;"",1,0))</f>
        <v>0</v>
      </c>
      <c r="AL118" s="170">
        <f>IF('Indicator Data'!AM122="No Data",1,IF('Indicator Data imputation'!AM121&lt;&gt;"",1,0))</f>
        <v>0</v>
      </c>
      <c r="AM118" s="170">
        <f>IF('Indicator Data'!AN122="No Data",1,IF('Indicator Data imputation'!AN121&lt;&gt;"",1,0))</f>
        <v>0</v>
      </c>
      <c r="AN118" s="170">
        <f>IF('Indicator Data'!AO122="No Data",1,IF('Indicator Data imputation'!AO121&lt;&gt;"",1,0))</f>
        <v>0</v>
      </c>
      <c r="AO118" s="170">
        <f>IF('Indicator Data'!AP122="No Data",1,IF('Indicator Data imputation'!AP121&lt;&gt;"",1,0))</f>
        <v>0</v>
      </c>
      <c r="AP118" s="170">
        <f>IF('Indicator Data'!AQ122="No Data",1,IF('Indicator Data imputation'!AQ121&lt;&gt;"",1,0))</f>
        <v>0</v>
      </c>
      <c r="AQ118" s="170">
        <f>IF('Indicator Data'!AR122="No Data",1,IF('Indicator Data imputation'!AR121&lt;&gt;"",1,0))</f>
        <v>0</v>
      </c>
      <c r="AR118" s="170">
        <f>IF('Indicator Data'!AS122="No Data",1,IF('Indicator Data imputation'!AS121&lt;&gt;"",1,0))</f>
        <v>0</v>
      </c>
      <c r="AS118" s="170">
        <f>IF('Indicator Data'!AT122="No Data",1,IF('Indicator Data imputation'!AT121&lt;&gt;"",1,0))</f>
        <v>0</v>
      </c>
      <c r="AT118" s="170">
        <f>IF('Indicator Data'!AU122="No Data",1,IF('Indicator Data imputation'!AU121&lt;&gt;"",1,0))</f>
        <v>0</v>
      </c>
      <c r="AU118" s="170">
        <f>IF('Indicator Data'!AV122="No Data",1,IF('Indicator Data imputation'!AV121&lt;&gt;"",1,0))</f>
        <v>0</v>
      </c>
      <c r="AV118" s="170">
        <f>IF('Indicator Data'!AW122="No Data",1,IF('Indicator Data imputation'!AW121&lt;&gt;"",1,0))</f>
        <v>0</v>
      </c>
      <c r="AW118" s="170">
        <f>IF('Indicator Data'!AX122="No Data",1,IF('Indicator Data imputation'!AX121&lt;&gt;"",1,0))</f>
        <v>0</v>
      </c>
      <c r="AX118" s="170">
        <f>IF('Indicator Data'!AY122="No Data",1,IF('Indicator Data imputation'!AY121&lt;&gt;"",1,0))</f>
        <v>0</v>
      </c>
      <c r="AY118" s="170">
        <f>IF('Indicator Data'!AZ122="No Data",1,IF('Indicator Data imputation'!AZ121&lt;&gt;"",1,0))</f>
        <v>0</v>
      </c>
      <c r="AZ118" s="170">
        <f>IF('Indicator Data'!BA122="No Data",1,IF('Indicator Data imputation'!BA121&lt;&gt;"",1,0))</f>
        <v>0</v>
      </c>
      <c r="BA118" s="5">
        <f t="shared" si="2"/>
        <v>2</v>
      </c>
      <c r="BB118" s="172">
        <f t="shared" si="3"/>
        <v>3.9215686274509803E-2</v>
      </c>
    </row>
    <row r="119" spans="1:54" x14ac:dyDescent="0.25">
      <c r="A119" s="5" t="s">
        <v>219</v>
      </c>
      <c r="B119" s="170">
        <f>IF('Indicator Data'!C123="No Data",1,IF('Indicator Data imputation'!C122&lt;&gt;"",1,0))</f>
        <v>0</v>
      </c>
      <c r="C119" s="170">
        <f>IF('Indicator Data'!D123="No Data",1,IF('Indicator Data imputation'!D122&lt;&gt;"",1,0))</f>
        <v>0</v>
      </c>
      <c r="D119" s="170">
        <f>IF('Indicator Data'!E123="No Data",1,IF('Indicator Data imputation'!E122&lt;&gt;"",1,0))</f>
        <v>0</v>
      </c>
      <c r="E119" s="170">
        <f>IF('Indicator Data'!F123="No Data",1,IF('Indicator Data imputation'!F122&lt;&gt;"",1,0))</f>
        <v>0</v>
      </c>
      <c r="F119" s="170">
        <f>IF('Indicator Data'!G123="No Data",1,IF('Indicator Data imputation'!G122&lt;&gt;"",1,0))</f>
        <v>0</v>
      </c>
      <c r="G119" s="170">
        <f>IF('Indicator Data'!H123="No Data",1,IF('Indicator Data imputation'!H122&lt;&gt;"",1,0))</f>
        <v>0</v>
      </c>
      <c r="H119" s="170">
        <f>IF('Indicator Data'!I123="No Data",1,IF('Indicator Data imputation'!I122&lt;&gt;"",1,0))</f>
        <v>0</v>
      </c>
      <c r="I119" s="170">
        <f>IF('Indicator Data'!J123="No Data",1,IF('Indicator Data imputation'!J122&lt;&gt;"",1,0))</f>
        <v>0</v>
      </c>
      <c r="J119" s="170">
        <f>IF('Indicator Data'!K123="No Data",1,IF('Indicator Data imputation'!K122&lt;&gt;"",1,0))</f>
        <v>0</v>
      </c>
      <c r="K119" s="170">
        <f>IF('Indicator Data'!L123="No Data",1,IF('Indicator Data imputation'!L122&lt;&gt;"",1,0))</f>
        <v>0</v>
      </c>
      <c r="L119" s="170">
        <f>IF('Indicator Data'!M123="No Data",1,IF('Indicator Data imputation'!M122&lt;&gt;"",1,0))</f>
        <v>0</v>
      </c>
      <c r="M119" s="170">
        <f>IF('Indicator Data'!N123="No Data",1,IF('Indicator Data imputation'!N122&lt;&gt;"",1,0))</f>
        <v>0</v>
      </c>
      <c r="N119" s="170">
        <f>IF('Indicator Data'!O123="No Data",1,IF('Indicator Data imputation'!O122&lt;&gt;"",1,0))</f>
        <v>0</v>
      </c>
      <c r="O119" s="170">
        <f>IF('Indicator Data'!P123="No Data",1,IF('Indicator Data imputation'!P122&lt;&gt;"",1,0))</f>
        <v>0</v>
      </c>
      <c r="P119" s="170">
        <f>IF('Indicator Data'!Q123="No Data",1,IF('Indicator Data imputation'!Q122&lt;&gt;"",1,0))</f>
        <v>0</v>
      </c>
      <c r="Q119" s="170">
        <f>IF('Indicator Data'!R123="No Data",1,IF('Indicator Data imputation'!R122&lt;&gt;"",1,0))</f>
        <v>0</v>
      </c>
      <c r="R119" s="170">
        <f>IF('Indicator Data'!S123="No Data",1,IF('Indicator Data imputation'!S122&lt;&gt;"",1,0))</f>
        <v>0</v>
      </c>
      <c r="S119" s="170">
        <f>IF('Indicator Data'!T123="No Data",1,IF('Indicator Data imputation'!T122&lt;&gt;"",1,0))</f>
        <v>0</v>
      </c>
      <c r="T119" s="170">
        <f>IF('Indicator Data'!U123="No Data",1,IF('Indicator Data imputation'!U122&lt;&gt;"",1,0))</f>
        <v>0</v>
      </c>
      <c r="U119" s="170">
        <f>IF('Indicator Data'!V123="No Data",1,IF('Indicator Data imputation'!V122&lt;&gt;"",1,0))</f>
        <v>0</v>
      </c>
      <c r="V119" s="170">
        <f>IF('Indicator Data'!W123="No Data",1,IF('Indicator Data imputation'!W122&lt;&gt;"",1,0))</f>
        <v>0</v>
      </c>
      <c r="W119" s="170">
        <f>IF('Indicator Data'!X123="No Data",1,IF('Indicator Data imputation'!X122&lt;&gt;"",1,0))</f>
        <v>0</v>
      </c>
      <c r="X119" s="170">
        <f>IF('Indicator Data'!Y123="No Data",1,IF('Indicator Data imputation'!Y122&lt;&gt;"",1,0))</f>
        <v>0</v>
      </c>
      <c r="Y119" s="170">
        <f>IF('Indicator Data'!Z123="No Data",1,IF('Indicator Data imputation'!Z122&lt;&gt;"",1,0))</f>
        <v>0</v>
      </c>
      <c r="Z119" s="170">
        <f>IF('Indicator Data'!AA123="No Data",1,IF('Indicator Data imputation'!AA122&lt;&gt;"",1,0))</f>
        <v>0</v>
      </c>
      <c r="AA119" s="170">
        <f>IF('Indicator Data'!AB123="No Data",1,IF('Indicator Data imputation'!AB122&lt;&gt;"",1,0))</f>
        <v>0</v>
      </c>
      <c r="AB119" s="170">
        <f>IF('Indicator Data'!AC123="No Data",1,IF('Indicator Data imputation'!AC122&lt;&gt;"",1,0))</f>
        <v>0</v>
      </c>
      <c r="AC119" s="170">
        <f>IF('Indicator Data'!AD123="No Data",1,IF('Indicator Data imputation'!AD122&lt;&gt;"",1,0))</f>
        <v>0</v>
      </c>
      <c r="AD119" s="170">
        <f>IF('Indicator Data'!AE123="No Data",1,IF('Indicator Data imputation'!AE122&lt;&gt;"",1,0))</f>
        <v>0</v>
      </c>
      <c r="AE119" s="170">
        <f>IF('Indicator Data'!AF123="No Data",1,IF('Indicator Data imputation'!AF122&lt;&gt;"",1,0))</f>
        <v>0</v>
      </c>
      <c r="AF119" s="170">
        <f>IF('Indicator Data'!AG123="No Data",1,IF('Indicator Data imputation'!AG122&lt;&gt;"",1,0))</f>
        <v>0</v>
      </c>
      <c r="AG119" s="170">
        <f>IF('Indicator Data'!AH123="No Data",1,IF('Indicator Data imputation'!AH122&lt;&gt;"",1,0))</f>
        <v>0</v>
      </c>
      <c r="AH119" s="170">
        <f>IF('Indicator Data'!AI123="No Data",1,IF('Indicator Data imputation'!AI122&lt;&gt;"",1,0))</f>
        <v>0</v>
      </c>
      <c r="AI119" s="170">
        <f>IF('Indicator Data'!AJ123="No Data",1,IF('Indicator Data imputation'!AJ122&lt;&gt;"",1,0))</f>
        <v>0</v>
      </c>
      <c r="AJ119" s="170">
        <f>IF('Indicator Data'!AK123="No Data",1,IF('Indicator Data imputation'!AK122&lt;&gt;"",1,0))</f>
        <v>0</v>
      </c>
      <c r="AK119" s="170">
        <f>IF('Indicator Data'!AL123="No Data",1,IF('Indicator Data imputation'!AL122&lt;&gt;"",1,0))</f>
        <v>0</v>
      </c>
      <c r="AL119" s="170">
        <f>IF('Indicator Data'!AM123="No Data",1,IF('Indicator Data imputation'!AM122&lt;&gt;"",1,0))</f>
        <v>0</v>
      </c>
      <c r="AM119" s="170">
        <f>IF('Indicator Data'!AN123="No Data",1,IF('Indicator Data imputation'!AN122&lt;&gt;"",1,0))</f>
        <v>0</v>
      </c>
      <c r="AN119" s="170">
        <f>IF('Indicator Data'!AO123="No Data",1,IF('Indicator Data imputation'!AO122&lt;&gt;"",1,0))</f>
        <v>0</v>
      </c>
      <c r="AO119" s="170">
        <f>IF('Indicator Data'!AP123="No Data",1,IF('Indicator Data imputation'!AP122&lt;&gt;"",1,0))</f>
        <v>0</v>
      </c>
      <c r="AP119" s="170">
        <f>IF('Indicator Data'!AQ123="No Data",1,IF('Indicator Data imputation'!AQ122&lt;&gt;"",1,0))</f>
        <v>0</v>
      </c>
      <c r="AQ119" s="170">
        <f>IF('Indicator Data'!AR123="No Data",1,IF('Indicator Data imputation'!AR122&lt;&gt;"",1,0))</f>
        <v>0</v>
      </c>
      <c r="AR119" s="170">
        <f>IF('Indicator Data'!AS123="No Data",1,IF('Indicator Data imputation'!AS122&lt;&gt;"",1,0))</f>
        <v>0</v>
      </c>
      <c r="AS119" s="170">
        <f>IF('Indicator Data'!AT123="No Data",1,IF('Indicator Data imputation'!AT122&lt;&gt;"",1,0))</f>
        <v>0</v>
      </c>
      <c r="AT119" s="170">
        <f>IF('Indicator Data'!AU123="No Data",1,IF('Indicator Data imputation'!AU122&lt;&gt;"",1,0))</f>
        <v>0</v>
      </c>
      <c r="AU119" s="170">
        <f>IF('Indicator Data'!AV123="No Data",1,IF('Indicator Data imputation'!AV122&lt;&gt;"",1,0))</f>
        <v>0</v>
      </c>
      <c r="AV119" s="170">
        <f>IF('Indicator Data'!AW123="No Data",1,IF('Indicator Data imputation'!AW122&lt;&gt;"",1,0))</f>
        <v>0</v>
      </c>
      <c r="AW119" s="170">
        <f>IF('Indicator Data'!AX123="No Data",1,IF('Indicator Data imputation'!AX122&lt;&gt;"",1,0))</f>
        <v>0</v>
      </c>
      <c r="AX119" s="170">
        <f>IF('Indicator Data'!AY123="No Data",1,IF('Indicator Data imputation'!AY122&lt;&gt;"",1,0))</f>
        <v>0</v>
      </c>
      <c r="AY119" s="170">
        <f>IF('Indicator Data'!AZ123="No Data",1,IF('Indicator Data imputation'!AZ122&lt;&gt;"",1,0))</f>
        <v>0</v>
      </c>
      <c r="AZ119" s="170">
        <f>IF('Indicator Data'!BA123="No Data",1,IF('Indicator Data imputation'!BA122&lt;&gt;"",1,0))</f>
        <v>0</v>
      </c>
      <c r="BA119" s="5">
        <f t="shared" si="2"/>
        <v>0</v>
      </c>
      <c r="BB119" s="172">
        <f t="shared" si="3"/>
        <v>0</v>
      </c>
    </row>
    <row r="120" spans="1:54" x14ac:dyDescent="0.25">
      <c r="A120" s="5" t="s">
        <v>221</v>
      </c>
      <c r="B120" s="170">
        <f>IF('Indicator Data'!C124="No Data",1,IF('Indicator Data imputation'!C123&lt;&gt;"",1,0))</f>
        <v>0</v>
      </c>
      <c r="C120" s="170">
        <f>IF('Indicator Data'!D124="No Data",1,IF('Indicator Data imputation'!D123&lt;&gt;"",1,0))</f>
        <v>0</v>
      </c>
      <c r="D120" s="170">
        <f>IF('Indicator Data'!E124="No Data",1,IF('Indicator Data imputation'!E123&lt;&gt;"",1,0))</f>
        <v>1</v>
      </c>
      <c r="E120" s="170">
        <f>IF('Indicator Data'!F124="No Data",1,IF('Indicator Data imputation'!F123&lt;&gt;"",1,0))</f>
        <v>0</v>
      </c>
      <c r="F120" s="170">
        <f>IF('Indicator Data'!G124="No Data",1,IF('Indicator Data imputation'!G123&lt;&gt;"",1,0))</f>
        <v>0</v>
      </c>
      <c r="G120" s="170">
        <f>IF('Indicator Data'!H124="No Data",1,IF('Indicator Data imputation'!H123&lt;&gt;"",1,0))</f>
        <v>0</v>
      </c>
      <c r="H120" s="170">
        <f>IF('Indicator Data'!I124="No Data",1,IF('Indicator Data imputation'!I123&lt;&gt;"",1,0))</f>
        <v>0</v>
      </c>
      <c r="I120" s="170">
        <f>IF('Indicator Data'!J124="No Data",1,IF('Indicator Data imputation'!J123&lt;&gt;"",1,0))</f>
        <v>0</v>
      </c>
      <c r="J120" s="170">
        <f>IF('Indicator Data'!K124="No Data",1,IF('Indicator Data imputation'!K123&lt;&gt;"",1,0))</f>
        <v>0</v>
      </c>
      <c r="K120" s="170">
        <f>IF('Indicator Data'!L124="No Data",1,IF('Indicator Data imputation'!L123&lt;&gt;"",1,0))</f>
        <v>1</v>
      </c>
      <c r="L120" s="170">
        <f>IF('Indicator Data'!M124="No Data",1,IF('Indicator Data imputation'!M123&lt;&gt;"",1,0))</f>
        <v>0</v>
      </c>
      <c r="M120" s="170">
        <f>IF('Indicator Data'!N124="No Data",1,IF('Indicator Data imputation'!N123&lt;&gt;"",1,0))</f>
        <v>0</v>
      </c>
      <c r="N120" s="170">
        <f>IF('Indicator Data'!O124="No Data",1,IF('Indicator Data imputation'!O123&lt;&gt;"",1,0))</f>
        <v>0</v>
      </c>
      <c r="O120" s="170">
        <f>IF('Indicator Data'!P124="No Data",1,IF('Indicator Data imputation'!P123&lt;&gt;"",1,0))</f>
        <v>0</v>
      </c>
      <c r="P120" s="170">
        <f>IF('Indicator Data'!Q124="No Data",1,IF('Indicator Data imputation'!Q123&lt;&gt;"",1,0))</f>
        <v>1</v>
      </c>
      <c r="Q120" s="170">
        <f>IF('Indicator Data'!R124="No Data",1,IF('Indicator Data imputation'!R123&lt;&gt;"",1,0))</f>
        <v>1</v>
      </c>
      <c r="R120" s="170">
        <f>IF('Indicator Data'!S124="No Data",1,IF('Indicator Data imputation'!S123&lt;&gt;"",1,0))</f>
        <v>0</v>
      </c>
      <c r="S120" s="170">
        <f>IF('Indicator Data'!T124="No Data",1,IF('Indicator Data imputation'!T123&lt;&gt;"",1,0))</f>
        <v>0</v>
      </c>
      <c r="T120" s="170">
        <f>IF('Indicator Data'!U124="No Data",1,IF('Indicator Data imputation'!U123&lt;&gt;"",1,0))</f>
        <v>0</v>
      </c>
      <c r="U120" s="170">
        <f>IF('Indicator Data'!V124="No Data",1,IF('Indicator Data imputation'!V123&lt;&gt;"",1,0))</f>
        <v>0</v>
      </c>
      <c r="V120" s="170">
        <f>IF('Indicator Data'!W124="No Data",1,IF('Indicator Data imputation'!W123&lt;&gt;"",1,0))</f>
        <v>0</v>
      </c>
      <c r="W120" s="170">
        <f>IF('Indicator Data'!X124="No Data",1,IF('Indicator Data imputation'!X123&lt;&gt;"",1,0))</f>
        <v>0</v>
      </c>
      <c r="X120" s="170">
        <f>IF('Indicator Data'!Y124="No Data",1,IF('Indicator Data imputation'!Y123&lt;&gt;"",1,0))</f>
        <v>0</v>
      </c>
      <c r="Y120" s="170">
        <f>IF('Indicator Data'!Z124="No Data",1,IF('Indicator Data imputation'!Z123&lt;&gt;"",1,0))</f>
        <v>0</v>
      </c>
      <c r="Z120" s="170">
        <f>IF('Indicator Data'!AA124="No Data",1,IF('Indicator Data imputation'!AA123&lt;&gt;"",1,0))</f>
        <v>0</v>
      </c>
      <c r="AA120" s="170">
        <f>IF('Indicator Data'!AB124="No Data",1,IF('Indicator Data imputation'!AB123&lt;&gt;"",1,0))</f>
        <v>1</v>
      </c>
      <c r="AB120" s="170">
        <f>IF('Indicator Data'!AC124="No Data",1,IF('Indicator Data imputation'!AC123&lt;&gt;"",1,0))</f>
        <v>0</v>
      </c>
      <c r="AC120" s="170">
        <f>IF('Indicator Data'!AD124="No Data",1,IF('Indicator Data imputation'!AD123&lt;&gt;"",1,0))</f>
        <v>1</v>
      </c>
      <c r="AD120" s="170">
        <f>IF('Indicator Data'!AE124="No Data",1,IF('Indicator Data imputation'!AE123&lt;&gt;"",1,0))</f>
        <v>1</v>
      </c>
      <c r="AE120" s="170">
        <f>IF('Indicator Data'!AF124="No Data",1,IF('Indicator Data imputation'!AF123&lt;&gt;"",1,0))</f>
        <v>1</v>
      </c>
      <c r="AF120" s="170">
        <f>IF('Indicator Data'!AG124="No Data",1,IF('Indicator Data imputation'!AG123&lt;&gt;"",1,0))</f>
        <v>1</v>
      </c>
      <c r="AG120" s="170">
        <f>IF('Indicator Data'!AH124="No Data",1,IF('Indicator Data imputation'!AH123&lt;&gt;"",1,0))</f>
        <v>0</v>
      </c>
      <c r="AH120" s="170">
        <f>IF('Indicator Data'!AI124="No Data",1,IF('Indicator Data imputation'!AI123&lt;&gt;"",1,0))</f>
        <v>0</v>
      </c>
      <c r="AI120" s="170">
        <f>IF('Indicator Data'!AJ124="No Data",1,IF('Indicator Data imputation'!AJ123&lt;&gt;"",1,0))</f>
        <v>0</v>
      </c>
      <c r="AJ120" s="170">
        <f>IF('Indicator Data'!AK124="No Data",1,IF('Indicator Data imputation'!AK123&lt;&gt;"",1,0))</f>
        <v>0</v>
      </c>
      <c r="AK120" s="170">
        <f>IF('Indicator Data'!AL124="No Data",1,IF('Indicator Data imputation'!AL123&lt;&gt;"",1,0))</f>
        <v>0</v>
      </c>
      <c r="AL120" s="170">
        <f>IF('Indicator Data'!AM124="No Data",1,IF('Indicator Data imputation'!AM123&lt;&gt;"",1,0))</f>
        <v>0</v>
      </c>
      <c r="AM120" s="170">
        <f>IF('Indicator Data'!AN124="No Data",1,IF('Indicator Data imputation'!AN123&lt;&gt;"",1,0))</f>
        <v>1</v>
      </c>
      <c r="AN120" s="170">
        <f>IF('Indicator Data'!AO124="No Data",1,IF('Indicator Data imputation'!AO123&lt;&gt;"",1,0))</f>
        <v>1</v>
      </c>
      <c r="AO120" s="170">
        <f>IF('Indicator Data'!AP124="No Data",1,IF('Indicator Data imputation'!AP123&lt;&gt;"",1,0))</f>
        <v>1</v>
      </c>
      <c r="AP120" s="170">
        <f>IF('Indicator Data'!AQ124="No Data",1,IF('Indicator Data imputation'!AQ123&lt;&gt;"",1,0))</f>
        <v>1</v>
      </c>
      <c r="AQ120" s="170">
        <f>IF('Indicator Data'!AR124="No Data",1,IF('Indicator Data imputation'!AR123&lt;&gt;"",1,0))</f>
        <v>0</v>
      </c>
      <c r="AR120" s="170">
        <f>IF('Indicator Data'!AS124="No Data",1,IF('Indicator Data imputation'!AS123&lt;&gt;"",1,0))</f>
        <v>0</v>
      </c>
      <c r="AS120" s="170">
        <f>IF('Indicator Data'!AT124="No Data",1,IF('Indicator Data imputation'!AT123&lt;&gt;"",1,0))</f>
        <v>1</v>
      </c>
      <c r="AT120" s="170">
        <f>IF('Indicator Data'!AU124="No Data",1,IF('Indicator Data imputation'!AU123&lt;&gt;"",1,0))</f>
        <v>0</v>
      </c>
      <c r="AU120" s="170">
        <f>IF('Indicator Data'!AV124="No Data",1,IF('Indicator Data imputation'!AV123&lt;&gt;"",1,0))</f>
        <v>1</v>
      </c>
      <c r="AV120" s="170">
        <f>IF('Indicator Data'!AW124="No Data",1,IF('Indicator Data imputation'!AW123&lt;&gt;"",1,0))</f>
        <v>0</v>
      </c>
      <c r="AW120" s="170">
        <f>IF('Indicator Data'!AX124="No Data",1,IF('Indicator Data imputation'!AX123&lt;&gt;"",1,0))</f>
        <v>0</v>
      </c>
      <c r="AX120" s="170">
        <f>IF('Indicator Data'!AY124="No Data",1,IF('Indicator Data imputation'!AY123&lt;&gt;"",1,0))</f>
        <v>0</v>
      </c>
      <c r="AY120" s="170">
        <f>IF('Indicator Data'!AZ124="No Data",1,IF('Indicator Data imputation'!AZ123&lt;&gt;"",1,0))</f>
        <v>0</v>
      </c>
      <c r="AZ120" s="170">
        <f>IF('Indicator Data'!BA124="No Data",1,IF('Indicator Data imputation'!BA123&lt;&gt;"",1,0))</f>
        <v>0</v>
      </c>
      <c r="BA120" s="5">
        <f t="shared" si="2"/>
        <v>15</v>
      </c>
      <c r="BB120" s="172">
        <f t="shared" si="3"/>
        <v>0.29411764705882354</v>
      </c>
    </row>
    <row r="121" spans="1:54" x14ac:dyDescent="0.25">
      <c r="A121" s="5" t="s">
        <v>223</v>
      </c>
      <c r="B121" s="170">
        <f>IF('Indicator Data'!C125="No Data",1,IF('Indicator Data imputation'!C124&lt;&gt;"",1,0))</f>
        <v>0</v>
      </c>
      <c r="C121" s="170">
        <f>IF('Indicator Data'!D125="No Data",1,IF('Indicator Data imputation'!D124&lt;&gt;"",1,0))</f>
        <v>0</v>
      </c>
      <c r="D121" s="170">
        <f>IF('Indicator Data'!E125="No Data",1,IF('Indicator Data imputation'!E124&lt;&gt;"",1,0))</f>
        <v>0</v>
      </c>
      <c r="E121" s="170">
        <f>IF('Indicator Data'!F125="No Data",1,IF('Indicator Data imputation'!F124&lt;&gt;"",1,0))</f>
        <v>0</v>
      </c>
      <c r="F121" s="170">
        <f>IF('Indicator Data'!G125="No Data",1,IF('Indicator Data imputation'!G124&lt;&gt;"",1,0))</f>
        <v>0</v>
      </c>
      <c r="G121" s="170">
        <f>IF('Indicator Data'!H125="No Data",1,IF('Indicator Data imputation'!H124&lt;&gt;"",1,0))</f>
        <v>0</v>
      </c>
      <c r="H121" s="170">
        <f>IF('Indicator Data'!I125="No Data",1,IF('Indicator Data imputation'!I124&lt;&gt;"",1,0))</f>
        <v>0</v>
      </c>
      <c r="I121" s="170">
        <f>IF('Indicator Data'!J125="No Data",1,IF('Indicator Data imputation'!J124&lt;&gt;"",1,0))</f>
        <v>0</v>
      </c>
      <c r="J121" s="170">
        <f>IF('Indicator Data'!K125="No Data",1,IF('Indicator Data imputation'!K124&lt;&gt;"",1,0))</f>
        <v>0</v>
      </c>
      <c r="K121" s="170">
        <f>IF('Indicator Data'!L125="No Data",1,IF('Indicator Data imputation'!L124&lt;&gt;"",1,0))</f>
        <v>0</v>
      </c>
      <c r="L121" s="170">
        <f>IF('Indicator Data'!M125="No Data",1,IF('Indicator Data imputation'!M124&lt;&gt;"",1,0))</f>
        <v>0</v>
      </c>
      <c r="M121" s="170">
        <f>IF('Indicator Data'!N125="No Data",1,IF('Indicator Data imputation'!N124&lt;&gt;"",1,0))</f>
        <v>0</v>
      </c>
      <c r="N121" s="170">
        <f>IF('Indicator Data'!O125="No Data",1,IF('Indicator Data imputation'!O124&lt;&gt;"",1,0))</f>
        <v>0</v>
      </c>
      <c r="O121" s="170">
        <f>IF('Indicator Data'!P125="No Data",1,IF('Indicator Data imputation'!P124&lt;&gt;"",1,0))</f>
        <v>0</v>
      </c>
      <c r="P121" s="170">
        <f>IF('Indicator Data'!Q125="No Data",1,IF('Indicator Data imputation'!Q124&lt;&gt;"",1,0))</f>
        <v>0</v>
      </c>
      <c r="Q121" s="170">
        <f>IF('Indicator Data'!R125="No Data",1,IF('Indicator Data imputation'!R124&lt;&gt;"",1,0))</f>
        <v>0</v>
      </c>
      <c r="R121" s="170">
        <f>IF('Indicator Data'!S125="No Data",1,IF('Indicator Data imputation'!S124&lt;&gt;"",1,0))</f>
        <v>0</v>
      </c>
      <c r="S121" s="170">
        <f>IF('Indicator Data'!T125="No Data",1,IF('Indicator Data imputation'!T124&lt;&gt;"",1,0))</f>
        <v>0</v>
      </c>
      <c r="T121" s="170">
        <f>IF('Indicator Data'!U125="No Data",1,IF('Indicator Data imputation'!U124&lt;&gt;"",1,0))</f>
        <v>0</v>
      </c>
      <c r="U121" s="170">
        <f>IF('Indicator Data'!V125="No Data",1,IF('Indicator Data imputation'!V124&lt;&gt;"",1,0))</f>
        <v>0</v>
      </c>
      <c r="V121" s="170">
        <f>IF('Indicator Data'!W125="No Data",1,IF('Indicator Data imputation'!W124&lt;&gt;"",1,0))</f>
        <v>0</v>
      </c>
      <c r="W121" s="170">
        <f>IF('Indicator Data'!X125="No Data",1,IF('Indicator Data imputation'!X124&lt;&gt;"",1,0))</f>
        <v>0</v>
      </c>
      <c r="X121" s="170">
        <f>IF('Indicator Data'!Y125="No Data",1,IF('Indicator Data imputation'!Y124&lt;&gt;"",1,0))</f>
        <v>1</v>
      </c>
      <c r="Y121" s="170">
        <f>IF('Indicator Data'!Z125="No Data",1,IF('Indicator Data imputation'!Z124&lt;&gt;"",1,0))</f>
        <v>0</v>
      </c>
      <c r="Z121" s="170">
        <f>IF('Indicator Data'!AA125="No Data",1,IF('Indicator Data imputation'!AA124&lt;&gt;"",1,0))</f>
        <v>0</v>
      </c>
      <c r="AA121" s="170">
        <f>IF('Indicator Data'!AB125="No Data",1,IF('Indicator Data imputation'!AB124&lt;&gt;"",1,0))</f>
        <v>0</v>
      </c>
      <c r="AB121" s="170">
        <f>IF('Indicator Data'!AC125="No Data",1,IF('Indicator Data imputation'!AC124&lt;&gt;"",1,0))</f>
        <v>0</v>
      </c>
      <c r="AC121" s="170">
        <f>IF('Indicator Data'!AD125="No Data",1,IF('Indicator Data imputation'!AD124&lt;&gt;"",1,0))</f>
        <v>0</v>
      </c>
      <c r="AD121" s="170">
        <f>IF('Indicator Data'!AE125="No Data",1,IF('Indicator Data imputation'!AE124&lt;&gt;"",1,0))</f>
        <v>0</v>
      </c>
      <c r="AE121" s="170">
        <f>IF('Indicator Data'!AF125="No Data",1,IF('Indicator Data imputation'!AF124&lt;&gt;"",1,0))</f>
        <v>0</v>
      </c>
      <c r="AF121" s="170">
        <f>IF('Indicator Data'!AG125="No Data",1,IF('Indicator Data imputation'!AG124&lt;&gt;"",1,0))</f>
        <v>0</v>
      </c>
      <c r="AG121" s="170">
        <f>IF('Indicator Data'!AH125="No Data",1,IF('Indicator Data imputation'!AH124&lt;&gt;"",1,0))</f>
        <v>0</v>
      </c>
      <c r="AH121" s="170">
        <f>IF('Indicator Data'!AI125="No Data",1,IF('Indicator Data imputation'!AI124&lt;&gt;"",1,0))</f>
        <v>0</v>
      </c>
      <c r="AI121" s="170">
        <f>IF('Indicator Data'!AJ125="No Data",1,IF('Indicator Data imputation'!AJ124&lt;&gt;"",1,0))</f>
        <v>0</v>
      </c>
      <c r="AJ121" s="170">
        <f>IF('Indicator Data'!AK125="No Data",1,IF('Indicator Data imputation'!AK124&lt;&gt;"",1,0))</f>
        <v>0</v>
      </c>
      <c r="AK121" s="170">
        <f>IF('Indicator Data'!AL125="No Data",1,IF('Indicator Data imputation'!AL124&lt;&gt;"",1,0))</f>
        <v>0</v>
      </c>
      <c r="AL121" s="170">
        <f>IF('Indicator Data'!AM125="No Data",1,IF('Indicator Data imputation'!AM124&lt;&gt;"",1,0))</f>
        <v>0</v>
      </c>
      <c r="AM121" s="170">
        <f>IF('Indicator Data'!AN125="No Data",1,IF('Indicator Data imputation'!AN124&lt;&gt;"",1,0))</f>
        <v>0</v>
      </c>
      <c r="AN121" s="170">
        <f>IF('Indicator Data'!AO125="No Data",1,IF('Indicator Data imputation'!AO124&lt;&gt;"",1,0))</f>
        <v>0</v>
      </c>
      <c r="AO121" s="170">
        <f>IF('Indicator Data'!AP125="No Data",1,IF('Indicator Data imputation'!AP124&lt;&gt;"",1,0))</f>
        <v>0</v>
      </c>
      <c r="AP121" s="170">
        <f>IF('Indicator Data'!AQ125="No Data",1,IF('Indicator Data imputation'!AQ124&lt;&gt;"",1,0))</f>
        <v>0</v>
      </c>
      <c r="AQ121" s="170">
        <f>IF('Indicator Data'!AR125="No Data",1,IF('Indicator Data imputation'!AR124&lt;&gt;"",1,0))</f>
        <v>0</v>
      </c>
      <c r="AR121" s="170">
        <f>IF('Indicator Data'!AS125="No Data",1,IF('Indicator Data imputation'!AS124&lt;&gt;"",1,0))</f>
        <v>0</v>
      </c>
      <c r="AS121" s="170">
        <f>IF('Indicator Data'!AT125="No Data",1,IF('Indicator Data imputation'!AT124&lt;&gt;"",1,0))</f>
        <v>0</v>
      </c>
      <c r="AT121" s="170">
        <f>IF('Indicator Data'!AU125="No Data",1,IF('Indicator Data imputation'!AU124&lt;&gt;"",1,0))</f>
        <v>0</v>
      </c>
      <c r="AU121" s="170">
        <f>IF('Indicator Data'!AV125="No Data",1,IF('Indicator Data imputation'!AV124&lt;&gt;"",1,0))</f>
        <v>0</v>
      </c>
      <c r="AV121" s="170">
        <f>IF('Indicator Data'!AW125="No Data",1,IF('Indicator Data imputation'!AW124&lt;&gt;"",1,0))</f>
        <v>0</v>
      </c>
      <c r="AW121" s="170">
        <f>IF('Indicator Data'!AX125="No Data",1,IF('Indicator Data imputation'!AX124&lt;&gt;"",1,0))</f>
        <v>0</v>
      </c>
      <c r="AX121" s="170">
        <f>IF('Indicator Data'!AY125="No Data",1,IF('Indicator Data imputation'!AY124&lt;&gt;"",1,0))</f>
        <v>0</v>
      </c>
      <c r="AY121" s="170">
        <f>IF('Indicator Data'!AZ125="No Data",1,IF('Indicator Data imputation'!AZ124&lt;&gt;"",1,0))</f>
        <v>0</v>
      </c>
      <c r="AZ121" s="170">
        <f>IF('Indicator Data'!BA125="No Data",1,IF('Indicator Data imputation'!BA124&lt;&gt;"",1,0))</f>
        <v>0</v>
      </c>
      <c r="BA121" s="5">
        <f t="shared" si="2"/>
        <v>1</v>
      </c>
      <c r="BB121" s="172">
        <f t="shared" si="3"/>
        <v>1.9607843137254902E-2</v>
      </c>
    </row>
    <row r="122" spans="1:54" x14ac:dyDescent="0.25">
      <c r="A122" s="5" t="s">
        <v>225</v>
      </c>
      <c r="B122" s="170">
        <f>IF('Indicator Data'!C126="No Data",1,IF('Indicator Data imputation'!C125&lt;&gt;"",1,0))</f>
        <v>0</v>
      </c>
      <c r="C122" s="170">
        <f>IF('Indicator Data'!D126="No Data",1,IF('Indicator Data imputation'!D125&lt;&gt;"",1,0))</f>
        <v>0</v>
      </c>
      <c r="D122" s="170">
        <f>IF('Indicator Data'!E126="No Data",1,IF('Indicator Data imputation'!E125&lt;&gt;"",1,0))</f>
        <v>0</v>
      </c>
      <c r="E122" s="170">
        <f>IF('Indicator Data'!F126="No Data",1,IF('Indicator Data imputation'!F125&lt;&gt;"",1,0))</f>
        <v>0</v>
      </c>
      <c r="F122" s="170">
        <f>IF('Indicator Data'!G126="No Data",1,IF('Indicator Data imputation'!G125&lt;&gt;"",1,0))</f>
        <v>0</v>
      </c>
      <c r="G122" s="170">
        <f>IF('Indicator Data'!H126="No Data",1,IF('Indicator Data imputation'!H125&lt;&gt;"",1,0))</f>
        <v>0</v>
      </c>
      <c r="H122" s="170">
        <f>IF('Indicator Data'!I126="No Data",1,IF('Indicator Data imputation'!I125&lt;&gt;"",1,0))</f>
        <v>0</v>
      </c>
      <c r="I122" s="170">
        <f>IF('Indicator Data'!J126="No Data",1,IF('Indicator Data imputation'!J125&lt;&gt;"",1,0))</f>
        <v>0</v>
      </c>
      <c r="J122" s="170">
        <f>IF('Indicator Data'!K126="No Data",1,IF('Indicator Data imputation'!K125&lt;&gt;"",1,0))</f>
        <v>0</v>
      </c>
      <c r="K122" s="170">
        <f>IF('Indicator Data'!L126="No Data",1,IF('Indicator Data imputation'!L125&lt;&gt;"",1,0))</f>
        <v>0</v>
      </c>
      <c r="L122" s="170">
        <f>IF('Indicator Data'!M126="No Data",1,IF('Indicator Data imputation'!M125&lt;&gt;"",1,0))</f>
        <v>0</v>
      </c>
      <c r="M122" s="170">
        <f>IF('Indicator Data'!N126="No Data",1,IF('Indicator Data imputation'!N125&lt;&gt;"",1,0))</f>
        <v>0</v>
      </c>
      <c r="N122" s="170">
        <f>IF('Indicator Data'!O126="No Data",1,IF('Indicator Data imputation'!O125&lt;&gt;"",1,0))</f>
        <v>0</v>
      </c>
      <c r="O122" s="170">
        <f>IF('Indicator Data'!P126="No Data",1,IF('Indicator Data imputation'!P125&lt;&gt;"",1,0))</f>
        <v>0</v>
      </c>
      <c r="P122" s="170">
        <f>IF('Indicator Data'!Q126="No Data",1,IF('Indicator Data imputation'!Q125&lt;&gt;"",1,0))</f>
        <v>0</v>
      </c>
      <c r="Q122" s="170">
        <f>IF('Indicator Data'!R126="No Data",1,IF('Indicator Data imputation'!R125&lt;&gt;"",1,0))</f>
        <v>1</v>
      </c>
      <c r="R122" s="170">
        <f>IF('Indicator Data'!S126="No Data",1,IF('Indicator Data imputation'!S125&lt;&gt;"",1,0))</f>
        <v>0</v>
      </c>
      <c r="S122" s="170">
        <f>IF('Indicator Data'!T126="No Data",1,IF('Indicator Data imputation'!T125&lt;&gt;"",1,0))</f>
        <v>0</v>
      </c>
      <c r="T122" s="170">
        <f>IF('Indicator Data'!U126="No Data",1,IF('Indicator Data imputation'!U125&lt;&gt;"",1,0))</f>
        <v>0</v>
      </c>
      <c r="U122" s="170">
        <f>IF('Indicator Data'!V126="No Data",1,IF('Indicator Data imputation'!V125&lt;&gt;"",1,0))</f>
        <v>1</v>
      </c>
      <c r="V122" s="170">
        <f>IF('Indicator Data'!W126="No Data",1,IF('Indicator Data imputation'!W125&lt;&gt;"",1,0))</f>
        <v>0</v>
      </c>
      <c r="W122" s="170">
        <f>IF('Indicator Data'!X126="No Data",1,IF('Indicator Data imputation'!X125&lt;&gt;"",1,0))</f>
        <v>1</v>
      </c>
      <c r="X122" s="170">
        <f>IF('Indicator Data'!Y126="No Data",1,IF('Indicator Data imputation'!Y125&lt;&gt;"",1,0))</f>
        <v>0</v>
      </c>
      <c r="Y122" s="170">
        <f>IF('Indicator Data'!Z126="No Data",1,IF('Indicator Data imputation'!Z125&lt;&gt;"",1,0))</f>
        <v>0</v>
      </c>
      <c r="Z122" s="170">
        <f>IF('Indicator Data'!AA126="No Data",1,IF('Indicator Data imputation'!AA125&lt;&gt;"",1,0))</f>
        <v>0</v>
      </c>
      <c r="AA122" s="170">
        <f>IF('Indicator Data'!AB126="No Data",1,IF('Indicator Data imputation'!AB125&lt;&gt;"",1,0))</f>
        <v>0</v>
      </c>
      <c r="AB122" s="170">
        <f>IF('Indicator Data'!AC126="No Data",1,IF('Indicator Data imputation'!AC125&lt;&gt;"",1,0))</f>
        <v>0</v>
      </c>
      <c r="AC122" s="170">
        <f>IF('Indicator Data'!AD126="No Data",1,IF('Indicator Data imputation'!AD125&lt;&gt;"",1,0))</f>
        <v>0</v>
      </c>
      <c r="AD122" s="170">
        <f>IF('Indicator Data'!AE126="No Data",1,IF('Indicator Data imputation'!AE125&lt;&gt;"",1,0))</f>
        <v>1</v>
      </c>
      <c r="AE122" s="170">
        <f>IF('Indicator Data'!AF126="No Data",1,IF('Indicator Data imputation'!AF125&lt;&gt;"",1,0))</f>
        <v>0</v>
      </c>
      <c r="AF122" s="170">
        <f>IF('Indicator Data'!AG126="No Data",1,IF('Indicator Data imputation'!AG125&lt;&gt;"",1,0))</f>
        <v>0</v>
      </c>
      <c r="AG122" s="170">
        <f>IF('Indicator Data'!AH126="No Data",1,IF('Indicator Data imputation'!AH125&lt;&gt;"",1,0))</f>
        <v>0</v>
      </c>
      <c r="AH122" s="170">
        <f>IF('Indicator Data'!AI126="No Data",1,IF('Indicator Data imputation'!AI125&lt;&gt;"",1,0))</f>
        <v>0</v>
      </c>
      <c r="AI122" s="170">
        <f>IF('Indicator Data'!AJ126="No Data",1,IF('Indicator Data imputation'!AJ125&lt;&gt;"",1,0))</f>
        <v>0</v>
      </c>
      <c r="AJ122" s="170">
        <f>IF('Indicator Data'!AK126="No Data",1,IF('Indicator Data imputation'!AK125&lt;&gt;"",1,0))</f>
        <v>0</v>
      </c>
      <c r="AK122" s="170">
        <f>IF('Indicator Data'!AL126="No Data",1,IF('Indicator Data imputation'!AL125&lt;&gt;"",1,0))</f>
        <v>0</v>
      </c>
      <c r="AL122" s="170">
        <f>IF('Indicator Data'!AM126="No Data",1,IF('Indicator Data imputation'!AM125&lt;&gt;"",1,0))</f>
        <v>0</v>
      </c>
      <c r="AM122" s="170">
        <f>IF('Indicator Data'!AN126="No Data",1,IF('Indicator Data imputation'!AN125&lt;&gt;"",1,0))</f>
        <v>0</v>
      </c>
      <c r="AN122" s="170">
        <f>IF('Indicator Data'!AO126="No Data",1,IF('Indicator Data imputation'!AO125&lt;&gt;"",1,0))</f>
        <v>0</v>
      </c>
      <c r="AO122" s="170">
        <f>IF('Indicator Data'!AP126="No Data",1,IF('Indicator Data imputation'!AP125&lt;&gt;"",1,0))</f>
        <v>0</v>
      </c>
      <c r="AP122" s="170">
        <f>IF('Indicator Data'!AQ126="No Data",1,IF('Indicator Data imputation'!AQ125&lt;&gt;"",1,0))</f>
        <v>0</v>
      </c>
      <c r="AQ122" s="170">
        <f>IF('Indicator Data'!AR126="No Data",1,IF('Indicator Data imputation'!AR125&lt;&gt;"",1,0))</f>
        <v>0</v>
      </c>
      <c r="AR122" s="170">
        <f>IF('Indicator Data'!AS126="No Data",1,IF('Indicator Data imputation'!AS125&lt;&gt;"",1,0))</f>
        <v>0</v>
      </c>
      <c r="AS122" s="170">
        <f>IF('Indicator Data'!AT126="No Data",1,IF('Indicator Data imputation'!AT125&lt;&gt;"",1,0))</f>
        <v>0</v>
      </c>
      <c r="AT122" s="170">
        <f>IF('Indicator Data'!AU126="No Data",1,IF('Indicator Data imputation'!AU125&lt;&gt;"",1,0))</f>
        <v>0</v>
      </c>
      <c r="AU122" s="170">
        <f>IF('Indicator Data'!AV126="No Data",1,IF('Indicator Data imputation'!AV125&lt;&gt;"",1,0))</f>
        <v>1</v>
      </c>
      <c r="AV122" s="170">
        <f>IF('Indicator Data'!AW126="No Data",1,IF('Indicator Data imputation'!AW125&lt;&gt;"",1,0))</f>
        <v>0</v>
      </c>
      <c r="AW122" s="170">
        <f>IF('Indicator Data'!AX126="No Data",1,IF('Indicator Data imputation'!AX125&lt;&gt;"",1,0))</f>
        <v>0</v>
      </c>
      <c r="AX122" s="170">
        <f>IF('Indicator Data'!AY126="No Data",1,IF('Indicator Data imputation'!AY125&lt;&gt;"",1,0))</f>
        <v>0</v>
      </c>
      <c r="AY122" s="170">
        <f>IF('Indicator Data'!AZ126="No Data",1,IF('Indicator Data imputation'!AZ125&lt;&gt;"",1,0))</f>
        <v>0</v>
      </c>
      <c r="AZ122" s="170">
        <f>IF('Indicator Data'!BA126="No Data",1,IF('Indicator Data imputation'!BA125&lt;&gt;"",1,0))</f>
        <v>0</v>
      </c>
      <c r="BA122" s="5">
        <f t="shared" si="2"/>
        <v>5</v>
      </c>
      <c r="BB122" s="172">
        <f t="shared" si="3"/>
        <v>9.8039215686274508E-2</v>
      </c>
    </row>
    <row r="123" spans="1:54" x14ac:dyDescent="0.25">
      <c r="A123" s="5" t="s">
        <v>227</v>
      </c>
      <c r="B123" s="170">
        <f>IF('Indicator Data'!C127="No Data",1,IF('Indicator Data imputation'!C126&lt;&gt;"",1,0))</f>
        <v>0</v>
      </c>
      <c r="C123" s="170">
        <f>IF('Indicator Data'!D127="No Data",1,IF('Indicator Data imputation'!D126&lt;&gt;"",1,0))</f>
        <v>0</v>
      </c>
      <c r="D123" s="170">
        <f>IF('Indicator Data'!E127="No Data",1,IF('Indicator Data imputation'!E126&lt;&gt;"",1,0))</f>
        <v>0</v>
      </c>
      <c r="E123" s="170">
        <f>IF('Indicator Data'!F127="No Data",1,IF('Indicator Data imputation'!F126&lt;&gt;"",1,0))</f>
        <v>0</v>
      </c>
      <c r="F123" s="170">
        <f>IF('Indicator Data'!G127="No Data",1,IF('Indicator Data imputation'!G126&lt;&gt;"",1,0))</f>
        <v>0</v>
      </c>
      <c r="G123" s="170">
        <f>IF('Indicator Data'!H127="No Data",1,IF('Indicator Data imputation'!H126&lt;&gt;"",1,0))</f>
        <v>0</v>
      </c>
      <c r="H123" s="170">
        <f>IF('Indicator Data'!I127="No Data",1,IF('Indicator Data imputation'!I126&lt;&gt;"",1,0))</f>
        <v>0</v>
      </c>
      <c r="I123" s="170">
        <f>IF('Indicator Data'!J127="No Data",1,IF('Indicator Data imputation'!J126&lt;&gt;"",1,0))</f>
        <v>0</v>
      </c>
      <c r="J123" s="170">
        <f>IF('Indicator Data'!K127="No Data",1,IF('Indicator Data imputation'!K126&lt;&gt;"",1,0))</f>
        <v>0</v>
      </c>
      <c r="K123" s="170">
        <f>IF('Indicator Data'!L127="No Data",1,IF('Indicator Data imputation'!L126&lt;&gt;"",1,0))</f>
        <v>0</v>
      </c>
      <c r="L123" s="170">
        <f>IF('Indicator Data'!M127="No Data",1,IF('Indicator Data imputation'!M126&lt;&gt;"",1,0))</f>
        <v>0</v>
      </c>
      <c r="M123" s="170">
        <f>IF('Indicator Data'!N127="No Data",1,IF('Indicator Data imputation'!N126&lt;&gt;"",1,0))</f>
        <v>0</v>
      </c>
      <c r="N123" s="170">
        <f>IF('Indicator Data'!O127="No Data",1,IF('Indicator Data imputation'!O126&lt;&gt;"",1,0))</f>
        <v>0</v>
      </c>
      <c r="O123" s="170">
        <f>IF('Indicator Data'!P127="No Data",1,IF('Indicator Data imputation'!P126&lt;&gt;"",1,0))</f>
        <v>0</v>
      </c>
      <c r="P123" s="170">
        <f>IF('Indicator Data'!Q127="No Data",1,IF('Indicator Data imputation'!Q126&lt;&gt;"",1,0))</f>
        <v>0</v>
      </c>
      <c r="Q123" s="170">
        <f>IF('Indicator Data'!R127="No Data",1,IF('Indicator Data imputation'!R126&lt;&gt;"",1,0))</f>
        <v>1</v>
      </c>
      <c r="R123" s="170">
        <f>IF('Indicator Data'!S127="No Data",1,IF('Indicator Data imputation'!S126&lt;&gt;"",1,0))</f>
        <v>0</v>
      </c>
      <c r="S123" s="170">
        <f>IF('Indicator Data'!T127="No Data",1,IF('Indicator Data imputation'!T126&lt;&gt;"",1,0))</f>
        <v>0</v>
      </c>
      <c r="T123" s="170">
        <f>IF('Indicator Data'!U127="No Data",1,IF('Indicator Data imputation'!U126&lt;&gt;"",1,0))</f>
        <v>0</v>
      </c>
      <c r="U123" s="170">
        <f>IF('Indicator Data'!V127="No Data",1,IF('Indicator Data imputation'!V126&lt;&gt;"",1,0))</f>
        <v>1</v>
      </c>
      <c r="V123" s="170">
        <f>IF('Indicator Data'!W127="No Data",1,IF('Indicator Data imputation'!W126&lt;&gt;"",1,0))</f>
        <v>0</v>
      </c>
      <c r="W123" s="170">
        <f>IF('Indicator Data'!X127="No Data",1,IF('Indicator Data imputation'!X126&lt;&gt;"",1,0))</f>
        <v>1</v>
      </c>
      <c r="X123" s="170">
        <f>IF('Indicator Data'!Y127="No Data",1,IF('Indicator Data imputation'!Y126&lt;&gt;"",1,0))</f>
        <v>0</v>
      </c>
      <c r="Y123" s="170">
        <f>IF('Indicator Data'!Z127="No Data",1,IF('Indicator Data imputation'!Z126&lt;&gt;"",1,0))</f>
        <v>0</v>
      </c>
      <c r="Z123" s="170">
        <f>IF('Indicator Data'!AA127="No Data",1,IF('Indicator Data imputation'!AA126&lt;&gt;"",1,0))</f>
        <v>0</v>
      </c>
      <c r="AA123" s="170">
        <f>IF('Indicator Data'!AB127="No Data",1,IF('Indicator Data imputation'!AB126&lt;&gt;"",1,0))</f>
        <v>0</v>
      </c>
      <c r="AB123" s="170">
        <f>IF('Indicator Data'!AC127="No Data",1,IF('Indicator Data imputation'!AC126&lt;&gt;"",1,0))</f>
        <v>0</v>
      </c>
      <c r="AC123" s="170">
        <f>IF('Indicator Data'!AD127="No Data",1,IF('Indicator Data imputation'!AD126&lt;&gt;"",1,0))</f>
        <v>0</v>
      </c>
      <c r="AD123" s="170">
        <f>IF('Indicator Data'!AE127="No Data",1,IF('Indicator Data imputation'!AE126&lt;&gt;"",1,0))</f>
        <v>1</v>
      </c>
      <c r="AE123" s="170">
        <f>IF('Indicator Data'!AF127="No Data",1,IF('Indicator Data imputation'!AF126&lt;&gt;"",1,0))</f>
        <v>0</v>
      </c>
      <c r="AF123" s="170">
        <f>IF('Indicator Data'!AG127="No Data",1,IF('Indicator Data imputation'!AG126&lt;&gt;"",1,0))</f>
        <v>1</v>
      </c>
      <c r="AG123" s="170">
        <f>IF('Indicator Data'!AH127="No Data",1,IF('Indicator Data imputation'!AH126&lt;&gt;"",1,0))</f>
        <v>0</v>
      </c>
      <c r="AH123" s="170">
        <f>IF('Indicator Data'!AI127="No Data",1,IF('Indicator Data imputation'!AI126&lt;&gt;"",1,0))</f>
        <v>0</v>
      </c>
      <c r="AI123" s="170">
        <f>IF('Indicator Data'!AJ127="No Data",1,IF('Indicator Data imputation'!AJ126&lt;&gt;"",1,0))</f>
        <v>0</v>
      </c>
      <c r="AJ123" s="170">
        <f>IF('Indicator Data'!AK127="No Data",1,IF('Indicator Data imputation'!AK126&lt;&gt;"",1,0))</f>
        <v>0</v>
      </c>
      <c r="AK123" s="170">
        <f>IF('Indicator Data'!AL127="No Data",1,IF('Indicator Data imputation'!AL126&lt;&gt;"",1,0))</f>
        <v>0</v>
      </c>
      <c r="AL123" s="170">
        <f>IF('Indicator Data'!AM127="No Data",1,IF('Indicator Data imputation'!AM126&lt;&gt;"",1,0))</f>
        <v>0</v>
      </c>
      <c r="AM123" s="170">
        <f>IF('Indicator Data'!AN127="No Data",1,IF('Indicator Data imputation'!AN126&lt;&gt;"",1,0))</f>
        <v>0</v>
      </c>
      <c r="AN123" s="170">
        <f>IF('Indicator Data'!AO127="No Data",1,IF('Indicator Data imputation'!AO126&lt;&gt;"",1,0))</f>
        <v>0</v>
      </c>
      <c r="AO123" s="170">
        <f>IF('Indicator Data'!AP127="No Data",1,IF('Indicator Data imputation'!AP126&lt;&gt;"",1,0))</f>
        <v>0</v>
      </c>
      <c r="AP123" s="170">
        <f>IF('Indicator Data'!AQ127="No Data",1,IF('Indicator Data imputation'!AQ126&lt;&gt;"",1,0))</f>
        <v>1</v>
      </c>
      <c r="AQ123" s="170">
        <f>IF('Indicator Data'!AR127="No Data",1,IF('Indicator Data imputation'!AR126&lt;&gt;"",1,0))</f>
        <v>0</v>
      </c>
      <c r="AR123" s="170">
        <f>IF('Indicator Data'!AS127="No Data",1,IF('Indicator Data imputation'!AS126&lt;&gt;"",1,0))</f>
        <v>0</v>
      </c>
      <c r="AS123" s="170">
        <f>IF('Indicator Data'!AT127="No Data",1,IF('Indicator Data imputation'!AT126&lt;&gt;"",1,0))</f>
        <v>0</v>
      </c>
      <c r="AT123" s="170">
        <f>IF('Indicator Data'!AU127="No Data",1,IF('Indicator Data imputation'!AU126&lt;&gt;"",1,0))</f>
        <v>0</v>
      </c>
      <c r="AU123" s="170">
        <f>IF('Indicator Data'!AV127="No Data",1,IF('Indicator Data imputation'!AV126&lt;&gt;"",1,0))</f>
        <v>1</v>
      </c>
      <c r="AV123" s="170">
        <f>IF('Indicator Data'!AW127="No Data",1,IF('Indicator Data imputation'!AW126&lt;&gt;"",1,0))</f>
        <v>0</v>
      </c>
      <c r="AW123" s="170">
        <f>IF('Indicator Data'!AX127="No Data",1,IF('Indicator Data imputation'!AX126&lt;&gt;"",1,0))</f>
        <v>0</v>
      </c>
      <c r="AX123" s="170">
        <f>IF('Indicator Data'!AY127="No Data",1,IF('Indicator Data imputation'!AY126&lt;&gt;"",1,0))</f>
        <v>0</v>
      </c>
      <c r="AY123" s="170">
        <f>IF('Indicator Data'!AZ127="No Data",1,IF('Indicator Data imputation'!AZ126&lt;&gt;"",1,0))</f>
        <v>1</v>
      </c>
      <c r="AZ123" s="170">
        <f>IF('Indicator Data'!BA127="No Data",1,IF('Indicator Data imputation'!BA126&lt;&gt;"",1,0))</f>
        <v>0</v>
      </c>
      <c r="BA123" s="5">
        <f t="shared" si="2"/>
        <v>8</v>
      </c>
      <c r="BB123" s="172">
        <f t="shared" si="3"/>
        <v>0.15686274509803921</v>
      </c>
    </row>
    <row r="124" spans="1:54" x14ac:dyDescent="0.25">
      <c r="A124" s="5" t="s">
        <v>229</v>
      </c>
      <c r="B124" s="170">
        <f>IF('Indicator Data'!C128="No Data",1,IF('Indicator Data imputation'!C127&lt;&gt;"",1,0))</f>
        <v>0</v>
      </c>
      <c r="C124" s="170">
        <f>IF('Indicator Data'!D128="No Data",1,IF('Indicator Data imputation'!D127&lt;&gt;"",1,0))</f>
        <v>0</v>
      </c>
      <c r="D124" s="170">
        <f>IF('Indicator Data'!E128="No Data",1,IF('Indicator Data imputation'!E127&lt;&gt;"",1,0))</f>
        <v>0</v>
      </c>
      <c r="E124" s="170">
        <f>IF('Indicator Data'!F128="No Data",1,IF('Indicator Data imputation'!F127&lt;&gt;"",1,0))</f>
        <v>0</v>
      </c>
      <c r="F124" s="170">
        <f>IF('Indicator Data'!G128="No Data",1,IF('Indicator Data imputation'!G127&lt;&gt;"",1,0))</f>
        <v>0</v>
      </c>
      <c r="G124" s="170">
        <f>IF('Indicator Data'!H128="No Data",1,IF('Indicator Data imputation'!H127&lt;&gt;"",1,0))</f>
        <v>0</v>
      </c>
      <c r="H124" s="170">
        <f>IF('Indicator Data'!I128="No Data",1,IF('Indicator Data imputation'!I127&lt;&gt;"",1,0))</f>
        <v>0</v>
      </c>
      <c r="I124" s="170">
        <f>IF('Indicator Data'!J128="No Data",1,IF('Indicator Data imputation'!J127&lt;&gt;"",1,0))</f>
        <v>0</v>
      </c>
      <c r="J124" s="170">
        <f>IF('Indicator Data'!K128="No Data",1,IF('Indicator Data imputation'!K127&lt;&gt;"",1,0))</f>
        <v>0</v>
      </c>
      <c r="K124" s="170">
        <f>IF('Indicator Data'!L128="No Data",1,IF('Indicator Data imputation'!L127&lt;&gt;"",1,0))</f>
        <v>0</v>
      </c>
      <c r="L124" s="170">
        <f>IF('Indicator Data'!M128="No Data",1,IF('Indicator Data imputation'!M127&lt;&gt;"",1,0))</f>
        <v>0</v>
      </c>
      <c r="M124" s="170">
        <f>IF('Indicator Data'!N128="No Data",1,IF('Indicator Data imputation'!N127&lt;&gt;"",1,0))</f>
        <v>0</v>
      </c>
      <c r="N124" s="170">
        <f>IF('Indicator Data'!O128="No Data",1,IF('Indicator Data imputation'!O127&lt;&gt;"",1,0))</f>
        <v>0</v>
      </c>
      <c r="O124" s="170">
        <f>IF('Indicator Data'!P128="No Data",1,IF('Indicator Data imputation'!P127&lt;&gt;"",1,0))</f>
        <v>0</v>
      </c>
      <c r="P124" s="170">
        <f>IF('Indicator Data'!Q128="No Data",1,IF('Indicator Data imputation'!Q127&lt;&gt;"",1,0))</f>
        <v>0</v>
      </c>
      <c r="Q124" s="170">
        <f>IF('Indicator Data'!R128="No Data",1,IF('Indicator Data imputation'!R127&lt;&gt;"",1,0))</f>
        <v>0</v>
      </c>
      <c r="R124" s="170">
        <f>IF('Indicator Data'!S128="No Data",1,IF('Indicator Data imputation'!S127&lt;&gt;"",1,0))</f>
        <v>0</v>
      </c>
      <c r="S124" s="170">
        <f>IF('Indicator Data'!T128="No Data",1,IF('Indicator Data imputation'!T127&lt;&gt;"",1,0))</f>
        <v>0</v>
      </c>
      <c r="T124" s="170">
        <f>IF('Indicator Data'!U128="No Data",1,IF('Indicator Data imputation'!U127&lt;&gt;"",1,0))</f>
        <v>0</v>
      </c>
      <c r="U124" s="170">
        <f>IF('Indicator Data'!V128="No Data",1,IF('Indicator Data imputation'!V127&lt;&gt;"",1,0))</f>
        <v>0</v>
      </c>
      <c r="V124" s="170">
        <f>IF('Indicator Data'!W128="No Data",1,IF('Indicator Data imputation'!W127&lt;&gt;"",1,0))</f>
        <v>0</v>
      </c>
      <c r="W124" s="170">
        <f>IF('Indicator Data'!X128="No Data",1,IF('Indicator Data imputation'!X127&lt;&gt;"",1,0))</f>
        <v>0</v>
      </c>
      <c r="X124" s="170">
        <f>IF('Indicator Data'!Y128="No Data",1,IF('Indicator Data imputation'!Y127&lt;&gt;"",1,0))</f>
        <v>0</v>
      </c>
      <c r="Y124" s="170">
        <f>IF('Indicator Data'!Z128="No Data",1,IF('Indicator Data imputation'!Z127&lt;&gt;"",1,0))</f>
        <v>0</v>
      </c>
      <c r="Z124" s="170">
        <f>IF('Indicator Data'!AA128="No Data",1,IF('Indicator Data imputation'!AA127&lt;&gt;"",1,0))</f>
        <v>0</v>
      </c>
      <c r="AA124" s="170">
        <f>IF('Indicator Data'!AB128="No Data",1,IF('Indicator Data imputation'!AB127&lt;&gt;"",1,0))</f>
        <v>0</v>
      </c>
      <c r="AB124" s="170">
        <f>IF('Indicator Data'!AC128="No Data",1,IF('Indicator Data imputation'!AC127&lt;&gt;"",1,0))</f>
        <v>0</v>
      </c>
      <c r="AC124" s="170">
        <f>IF('Indicator Data'!AD128="No Data",1,IF('Indicator Data imputation'!AD127&lt;&gt;"",1,0))</f>
        <v>0</v>
      </c>
      <c r="AD124" s="170">
        <f>IF('Indicator Data'!AE128="No Data",1,IF('Indicator Data imputation'!AE127&lt;&gt;"",1,0))</f>
        <v>0</v>
      </c>
      <c r="AE124" s="170">
        <f>IF('Indicator Data'!AF128="No Data",1,IF('Indicator Data imputation'!AF127&lt;&gt;"",1,0))</f>
        <v>0</v>
      </c>
      <c r="AF124" s="170">
        <f>IF('Indicator Data'!AG128="No Data",1,IF('Indicator Data imputation'!AG127&lt;&gt;"",1,0))</f>
        <v>0</v>
      </c>
      <c r="AG124" s="170">
        <f>IF('Indicator Data'!AH128="No Data",1,IF('Indicator Data imputation'!AH127&lt;&gt;"",1,0))</f>
        <v>0</v>
      </c>
      <c r="AH124" s="170">
        <f>IF('Indicator Data'!AI128="No Data",1,IF('Indicator Data imputation'!AI127&lt;&gt;"",1,0))</f>
        <v>0</v>
      </c>
      <c r="AI124" s="170">
        <f>IF('Indicator Data'!AJ128="No Data",1,IF('Indicator Data imputation'!AJ127&lt;&gt;"",1,0))</f>
        <v>0</v>
      </c>
      <c r="AJ124" s="170">
        <f>IF('Indicator Data'!AK128="No Data",1,IF('Indicator Data imputation'!AK127&lt;&gt;"",1,0))</f>
        <v>0</v>
      </c>
      <c r="AK124" s="170">
        <f>IF('Indicator Data'!AL128="No Data",1,IF('Indicator Data imputation'!AL127&lt;&gt;"",1,0))</f>
        <v>0</v>
      </c>
      <c r="AL124" s="170">
        <f>IF('Indicator Data'!AM128="No Data",1,IF('Indicator Data imputation'!AM127&lt;&gt;"",1,0))</f>
        <v>0</v>
      </c>
      <c r="AM124" s="170">
        <f>IF('Indicator Data'!AN128="No Data",1,IF('Indicator Data imputation'!AN127&lt;&gt;"",1,0))</f>
        <v>0</v>
      </c>
      <c r="AN124" s="170">
        <f>IF('Indicator Data'!AO128="No Data",1,IF('Indicator Data imputation'!AO127&lt;&gt;"",1,0))</f>
        <v>0</v>
      </c>
      <c r="AO124" s="170">
        <f>IF('Indicator Data'!AP128="No Data",1,IF('Indicator Data imputation'!AP127&lt;&gt;"",1,0))</f>
        <v>0</v>
      </c>
      <c r="AP124" s="170">
        <f>IF('Indicator Data'!AQ128="No Data",1,IF('Indicator Data imputation'!AQ127&lt;&gt;"",1,0))</f>
        <v>0</v>
      </c>
      <c r="AQ124" s="170">
        <f>IF('Indicator Data'!AR128="No Data",1,IF('Indicator Data imputation'!AR127&lt;&gt;"",1,0))</f>
        <v>0</v>
      </c>
      <c r="AR124" s="170">
        <f>IF('Indicator Data'!AS128="No Data",1,IF('Indicator Data imputation'!AS127&lt;&gt;"",1,0))</f>
        <v>0</v>
      </c>
      <c r="AS124" s="170">
        <f>IF('Indicator Data'!AT128="No Data",1,IF('Indicator Data imputation'!AT127&lt;&gt;"",1,0))</f>
        <v>0</v>
      </c>
      <c r="AT124" s="170">
        <f>IF('Indicator Data'!AU128="No Data",1,IF('Indicator Data imputation'!AU127&lt;&gt;"",1,0))</f>
        <v>0</v>
      </c>
      <c r="AU124" s="170">
        <f>IF('Indicator Data'!AV128="No Data",1,IF('Indicator Data imputation'!AV127&lt;&gt;"",1,0))</f>
        <v>0</v>
      </c>
      <c r="AV124" s="170">
        <f>IF('Indicator Data'!AW128="No Data",1,IF('Indicator Data imputation'!AW127&lt;&gt;"",1,0))</f>
        <v>0</v>
      </c>
      <c r="AW124" s="170">
        <f>IF('Indicator Data'!AX128="No Data",1,IF('Indicator Data imputation'!AX127&lt;&gt;"",1,0))</f>
        <v>0</v>
      </c>
      <c r="AX124" s="170">
        <f>IF('Indicator Data'!AY128="No Data",1,IF('Indicator Data imputation'!AY127&lt;&gt;"",1,0))</f>
        <v>0</v>
      </c>
      <c r="AY124" s="170">
        <f>IF('Indicator Data'!AZ128="No Data",1,IF('Indicator Data imputation'!AZ127&lt;&gt;"",1,0))</f>
        <v>0</v>
      </c>
      <c r="AZ124" s="170">
        <f>IF('Indicator Data'!BA128="No Data",1,IF('Indicator Data imputation'!BA127&lt;&gt;"",1,0))</f>
        <v>0</v>
      </c>
      <c r="BA124" s="5">
        <f t="shared" si="2"/>
        <v>0</v>
      </c>
      <c r="BB124" s="172">
        <f t="shared" si="3"/>
        <v>0</v>
      </c>
    </row>
    <row r="125" spans="1:54" x14ac:dyDescent="0.25">
      <c r="A125" s="5" t="s">
        <v>231</v>
      </c>
      <c r="B125" s="170">
        <f>IF('Indicator Data'!C129="No Data",1,IF('Indicator Data imputation'!C128&lt;&gt;"",1,0))</f>
        <v>0</v>
      </c>
      <c r="C125" s="170">
        <f>IF('Indicator Data'!D129="No Data",1,IF('Indicator Data imputation'!D128&lt;&gt;"",1,0))</f>
        <v>0</v>
      </c>
      <c r="D125" s="170">
        <f>IF('Indicator Data'!E129="No Data",1,IF('Indicator Data imputation'!E128&lt;&gt;"",1,0))</f>
        <v>0</v>
      </c>
      <c r="E125" s="170">
        <f>IF('Indicator Data'!F129="No Data",1,IF('Indicator Data imputation'!F128&lt;&gt;"",1,0))</f>
        <v>0</v>
      </c>
      <c r="F125" s="170">
        <f>IF('Indicator Data'!G129="No Data",1,IF('Indicator Data imputation'!G128&lt;&gt;"",1,0))</f>
        <v>0</v>
      </c>
      <c r="G125" s="170">
        <f>IF('Indicator Data'!H129="No Data",1,IF('Indicator Data imputation'!H128&lt;&gt;"",1,0))</f>
        <v>0</v>
      </c>
      <c r="H125" s="170">
        <f>IF('Indicator Data'!I129="No Data",1,IF('Indicator Data imputation'!I128&lt;&gt;"",1,0))</f>
        <v>0</v>
      </c>
      <c r="I125" s="170">
        <f>IF('Indicator Data'!J129="No Data",1,IF('Indicator Data imputation'!J128&lt;&gt;"",1,0))</f>
        <v>0</v>
      </c>
      <c r="J125" s="170">
        <f>IF('Indicator Data'!K129="No Data",1,IF('Indicator Data imputation'!K128&lt;&gt;"",1,0))</f>
        <v>0</v>
      </c>
      <c r="K125" s="170">
        <f>IF('Indicator Data'!L129="No Data",1,IF('Indicator Data imputation'!L128&lt;&gt;"",1,0))</f>
        <v>0</v>
      </c>
      <c r="L125" s="170">
        <f>IF('Indicator Data'!M129="No Data",1,IF('Indicator Data imputation'!M128&lt;&gt;"",1,0))</f>
        <v>0</v>
      </c>
      <c r="M125" s="170">
        <f>IF('Indicator Data'!N129="No Data",1,IF('Indicator Data imputation'!N128&lt;&gt;"",1,0))</f>
        <v>0</v>
      </c>
      <c r="N125" s="170">
        <f>IF('Indicator Data'!O129="No Data",1,IF('Indicator Data imputation'!O128&lt;&gt;"",1,0))</f>
        <v>0</v>
      </c>
      <c r="O125" s="170">
        <f>IF('Indicator Data'!P129="No Data",1,IF('Indicator Data imputation'!P128&lt;&gt;"",1,0))</f>
        <v>0</v>
      </c>
      <c r="P125" s="170">
        <f>IF('Indicator Data'!Q129="No Data",1,IF('Indicator Data imputation'!Q128&lt;&gt;"",1,0))</f>
        <v>0</v>
      </c>
      <c r="Q125" s="170">
        <f>IF('Indicator Data'!R129="No Data",1,IF('Indicator Data imputation'!R128&lt;&gt;"",1,0))</f>
        <v>0</v>
      </c>
      <c r="R125" s="170">
        <f>IF('Indicator Data'!S129="No Data",1,IF('Indicator Data imputation'!S128&lt;&gt;"",1,0))</f>
        <v>0</v>
      </c>
      <c r="S125" s="170">
        <f>IF('Indicator Data'!T129="No Data",1,IF('Indicator Data imputation'!T128&lt;&gt;"",1,0))</f>
        <v>0</v>
      </c>
      <c r="T125" s="170">
        <f>IF('Indicator Data'!U129="No Data",1,IF('Indicator Data imputation'!U128&lt;&gt;"",1,0))</f>
        <v>0</v>
      </c>
      <c r="U125" s="170">
        <f>IF('Indicator Data'!V129="No Data",1,IF('Indicator Data imputation'!V128&lt;&gt;"",1,0))</f>
        <v>1</v>
      </c>
      <c r="V125" s="170">
        <f>IF('Indicator Data'!W129="No Data",1,IF('Indicator Data imputation'!W128&lt;&gt;"",1,0))</f>
        <v>0</v>
      </c>
      <c r="W125" s="170">
        <f>IF('Indicator Data'!X129="No Data",1,IF('Indicator Data imputation'!X128&lt;&gt;"",1,0))</f>
        <v>0</v>
      </c>
      <c r="X125" s="170">
        <f>IF('Indicator Data'!Y129="No Data",1,IF('Indicator Data imputation'!Y128&lt;&gt;"",1,0))</f>
        <v>0</v>
      </c>
      <c r="Y125" s="170">
        <f>IF('Indicator Data'!Z129="No Data",1,IF('Indicator Data imputation'!Z128&lt;&gt;"",1,0))</f>
        <v>0</v>
      </c>
      <c r="Z125" s="170">
        <f>IF('Indicator Data'!AA129="No Data",1,IF('Indicator Data imputation'!AA128&lt;&gt;"",1,0))</f>
        <v>0</v>
      </c>
      <c r="AA125" s="170">
        <f>IF('Indicator Data'!AB129="No Data",1,IF('Indicator Data imputation'!AB128&lt;&gt;"",1,0))</f>
        <v>0</v>
      </c>
      <c r="AB125" s="170">
        <f>IF('Indicator Data'!AC129="No Data",1,IF('Indicator Data imputation'!AC128&lt;&gt;"",1,0))</f>
        <v>0</v>
      </c>
      <c r="AC125" s="170">
        <f>IF('Indicator Data'!AD129="No Data",1,IF('Indicator Data imputation'!AD128&lt;&gt;"",1,0))</f>
        <v>0</v>
      </c>
      <c r="AD125" s="170">
        <f>IF('Indicator Data'!AE129="No Data",1,IF('Indicator Data imputation'!AE128&lt;&gt;"",1,0))</f>
        <v>0</v>
      </c>
      <c r="AE125" s="170">
        <f>IF('Indicator Data'!AF129="No Data",1,IF('Indicator Data imputation'!AF128&lt;&gt;"",1,0))</f>
        <v>0</v>
      </c>
      <c r="AF125" s="170">
        <f>IF('Indicator Data'!AG129="No Data",1,IF('Indicator Data imputation'!AG128&lt;&gt;"",1,0))</f>
        <v>0</v>
      </c>
      <c r="AG125" s="170">
        <f>IF('Indicator Data'!AH129="No Data",1,IF('Indicator Data imputation'!AH128&lt;&gt;"",1,0))</f>
        <v>0</v>
      </c>
      <c r="AH125" s="170">
        <f>IF('Indicator Data'!AI129="No Data",1,IF('Indicator Data imputation'!AI128&lt;&gt;"",1,0))</f>
        <v>0</v>
      </c>
      <c r="AI125" s="170">
        <f>IF('Indicator Data'!AJ129="No Data",1,IF('Indicator Data imputation'!AJ128&lt;&gt;"",1,0))</f>
        <v>0</v>
      </c>
      <c r="AJ125" s="170">
        <f>IF('Indicator Data'!AK129="No Data",1,IF('Indicator Data imputation'!AK128&lt;&gt;"",1,0))</f>
        <v>0</v>
      </c>
      <c r="AK125" s="170">
        <f>IF('Indicator Data'!AL129="No Data",1,IF('Indicator Data imputation'!AL128&lt;&gt;"",1,0))</f>
        <v>0</v>
      </c>
      <c r="AL125" s="170">
        <f>IF('Indicator Data'!AM129="No Data",1,IF('Indicator Data imputation'!AM128&lt;&gt;"",1,0))</f>
        <v>0</v>
      </c>
      <c r="AM125" s="170">
        <f>IF('Indicator Data'!AN129="No Data",1,IF('Indicator Data imputation'!AN128&lt;&gt;"",1,0))</f>
        <v>0</v>
      </c>
      <c r="AN125" s="170">
        <f>IF('Indicator Data'!AO129="No Data",1,IF('Indicator Data imputation'!AO128&lt;&gt;"",1,0))</f>
        <v>0</v>
      </c>
      <c r="AO125" s="170">
        <f>IF('Indicator Data'!AP129="No Data",1,IF('Indicator Data imputation'!AP128&lt;&gt;"",1,0))</f>
        <v>0</v>
      </c>
      <c r="AP125" s="170">
        <f>IF('Indicator Data'!AQ129="No Data",1,IF('Indicator Data imputation'!AQ128&lt;&gt;"",1,0))</f>
        <v>0</v>
      </c>
      <c r="AQ125" s="170">
        <f>IF('Indicator Data'!AR129="No Data",1,IF('Indicator Data imputation'!AR128&lt;&gt;"",1,0))</f>
        <v>0</v>
      </c>
      <c r="AR125" s="170">
        <f>IF('Indicator Data'!AS129="No Data",1,IF('Indicator Data imputation'!AS128&lt;&gt;"",1,0))</f>
        <v>0</v>
      </c>
      <c r="AS125" s="170">
        <f>IF('Indicator Data'!AT129="No Data",1,IF('Indicator Data imputation'!AT128&lt;&gt;"",1,0))</f>
        <v>0</v>
      </c>
      <c r="AT125" s="170">
        <f>IF('Indicator Data'!AU129="No Data",1,IF('Indicator Data imputation'!AU128&lt;&gt;"",1,0))</f>
        <v>0</v>
      </c>
      <c r="AU125" s="170">
        <f>IF('Indicator Data'!AV129="No Data",1,IF('Indicator Data imputation'!AV128&lt;&gt;"",1,0))</f>
        <v>0</v>
      </c>
      <c r="AV125" s="170">
        <f>IF('Indicator Data'!AW129="No Data",1,IF('Indicator Data imputation'!AW128&lt;&gt;"",1,0))</f>
        <v>0</v>
      </c>
      <c r="AW125" s="170">
        <f>IF('Indicator Data'!AX129="No Data",1,IF('Indicator Data imputation'!AX128&lt;&gt;"",1,0))</f>
        <v>0</v>
      </c>
      <c r="AX125" s="170">
        <f>IF('Indicator Data'!AY129="No Data",1,IF('Indicator Data imputation'!AY128&lt;&gt;"",1,0))</f>
        <v>0</v>
      </c>
      <c r="AY125" s="170">
        <f>IF('Indicator Data'!AZ129="No Data",1,IF('Indicator Data imputation'!AZ128&lt;&gt;"",1,0))</f>
        <v>0</v>
      </c>
      <c r="AZ125" s="170">
        <f>IF('Indicator Data'!BA129="No Data",1,IF('Indicator Data imputation'!BA128&lt;&gt;"",1,0))</f>
        <v>0</v>
      </c>
      <c r="BA125" s="5">
        <f t="shared" si="2"/>
        <v>1</v>
      </c>
      <c r="BB125" s="172">
        <f t="shared" si="3"/>
        <v>1.9607843137254902E-2</v>
      </c>
    </row>
    <row r="126" spans="1:54" x14ac:dyDescent="0.25">
      <c r="A126" s="5" t="s">
        <v>233</v>
      </c>
      <c r="B126" s="170">
        <f>IF('Indicator Data'!C130="No Data",1,IF('Indicator Data imputation'!C129&lt;&gt;"",1,0))</f>
        <v>0</v>
      </c>
      <c r="C126" s="170">
        <f>IF('Indicator Data'!D130="No Data",1,IF('Indicator Data imputation'!D129&lt;&gt;"",1,0))</f>
        <v>0</v>
      </c>
      <c r="D126" s="170">
        <f>IF('Indicator Data'!E130="No Data",1,IF('Indicator Data imputation'!E129&lt;&gt;"",1,0))</f>
        <v>0</v>
      </c>
      <c r="E126" s="170">
        <f>IF('Indicator Data'!F130="No Data",1,IF('Indicator Data imputation'!F129&lt;&gt;"",1,0))</f>
        <v>0</v>
      </c>
      <c r="F126" s="170">
        <f>IF('Indicator Data'!G130="No Data",1,IF('Indicator Data imputation'!G129&lt;&gt;"",1,0))</f>
        <v>0</v>
      </c>
      <c r="G126" s="170">
        <f>IF('Indicator Data'!H130="No Data",1,IF('Indicator Data imputation'!H129&lt;&gt;"",1,0))</f>
        <v>0</v>
      </c>
      <c r="H126" s="170">
        <f>IF('Indicator Data'!I130="No Data",1,IF('Indicator Data imputation'!I129&lt;&gt;"",1,0))</f>
        <v>0</v>
      </c>
      <c r="I126" s="170">
        <f>IF('Indicator Data'!J130="No Data",1,IF('Indicator Data imputation'!J129&lt;&gt;"",1,0))</f>
        <v>0</v>
      </c>
      <c r="J126" s="170">
        <f>IF('Indicator Data'!K130="No Data",1,IF('Indicator Data imputation'!K129&lt;&gt;"",1,0))</f>
        <v>0</v>
      </c>
      <c r="K126" s="170">
        <f>IF('Indicator Data'!L130="No Data",1,IF('Indicator Data imputation'!L129&lt;&gt;"",1,0))</f>
        <v>0</v>
      </c>
      <c r="L126" s="170">
        <f>IF('Indicator Data'!M130="No Data",1,IF('Indicator Data imputation'!M129&lt;&gt;"",1,0))</f>
        <v>0</v>
      </c>
      <c r="M126" s="170">
        <f>IF('Indicator Data'!N130="No Data",1,IF('Indicator Data imputation'!N129&lt;&gt;"",1,0))</f>
        <v>0</v>
      </c>
      <c r="N126" s="170">
        <f>IF('Indicator Data'!O130="No Data",1,IF('Indicator Data imputation'!O129&lt;&gt;"",1,0))</f>
        <v>0</v>
      </c>
      <c r="O126" s="170">
        <f>IF('Indicator Data'!P130="No Data",1,IF('Indicator Data imputation'!P129&lt;&gt;"",1,0))</f>
        <v>0</v>
      </c>
      <c r="P126" s="170">
        <f>IF('Indicator Data'!Q130="No Data",1,IF('Indicator Data imputation'!Q129&lt;&gt;"",1,0))</f>
        <v>0</v>
      </c>
      <c r="Q126" s="170">
        <f>IF('Indicator Data'!R130="No Data",1,IF('Indicator Data imputation'!R129&lt;&gt;"",1,0))</f>
        <v>0</v>
      </c>
      <c r="R126" s="170">
        <f>IF('Indicator Data'!S130="No Data",1,IF('Indicator Data imputation'!S129&lt;&gt;"",1,0))</f>
        <v>0</v>
      </c>
      <c r="S126" s="170">
        <f>IF('Indicator Data'!T130="No Data",1,IF('Indicator Data imputation'!T129&lt;&gt;"",1,0))</f>
        <v>0</v>
      </c>
      <c r="T126" s="170">
        <f>IF('Indicator Data'!U130="No Data",1,IF('Indicator Data imputation'!U129&lt;&gt;"",1,0))</f>
        <v>0</v>
      </c>
      <c r="U126" s="170">
        <f>IF('Indicator Data'!V130="No Data",1,IF('Indicator Data imputation'!V129&lt;&gt;"",1,0))</f>
        <v>0</v>
      </c>
      <c r="V126" s="170">
        <f>IF('Indicator Data'!W130="No Data",1,IF('Indicator Data imputation'!W129&lt;&gt;"",1,0))</f>
        <v>0</v>
      </c>
      <c r="W126" s="170">
        <f>IF('Indicator Data'!X130="No Data",1,IF('Indicator Data imputation'!X129&lt;&gt;"",1,0))</f>
        <v>0</v>
      </c>
      <c r="X126" s="170">
        <f>IF('Indicator Data'!Y130="No Data",1,IF('Indicator Data imputation'!Y129&lt;&gt;"",1,0))</f>
        <v>0</v>
      </c>
      <c r="Y126" s="170">
        <f>IF('Indicator Data'!Z130="No Data",1,IF('Indicator Data imputation'!Z129&lt;&gt;"",1,0))</f>
        <v>0</v>
      </c>
      <c r="Z126" s="170">
        <f>IF('Indicator Data'!AA130="No Data",1,IF('Indicator Data imputation'!AA129&lt;&gt;"",1,0))</f>
        <v>0</v>
      </c>
      <c r="AA126" s="170">
        <f>IF('Indicator Data'!AB130="No Data",1,IF('Indicator Data imputation'!AB129&lt;&gt;"",1,0))</f>
        <v>0</v>
      </c>
      <c r="AB126" s="170">
        <f>IF('Indicator Data'!AC130="No Data",1,IF('Indicator Data imputation'!AC129&lt;&gt;"",1,0))</f>
        <v>0</v>
      </c>
      <c r="AC126" s="170">
        <f>IF('Indicator Data'!AD130="No Data",1,IF('Indicator Data imputation'!AD129&lt;&gt;"",1,0))</f>
        <v>0</v>
      </c>
      <c r="AD126" s="170">
        <f>IF('Indicator Data'!AE130="No Data",1,IF('Indicator Data imputation'!AE129&lt;&gt;"",1,0))</f>
        <v>0</v>
      </c>
      <c r="AE126" s="170">
        <f>IF('Indicator Data'!AF130="No Data",1,IF('Indicator Data imputation'!AF129&lt;&gt;"",1,0))</f>
        <v>1</v>
      </c>
      <c r="AF126" s="170">
        <f>IF('Indicator Data'!AG130="No Data",1,IF('Indicator Data imputation'!AG129&lt;&gt;"",1,0))</f>
        <v>0</v>
      </c>
      <c r="AG126" s="170">
        <f>IF('Indicator Data'!AH130="No Data",1,IF('Indicator Data imputation'!AH129&lt;&gt;"",1,0))</f>
        <v>0</v>
      </c>
      <c r="AH126" s="170">
        <f>IF('Indicator Data'!AI130="No Data",1,IF('Indicator Data imputation'!AI129&lt;&gt;"",1,0))</f>
        <v>0</v>
      </c>
      <c r="AI126" s="170">
        <f>IF('Indicator Data'!AJ130="No Data",1,IF('Indicator Data imputation'!AJ129&lt;&gt;"",1,0))</f>
        <v>0</v>
      </c>
      <c r="AJ126" s="170">
        <f>IF('Indicator Data'!AK130="No Data",1,IF('Indicator Data imputation'!AK129&lt;&gt;"",1,0))</f>
        <v>0</v>
      </c>
      <c r="AK126" s="170">
        <f>IF('Indicator Data'!AL130="No Data",1,IF('Indicator Data imputation'!AL129&lt;&gt;"",1,0))</f>
        <v>0</v>
      </c>
      <c r="AL126" s="170">
        <f>IF('Indicator Data'!AM130="No Data",1,IF('Indicator Data imputation'!AM129&lt;&gt;"",1,0))</f>
        <v>0</v>
      </c>
      <c r="AM126" s="170">
        <f>IF('Indicator Data'!AN130="No Data",1,IF('Indicator Data imputation'!AN129&lt;&gt;"",1,0))</f>
        <v>0</v>
      </c>
      <c r="AN126" s="170">
        <f>IF('Indicator Data'!AO130="No Data",1,IF('Indicator Data imputation'!AO129&lt;&gt;"",1,0))</f>
        <v>0</v>
      </c>
      <c r="AO126" s="170">
        <f>IF('Indicator Data'!AP130="No Data",1,IF('Indicator Data imputation'!AP129&lt;&gt;"",1,0))</f>
        <v>0</v>
      </c>
      <c r="AP126" s="170">
        <f>IF('Indicator Data'!AQ130="No Data",1,IF('Indicator Data imputation'!AQ129&lt;&gt;"",1,0))</f>
        <v>0</v>
      </c>
      <c r="AQ126" s="170">
        <f>IF('Indicator Data'!AR130="No Data",1,IF('Indicator Data imputation'!AR129&lt;&gt;"",1,0))</f>
        <v>0</v>
      </c>
      <c r="AR126" s="170">
        <f>IF('Indicator Data'!AS130="No Data",1,IF('Indicator Data imputation'!AS129&lt;&gt;"",1,0))</f>
        <v>0</v>
      </c>
      <c r="AS126" s="170">
        <f>IF('Indicator Data'!AT130="No Data",1,IF('Indicator Data imputation'!AT129&lt;&gt;"",1,0))</f>
        <v>0</v>
      </c>
      <c r="AT126" s="170">
        <f>IF('Indicator Data'!AU130="No Data",1,IF('Indicator Data imputation'!AU129&lt;&gt;"",1,0))</f>
        <v>0</v>
      </c>
      <c r="AU126" s="170">
        <f>IF('Indicator Data'!AV130="No Data",1,IF('Indicator Data imputation'!AV129&lt;&gt;"",1,0))</f>
        <v>0</v>
      </c>
      <c r="AV126" s="170">
        <f>IF('Indicator Data'!AW130="No Data",1,IF('Indicator Data imputation'!AW129&lt;&gt;"",1,0))</f>
        <v>0</v>
      </c>
      <c r="AW126" s="170">
        <f>IF('Indicator Data'!AX130="No Data",1,IF('Indicator Data imputation'!AX129&lt;&gt;"",1,0))</f>
        <v>0</v>
      </c>
      <c r="AX126" s="170">
        <f>IF('Indicator Data'!AY130="No Data",1,IF('Indicator Data imputation'!AY129&lt;&gt;"",1,0))</f>
        <v>0</v>
      </c>
      <c r="AY126" s="170">
        <f>IF('Indicator Data'!AZ130="No Data",1,IF('Indicator Data imputation'!AZ129&lt;&gt;"",1,0))</f>
        <v>0</v>
      </c>
      <c r="AZ126" s="170">
        <f>IF('Indicator Data'!BA130="No Data",1,IF('Indicator Data imputation'!BA129&lt;&gt;"",1,0))</f>
        <v>0</v>
      </c>
      <c r="BA126" s="5">
        <f t="shared" si="2"/>
        <v>1</v>
      </c>
      <c r="BB126" s="172">
        <f t="shared" si="3"/>
        <v>1.9607843137254902E-2</v>
      </c>
    </row>
    <row r="127" spans="1:54" x14ac:dyDescent="0.25">
      <c r="A127" s="5" t="s">
        <v>235</v>
      </c>
      <c r="B127" s="170">
        <f>IF('Indicator Data'!C131="No Data",1,IF('Indicator Data imputation'!C130&lt;&gt;"",1,0))</f>
        <v>0</v>
      </c>
      <c r="C127" s="170">
        <f>IF('Indicator Data'!D131="No Data",1,IF('Indicator Data imputation'!D130&lt;&gt;"",1,0))</f>
        <v>0</v>
      </c>
      <c r="D127" s="170">
        <f>IF('Indicator Data'!E131="No Data",1,IF('Indicator Data imputation'!E130&lt;&gt;"",1,0))</f>
        <v>1</v>
      </c>
      <c r="E127" s="170">
        <f>IF('Indicator Data'!F131="No Data",1,IF('Indicator Data imputation'!F130&lt;&gt;"",1,0))</f>
        <v>0</v>
      </c>
      <c r="F127" s="170">
        <f>IF('Indicator Data'!G131="No Data",1,IF('Indicator Data imputation'!G130&lt;&gt;"",1,0))</f>
        <v>0</v>
      </c>
      <c r="G127" s="170">
        <f>IF('Indicator Data'!H131="No Data",1,IF('Indicator Data imputation'!H130&lt;&gt;"",1,0))</f>
        <v>0</v>
      </c>
      <c r="H127" s="170">
        <f>IF('Indicator Data'!I131="No Data",1,IF('Indicator Data imputation'!I130&lt;&gt;"",1,0))</f>
        <v>0</v>
      </c>
      <c r="I127" s="170">
        <f>IF('Indicator Data'!J131="No Data",1,IF('Indicator Data imputation'!J130&lt;&gt;"",1,0))</f>
        <v>0</v>
      </c>
      <c r="J127" s="170">
        <f>IF('Indicator Data'!K131="No Data",1,IF('Indicator Data imputation'!K130&lt;&gt;"",1,0))</f>
        <v>0</v>
      </c>
      <c r="K127" s="170">
        <f>IF('Indicator Data'!L131="No Data",1,IF('Indicator Data imputation'!L130&lt;&gt;"",1,0))</f>
        <v>0</v>
      </c>
      <c r="L127" s="170">
        <f>IF('Indicator Data'!M131="No Data",1,IF('Indicator Data imputation'!M130&lt;&gt;"",1,0))</f>
        <v>0</v>
      </c>
      <c r="M127" s="170">
        <f>IF('Indicator Data'!N131="No Data",1,IF('Indicator Data imputation'!N130&lt;&gt;"",1,0))</f>
        <v>0</v>
      </c>
      <c r="N127" s="170">
        <f>IF('Indicator Data'!O131="No Data",1,IF('Indicator Data imputation'!O130&lt;&gt;"",1,0))</f>
        <v>0</v>
      </c>
      <c r="O127" s="170">
        <f>IF('Indicator Data'!P131="No Data",1,IF('Indicator Data imputation'!P130&lt;&gt;"",1,0))</f>
        <v>0</v>
      </c>
      <c r="P127" s="170">
        <f>IF('Indicator Data'!Q131="No Data",1,IF('Indicator Data imputation'!Q130&lt;&gt;"",1,0))</f>
        <v>0</v>
      </c>
      <c r="Q127" s="170">
        <f>IF('Indicator Data'!R131="No Data",1,IF('Indicator Data imputation'!R130&lt;&gt;"",1,0))</f>
        <v>1</v>
      </c>
      <c r="R127" s="170">
        <f>IF('Indicator Data'!S131="No Data",1,IF('Indicator Data imputation'!S130&lt;&gt;"",1,0))</f>
        <v>0</v>
      </c>
      <c r="S127" s="170">
        <f>IF('Indicator Data'!T131="No Data",1,IF('Indicator Data imputation'!T130&lt;&gt;"",1,0))</f>
        <v>0</v>
      </c>
      <c r="T127" s="170">
        <f>IF('Indicator Data'!U131="No Data",1,IF('Indicator Data imputation'!U130&lt;&gt;"",1,0))</f>
        <v>0</v>
      </c>
      <c r="U127" s="170">
        <f>IF('Indicator Data'!V131="No Data",1,IF('Indicator Data imputation'!V130&lt;&gt;"",1,0))</f>
        <v>1</v>
      </c>
      <c r="V127" s="170">
        <f>IF('Indicator Data'!W131="No Data",1,IF('Indicator Data imputation'!W130&lt;&gt;"",1,0))</f>
        <v>0</v>
      </c>
      <c r="W127" s="170">
        <f>IF('Indicator Data'!X131="No Data",1,IF('Indicator Data imputation'!X130&lt;&gt;"",1,0))</f>
        <v>1</v>
      </c>
      <c r="X127" s="170">
        <f>IF('Indicator Data'!Y131="No Data",1,IF('Indicator Data imputation'!Y130&lt;&gt;"",1,0))</f>
        <v>0</v>
      </c>
      <c r="Y127" s="170">
        <f>IF('Indicator Data'!Z131="No Data",1,IF('Indicator Data imputation'!Z130&lt;&gt;"",1,0))</f>
        <v>0</v>
      </c>
      <c r="Z127" s="170">
        <f>IF('Indicator Data'!AA131="No Data",1,IF('Indicator Data imputation'!AA130&lt;&gt;"",1,0))</f>
        <v>0</v>
      </c>
      <c r="AA127" s="170">
        <f>IF('Indicator Data'!AB131="No Data",1,IF('Indicator Data imputation'!AB130&lt;&gt;"",1,0))</f>
        <v>0</v>
      </c>
      <c r="AB127" s="170">
        <f>IF('Indicator Data'!AC131="No Data",1,IF('Indicator Data imputation'!AC130&lt;&gt;"",1,0))</f>
        <v>0</v>
      </c>
      <c r="AC127" s="170">
        <f>IF('Indicator Data'!AD131="No Data",1,IF('Indicator Data imputation'!AD130&lt;&gt;"",1,0))</f>
        <v>0</v>
      </c>
      <c r="AD127" s="170">
        <f>IF('Indicator Data'!AE131="No Data",1,IF('Indicator Data imputation'!AE130&lt;&gt;"",1,0))</f>
        <v>1</v>
      </c>
      <c r="AE127" s="170">
        <f>IF('Indicator Data'!AF131="No Data",1,IF('Indicator Data imputation'!AF130&lt;&gt;"",1,0))</f>
        <v>0</v>
      </c>
      <c r="AF127" s="170">
        <f>IF('Indicator Data'!AG131="No Data",1,IF('Indicator Data imputation'!AG130&lt;&gt;"",1,0))</f>
        <v>0</v>
      </c>
      <c r="AG127" s="170">
        <f>IF('Indicator Data'!AH131="No Data",1,IF('Indicator Data imputation'!AH130&lt;&gt;"",1,0))</f>
        <v>0</v>
      </c>
      <c r="AH127" s="170">
        <f>IF('Indicator Data'!AI131="No Data",1,IF('Indicator Data imputation'!AI130&lt;&gt;"",1,0))</f>
        <v>0</v>
      </c>
      <c r="AI127" s="170">
        <f>IF('Indicator Data'!AJ131="No Data",1,IF('Indicator Data imputation'!AJ130&lt;&gt;"",1,0))</f>
        <v>0</v>
      </c>
      <c r="AJ127" s="170">
        <f>IF('Indicator Data'!AK131="No Data",1,IF('Indicator Data imputation'!AK130&lt;&gt;"",1,0))</f>
        <v>0</v>
      </c>
      <c r="AK127" s="170">
        <f>IF('Indicator Data'!AL131="No Data",1,IF('Indicator Data imputation'!AL130&lt;&gt;"",1,0))</f>
        <v>0</v>
      </c>
      <c r="AL127" s="170">
        <f>IF('Indicator Data'!AM131="No Data",1,IF('Indicator Data imputation'!AM130&lt;&gt;"",1,0))</f>
        <v>0</v>
      </c>
      <c r="AM127" s="170">
        <f>IF('Indicator Data'!AN131="No Data",1,IF('Indicator Data imputation'!AN130&lt;&gt;"",1,0))</f>
        <v>0</v>
      </c>
      <c r="AN127" s="170">
        <f>IF('Indicator Data'!AO131="No Data",1,IF('Indicator Data imputation'!AO130&lt;&gt;"",1,0))</f>
        <v>0</v>
      </c>
      <c r="AO127" s="170">
        <f>IF('Indicator Data'!AP131="No Data",1,IF('Indicator Data imputation'!AP130&lt;&gt;"",1,0))</f>
        <v>0</v>
      </c>
      <c r="AP127" s="170">
        <f>IF('Indicator Data'!AQ131="No Data",1,IF('Indicator Data imputation'!AQ130&lt;&gt;"",1,0))</f>
        <v>0</v>
      </c>
      <c r="AQ127" s="170">
        <f>IF('Indicator Data'!AR131="No Data",1,IF('Indicator Data imputation'!AR130&lt;&gt;"",1,0))</f>
        <v>0</v>
      </c>
      <c r="AR127" s="170">
        <f>IF('Indicator Data'!AS131="No Data",1,IF('Indicator Data imputation'!AS130&lt;&gt;"",1,0))</f>
        <v>0</v>
      </c>
      <c r="AS127" s="170">
        <f>IF('Indicator Data'!AT131="No Data",1,IF('Indicator Data imputation'!AT130&lt;&gt;"",1,0))</f>
        <v>0</v>
      </c>
      <c r="AT127" s="170">
        <f>IF('Indicator Data'!AU131="No Data",1,IF('Indicator Data imputation'!AU130&lt;&gt;"",1,0))</f>
        <v>0</v>
      </c>
      <c r="AU127" s="170">
        <f>IF('Indicator Data'!AV131="No Data",1,IF('Indicator Data imputation'!AV130&lt;&gt;"",1,0))</f>
        <v>1</v>
      </c>
      <c r="AV127" s="170">
        <f>IF('Indicator Data'!AW131="No Data",1,IF('Indicator Data imputation'!AW130&lt;&gt;"",1,0))</f>
        <v>0</v>
      </c>
      <c r="AW127" s="170">
        <f>IF('Indicator Data'!AX131="No Data",1,IF('Indicator Data imputation'!AX130&lt;&gt;"",1,0))</f>
        <v>0</v>
      </c>
      <c r="AX127" s="170">
        <f>IF('Indicator Data'!AY131="No Data",1,IF('Indicator Data imputation'!AY130&lt;&gt;"",1,0))</f>
        <v>0</v>
      </c>
      <c r="AY127" s="170">
        <f>IF('Indicator Data'!AZ131="No Data",1,IF('Indicator Data imputation'!AZ130&lt;&gt;"",1,0))</f>
        <v>0</v>
      </c>
      <c r="AZ127" s="170">
        <f>IF('Indicator Data'!BA131="No Data",1,IF('Indicator Data imputation'!BA130&lt;&gt;"",1,0))</f>
        <v>0</v>
      </c>
      <c r="BA127" s="5">
        <f t="shared" si="2"/>
        <v>6</v>
      </c>
      <c r="BB127" s="172">
        <f t="shared" si="3"/>
        <v>0.11764705882352941</v>
      </c>
    </row>
    <row r="128" spans="1:54" x14ac:dyDescent="0.25">
      <c r="A128" s="5" t="s">
        <v>238</v>
      </c>
      <c r="B128" s="170">
        <f>IF('Indicator Data'!C132="No Data",1,IF('Indicator Data imputation'!C131&lt;&gt;"",1,0))</f>
        <v>0</v>
      </c>
      <c r="C128" s="170">
        <f>IF('Indicator Data'!D132="No Data",1,IF('Indicator Data imputation'!D131&lt;&gt;"",1,0))</f>
        <v>0</v>
      </c>
      <c r="D128" s="170">
        <f>IF('Indicator Data'!E132="No Data",1,IF('Indicator Data imputation'!E131&lt;&gt;"",1,0))</f>
        <v>0</v>
      </c>
      <c r="E128" s="170">
        <f>IF('Indicator Data'!F132="No Data",1,IF('Indicator Data imputation'!F131&lt;&gt;"",1,0))</f>
        <v>0</v>
      </c>
      <c r="F128" s="170">
        <f>IF('Indicator Data'!G132="No Data",1,IF('Indicator Data imputation'!G131&lt;&gt;"",1,0))</f>
        <v>0</v>
      </c>
      <c r="G128" s="170">
        <f>IF('Indicator Data'!H132="No Data",1,IF('Indicator Data imputation'!H131&lt;&gt;"",1,0))</f>
        <v>0</v>
      </c>
      <c r="H128" s="170">
        <f>IF('Indicator Data'!I132="No Data",1,IF('Indicator Data imputation'!I131&lt;&gt;"",1,0))</f>
        <v>0</v>
      </c>
      <c r="I128" s="170">
        <f>IF('Indicator Data'!J132="No Data",1,IF('Indicator Data imputation'!J131&lt;&gt;"",1,0))</f>
        <v>0</v>
      </c>
      <c r="J128" s="170">
        <f>IF('Indicator Data'!K132="No Data",1,IF('Indicator Data imputation'!K131&lt;&gt;"",1,0))</f>
        <v>0</v>
      </c>
      <c r="K128" s="170">
        <f>IF('Indicator Data'!L132="No Data",1,IF('Indicator Data imputation'!L131&lt;&gt;"",1,0))</f>
        <v>0</v>
      </c>
      <c r="L128" s="170">
        <f>IF('Indicator Data'!M132="No Data",1,IF('Indicator Data imputation'!M131&lt;&gt;"",1,0))</f>
        <v>0</v>
      </c>
      <c r="M128" s="170">
        <f>IF('Indicator Data'!N132="No Data",1,IF('Indicator Data imputation'!N131&lt;&gt;"",1,0))</f>
        <v>0</v>
      </c>
      <c r="N128" s="170">
        <f>IF('Indicator Data'!O132="No Data",1,IF('Indicator Data imputation'!O131&lt;&gt;"",1,0))</f>
        <v>0</v>
      </c>
      <c r="O128" s="170">
        <f>IF('Indicator Data'!P132="No Data",1,IF('Indicator Data imputation'!P131&lt;&gt;"",1,0))</f>
        <v>0</v>
      </c>
      <c r="P128" s="170">
        <f>IF('Indicator Data'!Q132="No Data",1,IF('Indicator Data imputation'!Q131&lt;&gt;"",1,0))</f>
        <v>0</v>
      </c>
      <c r="Q128" s="170">
        <f>IF('Indicator Data'!R132="No Data",1,IF('Indicator Data imputation'!R131&lt;&gt;"",1,0))</f>
        <v>1</v>
      </c>
      <c r="R128" s="170">
        <f>IF('Indicator Data'!S132="No Data",1,IF('Indicator Data imputation'!S131&lt;&gt;"",1,0))</f>
        <v>0</v>
      </c>
      <c r="S128" s="170">
        <f>IF('Indicator Data'!T132="No Data",1,IF('Indicator Data imputation'!T131&lt;&gt;"",1,0))</f>
        <v>0</v>
      </c>
      <c r="T128" s="170">
        <f>IF('Indicator Data'!U132="No Data",1,IF('Indicator Data imputation'!U131&lt;&gt;"",1,0))</f>
        <v>0</v>
      </c>
      <c r="U128" s="170">
        <f>IF('Indicator Data'!V132="No Data",1,IF('Indicator Data imputation'!V131&lt;&gt;"",1,0))</f>
        <v>1</v>
      </c>
      <c r="V128" s="170">
        <f>IF('Indicator Data'!W132="No Data",1,IF('Indicator Data imputation'!W131&lt;&gt;"",1,0))</f>
        <v>0</v>
      </c>
      <c r="W128" s="170">
        <f>IF('Indicator Data'!X132="No Data",1,IF('Indicator Data imputation'!X131&lt;&gt;"",1,0))</f>
        <v>0</v>
      </c>
      <c r="X128" s="170">
        <f>IF('Indicator Data'!Y132="No Data",1,IF('Indicator Data imputation'!Y131&lt;&gt;"",1,0))</f>
        <v>0</v>
      </c>
      <c r="Y128" s="170">
        <f>IF('Indicator Data'!Z132="No Data",1,IF('Indicator Data imputation'!Z131&lt;&gt;"",1,0))</f>
        <v>0</v>
      </c>
      <c r="Z128" s="170">
        <f>IF('Indicator Data'!AA132="No Data",1,IF('Indicator Data imputation'!AA131&lt;&gt;"",1,0))</f>
        <v>0</v>
      </c>
      <c r="AA128" s="170">
        <f>IF('Indicator Data'!AB132="No Data",1,IF('Indicator Data imputation'!AB131&lt;&gt;"",1,0))</f>
        <v>0</v>
      </c>
      <c r="AB128" s="170">
        <f>IF('Indicator Data'!AC132="No Data",1,IF('Indicator Data imputation'!AC131&lt;&gt;"",1,0))</f>
        <v>0</v>
      </c>
      <c r="AC128" s="170">
        <f>IF('Indicator Data'!AD132="No Data",1,IF('Indicator Data imputation'!AD131&lt;&gt;"",1,0))</f>
        <v>0</v>
      </c>
      <c r="AD128" s="170">
        <f>IF('Indicator Data'!AE132="No Data",1,IF('Indicator Data imputation'!AE131&lt;&gt;"",1,0))</f>
        <v>1</v>
      </c>
      <c r="AE128" s="170">
        <f>IF('Indicator Data'!AF132="No Data",1,IF('Indicator Data imputation'!AF131&lt;&gt;"",1,0))</f>
        <v>0</v>
      </c>
      <c r="AF128" s="170">
        <f>IF('Indicator Data'!AG132="No Data",1,IF('Indicator Data imputation'!AG131&lt;&gt;"",1,0))</f>
        <v>1</v>
      </c>
      <c r="AG128" s="170">
        <f>IF('Indicator Data'!AH132="No Data",1,IF('Indicator Data imputation'!AH131&lt;&gt;"",1,0))</f>
        <v>0</v>
      </c>
      <c r="AH128" s="170">
        <f>IF('Indicator Data'!AI132="No Data",1,IF('Indicator Data imputation'!AI131&lt;&gt;"",1,0))</f>
        <v>0</v>
      </c>
      <c r="AI128" s="170">
        <f>IF('Indicator Data'!AJ132="No Data",1,IF('Indicator Data imputation'!AJ131&lt;&gt;"",1,0))</f>
        <v>0</v>
      </c>
      <c r="AJ128" s="170">
        <f>IF('Indicator Data'!AK132="No Data",1,IF('Indicator Data imputation'!AK131&lt;&gt;"",1,0))</f>
        <v>0</v>
      </c>
      <c r="AK128" s="170">
        <f>IF('Indicator Data'!AL132="No Data",1,IF('Indicator Data imputation'!AL131&lt;&gt;"",1,0))</f>
        <v>0</v>
      </c>
      <c r="AL128" s="170">
        <f>IF('Indicator Data'!AM132="No Data",1,IF('Indicator Data imputation'!AM131&lt;&gt;"",1,0))</f>
        <v>0</v>
      </c>
      <c r="AM128" s="170">
        <f>IF('Indicator Data'!AN132="No Data",1,IF('Indicator Data imputation'!AN131&lt;&gt;"",1,0))</f>
        <v>0</v>
      </c>
      <c r="AN128" s="170">
        <f>IF('Indicator Data'!AO132="No Data",1,IF('Indicator Data imputation'!AO131&lt;&gt;"",1,0))</f>
        <v>0</v>
      </c>
      <c r="AO128" s="170">
        <f>IF('Indicator Data'!AP132="No Data",1,IF('Indicator Data imputation'!AP131&lt;&gt;"",1,0))</f>
        <v>0</v>
      </c>
      <c r="AP128" s="170">
        <f>IF('Indicator Data'!AQ132="No Data",1,IF('Indicator Data imputation'!AQ131&lt;&gt;"",1,0))</f>
        <v>0</v>
      </c>
      <c r="AQ128" s="170">
        <f>IF('Indicator Data'!AR132="No Data",1,IF('Indicator Data imputation'!AR131&lt;&gt;"",1,0))</f>
        <v>1</v>
      </c>
      <c r="AR128" s="170">
        <f>IF('Indicator Data'!AS132="No Data",1,IF('Indicator Data imputation'!AS131&lt;&gt;"",1,0))</f>
        <v>0</v>
      </c>
      <c r="AS128" s="170">
        <f>IF('Indicator Data'!AT132="No Data",1,IF('Indicator Data imputation'!AT131&lt;&gt;"",1,0))</f>
        <v>0</v>
      </c>
      <c r="AT128" s="170">
        <f>IF('Indicator Data'!AU132="No Data",1,IF('Indicator Data imputation'!AU131&lt;&gt;"",1,0))</f>
        <v>0</v>
      </c>
      <c r="AU128" s="170">
        <f>IF('Indicator Data'!AV132="No Data",1,IF('Indicator Data imputation'!AV131&lt;&gt;"",1,0))</f>
        <v>0</v>
      </c>
      <c r="AV128" s="170">
        <f>IF('Indicator Data'!AW132="No Data",1,IF('Indicator Data imputation'!AW131&lt;&gt;"",1,0))</f>
        <v>0</v>
      </c>
      <c r="AW128" s="170">
        <f>IF('Indicator Data'!AX132="No Data",1,IF('Indicator Data imputation'!AX131&lt;&gt;"",1,0))</f>
        <v>0</v>
      </c>
      <c r="AX128" s="170">
        <f>IF('Indicator Data'!AY132="No Data",1,IF('Indicator Data imputation'!AY131&lt;&gt;"",1,0))</f>
        <v>0</v>
      </c>
      <c r="AY128" s="170">
        <f>IF('Indicator Data'!AZ132="No Data",1,IF('Indicator Data imputation'!AZ131&lt;&gt;"",1,0))</f>
        <v>0</v>
      </c>
      <c r="AZ128" s="170">
        <f>IF('Indicator Data'!BA132="No Data",1,IF('Indicator Data imputation'!BA131&lt;&gt;"",1,0))</f>
        <v>0</v>
      </c>
      <c r="BA128" s="5">
        <f t="shared" si="2"/>
        <v>5</v>
      </c>
      <c r="BB128" s="172">
        <f t="shared" si="3"/>
        <v>9.8039215686274508E-2</v>
      </c>
    </row>
    <row r="129" spans="1:54" x14ac:dyDescent="0.25">
      <c r="A129" s="5" t="s">
        <v>240</v>
      </c>
      <c r="B129" s="170">
        <f>IF('Indicator Data'!C133="No Data",1,IF('Indicator Data imputation'!C132&lt;&gt;"",1,0))</f>
        <v>0</v>
      </c>
      <c r="C129" s="170">
        <f>IF('Indicator Data'!D133="No Data",1,IF('Indicator Data imputation'!D132&lt;&gt;"",1,0))</f>
        <v>0</v>
      </c>
      <c r="D129" s="170">
        <f>IF('Indicator Data'!E133="No Data",1,IF('Indicator Data imputation'!E132&lt;&gt;"",1,0))</f>
        <v>0</v>
      </c>
      <c r="E129" s="170">
        <f>IF('Indicator Data'!F133="No Data",1,IF('Indicator Data imputation'!F132&lt;&gt;"",1,0))</f>
        <v>0</v>
      </c>
      <c r="F129" s="170">
        <f>IF('Indicator Data'!G133="No Data",1,IF('Indicator Data imputation'!G132&lt;&gt;"",1,0))</f>
        <v>0</v>
      </c>
      <c r="G129" s="170">
        <f>IF('Indicator Data'!H133="No Data",1,IF('Indicator Data imputation'!H132&lt;&gt;"",1,0))</f>
        <v>0</v>
      </c>
      <c r="H129" s="170">
        <f>IF('Indicator Data'!I133="No Data",1,IF('Indicator Data imputation'!I132&lt;&gt;"",1,0))</f>
        <v>0</v>
      </c>
      <c r="I129" s="170">
        <f>IF('Indicator Data'!J133="No Data",1,IF('Indicator Data imputation'!J132&lt;&gt;"",1,0))</f>
        <v>0</v>
      </c>
      <c r="J129" s="170">
        <f>IF('Indicator Data'!K133="No Data",1,IF('Indicator Data imputation'!K132&lt;&gt;"",1,0))</f>
        <v>0</v>
      </c>
      <c r="K129" s="170">
        <f>IF('Indicator Data'!L133="No Data",1,IF('Indicator Data imputation'!L132&lt;&gt;"",1,0))</f>
        <v>0</v>
      </c>
      <c r="L129" s="170">
        <f>IF('Indicator Data'!M133="No Data",1,IF('Indicator Data imputation'!M132&lt;&gt;"",1,0))</f>
        <v>0</v>
      </c>
      <c r="M129" s="170">
        <f>IF('Indicator Data'!N133="No Data",1,IF('Indicator Data imputation'!N132&lt;&gt;"",1,0))</f>
        <v>0</v>
      </c>
      <c r="N129" s="170">
        <f>IF('Indicator Data'!O133="No Data",1,IF('Indicator Data imputation'!O132&lt;&gt;"",1,0))</f>
        <v>0</v>
      </c>
      <c r="O129" s="170">
        <f>IF('Indicator Data'!P133="No Data",1,IF('Indicator Data imputation'!P132&lt;&gt;"",1,0))</f>
        <v>0</v>
      </c>
      <c r="P129" s="170">
        <f>IF('Indicator Data'!Q133="No Data",1,IF('Indicator Data imputation'!Q132&lt;&gt;"",1,0))</f>
        <v>0</v>
      </c>
      <c r="Q129" s="170">
        <f>IF('Indicator Data'!R133="No Data",1,IF('Indicator Data imputation'!R132&lt;&gt;"",1,0))</f>
        <v>0</v>
      </c>
      <c r="R129" s="170">
        <f>IF('Indicator Data'!S133="No Data",1,IF('Indicator Data imputation'!S132&lt;&gt;"",1,0))</f>
        <v>0</v>
      </c>
      <c r="S129" s="170">
        <f>IF('Indicator Data'!T133="No Data",1,IF('Indicator Data imputation'!T132&lt;&gt;"",1,0))</f>
        <v>0</v>
      </c>
      <c r="T129" s="170">
        <f>IF('Indicator Data'!U133="No Data",1,IF('Indicator Data imputation'!U132&lt;&gt;"",1,0))</f>
        <v>0</v>
      </c>
      <c r="U129" s="170">
        <f>IF('Indicator Data'!V133="No Data",1,IF('Indicator Data imputation'!V132&lt;&gt;"",1,0))</f>
        <v>0</v>
      </c>
      <c r="V129" s="170">
        <f>IF('Indicator Data'!W133="No Data",1,IF('Indicator Data imputation'!W132&lt;&gt;"",1,0))</f>
        <v>0</v>
      </c>
      <c r="W129" s="170">
        <f>IF('Indicator Data'!X133="No Data",1,IF('Indicator Data imputation'!X132&lt;&gt;"",1,0))</f>
        <v>0</v>
      </c>
      <c r="X129" s="170">
        <f>IF('Indicator Data'!Y133="No Data",1,IF('Indicator Data imputation'!Y132&lt;&gt;"",1,0))</f>
        <v>0</v>
      </c>
      <c r="Y129" s="170">
        <f>IF('Indicator Data'!Z133="No Data",1,IF('Indicator Data imputation'!Z132&lt;&gt;"",1,0))</f>
        <v>0</v>
      </c>
      <c r="Z129" s="170">
        <f>IF('Indicator Data'!AA133="No Data",1,IF('Indicator Data imputation'!AA132&lt;&gt;"",1,0))</f>
        <v>0</v>
      </c>
      <c r="AA129" s="170">
        <f>IF('Indicator Data'!AB133="No Data",1,IF('Indicator Data imputation'!AB132&lt;&gt;"",1,0))</f>
        <v>0</v>
      </c>
      <c r="AB129" s="170">
        <f>IF('Indicator Data'!AC133="No Data",1,IF('Indicator Data imputation'!AC132&lt;&gt;"",1,0))</f>
        <v>0</v>
      </c>
      <c r="AC129" s="170">
        <f>IF('Indicator Data'!AD133="No Data",1,IF('Indicator Data imputation'!AD132&lt;&gt;"",1,0))</f>
        <v>0</v>
      </c>
      <c r="AD129" s="170">
        <f>IF('Indicator Data'!AE133="No Data",1,IF('Indicator Data imputation'!AE132&lt;&gt;"",1,0))</f>
        <v>0</v>
      </c>
      <c r="AE129" s="170">
        <f>IF('Indicator Data'!AF133="No Data",1,IF('Indicator Data imputation'!AF132&lt;&gt;"",1,0))</f>
        <v>0</v>
      </c>
      <c r="AF129" s="170">
        <f>IF('Indicator Data'!AG133="No Data",1,IF('Indicator Data imputation'!AG132&lt;&gt;"",1,0))</f>
        <v>0</v>
      </c>
      <c r="AG129" s="170">
        <f>IF('Indicator Data'!AH133="No Data",1,IF('Indicator Data imputation'!AH132&lt;&gt;"",1,0))</f>
        <v>0</v>
      </c>
      <c r="AH129" s="170">
        <f>IF('Indicator Data'!AI133="No Data",1,IF('Indicator Data imputation'!AI132&lt;&gt;"",1,0))</f>
        <v>0</v>
      </c>
      <c r="AI129" s="170">
        <f>IF('Indicator Data'!AJ133="No Data",1,IF('Indicator Data imputation'!AJ132&lt;&gt;"",1,0))</f>
        <v>0</v>
      </c>
      <c r="AJ129" s="170">
        <f>IF('Indicator Data'!AK133="No Data",1,IF('Indicator Data imputation'!AK132&lt;&gt;"",1,0))</f>
        <v>0</v>
      </c>
      <c r="AK129" s="170">
        <f>IF('Indicator Data'!AL133="No Data",1,IF('Indicator Data imputation'!AL132&lt;&gt;"",1,0))</f>
        <v>0</v>
      </c>
      <c r="AL129" s="170">
        <f>IF('Indicator Data'!AM133="No Data",1,IF('Indicator Data imputation'!AM132&lt;&gt;"",1,0))</f>
        <v>0</v>
      </c>
      <c r="AM129" s="170">
        <f>IF('Indicator Data'!AN133="No Data",1,IF('Indicator Data imputation'!AN132&lt;&gt;"",1,0))</f>
        <v>0</v>
      </c>
      <c r="AN129" s="170">
        <f>IF('Indicator Data'!AO133="No Data",1,IF('Indicator Data imputation'!AO132&lt;&gt;"",1,0))</f>
        <v>0</v>
      </c>
      <c r="AO129" s="170">
        <f>IF('Indicator Data'!AP133="No Data",1,IF('Indicator Data imputation'!AP132&lt;&gt;"",1,0))</f>
        <v>0</v>
      </c>
      <c r="AP129" s="170">
        <f>IF('Indicator Data'!AQ133="No Data",1,IF('Indicator Data imputation'!AQ132&lt;&gt;"",1,0))</f>
        <v>0</v>
      </c>
      <c r="AQ129" s="170">
        <f>IF('Indicator Data'!AR133="No Data",1,IF('Indicator Data imputation'!AR132&lt;&gt;"",1,0))</f>
        <v>0</v>
      </c>
      <c r="AR129" s="170">
        <f>IF('Indicator Data'!AS133="No Data",1,IF('Indicator Data imputation'!AS132&lt;&gt;"",1,0))</f>
        <v>0</v>
      </c>
      <c r="AS129" s="170">
        <f>IF('Indicator Data'!AT133="No Data",1,IF('Indicator Data imputation'!AT132&lt;&gt;"",1,0))</f>
        <v>0</v>
      </c>
      <c r="AT129" s="170">
        <f>IF('Indicator Data'!AU133="No Data",1,IF('Indicator Data imputation'!AU132&lt;&gt;"",1,0))</f>
        <v>0</v>
      </c>
      <c r="AU129" s="170">
        <f>IF('Indicator Data'!AV133="No Data",1,IF('Indicator Data imputation'!AV132&lt;&gt;"",1,0))</f>
        <v>0</v>
      </c>
      <c r="AV129" s="170">
        <f>IF('Indicator Data'!AW133="No Data",1,IF('Indicator Data imputation'!AW132&lt;&gt;"",1,0))</f>
        <v>0</v>
      </c>
      <c r="AW129" s="170">
        <f>IF('Indicator Data'!AX133="No Data",1,IF('Indicator Data imputation'!AX132&lt;&gt;"",1,0))</f>
        <v>0</v>
      </c>
      <c r="AX129" s="170">
        <f>IF('Indicator Data'!AY133="No Data",1,IF('Indicator Data imputation'!AY132&lt;&gt;"",1,0))</f>
        <v>0</v>
      </c>
      <c r="AY129" s="170">
        <f>IF('Indicator Data'!AZ133="No Data",1,IF('Indicator Data imputation'!AZ132&lt;&gt;"",1,0))</f>
        <v>0</v>
      </c>
      <c r="AZ129" s="170">
        <f>IF('Indicator Data'!BA133="No Data",1,IF('Indicator Data imputation'!BA132&lt;&gt;"",1,0))</f>
        <v>0</v>
      </c>
      <c r="BA129" s="5">
        <f t="shared" si="2"/>
        <v>0</v>
      </c>
      <c r="BB129" s="172">
        <f t="shared" si="3"/>
        <v>0</v>
      </c>
    </row>
    <row r="130" spans="1:54" x14ac:dyDescent="0.25">
      <c r="A130" s="5" t="s">
        <v>242</v>
      </c>
      <c r="B130" s="170">
        <f>IF('Indicator Data'!C134="No Data",1,IF('Indicator Data imputation'!C133&lt;&gt;"",1,0))</f>
        <v>0</v>
      </c>
      <c r="C130" s="170">
        <f>IF('Indicator Data'!D134="No Data",1,IF('Indicator Data imputation'!D133&lt;&gt;"",1,0))</f>
        <v>0</v>
      </c>
      <c r="D130" s="170">
        <f>IF('Indicator Data'!E134="No Data",1,IF('Indicator Data imputation'!E133&lt;&gt;"",1,0))</f>
        <v>1</v>
      </c>
      <c r="E130" s="170">
        <f>IF('Indicator Data'!F134="No Data",1,IF('Indicator Data imputation'!F133&lt;&gt;"",1,0))</f>
        <v>0</v>
      </c>
      <c r="F130" s="170">
        <f>IF('Indicator Data'!G134="No Data",1,IF('Indicator Data imputation'!G133&lt;&gt;"",1,0))</f>
        <v>0</v>
      </c>
      <c r="G130" s="170">
        <f>IF('Indicator Data'!H134="No Data",1,IF('Indicator Data imputation'!H133&lt;&gt;"",1,0))</f>
        <v>0</v>
      </c>
      <c r="H130" s="170">
        <f>IF('Indicator Data'!I134="No Data",1,IF('Indicator Data imputation'!I133&lt;&gt;"",1,0))</f>
        <v>0</v>
      </c>
      <c r="I130" s="170">
        <f>IF('Indicator Data'!J134="No Data",1,IF('Indicator Data imputation'!J133&lt;&gt;"",1,0))</f>
        <v>0</v>
      </c>
      <c r="J130" s="170">
        <f>IF('Indicator Data'!K134="No Data",1,IF('Indicator Data imputation'!K133&lt;&gt;"",1,0))</f>
        <v>0</v>
      </c>
      <c r="K130" s="170">
        <f>IF('Indicator Data'!L134="No Data",1,IF('Indicator Data imputation'!L133&lt;&gt;"",1,0))</f>
        <v>0</v>
      </c>
      <c r="L130" s="170">
        <f>IF('Indicator Data'!M134="No Data",1,IF('Indicator Data imputation'!M133&lt;&gt;"",1,0))</f>
        <v>0</v>
      </c>
      <c r="M130" s="170">
        <f>IF('Indicator Data'!N134="No Data",1,IF('Indicator Data imputation'!N133&lt;&gt;"",1,0))</f>
        <v>0</v>
      </c>
      <c r="N130" s="170">
        <f>IF('Indicator Data'!O134="No Data",1,IF('Indicator Data imputation'!O133&lt;&gt;"",1,0))</f>
        <v>0</v>
      </c>
      <c r="O130" s="170">
        <f>IF('Indicator Data'!P134="No Data",1,IF('Indicator Data imputation'!P133&lt;&gt;"",1,0))</f>
        <v>0</v>
      </c>
      <c r="P130" s="170">
        <f>IF('Indicator Data'!Q134="No Data",1,IF('Indicator Data imputation'!Q133&lt;&gt;"",1,0))</f>
        <v>0</v>
      </c>
      <c r="Q130" s="170">
        <f>IF('Indicator Data'!R134="No Data",1,IF('Indicator Data imputation'!R133&lt;&gt;"",1,0))</f>
        <v>1</v>
      </c>
      <c r="R130" s="170">
        <f>IF('Indicator Data'!S134="No Data",1,IF('Indicator Data imputation'!S133&lt;&gt;"",1,0))</f>
        <v>0</v>
      </c>
      <c r="S130" s="170">
        <f>IF('Indicator Data'!T134="No Data",1,IF('Indicator Data imputation'!T133&lt;&gt;"",1,0))</f>
        <v>0</v>
      </c>
      <c r="T130" s="170">
        <f>IF('Indicator Data'!U134="No Data",1,IF('Indicator Data imputation'!U133&lt;&gt;"",1,0))</f>
        <v>0</v>
      </c>
      <c r="U130" s="170">
        <f>IF('Indicator Data'!V134="No Data",1,IF('Indicator Data imputation'!V133&lt;&gt;"",1,0))</f>
        <v>0</v>
      </c>
      <c r="V130" s="170">
        <f>IF('Indicator Data'!W134="No Data",1,IF('Indicator Data imputation'!W133&lt;&gt;"",1,0))</f>
        <v>0</v>
      </c>
      <c r="W130" s="170">
        <f>IF('Indicator Data'!X134="No Data",1,IF('Indicator Data imputation'!X133&lt;&gt;"",1,0))</f>
        <v>0</v>
      </c>
      <c r="X130" s="170">
        <f>IF('Indicator Data'!Y134="No Data",1,IF('Indicator Data imputation'!Y133&lt;&gt;"",1,0))</f>
        <v>0</v>
      </c>
      <c r="Y130" s="170">
        <f>IF('Indicator Data'!Z134="No Data",1,IF('Indicator Data imputation'!Z133&lt;&gt;"",1,0))</f>
        <v>0</v>
      </c>
      <c r="Z130" s="170">
        <f>IF('Indicator Data'!AA134="No Data",1,IF('Indicator Data imputation'!AA133&lt;&gt;"",1,0))</f>
        <v>0</v>
      </c>
      <c r="AA130" s="170">
        <f>IF('Indicator Data'!AB134="No Data",1,IF('Indicator Data imputation'!AB133&lt;&gt;"",1,0))</f>
        <v>1</v>
      </c>
      <c r="AB130" s="170">
        <f>IF('Indicator Data'!AC134="No Data",1,IF('Indicator Data imputation'!AC133&lt;&gt;"",1,0))</f>
        <v>0</v>
      </c>
      <c r="AC130" s="170">
        <f>IF('Indicator Data'!AD134="No Data",1,IF('Indicator Data imputation'!AD133&lt;&gt;"",1,0))</f>
        <v>1</v>
      </c>
      <c r="AD130" s="170">
        <f>IF('Indicator Data'!AE134="No Data",1,IF('Indicator Data imputation'!AE133&lt;&gt;"",1,0))</f>
        <v>1</v>
      </c>
      <c r="AE130" s="170">
        <f>IF('Indicator Data'!AF134="No Data",1,IF('Indicator Data imputation'!AF133&lt;&gt;"",1,0))</f>
        <v>1</v>
      </c>
      <c r="AF130" s="170">
        <f>IF('Indicator Data'!AG134="No Data",1,IF('Indicator Data imputation'!AG133&lt;&gt;"",1,0))</f>
        <v>1</v>
      </c>
      <c r="AG130" s="170">
        <f>IF('Indicator Data'!AH134="No Data",1,IF('Indicator Data imputation'!AH133&lt;&gt;"",1,0))</f>
        <v>0</v>
      </c>
      <c r="AH130" s="170">
        <f>IF('Indicator Data'!AI134="No Data",1,IF('Indicator Data imputation'!AI133&lt;&gt;"",1,0))</f>
        <v>0</v>
      </c>
      <c r="AI130" s="170">
        <f>IF('Indicator Data'!AJ134="No Data",1,IF('Indicator Data imputation'!AJ133&lt;&gt;"",1,0))</f>
        <v>0</v>
      </c>
      <c r="AJ130" s="170">
        <f>IF('Indicator Data'!AK134="No Data",1,IF('Indicator Data imputation'!AK133&lt;&gt;"",1,0))</f>
        <v>0</v>
      </c>
      <c r="AK130" s="170">
        <f>IF('Indicator Data'!AL134="No Data",1,IF('Indicator Data imputation'!AL133&lt;&gt;"",1,0))</f>
        <v>0</v>
      </c>
      <c r="AL130" s="170">
        <f>IF('Indicator Data'!AM134="No Data",1,IF('Indicator Data imputation'!AM133&lt;&gt;"",1,0))</f>
        <v>0</v>
      </c>
      <c r="AM130" s="170">
        <f>IF('Indicator Data'!AN134="No Data",1,IF('Indicator Data imputation'!AN133&lt;&gt;"",1,0))</f>
        <v>1</v>
      </c>
      <c r="AN130" s="170">
        <f>IF('Indicator Data'!AO134="No Data",1,IF('Indicator Data imputation'!AO133&lt;&gt;"",1,0))</f>
        <v>1</v>
      </c>
      <c r="AO130" s="170">
        <f>IF('Indicator Data'!AP134="No Data",1,IF('Indicator Data imputation'!AP133&lt;&gt;"",1,0))</f>
        <v>1</v>
      </c>
      <c r="AP130" s="170">
        <f>IF('Indicator Data'!AQ134="No Data",1,IF('Indicator Data imputation'!AQ133&lt;&gt;"",1,0))</f>
        <v>1</v>
      </c>
      <c r="AQ130" s="170">
        <f>IF('Indicator Data'!AR134="No Data",1,IF('Indicator Data imputation'!AR133&lt;&gt;"",1,0))</f>
        <v>0</v>
      </c>
      <c r="AR130" s="170">
        <f>IF('Indicator Data'!AS134="No Data",1,IF('Indicator Data imputation'!AS133&lt;&gt;"",1,0))</f>
        <v>0</v>
      </c>
      <c r="AS130" s="170">
        <f>IF('Indicator Data'!AT134="No Data",1,IF('Indicator Data imputation'!AT133&lt;&gt;"",1,0))</f>
        <v>1</v>
      </c>
      <c r="AT130" s="170">
        <f>IF('Indicator Data'!AU134="No Data",1,IF('Indicator Data imputation'!AU133&lt;&gt;"",1,0))</f>
        <v>0</v>
      </c>
      <c r="AU130" s="170">
        <f>IF('Indicator Data'!AV134="No Data",1,IF('Indicator Data imputation'!AV133&lt;&gt;"",1,0))</f>
        <v>0</v>
      </c>
      <c r="AV130" s="170">
        <f>IF('Indicator Data'!AW134="No Data",1,IF('Indicator Data imputation'!AW133&lt;&gt;"",1,0))</f>
        <v>1</v>
      </c>
      <c r="AW130" s="170">
        <f>IF('Indicator Data'!AX134="No Data",1,IF('Indicator Data imputation'!AX133&lt;&gt;"",1,0))</f>
        <v>0</v>
      </c>
      <c r="AX130" s="170">
        <f>IF('Indicator Data'!AY134="No Data",1,IF('Indicator Data imputation'!AY133&lt;&gt;"",1,0))</f>
        <v>0</v>
      </c>
      <c r="AY130" s="170">
        <f>IF('Indicator Data'!AZ134="No Data",1,IF('Indicator Data imputation'!AZ133&lt;&gt;"",1,0))</f>
        <v>0</v>
      </c>
      <c r="AZ130" s="170">
        <f>IF('Indicator Data'!BA134="No Data",1,IF('Indicator Data imputation'!BA133&lt;&gt;"",1,0))</f>
        <v>0</v>
      </c>
      <c r="BA130" s="5">
        <f t="shared" si="2"/>
        <v>13</v>
      </c>
      <c r="BB130" s="172">
        <f t="shared" si="3"/>
        <v>0.25490196078431371</v>
      </c>
    </row>
    <row r="131" spans="1:54" x14ac:dyDescent="0.25">
      <c r="A131" s="5" t="s">
        <v>237</v>
      </c>
      <c r="B131" s="170">
        <f>IF('Indicator Data'!C135="No Data",1,IF('Indicator Data imputation'!C134&lt;&gt;"",1,0))</f>
        <v>0</v>
      </c>
      <c r="C131" s="170">
        <f>IF('Indicator Data'!D135="No Data",1,IF('Indicator Data imputation'!D134&lt;&gt;"",1,0))</f>
        <v>0</v>
      </c>
      <c r="D131" s="170">
        <f>IF('Indicator Data'!E135="No Data",1,IF('Indicator Data imputation'!E134&lt;&gt;"",1,0))</f>
        <v>0</v>
      </c>
      <c r="E131" s="170">
        <f>IF('Indicator Data'!F135="No Data",1,IF('Indicator Data imputation'!F134&lt;&gt;"",1,0))</f>
        <v>0</v>
      </c>
      <c r="F131" s="170">
        <f>IF('Indicator Data'!G135="No Data",1,IF('Indicator Data imputation'!G134&lt;&gt;"",1,0))</f>
        <v>0</v>
      </c>
      <c r="G131" s="170">
        <f>IF('Indicator Data'!H135="No Data",1,IF('Indicator Data imputation'!H134&lt;&gt;"",1,0))</f>
        <v>0</v>
      </c>
      <c r="H131" s="170">
        <f>IF('Indicator Data'!I135="No Data",1,IF('Indicator Data imputation'!I134&lt;&gt;"",1,0))</f>
        <v>0</v>
      </c>
      <c r="I131" s="170">
        <f>IF('Indicator Data'!J135="No Data",1,IF('Indicator Data imputation'!J134&lt;&gt;"",1,0))</f>
        <v>0</v>
      </c>
      <c r="J131" s="170">
        <f>IF('Indicator Data'!K135="No Data",1,IF('Indicator Data imputation'!K134&lt;&gt;"",1,0))</f>
        <v>0</v>
      </c>
      <c r="K131" s="170">
        <f>IF('Indicator Data'!L135="No Data",1,IF('Indicator Data imputation'!L134&lt;&gt;"",1,0))</f>
        <v>0</v>
      </c>
      <c r="L131" s="170">
        <f>IF('Indicator Data'!M135="No Data",1,IF('Indicator Data imputation'!M134&lt;&gt;"",1,0))</f>
        <v>0</v>
      </c>
      <c r="M131" s="170">
        <f>IF('Indicator Data'!N135="No Data",1,IF('Indicator Data imputation'!N134&lt;&gt;"",1,0))</f>
        <v>0</v>
      </c>
      <c r="N131" s="170">
        <f>IF('Indicator Data'!O135="No Data",1,IF('Indicator Data imputation'!O134&lt;&gt;"",1,0))</f>
        <v>0</v>
      </c>
      <c r="O131" s="170">
        <f>IF('Indicator Data'!P135="No Data",1,IF('Indicator Data imputation'!P134&lt;&gt;"",1,0))</f>
        <v>0</v>
      </c>
      <c r="P131" s="170">
        <f>IF('Indicator Data'!Q135="No Data",1,IF('Indicator Data imputation'!Q134&lt;&gt;"",1,0))</f>
        <v>0</v>
      </c>
      <c r="Q131" s="170">
        <f>IF('Indicator Data'!R135="No Data",1,IF('Indicator Data imputation'!R134&lt;&gt;"",1,0))</f>
        <v>0</v>
      </c>
      <c r="R131" s="170">
        <f>IF('Indicator Data'!S135="No Data",1,IF('Indicator Data imputation'!S134&lt;&gt;"",1,0))</f>
        <v>0</v>
      </c>
      <c r="S131" s="170">
        <f>IF('Indicator Data'!T135="No Data",1,IF('Indicator Data imputation'!T134&lt;&gt;"",1,0))</f>
        <v>0</v>
      </c>
      <c r="T131" s="170">
        <f>IF('Indicator Data'!U135="No Data",1,IF('Indicator Data imputation'!U134&lt;&gt;"",1,0))</f>
        <v>0</v>
      </c>
      <c r="U131" s="170">
        <f>IF('Indicator Data'!V135="No Data",1,IF('Indicator Data imputation'!V134&lt;&gt;"",1,0))</f>
        <v>0</v>
      </c>
      <c r="V131" s="170">
        <f>IF('Indicator Data'!W135="No Data",1,IF('Indicator Data imputation'!W134&lt;&gt;"",1,0))</f>
        <v>0</v>
      </c>
      <c r="W131" s="170">
        <f>IF('Indicator Data'!X135="No Data",1,IF('Indicator Data imputation'!X134&lt;&gt;"",1,0))</f>
        <v>0</v>
      </c>
      <c r="X131" s="170">
        <f>IF('Indicator Data'!Y135="No Data",1,IF('Indicator Data imputation'!Y134&lt;&gt;"",1,0))</f>
        <v>0</v>
      </c>
      <c r="Y131" s="170">
        <f>IF('Indicator Data'!Z135="No Data",1,IF('Indicator Data imputation'!Z134&lt;&gt;"",1,0))</f>
        <v>0</v>
      </c>
      <c r="Z131" s="170">
        <f>IF('Indicator Data'!AA135="No Data",1,IF('Indicator Data imputation'!AA134&lt;&gt;"",1,0))</f>
        <v>0</v>
      </c>
      <c r="AA131" s="170">
        <f>IF('Indicator Data'!AB135="No Data",1,IF('Indicator Data imputation'!AB134&lt;&gt;"",1,0))</f>
        <v>1</v>
      </c>
      <c r="AB131" s="170">
        <f>IF('Indicator Data'!AC135="No Data",1,IF('Indicator Data imputation'!AC134&lt;&gt;"",1,0))</f>
        <v>1</v>
      </c>
      <c r="AC131" s="170">
        <f>IF('Indicator Data'!AD135="No Data",1,IF('Indicator Data imputation'!AD134&lt;&gt;"",1,0))</f>
        <v>0</v>
      </c>
      <c r="AD131" s="170">
        <f>IF('Indicator Data'!AE135="No Data",1,IF('Indicator Data imputation'!AE134&lt;&gt;"",1,0))</f>
        <v>1</v>
      </c>
      <c r="AE131" s="170">
        <f>IF('Indicator Data'!AF135="No Data",1,IF('Indicator Data imputation'!AF134&lt;&gt;"",1,0))</f>
        <v>1</v>
      </c>
      <c r="AF131" s="170">
        <f>IF('Indicator Data'!AG135="No Data",1,IF('Indicator Data imputation'!AG134&lt;&gt;"",1,0))</f>
        <v>0</v>
      </c>
      <c r="AG131" s="170">
        <f>IF('Indicator Data'!AH135="No Data",1,IF('Indicator Data imputation'!AH134&lt;&gt;"",1,0))</f>
        <v>0</v>
      </c>
      <c r="AH131" s="170">
        <f>IF('Indicator Data'!AI135="No Data",1,IF('Indicator Data imputation'!AI134&lt;&gt;"",1,0))</f>
        <v>0</v>
      </c>
      <c r="AI131" s="170">
        <f>IF('Indicator Data'!AJ135="No Data",1,IF('Indicator Data imputation'!AJ134&lt;&gt;"",1,0))</f>
        <v>0</v>
      </c>
      <c r="AJ131" s="170">
        <f>IF('Indicator Data'!AK135="No Data",1,IF('Indicator Data imputation'!AK134&lt;&gt;"",1,0))</f>
        <v>0</v>
      </c>
      <c r="AK131" s="170">
        <f>IF('Indicator Data'!AL135="No Data",1,IF('Indicator Data imputation'!AL134&lt;&gt;"",1,0))</f>
        <v>0</v>
      </c>
      <c r="AL131" s="170">
        <f>IF('Indicator Data'!AM135="No Data",1,IF('Indicator Data imputation'!AM134&lt;&gt;"",1,0))</f>
        <v>0</v>
      </c>
      <c r="AM131" s="170">
        <f>IF('Indicator Data'!AN135="No Data",1,IF('Indicator Data imputation'!AN134&lt;&gt;"",1,0))</f>
        <v>1</v>
      </c>
      <c r="AN131" s="170">
        <f>IF('Indicator Data'!AO135="No Data",1,IF('Indicator Data imputation'!AO134&lt;&gt;"",1,0))</f>
        <v>1</v>
      </c>
      <c r="AO131" s="170">
        <f>IF('Indicator Data'!AP135="No Data",1,IF('Indicator Data imputation'!AP134&lt;&gt;"",1,0))</f>
        <v>1</v>
      </c>
      <c r="AP131" s="170">
        <f>IF('Indicator Data'!AQ135="No Data",1,IF('Indicator Data imputation'!AQ134&lt;&gt;"",1,0))</f>
        <v>1</v>
      </c>
      <c r="AQ131" s="170">
        <f>IF('Indicator Data'!AR135="No Data",1,IF('Indicator Data imputation'!AR134&lt;&gt;"",1,0))</f>
        <v>0</v>
      </c>
      <c r="AR131" s="170">
        <f>IF('Indicator Data'!AS135="No Data",1,IF('Indicator Data imputation'!AS134&lt;&gt;"",1,0))</f>
        <v>0</v>
      </c>
      <c r="AS131" s="170">
        <f>IF('Indicator Data'!AT135="No Data",1,IF('Indicator Data imputation'!AT134&lt;&gt;"",1,0))</f>
        <v>1</v>
      </c>
      <c r="AT131" s="170">
        <f>IF('Indicator Data'!AU135="No Data",1,IF('Indicator Data imputation'!AU134&lt;&gt;"",1,0))</f>
        <v>0</v>
      </c>
      <c r="AU131" s="170">
        <f>IF('Indicator Data'!AV135="No Data",1,IF('Indicator Data imputation'!AV134&lt;&gt;"",1,0))</f>
        <v>0</v>
      </c>
      <c r="AV131" s="170">
        <f>IF('Indicator Data'!AW135="No Data",1,IF('Indicator Data imputation'!AW134&lt;&gt;"",1,0))</f>
        <v>0</v>
      </c>
      <c r="AW131" s="170">
        <f>IF('Indicator Data'!AX135="No Data",1,IF('Indicator Data imputation'!AX134&lt;&gt;"",1,0))</f>
        <v>0</v>
      </c>
      <c r="AX131" s="170">
        <f>IF('Indicator Data'!AY135="No Data",1,IF('Indicator Data imputation'!AY134&lt;&gt;"",1,0))</f>
        <v>0</v>
      </c>
      <c r="AY131" s="170">
        <f>IF('Indicator Data'!AZ135="No Data",1,IF('Indicator Data imputation'!AZ134&lt;&gt;"",1,0))</f>
        <v>0</v>
      </c>
      <c r="AZ131" s="170">
        <f>IF('Indicator Data'!BA135="No Data",1,IF('Indicator Data imputation'!BA134&lt;&gt;"",1,0))</f>
        <v>0</v>
      </c>
      <c r="BA131" s="5">
        <f t="shared" ref="BA131:BA192" si="4">SUM(B131:AZ131)</f>
        <v>9</v>
      </c>
      <c r="BB131" s="172">
        <f t="shared" ref="BB131:BB192" si="5">BA131/51</f>
        <v>0.17647058823529413</v>
      </c>
    </row>
    <row r="132" spans="1:54" x14ac:dyDescent="0.25">
      <c r="A132" s="5" t="s">
        <v>244</v>
      </c>
      <c r="B132" s="170">
        <f>IF('Indicator Data'!C136="No Data",1,IF('Indicator Data imputation'!C135&lt;&gt;"",1,0))</f>
        <v>0</v>
      </c>
      <c r="C132" s="170">
        <f>IF('Indicator Data'!D136="No Data",1,IF('Indicator Data imputation'!D135&lt;&gt;"",1,0))</f>
        <v>0</v>
      </c>
      <c r="D132" s="170">
        <f>IF('Indicator Data'!E136="No Data",1,IF('Indicator Data imputation'!E135&lt;&gt;"",1,0))</f>
        <v>0</v>
      </c>
      <c r="E132" s="170">
        <f>IF('Indicator Data'!F136="No Data",1,IF('Indicator Data imputation'!F135&lt;&gt;"",1,0))</f>
        <v>0</v>
      </c>
      <c r="F132" s="170">
        <f>IF('Indicator Data'!G136="No Data",1,IF('Indicator Data imputation'!G135&lt;&gt;"",1,0))</f>
        <v>0</v>
      </c>
      <c r="G132" s="170">
        <f>IF('Indicator Data'!H136="No Data",1,IF('Indicator Data imputation'!H135&lt;&gt;"",1,0))</f>
        <v>0</v>
      </c>
      <c r="H132" s="170">
        <f>IF('Indicator Data'!I136="No Data",1,IF('Indicator Data imputation'!I135&lt;&gt;"",1,0))</f>
        <v>0</v>
      </c>
      <c r="I132" s="170">
        <f>IF('Indicator Data'!J136="No Data",1,IF('Indicator Data imputation'!J135&lt;&gt;"",1,0))</f>
        <v>0</v>
      </c>
      <c r="J132" s="170">
        <f>IF('Indicator Data'!K136="No Data",1,IF('Indicator Data imputation'!K135&lt;&gt;"",1,0))</f>
        <v>0</v>
      </c>
      <c r="K132" s="170">
        <f>IF('Indicator Data'!L136="No Data",1,IF('Indicator Data imputation'!L135&lt;&gt;"",1,0))</f>
        <v>0</v>
      </c>
      <c r="L132" s="170">
        <f>IF('Indicator Data'!M136="No Data",1,IF('Indicator Data imputation'!M135&lt;&gt;"",1,0))</f>
        <v>0</v>
      </c>
      <c r="M132" s="170">
        <f>IF('Indicator Data'!N136="No Data",1,IF('Indicator Data imputation'!N135&lt;&gt;"",1,0))</f>
        <v>0</v>
      </c>
      <c r="N132" s="170">
        <f>IF('Indicator Data'!O136="No Data",1,IF('Indicator Data imputation'!O135&lt;&gt;"",1,0))</f>
        <v>0</v>
      </c>
      <c r="O132" s="170">
        <f>IF('Indicator Data'!P136="No Data",1,IF('Indicator Data imputation'!P135&lt;&gt;"",1,0))</f>
        <v>0</v>
      </c>
      <c r="P132" s="170">
        <f>IF('Indicator Data'!Q136="No Data",1,IF('Indicator Data imputation'!Q135&lt;&gt;"",1,0))</f>
        <v>0</v>
      </c>
      <c r="Q132" s="170">
        <f>IF('Indicator Data'!R136="No Data",1,IF('Indicator Data imputation'!R135&lt;&gt;"",1,0))</f>
        <v>1</v>
      </c>
      <c r="R132" s="170">
        <f>IF('Indicator Data'!S136="No Data",1,IF('Indicator Data imputation'!S135&lt;&gt;"",1,0))</f>
        <v>0</v>
      </c>
      <c r="S132" s="170">
        <f>IF('Indicator Data'!T136="No Data",1,IF('Indicator Data imputation'!T135&lt;&gt;"",1,0))</f>
        <v>0</v>
      </c>
      <c r="T132" s="170">
        <f>IF('Indicator Data'!U136="No Data",1,IF('Indicator Data imputation'!U135&lt;&gt;"",1,0))</f>
        <v>0</v>
      </c>
      <c r="U132" s="170">
        <f>IF('Indicator Data'!V136="No Data",1,IF('Indicator Data imputation'!V135&lt;&gt;"",1,0))</f>
        <v>0</v>
      </c>
      <c r="V132" s="170">
        <f>IF('Indicator Data'!W136="No Data",1,IF('Indicator Data imputation'!W135&lt;&gt;"",1,0))</f>
        <v>0</v>
      </c>
      <c r="W132" s="170">
        <f>IF('Indicator Data'!X136="No Data",1,IF('Indicator Data imputation'!X135&lt;&gt;"",1,0))</f>
        <v>0</v>
      </c>
      <c r="X132" s="170">
        <f>IF('Indicator Data'!Y136="No Data",1,IF('Indicator Data imputation'!Y135&lt;&gt;"",1,0))</f>
        <v>0</v>
      </c>
      <c r="Y132" s="170">
        <f>IF('Indicator Data'!Z136="No Data",1,IF('Indicator Data imputation'!Z135&lt;&gt;"",1,0))</f>
        <v>0</v>
      </c>
      <c r="Z132" s="170">
        <f>IF('Indicator Data'!AA136="No Data",1,IF('Indicator Data imputation'!AA135&lt;&gt;"",1,0))</f>
        <v>0</v>
      </c>
      <c r="AA132" s="170">
        <f>IF('Indicator Data'!AB136="No Data",1,IF('Indicator Data imputation'!AB135&lt;&gt;"",1,0))</f>
        <v>0</v>
      </c>
      <c r="AB132" s="170">
        <f>IF('Indicator Data'!AC136="No Data",1,IF('Indicator Data imputation'!AC135&lt;&gt;"",1,0))</f>
        <v>0</v>
      </c>
      <c r="AC132" s="170">
        <f>IF('Indicator Data'!AD136="No Data",1,IF('Indicator Data imputation'!AD135&lt;&gt;"",1,0))</f>
        <v>0</v>
      </c>
      <c r="AD132" s="170">
        <f>IF('Indicator Data'!AE136="No Data",1,IF('Indicator Data imputation'!AE135&lt;&gt;"",1,0))</f>
        <v>0</v>
      </c>
      <c r="AE132" s="170">
        <f>IF('Indicator Data'!AF136="No Data",1,IF('Indicator Data imputation'!AF135&lt;&gt;"",1,0))</f>
        <v>0</v>
      </c>
      <c r="AF132" s="170">
        <f>IF('Indicator Data'!AG136="No Data",1,IF('Indicator Data imputation'!AG135&lt;&gt;"",1,0))</f>
        <v>0</v>
      </c>
      <c r="AG132" s="170">
        <f>IF('Indicator Data'!AH136="No Data",1,IF('Indicator Data imputation'!AH135&lt;&gt;"",1,0))</f>
        <v>0</v>
      </c>
      <c r="AH132" s="170">
        <f>IF('Indicator Data'!AI136="No Data",1,IF('Indicator Data imputation'!AI135&lt;&gt;"",1,0))</f>
        <v>0</v>
      </c>
      <c r="AI132" s="170">
        <f>IF('Indicator Data'!AJ136="No Data",1,IF('Indicator Data imputation'!AJ135&lt;&gt;"",1,0))</f>
        <v>0</v>
      </c>
      <c r="AJ132" s="170">
        <f>IF('Indicator Data'!AK136="No Data",1,IF('Indicator Data imputation'!AK135&lt;&gt;"",1,0))</f>
        <v>0</v>
      </c>
      <c r="AK132" s="170">
        <f>IF('Indicator Data'!AL136="No Data",1,IF('Indicator Data imputation'!AL135&lt;&gt;"",1,0))</f>
        <v>0</v>
      </c>
      <c r="AL132" s="170">
        <f>IF('Indicator Data'!AM136="No Data",1,IF('Indicator Data imputation'!AM135&lt;&gt;"",1,0))</f>
        <v>0</v>
      </c>
      <c r="AM132" s="170">
        <f>IF('Indicator Data'!AN136="No Data",1,IF('Indicator Data imputation'!AN135&lt;&gt;"",1,0))</f>
        <v>0</v>
      </c>
      <c r="AN132" s="170">
        <f>IF('Indicator Data'!AO136="No Data",1,IF('Indicator Data imputation'!AO135&lt;&gt;"",1,0))</f>
        <v>0</v>
      </c>
      <c r="AO132" s="170">
        <f>IF('Indicator Data'!AP136="No Data",1,IF('Indicator Data imputation'!AP135&lt;&gt;"",1,0))</f>
        <v>0</v>
      </c>
      <c r="AP132" s="170">
        <f>IF('Indicator Data'!AQ136="No Data",1,IF('Indicator Data imputation'!AQ135&lt;&gt;"",1,0))</f>
        <v>0</v>
      </c>
      <c r="AQ132" s="170">
        <f>IF('Indicator Data'!AR136="No Data",1,IF('Indicator Data imputation'!AR135&lt;&gt;"",1,0))</f>
        <v>0</v>
      </c>
      <c r="AR132" s="170">
        <f>IF('Indicator Data'!AS136="No Data",1,IF('Indicator Data imputation'!AS135&lt;&gt;"",1,0))</f>
        <v>0</v>
      </c>
      <c r="AS132" s="170">
        <f>IF('Indicator Data'!AT136="No Data",1,IF('Indicator Data imputation'!AT135&lt;&gt;"",1,0))</f>
        <v>0</v>
      </c>
      <c r="AT132" s="170">
        <f>IF('Indicator Data'!AU136="No Data",1,IF('Indicator Data imputation'!AU135&lt;&gt;"",1,0))</f>
        <v>0</v>
      </c>
      <c r="AU132" s="170">
        <f>IF('Indicator Data'!AV136="No Data",1,IF('Indicator Data imputation'!AV135&lt;&gt;"",1,0))</f>
        <v>0</v>
      </c>
      <c r="AV132" s="170">
        <f>IF('Indicator Data'!AW136="No Data",1,IF('Indicator Data imputation'!AW135&lt;&gt;"",1,0))</f>
        <v>0</v>
      </c>
      <c r="AW132" s="170">
        <f>IF('Indicator Data'!AX136="No Data",1,IF('Indicator Data imputation'!AX135&lt;&gt;"",1,0))</f>
        <v>0</v>
      </c>
      <c r="AX132" s="170">
        <f>IF('Indicator Data'!AY136="No Data",1,IF('Indicator Data imputation'!AY135&lt;&gt;"",1,0))</f>
        <v>0</v>
      </c>
      <c r="AY132" s="170">
        <f>IF('Indicator Data'!AZ136="No Data",1,IF('Indicator Data imputation'!AZ135&lt;&gt;"",1,0))</f>
        <v>0</v>
      </c>
      <c r="AZ132" s="170">
        <f>IF('Indicator Data'!BA136="No Data",1,IF('Indicator Data imputation'!BA135&lt;&gt;"",1,0))</f>
        <v>0</v>
      </c>
      <c r="BA132" s="5">
        <f t="shared" si="4"/>
        <v>1</v>
      </c>
      <c r="BB132" s="172">
        <f t="shared" si="5"/>
        <v>1.9607843137254902E-2</v>
      </c>
    </row>
    <row r="133" spans="1:54" x14ac:dyDescent="0.25">
      <c r="A133" s="5" t="s">
        <v>246</v>
      </c>
      <c r="B133" s="170">
        <f>IF('Indicator Data'!C137="No Data",1,IF('Indicator Data imputation'!C136&lt;&gt;"",1,0))</f>
        <v>0</v>
      </c>
      <c r="C133" s="170">
        <f>IF('Indicator Data'!D137="No Data",1,IF('Indicator Data imputation'!D136&lt;&gt;"",1,0))</f>
        <v>0</v>
      </c>
      <c r="D133" s="170">
        <f>IF('Indicator Data'!E137="No Data",1,IF('Indicator Data imputation'!E136&lt;&gt;"",1,0))</f>
        <v>0</v>
      </c>
      <c r="E133" s="170">
        <f>IF('Indicator Data'!F137="No Data",1,IF('Indicator Data imputation'!F136&lt;&gt;"",1,0))</f>
        <v>0</v>
      </c>
      <c r="F133" s="170">
        <f>IF('Indicator Data'!G137="No Data",1,IF('Indicator Data imputation'!G136&lt;&gt;"",1,0))</f>
        <v>0</v>
      </c>
      <c r="G133" s="170">
        <f>IF('Indicator Data'!H137="No Data",1,IF('Indicator Data imputation'!H136&lt;&gt;"",1,0))</f>
        <v>0</v>
      </c>
      <c r="H133" s="170">
        <f>IF('Indicator Data'!I137="No Data",1,IF('Indicator Data imputation'!I136&lt;&gt;"",1,0))</f>
        <v>0</v>
      </c>
      <c r="I133" s="170">
        <f>IF('Indicator Data'!J137="No Data",1,IF('Indicator Data imputation'!J136&lt;&gt;"",1,0))</f>
        <v>0</v>
      </c>
      <c r="J133" s="170">
        <f>IF('Indicator Data'!K137="No Data",1,IF('Indicator Data imputation'!K136&lt;&gt;"",1,0))</f>
        <v>0</v>
      </c>
      <c r="K133" s="170">
        <f>IF('Indicator Data'!L137="No Data",1,IF('Indicator Data imputation'!L136&lt;&gt;"",1,0))</f>
        <v>0</v>
      </c>
      <c r="L133" s="170">
        <f>IF('Indicator Data'!M137="No Data",1,IF('Indicator Data imputation'!M136&lt;&gt;"",1,0))</f>
        <v>0</v>
      </c>
      <c r="M133" s="170">
        <f>IF('Indicator Data'!N137="No Data",1,IF('Indicator Data imputation'!N136&lt;&gt;"",1,0))</f>
        <v>0</v>
      </c>
      <c r="N133" s="170">
        <f>IF('Indicator Data'!O137="No Data",1,IF('Indicator Data imputation'!O136&lt;&gt;"",1,0))</f>
        <v>0</v>
      </c>
      <c r="O133" s="170">
        <f>IF('Indicator Data'!P137="No Data",1,IF('Indicator Data imputation'!P136&lt;&gt;"",1,0))</f>
        <v>0</v>
      </c>
      <c r="P133" s="170">
        <f>IF('Indicator Data'!Q137="No Data",1,IF('Indicator Data imputation'!Q136&lt;&gt;"",1,0))</f>
        <v>0</v>
      </c>
      <c r="Q133" s="170">
        <f>IF('Indicator Data'!R137="No Data",1,IF('Indicator Data imputation'!R136&lt;&gt;"",1,0))</f>
        <v>1</v>
      </c>
      <c r="R133" s="170">
        <f>IF('Indicator Data'!S137="No Data",1,IF('Indicator Data imputation'!S136&lt;&gt;"",1,0))</f>
        <v>0</v>
      </c>
      <c r="S133" s="170">
        <f>IF('Indicator Data'!T137="No Data",1,IF('Indicator Data imputation'!T136&lt;&gt;"",1,0))</f>
        <v>0</v>
      </c>
      <c r="T133" s="170">
        <f>IF('Indicator Data'!U137="No Data",1,IF('Indicator Data imputation'!U136&lt;&gt;"",1,0))</f>
        <v>0</v>
      </c>
      <c r="U133" s="170">
        <f>IF('Indicator Data'!V137="No Data",1,IF('Indicator Data imputation'!V136&lt;&gt;"",1,0))</f>
        <v>0</v>
      </c>
      <c r="V133" s="170">
        <f>IF('Indicator Data'!W137="No Data",1,IF('Indicator Data imputation'!W136&lt;&gt;"",1,0))</f>
        <v>0</v>
      </c>
      <c r="W133" s="170">
        <f>IF('Indicator Data'!X137="No Data",1,IF('Indicator Data imputation'!X136&lt;&gt;"",1,0))</f>
        <v>0</v>
      </c>
      <c r="X133" s="170">
        <f>IF('Indicator Data'!Y137="No Data",1,IF('Indicator Data imputation'!Y136&lt;&gt;"",1,0))</f>
        <v>0</v>
      </c>
      <c r="Y133" s="170">
        <f>IF('Indicator Data'!Z137="No Data",1,IF('Indicator Data imputation'!Z136&lt;&gt;"",1,0))</f>
        <v>0</v>
      </c>
      <c r="Z133" s="170">
        <f>IF('Indicator Data'!AA137="No Data",1,IF('Indicator Data imputation'!AA136&lt;&gt;"",1,0))</f>
        <v>0</v>
      </c>
      <c r="AA133" s="170">
        <f>IF('Indicator Data'!AB137="No Data",1,IF('Indicator Data imputation'!AB136&lt;&gt;"",1,0))</f>
        <v>0</v>
      </c>
      <c r="AB133" s="170">
        <f>IF('Indicator Data'!AC137="No Data",1,IF('Indicator Data imputation'!AC136&lt;&gt;"",1,0))</f>
        <v>0</v>
      </c>
      <c r="AC133" s="170">
        <f>IF('Indicator Data'!AD137="No Data",1,IF('Indicator Data imputation'!AD136&lt;&gt;"",1,0))</f>
        <v>0</v>
      </c>
      <c r="AD133" s="170">
        <f>IF('Indicator Data'!AE137="No Data",1,IF('Indicator Data imputation'!AE136&lt;&gt;"",1,0))</f>
        <v>0</v>
      </c>
      <c r="AE133" s="170">
        <f>IF('Indicator Data'!AF137="No Data",1,IF('Indicator Data imputation'!AF136&lt;&gt;"",1,0))</f>
        <v>0</v>
      </c>
      <c r="AF133" s="170">
        <f>IF('Indicator Data'!AG137="No Data",1,IF('Indicator Data imputation'!AG136&lt;&gt;"",1,0))</f>
        <v>0</v>
      </c>
      <c r="AG133" s="170">
        <f>IF('Indicator Data'!AH137="No Data",1,IF('Indicator Data imputation'!AH136&lt;&gt;"",1,0))</f>
        <v>0</v>
      </c>
      <c r="AH133" s="170">
        <f>IF('Indicator Data'!AI137="No Data",1,IF('Indicator Data imputation'!AI136&lt;&gt;"",1,0))</f>
        <v>0</v>
      </c>
      <c r="AI133" s="170">
        <f>IF('Indicator Data'!AJ137="No Data",1,IF('Indicator Data imputation'!AJ136&lt;&gt;"",1,0))</f>
        <v>0</v>
      </c>
      <c r="AJ133" s="170">
        <f>IF('Indicator Data'!AK137="No Data",1,IF('Indicator Data imputation'!AK136&lt;&gt;"",1,0))</f>
        <v>0</v>
      </c>
      <c r="AK133" s="170">
        <f>IF('Indicator Data'!AL137="No Data",1,IF('Indicator Data imputation'!AL136&lt;&gt;"",1,0))</f>
        <v>0</v>
      </c>
      <c r="AL133" s="170">
        <f>IF('Indicator Data'!AM137="No Data",1,IF('Indicator Data imputation'!AM136&lt;&gt;"",1,0))</f>
        <v>0</v>
      </c>
      <c r="AM133" s="170">
        <f>IF('Indicator Data'!AN137="No Data",1,IF('Indicator Data imputation'!AN136&lt;&gt;"",1,0))</f>
        <v>1</v>
      </c>
      <c r="AN133" s="170">
        <f>IF('Indicator Data'!AO137="No Data",1,IF('Indicator Data imputation'!AO136&lt;&gt;"",1,0))</f>
        <v>1</v>
      </c>
      <c r="AO133" s="170">
        <f>IF('Indicator Data'!AP137="No Data",1,IF('Indicator Data imputation'!AP136&lt;&gt;"",1,0))</f>
        <v>1</v>
      </c>
      <c r="AP133" s="170">
        <f>IF('Indicator Data'!AQ137="No Data",1,IF('Indicator Data imputation'!AQ136&lt;&gt;"",1,0))</f>
        <v>1</v>
      </c>
      <c r="AQ133" s="170">
        <f>IF('Indicator Data'!AR137="No Data",1,IF('Indicator Data imputation'!AR136&lt;&gt;"",1,0))</f>
        <v>0</v>
      </c>
      <c r="AR133" s="170">
        <f>IF('Indicator Data'!AS137="No Data",1,IF('Indicator Data imputation'!AS136&lt;&gt;"",1,0))</f>
        <v>0</v>
      </c>
      <c r="AS133" s="170">
        <f>IF('Indicator Data'!AT137="No Data",1,IF('Indicator Data imputation'!AT136&lt;&gt;"",1,0))</f>
        <v>0</v>
      </c>
      <c r="AT133" s="170">
        <f>IF('Indicator Data'!AU137="No Data",1,IF('Indicator Data imputation'!AU136&lt;&gt;"",1,0))</f>
        <v>0</v>
      </c>
      <c r="AU133" s="170">
        <f>IF('Indicator Data'!AV137="No Data",1,IF('Indicator Data imputation'!AV136&lt;&gt;"",1,0))</f>
        <v>0</v>
      </c>
      <c r="AV133" s="170">
        <f>IF('Indicator Data'!AW137="No Data",1,IF('Indicator Data imputation'!AW136&lt;&gt;"",1,0))</f>
        <v>0</v>
      </c>
      <c r="AW133" s="170">
        <f>IF('Indicator Data'!AX137="No Data",1,IF('Indicator Data imputation'!AX136&lt;&gt;"",1,0))</f>
        <v>0</v>
      </c>
      <c r="AX133" s="170">
        <f>IF('Indicator Data'!AY137="No Data",1,IF('Indicator Data imputation'!AY136&lt;&gt;"",1,0))</f>
        <v>0</v>
      </c>
      <c r="AY133" s="170">
        <f>IF('Indicator Data'!AZ137="No Data",1,IF('Indicator Data imputation'!AZ136&lt;&gt;"",1,0))</f>
        <v>0</v>
      </c>
      <c r="AZ133" s="170">
        <f>IF('Indicator Data'!BA137="No Data",1,IF('Indicator Data imputation'!BA136&lt;&gt;"",1,0))</f>
        <v>0</v>
      </c>
      <c r="BA133" s="5">
        <f t="shared" si="4"/>
        <v>5</v>
      </c>
      <c r="BB133" s="172">
        <f t="shared" si="5"/>
        <v>9.8039215686274508E-2</v>
      </c>
    </row>
    <row r="134" spans="1:54" x14ac:dyDescent="0.25">
      <c r="A134" s="5" t="s">
        <v>248</v>
      </c>
      <c r="B134" s="170">
        <f>IF('Indicator Data'!C138="No Data",1,IF('Indicator Data imputation'!C137&lt;&gt;"",1,0))</f>
        <v>0</v>
      </c>
      <c r="C134" s="170">
        <f>IF('Indicator Data'!D138="No Data",1,IF('Indicator Data imputation'!D137&lt;&gt;"",1,0))</f>
        <v>0</v>
      </c>
      <c r="D134" s="170">
        <f>IF('Indicator Data'!E138="No Data",1,IF('Indicator Data imputation'!E137&lt;&gt;"",1,0))</f>
        <v>0</v>
      </c>
      <c r="E134" s="170">
        <f>IF('Indicator Data'!F138="No Data",1,IF('Indicator Data imputation'!F137&lt;&gt;"",1,0))</f>
        <v>0</v>
      </c>
      <c r="F134" s="170">
        <f>IF('Indicator Data'!G138="No Data",1,IF('Indicator Data imputation'!G137&lt;&gt;"",1,0))</f>
        <v>0</v>
      </c>
      <c r="G134" s="170">
        <f>IF('Indicator Data'!H138="No Data",1,IF('Indicator Data imputation'!H137&lt;&gt;"",1,0))</f>
        <v>0</v>
      </c>
      <c r="H134" s="170">
        <f>IF('Indicator Data'!I138="No Data",1,IF('Indicator Data imputation'!I137&lt;&gt;"",1,0))</f>
        <v>0</v>
      </c>
      <c r="I134" s="170">
        <f>IF('Indicator Data'!J138="No Data",1,IF('Indicator Data imputation'!J137&lt;&gt;"",1,0))</f>
        <v>0</v>
      </c>
      <c r="J134" s="170">
        <f>IF('Indicator Data'!K138="No Data",1,IF('Indicator Data imputation'!K137&lt;&gt;"",1,0))</f>
        <v>0</v>
      </c>
      <c r="K134" s="170">
        <f>IF('Indicator Data'!L138="No Data",1,IF('Indicator Data imputation'!L137&lt;&gt;"",1,0))</f>
        <v>0</v>
      </c>
      <c r="L134" s="170">
        <f>IF('Indicator Data'!M138="No Data",1,IF('Indicator Data imputation'!M137&lt;&gt;"",1,0))</f>
        <v>0</v>
      </c>
      <c r="M134" s="170">
        <f>IF('Indicator Data'!N138="No Data",1,IF('Indicator Data imputation'!N137&lt;&gt;"",1,0))</f>
        <v>0</v>
      </c>
      <c r="N134" s="170">
        <f>IF('Indicator Data'!O138="No Data",1,IF('Indicator Data imputation'!O137&lt;&gt;"",1,0))</f>
        <v>0</v>
      </c>
      <c r="O134" s="170">
        <f>IF('Indicator Data'!P138="No Data",1,IF('Indicator Data imputation'!P137&lt;&gt;"",1,0))</f>
        <v>0</v>
      </c>
      <c r="P134" s="170">
        <f>IF('Indicator Data'!Q138="No Data",1,IF('Indicator Data imputation'!Q137&lt;&gt;"",1,0))</f>
        <v>0</v>
      </c>
      <c r="Q134" s="170">
        <f>IF('Indicator Data'!R138="No Data",1,IF('Indicator Data imputation'!R137&lt;&gt;"",1,0))</f>
        <v>1</v>
      </c>
      <c r="R134" s="170">
        <f>IF('Indicator Data'!S138="No Data",1,IF('Indicator Data imputation'!S137&lt;&gt;"",1,0))</f>
        <v>0</v>
      </c>
      <c r="S134" s="170">
        <f>IF('Indicator Data'!T138="No Data",1,IF('Indicator Data imputation'!T137&lt;&gt;"",1,0))</f>
        <v>0</v>
      </c>
      <c r="T134" s="170">
        <f>IF('Indicator Data'!U138="No Data",1,IF('Indicator Data imputation'!U137&lt;&gt;"",1,0))</f>
        <v>0</v>
      </c>
      <c r="U134" s="170">
        <f>IF('Indicator Data'!V138="No Data",1,IF('Indicator Data imputation'!V137&lt;&gt;"",1,0))</f>
        <v>0</v>
      </c>
      <c r="V134" s="170">
        <f>IF('Indicator Data'!W138="No Data",1,IF('Indicator Data imputation'!W137&lt;&gt;"",1,0))</f>
        <v>0</v>
      </c>
      <c r="W134" s="170">
        <f>IF('Indicator Data'!X138="No Data",1,IF('Indicator Data imputation'!X137&lt;&gt;"",1,0))</f>
        <v>0</v>
      </c>
      <c r="X134" s="170">
        <f>IF('Indicator Data'!Y138="No Data",1,IF('Indicator Data imputation'!Y137&lt;&gt;"",1,0))</f>
        <v>0</v>
      </c>
      <c r="Y134" s="170">
        <f>IF('Indicator Data'!Z138="No Data",1,IF('Indicator Data imputation'!Z137&lt;&gt;"",1,0))</f>
        <v>0</v>
      </c>
      <c r="Z134" s="170">
        <f>IF('Indicator Data'!AA138="No Data",1,IF('Indicator Data imputation'!AA137&lt;&gt;"",1,0))</f>
        <v>0</v>
      </c>
      <c r="AA134" s="170">
        <f>IF('Indicator Data'!AB138="No Data",1,IF('Indicator Data imputation'!AB137&lt;&gt;"",1,0))</f>
        <v>0</v>
      </c>
      <c r="AB134" s="170">
        <f>IF('Indicator Data'!AC138="No Data",1,IF('Indicator Data imputation'!AC137&lt;&gt;"",1,0))</f>
        <v>0</v>
      </c>
      <c r="AC134" s="170">
        <f>IF('Indicator Data'!AD138="No Data",1,IF('Indicator Data imputation'!AD137&lt;&gt;"",1,0))</f>
        <v>0</v>
      </c>
      <c r="AD134" s="170">
        <f>IF('Indicator Data'!AE138="No Data",1,IF('Indicator Data imputation'!AE137&lt;&gt;"",1,0))</f>
        <v>0</v>
      </c>
      <c r="AE134" s="170">
        <f>IF('Indicator Data'!AF138="No Data",1,IF('Indicator Data imputation'!AF137&lt;&gt;"",1,0))</f>
        <v>0</v>
      </c>
      <c r="AF134" s="170">
        <f>IF('Indicator Data'!AG138="No Data",1,IF('Indicator Data imputation'!AG137&lt;&gt;"",1,0))</f>
        <v>0</v>
      </c>
      <c r="AG134" s="170">
        <f>IF('Indicator Data'!AH138="No Data",1,IF('Indicator Data imputation'!AH137&lt;&gt;"",1,0))</f>
        <v>0</v>
      </c>
      <c r="AH134" s="170">
        <f>IF('Indicator Data'!AI138="No Data",1,IF('Indicator Data imputation'!AI137&lt;&gt;"",1,0))</f>
        <v>0</v>
      </c>
      <c r="AI134" s="170">
        <f>IF('Indicator Data'!AJ138="No Data",1,IF('Indicator Data imputation'!AJ137&lt;&gt;"",1,0))</f>
        <v>0</v>
      </c>
      <c r="AJ134" s="170">
        <f>IF('Indicator Data'!AK138="No Data",1,IF('Indicator Data imputation'!AK137&lt;&gt;"",1,0))</f>
        <v>0</v>
      </c>
      <c r="AK134" s="170">
        <f>IF('Indicator Data'!AL138="No Data",1,IF('Indicator Data imputation'!AL137&lt;&gt;"",1,0))</f>
        <v>0</v>
      </c>
      <c r="AL134" s="170">
        <f>IF('Indicator Data'!AM138="No Data",1,IF('Indicator Data imputation'!AM137&lt;&gt;"",1,0))</f>
        <v>0</v>
      </c>
      <c r="AM134" s="170">
        <f>IF('Indicator Data'!AN138="No Data",1,IF('Indicator Data imputation'!AN137&lt;&gt;"",1,0))</f>
        <v>0</v>
      </c>
      <c r="AN134" s="170">
        <f>IF('Indicator Data'!AO138="No Data",1,IF('Indicator Data imputation'!AO137&lt;&gt;"",1,0))</f>
        <v>0</v>
      </c>
      <c r="AO134" s="170">
        <f>IF('Indicator Data'!AP138="No Data",1,IF('Indicator Data imputation'!AP137&lt;&gt;"",1,0))</f>
        <v>0</v>
      </c>
      <c r="AP134" s="170">
        <f>IF('Indicator Data'!AQ138="No Data",1,IF('Indicator Data imputation'!AQ137&lt;&gt;"",1,0))</f>
        <v>0</v>
      </c>
      <c r="AQ134" s="170">
        <f>IF('Indicator Data'!AR138="No Data",1,IF('Indicator Data imputation'!AR137&lt;&gt;"",1,0))</f>
        <v>0</v>
      </c>
      <c r="AR134" s="170">
        <f>IF('Indicator Data'!AS138="No Data",1,IF('Indicator Data imputation'!AS137&lt;&gt;"",1,0))</f>
        <v>0</v>
      </c>
      <c r="AS134" s="170">
        <f>IF('Indicator Data'!AT138="No Data",1,IF('Indicator Data imputation'!AT137&lt;&gt;"",1,0))</f>
        <v>0</v>
      </c>
      <c r="AT134" s="170">
        <f>IF('Indicator Data'!AU138="No Data",1,IF('Indicator Data imputation'!AU137&lt;&gt;"",1,0))</f>
        <v>0</v>
      </c>
      <c r="AU134" s="170">
        <f>IF('Indicator Data'!AV138="No Data",1,IF('Indicator Data imputation'!AV137&lt;&gt;"",1,0))</f>
        <v>0</v>
      </c>
      <c r="AV134" s="170">
        <f>IF('Indicator Data'!AW138="No Data",1,IF('Indicator Data imputation'!AW137&lt;&gt;"",1,0))</f>
        <v>0</v>
      </c>
      <c r="AW134" s="170">
        <f>IF('Indicator Data'!AX138="No Data",1,IF('Indicator Data imputation'!AX137&lt;&gt;"",1,0))</f>
        <v>0</v>
      </c>
      <c r="AX134" s="170">
        <f>IF('Indicator Data'!AY138="No Data",1,IF('Indicator Data imputation'!AY137&lt;&gt;"",1,0))</f>
        <v>0</v>
      </c>
      <c r="AY134" s="170">
        <f>IF('Indicator Data'!AZ138="No Data",1,IF('Indicator Data imputation'!AZ137&lt;&gt;"",1,0))</f>
        <v>0</v>
      </c>
      <c r="AZ134" s="170">
        <f>IF('Indicator Data'!BA138="No Data",1,IF('Indicator Data imputation'!BA137&lt;&gt;"",1,0))</f>
        <v>0</v>
      </c>
      <c r="BA134" s="5">
        <f t="shared" si="4"/>
        <v>1</v>
      </c>
      <c r="BB134" s="172">
        <f t="shared" si="5"/>
        <v>1.9607843137254902E-2</v>
      </c>
    </row>
    <row r="135" spans="1:54" x14ac:dyDescent="0.25">
      <c r="A135" s="5" t="s">
        <v>250</v>
      </c>
      <c r="B135" s="170">
        <f>IF('Indicator Data'!C139="No Data",1,IF('Indicator Data imputation'!C138&lt;&gt;"",1,0))</f>
        <v>0</v>
      </c>
      <c r="C135" s="170">
        <f>IF('Indicator Data'!D139="No Data",1,IF('Indicator Data imputation'!D138&lt;&gt;"",1,0))</f>
        <v>0</v>
      </c>
      <c r="D135" s="170">
        <f>IF('Indicator Data'!E139="No Data",1,IF('Indicator Data imputation'!E138&lt;&gt;"",1,0))</f>
        <v>0</v>
      </c>
      <c r="E135" s="170">
        <f>IF('Indicator Data'!F139="No Data",1,IF('Indicator Data imputation'!F138&lt;&gt;"",1,0))</f>
        <v>0</v>
      </c>
      <c r="F135" s="170">
        <f>IF('Indicator Data'!G139="No Data",1,IF('Indicator Data imputation'!G138&lt;&gt;"",1,0))</f>
        <v>0</v>
      </c>
      <c r="G135" s="170">
        <f>IF('Indicator Data'!H139="No Data",1,IF('Indicator Data imputation'!H138&lt;&gt;"",1,0))</f>
        <v>0</v>
      </c>
      <c r="H135" s="170">
        <f>IF('Indicator Data'!I139="No Data",1,IF('Indicator Data imputation'!I138&lt;&gt;"",1,0))</f>
        <v>0</v>
      </c>
      <c r="I135" s="170">
        <f>IF('Indicator Data'!J139="No Data",1,IF('Indicator Data imputation'!J138&lt;&gt;"",1,0))</f>
        <v>0</v>
      </c>
      <c r="J135" s="170">
        <f>IF('Indicator Data'!K139="No Data",1,IF('Indicator Data imputation'!K138&lt;&gt;"",1,0))</f>
        <v>0</v>
      </c>
      <c r="K135" s="170">
        <f>IF('Indicator Data'!L139="No Data",1,IF('Indicator Data imputation'!L138&lt;&gt;"",1,0))</f>
        <v>0</v>
      </c>
      <c r="L135" s="170">
        <f>IF('Indicator Data'!M139="No Data",1,IF('Indicator Data imputation'!M138&lt;&gt;"",1,0))</f>
        <v>0</v>
      </c>
      <c r="M135" s="170">
        <f>IF('Indicator Data'!N139="No Data",1,IF('Indicator Data imputation'!N138&lt;&gt;"",1,0))</f>
        <v>0</v>
      </c>
      <c r="N135" s="170">
        <f>IF('Indicator Data'!O139="No Data",1,IF('Indicator Data imputation'!O138&lt;&gt;"",1,0))</f>
        <v>0</v>
      </c>
      <c r="O135" s="170">
        <f>IF('Indicator Data'!P139="No Data",1,IF('Indicator Data imputation'!P138&lt;&gt;"",1,0))</f>
        <v>0</v>
      </c>
      <c r="P135" s="170">
        <f>IF('Indicator Data'!Q139="No Data",1,IF('Indicator Data imputation'!Q138&lt;&gt;"",1,0))</f>
        <v>0</v>
      </c>
      <c r="Q135" s="170">
        <f>IF('Indicator Data'!R139="No Data",1,IF('Indicator Data imputation'!R138&lt;&gt;"",1,0))</f>
        <v>0</v>
      </c>
      <c r="R135" s="170">
        <f>IF('Indicator Data'!S139="No Data",1,IF('Indicator Data imputation'!S138&lt;&gt;"",1,0))</f>
        <v>0</v>
      </c>
      <c r="S135" s="170">
        <f>IF('Indicator Data'!T139="No Data",1,IF('Indicator Data imputation'!T138&lt;&gt;"",1,0))</f>
        <v>0</v>
      </c>
      <c r="T135" s="170">
        <f>IF('Indicator Data'!U139="No Data",1,IF('Indicator Data imputation'!U138&lt;&gt;"",1,0))</f>
        <v>0</v>
      </c>
      <c r="U135" s="170">
        <f>IF('Indicator Data'!V139="No Data",1,IF('Indicator Data imputation'!V138&lt;&gt;"",1,0))</f>
        <v>0</v>
      </c>
      <c r="V135" s="170">
        <f>IF('Indicator Data'!W139="No Data",1,IF('Indicator Data imputation'!W138&lt;&gt;"",1,0))</f>
        <v>0</v>
      </c>
      <c r="W135" s="170">
        <f>IF('Indicator Data'!X139="No Data",1,IF('Indicator Data imputation'!X138&lt;&gt;"",1,0))</f>
        <v>0</v>
      </c>
      <c r="X135" s="170">
        <f>IF('Indicator Data'!Y139="No Data",1,IF('Indicator Data imputation'!Y138&lt;&gt;"",1,0))</f>
        <v>0</v>
      </c>
      <c r="Y135" s="170">
        <f>IF('Indicator Data'!Z139="No Data",1,IF('Indicator Data imputation'!Z138&lt;&gt;"",1,0))</f>
        <v>0</v>
      </c>
      <c r="Z135" s="170">
        <f>IF('Indicator Data'!AA139="No Data",1,IF('Indicator Data imputation'!AA138&lt;&gt;"",1,0))</f>
        <v>0</v>
      </c>
      <c r="AA135" s="170">
        <f>IF('Indicator Data'!AB139="No Data",1,IF('Indicator Data imputation'!AB138&lt;&gt;"",1,0))</f>
        <v>0</v>
      </c>
      <c r="AB135" s="170">
        <f>IF('Indicator Data'!AC139="No Data",1,IF('Indicator Data imputation'!AC138&lt;&gt;"",1,0))</f>
        <v>0</v>
      </c>
      <c r="AC135" s="170">
        <f>IF('Indicator Data'!AD139="No Data",1,IF('Indicator Data imputation'!AD138&lt;&gt;"",1,0))</f>
        <v>0</v>
      </c>
      <c r="AD135" s="170">
        <f>IF('Indicator Data'!AE139="No Data",1,IF('Indicator Data imputation'!AE138&lt;&gt;"",1,0))</f>
        <v>0</v>
      </c>
      <c r="AE135" s="170">
        <f>IF('Indicator Data'!AF139="No Data",1,IF('Indicator Data imputation'!AF138&lt;&gt;"",1,0))</f>
        <v>0</v>
      </c>
      <c r="AF135" s="170">
        <f>IF('Indicator Data'!AG139="No Data",1,IF('Indicator Data imputation'!AG138&lt;&gt;"",1,0))</f>
        <v>0</v>
      </c>
      <c r="AG135" s="170">
        <f>IF('Indicator Data'!AH139="No Data",1,IF('Indicator Data imputation'!AH138&lt;&gt;"",1,0))</f>
        <v>0</v>
      </c>
      <c r="AH135" s="170">
        <f>IF('Indicator Data'!AI139="No Data",1,IF('Indicator Data imputation'!AI138&lt;&gt;"",1,0))</f>
        <v>0</v>
      </c>
      <c r="AI135" s="170">
        <f>IF('Indicator Data'!AJ139="No Data",1,IF('Indicator Data imputation'!AJ138&lt;&gt;"",1,0))</f>
        <v>0</v>
      </c>
      <c r="AJ135" s="170">
        <f>IF('Indicator Data'!AK139="No Data",1,IF('Indicator Data imputation'!AK138&lt;&gt;"",1,0))</f>
        <v>0</v>
      </c>
      <c r="AK135" s="170">
        <f>IF('Indicator Data'!AL139="No Data",1,IF('Indicator Data imputation'!AL138&lt;&gt;"",1,0))</f>
        <v>0</v>
      </c>
      <c r="AL135" s="170">
        <f>IF('Indicator Data'!AM139="No Data",1,IF('Indicator Data imputation'!AM138&lt;&gt;"",1,0))</f>
        <v>0</v>
      </c>
      <c r="AM135" s="170">
        <f>IF('Indicator Data'!AN139="No Data",1,IF('Indicator Data imputation'!AN138&lt;&gt;"",1,0))</f>
        <v>0</v>
      </c>
      <c r="AN135" s="170">
        <f>IF('Indicator Data'!AO139="No Data",1,IF('Indicator Data imputation'!AO138&lt;&gt;"",1,0))</f>
        <v>0</v>
      </c>
      <c r="AO135" s="170">
        <f>IF('Indicator Data'!AP139="No Data",1,IF('Indicator Data imputation'!AP138&lt;&gt;"",1,0))</f>
        <v>0</v>
      </c>
      <c r="AP135" s="170">
        <f>IF('Indicator Data'!AQ139="No Data",1,IF('Indicator Data imputation'!AQ138&lt;&gt;"",1,0))</f>
        <v>0</v>
      </c>
      <c r="AQ135" s="170">
        <f>IF('Indicator Data'!AR139="No Data",1,IF('Indicator Data imputation'!AR138&lt;&gt;"",1,0))</f>
        <v>0</v>
      </c>
      <c r="AR135" s="170">
        <f>IF('Indicator Data'!AS139="No Data",1,IF('Indicator Data imputation'!AS138&lt;&gt;"",1,0))</f>
        <v>0</v>
      </c>
      <c r="AS135" s="170">
        <f>IF('Indicator Data'!AT139="No Data",1,IF('Indicator Data imputation'!AT138&lt;&gt;"",1,0))</f>
        <v>0</v>
      </c>
      <c r="AT135" s="170">
        <f>IF('Indicator Data'!AU139="No Data",1,IF('Indicator Data imputation'!AU138&lt;&gt;"",1,0))</f>
        <v>0</v>
      </c>
      <c r="AU135" s="170">
        <f>IF('Indicator Data'!AV139="No Data",1,IF('Indicator Data imputation'!AV138&lt;&gt;"",1,0))</f>
        <v>0</v>
      </c>
      <c r="AV135" s="170">
        <f>IF('Indicator Data'!AW139="No Data",1,IF('Indicator Data imputation'!AW138&lt;&gt;"",1,0))</f>
        <v>0</v>
      </c>
      <c r="AW135" s="170">
        <f>IF('Indicator Data'!AX139="No Data",1,IF('Indicator Data imputation'!AX138&lt;&gt;"",1,0))</f>
        <v>0</v>
      </c>
      <c r="AX135" s="170">
        <f>IF('Indicator Data'!AY139="No Data",1,IF('Indicator Data imputation'!AY138&lt;&gt;"",1,0))</f>
        <v>0</v>
      </c>
      <c r="AY135" s="170">
        <f>IF('Indicator Data'!AZ139="No Data",1,IF('Indicator Data imputation'!AZ138&lt;&gt;"",1,0))</f>
        <v>0</v>
      </c>
      <c r="AZ135" s="170">
        <f>IF('Indicator Data'!BA139="No Data",1,IF('Indicator Data imputation'!BA138&lt;&gt;"",1,0))</f>
        <v>0</v>
      </c>
      <c r="BA135" s="5">
        <f t="shared" si="4"/>
        <v>0</v>
      </c>
      <c r="BB135" s="172">
        <f t="shared" si="5"/>
        <v>0</v>
      </c>
    </row>
    <row r="136" spans="1:54" x14ac:dyDescent="0.25">
      <c r="A136" s="5" t="s">
        <v>252</v>
      </c>
      <c r="B136" s="170">
        <f>IF('Indicator Data'!C140="No Data",1,IF('Indicator Data imputation'!C139&lt;&gt;"",1,0))</f>
        <v>0</v>
      </c>
      <c r="C136" s="170">
        <f>IF('Indicator Data'!D140="No Data",1,IF('Indicator Data imputation'!D139&lt;&gt;"",1,0))</f>
        <v>0</v>
      </c>
      <c r="D136" s="170">
        <f>IF('Indicator Data'!E140="No Data",1,IF('Indicator Data imputation'!E139&lt;&gt;"",1,0))</f>
        <v>0</v>
      </c>
      <c r="E136" s="170">
        <f>IF('Indicator Data'!F140="No Data",1,IF('Indicator Data imputation'!F139&lt;&gt;"",1,0))</f>
        <v>0</v>
      </c>
      <c r="F136" s="170">
        <f>IF('Indicator Data'!G140="No Data",1,IF('Indicator Data imputation'!G139&lt;&gt;"",1,0))</f>
        <v>0</v>
      </c>
      <c r="G136" s="170">
        <f>IF('Indicator Data'!H140="No Data",1,IF('Indicator Data imputation'!H139&lt;&gt;"",1,0))</f>
        <v>0</v>
      </c>
      <c r="H136" s="170">
        <f>IF('Indicator Data'!I140="No Data",1,IF('Indicator Data imputation'!I139&lt;&gt;"",1,0))</f>
        <v>0</v>
      </c>
      <c r="I136" s="170">
        <f>IF('Indicator Data'!J140="No Data",1,IF('Indicator Data imputation'!J139&lt;&gt;"",1,0))</f>
        <v>0</v>
      </c>
      <c r="J136" s="170">
        <f>IF('Indicator Data'!K140="No Data",1,IF('Indicator Data imputation'!K139&lt;&gt;"",1,0))</f>
        <v>0</v>
      </c>
      <c r="K136" s="170">
        <f>IF('Indicator Data'!L140="No Data",1,IF('Indicator Data imputation'!L139&lt;&gt;"",1,0))</f>
        <v>0</v>
      </c>
      <c r="L136" s="170">
        <f>IF('Indicator Data'!M140="No Data",1,IF('Indicator Data imputation'!M139&lt;&gt;"",1,0))</f>
        <v>0</v>
      </c>
      <c r="M136" s="170">
        <f>IF('Indicator Data'!N140="No Data",1,IF('Indicator Data imputation'!N139&lt;&gt;"",1,0))</f>
        <v>0</v>
      </c>
      <c r="N136" s="170">
        <f>IF('Indicator Data'!O140="No Data",1,IF('Indicator Data imputation'!O139&lt;&gt;"",1,0))</f>
        <v>0</v>
      </c>
      <c r="O136" s="170">
        <f>IF('Indicator Data'!P140="No Data",1,IF('Indicator Data imputation'!P139&lt;&gt;"",1,0))</f>
        <v>0</v>
      </c>
      <c r="P136" s="170">
        <f>IF('Indicator Data'!Q140="No Data",1,IF('Indicator Data imputation'!Q139&lt;&gt;"",1,0))</f>
        <v>0</v>
      </c>
      <c r="Q136" s="170">
        <f>IF('Indicator Data'!R140="No Data",1,IF('Indicator Data imputation'!R139&lt;&gt;"",1,0))</f>
        <v>0</v>
      </c>
      <c r="R136" s="170">
        <f>IF('Indicator Data'!S140="No Data",1,IF('Indicator Data imputation'!S139&lt;&gt;"",1,0))</f>
        <v>0</v>
      </c>
      <c r="S136" s="170">
        <f>IF('Indicator Data'!T140="No Data",1,IF('Indicator Data imputation'!T139&lt;&gt;"",1,0))</f>
        <v>0</v>
      </c>
      <c r="T136" s="170">
        <f>IF('Indicator Data'!U140="No Data",1,IF('Indicator Data imputation'!U139&lt;&gt;"",1,0))</f>
        <v>0</v>
      </c>
      <c r="U136" s="170">
        <f>IF('Indicator Data'!V140="No Data",1,IF('Indicator Data imputation'!V139&lt;&gt;"",1,0))</f>
        <v>0</v>
      </c>
      <c r="V136" s="170">
        <f>IF('Indicator Data'!W140="No Data",1,IF('Indicator Data imputation'!W139&lt;&gt;"",1,0))</f>
        <v>0</v>
      </c>
      <c r="W136" s="170">
        <f>IF('Indicator Data'!X140="No Data",1,IF('Indicator Data imputation'!X139&lt;&gt;"",1,0))</f>
        <v>0</v>
      </c>
      <c r="X136" s="170">
        <f>IF('Indicator Data'!Y140="No Data",1,IF('Indicator Data imputation'!Y139&lt;&gt;"",1,0))</f>
        <v>1</v>
      </c>
      <c r="Y136" s="170">
        <f>IF('Indicator Data'!Z140="No Data",1,IF('Indicator Data imputation'!Z139&lt;&gt;"",1,0))</f>
        <v>0</v>
      </c>
      <c r="Z136" s="170">
        <f>IF('Indicator Data'!AA140="No Data",1,IF('Indicator Data imputation'!AA139&lt;&gt;"",1,0))</f>
        <v>0</v>
      </c>
      <c r="AA136" s="170">
        <f>IF('Indicator Data'!AB140="No Data",1,IF('Indicator Data imputation'!AB139&lt;&gt;"",1,0))</f>
        <v>0</v>
      </c>
      <c r="AB136" s="170">
        <f>IF('Indicator Data'!AC140="No Data",1,IF('Indicator Data imputation'!AC139&lt;&gt;"",1,0))</f>
        <v>0</v>
      </c>
      <c r="AC136" s="170">
        <f>IF('Indicator Data'!AD140="No Data",1,IF('Indicator Data imputation'!AD139&lt;&gt;"",1,0))</f>
        <v>0</v>
      </c>
      <c r="AD136" s="170">
        <f>IF('Indicator Data'!AE140="No Data",1,IF('Indicator Data imputation'!AE139&lt;&gt;"",1,0))</f>
        <v>0</v>
      </c>
      <c r="AE136" s="170">
        <f>IF('Indicator Data'!AF140="No Data",1,IF('Indicator Data imputation'!AF139&lt;&gt;"",1,0))</f>
        <v>0</v>
      </c>
      <c r="AF136" s="170">
        <f>IF('Indicator Data'!AG140="No Data",1,IF('Indicator Data imputation'!AG139&lt;&gt;"",1,0))</f>
        <v>0</v>
      </c>
      <c r="AG136" s="170">
        <f>IF('Indicator Data'!AH140="No Data",1,IF('Indicator Data imputation'!AH139&lt;&gt;"",1,0))</f>
        <v>0</v>
      </c>
      <c r="AH136" s="170">
        <f>IF('Indicator Data'!AI140="No Data",1,IF('Indicator Data imputation'!AI139&lt;&gt;"",1,0))</f>
        <v>0</v>
      </c>
      <c r="AI136" s="170">
        <f>IF('Indicator Data'!AJ140="No Data",1,IF('Indicator Data imputation'!AJ139&lt;&gt;"",1,0))</f>
        <v>0</v>
      </c>
      <c r="AJ136" s="170">
        <f>IF('Indicator Data'!AK140="No Data",1,IF('Indicator Data imputation'!AK139&lt;&gt;"",1,0))</f>
        <v>0</v>
      </c>
      <c r="AK136" s="170">
        <f>IF('Indicator Data'!AL140="No Data",1,IF('Indicator Data imputation'!AL139&lt;&gt;"",1,0))</f>
        <v>0</v>
      </c>
      <c r="AL136" s="170">
        <f>IF('Indicator Data'!AM140="No Data",1,IF('Indicator Data imputation'!AM139&lt;&gt;"",1,0))</f>
        <v>0</v>
      </c>
      <c r="AM136" s="170">
        <f>IF('Indicator Data'!AN140="No Data",1,IF('Indicator Data imputation'!AN139&lt;&gt;"",1,0))</f>
        <v>0</v>
      </c>
      <c r="AN136" s="170">
        <f>IF('Indicator Data'!AO140="No Data",1,IF('Indicator Data imputation'!AO139&lt;&gt;"",1,0))</f>
        <v>0</v>
      </c>
      <c r="AO136" s="170">
        <f>IF('Indicator Data'!AP140="No Data",1,IF('Indicator Data imputation'!AP139&lt;&gt;"",1,0))</f>
        <v>0</v>
      </c>
      <c r="AP136" s="170">
        <f>IF('Indicator Data'!AQ140="No Data",1,IF('Indicator Data imputation'!AQ139&lt;&gt;"",1,0))</f>
        <v>0</v>
      </c>
      <c r="AQ136" s="170">
        <f>IF('Indicator Data'!AR140="No Data",1,IF('Indicator Data imputation'!AR139&lt;&gt;"",1,0))</f>
        <v>0</v>
      </c>
      <c r="AR136" s="170">
        <f>IF('Indicator Data'!AS140="No Data",1,IF('Indicator Data imputation'!AS139&lt;&gt;"",1,0))</f>
        <v>0</v>
      </c>
      <c r="AS136" s="170">
        <f>IF('Indicator Data'!AT140="No Data",1,IF('Indicator Data imputation'!AT139&lt;&gt;"",1,0))</f>
        <v>0</v>
      </c>
      <c r="AT136" s="170">
        <f>IF('Indicator Data'!AU140="No Data",1,IF('Indicator Data imputation'!AU139&lt;&gt;"",1,0))</f>
        <v>0</v>
      </c>
      <c r="AU136" s="170">
        <f>IF('Indicator Data'!AV140="No Data",1,IF('Indicator Data imputation'!AV139&lt;&gt;"",1,0))</f>
        <v>0</v>
      </c>
      <c r="AV136" s="170">
        <f>IF('Indicator Data'!AW140="No Data",1,IF('Indicator Data imputation'!AW139&lt;&gt;"",1,0))</f>
        <v>0</v>
      </c>
      <c r="AW136" s="170">
        <f>IF('Indicator Data'!AX140="No Data",1,IF('Indicator Data imputation'!AX139&lt;&gt;"",1,0))</f>
        <v>0</v>
      </c>
      <c r="AX136" s="170">
        <f>IF('Indicator Data'!AY140="No Data",1,IF('Indicator Data imputation'!AY139&lt;&gt;"",1,0))</f>
        <v>0</v>
      </c>
      <c r="AY136" s="170">
        <f>IF('Indicator Data'!AZ140="No Data",1,IF('Indicator Data imputation'!AZ139&lt;&gt;"",1,0))</f>
        <v>0</v>
      </c>
      <c r="AZ136" s="170">
        <f>IF('Indicator Data'!BA140="No Data",1,IF('Indicator Data imputation'!BA139&lt;&gt;"",1,0))</f>
        <v>0</v>
      </c>
      <c r="BA136" s="5">
        <f t="shared" si="4"/>
        <v>1</v>
      </c>
      <c r="BB136" s="172">
        <f t="shared" si="5"/>
        <v>1.9607843137254902E-2</v>
      </c>
    </row>
    <row r="137" spans="1:54" x14ac:dyDescent="0.25">
      <c r="A137" s="5" t="s">
        <v>254</v>
      </c>
      <c r="B137" s="170">
        <f>IF('Indicator Data'!C141="No Data",1,IF('Indicator Data imputation'!C140&lt;&gt;"",1,0))</f>
        <v>0</v>
      </c>
      <c r="C137" s="170">
        <f>IF('Indicator Data'!D141="No Data",1,IF('Indicator Data imputation'!D140&lt;&gt;"",1,0))</f>
        <v>0</v>
      </c>
      <c r="D137" s="170">
        <f>IF('Indicator Data'!E141="No Data",1,IF('Indicator Data imputation'!E140&lt;&gt;"",1,0))</f>
        <v>0</v>
      </c>
      <c r="E137" s="170">
        <f>IF('Indicator Data'!F141="No Data",1,IF('Indicator Data imputation'!F140&lt;&gt;"",1,0))</f>
        <v>0</v>
      </c>
      <c r="F137" s="170">
        <f>IF('Indicator Data'!G141="No Data",1,IF('Indicator Data imputation'!G140&lt;&gt;"",1,0))</f>
        <v>0</v>
      </c>
      <c r="G137" s="170">
        <f>IF('Indicator Data'!H141="No Data",1,IF('Indicator Data imputation'!H140&lt;&gt;"",1,0))</f>
        <v>0</v>
      </c>
      <c r="H137" s="170">
        <f>IF('Indicator Data'!I141="No Data",1,IF('Indicator Data imputation'!I140&lt;&gt;"",1,0))</f>
        <v>0</v>
      </c>
      <c r="I137" s="170">
        <f>IF('Indicator Data'!J141="No Data",1,IF('Indicator Data imputation'!J140&lt;&gt;"",1,0))</f>
        <v>0</v>
      </c>
      <c r="J137" s="170">
        <f>IF('Indicator Data'!K141="No Data",1,IF('Indicator Data imputation'!K140&lt;&gt;"",1,0))</f>
        <v>0</v>
      </c>
      <c r="K137" s="170">
        <f>IF('Indicator Data'!L141="No Data",1,IF('Indicator Data imputation'!L140&lt;&gt;"",1,0))</f>
        <v>0</v>
      </c>
      <c r="L137" s="170">
        <f>IF('Indicator Data'!M141="No Data",1,IF('Indicator Data imputation'!M140&lt;&gt;"",1,0))</f>
        <v>0</v>
      </c>
      <c r="M137" s="170">
        <f>IF('Indicator Data'!N141="No Data",1,IF('Indicator Data imputation'!N140&lt;&gt;"",1,0))</f>
        <v>0</v>
      </c>
      <c r="N137" s="170">
        <f>IF('Indicator Data'!O141="No Data",1,IF('Indicator Data imputation'!O140&lt;&gt;"",1,0))</f>
        <v>0</v>
      </c>
      <c r="O137" s="170">
        <f>IF('Indicator Data'!P141="No Data",1,IF('Indicator Data imputation'!P140&lt;&gt;"",1,0))</f>
        <v>0</v>
      </c>
      <c r="P137" s="170">
        <f>IF('Indicator Data'!Q141="No Data",1,IF('Indicator Data imputation'!Q140&lt;&gt;"",1,0))</f>
        <v>0</v>
      </c>
      <c r="Q137" s="170">
        <f>IF('Indicator Data'!R141="No Data",1,IF('Indicator Data imputation'!R140&lt;&gt;"",1,0))</f>
        <v>1</v>
      </c>
      <c r="R137" s="170">
        <f>IF('Indicator Data'!S141="No Data",1,IF('Indicator Data imputation'!S140&lt;&gt;"",1,0))</f>
        <v>0</v>
      </c>
      <c r="S137" s="170">
        <f>IF('Indicator Data'!T141="No Data",1,IF('Indicator Data imputation'!T140&lt;&gt;"",1,0))</f>
        <v>0</v>
      </c>
      <c r="T137" s="170">
        <f>IF('Indicator Data'!U141="No Data",1,IF('Indicator Data imputation'!U140&lt;&gt;"",1,0))</f>
        <v>0</v>
      </c>
      <c r="U137" s="170">
        <f>IF('Indicator Data'!V141="No Data",1,IF('Indicator Data imputation'!V140&lt;&gt;"",1,0))</f>
        <v>1</v>
      </c>
      <c r="V137" s="170">
        <f>IF('Indicator Data'!W141="No Data",1,IF('Indicator Data imputation'!W140&lt;&gt;"",1,0))</f>
        <v>0</v>
      </c>
      <c r="W137" s="170">
        <f>IF('Indicator Data'!X141="No Data",1,IF('Indicator Data imputation'!X140&lt;&gt;"",1,0))</f>
        <v>1</v>
      </c>
      <c r="X137" s="170">
        <f>IF('Indicator Data'!Y141="No Data",1,IF('Indicator Data imputation'!Y140&lt;&gt;"",1,0))</f>
        <v>0</v>
      </c>
      <c r="Y137" s="170">
        <f>IF('Indicator Data'!Z141="No Data",1,IF('Indicator Data imputation'!Z140&lt;&gt;"",1,0))</f>
        <v>0</v>
      </c>
      <c r="Z137" s="170">
        <f>IF('Indicator Data'!AA141="No Data",1,IF('Indicator Data imputation'!AA140&lt;&gt;"",1,0))</f>
        <v>0</v>
      </c>
      <c r="AA137" s="170">
        <f>IF('Indicator Data'!AB141="No Data",1,IF('Indicator Data imputation'!AB140&lt;&gt;"",1,0))</f>
        <v>0</v>
      </c>
      <c r="AB137" s="170">
        <f>IF('Indicator Data'!AC141="No Data",1,IF('Indicator Data imputation'!AC140&lt;&gt;"",1,0))</f>
        <v>0</v>
      </c>
      <c r="AC137" s="170">
        <f>IF('Indicator Data'!AD141="No Data",1,IF('Indicator Data imputation'!AD140&lt;&gt;"",1,0))</f>
        <v>0</v>
      </c>
      <c r="AD137" s="170">
        <f>IF('Indicator Data'!AE141="No Data",1,IF('Indicator Data imputation'!AE140&lt;&gt;"",1,0))</f>
        <v>1</v>
      </c>
      <c r="AE137" s="170">
        <f>IF('Indicator Data'!AF141="No Data",1,IF('Indicator Data imputation'!AF140&lt;&gt;"",1,0))</f>
        <v>0</v>
      </c>
      <c r="AF137" s="170">
        <f>IF('Indicator Data'!AG141="No Data",1,IF('Indicator Data imputation'!AG140&lt;&gt;"",1,0))</f>
        <v>0</v>
      </c>
      <c r="AG137" s="170">
        <f>IF('Indicator Data'!AH141="No Data",1,IF('Indicator Data imputation'!AH140&lt;&gt;"",1,0))</f>
        <v>0</v>
      </c>
      <c r="AH137" s="170">
        <f>IF('Indicator Data'!AI141="No Data",1,IF('Indicator Data imputation'!AI140&lt;&gt;"",1,0))</f>
        <v>0</v>
      </c>
      <c r="AI137" s="170">
        <f>IF('Indicator Data'!AJ141="No Data",1,IF('Indicator Data imputation'!AJ140&lt;&gt;"",1,0))</f>
        <v>0</v>
      </c>
      <c r="AJ137" s="170">
        <f>IF('Indicator Data'!AK141="No Data",1,IF('Indicator Data imputation'!AK140&lt;&gt;"",1,0))</f>
        <v>0</v>
      </c>
      <c r="AK137" s="170">
        <f>IF('Indicator Data'!AL141="No Data",1,IF('Indicator Data imputation'!AL140&lt;&gt;"",1,0))</f>
        <v>0</v>
      </c>
      <c r="AL137" s="170">
        <f>IF('Indicator Data'!AM141="No Data",1,IF('Indicator Data imputation'!AM140&lt;&gt;"",1,0))</f>
        <v>0</v>
      </c>
      <c r="AM137" s="170">
        <f>IF('Indicator Data'!AN141="No Data",1,IF('Indicator Data imputation'!AN140&lt;&gt;"",1,0))</f>
        <v>0</v>
      </c>
      <c r="AN137" s="170">
        <f>IF('Indicator Data'!AO141="No Data",1,IF('Indicator Data imputation'!AO140&lt;&gt;"",1,0))</f>
        <v>0</v>
      </c>
      <c r="AO137" s="170">
        <f>IF('Indicator Data'!AP141="No Data",1,IF('Indicator Data imputation'!AP140&lt;&gt;"",1,0))</f>
        <v>0</v>
      </c>
      <c r="AP137" s="170">
        <f>IF('Indicator Data'!AQ141="No Data",1,IF('Indicator Data imputation'!AQ140&lt;&gt;"",1,0))</f>
        <v>0</v>
      </c>
      <c r="AQ137" s="170">
        <f>IF('Indicator Data'!AR141="No Data",1,IF('Indicator Data imputation'!AR140&lt;&gt;"",1,0))</f>
        <v>0</v>
      </c>
      <c r="AR137" s="170">
        <f>IF('Indicator Data'!AS141="No Data",1,IF('Indicator Data imputation'!AS140&lt;&gt;"",1,0))</f>
        <v>0</v>
      </c>
      <c r="AS137" s="170">
        <f>IF('Indicator Data'!AT141="No Data",1,IF('Indicator Data imputation'!AT140&lt;&gt;"",1,0))</f>
        <v>0</v>
      </c>
      <c r="AT137" s="170">
        <f>IF('Indicator Data'!AU141="No Data",1,IF('Indicator Data imputation'!AU140&lt;&gt;"",1,0))</f>
        <v>0</v>
      </c>
      <c r="AU137" s="170">
        <f>IF('Indicator Data'!AV141="No Data",1,IF('Indicator Data imputation'!AV140&lt;&gt;"",1,0))</f>
        <v>0</v>
      </c>
      <c r="AV137" s="170">
        <f>IF('Indicator Data'!AW141="No Data",1,IF('Indicator Data imputation'!AW140&lt;&gt;"",1,0))</f>
        <v>0</v>
      </c>
      <c r="AW137" s="170">
        <f>IF('Indicator Data'!AX141="No Data",1,IF('Indicator Data imputation'!AX140&lt;&gt;"",1,0))</f>
        <v>0</v>
      </c>
      <c r="AX137" s="170">
        <f>IF('Indicator Data'!AY141="No Data",1,IF('Indicator Data imputation'!AY140&lt;&gt;"",1,0))</f>
        <v>0</v>
      </c>
      <c r="AY137" s="170">
        <f>IF('Indicator Data'!AZ141="No Data",1,IF('Indicator Data imputation'!AZ140&lt;&gt;"",1,0))</f>
        <v>0</v>
      </c>
      <c r="AZ137" s="170">
        <f>IF('Indicator Data'!BA141="No Data",1,IF('Indicator Data imputation'!BA140&lt;&gt;"",1,0))</f>
        <v>0</v>
      </c>
      <c r="BA137" s="5">
        <f t="shared" si="4"/>
        <v>4</v>
      </c>
      <c r="BB137" s="172">
        <f t="shared" si="5"/>
        <v>7.8431372549019607E-2</v>
      </c>
    </row>
    <row r="138" spans="1:54" x14ac:dyDescent="0.25">
      <c r="A138" s="5" t="s">
        <v>256</v>
      </c>
      <c r="B138" s="170">
        <f>IF('Indicator Data'!C142="No Data",1,IF('Indicator Data imputation'!C141&lt;&gt;"",1,0))</f>
        <v>0</v>
      </c>
      <c r="C138" s="170">
        <f>IF('Indicator Data'!D142="No Data",1,IF('Indicator Data imputation'!D141&lt;&gt;"",1,0))</f>
        <v>0</v>
      </c>
      <c r="D138" s="170">
        <f>IF('Indicator Data'!E142="No Data",1,IF('Indicator Data imputation'!E141&lt;&gt;"",1,0))</f>
        <v>0</v>
      </c>
      <c r="E138" s="170">
        <f>IF('Indicator Data'!F142="No Data",1,IF('Indicator Data imputation'!F141&lt;&gt;"",1,0))</f>
        <v>0</v>
      </c>
      <c r="F138" s="170">
        <f>IF('Indicator Data'!G142="No Data",1,IF('Indicator Data imputation'!G141&lt;&gt;"",1,0))</f>
        <v>0</v>
      </c>
      <c r="G138" s="170">
        <f>IF('Indicator Data'!H142="No Data",1,IF('Indicator Data imputation'!H141&lt;&gt;"",1,0))</f>
        <v>0</v>
      </c>
      <c r="H138" s="170">
        <f>IF('Indicator Data'!I142="No Data",1,IF('Indicator Data imputation'!I141&lt;&gt;"",1,0))</f>
        <v>0</v>
      </c>
      <c r="I138" s="170">
        <f>IF('Indicator Data'!J142="No Data",1,IF('Indicator Data imputation'!J141&lt;&gt;"",1,0))</f>
        <v>0</v>
      </c>
      <c r="J138" s="170">
        <f>IF('Indicator Data'!K142="No Data",1,IF('Indicator Data imputation'!K141&lt;&gt;"",1,0))</f>
        <v>0</v>
      </c>
      <c r="K138" s="170">
        <f>IF('Indicator Data'!L142="No Data",1,IF('Indicator Data imputation'!L141&lt;&gt;"",1,0))</f>
        <v>0</v>
      </c>
      <c r="L138" s="170">
        <f>IF('Indicator Data'!M142="No Data",1,IF('Indicator Data imputation'!M141&lt;&gt;"",1,0))</f>
        <v>0</v>
      </c>
      <c r="M138" s="170">
        <f>IF('Indicator Data'!N142="No Data",1,IF('Indicator Data imputation'!N141&lt;&gt;"",1,0))</f>
        <v>0</v>
      </c>
      <c r="N138" s="170">
        <f>IF('Indicator Data'!O142="No Data",1,IF('Indicator Data imputation'!O141&lt;&gt;"",1,0))</f>
        <v>0</v>
      </c>
      <c r="O138" s="170">
        <f>IF('Indicator Data'!P142="No Data",1,IF('Indicator Data imputation'!P141&lt;&gt;"",1,0))</f>
        <v>0</v>
      </c>
      <c r="P138" s="170">
        <f>IF('Indicator Data'!Q142="No Data",1,IF('Indicator Data imputation'!Q141&lt;&gt;"",1,0))</f>
        <v>0</v>
      </c>
      <c r="Q138" s="170">
        <f>IF('Indicator Data'!R142="No Data",1,IF('Indicator Data imputation'!R141&lt;&gt;"",1,0))</f>
        <v>1</v>
      </c>
      <c r="R138" s="170">
        <f>IF('Indicator Data'!S142="No Data",1,IF('Indicator Data imputation'!S141&lt;&gt;"",1,0))</f>
        <v>0</v>
      </c>
      <c r="S138" s="170">
        <f>IF('Indicator Data'!T142="No Data",1,IF('Indicator Data imputation'!T141&lt;&gt;"",1,0))</f>
        <v>0</v>
      </c>
      <c r="T138" s="170">
        <f>IF('Indicator Data'!U142="No Data",1,IF('Indicator Data imputation'!U141&lt;&gt;"",1,0))</f>
        <v>0</v>
      </c>
      <c r="U138" s="170">
        <f>IF('Indicator Data'!V142="No Data",1,IF('Indicator Data imputation'!V141&lt;&gt;"",1,0))</f>
        <v>1</v>
      </c>
      <c r="V138" s="170">
        <f>IF('Indicator Data'!W142="No Data",1,IF('Indicator Data imputation'!W141&lt;&gt;"",1,0))</f>
        <v>0</v>
      </c>
      <c r="W138" s="170">
        <f>IF('Indicator Data'!X142="No Data",1,IF('Indicator Data imputation'!X141&lt;&gt;"",1,0))</f>
        <v>1</v>
      </c>
      <c r="X138" s="170">
        <f>IF('Indicator Data'!Y142="No Data",1,IF('Indicator Data imputation'!Y141&lt;&gt;"",1,0))</f>
        <v>0</v>
      </c>
      <c r="Y138" s="170">
        <f>IF('Indicator Data'!Z142="No Data",1,IF('Indicator Data imputation'!Z141&lt;&gt;"",1,0))</f>
        <v>0</v>
      </c>
      <c r="Z138" s="170">
        <f>IF('Indicator Data'!AA142="No Data",1,IF('Indicator Data imputation'!AA141&lt;&gt;"",1,0))</f>
        <v>0</v>
      </c>
      <c r="AA138" s="170">
        <f>IF('Indicator Data'!AB142="No Data",1,IF('Indicator Data imputation'!AB141&lt;&gt;"",1,0))</f>
        <v>1</v>
      </c>
      <c r="AB138" s="170">
        <f>IF('Indicator Data'!AC142="No Data",1,IF('Indicator Data imputation'!AC141&lt;&gt;"",1,0))</f>
        <v>0</v>
      </c>
      <c r="AC138" s="170">
        <f>IF('Indicator Data'!AD142="No Data",1,IF('Indicator Data imputation'!AD141&lt;&gt;"",1,0))</f>
        <v>0</v>
      </c>
      <c r="AD138" s="170">
        <f>IF('Indicator Data'!AE142="No Data",1,IF('Indicator Data imputation'!AE141&lt;&gt;"",1,0))</f>
        <v>1</v>
      </c>
      <c r="AE138" s="170">
        <f>IF('Indicator Data'!AF142="No Data",1,IF('Indicator Data imputation'!AF141&lt;&gt;"",1,0))</f>
        <v>0</v>
      </c>
      <c r="AF138" s="170">
        <f>IF('Indicator Data'!AG142="No Data",1,IF('Indicator Data imputation'!AG141&lt;&gt;"",1,0))</f>
        <v>0</v>
      </c>
      <c r="AG138" s="170">
        <f>IF('Indicator Data'!AH142="No Data",1,IF('Indicator Data imputation'!AH141&lt;&gt;"",1,0))</f>
        <v>0</v>
      </c>
      <c r="AH138" s="170">
        <f>IF('Indicator Data'!AI142="No Data",1,IF('Indicator Data imputation'!AI141&lt;&gt;"",1,0))</f>
        <v>0</v>
      </c>
      <c r="AI138" s="170">
        <f>IF('Indicator Data'!AJ142="No Data",1,IF('Indicator Data imputation'!AJ141&lt;&gt;"",1,0))</f>
        <v>0</v>
      </c>
      <c r="AJ138" s="170">
        <f>IF('Indicator Data'!AK142="No Data",1,IF('Indicator Data imputation'!AK141&lt;&gt;"",1,0))</f>
        <v>0</v>
      </c>
      <c r="AK138" s="170">
        <f>IF('Indicator Data'!AL142="No Data",1,IF('Indicator Data imputation'!AL141&lt;&gt;"",1,0))</f>
        <v>0</v>
      </c>
      <c r="AL138" s="170">
        <f>IF('Indicator Data'!AM142="No Data",1,IF('Indicator Data imputation'!AM141&lt;&gt;"",1,0))</f>
        <v>0</v>
      </c>
      <c r="AM138" s="170">
        <f>IF('Indicator Data'!AN142="No Data",1,IF('Indicator Data imputation'!AN141&lt;&gt;"",1,0))</f>
        <v>0</v>
      </c>
      <c r="AN138" s="170">
        <f>IF('Indicator Data'!AO142="No Data",1,IF('Indicator Data imputation'!AO141&lt;&gt;"",1,0))</f>
        <v>0</v>
      </c>
      <c r="AO138" s="170">
        <f>IF('Indicator Data'!AP142="No Data",1,IF('Indicator Data imputation'!AP141&lt;&gt;"",1,0))</f>
        <v>0</v>
      </c>
      <c r="AP138" s="170">
        <f>IF('Indicator Data'!AQ142="No Data",1,IF('Indicator Data imputation'!AQ141&lt;&gt;"",1,0))</f>
        <v>0</v>
      </c>
      <c r="AQ138" s="170">
        <f>IF('Indicator Data'!AR142="No Data",1,IF('Indicator Data imputation'!AR141&lt;&gt;"",1,0))</f>
        <v>0</v>
      </c>
      <c r="AR138" s="170">
        <f>IF('Indicator Data'!AS142="No Data",1,IF('Indicator Data imputation'!AS141&lt;&gt;"",1,0))</f>
        <v>0</v>
      </c>
      <c r="AS138" s="170">
        <f>IF('Indicator Data'!AT142="No Data",1,IF('Indicator Data imputation'!AT141&lt;&gt;"",1,0))</f>
        <v>0</v>
      </c>
      <c r="AT138" s="170">
        <f>IF('Indicator Data'!AU142="No Data",1,IF('Indicator Data imputation'!AU141&lt;&gt;"",1,0))</f>
        <v>0</v>
      </c>
      <c r="AU138" s="170">
        <f>IF('Indicator Data'!AV142="No Data",1,IF('Indicator Data imputation'!AV141&lt;&gt;"",1,0))</f>
        <v>0</v>
      </c>
      <c r="AV138" s="170">
        <f>IF('Indicator Data'!AW142="No Data",1,IF('Indicator Data imputation'!AW141&lt;&gt;"",1,0))</f>
        <v>0</v>
      </c>
      <c r="AW138" s="170">
        <f>IF('Indicator Data'!AX142="No Data",1,IF('Indicator Data imputation'!AX141&lt;&gt;"",1,0))</f>
        <v>0</v>
      </c>
      <c r="AX138" s="170">
        <f>IF('Indicator Data'!AY142="No Data",1,IF('Indicator Data imputation'!AY141&lt;&gt;"",1,0))</f>
        <v>0</v>
      </c>
      <c r="AY138" s="170">
        <f>IF('Indicator Data'!AZ142="No Data",1,IF('Indicator Data imputation'!AZ141&lt;&gt;"",1,0))</f>
        <v>0</v>
      </c>
      <c r="AZ138" s="170">
        <f>IF('Indicator Data'!BA142="No Data",1,IF('Indicator Data imputation'!BA141&lt;&gt;"",1,0))</f>
        <v>0</v>
      </c>
      <c r="BA138" s="5">
        <f t="shared" si="4"/>
        <v>5</v>
      </c>
      <c r="BB138" s="172">
        <f t="shared" si="5"/>
        <v>9.8039215686274508E-2</v>
      </c>
    </row>
    <row r="139" spans="1:54" x14ac:dyDescent="0.25">
      <c r="A139" s="5" t="s">
        <v>258</v>
      </c>
      <c r="B139" s="170">
        <f>IF('Indicator Data'!C143="No Data",1,IF('Indicator Data imputation'!C142&lt;&gt;"",1,0))</f>
        <v>0</v>
      </c>
      <c r="C139" s="170">
        <f>IF('Indicator Data'!D143="No Data",1,IF('Indicator Data imputation'!D142&lt;&gt;"",1,0))</f>
        <v>0</v>
      </c>
      <c r="D139" s="170">
        <f>IF('Indicator Data'!E143="No Data",1,IF('Indicator Data imputation'!E142&lt;&gt;"",1,0))</f>
        <v>0</v>
      </c>
      <c r="E139" s="170">
        <f>IF('Indicator Data'!F143="No Data",1,IF('Indicator Data imputation'!F142&lt;&gt;"",1,0))</f>
        <v>0</v>
      </c>
      <c r="F139" s="170">
        <f>IF('Indicator Data'!G143="No Data",1,IF('Indicator Data imputation'!G142&lt;&gt;"",1,0))</f>
        <v>0</v>
      </c>
      <c r="G139" s="170">
        <f>IF('Indicator Data'!H143="No Data",1,IF('Indicator Data imputation'!H142&lt;&gt;"",1,0))</f>
        <v>0</v>
      </c>
      <c r="H139" s="170">
        <f>IF('Indicator Data'!I143="No Data",1,IF('Indicator Data imputation'!I142&lt;&gt;"",1,0))</f>
        <v>0</v>
      </c>
      <c r="I139" s="170">
        <f>IF('Indicator Data'!J143="No Data",1,IF('Indicator Data imputation'!J142&lt;&gt;"",1,0))</f>
        <v>0</v>
      </c>
      <c r="J139" s="170">
        <f>IF('Indicator Data'!K143="No Data",1,IF('Indicator Data imputation'!K142&lt;&gt;"",1,0))</f>
        <v>0</v>
      </c>
      <c r="K139" s="170">
        <f>IF('Indicator Data'!L143="No Data",1,IF('Indicator Data imputation'!L142&lt;&gt;"",1,0))</f>
        <v>0</v>
      </c>
      <c r="L139" s="170">
        <f>IF('Indicator Data'!M143="No Data",1,IF('Indicator Data imputation'!M142&lt;&gt;"",1,0))</f>
        <v>0</v>
      </c>
      <c r="M139" s="170">
        <f>IF('Indicator Data'!N143="No Data",1,IF('Indicator Data imputation'!N142&lt;&gt;"",1,0))</f>
        <v>0</v>
      </c>
      <c r="N139" s="170">
        <f>IF('Indicator Data'!O143="No Data",1,IF('Indicator Data imputation'!O142&lt;&gt;"",1,0))</f>
        <v>0</v>
      </c>
      <c r="O139" s="170">
        <f>IF('Indicator Data'!P143="No Data",1,IF('Indicator Data imputation'!P142&lt;&gt;"",1,0))</f>
        <v>0</v>
      </c>
      <c r="P139" s="170">
        <f>IF('Indicator Data'!Q143="No Data",1,IF('Indicator Data imputation'!Q142&lt;&gt;"",1,0))</f>
        <v>0</v>
      </c>
      <c r="Q139" s="170">
        <f>IF('Indicator Data'!R143="No Data",1,IF('Indicator Data imputation'!R142&lt;&gt;"",1,0))</f>
        <v>1</v>
      </c>
      <c r="R139" s="170">
        <f>IF('Indicator Data'!S143="No Data",1,IF('Indicator Data imputation'!S142&lt;&gt;"",1,0))</f>
        <v>0</v>
      </c>
      <c r="S139" s="170">
        <f>IF('Indicator Data'!T143="No Data",1,IF('Indicator Data imputation'!T142&lt;&gt;"",1,0))</f>
        <v>0</v>
      </c>
      <c r="T139" s="170">
        <f>IF('Indicator Data'!U143="No Data",1,IF('Indicator Data imputation'!U142&lt;&gt;"",1,0))</f>
        <v>0</v>
      </c>
      <c r="U139" s="170">
        <f>IF('Indicator Data'!V143="No Data",1,IF('Indicator Data imputation'!V142&lt;&gt;"",1,0))</f>
        <v>1</v>
      </c>
      <c r="V139" s="170">
        <f>IF('Indicator Data'!W143="No Data",1,IF('Indicator Data imputation'!W142&lt;&gt;"",1,0))</f>
        <v>0</v>
      </c>
      <c r="W139" s="170">
        <f>IF('Indicator Data'!X143="No Data",1,IF('Indicator Data imputation'!X142&lt;&gt;"",1,0))</f>
        <v>1</v>
      </c>
      <c r="X139" s="170">
        <f>IF('Indicator Data'!Y143="No Data",1,IF('Indicator Data imputation'!Y142&lt;&gt;"",1,0))</f>
        <v>0</v>
      </c>
      <c r="Y139" s="170">
        <f>IF('Indicator Data'!Z143="No Data",1,IF('Indicator Data imputation'!Z142&lt;&gt;"",1,0))</f>
        <v>0</v>
      </c>
      <c r="Z139" s="170">
        <f>IF('Indicator Data'!AA143="No Data",1,IF('Indicator Data imputation'!AA142&lt;&gt;"",1,0))</f>
        <v>0</v>
      </c>
      <c r="AA139" s="170">
        <f>IF('Indicator Data'!AB143="No Data",1,IF('Indicator Data imputation'!AB142&lt;&gt;"",1,0))</f>
        <v>0</v>
      </c>
      <c r="AB139" s="170">
        <f>IF('Indicator Data'!AC143="No Data",1,IF('Indicator Data imputation'!AC142&lt;&gt;"",1,0))</f>
        <v>0</v>
      </c>
      <c r="AC139" s="170">
        <f>IF('Indicator Data'!AD143="No Data",1,IF('Indicator Data imputation'!AD142&lt;&gt;"",1,0))</f>
        <v>0</v>
      </c>
      <c r="AD139" s="170">
        <f>IF('Indicator Data'!AE143="No Data",1,IF('Indicator Data imputation'!AE142&lt;&gt;"",1,0))</f>
        <v>1</v>
      </c>
      <c r="AE139" s="170">
        <f>IF('Indicator Data'!AF143="No Data",1,IF('Indicator Data imputation'!AF142&lt;&gt;"",1,0))</f>
        <v>0</v>
      </c>
      <c r="AF139" s="170">
        <f>IF('Indicator Data'!AG143="No Data",1,IF('Indicator Data imputation'!AG142&lt;&gt;"",1,0))</f>
        <v>1</v>
      </c>
      <c r="AG139" s="170">
        <f>IF('Indicator Data'!AH143="No Data",1,IF('Indicator Data imputation'!AH142&lt;&gt;"",1,0))</f>
        <v>0</v>
      </c>
      <c r="AH139" s="170">
        <f>IF('Indicator Data'!AI143="No Data",1,IF('Indicator Data imputation'!AI142&lt;&gt;"",1,0))</f>
        <v>0</v>
      </c>
      <c r="AI139" s="170">
        <f>IF('Indicator Data'!AJ143="No Data",1,IF('Indicator Data imputation'!AJ142&lt;&gt;"",1,0))</f>
        <v>0</v>
      </c>
      <c r="AJ139" s="170">
        <f>IF('Indicator Data'!AK143="No Data",1,IF('Indicator Data imputation'!AK142&lt;&gt;"",1,0))</f>
        <v>0</v>
      </c>
      <c r="AK139" s="170">
        <f>IF('Indicator Data'!AL143="No Data",1,IF('Indicator Data imputation'!AL142&lt;&gt;"",1,0))</f>
        <v>0</v>
      </c>
      <c r="AL139" s="170">
        <f>IF('Indicator Data'!AM143="No Data",1,IF('Indicator Data imputation'!AM142&lt;&gt;"",1,0))</f>
        <v>0</v>
      </c>
      <c r="AM139" s="170">
        <f>IF('Indicator Data'!AN143="No Data",1,IF('Indicator Data imputation'!AN142&lt;&gt;"",1,0))</f>
        <v>1</v>
      </c>
      <c r="AN139" s="170">
        <f>IF('Indicator Data'!AO143="No Data",1,IF('Indicator Data imputation'!AO142&lt;&gt;"",1,0))</f>
        <v>1</v>
      </c>
      <c r="AO139" s="170">
        <f>IF('Indicator Data'!AP143="No Data",1,IF('Indicator Data imputation'!AP142&lt;&gt;"",1,0))</f>
        <v>0</v>
      </c>
      <c r="AP139" s="170">
        <f>IF('Indicator Data'!AQ143="No Data",1,IF('Indicator Data imputation'!AQ142&lt;&gt;"",1,0))</f>
        <v>0</v>
      </c>
      <c r="AQ139" s="170">
        <f>IF('Indicator Data'!AR143="No Data",1,IF('Indicator Data imputation'!AR142&lt;&gt;"",1,0))</f>
        <v>0</v>
      </c>
      <c r="AR139" s="170">
        <f>IF('Indicator Data'!AS143="No Data",1,IF('Indicator Data imputation'!AS142&lt;&gt;"",1,0))</f>
        <v>0</v>
      </c>
      <c r="AS139" s="170">
        <f>IF('Indicator Data'!AT143="No Data",1,IF('Indicator Data imputation'!AT142&lt;&gt;"",1,0))</f>
        <v>0</v>
      </c>
      <c r="AT139" s="170">
        <f>IF('Indicator Data'!AU143="No Data",1,IF('Indicator Data imputation'!AU142&lt;&gt;"",1,0))</f>
        <v>0</v>
      </c>
      <c r="AU139" s="170">
        <f>IF('Indicator Data'!AV143="No Data",1,IF('Indicator Data imputation'!AV142&lt;&gt;"",1,0))</f>
        <v>0</v>
      </c>
      <c r="AV139" s="170">
        <f>IF('Indicator Data'!AW143="No Data",1,IF('Indicator Data imputation'!AW142&lt;&gt;"",1,0))</f>
        <v>0</v>
      </c>
      <c r="AW139" s="170">
        <f>IF('Indicator Data'!AX143="No Data",1,IF('Indicator Data imputation'!AX142&lt;&gt;"",1,0))</f>
        <v>0</v>
      </c>
      <c r="AX139" s="170">
        <f>IF('Indicator Data'!AY143="No Data",1,IF('Indicator Data imputation'!AY142&lt;&gt;"",1,0))</f>
        <v>0</v>
      </c>
      <c r="AY139" s="170">
        <f>IF('Indicator Data'!AZ143="No Data",1,IF('Indicator Data imputation'!AZ142&lt;&gt;"",1,0))</f>
        <v>0</v>
      </c>
      <c r="AZ139" s="170">
        <f>IF('Indicator Data'!BA143="No Data",1,IF('Indicator Data imputation'!BA142&lt;&gt;"",1,0))</f>
        <v>0</v>
      </c>
      <c r="BA139" s="5">
        <f t="shared" si="4"/>
        <v>7</v>
      </c>
      <c r="BB139" s="172">
        <f t="shared" si="5"/>
        <v>0.13725490196078433</v>
      </c>
    </row>
    <row r="140" spans="1:54" x14ac:dyDescent="0.25">
      <c r="A140" s="5" t="s">
        <v>260</v>
      </c>
      <c r="B140" s="170">
        <f>IF('Indicator Data'!C144="No Data",1,IF('Indicator Data imputation'!C143&lt;&gt;"",1,0))</f>
        <v>0</v>
      </c>
      <c r="C140" s="170">
        <f>IF('Indicator Data'!D144="No Data",1,IF('Indicator Data imputation'!D143&lt;&gt;"",1,0))</f>
        <v>0</v>
      </c>
      <c r="D140" s="170">
        <f>IF('Indicator Data'!E144="No Data",1,IF('Indicator Data imputation'!E143&lt;&gt;"",1,0))</f>
        <v>0</v>
      </c>
      <c r="E140" s="170">
        <f>IF('Indicator Data'!F144="No Data",1,IF('Indicator Data imputation'!F143&lt;&gt;"",1,0))</f>
        <v>0</v>
      </c>
      <c r="F140" s="170">
        <f>IF('Indicator Data'!G144="No Data",1,IF('Indicator Data imputation'!G143&lt;&gt;"",1,0))</f>
        <v>0</v>
      </c>
      <c r="G140" s="170">
        <f>IF('Indicator Data'!H144="No Data",1,IF('Indicator Data imputation'!H143&lt;&gt;"",1,0))</f>
        <v>0</v>
      </c>
      <c r="H140" s="170">
        <f>IF('Indicator Data'!I144="No Data",1,IF('Indicator Data imputation'!I143&lt;&gt;"",1,0))</f>
        <v>0</v>
      </c>
      <c r="I140" s="170">
        <f>IF('Indicator Data'!J144="No Data",1,IF('Indicator Data imputation'!J143&lt;&gt;"",1,0))</f>
        <v>0</v>
      </c>
      <c r="J140" s="170">
        <f>IF('Indicator Data'!K144="No Data",1,IF('Indicator Data imputation'!K143&lt;&gt;"",1,0))</f>
        <v>0</v>
      </c>
      <c r="K140" s="170">
        <f>IF('Indicator Data'!L144="No Data",1,IF('Indicator Data imputation'!L143&lt;&gt;"",1,0))</f>
        <v>0</v>
      </c>
      <c r="L140" s="170">
        <f>IF('Indicator Data'!M144="No Data",1,IF('Indicator Data imputation'!M143&lt;&gt;"",1,0))</f>
        <v>0</v>
      </c>
      <c r="M140" s="170">
        <f>IF('Indicator Data'!N144="No Data",1,IF('Indicator Data imputation'!N143&lt;&gt;"",1,0))</f>
        <v>0</v>
      </c>
      <c r="N140" s="170">
        <f>IF('Indicator Data'!O144="No Data",1,IF('Indicator Data imputation'!O143&lt;&gt;"",1,0))</f>
        <v>0</v>
      </c>
      <c r="O140" s="170">
        <f>IF('Indicator Data'!P144="No Data",1,IF('Indicator Data imputation'!P143&lt;&gt;"",1,0))</f>
        <v>0</v>
      </c>
      <c r="P140" s="170">
        <f>IF('Indicator Data'!Q144="No Data",1,IF('Indicator Data imputation'!Q143&lt;&gt;"",1,0))</f>
        <v>0</v>
      </c>
      <c r="Q140" s="170">
        <f>IF('Indicator Data'!R144="No Data",1,IF('Indicator Data imputation'!R143&lt;&gt;"",1,0))</f>
        <v>1</v>
      </c>
      <c r="R140" s="170">
        <f>IF('Indicator Data'!S144="No Data",1,IF('Indicator Data imputation'!S143&lt;&gt;"",1,0))</f>
        <v>0</v>
      </c>
      <c r="S140" s="170">
        <f>IF('Indicator Data'!T144="No Data",1,IF('Indicator Data imputation'!T143&lt;&gt;"",1,0))</f>
        <v>0</v>
      </c>
      <c r="T140" s="170">
        <f>IF('Indicator Data'!U144="No Data",1,IF('Indicator Data imputation'!U143&lt;&gt;"",1,0))</f>
        <v>0</v>
      </c>
      <c r="U140" s="170">
        <f>IF('Indicator Data'!V144="No Data",1,IF('Indicator Data imputation'!V143&lt;&gt;"",1,0))</f>
        <v>1</v>
      </c>
      <c r="V140" s="170">
        <f>IF('Indicator Data'!W144="No Data",1,IF('Indicator Data imputation'!W143&lt;&gt;"",1,0))</f>
        <v>0</v>
      </c>
      <c r="W140" s="170">
        <f>IF('Indicator Data'!X144="No Data",1,IF('Indicator Data imputation'!X143&lt;&gt;"",1,0))</f>
        <v>1</v>
      </c>
      <c r="X140" s="170">
        <f>IF('Indicator Data'!Y144="No Data",1,IF('Indicator Data imputation'!Y143&lt;&gt;"",1,0))</f>
        <v>0</v>
      </c>
      <c r="Y140" s="170">
        <f>IF('Indicator Data'!Z144="No Data",1,IF('Indicator Data imputation'!Z143&lt;&gt;"",1,0))</f>
        <v>0</v>
      </c>
      <c r="Z140" s="170">
        <f>IF('Indicator Data'!AA144="No Data",1,IF('Indicator Data imputation'!AA143&lt;&gt;"",1,0))</f>
        <v>0</v>
      </c>
      <c r="AA140" s="170">
        <f>IF('Indicator Data'!AB144="No Data",1,IF('Indicator Data imputation'!AB143&lt;&gt;"",1,0))</f>
        <v>0</v>
      </c>
      <c r="AB140" s="170">
        <f>IF('Indicator Data'!AC144="No Data",1,IF('Indicator Data imputation'!AC143&lt;&gt;"",1,0))</f>
        <v>0</v>
      </c>
      <c r="AC140" s="170">
        <f>IF('Indicator Data'!AD144="No Data",1,IF('Indicator Data imputation'!AD143&lt;&gt;"",1,0))</f>
        <v>0</v>
      </c>
      <c r="AD140" s="170">
        <f>IF('Indicator Data'!AE144="No Data",1,IF('Indicator Data imputation'!AE143&lt;&gt;"",1,0))</f>
        <v>1</v>
      </c>
      <c r="AE140" s="170">
        <f>IF('Indicator Data'!AF144="No Data",1,IF('Indicator Data imputation'!AF143&lt;&gt;"",1,0))</f>
        <v>0</v>
      </c>
      <c r="AF140" s="170">
        <f>IF('Indicator Data'!AG144="No Data",1,IF('Indicator Data imputation'!AG143&lt;&gt;"",1,0))</f>
        <v>0</v>
      </c>
      <c r="AG140" s="170">
        <f>IF('Indicator Data'!AH144="No Data",1,IF('Indicator Data imputation'!AH143&lt;&gt;"",1,0))</f>
        <v>0</v>
      </c>
      <c r="AH140" s="170">
        <f>IF('Indicator Data'!AI144="No Data",1,IF('Indicator Data imputation'!AI143&lt;&gt;"",1,0))</f>
        <v>0</v>
      </c>
      <c r="AI140" s="170">
        <f>IF('Indicator Data'!AJ144="No Data",1,IF('Indicator Data imputation'!AJ143&lt;&gt;"",1,0))</f>
        <v>0</v>
      </c>
      <c r="AJ140" s="170">
        <f>IF('Indicator Data'!AK144="No Data",1,IF('Indicator Data imputation'!AK143&lt;&gt;"",1,0))</f>
        <v>0</v>
      </c>
      <c r="AK140" s="170">
        <f>IF('Indicator Data'!AL144="No Data",1,IF('Indicator Data imputation'!AL143&lt;&gt;"",1,0))</f>
        <v>0</v>
      </c>
      <c r="AL140" s="170">
        <f>IF('Indicator Data'!AM144="No Data",1,IF('Indicator Data imputation'!AM143&lt;&gt;"",1,0))</f>
        <v>0</v>
      </c>
      <c r="AM140" s="170">
        <f>IF('Indicator Data'!AN144="No Data",1,IF('Indicator Data imputation'!AN143&lt;&gt;"",1,0))</f>
        <v>0</v>
      </c>
      <c r="AN140" s="170">
        <f>IF('Indicator Data'!AO144="No Data",1,IF('Indicator Data imputation'!AO143&lt;&gt;"",1,0))</f>
        <v>0</v>
      </c>
      <c r="AO140" s="170">
        <f>IF('Indicator Data'!AP144="No Data",1,IF('Indicator Data imputation'!AP143&lt;&gt;"",1,0))</f>
        <v>0</v>
      </c>
      <c r="AP140" s="170">
        <f>IF('Indicator Data'!AQ144="No Data",1,IF('Indicator Data imputation'!AQ143&lt;&gt;"",1,0))</f>
        <v>0</v>
      </c>
      <c r="AQ140" s="170">
        <f>IF('Indicator Data'!AR144="No Data",1,IF('Indicator Data imputation'!AR143&lt;&gt;"",1,0))</f>
        <v>0</v>
      </c>
      <c r="AR140" s="170">
        <f>IF('Indicator Data'!AS144="No Data",1,IF('Indicator Data imputation'!AS143&lt;&gt;"",1,0))</f>
        <v>0</v>
      </c>
      <c r="AS140" s="170">
        <f>IF('Indicator Data'!AT144="No Data",1,IF('Indicator Data imputation'!AT143&lt;&gt;"",1,0))</f>
        <v>0</v>
      </c>
      <c r="AT140" s="170">
        <f>IF('Indicator Data'!AU144="No Data",1,IF('Indicator Data imputation'!AU143&lt;&gt;"",1,0))</f>
        <v>0</v>
      </c>
      <c r="AU140" s="170">
        <f>IF('Indicator Data'!AV144="No Data",1,IF('Indicator Data imputation'!AV143&lt;&gt;"",1,0))</f>
        <v>0</v>
      </c>
      <c r="AV140" s="170">
        <f>IF('Indicator Data'!AW144="No Data",1,IF('Indicator Data imputation'!AW143&lt;&gt;"",1,0))</f>
        <v>0</v>
      </c>
      <c r="AW140" s="170">
        <f>IF('Indicator Data'!AX144="No Data",1,IF('Indicator Data imputation'!AX143&lt;&gt;"",1,0))</f>
        <v>0</v>
      </c>
      <c r="AX140" s="170">
        <f>IF('Indicator Data'!AY144="No Data",1,IF('Indicator Data imputation'!AY143&lt;&gt;"",1,0))</f>
        <v>0</v>
      </c>
      <c r="AY140" s="170">
        <f>IF('Indicator Data'!AZ144="No Data",1,IF('Indicator Data imputation'!AZ143&lt;&gt;"",1,0))</f>
        <v>0</v>
      </c>
      <c r="AZ140" s="170">
        <f>IF('Indicator Data'!BA144="No Data",1,IF('Indicator Data imputation'!BA143&lt;&gt;"",1,0))</f>
        <v>0</v>
      </c>
      <c r="BA140" s="5">
        <f t="shared" si="4"/>
        <v>4</v>
      </c>
      <c r="BB140" s="172">
        <f t="shared" si="5"/>
        <v>7.8431372549019607E-2</v>
      </c>
    </row>
    <row r="141" spans="1:54" x14ac:dyDescent="0.25">
      <c r="A141" s="5" t="s">
        <v>262</v>
      </c>
      <c r="B141" s="170">
        <f>IF('Indicator Data'!C145="No Data",1,IF('Indicator Data imputation'!C144&lt;&gt;"",1,0))</f>
        <v>0</v>
      </c>
      <c r="C141" s="170">
        <f>IF('Indicator Data'!D145="No Data",1,IF('Indicator Data imputation'!D144&lt;&gt;"",1,0))</f>
        <v>0</v>
      </c>
      <c r="D141" s="170">
        <f>IF('Indicator Data'!E145="No Data",1,IF('Indicator Data imputation'!E144&lt;&gt;"",1,0))</f>
        <v>0</v>
      </c>
      <c r="E141" s="170">
        <f>IF('Indicator Data'!F145="No Data",1,IF('Indicator Data imputation'!F144&lt;&gt;"",1,0))</f>
        <v>0</v>
      </c>
      <c r="F141" s="170">
        <f>IF('Indicator Data'!G145="No Data",1,IF('Indicator Data imputation'!G144&lt;&gt;"",1,0))</f>
        <v>0</v>
      </c>
      <c r="G141" s="170">
        <f>IF('Indicator Data'!H145="No Data",1,IF('Indicator Data imputation'!H144&lt;&gt;"",1,0))</f>
        <v>0</v>
      </c>
      <c r="H141" s="170">
        <f>IF('Indicator Data'!I145="No Data",1,IF('Indicator Data imputation'!I144&lt;&gt;"",1,0))</f>
        <v>0</v>
      </c>
      <c r="I141" s="170">
        <f>IF('Indicator Data'!J145="No Data",1,IF('Indicator Data imputation'!J144&lt;&gt;"",1,0))</f>
        <v>0</v>
      </c>
      <c r="J141" s="170">
        <f>IF('Indicator Data'!K145="No Data",1,IF('Indicator Data imputation'!K144&lt;&gt;"",1,0))</f>
        <v>0</v>
      </c>
      <c r="K141" s="170">
        <f>IF('Indicator Data'!L145="No Data",1,IF('Indicator Data imputation'!L144&lt;&gt;"",1,0))</f>
        <v>0</v>
      </c>
      <c r="L141" s="170">
        <f>IF('Indicator Data'!M145="No Data",1,IF('Indicator Data imputation'!M144&lt;&gt;"",1,0))</f>
        <v>0</v>
      </c>
      <c r="M141" s="170">
        <f>IF('Indicator Data'!N145="No Data",1,IF('Indicator Data imputation'!N144&lt;&gt;"",1,0))</f>
        <v>0</v>
      </c>
      <c r="N141" s="170">
        <f>IF('Indicator Data'!O145="No Data",1,IF('Indicator Data imputation'!O144&lt;&gt;"",1,0))</f>
        <v>0</v>
      </c>
      <c r="O141" s="170">
        <f>IF('Indicator Data'!P145="No Data",1,IF('Indicator Data imputation'!P144&lt;&gt;"",1,0))</f>
        <v>0</v>
      </c>
      <c r="P141" s="170">
        <f>IF('Indicator Data'!Q145="No Data",1,IF('Indicator Data imputation'!Q144&lt;&gt;"",1,0))</f>
        <v>0</v>
      </c>
      <c r="Q141" s="170">
        <f>IF('Indicator Data'!R145="No Data",1,IF('Indicator Data imputation'!R144&lt;&gt;"",1,0))</f>
        <v>1</v>
      </c>
      <c r="R141" s="170">
        <f>IF('Indicator Data'!S145="No Data",1,IF('Indicator Data imputation'!S144&lt;&gt;"",1,0))</f>
        <v>0</v>
      </c>
      <c r="S141" s="170">
        <f>IF('Indicator Data'!T145="No Data",1,IF('Indicator Data imputation'!T144&lt;&gt;"",1,0))</f>
        <v>0</v>
      </c>
      <c r="T141" s="170">
        <f>IF('Indicator Data'!U145="No Data",1,IF('Indicator Data imputation'!U144&lt;&gt;"",1,0))</f>
        <v>0</v>
      </c>
      <c r="U141" s="170">
        <f>IF('Indicator Data'!V145="No Data",1,IF('Indicator Data imputation'!V144&lt;&gt;"",1,0))</f>
        <v>1</v>
      </c>
      <c r="V141" s="170">
        <f>IF('Indicator Data'!W145="No Data",1,IF('Indicator Data imputation'!W144&lt;&gt;"",1,0))</f>
        <v>0</v>
      </c>
      <c r="W141" s="170">
        <f>IF('Indicator Data'!X145="No Data",1,IF('Indicator Data imputation'!X144&lt;&gt;"",1,0))</f>
        <v>1</v>
      </c>
      <c r="X141" s="170">
        <f>IF('Indicator Data'!Y145="No Data",1,IF('Indicator Data imputation'!Y144&lt;&gt;"",1,0))</f>
        <v>0</v>
      </c>
      <c r="Y141" s="170">
        <f>IF('Indicator Data'!Z145="No Data",1,IF('Indicator Data imputation'!Z144&lt;&gt;"",1,0))</f>
        <v>0</v>
      </c>
      <c r="Z141" s="170">
        <f>IF('Indicator Data'!AA145="No Data",1,IF('Indicator Data imputation'!AA144&lt;&gt;"",1,0))</f>
        <v>0</v>
      </c>
      <c r="AA141" s="170">
        <f>IF('Indicator Data'!AB145="No Data",1,IF('Indicator Data imputation'!AB144&lt;&gt;"",1,0))</f>
        <v>1</v>
      </c>
      <c r="AB141" s="170">
        <f>IF('Indicator Data'!AC145="No Data",1,IF('Indicator Data imputation'!AC144&lt;&gt;"",1,0))</f>
        <v>0</v>
      </c>
      <c r="AC141" s="170">
        <f>IF('Indicator Data'!AD145="No Data",1,IF('Indicator Data imputation'!AD144&lt;&gt;"",1,0))</f>
        <v>0</v>
      </c>
      <c r="AD141" s="170">
        <f>IF('Indicator Data'!AE145="No Data",1,IF('Indicator Data imputation'!AE144&lt;&gt;"",1,0))</f>
        <v>1</v>
      </c>
      <c r="AE141" s="170">
        <f>IF('Indicator Data'!AF145="No Data",1,IF('Indicator Data imputation'!AF144&lt;&gt;"",1,0))</f>
        <v>0</v>
      </c>
      <c r="AF141" s="170">
        <f>IF('Indicator Data'!AG145="No Data",1,IF('Indicator Data imputation'!AG144&lt;&gt;"",1,0))</f>
        <v>0</v>
      </c>
      <c r="AG141" s="170">
        <f>IF('Indicator Data'!AH145="No Data",1,IF('Indicator Data imputation'!AH144&lt;&gt;"",1,0))</f>
        <v>0</v>
      </c>
      <c r="AH141" s="170">
        <f>IF('Indicator Data'!AI145="No Data",1,IF('Indicator Data imputation'!AI144&lt;&gt;"",1,0))</f>
        <v>0</v>
      </c>
      <c r="AI141" s="170">
        <f>IF('Indicator Data'!AJ145="No Data",1,IF('Indicator Data imputation'!AJ144&lt;&gt;"",1,0))</f>
        <v>0</v>
      </c>
      <c r="AJ141" s="170">
        <f>IF('Indicator Data'!AK145="No Data",1,IF('Indicator Data imputation'!AK144&lt;&gt;"",1,0))</f>
        <v>0</v>
      </c>
      <c r="AK141" s="170">
        <f>IF('Indicator Data'!AL145="No Data",1,IF('Indicator Data imputation'!AL144&lt;&gt;"",1,0))</f>
        <v>0</v>
      </c>
      <c r="AL141" s="170">
        <f>IF('Indicator Data'!AM145="No Data",1,IF('Indicator Data imputation'!AM144&lt;&gt;"",1,0))</f>
        <v>0</v>
      </c>
      <c r="AM141" s="170">
        <f>IF('Indicator Data'!AN145="No Data",1,IF('Indicator Data imputation'!AN144&lt;&gt;"",1,0))</f>
        <v>0</v>
      </c>
      <c r="AN141" s="170">
        <f>IF('Indicator Data'!AO145="No Data",1,IF('Indicator Data imputation'!AO144&lt;&gt;"",1,0))</f>
        <v>0</v>
      </c>
      <c r="AO141" s="170">
        <f>IF('Indicator Data'!AP145="No Data",1,IF('Indicator Data imputation'!AP144&lt;&gt;"",1,0))</f>
        <v>0</v>
      </c>
      <c r="AP141" s="170">
        <f>IF('Indicator Data'!AQ145="No Data",1,IF('Indicator Data imputation'!AQ144&lt;&gt;"",1,0))</f>
        <v>0</v>
      </c>
      <c r="AQ141" s="170">
        <f>IF('Indicator Data'!AR145="No Data",1,IF('Indicator Data imputation'!AR144&lt;&gt;"",1,0))</f>
        <v>1</v>
      </c>
      <c r="AR141" s="170">
        <f>IF('Indicator Data'!AS145="No Data",1,IF('Indicator Data imputation'!AS144&lt;&gt;"",1,0))</f>
        <v>0</v>
      </c>
      <c r="AS141" s="170">
        <f>IF('Indicator Data'!AT145="No Data",1,IF('Indicator Data imputation'!AT144&lt;&gt;"",1,0))</f>
        <v>0</v>
      </c>
      <c r="AT141" s="170">
        <f>IF('Indicator Data'!AU145="No Data",1,IF('Indicator Data imputation'!AU144&lt;&gt;"",1,0))</f>
        <v>0</v>
      </c>
      <c r="AU141" s="170">
        <f>IF('Indicator Data'!AV145="No Data",1,IF('Indicator Data imputation'!AV144&lt;&gt;"",1,0))</f>
        <v>0</v>
      </c>
      <c r="AV141" s="170">
        <f>IF('Indicator Data'!AW145="No Data",1,IF('Indicator Data imputation'!AW144&lt;&gt;"",1,0))</f>
        <v>0</v>
      </c>
      <c r="AW141" s="170">
        <f>IF('Indicator Data'!AX145="No Data",1,IF('Indicator Data imputation'!AX144&lt;&gt;"",1,0))</f>
        <v>0</v>
      </c>
      <c r="AX141" s="170">
        <f>IF('Indicator Data'!AY145="No Data",1,IF('Indicator Data imputation'!AY144&lt;&gt;"",1,0))</f>
        <v>0</v>
      </c>
      <c r="AY141" s="170">
        <f>IF('Indicator Data'!AZ145="No Data",1,IF('Indicator Data imputation'!AZ144&lt;&gt;"",1,0))</f>
        <v>0</v>
      </c>
      <c r="AZ141" s="170">
        <f>IF('Indicator Data'!BA145="No Data",1,IF('Indicator Data imputation'!BA144&lt;&gt;"",1,0))</f>
        <v>0</v>
      </c>
      <c r="BA141" s="5">
        <f t="shared" si="4"/>
        <v>6</v>
      </c>
      <c r="BB141" s="172">
        <f t="shared" si="5"/>
        <v>0.11764705882352941</v>
      </c>
    </row>
    <row r="142" spans="1:54" x14ac:dyDescent="0.25">
      <c r="A142" s="5" t="s">
        <v>263</v>
      </c>
      <c r="B142" s="170">
        <f>IF('Indicator Data'!C146="No Data",1,IF('Indicator Data imputation'!C145&lt;&gt;"",1,0))</f>
        <v>0</v>
      </c>
      <c r="C142" s="170">
        <f>IF('Indicator Data'!D146="No Data",1,IF('Indicator Data imputation'!D145&lt;&gt;"",1,0))</f>
        <v>0</v>
      </c>
      <c r="D142" s="170">
        <f>IF('Indicator Data'!E146="No Data",1,IF('Indicator Data imputation'!E145&lt;&gt;"",1,0))</f>
        <v>0</v>
      </c>
      <c r="E142" s="170">
        <f>IF('Indicator Data'!F146="No Data",1,IF('Indicator Data imputation'!F145&lt;&gt;"",1,0))</f>
        <v>0</v>
      </c>
      <c r="F142" s="170">
        <f>IF('Indicator Data'!G146="No Data",1,IF('Indicator Data imputation'!G145&lt;&gt;"",1,0))</f>
        <v>0</v>
      </c>
      <c r="G142" s="170">
        <f>IF('Indicator Data'!H146="No Data",1,IF('Indicator Data imputation'!H145&lt;&gt;"",1,0))</f>
        <v>0</v>
      </c>
      <c r="H142" s="170">
        <f>IF('Indicator Data'!I146="No Data",1,IF('Indicator Data imputation'!I145&lt;&gt;"",1,0))</f>
        <v>0</v>
      </c>
      <c r="I142" s="170">
        <f>IF('Indicator Data'!J146="No Data",1,IF('Indicator Data imputation'!J145&lt;&gt;"",1,0))</f>
        <v>0</v>
      </c>
      <c r="J142" s="170">
        <f>IF('Indicator Data'!K146="No Data",1,IF('Indicator Data imputation'!K145&lt;&gt;"",1,0))</f>
        <v>0</v>
      </c>
      <c r="K142" s="170">
        <f>IF('Indicator Data'!L146="No Data",1,IF('Indicator Data imputation'!L145&lt;&gt;"",1,0))</f>
        <v>0</v>
      </c>
      <c r="L142" s="170">
        <f>IF('Indicator Data'!M146="No Data",1,IF('Indicator Data imputation'!M145&lt;&gt;"",1,0))</f>
        <v>0</v>
      </c>
      <c r="M142" s="170">
        <f>IF('Indicator Data'!N146="No Data",1,IF('Indicator Data imputation'!N145&lt;&gt;"",1,0))</f>
        <v>0</v>
      </c>
      <c r="N142" s="170">
        <f>IF('Indicator Data'!O146="No Data",1,IF('Indicator Data imputation'!O145&lt;&gt;"",1,0))</f>
        <v>0</v>
      </c>
      <c r="O142" s="170">
        <f>IF('Indicator Data'!P146="No Data",1,IF('Indicator Data imputation'!P145&lt;&gt;"",1,0))</f>
        <v>0</v>
      </c>
      <c r="P142" s="170">
        <f>IF('Indicator Data'!Q146="No Data",1,IF('Indicator Data imputation'!Q145&lt;&gt;"",1,0))</f>
        <v>0</v>
      </c>
      <c r="Q142" s="170">
        <f>IF('Indicator Data'!R146="No Data",1,IF('Indicator Data imputation'!R145&lt;&gt;"",1,0))</f>
        <v>0</v>
      </c>
      <c r="R142" s="170">
        <f>IF('Indicator Data'!S146="No Data",1,IF('Indicator Data imputation'!S145&lt;&gt;"",1,0))</f>
        <v>0</v>
      </c>
      <c r="S142" s="170">
        <f>IF('Indicator Data'!T146="No Data",1,IF('Indicator Data imputation'!T145&lt;&gt;"",1,0))</f>
        <v>0</v>
      </c>
      <c r="T142" s="170">
        <f>IF('Indicator Data'!U146="No Data",1,IF('Indicator Data imputation'!U145&lt;&gt;"",1,0))</f>
        <v>0</v>
      </c>
      <c r="U142" s="170">
        <f>IF('Indicator Data'!V146="No Data",1,IF('Indicator Data imputation'!V145&lt;&gt;"",1,0))</f>
        <v>0</v>
      </c>
      <c r="V142" s="170">
        <f>IF('Indicator Data'!W146="No Data",1,IF('Indicator Data imputation'!W145&lt;&gt;"",1,0))</f>
        <v>0</v>
      </c>
      <c r="W142" s="170">
        <f>IF('Indicator Data'!X146="No Data",1,IF('Indicator Data imputation'!X145&lt;&gt;"",1,0))</f>
        <v>0</v>
      </c>
      <c r="X142" s="170">
        <f>IF('Indicator Data'!Y146="No Data",1,IF('Indicator Data imputation'!Y145&lt;&gt;"",1,0))</f>
        <v>0</v>
      </c>
      <c r="Y142" s="170">
        <f>IF('Indicator Data'!Z146="No Data",1,IF('Indicator Data imputation'!Z145&lt;&gt;"",1,0))</f>
        <v>0</v>
      </c>
      <c r="Z142" s="170">
        <f>IF('Indicator Data'!AA146="No Data",1,IF('Indicator Data imputation'!AA145&lt;&gt;"",1,0))</f>
        <v>0</v>
      </c>
      <c r="AA142" s="170">
        <f>IF('Indicator Data'!AB146="No Data",1,IF('Indicator Data imputation'!AB145&lt;&gt;"",1,0))</f>
        <v>0</v>
      </c>
      <c r="AB142" s="170">
        <f>IF('Indicator Data'!AC146="No Data",1,IF('Indicator Data imputation'!AC145&lt;&gt;"",1,0))</f>
        <v>0</v>
      </c>
      <c r="AC142" s="170">
        <f>IF('Indicator Data'!AD146="No Data",1,IF('Indicator Data imputation'!AD145&lt;&gt;"",1,0))</f>
        <v>0</v>
      </c>
      <c r="AD142" s="170">
        <f>IF('Indicator Data'!AE146="No Data",1,IF('Indicator Data imputation'!AE145&lt;&gt;"",1,0))</f>
        <v>0</v>
      </c>
      <c r="AE142" s="170">
        <f>IF('Indicator Data'!AF146="No Data",1,IF('Indicator Data imputation'!AF145&lt;&gt;"",1,0))</f>
        <v>0</v>
      </c>
      <c r="AF142" s="170">
        <f>IF('Indicator Data'!AG146="No Data",1,IF('Indicator Data imputation'!AG145&lt;&gt;"",1,0))</f>
        <v>0</v>
      </c>
      <c r="AG142" s="170">
        <f>IF('Indicator Data'!AH146="No Data",1,IF('Indicator Data imputation'!AH145&lt;&gt;"",1,0))</f>
        <v>0</v>
      </c>
      <c r="AH142" s="170">
        <f>IF('Indicator Data'!AI146="No Data",1,IF('Indicator Data imputation'!AI145&lt;&gt;"",1,0))</f>
        <v>0</v>
      </c>
      <c r="AI142" s="170">
        <f>IF('Indicator Data'!AJ146="No Data",1,IF('Indicator Data imputation'!AJ145&lt;&gt;"",1,0))</f>
        <v>0</v>
      </c>
      <c r="AJ142" s="170">
        <f>IF('Indicator Data'!AK146="No Data",1,IF('Indicator Data imputation'!AK145&lt;&gt;"",1,0))</f>
        <v>0</v>
      </c>
      <c r="AK142" s="170">
        <f>IF('Indicator Data'!AL146="No Data",1,IF('Indicator Data imputation'!AL145&lt;&gt;"",1,0))</f>
        <v>0</v>
      </c>
      <c r="AL142" s="170">
        <f>IF('Indicator Data'!AM146="No Data",1,IF('Indicator Data imputation'!AM145&lt;&gt;"",1,0))</f>
        <v>0</v>
      </c>
      <c r="AM142" s="170">
        <f>IF('Indicator Data'!AN146="No Data",1,IF('Indicator Data imputation'!AN145&lt;&gt;"",1,0))</f>
        <v>0</v>
      </c>
      <c r="AN142" s="170">
        <f>IF('Indicator Data'!AO146="No Data",1,IF('Indicator Data imputation'!AO145&lt;&gt;"",1,0))</f>
        <v>0</v>
      </c>
      <c r="AO142" s="170">
        <f>IF('Indicator Data'!AP146="No Data",1,IF('Indicator Data imputation'!AP145&lt;&gt;"",1,0))</f>
        <v>0</v>
      </c>
      <c r="AP142" s="170">
        <f>IF('Indicator Data'!AQ146="No Data",1,IF('Indicator Data imputation'!AQ145&lt;&gt;"",1,0))</f>
        <v>0</v>
      </c>
      <c r="AQ142" s="170">
        <f>IF('Indicator Data'!AR146="No Data",1,IF('Indicator Data imputation'!AR145&lt;&gt;"",1,0))</f>
        <v>0</v>
      </c>
      <c r="AR142" s="170">
        <f>IF('Indicator Data'!AS146="No Data",1,IF('Indicator Data imputation'!AS145&lt;&gt;"",1,0))</f>
        <v>0</v>
      </c>
      <c r="AS142" s="170">
        <f>IF('Indicator Data'!AT146="No Data",1,IF('Indicator Data imputation'!AT145&lt;&gt;"",1,0))</f>
        <v>0</v>
      </c>
      <c r="AT142" s="170">
        <f>IF('Indicator Data'!AU146="No Data",1,IF('Indicator Data imputation'!AU145&lt;&gt;"",1,0))</f>
        <v>0</v>
      </c>
      <c r="AU142" s="170">
        <f>IF('Indicator Data'!AV146="No Data",1,IF('Indicator Data imputation'!AV145&lt;&gt;"",1,0))</f>
        <v>0</v>
      </c>
      <c r="AV142" s="170">
        <f>IF('Indicator Data'!AW146="No Data",1,IF('Indicator Data imputation'!AW145&lt;&gt;"",1,0))</f>
        <v>0</v>
      </c>
      <c r="AW142" s="170">
        <f>IF('Indicator Data'!AX146="No Data",1,IF('Indicator Data imputation'!AX145&lt;&gt;"",1,0))</f>
        <v>0</v>
      </c>
      <c r="AX142" s="170">
        <f>IF('Indicator Data'!AY146="No Data",1,IF('Indicator Data imputation'!AY145&lt;&gt;"",1,0))</f>
        <v>0</v>
      </c>
      <c r="AY142" s="170">
        <f>IF('Indicator Data'!AZ146="No Data",1,IF('Indicator Data imputation'!AZ145&lt;&gt;"",1,0))</f>
        <v>0</v>
      </c>
      <c r="AZ142" s="170">
        <f>IF('Indicator Data'!BA146="No Data",1,IF('Indicator Data imputation'!BA145&lt;&gt;"",1,0))</f>
        <v>0</v>
      </c>
      <c r="BA142" s="5">
        <f t="shared" si="4"/>
        <v>0</v>
      </c>
      <c r="BB142" s="172">
        <f t="shared" si="5"/>
        <v>0</v>
      </c>
    </row>
    <row r="143" spans="1:54" x14ac:dyDescent="0.25">
      <c r="A143" s="5" t="s">
        <v>265</v>
      </c>
      <c r="B143" s="170">
        <f>IF('Indicator Data'!C147="No Data",1,IF('Indicator Data imputation'!C146&lt;&gt;"",1,0))</f>
        <v>0</v>
      </c>
      <c r="C143" s="170">
        <f>IF('Indicator Data'!D147="No Data",1,IF('Indicator Data imputation'!D146&lt;&gt;"",1,0))</f>
        <v>0</v>
      </c>
      <c r="D143" s="170">
        <f>IF('Indicator Data'!E147="No Data",1,IF('Indicator Data imputation'!E146&lt;&gt;"",1,0))</f>
        <v>1</v>
      </c>
      <c r="E143" s="170">
        <f>IF('Indicator Data'!F147="No Data",1,IF('Indicator Data imputation'!F146&lt;&gt;"",1,0))</f>
        <v>0</v>
      </c>
      <c r="F143" s="170">
        <f>IF('Indicator Data'!G147="No Data",1,IF('Indicator Data imputation'!G146&lt;&gt;"",1,0))</f>
        <v>0</v>
      </c>
      <c r="G143" s="170">
        <f>IF('Indicator Data'!H147="No Data",1,IF('Indicator Data imputation'!H146&lt;&gt;"",1,0))</f>
        <v>0</v>
      </c>
      <c r="H143" s="170">
        <f>IF('Indicator Data'!I147="No Data",1,IF('Indicator Data imputation'!I146&lt;&gt;"",1,0))</f>
        <v>0</v>
      </c>
      <c r="I143" s="170">
        <f>IF('Indicator Data'!J147="No Data",1,IF('Indicator Data imputation'!J146&lt;&gt;"",1,0))</f>
        <v>0</v>
      </c>
      <c r="J143" s="170">
        <f>IF('Indicator Data'!K147="No Data",1,IF('Indicator Data imputation'!K146&lt;&gt;"",1,0))</f>
        <v>0</v>
      </c>
      <c r="K143" s="170">
        <f>IF('Indicator Data'!L147="No Data",1,IF('Indicator Data imputation'!L146&lt;&gt;"",1,0))</f>
        <v>0</v>
      </c>
      <c r="L143" s="170">
        <f>IF('Indicator Data'!M147="No Data",1,IF('Indicator Data imputation'!M146&lt;&gt;"",1,0))</f>
        <v>0</v>
      </c>
      <c r="M143" s="170">
        <f>IF('Indicator Data'!N147="No Data",1,IF('Indicator Data imputation'!N146&lt;&gt;"",1,0))</f>
        <v>0</v>
      </c>
      <c r="N143" s="170">
        <f>IF('Indicator Data'!O147="No Data",1,IF('Indicator Data imputation'!O146&lt;&gt;"",1,0))</f>
        <v>0</v>
      </c>
      <c r="O143" s="170">
        <f>IF('Indicator Data'!P147="No Data",1,IF('Indicator Data imputation'!P146&lt;&gt;"",1,0))</f>
        <v>0</v>
      </c>
      <c r="P143" s="170">
        <f>IF('Indicator Data'!Q147="No Data",1,IF('Indicator Data imputation'!Q146&lt;&gt;"",1,0))</f>
        <v>0</v>
      </c>
      <c r="Q143" s="170">
        <f>IF('Indicator Data'!R147="No Data",1,IF('Indicator Data imputation'!R146&lt;&gt;"",1,0))</f>
        <v>1</v>
      </c>
      <c r="R143" s="170">
        <f>IF('Indicator Data'!S147="No Data",1,IF('Indicator Data imputation'!S146&lt;&gt;"",1,0))</f>
        <v>0</v>
      </c>
      <c r="S143" s="170">
        <f>IF('Indicator Data'!T147="No Data",1,IF('Indicator Data imputation'!T146&lt;&gt;"",1,0))</f>
        <v>0</v>
      </c>
      <c r="T143" s="170">
        <f>IF('Indicator Data'!U147="No Data",1,IF('Indicator Data imputation'!U146&lt;&gt;"",1,0))</f>
        <v>0</v>
      </c>
      <c r="U143" s="170">
        <f>IF('Indicator Data'!V147="No Data",1,IF('Indicator Data imputation'!V146&lt;&gt;"",1,0))</f>
        <v>1</v>
      </c>
      <c r="V143" s="170">
        <f>IF('Indicator Data'!W147="No Data",1,IF('Indicator Data imputation'!W146&lt;&gt;"",1,0))</f>
        <v>0</v>
      </c>
      <c r="W143" s="170">
        <f>IF('Indicator Data'!X147="No Data",1,IF('Indicator Data imputation'!X146&lt;&gt;"",1,0))</f>
        <v>1</v>
      </c>
      <c r="X143" s="170">
        <f>IF('Indicator Data'!Y147="No Data",1,IF('Indicator Data imputation'!Y146&lt;&gt;"",1,0))</f>
        <v>1</v>
      </c>
      <c r="Y143" s="170">
        <f>IF('Indicator Data'!Z147="No Data",1,IF('Indicator Data imputation'!Z146&lt;&gt;"",1,0))</f>
        <v>0</v>
      </c>
      <c r="Z143" s="170">
        <f>IF('Indicator Data'!AA147="No Data",1,IF('Indicator Data imputation'!AA146&lt;&gt;"",1,0))</f>
        <v>0</v>
      </c>
      <c r="AA143" s="170">
        <f>IF('Indicator Data'!AB147="No Data",1,IF('Indicator Data imputation'!AB146&lt;&gt;"",1,0))</f>
        <v>1</v>
      </c>
      <c r="AB143" s="170">
        <f>IF('Indicator Data'!AC147="No Data",1,IF('Indicator Data imputation'!AC146&lt;&gt;"",1,0))</f>
        <v>0</v>
      </c>
      <c r="AC143" s="170">
        <f>IF('Indicator Data'!AD147="No Data",1,IF('Indicator Data imputation'!AD146&lt;&gt;"",1,0))</f>
        <v>1</v>
      </c>
      <c r="AD143" s="170">
        <f>IF('Indicator Data'!AE147="No Data",1,IF('Indicator Data imputation'!AE146&lt;&gt;"",1,0))</f>
        <v>1</v>
      </c>
      <c r="AE143" s="170">
        <f>IF('Indicator Data'!AF147="No Data",1,IF('Indicator Data imputation'!AF146&lt;&gt;"",1,0))</f>
        <v>1</v>
      </c>
      <c r="AF143" s="170">
        <f>IF('Indicator Data'!AG147="No Data",1,IF('Indicator Data imputation'!AG146&lt;&gt;"",1,0))</f>
        <v>0</v>
      </c>
      <c r="AG143" s="170">
        <f>IF('Indicator Data'!AH147="No Data",1,IF('Indicator Data imputation'!AH146&lt;&gt;"",1,0))</f>
        <v>0</v>
      </c>
      <c r="AH143" s="170">
        <f>IF('Indicator Data'!AI147="No Data",1,IF('Indicator Data imputation'!AI146&lt;&gt;"",1,0))</f>
        <v>0</v>
      </c>
      <c r="AI143" s="170">
        <f>IF('Indicator Data'!AJ147="No Data",1,IF('Indicator Data imputation'!AJ146&lt;&gt;"",1,0))</f>
        <v>0</v>
      </c>
      <c r="AJ143" s="170">
        <f>IF('Indicator Data'!AK147="No Data",1,IF('Indicator Data imputation'!AK146&lt;&gt;"",1,0))</f>
        <v>0</v>
      </c>
      <c r="AK143" s="170">
        <f>IF('Indicator Data'!AL147="No Data",1,IF('Indicator Data imputation'!AL146&lt;&gt;"",1,0))</f>
        <v>0</v>
      </c>
      <c r="AL143" s="170">
        <f>IF('Indicator Data'!AM147="No Data",1,IF('Indicator Data imputation'!AM146&lt;&gt;"",1,0))</f>
        <v>0</v>
      </c>
      <c r="AM143" s="170">
        <f>IF('Indicator Data'!AN147="No Data",1,IF('Indicator Data imputation'!AN146&lt;&gt;"",1,0))</f>
        <v>1</v>
      </c>
      <c r="AN143" s="170">
        <f>IF('Indicator Data'!AO147="No Data",1,IF('Indicator Data imputation'!AO146&lt;&gt;"",1,0))</f>
        <v>1</v>
      </c>
      <c r="AO143" s="170">
        <f>IF('Indicator Data'!AP147="No Data",1,IF('Indicator Data imputation'!AP146&lt;&gt;"",1,0))</f>
        <v>0</v>
      </c>
      <c r="AP143" s="170">
        <f>IF('Indicator Data'!AQ147="No Data",1,IF('Indicator Data imputation'!AQ146&lt;&gt;"",1,0))</f>
        <v>1</v>
      </c>
      <c r="AQ143" s="170">
        <f>IF('Indicator Data'!AR147="No Data",1,IF('Indicator Data imputation'!AR146&lt;&gt;"",1,0))</f>
        <v>0</v>
      </c>
      <c r="AR143" s="170">
        <f>IF('Indicator Data'!AS147="No Data",1,IF('Indicator Data imputation'!AS146&lt;&gt;"",1,0))</f>
        <v>0</v>
      </c>
      <c r="AS143" s="170">
        <f>IF('Indicator Data'!AT147="No Data",1,IF('Indicator Data imputation'!AT146&lt;&gt;"",1,0))</f>
        <v>1</v>
      </c>
      <c r="AT143" s="170">
        <f>IF('Indicator Data'!AU147="No Data",1,IF('Indicator Data imputation'!AU146&lt;&gt;"",1,0))</f>
        <v>0</v>
      </c>
      <c r="AU143" s="170">
        <f>IF('Indicator Data'!AV147="No Data",1,IF('Indicator Data imputation'!AV146&lt;&gt;"",1,0))</f>
        <v>1</v>
      </c>
      <c r="AV143" s="170">
        <f>IF('Indicator Data'!AW147="No Data",1,IF('Indicator Data imputation'!AW146&lt;&gt;"",1,0))</f>
        <v>0</v>
      </c>
      <c r="AW143" s="170">
        <f>IF('Indicator Data'!AX147="No Data",1,IF('Indicator Data imputation'!AX146&lt;&gt;"",1,0))</f>
        <v>0</v>
      </c>
      <c r="AX143" s="170">
        <f>IF('Indicator Data'!AY147="No Data",1,IF('Indicator Data imputation'!AY146&lt;&gt;"",1,0))</f>
        <v>0</v>
      </c>
      <c r="AY143" s="170">
        <f>IF('Indicator Data'!AZ147="No Data",1,IF('Indicator Data imputation'!AZ146&lt;&gt;"",1,0))</f>
        <v>0</v>
      </c>
      <c r="AZ143" s="170">
        <f>IF('Indicator Data'!BA147="No Data",1,IF('Indicator Data imputation'!BA146&lt;&gt;"",1,0))</f>
        <v>0</v>
      </c>
      <c r="BA143" s="5">
        <f t="shared" si="4"/>
        <v>14</v>
      </c>
      <c r="BB143" s="172">
        <f t="shared" si="5"/>
        <v>0.27450980392156865</v>
      </c>
    </row>
    <row r="144" spans="1:54" x14ac:dyDescent="0.25">
      <c r="A144" s="5" t="s">
        <v>267</v>
      </c>
      <c r="B144" s="170">
        <f>IF('Indicator Data'!C148="No Data",1,IF('Indicator Data imputation'!C147&lt;&gt;"",1,0))</f>
        <v>0</v>
      </c>
      <c r="C144" s="170">
        <f>IF('Indicator Data'!D148="No Data",1,IF('Indicator Data imputation'!D147&lt;&gt;"",1,0))</f>
        <v>0</v>
      </c>
      <c r="D144" s="170">
        <f>IF('Indicator Data'!E148="No Data",1,IF('Indicator Data imputation'!E147&lt;&gt;"",1,0))</f>
        <v>1</v>
      </c>
      <c r="E144" s="170">
        <f>IF('Indicator Data'!F148="No Data",1,IF('Indicator Data imputation'!F147&lt;&gt;"",1,0))</f>
        <v>0</v>
      </c>
      <c r="F144" s="170">
        <f>IF('Indicator Data'!G148="No Data",1,IF('Indicator Data imputation'!G147&lt;&gt;"",1,0))</f>
        <v>0</v>
      </c>
      <c r="G144" s="170">
        <f>IF('Indicator Data'!H148="No Data",1,IF('Indicator Data imputation'!H147&lt;&gt;"",1,0))</f>
        <v>0</v>
      </c>
      <c r="H144" s="170">
        <f>IF('Indicator Data'!I148="No Data",1,IF('Indicator Data imputation'!I147&lt;&gt;"",1,0))</f>
        <v>0</v>
      </c>
      <c r="I144" s="170">
        <f>IF('Indicator Data'!J148="No Data",1,IF('Indicator Data imputation'!J147&lt;&gt;"",1,0))</f>
        <v>0</v>
      </c>
      <c r="J144" s="170">
        <f>IF('Indicator Data'!K148="No Data",1,IF('Indicator Data imputation'!K147&lt;&gt;"",1,0))</f>
        <v>0</v>
      </c>
      <c r="K144" s="170">
        <f>IF('Indicator Data'!L148="No Data",1,IF('Indicator Data imputation'!L147&lt;&gt;"",1,0))</f>
        <v>0</v>
      </c>
      <c r="L144" s="170">
        <f>IF('Indicator Data'!M148="No Data",1,IF('Indicator Data imputation'!M147&lt;&gt;"",1,0))</f>
        <v>0</v>
      </c>
      <c r="M144" s="170">
        <f>IF('Indicator Data'!N148="No Data",1,IF('Indicator Data imputation'!N147&lt;&gt;"",1,0))</f>
        <v>0</v>
      </c>
      <c r="N144" s="170">
        <f>IF('Indicator Data'!O148="No Data",1,IF('Indicator Data imputation'!O147&lt;&gt;"",1,0))</f>
        <v>0</v>
      </c>
      <c r="O144" s="170">
        <f>IF('Indicator Data'!P148="No Data",1,IF('Indicator Data imputation'!P147&lt;&gt;"",1,0))</f>
        <v>0</v>
      </c>
      <c r="P144" s="170">
        <f>IF('Indicator Data'!Q148="No Data",1,IF('Indicator Data imputation'!Q147&lt;&gt;"",1,0))</f>
        <v>0</v>
      </c>
      <c r="Q144" s="170">
        <f>IF('Indicator Data'!R148="No Data",1,IF('Indicator Data imputation'!R147&lt;&gt;"",1,0))</f>
        <v>0</v>
      </c>
      <c r="R144" s="170">
        <f>IF('Indicator Data'!S148="No Data",1,IF('Indicator Data imputation'!S147&lt;&gt;"",1,0))</f>
        <v>0</v>
      </c>
      <c r="S144" s="170">
        <f>IF('Indicator Data'!T148="No Data",1,IF('Indicator Data imputation'!T147&lt;&gt;"",1,0))</f>
        <v>0</v>
      </c>
      <c r="T144" s="170">
        <f>IF('Indicator Data'!U148="No Data",1,IF('Indicator Data imputation'!U147&lt;&gt;"",1,0))</f>
        <v>0</v>
      </c>
      <c r="U144" s="170">
        <f>IF('Indicator Data'!V148="No Data",1,IF('Indicator Data imputation'!V147&lt;&gt;"",1,0))</f>
        <v>0</v>
      </c>
      <c r="V144" s="170">
        <f>IF('Indicator Data'!W148="No Data",1,IF('Indicator Data imputation'!W147&lt;&gt;"",1,0))</f>
        <v>0</v>
      </c>
      <c r="W144" s="170">
        <f>IF('Indicator Data'!X148="No Data",1,IF('Indicator Data imputation'!X147&lt;&gt;"",1,0))</f>
        <v>0</v>
      </c>
      <c r="X144" s="170">
        <f>IF('Indicator Data'!Y148="No Data",1,IF('Indicator Data imputation'!Y147&lt;&gt;"",1,0))</f>
        <v>0</v>
      </c>
      <c r="Y144" s="170">
        <f>IF('Indicator Data'!Z148="No Data",1,IF('Indicator Data imputation'!Z147&lt;&gt;"",1,0))</f>
        <v>0</v>
      </c>
      <c r="Z144" s="170">
        <f>IF('Indicator Data'!AA148="No Data",1,IF('Indicator Data imputation'!AA147&lt;&gt;"",1,0))</f>
        <v>0</v>
      </c>
      <c r="AA144" s="170">
        <f>IF('Indicator Data'!AB148="No Data",1,IF('Indicator Data imputation'!AB147&lt;&gt;"",1,0))</f>
        <v>1</v>
      </c>
      <c r="AB144" s="170">
        <f>IF('Indicator Data'!AC148="No Data",1,IF('Indicator Data imputation'!AC147&lt;&gt;"",1,0))</f>
        <v>0</v>
      </c>
      <c r="AC144" s="170">
        <f>IF('Indicator Data'!AD148="No Data",1,IF('Indicator Data imputation'!AD147&lt;&gt;"",1,0))</f>
        <v>0</v>
      </c>
      <c r="AD144" s="170">
        <f>IF('Indicator Data'!AE148="No Data",1,IF('Indicator Data imputation'!AE147&lt;&gt;"",1,0))</f>
        <v>1</v>
      </c>
      <c r="AE144" s="170">
        <f>IF('Indicator Data'!AF148="No Data",1,IF('Indicator Data imputation'!AF147&lt;&gt;"",1,0))</f>
        <v>0</v>
      </c>
      <c r="AF144" s="170">
        <f>IF('Indicator Data'!AG148="No Data",1,IF('Indicator Data imputation'!AG147&lt;&gt;"",1,0))</f>
        <v>0</v>
      </c>
      <c r="AG144" s="170">
        <f>IF('Indicator Data'!AH148="No Data",1,IF('Indicator Data imputation'!AH147&lt;&gt;"",1,0))</f>
        <v>0</v>
      </c>
      <c r="AH144" s="170">
        <f>IF('Indicator Data'!AI148="No Data",1,IF('Indicator Data imputation'!AI147&lt;&gt;"",1,0))</f>
        <v>0</v>
      </c>
      <c r="AI144" s="170">
        <f>IF('Indicator Data'!AJ148="No Data",1,IF('Indicator Data imputation'!AJ147&lt;&gt;"",1,0))</f>
        <v>0</v>
      </c>
      <c r="AJ144" s="170">
        <f>IF('Indicator Data'!AK148="No Data",1,IF('Indicator Data imputation'!AK147&lt;&gt;"",1,0))</f>
        <v>0</v>
      </c>
      <c r="AK144" s="170">
        <f>IF('Indicator Data'!AL148="No Data",1,IF('Indicator Data imputation'!AL147&lt;&gt;"",1,0))</f>
        <v>0</v>
      </c>
      <c r="AL144" s="170">
        <f>IF('Indicator Data'!AM148="No Data",1,IF('Indicator Data imputation'!AM147&lt;&gt;"",1,0))</f>
        <v>0</v>
      </c>
      <c r="AM144" s="170">
        <f>IF('Indicator Data'!AN148="No Data",1,IF('Indicator Data imputation'!AN147&lt;&gt;"",1,0))</f>
        <v>1</v>
      </c>
      <c r="AN144" s="170">
        <f>IF('Indicator Data'!AO148="No Data",1,IF('Indicator Data imputation'!AO147&lt;&gt;"",1,0))</f>
        <v>1</v>
      </c>
      <c r="AO144" s="170">
        <f>IF('Indicator Data'!AP148="No Data",1,IF('Indicator Data imputation'!AP147&lt;&gt;"",1,0))</f>
        <v>0</v>
      </c>
      <c r="AP144" s="170">
        <f>IF('Indicator Data'!AQ148="No Data",1,IF('Indicator Data imputation'!AQ147&lt;&gt;"",1,0))</f>
        <v>0</v>
      </c>
      <c r="AQ144" s="170">
        <f>IF('Indicator Data'!AR148="No Data",1,IF('Indicator Data imputation'!AR147&lt;&gt;"",1,0))</f>
        <v>0</v>
      </c>
      <c r="AR144" s="170">
        <f>IF('Indicator Data'!AS148="No Data",1,IF('Indicator Data imputation'!AS147&lt;&gt;"",1,0))</f>
        <v>0</v>
      </c>
      <c r="AS144" s="170">
        <f>IF('Indicator Data'!AT148="No Data",1,IF('Indicator Data imputation'!AT147&lt;&gt;"",1,0))</f>
        <v>0</v>
      </c>
      <c r="AT144" s="170">
        <f>IF('Indicator Data'!AU148="No Data",1,IF('Indicator Data imputation'!AU147&lt;&gt;"",1,0))</f>
        <v>0</v>
      </c>
      <c r="AU144" s="170">
        <f>IF('Indicator Data'!AV148="No Data",1,IF('Indicator Data imputation'!AV147&lt;&gt;"",1,0))</f>
        <v>1</v>
      </c>
      <c r="AV144" s="170">
        <f>IF('Indicator Data'!AW148="No Data",1,IF('Indicator Data imputation'!AW147&lt;&gt;"",1,0))</f>
        <v>0</v>
      </c>
      <c r="AW144" s="170">
        <f>IF('Indicator Data'!AX148="No Data",1,IF('Indicator Data imputation'!AX147&lt;&gt;"",1,0))</f>
        <v>0</v>
      </c>
      <c r="AX144" s="170">
        <f>IF('Indicator Data'!AY148="No Data",1,IF('Indicator Data imputation'!AY147&lt;&gt;"",1,0))</f>
        <v>0</v>
      </c>
      <c r="AY144" s="170">
        <f>IF('Indicator Data'!AZ148="No Data",1,IF('Indicator Data imputation'!AZ147&lt;&gt;"",1,0))</f>
        <v>0</v>
      </c>
      <c r="AZ144" s="170">
        <f>IF('Indicator Data'!BA148="No Data",1,IF('Indicator Data imputation'!BA147&lt;&gt;"",1,0))</f>
        <v>0</v>
      </c>
      <c r="BA144" s="5">
        <f t="shared" si="4"/>
        <v>6</v>
      </c>
      <c r="BB144" s="172">
        <f t="shared" si="5"/>
        <v>0.11764705882352941</v>
      </c>
    </row>
    <row r="145" spans="1:54" x14ac:dyDescent="0.25">
      <c r="A145" s="5" t="s">
        <v>269</v>
      </c>
      <c r="B145" s="170">
        <f>IF('Indicator Data'!C149="No Data",1,IF('Indicator Data imputation'!C148&lt;&gt;"",1,0))</f>
        <v>0</v>
      </c>
      <c r="C145" s="170">
        <f>IF('Indicator Data'!D149="No Data",1,IF('Indicator Data imputation'!D148&lt;&gt;"",1,0))</f>
        <v>0</v>
      </c>
      <c r="D145" s="170">
        <f>IF('Indicator Data'!E149="No Data",1,IF('Indicator Data imputation'!E148&lt;&gt;"",1,0))</f>
        <v>1</v>
      </c>
      <c r="E145" s="170">
        <f>IF('Indicator Data'!F149="No Data",1,IF('Indicator Data imputation'!F148&lt;&gt;"",1,0))</f>
        <v>0</v>
      </c>
      <c r="F145" s="170">
        <f>IF('Indicator Data'!G149="No Data",1,IF('Indicator Data imputation'!G148&lt;&gt;"",1,0))</f>
        <v>0</v>
      </c>
      <c r="G145" s="170">
        <f>IF('Indicator Data'!H149="No Data",1,IF('Indicator Data imputation'!H148&lt;&gt;"",1,0))</f>
        <v>0</v>
      </c>
      <c r="H145" s="170">
        <f>IF('Indicator Data'!I149="No Data",1,IF('Indicator Data imputation'!I148&lt;&gt;"",1,0))</f>
        <v>0</v>
      </c>
      <c r="I145" s="170">
        <f>IF('Indicator Data'!J149="No Data",1,IF('Indicator Data imputation'!J148&lt;&gt;"",1,0))</f>
        <v>0</v>
      </c>
      <c r="J145" s="170">
        <f>IF('Indicator Data'!K149="No Data",1,IF('Indicator Data imputation'!K148&lt;&gt;"",1,0))</f>
        <v>0</v>
      </c>
      <c r="K145" s="170">
        <f>IF('Indicator Data'!L149="No Data",1,IF('Indicator Data imputation'!L148&lt;&gt;"",1,0))</f>
        <v>1</v>
      </c>
      <c r="L145" s="170">
        <f>IF('Indicator Data'!M149="No Data",1,IF('Indicator Data imputation'!M148&lt;&gt;"",1,0))</f>
        <v>0</v>
      </c>
      <c r="M145" s="170">
        <f>IF('Indicator Data'!N149="No Data",1,IF('Indicator Data imputation'!N148&lt;&gt;"",1,0))</f>
        <v>0</v>
      </c>
      <c r="N145" s="170">
        <f>IF('Indicator Data'!O149="No Data",1,IF('Indicator Data imputation'!O148&lt;&gt;"",1,0))</f>
        <v>0</v>
      </c>
      <c r="O145" s="170">
        <f>IF('Indicator Data'!P149="No Data",1,IF('Indicator Data imputation'!P148&lt;&gt;"",1,0))</f>
        <v>0</v>
      </c>
      <c r="P145" s="170">
        <f>IF('Indicator Data'!Q149="No Data",1,IF('Indicator Data imputation'!Q148&lt;&gt;"",1,0))</f>
        <v>0</v>
      </c>
      <c r="Q145" s="170">
        <f>IF('Indicator Data'!R149="No Data",1,IF('Indicator Data imputation'!R148&lt;&gt;"",1,0))</f>
        <v>1</v>
      </c>
      <c r="R145" s="170">
        <f>IF('Indicator Data'!S149="No Data",1,IF('Indicator Data imputation'!S148&lt;&gt;"",1,0))</f>
        <v>0</v>
      </c>
      <c r="S145" s="170">
        <f>IF('Indicator Data'!T149="No Data",1,IF('Indicator Data imputation'!T148&lt;&gt;"",1,0))</f>
        <v>0</v>
      </c>
      <c r="T145" s="170">
        <f>IF('Indicator Data'!U149="No Data",1,IF('Indicator Data imputation'!U148&lt;&gt;"",1,0))</f>
        <v>0</v>
      </c>
      <c r="U145" s="170">
        <f>IF('Indicator Data'!V149="No Data",1,IF('Indicator Data imputation'!V148&lt;&gt;"",1,0))</f>
        <v>0</v>
      </c>
      <c r="V145" s="170">
        <f>IF('Indicator Data'!W149="No Data",1,IF('Indicator Data imputation'!W148&lt;&gt;"",1,0))</f>
        <v>0</v>
      </c>
      <c r="W145" s="170">
        <f>IF('Indicator Data'!X149="No Data",1,IF('Indicator Data imputation'!X148&lt;&gt;"",1,0))</f>
        <v>1</v>
      </c>
      <c r="X145" s="170">
        <f>IF('Indicator Data'!Y149="No Data",1,IF('Indicator Data imputation'!Y148&lt;&gt;"",1,0))</f>
        <v>0</v>
      </c>
      <c r="Y145" s="170">
        <f>IF('Indicator Data'!Z149="No Data",1,IF('Indicator Data imputation'!Z148&lt;&gt;"",1,0))</f>
        <v>0</v>
      </c>
      <c r="Z145" s="170">
        <f>IF('Indicator Data'!AA149="No Data",1,IF('Indicator Data imputation'!AA148&lt;&gt;"",1,0))</f>
        <v>0</v>
      </c>
      <c r="AA145" s="170">
        <f>IF('Indicator Data'!AB149="No Data",1,IF('Indicator Data imputation'!AB148&lt;&gt;"",1,0))</f>
        <v>1</v>
      </c>
      <c r="AB145" s="170">
        <f>IF('Indicator Data'!AC149="No Data",1,IF('Indicator Data imputation'!AC148&lt;&gt;"",1,0))</f>
        <v>0</v>
      </c>
      <c r="AC145" s="170">
        <f>IF('Indicator Data'!AD149="No Data",1,IF('Indicator Data imputation'!AD148&lt;&gt;"",1,0))</f>
        <v>0</v>
      </c>
      <c r="AD145" s="170">
        <f>IF('Indicator Data'!AE149="No Data",1,IF('Indicator Data imputation'!AE148&lt;&gt;"",1,0))</f>
        <v>1</v>
      </c>
      <c r="AE145" s="170">
        <f>IF('Indicator Data'!AF149="No Data",1,IF('Indicator Data imputation'!AF148&lt;&gt;"",1,0))</f>
        <v>1</v>
      </c>
      <c r="AF145" s="170">
        <f>IF('Indicator Data'!AG149="No Data",1,IF('Indicator Data imputation'!AG148&lt;&gt;"",1,0))</f>
        <v>0</v>
      </c>
      <c r="AG145" s="170">
        <f>IF('Indicator Data'!AH149="No Data",1,IF('Indicator Data imputation'!AH148&lt;&gt;"",1,0))</f>
        <v>0</v>
      </c>
      <c r="AH145" s="170">
        <f>IF('Indicator Data'!AI149="No Data",1,IF('Indicator Data imputation'!AI148&lt;&gt;"",1,0))</f>
        <v>0</v>
      </c>
      <c r="AI145" s="170">
        <f>IF('Indicator Data'!AJ149="No Data",1,IF('Indicator Data imputation'!AJ148&lt;&gt;"",1,0))</f>
        <v>0</v>
      </c>
      <c r="AJ145" s="170">
        <f>IF('Indicator Data'!AK149="No Data",1,IF('Indicator Data imputation'!AK148&lt;&gt;"",1,0))</f>
        <v>0</v>
      </c>
      <c r="AK145" s="170">
        <f>IF('Indicator Data'!AL149="No Data",1,IF('Indicator Data imputation'!AL148&lt;&gt;"",1,0))</f>
        <v>0</v>
      </c>
      <c r="AL145" s="170">
        <f>IF('Indicator Data'!AM149="No Data",1,IF('Indicator Data imputation'!AM148&lt;&gt;"",1,0))</f>
        <v>0</v>
      </c>
      <c r="AM145" s="170">
        <f>IF('Indicator Data'!AN149="No Data",1,IF('Indicator Data imputation'!AN148&lt;&gt;"",1,0))</f>
        <v>0</v>
      </c>
      <c r="AN145" s="170">
        <f>IF('Indicator Data'!AO149="No Data",1,IF('Indicator Data imputation'!AO148&lt;&gt;"",1,0))</f>
        <v>0</v>
      </c>
      <c r="AO145" s="170">
        <f>IF('Indicator Data'!AP149="No Data",1,IF('Indicator Data imputation'!AP148&lt;&gt;"",1,0))</f>
        <v>0</v>
      </c>
      <c r="AP145" s="170">
        <f>IF('Indicator Data'!AQ149="No Data",1,IF('Indicator Data imputation'!AQ148&lt;&gt;"",1,0))</f>
        <v>0</v>
      </c>
      <c r="AQ145" s="170">
        <f>IF('Indicator Data'!AR149="No Data",1,IF('Indicator Data imputation'!AR148&lt;&gt;"",1,0))</f>
        <v>1</v>
      </c>
      <c r="AR145" s="170">
        <f>IF('Indicator Data'!AS149="No Data",1,IF('Indicator Data imputation'!AS148&lt;&gt;"",1,0))</f>
        <v>0</v>
      </c>
      <c r="AS145" s="170">
        <f>IF('Indicator Data'!AT149="No Data",1,IF('Indicator Data imputation'!AT148&lt;&gt;"",1,0))</f>
        <v>0</v>
      </c>
      <c r="AT145" s="170">
        <f>IF('Indicator Data'!AU149="No Data",1,IF('Indicator Data imputation'!AU148&lt;&gt;"",1,0))</f>
        <v>0</v>
      </c>
      <c r="AU145" s="170">
        <f>IF('Indicator Data'!AV149="No Data",1,IF('Indicator Data imputation'!AV148&lt;&gt;"",1,0))</f>
        <v>1</v>
      </c>
      <c r="AV145" s="170">
        <f>IF('Indicator Data'!AW149="No Data",1,IF('Indicator Data imputation'!AW148&lt;&gt;"",1,0))</f>
        <v>0</v>
      </c>
      <c r="AW145" s="170">
        <f>IF('Indicator Data'!AX149="No Data",1,IF('Indicator Data imputation'!AX148&lt;&gt;"",1,0))</f>
        <v>0</v>
      </c>
      <c r="AX145" s="170">
        <f>IF('Indicator Data'!AY149="No Data",1,IF('Indicator Data imputation'!AY148&lt;&gt;"",1,0))</f>
        <v>0</v>
      </c>
      <c r="AY145" s="170">
        <f>IF('Indicator Data'!AZ149="No Data",1,IF('Indicator Data imputation'!AZ148&lt;&gt;"",1,0))</f>
        <v>0</v>
      </c>
      <c r="AZ145" s="170">
        <f>IF('Indicator Data'!BA149="No Data",1,IF('Indicator Data imputation'!BA148&lt;&gt;"",1,0))</f>
        <v>0</v>
      </c>
      <c r="BA145" s="5">
        <f t="shared" si="4"/>
        <v>9</v>
      </c>
      <c r="BB145" s="172">
        <f t="shared" si="5"/>
        <v>0.17647058823529413</v>
      </c>
    </row>
    <row r="146" spans="1:54" x14ac:dyDescent="0.25">
      <c r="A146" s="5" t="s">
        <v>271</v>
      </c>
      <c r="B146" s="170">
        <f>IF('Indicator Data'!C150="No Data",1,IF('Indicator Data imputation'!C149&lt;&gt;"",1,0))</f>
        <v>0</v>
      </c>
      <c r="C146" s="170">
        <f>IF('Indicator Data'!D150="No Data",1,IF('Indicator Data imputation'!D149&lt;&gt;"",1,0))</f>
        <v>0</v>
      </c>
      <c r="D146" s="170">
        <f>IF('Indicator Data'!E150="No Data",1,IF('Indicator Data imputation'!E149&lt;&gt;"",1,0))</f>
        <v>1</v>
      </c>
      <c r="E146" s="170">
        <f>IF('Indicator Data'!F150="No Data",1,IF('Indicator Data imputation'!F149&lt;&gt;"",1,0))</f>
        <v>0</v>
      </c>
      <c r="F146" s="170">
        <f>IF('Indicator Data'!G150="No Data",1,IF('Indicator Data imputation'!G149&lt;&gt;"",1,0))</f>
        <v>0</v>
      </c>
      <c r="G146" s="170">
        <f>IF('Indicator Data'!H150="No Data",1,IF('Indicator Data imputation'!H149&lt;&gt;"",1,0))</f>
        <v>0</v>
      </c>
      <c r="H146" s="170">
        <f>IF('Indicator Data'!I150="No Data",1,IF('Indicator Data imputation'!I149&lt;&gt;"",1,0))</f>
        <v>0</v>
      </c>
      <c r="I146" s="170">
        <f>IF('Indicator Data'!J150="No Data",1,IF('Indicator Data imputation'!J149&lt;&gt;"",1,0))</f>
        <v>0</v>
      </c>
      <c r="J146" s="170">
        <f>IF('Indicator Data'!K150="No Data",1,IF('Indicator Data imputation'!K149&lt;&gt;"",1,0))</f>
        <v>0</v>
      </c>
      <c r="K146" s="170">
        <f>IF('Indicator Data'!L150="No Data",1,IF('Indicator Data imputation'!L149&lt;&gt;"",1,0))</f>
        <v>1</v>
      </c>
      <c r="L146" s="170">
        <f>IF('Indicator Data'!M150="No Data",1,IF('Indicator Data imputation'!M149&lt;&gt;"",1,0))</f>
        <v>0</v>
      </c>
      <c r="M146" s="170">
        <f>IF('Indicator Data'!N150="No Data",1,IF('Indicator Data imputation'!N149&lt;&gt;"",1,0))</f>
        <v>0</v>
      </c>
      <c r="N146" s="170">
        <f>IF('Indicator Data'!O150="No Data",1,IF('Indicator Data imputation'!O149&lt;&gt;"",1,0))</f>
        <v>0</v>
      </c>
      <c r="O146" s="170">
        <f>IF('Indicator Data'!P150="No Data",1,IF('Indicator Data imputation'!P149&lt;&gt;"",1,0))</f>
        <v>0</v>
      </c>
      <c r="P146" s="170">
        <f>IF('Indicator Data'!Q150="No Data",1,IF('Indicator Data imputation'!Q149&lt;&gt;"",1,0))</f>
        <v>0</v>
      </c>
      <c r="Q146" s="170">
        <f>IF('Indicator Data'!R150="No Data",1,IF('Indicator Data imputation'!R149&lt;&gt;"",1,0))</f>
        <v>1</v>
      </c>
      <c r="R146" s="170">
        <f>IF('Indicator Data'!S150="No Data",1,IF('Indicator Data imputation'!S149&lt;&gt;"",1,0))</f>
        <v>0</v>
      </c>
      <c r="S146" s="170">
        <f>IF('Indicator Data'!T150="No Data",1,IF('Indicator Data imputation'!T149&lt;&gt;"",1,0))</f>
        <v>0</v>
      </c>
      <c r="T146" s="170">
        <f>IF('Indicator Data'!U150="No Data",1,IF('Indicator Data imputation'!U149&lt;&gt;"",1,0))</f>
        <v>0</v>
      </c>
      <c r="U146" s="170">
        <f>IF('Indicator Data'!V150="No Data",1,IF('Indicator Data imputation'!V149&lt;&gt;"",1,0))</f>
        <v>0</v>
      </c>
      <c r="V146" s="170">
        <f>IF('Indicator Data'!W150="No Data",1,IF('Indicator Data imputation'!W149&lt;&gt;"",1,0))</f>
        <v>0</v>
      </c>
      <c r="W146" s="170">
        <f>IF('Indicator Data'!X150="No Data",1,IF('Indicator Data imputation'!X149&lt;&gt;"",1,0))</f>
        <v>0</v>
      </c>
      <c r="X146" s="170">
        <f>IF('Indicator Data'!Y150="No Data",1,IF('Indicator Data imputation'!Y149&lt;&gt;"",1,0))</f>
        <v>0</v>
      </c>
      <c r="Y146" s="170">
        <f>IF('Indicator Data'!Z150="No Data",1,IF('Indicator Data imputation'!Z149&lt;&gt;"",1,0))</f>
        <v>0</v>
      </c>
      <c r="Z146" s="170">
        <f>IF('Indicator Data'!AA150="No Data",1,IF('Indicator Data imputation'!AA149&lt;&gt;"",1,0))</f>
        <v>0</v>
      </c>
      <c r="AA146" s="170">
        <f>IF('Indicator Data'!AB150="No Data",1,IF('Indicator Data imputation'!AB149&lt;&gt;"",1,0))</f>
        <v>1</v>
      </c>
      <c r="AB146" s="170">
        <f>IF('Indicator Data'!AC150="No Data",1,IF('Indicator Data imputation'!AC149&lt;&gt;"",1,0))</f>
        <v>0</v>
      </c>
      <c r="AC146" s="170">
        <f>IF('Indicator Data'!AD150="No Data",1,IF('Indicator Data imputation'!AD149&lt;&gt;"",1,0))</f>
        <v>0</v>
      </c>
      <c r="AD146" s="170">
        <f>IF('Indicator Data'!AE150="No Data",1,IF('Indicator Data imputation'!AE149&lt;&gt;"",1,0))</f>
        <v>1</v>
      </c>
      <c r="AE146" s="170">
        <f>IF('Indicator Data'!AF150="No Data",1,IF('Indicator Data imputation'!AF149&lt;&gt;"",1,0))</f>
        <v>0</v>
      </c>
      <c r="AF146" s="170">
        <f>IF('Indicator Data'!AG150="No Data",1,IF('Indicator Data imputation'!AG149&lt;&gt;"",1,0))</f>
        <v>0</v>
      </c>
      <c r="AG146" s="170">
        <f>IF('Indicator Data'!AH150="No Data",1,IF('Indicator Data imputation'!AH149&lt;&gt;"",1,0))</f>
        <v>0</v>
      </c>
      <c r="AH146" s="170">
        <f>IF('Indicator Data'!AI150="No Data",1,IF('Indicator Data imputation'!AI149&lt;&gt;"",1,0))</f>
        <v>0</v>
      </c>
      <c r="AI146" s="170">
        <f>IF('Indicator Data'!AJ150="No Data",1,IF('Indicator Data imputation'!AJ149&lt;&gt;"",1,0))</f>
        <v>0</v>
      </c>
      <c r="AJ146" s="170">
        <f>IF('Indicator Data'!AK150="No Data",1,IF('Indicator Data imputation'!AK149&lt;&gt;"",1,0))</f>
        <v>0</v>
      </c>
      <c r="AK146" s="170">
        <f>IF('Indicator Data'!AL150="No Data",1,IF('Indicator Data imputation'!AL149&lt;&gt;"",1,0))</f>
        <v>0</v>
      </c>
      <c r="AL146" s="170">
        <f>IF('Indicator Data'!AM150="No Data",1,IF('Indicator Data imputation'!AM149&lt;&gt;"",1,0))</f>
        <v>0</v>
      </c>
      <c r="AM146" s="170">
        <f>IF('Indicator Data'!AN150="No Data",1,IF('Indicator Data imputation'!AN149&lt;&gt;"",1,0))</f>
        <v>0</v>
      </c>
      <c r="AN146" s="170">
        <f>IF('Indicator Data'!AO150="No Data",1,IF('Indicator Data imputation'!AO149&lt;&gt;"",1,0))</f>
        <v>0</v>
      </c>
      <c r="AO146" s="170">
        <f>IF('Indicator Data'!AP150="No Data",1,IF('Indicator Data imputation'!AP149&lt;&gt;"",1,0))</f>
        <v>1</v>
      </c>
      <c r="AP146" s="170">
        <f>IF('Indicator Data'!AQ150="No Data",1,IF('Indicator Data imputation'!AQ149&lt;&gt;"",1,0))</f>
        <v>1</v>
      </c>
      <c r="AQ146" s="170">
        <f>IF('Indicator Data'!AR150="No Data",1,IF('Indicator Data imputation'!AR149&lt;&gt;"",1,0))</f>
        <v>0</v>
      </c>
      <c r="AR146" s="170">
        <f>IF('Indicator Data'!AS150="No Data",1,IF('Indicator Data imputation'!AS149&lt;&gt;"",1,0))</f>
        <v>0</v>
      </c>
      <c r="AS146" s="170">
        <f>IF('Indicator Data'!AT150="No Data",1,IF('Indicator Data imputation'!AT149&lt;&gt;"",1,0))</f>
        <v>1</v>
      </c>
      <c r="AT146" s="170">
        <f>IF('Indicator Data'!AU150="No Data",1,IF('Indicator Data imputation'!AU149&lt;&gt;"",1,0))</f>
        <v>0</v>
      </c>
      <c r="AU146" s="170">
        <f>IF('Indicator Data'!AV150="No Data",1,IF('Indicator Data imputation'!AV149&lt;&gt;"",1,0))</f>
        <v>0</v>
      </c>
      <c r="AV146" s="170">
        <f>IF('Indicator Data'!AW150="No Data",1,IF('Indicator Data imputation'!AW149&lt;&gt;"",1,0))</f>
        <v>0</v>
      </c>
      <c r="AW146" s="170">
        <f>IF('Indicator Data'!AX150="No Data",1,IF('Indicator Data imputation'!AX149&lt;&gt;"",1,0))</f>
        <v>0</v>
      </c>
      <c r="AX146" s="170">
        <f>IF('Indicator Data'!AY150="No Data",1,IF('Indicator Data imputation'!AY149&lt;&gt;"",1,0))</f>
        <v>0</v>
      </c>
      <c r="AY146" s="170">
        <f>IF('Indicator Data'!AZ150="No Data",1,IF('Indicator Data imputation'!AZ149&lt;&gt;"",1,0))</f>
        <v>0</v>
      </c>
      <c r="AZ146" s="170">
        <f>IF('Indicator Data'!BA150="No Data",1,IF('Indicator Data imputation'!BA149&lt;&gt;"",1,0))</f>
        <v>0</v>
      </c>
      <c r="BA146" s="5">
        <f t="shared" si="4"/>
        <v>8</v>
      </c>
      <c r="BB146" s="172">
        <f t="shared" si="5"/>
        <v>0.15686274509803921</v>
      </c>
    </row>
    <row r="147" spans="1:54" x14ac:dyDescent="0.25">
      <c r="A147" s="5" t="s">
        <v>273</v>
      </c>
      <c r="B147" s="170">
        <f>IF('Indicator Data'!C151="No Data",1,IF('Indicator Data imputation'!C150&lt;&gt;"",1,0))</f>
        <v>0</v>
      </c>
      <c r="C147" s="170">
        <f>IF('Indicator Data'!D151="No Data",1,IF('Indicator Data imputation'!D150&lt;&gt;"",1,0))</f>
        <v>0</v>
      </c>
      <c r="D147" s="170">
        <f>IF('Indicator Data'!E151="No Data",1,IF('Indicator Data imputation'!E150&lt;&gt;"",1,0))</f>
        <v>1</v>
      </c>
      <c r="E147" s="170">
        <f>IF('Indicator Data'!F151="No Data",1,IF('Indicator Data imputation'!F150&lt;&gt;"",1,0))</f>
        <v>0</v>
      </c>
      <c r="F147" s="170">
        <f>IF('Indicator Data'!G151="No Data",1,IF('Indicator Data imputation'!G150&lt;&gt;"",1,0))</f>
        <v>0</v>
      </c>
      <c r="G147" s="170">
        <f>IF('Indicator Data'!H151="No Data",1,IF('Indicator Data imputation'!H150&lt;&gt;"",1,0))</f>
        <v>0</v>
      </c>
      <c r="H147" s="170">
        <f>IF('Indicator Data'!I151="No Data",1,IF('Indicator Data imputation'!I150&lt;&gt;"",1,0))</f>
        <v>0</v>
      </c>
      <c r="I147" s="170">
        <f>IF('Indicator Data'!J151="No Data",1,IF('Indicator Data imputation'!J150&lt;&gt;"",1,0))</f>
        <v>0</v>
      </c>
      <c r="J147" s="170">
        <f>IF('Indicator Data'!K151="No Data",1,IF('Indicator Data imputation'!K150&lt;&gt;"",1,0))</f>
        <v>0</v>
      </c>
      <c r="K147" s="170">
        <f>IF('Indicator Data'!L151="No Data",1,IF('Indicator Data imputation'!L150&lt;&gt;"",1,0))</f>
        <v>0</v>
      </c>
      <c r="L147" s="170">
        <f>IF('Indicator Data'!M151="No Data",1,IF('Indicator Data imputation'!M150&lt;&gt;"",1,0))</f>
        <v>0</v>
      </c>
      <c r="M147" s="170">
        <f>IF('Indicator Data'!N151="No Data",1,IF('Indicator Data imputation'!N150&lt;&gt;"",1,0))</f>
        <v>0</v>
      </c>
      <c r="N147" s="170">
        <f>IF('Indicator Data'!O151="No Data",1,IF('Indicator Data imputation'!O150&lt;&gt;"",1,0))</f>
        <v>0</v>
      </c>
      <c r="O147" s="170">
        <f>IF('Indicator Data'!P151="No Data",1,IF('Indicator Data imputation'!P150&lt;&gt;"",1,0))</f>
        <v>0</v>
      </c>
      <c r="P147" s="170">
        <f>IF('Indicator Data'!Q151="No Data",1,IF('Indicator Data imputation'!Q150&lt;&gt;"",1,0))</f>
        <v>0</v>
      </c>
      <c r="Q147" s="170">
        <f>IF('Indicator Data'!R151="No Data",1,IF('Indicator Data imputation'!R150&lt;&gt;"",1,0))</f>
        <v>0</v>
      </c>
      <c r="R147" s="170">
        <f>IF('Indicator Data'!S151="No Data",1,IF('Indicator Data imputation'!S150&lt;&gt;"",1,0))</f>
        <v>0</v>
      </c>
      <c r="S147" s="170">
        <f>IF('Indicator Data'!T151="No Data",1,IF('Indicator Data imputation'!T150&lt;&gt;"",1,0))</f>
        <v>0</v>
      </c>
      <c r="T147" s="170">
        <f>IF('Indicator Data'!U151="No Data",1,IF('Indicator Data imputation'!U150&lt;&gt;"",1,0))</f>
        <v>0</v>
      </c>
      <c r="U147" s="170">
        <f>IF('Indicator Data'!V151="No Data",1,IF('Indicator Data imputation'!V150&lt;&gt;"",1,0))</f>
        <v>0</v>
      </c>
      <c r="V147" s="170">
        <f>IF('Indicator Data'!W151="No Data",1,IF('Indicator Data imputation'!W150&lt;&gt;"",1,0))</f>
        <v>0</v>
      </c>
      <c r="W147" s="170">
        <f>IF('Indicator Data'!X151="No Data",1,IF('Indicator Data imputation'!X150&lt;&gt;"",1,0))</f>
        <v>0</v>
      </c>
      <c r="X147" s="170">
        <f>IF('Indicator Data'!Y151="No Data",1,IF('Indicator Data imputation'!Y150&lt;&gt;"",1,0))</f>
        <v>1</v>
      </c>
      <c r="Y147" s="170">
        <f>IF('Indicator Data'!Z151="No Data",1,IF('Indicator Data imputation'!Z150&lt;&gt;"",1,0))</f>
        <v>0</v>
      </c>
      <c r="Z147" s="170">
        <f>IF('Indicator Data'!AA151="No Data",1,IF('Indicator Data imputation'!AA150&lt;&gt;"",1,0))</f>
        <v>0</v>
      </c>
      <c r="AA147" s="170">
        <f>IF('Indicator Data'!AB151="No Data",1,IF('Indicator Data imputation'!AB150&lt;&gt;"",1,0))</f>
        <v>0</v>
      </c>
      <c r="AB147" s="170">
        <f>IF('Indicator Data'!AC151="No Data",1,IF('Indicator Data imputation'!AC150&lt;&gt;"",1,0))</f>
        <v>0</v>
      </c>
      <c r="AC147" s="170">
        <f>IF('Indicator Data'!AD151="No Data",1,IF('Indicator Data imputation'!AD150&lt;&gt;"",1,0))</f>
        <v>0</v>
      </c>
      <c r="AD147" s="170">
        <f>IF('Indicator Data'!AE151="No Data",1,IF('Indicator Data imputation'!AE150&lt;&gt;"",1,0))</f>
        <v>0</v>
      </c>
      <c r="AE147" s="170">
        <f>IF('Indicator Data'!AF151="No Data",1,IF('Indicator Data imputation'!AF150&lt;&gt;"",1,0))</f>
        <v>0</v>
      </c>
      <c r="AF147" s="170">
        <f>IF('Indicator Data'!AG151="No Data",1,IF('Indicator Data imputation'!AG150&lt;&gt;"",1,0))</f>
        <v>0</v>
      </c>
      <c r="AG147" s="170">
        <f>IF('Indicator Data'!AH151="No Data",1,IF('Indicator Data imputation'!AH150&lt;&gt;"",1,0))</f>
        <v>0</v>
      </c>
      <c r="AH147" s="170">
        <f>IF('Indicator Data'!AI151="No Data",1,IF('Indicator Data imputation'!AI150&lt;&gt;"",1,0))</f>
        <v>0</v>
      </c>
      <c r="AI147" s="170">
        <f>IF('Indicator Data'!AJ151="No Data",1,IF('Indicator Data imputation'!AJ150&lt;&gt;"",1,0))</f>
        <v>0</v>
      </c>
      <c r="AJ147" s="170">
        <f>IF('Indicator Data'!AK151="No Data",1,IF('Indicator Data imputation'!AK150&lt;&gt;"",1,0))</f>
        <v>0</v>
      </c>
      <c r="AK147" s="170">
        <f>IF('Indicator Data'!AL151="No Data",1,IF('Indicator Data imputation'!AL150&lt;&gt;"",1,0))</f>
        <v>0</v>
      </c>
      <c r="AL147" s="170">
        <f>IF('Indicator Data'!AM151="No Data",1,IF('Indicator Data imputation'!AM150&lt;&gt;"",1,0))</f>
        <v>0</v>
      </c>
      <c r="AM147" s="170">
        <f>IF('Indicator Data'!AN151="No Data",1,IF('Indicator Data imputation'!AN150&lt;&gt;"",1,0))</f>
        <v>0</v>
      </c>
      <c r="AN147" s="170">
        <f>IF('Indicator Data'!AO151="No Data",1,IF('Indicator Data imputation'!AO150&lt;&gt;"",1,0))</f>
        <v>0</v>
      </c>
      <c r="AO147" s="170">
        <f>IF('Indicator Data'!AP151="No Data",1,IF('Indicator Data imputation'!AP150&lt;&gt;"",1,0))</f>
        <v>0</v>
      </c>
      <c r="AP147" s="170">
        <f>IF('Indicator Data'!AQ151="No Data",1,IF('Indicator Data imputation'!AQ150&lt;&gt;"",1,0))</f>
        <v>1</v>
      </c>
      <c r="AQ147" s="170">
        <f>IF('Indicator Data'!AR151="No Data",1,IF('Indicator Data imputation'!AR150&lt;&gt;"",1,0))</f>
        <v>1</v>
      </c>
      <c r="AR147" s="170">
        <f>IF('Indicator Data'!AS151="No Data",1,IF('Indicator Data imputation'!AS150&lt;&gt;"",1,0))</f>
        <v>0</v>
      </c>
      <c r="AS147" s="170">
        <f>IF('Indicator Data'!AT151="No Data",1,IF('Indicator Data imputation'!AT150&lt;&gt;"",1,0))</f>
        <v>0</v>
      </c>
      <c r="AT147" s="170">
        <f>IF('Indicator Data'!AU151="No Data",1,IF('Indicator Data imputation'!AU150&lt;&gt;"",1,0))</f>
        <v>0</v>
      </c>
      <c r="AU147" s="170">
        <f>IF('Indicator Data'!AV151="No Data",1,IF('Indicator Data imputation'!AV150&lt;&gt;"",1,0))</f>
        <v>0</v>
      </c>
      <c r="AV147" s="170">
        <f>IF('Indicator Data'!AW151="No Data",1,IF('Indicator Data imputation'!AW150&lt;&gt;"",1,0))</f>
        <v>0</v>
      </c>
      <c r="AW147" s="170">
        <f>IF('Indicator Data'!AX151="No Data",1,IF('Indicator Data imputation'!AX150&lt;&gt;"",1,0))</f>
        <v>0</v>
      </c>
      <c r="AX147" s="170">
        <f>IF('Indicator Data'!AY151="No Data",1,IF('Indicator Data imputation'!AY150&lt;&gt;"",1,0))</f>
        <v>0</v>
      </c>
      <c r="AY147" s="170">
        <f>IF('Indicator Data'!AZ151="No Data",1,IF('Indicator Data imputation'!AZ150&lt;&gt;"",1,0))</f>
        <v>0</v>
      </c>
      <c r="AZ147" s="170">
        <f>IF('Indicator Data'!BA151="No Data",1,IF('Indicator Data imputation'!BA150&lt;&gt;"",1,0))</f>
        <v>0</v>
      </c>
      <c r="BA147" s="5">
        <f t="shared" si="4"/>
        <v>4</v>
      </c>
      <c r="BB147" s="172">
        <f t="shared" si="5"/>
        <v>7.8431372549019607E-2</v>
      </c>
    </row>
    <row r="148" spans="1:54" x14ac:dyDescent="0.25">
      <c r="A148" s="5" t="s">
        <v>275</v>
      </c>
      <c r="B148" s="170">
        <f>IF('Indicator Data'!C152="No Data",1,IF('Indicator Data imputation'!C151&lt;&gt;"",1,0))</f>
        <v>0</v>
      </c>
      <c r="C148" s="170">
        <f>IF('Indicator Data'!D152="No Data",1,IF('Indicator Data imputation'!D151&lt;&gt;"",1,0))</f>
        <v>0</v>
      </c>
      <c r="D148" s="170">
        <f>IF('Indicator Data'!E152="No Data",1,IF('Indicator Data imputation'!E151&lt;&gt;"",1,0))</f>
        <v>0</v>
      </c>
      <c r="E148" s="170">
        <f>IF('Indicator Data'!F152="No Data",1,IF('Indicator Data imputation'!F151&lt;&gt;"",1,0))</f>
        <v>0</v>
      </c>
      <c r="F148" s="170">
        <f>IF('Indicator Data'!G152="No Data",1,IF('Indicator Data imputation'!G151&lt;&gt;"",1,0))</f>
        <v>0</v>
      </c>
      <c r="G148" s="170">
        <f>IF('Indicator Data'!H152="No Data",1,IF('Indicator Data imputation'!H151&lt;&gt;"",1,0))</f>
        <v>0</v>
      </c>
      <c r="H148" s="170">
        <f>IF('Indicator Data'!I152="No Data",1,IF('Indicator Data imputation'!I151&lt;&gt;"",1,0))</f>
        <v>0</v>
      </c>
      <c r="I148" s="170">
        <f>IF('Indicator Data'!J152="No Data",1,IF('Indicator Data imputation'!J151&lt;&gt;"",1,0))</f>
        <v>0</v>
      </c>
      <c r="J148" s="170">
        <f>IF('Indicator Data'!K152="No Data",1,IF('Indicator Data imputation'!K151&lt;&gt;"",1,0))</f>
        <v>0</v>
      </c>
      <c r="K148" s="170">
        <f>IF('Indicator Data'!L152="No Data",1,IF('Indicator Data imputation'!L151&lt;&gt;"",1,0))</f>
        <v>0</v>
      </c>
      <c r="L148" s="170">
        <f>IF('Indicator Data'!M152="No Data",1,IF('Indicator Data imputation'!M151&lt;&gt;"",1,0))</f>
        <v>0</v>
      </c>
      <c r="M148" s="170">
        <f>IF('Indicator Data'!N152="No Data",1,IF('Indicator Data imputation'!N151&lt;&gt;"",1,0))</f>
        <v>0</v>
      </c>
      <c r="N148" s="170">
        <f>IF('Indicator Data'!O152="No Data",1,IF('Indicator Data imputation'!O151&lt;&gt;"",1,0))</f>
        <v>0</v>
      </c>
      <c r="O148" s="170">
        <f>IF('Indicator Data'!P152="No Data",1,IF('Indicator Data imputation'!P151&lt;&gt;"",1,0))</f>
        <v>0</v>
      </c>
      <c r="P148" s="170">
        <f>IF('Indicator Data'!Q152="No Data",1,IF('Indicator Data imputation'!Q151&lt;&gt;"",1,0))</f>
        <v>0</v>
      </c>
      <c r="Q148" s="170">
        <f>IF('Indicator Data'!R152="No Data",1,IF('Indicator Data imputation'!R151&lt;&gt;"",1,0))</f>
        <v>1</v>
      </c>
      <c r="R148" s="170">
        <f>IF('Indicator Data'!S152="No Data",1,IF('Indicator Data imputation'!S151&lt;&gt;"",1,0))</f>
        <v>0</v>
      </c>
      <c r="S148" s="170">
        <f>IF('Indicator Data'!T152="No Data",1,IF('Indicator Data imputation'!T151&lt;&gt;"",1,0))</f>
        <v>0</v>
      </c>
      <c r="T148" s="170">
        <f>IF('Indicator Data'!U152="No Data",1,IF('Indicator Data imputation'!U151&lt;&gt;"",1,0))</f>
        <v>0</v>
      </c>
      <c r="U148" s="170">
        <f>IF('Indicator Data'!V152="No Data",1,IF('Indicator Data imputation'!V151&lt;&gt;"",1,0))</f>
        <v>1</v>
      </c>
      <c r="V148" s="170">
        <f>IF('Indicator Data'!W152="No Data",1,IF('Indicator Data imputation'!W151&lt;&gt;"",1,0))</f>
        <v>0</v>
      </c>
      <c r="W148" s="170">
        <f>IF('Indicator Data'!X152="No Data",1,IF('Indicator Data imputation'!X151&lt;&gt;"",1,0))</f>
        <v>1</v>
      </c>
      <c r="X148" s="170">
        <f>IF('Indicator Data'!Y152="No Data",1,IF('Indicator Data imputation'!Y151&lt;&gt;"",1,0))</f>
        <v>0</v>
      </c>
      <c r="Y148" s="170">
        <f>IF('Indicator Data'!Z152="No Data",1,IF('Indicator Data imputation'!Z151&lt;&gt;"",1,0))</f>
        <v>0</v>
      </c>
      <c r="Z148" s="170">
        <f>IF('Indicator Data'!AA152="No Data",1,IF('Indicator Data imputation'!AA151&lt;&gt;"",1,0))</f>
        <v>0</v>
      </c>
      <c r="AA148" s="170">
        <f>IF('Indicator Data'!AB152="No Data",1,IF('Indicator Data imputation'!AB151&lt;&gt;"",1,0))</f>
        <v>0</v>
      </c>
      <c r="AB148" s="170">
        <f>IF('Indicator Data'!AC152="No Data",1,IF('Indicator Data imputation'!AC151&lt;&gt;"",1,0))</f>
        <v>0</v>
      </c>
      <c r="AC148" s="170">
        <f>IF('Indicator Data'!AD152="No Data",1,IF('Indicator Data imputation'!AD151&lt;&gt;"",1,0))</f>
        <v>0</v>
      </c>
      <c r="AD148" s="170">
        <f>IF('Indicator Data'!AE152="No Data",1,IF('Indicator Data imputation'!AE151&lt;&gt;"",1,0))</f>
        <v>0</v>
      </c>
      <c r="AE148" s="170">
        <f>IF('Indicator Data'!AF152="No Data",1,IF('Indicator Data imputation'!AF151&lt;&gt;"",1,0))</f>
        <v>0</v>
      </c>
      <c r="AF148" s="170">
        <f>IF('Indicator Data'!AG152="No Data",1,IF('Indicator Data imputation'!AG151&lt;&gt;"",1,0))</f>
        <v>1</v>
      </c>
      <c r="AG148" s="170">
        <f>IF('Indicator Data'!AH152="No Data",1,IF('Indicator Data imputation'!AH151&lt;&gt;"",1,0))</f>
        <v>0</v>
      </c>
      <c r="AH148" s="170">
        <f>IF('Indicator Data'!AI152="No Data",1,IF('Indicator Data imputation'!AI151&lt;&gt;"",1,0))</f>
        <v>0</v>
      </c>
      <c r="AI148" s="170">
        <f>IF('Indicator Data'!AJ152="No Data",1,IF('Indicator Data imputation'!AJ151&lt;&gt;"",1,0))</f>
        <v>0</v>
      </c>
      <c r="AJ148" s="170">
        <f>IF('Indicator Data'!AK152="No Data",1,IF('Indicator Data imputation'!AK151&lt;&gt;"",1,0))</f>
        <v>0</v>
      </c>
      <c r="AK148" s="170">
        <f>IF('Indicator Data'!AL152="No Data",1,IF('Indicator Data imputation'!AL151&lt;&gt;"",1,0))</f>
        <v>0</v>
      </c>
      <c r="AL148" s="170">
        <f>IF('Indicator Data'!AM152="No Data",1,IF('Indicator Data imputation'!AM151&lt;&gt;"",1,0))</f>
        <v>0</v>
      </c>
      <c r="AM148" s="170">
        <f>IF('Indicator Data'!AN152="No Data",1,IF('Indicator Data imputation'!AN151&lt;&gt;"",1,0))</f>
        <v>0</v>
      </c>
      <c r="AN148" s="170">
        <f>IF('Indicator Data'!AO152="No Data",1,IF('Indicator Data imputation'!AO151&lt;&gt;"",1,0))</f>
        <v>0</v>
      </c>
      <c r="AO148" s="170">
        <f>IF('Indicator Data'!AP152="No Data",1,IF('Indicator Data imputation'!AP151&lt;&gt;"",1,0))</f>
        <v>0</v>
      </c>
      <c r="AP148" s="170">
        <f>IF('Indicator Data'!AQ152="No Data",1,IF('Indicator Data imputation'!AQ151&lt;&gt;"",1,0))</f>
        <v>0</v>
      </c>
      <c r="AQ148" s="170">
        <f>IF('Indicator Data'!AR152="No Data",1,IF('Indicator Data imputation'!AR151&lt;&gt;"",1,0))</f>
        <v>1</v>
      </c>
      <c r="AR148" s="170">
        <f>IF('Indicator Data'!AS152="No Data",1,IF('Indicator Data imputation'!AS151&lt;&gt;"",1,0))</f>
        <v>0</v>
      </c>
      <c r="AS148" s="170">
        <f>IF('Indicator Data'!AT152="No Data",1,IF('Indicator Data imputation'!AT151&lt;&gt;"",1,0))</f>
        <v>0</v>
      </c>
      <c r="AT148" s="170">
        <f>IF('Indicator Data'!AU152="No Data",1,IF('Indicator Data imputation'!AU151&lt;&gt;"",1,0))</f>
        <v>0</v>
      </c>
      <c r="AU148" s="170">
        <f>IF('Indicator Data'!AV152="No Data",1,IF('Indicator Data imputation'!AV151&lt;&gt;"",1,0))</f>
        <v>0</v>
      </c>
      <c r="AV148" s="170">
        <f>IF('Indicator Data'!AW152="No Data",1,IF('Indicator Data imputation'!AW151&lt;&gt;"",1,0))</f>
        <v>0</v>
      </c>
      <c r="AW148" s="170">
        <f>IF('Indicator Data'!AX152="No Data",1,IF('Indicator Data imputation'!AX151&lt;&gt;"",1,0))</f>
        <v>0</v>
      </c>
      <c r="AX148" s="170">
        <f>IF('Indicator Data'!AY152="No Data",1,IF('Indicator Data imputation'!AY151&lt;&gt;"",1,0))</f>
        <v>0</v>
      </c>
      <c r="AY148" s="170">
        <f>IF('Indicator Data'!AZ152="No Data",1,IF('Indicator Data imputation'!AZ151&lt;&gt;"",1,0))</f>
        <v>0</v>
      </c>
      <c r="AZ148" s="170">
        <f>IF('Indicator Data'!BA152="No Data",1,IF('Indicator Data imputation'!BA151&lt;&gt;"",1,0))</f>
        <v>0</v>
      </c>
      <c r="BA148" s="5">
        <f t="shared" si="4"/>
        <v>5</v>
      </c>
      <c r="BB148" s="172">
        <f t="shared" si="5"/>
        <v>9.8039215686274508E-2</v>
      </c>
    </row>
    <row r="149" spans="1:54" x14ac:dyDescent="0.25">
      <c r="A149" s="5" t="s">
        <v>277</v>
      </c>
      <c r="B149" s="170">
        <f>IF('Indicator Data'!C153="No Data",1,IF('Indicator Data imputation'!C152&lt;&gt;"",1,0))</f>
        <v>0</v>
      </c>
      <c r="C149" s="170">
        <f>IF('Indicator Data'!D153="No Data",1,IF('Indicator Data imputation'!D152&lt;&gt;"",1,0))</f>
        <v>0</v>
      </c>
      <c r="D149" s="170">
        <f>IF('Indicator Data'!E153="No Data",1,IF('Indicator Data imputation'!E152&lt;&gt;"",1,0))</f>
        <v>0</v>
      </c>
      <c r="E149" s="170">
        <f>IF('Indicator Data'!F153="No Data",1,IF('Indicator Data imputation'!F152&lt;&gt;"",1,0))</f>
        <v>0</v>
      </c>
      <c r="F149" s="170">
        <f>IF('Indicator Data'!G153="No Data",1,IF('Indicator Data imputation'!G152&lt;&gt;"",1,0))</f>
        <v>0</v>
      </c>
      <c r="G149" s="170">
        <f>IF('Indicator Data'!H153="No Data",1,IF('Indicator Data imputation'!H152&lt;&gt;"",1,0))</f>
        <v>0</v>
      </c>
      <c r="H149" s="170">
        <f>IF('Indicator Data'!I153="No Data",1,IF('Indicator Data imputation'!I152&lt;&gt;"",1,0))</f>
        <v>0</v>
      </c>
      <c r="I149" s="170">
        <f>IF('Indicator Data'!J153="No Data",1,IF('Indicator Data imputation'!J152&lt;&gt;"",1,0))</f>
        <v>0</v>
      </c>
      <c r="J149" s="170">
        <f>IF('Indicator Data'!K153="No Data",1,IF('Indicator Data imputation'!K152&lt;&gt;"",1,0))</f>
        <v>0</v>
      </c>
      <c r="K149" s="170">
        <f>IF('Indicator Data'!L153="No Data",1,IF('Indicator Data imputation'!L152&lt;&gt;"",1,0))</f>
        <v>0</v>
      </c>
      <c r="L149" s="170">
        <f>IF('Indicator Data'!M153="No Data",1,IF('Indicator Data imputation'!M152&lt;&gt;"",1,0))</f>
        <v>0</v>
      </c>
      <c r="M149" s="170">
        <f>IF('Indicator Data'!N153="No Data",1,IF('Indicator Data imputation'!N152&lt;&gt;"",1,0))</f>
        <v>0</v>
      </c>
      <c r="N149" s="170">
        <f>IF('Indicator Data'!O153="No Data",1,IF('Indicator Data imputation'!O152&lt;&gt;"",1,0))</f>
        <v>0</v>
      </c>
      <c r="O149" s="170">
        <f>IF('Indicator Data'!P153="No Data",1,IF('Indicator Data imputation'!P152&lt;&gt;"",1,0))</f>
        <v>0</v>
      </c>
      <c r="P149" s="170">
        <f>IF('Indicator Data'!Q153="No Data",1,IF('Indicator Data imputation'!Q152&lt;&gt;"",1,0))</f>
        <v>0</v>
      </c>
      <c r="Q149" s="170">
        <f>IF('Indicator Data'!R153="No Data",1,IF('Indicator Data imputation'!R152&lt;&gt;"",1,0))</f>
        <v>0</v>
      </c>
      <c r="R149" s="170">
        <f>IF('Indicator Data'!S153="No Data",1,IF('Indicator Data imputation'!S152&lt;&gt;"",1,0))</f>
        <v>0</v>
      </c>
      <c r="S149" s="170">
        <f>IF('Indicator Data'!T153="No Data",1,IF('Indicator Data imputation'!T152&lt;&gt;"",1,0))</f>
        <v>0</v>
      </c>
      <c r="T149" s="170">
        <f>IF('Indicator Data'!U153="No Data",1,IF('Indicator Data imputation'!U152&lt;&gt;"",1,0))</f>
        <v>0</v>
      </c>
      <c r="U149" s="170">
        <f>IF('Indicator Data'!V153="No Data",1,IF('Indicator Data imputation'!V152&lt;&gt;"",1,0))</f>
        <v>0</v>
      </c>
      <c r="V149" s="170">
        <f>IF('Indicator Data'!W153="No Data",1,IF('Indicator Data imputation'!W152&lt;&gt;"",1,0))</f>
        <v>0</v>
      </c>
      <c r="W149" s="170">
        <f>IF('Indicator Data'!X153="No Data",1,IF('Indicator Data imputation'!X152&lt;&gt;"",1,0))</f>
        <v>0</v>
      </c>
      <c r="X149" s="170">
        <f>IF('Indicator Data'!Y153="No Data",1,IF('Indicator Data imputation'!Y152&lt;&gt;"",1,0))</f>
        <v>0</v>
      </c>
      <c r="Y149" s="170">
        <f>IF('Indicator Data'!Z153="No Data",1,IF('Indicator Data imputation'!Z152&lt;&gt;"",1,0))</f>
        <v>0</v>
      </c>
      <c r="Z149" s="170">
        <f>IF('Indicator Data'!AA153="No Data",1,IF('Indicator Data imputation'!AA152&lt;&gt;"",1,0))</f>
        <v>0</v>
      </c>
      <c r="AA149" s="170">
        <f>IF('Indicator Data'!AB153="No Data",1,IF('Indicator Data imputation'!AB152&lt;&gt;"",1,0))</f>
        <v>0</v>
      </c>
      <c r="AB149" s="170">
        <f>IF('Indicator Data'!AC153="No Data",1,IF('Indicator Data imputation'!AC152&lt;&gt;"",1,0))</f>
        <v>0</v>
      </c>
      <c r="AC149" s="170">
        <f>IF('Indicator Data'!AD153="No Data",1,IF('Indicator Data imputation'!AD152&lt;&gt;"",1,0))</f>
        <v>0</v>
      </c>
      <c r="AD149" s="170">
        <f>IF('Indicator Data'!AE153="No Data",1,IF('Indicator Data imputation'!AE152&lt;&gt;"",1,0))</f>
        <v>0</v>
      </c>
      <c r="AE149" s="170">
        <f>IF('Indicator Data'!AF153="No Data",1,IF('Indicator Data imputation'!AF152&lt;&gt;"",1,0))</f>
        <v>0</v>
      </c>
      <c r="AF149" s="170">
        <f>IF('Indicator Data'!AG153="No Data",1,IF('Indicator Data imputation'!AG152&lt;&gt;"",1,0))</f>
        <v>0</v>
      </c>
      <c r="AG149" s="170">
        <f>IF('Indicator Data'!AH153="No Data",1,IF('Indicator Data imputation'!AH152&lt;&gt;"",1,0))</f>
        <v>0</v>
      </c>
      <c r="AH149" s="170">
        <f>IF('Indicator Data'!AI153="No Data",1,IF('Indicator Data imputation'!AI152&lt;&gt;"",1,0))</f>
        <v>0</v>
      </c>
      <c r="AI149" s="170">
        <f>IF('Indicator Data'!AJ153="No Data",1,IF('Indicator Data imputation'!AJ152&lt;&gt;"",1,0))</f>
        <v>0</v>
      </c>
      <c r="AJ149" s="170">
        <f>IF('Indicator Data'!AK153="No Data",1,IF('Indicator Data imputation'!AK152&lt;&gt;"",1,0))</f>
        <v>0</v>
      </c>
      <c r="AK149" s="170">
        <f>IF('Indicator Data'!AL153="No Data",1,IF('Indicator Data imputation'!AL152&lt;&gt;"",1,0))</f>
        <v>0</v>
      </c>
      <c r="AL149" s="170">
        <f>IF('Indicator Data'!AM153="No Data",1,IF('Indicator Data imputation'!AM152&lt;&gt;"",1,0))</f>
        <v>0</v>
      </c>
      <c r="AM149" s="170">
        <f>IF('Indicator Data'!AN153="No Data",1,IF('Indicator Data imputation'!AN152&lt;&gt;"",1,0))</f>
        <v>0</v>
      </c>
      <c r="AN149" s="170">
        <f>IF('Indicator Data'!AO153="No Data",1,IF('Indicator Data imputation'!AO152&lt;&gt;"",1,0))</f>
        <v>0</v>
      </c>
      <c r="AO149" s="170">
        <f>IF('Indicator Data'!AP153="No Data",1,IF('Indicator Data imputation'!AP152&lt;&gt;"",1,0))</f>
        <v>0</v>
      </c>
      <c r="AP149" s="170">
        <f>IF('Indicator Data'!AQ153="No Data",1,IF('Indicator Data imputation'!AQ152&lt;&gt;"",1,0))</f>
        <v>0</v>
      </c>
      <c r="AQ149" s="170">
        <f>IF('Indicator Data'!AR153="No Data",1,IF('Indicator Data imputation'!AR152&lt;&gt;"",1,0))</f>
        <v>0</v>
      </c>
      <c r="AR149" s="170">
        <f>IF('Indicator Data'!AS153="No Data",1,IF('Indicator Data imputation'!AS152&lt;&gt;"",1,0))</f>
        <v>0</v>
      </c>
      <c r="AS149" s="170">
        <f>IF('Indicator Data'!AT153="No Data",1,IF('Indicator Data imputation'!AT152&lt;&gt;"",1,0))</f>
        <v>0</v>
      </c>
      <c r="AT149" s="170">
        <f>IF('Indicator Data'!AU153="No Data",1,IF('Indicator Data imputation'!AU152&lt;&gt;"",1,0))</f>
        <v>0</v>
      </c>
      <c r="AU149" s="170">
        <f>IF('Indicator Data'!AV153="No Data",1,IF('Indicator Data imputation'!AV152&lt;&gt;"",1,0))</f>
        <v>0</v>
      </c>
      <c r="AV149" s="170">
        <f>IF('Indicator Data'!AW153="No Data",1,IF('Indicator Data imputation'!AW152&lt;&gt;"",1,0))</f>
        <v>0</v>
      </c>
      <c r="AW149" s="170">
        <f>IF('Indicator Data'!AX153="No Data",1,IF('Indicator Data imputation'!AX152&lt;&gt;"",1,0))</f>
        <v>0</v>
      </c>
      <c r="AX149" s="170">
        <f>IF('Indicator Data'!AY153="No Data",1,IF('Indicator Data imputation'!AY152&lt;&gt;"",1,0))</f>
        <v>0</v>
      </c>
      <c r="AY149" s="170">
        <f>IF('Indicator Data'!AZ153="No Data",1,IF('Indicator Data imputation'!AZ152&lt;&gt;"",1,0))</f>
        <v>0</v>
      </c>
      <c r="AZ149" s="170">
        <f>IF('Indicator Data'!BA153="No Data",1,IF('Indicator Data imputation'!BA152&lt;&gt;"",1,0))</f>
        <v>0</v>
      </c>
      <c r="BA149" s="5">
        <f t="shared" si="4"/>
        <v>0</v>
      </c>
      <c r="BB149" s="172">
        <f t="shared" si="5"/>
        <v>0</v>
      </c>
    </row>
    <row r="150" spans="1:54" x14ac:dyDescent="0.25">
      <c r="A150" s="5" t="s">
        <v>279</v>
      </c>
      <c r="B150" s="170">
        <f>IF('Indicator Data'!C154="No Data",1,IF('Indicator Data imputation'!C153&lt;&gt;"",1,0))</f>
        <v>0</v>
      </c>
      <c r="C150" s="170">
        <f>IF('Indicator Data'!D154="No Data",1,IF('Indicator Data imputation'!D153&lt;&gt;"",1,0))</f>
        <v>0</v>
      </c>
      <c r="D150" s="170">
        <f>IF('Indicator Data'!E154="No Data",1,IF('Indicator Data imputation'!E153&lt;&gt;"",1,0))</f>
        <v>0</v>
      </c>
      <c r="E150" s="170">
        <f>IF('Indicator Data'!F154="No Data",1,IF('Indicator Data imputation'!F153&lt;&gt;"",1,0))</f>
        <v>0</v>
      </c>
      <c r="F150" s="170">
        <f>IF('Indicator Data'!G154="No Data",1,IF('Indicator Data imputation'!G153&lt;&gt;"",1,0))</f>
        <v>0</v>
      </c>
      <c r="G150" s="170">
        <f>IF('Indicator Data'!H154="No Data",1,IF('Indicator Data imputation'!H153&lt;&gt;"",1,0))</f>
        <v>0</v>
      </c>
      <c r="H150" s="170">
        <f>IF('Indicator Data'!I154="No Data",1,IF('Indicator Data imputation'!I153&lt;&gt;"",1,0))</f>
        <v>0</v>
      </c>
      <c r="I150" s="170">
        <f>IF('Indicator Data'!J154="No Data",1,IF('Indicator Data imputation'!J153&lt;&gt;"",1,0))</f>
        <v>0</v>
      </c>
      <c r="J150" s="170">
        <f>IF('Indicator Data'!K154="No Data",1,IF('Indicator Data imputation'!K153&lt;&gt;"",1,0))</f>
        <v>0</v>
      </c>
      <c r="K150" s="170">
        <f>IF('Indicator Data'!L154="No Data",1,IF('Indicator Data imputation'!L153&lt;&gt;"",1,0))</f>
        <v>0</v>
      </c>
      <c r="L150" s="170">
        <f>IF('Indicator Data'!M154="No Data",1,IF('Indicator Data imputation'!M153&lt;&gt;"",1,0))</f>
        <v>0</v>
      </c>
      <c r="M150" s="170">
        <f>IF('Indicator Data'!N154="No Data",1,IF('Indicator Data imputation'!N153&lt;&gt;"",1,0))</f>
        <v>0</v>
      </c>
      <c r="N150" s="170">
        <f>IF('Indicator Data'!O154="No Data",1,IF('Indicator Data imputation'!O153&lt;&gt;"",1,0))</f>
        <v>0</v>
      </c>
      <c r="O150" s="170">
        <f>IF('Indicator Data'!P154="No Data",1,IF('Indicator Data imputation'!P153&lt;&gt;"",1,0))</f>
        <v>0</v>
      </c>
      <c r="P150" s="170">
        <f>IF('Indicator Data'!Q154="No Data",1,IF('Indicator Data imputation'!Q153&lt;&gt;"",1,0))</f>
        <v>0</v>
      </c>
      <c r="Q150" s="170">
        <f>IF('Indicator Data'!R154="No Data",1,IF('Indicator Data imputation'!R153&lt;&gt;"",1,0))</f>
        <v>0</v>
      </c>
      <c r="R150" s="170">
        <f>IF('Indicator Data'!S154="No Data",1,IF('Indicator Data imputation'!S153&lt;&gt;"",1,0))</f>
        <v>0</v>
      </c>
      <c r="S150" s="170">
        <f>IF('Indicator Data'!T154="No Data",1,IF('Indicator Data imputation'!T153&lt;&gt;"",1,0))</f>
        <v>0</v>
      </c>
      <c r="T150" s="170">
        <f>IF('Indicator Data'!U154="No Data",1,IF('Indicator Data imputation'!U153&lt;&gt;"",1,0))</f>
        <v>0</v>
      </c>
      <c r="U150" s="170">
        <f>IF('Indicator Data'!V154="No Data",1,IF('Indicator Data imputation'!V153&lt;&gt;"",1,0))</f>
        <v>0</v>
      </c>
      <c r="V150" s="170">
        <f>IF('Indicator Data'!W154="No Data",1,IF('Indicator Data imputation'!W153&lt;&gt;"",1,0))</f>
        <v>0</v>
      </c>
      <c r="W150" s="170">
        <f>IF('Indicator Data'!X154="No Data",1,IF('Indicator Data imputation'!X153&lt;&gt;"",1,0))</f>
        <v>0</v>
      </c>
      <c r="X150" s="170">
        <f>IF('Indicator Data'!Y154="No Data",1,IF('Indicator Data imputation'!Y153&lt;&gt;"",1,0))</f>
        <v>0</v>
      </c>
      <c r="Y150" s="170">
        <f>IF('Indicator Data'!Z154="No Data",1,IF('Indicator Data imputation'!Z153&lt;&gt;"",1,0))</f>
        <v>0</v>
      </c>
      <c r="Z150" s="170">
        <f>IF('Indicator Data'!AA154="No Data",1,IF('Indicator Data imputation'!AA153&lt;&gt;"",1,0))</f>
        <v>0</v>
      </c>
      <c r="AA150" s="170">
        <f>IF('Indicator Data'!AB154="No Data",1,IF('Indicator Data imputation'!AB153&lt;&gt;"",1,0))</f>
        <v>0</v>
      </c>
      <c r="AB150" s="170">
        <f>IF('Indicator Data'!AC154="No Data",1,IF('Indicator Data imputation'!AC153&lt;&gt;"",1,0))</f>
        <v>0</v>
      </c>
      <c r="AC150" s="170">
        <f>IF('Indicator Data'!AD154="No Data",1,IF('Indicator Data imputation'!AD153&lt;&gt;"",1,0))</f>
        <v>0</v>
      </c>
      <c r="AD150" s="170">
        <f>IF('Indicator Data'!AE154="No Data",1,IF('Indicator Data imputation'!AE153&lt;&gt;"",1,0))</f>
        <v>1</v>
      </c>
      <c r="AE150" s="170">
        <f>IF('Indicator Data'!AF154="No Data",1,IF('Indicator Data imputation'!AF153&lt;&gt;"",1,0))</f>
        <v>0</v>
      </c>
      <c r="AF150" s="170">
        <f>IF('Indicator Data'!AG154="No Data",1,IF('Indicator Data imputation'!AG153&lt;&gt;"",1,0))</f>
        <v>0</v>
      </c>
      <c r="AG150" s="170">
        <f>IF('Indicator Data'!AH154="No Data",1,IF('Indicator Data imputation'!AH153&lt;&gt;"",1,0))</f>
        <v>0</v>
      </c>
      <c r="AH150" s="170">
        <f>IF('Indicator Data'!AI154="No Data",1,IF('Indicator Data imputation'!AI153&lt;&gt;"",1,0))</f>
        <v>0</v>
      </c>
      <c r="AI150" s="170">
        <f>IF('Indicator Data'!AJ154="No Data",1,IF('Indicator Data imputation'!AJ153&lt;&gt;"",1,0))</f>
        <v>0</v>
      </c>
      <c r="AJ150" s="170">
        <f>IF('Indicator Data'!AK154="No Data",1,IF('Indicator Data imputation'!AK153&lt;&gt;"",1,0))</f>
        <v>0</v>
      </c>
      <c r="AK150" s="170">
        <f>IF('Indicator Data'!AL154="No Data",1,IF('Indicator Data imputation'!AL153&lt;&gt;"",1,0))</f>
        <v>0</v>
      </c>
      <c r="AL150" s="170">
        <f>IF('Indicator Data'!AM154="No Data",1,IF('Indicator Data imputation'!AM153&lt;&gt;"",1,0))</f>
        <v>0</v>
      </c>
      <c r="AM150" s="170">
        <f>IF('Indicator Data'!AN154="No Data",1,IF('Indicator Data imputation'!AN153&lt;&gt;"",1,0))</f>
        <v>0</v>
      </c>
      <c r="AN150" s="170">
        <f>IF('Indicator Data'!AO154="No Data",1,IF('Indicator Data imputation'!AO153&lt;&gt;"",1,0))</f>
        <v>0</v>
      </c>
      <c r="AO150" s="170">
        <f>IF('Indicator Data'!AP154="No Data",1,IF('Indicator Data imputation'!AP153&lt;&gt;"",1,0))</f>
        <v>0</v>
      </c>
      <c r="AP150" s="170">
        <f>IF('Indicator Data'!AQ154="No Data",1,IF('Indicator Data imputation'!AQ153&lt;&gt;"",1,0))</f>
        <v>0</v>
      </c>
      <c r="AQ150" s="170">
        <f>IF('Indicator Data'!AR154="No Data",1,IF('Indicator Data imputation'!AR153&lt;&gt;"",1,0))</f>
        <v>0</v>
      </c>
      <c r="AR150" s="170">
        <f>IF('Indicator Data'!AS154="No Data",1,IF('Indicator Data imputation'!AS153&lt;&gt;"",1,0))</f>
        <v>0</v>
      </c>
      <c r="AS150" s="170">
        <f>IF('Indicator Data'!AT154="No Data",1,IF('Indicator Data imputation'!AT153&lt;&gt;"",1,0))</f>
        <v>0</v>
      </c>
      <c r="AT150" s="170">
        <f>IF('Indicator Data'!AU154="No Data",1,IF('Indicator Data imputation'!AU153&lt;&gt;"",1,0))</f>
        <v>0</v>
      </c>
      <c r="AU150" s="170">
        <f>IF('Indicator Data'!AV154="No Data",1,IF('Indicator Data imputation'!AV153&lt;&gt;"",1,0))</f>
        <v>0</v>
      </c>
      <c r="AV150" s="170">
        <f>IF('Indicator Data'!AW154="No Data",1,IF('Indicator Data imputation'!AW153&lt;&gt;"",1,0))</f>
        <v>0</v>
      </c>
      <c r="AW150" s="170">
        <f>IF('Indicator Data'!AX154="No Data",1,IF('Indicator Data imputation'!AX153&lt;&gt;"",1,0))</f>
        <v>0</v>
      </c>
      <c r="AX150" s="170">
        <f>IF('Indicator Data'!AY154="No Data",1,IF('Indicator Data imputation'!AY153&lt;&gt;"",1,0))</f>
        <v>0</v>
      </c>
      <c r="AY150" s="170">
        <f>IF('Indicator Data'!AZ154="No Data",1,IF('Indicator Data imputation'!AZ153&lt;&gt;"",1,0))</f>
        <v>0</v>
      </c>
      <c r="AZ150" s="170">
        <f>IF('Indicator Data'!BA154="No Data",1,IF('Indicator Data imputation'!BA153&lt;&gt;"",1,0))</f>
        <v>0</v>
      </c>
      <c r="BA150" s="5">
        <f t="shared" si="4"/>
        <v>1</v>
      </c>
      <c r="BB150" s="172">
        <f t="shared" si="5"/>
        <v>1.9607843137254902E-2</v>
      </c>
    </row>
    <row r="151" spans="1:54" x14ac:dyDescent="0.25">
      <c r="A151" s="5" t="s">
        <v>281</v>
      </c>
      <c r="B151" s="170">
        <f>IF('Indicator Data'!C155="No Data",1,IF('Indicator Data imputation'!C154&lt;&gt;"",1,0))</f>
        <v>0</v>
      </c>
      <c r="C151" s="170">
        <f>IF('Indicator Data'!D155="No Data",1,IF('Indicator Data imputation'!D154&lt;&gt;"",1,0))</f>
        <v>0</v>
      </c>
      <c r="D151" s="170">
        <f>IF('Indicator Data'!E155="No Data",1,IF('Indicator Data imputation'!E154&lt;&gt;"",1,0))</f>
        <v>1</v>
      </c>
      <c r="E151" s="170">
        <f>IF('Indicator Data'!F155="No Data",1,IF('Indicator Data imputation'!F154&lt;&gt;"",1,0))</f>
        <v>0</v>
      </c>
      <c r="F151" s="170">
        <f>IF('Indicator Data'!G155="No Data",1,IF('Indicator Data imputation'!G154&lt;&gt;"",1,0))</f>
        <v>0</v>
      </c>
      <c r="G151" s="170">
        <f>IF('Indicator Data'!H155="No Data",1,IF('Indicator Data imputation'!H154&lt;&gt;"",1,0))</f>
        <v>0</v>
      </c>
      <c r="H151" s="170">
        <f>IF('Indicator Data'!I155="No Data",1,IF('Indicator Data imputation'!I154&lt;&gt;"",1,0))</f>
        <v>0</v>
      </c>
      <c r="I151" s="170">
        <f>IF('Indicator Data'!J155="No Data",1,IF('Indicator Data imputation'!J154&lt;&gt;"",1,0))</f>
        <v>0</v>
      </c>
      <c r="J151" s="170">
        <f>IF('Indicator Data'!K155="No Data",1,IF('Indicator Data imputation'!K154&lt;&gt;"",1,0))</f>
        <v>0</v>
      </c>
      <c r="K151" s="170">
        <f>IF('Indicator Data'!L155="No Data",1,IF('Indicator Data imputation'!L154&lt;&gt;"",1,0))</f>
        <v>1</v>
      </c>
      <c r="L151" s="170">
        <f>IF('Indicator Data'!M155="No Data",1,IF('Indicator Data imputation'!M154&lt;&gt;"",1,0))</f>
        <v>0</v>
      </c>
      <c r="M151" s="170">
        <f>IF('Indicator Data'!N155="No Data",1,IF('Indicator Data imputation'!N154&lt;&gt;"",1,0))</f>
        <v>0</v>
      </c>
      <c r="N151" s="170">
        <f>IF('Indicator Data'!O155="No Data",1,IF('Indicator Data imputation'!O154&lt;&gt;"",1,0))</f>
        <v>0</v>
      </c>
      <c r="O151" s="170">
        <f>IF('Indicator Data'!P155="No Data",1,IF('Indicator Data imputation'!P154&lt;&gt;"",1,0))</f>
        <v>0</v>
      </c>
      <c r="P151" s="170">
        <f>IF('Indicator Data'!Q155="No Data",1,IF('Indicator Data imputation'!Q154&lt;&gt;"",1,0))</f>
        <v>0</v>
      </c>
      <c r="Q151" s="170">
        <f>IF('Indicator Data'!R155="No Data",1,IF('Indicator Data imputation'!R154&lt;&gt;"",1,0))</f>
        <v>1</v>
      </c>
      <c r="R151" s="170">
        <f>IF('Indicator Data'!S155="No Data",1,IF('Indicator Data imputation'!S154&lt;&gt;"",1,0))</f>
        <v>0</v>
      </c>
      <c r="S151" s="170">
        <f>IF('Indicator Data'!T155="No Data",1,IF('Indicator Data imputation'!T154&lt;&gt;"",1,0))</f>
        <v>0</v>
      </c>
      <c r="T151" s="170">
        <f>IF('Indicator Data'!U155="No Data",1,IF('Indicator Data imputation'!U154&lt;&gt;"",1,0))</f>
        <v>0</v>
      </c>
      <c r="U151" s="170">
        <f>IF('Indicator Data'!V155="No Data",1,IF('Indicator Data imputation'!V154&lt;&gt;"",1,0))</f>
        <v>0</v>
      </c>
      <c r="V151" s="170">
        <f>IF('Indicator Data'!W155="No Data",1,IF('Indicator Data imputation'!W154&lt;&gt;"",1,0))</f>
        <v>0</v>
      </c>
      <c r="W151" s="170">
        <f>IF('Indicator Data'!X155="No Data",1,IF('Indicator Data imputation'!X154&lt;&gt;"",1,0))</f>
        <v>0</v>
      </c>
      <c r="X151" s="170">
        <f>IF('Indicator Data'!Y155="No Data",1,IF('Indicator Data imputation'!Y154&lt;&gt;"",1,0))</f>
        <v>0</v>
      </c>
      <c r="Y151" s="170">
        <f>IF('Indicator Data'!Z155="No Data",1,IF('Indicator Data imputation'!Z154&lt;&gt;"",1,0))</f>
        <v>0</v>
      </c>
      <c r="Z151" s="170">
        <f>IF('Indicator Data'!AA155="No Data",1,IF('Indicator Data imputation'!AA154&lt;&gt;"",1,0))</f>
        <v>0</v>
      </c>
      <c r="AA151" s="170">
        <f>IF('Indicator Data'!AB155="No Data",1,IF('Indicator Data imputation'!AB154&lt;&gt;"",1,0))</f>
        <v>1</v>
      </c>
      <c r="AB151" s="170">
        <f>IF('Indicator Data'!AC155="No Data",1,IF('Indicator Data imputation'!AC154&lt;&gt;"",1,0))</f>
        <v>0</v>
      </c>
      <c r="AC151" s="170">
        <f>IF('Indicator Data'!AD155="No Data",1,IF('Indicator Data imputation'!AD154&lt;&gt;"",1,0))</f>
        <v>1</v>
      </c>
      <c r="AD151" s="170">
        <f>IF('Indicator Data'!AE155="No Data",1,IF('Indicator Data imputation'!AE154&lt;&gt;"",1,0))</f>
        <v>1</v>
      </c>
      <c r="AE151" s="170">
        <f>IF('Indicator Data'!AF155="No Data",1,IF('Indicator Data imputation'!AF154&lt;&gt;"",1,0))</f>
        <v>1</v>
      </c>
      <c r="AF151" s="170">
        <f>IF('Indicator Data'!AG155="No Data",1,IF('Indicator Data imputation'!AG154&lt;&gt;"",1,0))</f>
        <v>0</v>
      </c>
      <c r="AG151" s="170">
        <f>IF('Indicator Data'!AH155="No Data",1,IF('Indicator Data imputation'!AH154&lt;&gt;"",1,0))</f>
        <v>0</v>
      </c>
      <c r="AH151" s="170">
        <f>IF('Indicator Data'!AI155="No Data",1,IF('Indicator Data imputation'!AI154&lt;&gt;"",1,0))</f>
        <v>0</v>
      </c>
      <c r="AI151" s="170">
        <f>IF('Indicator Data'!AJ155="No Data",1,IF('Indicator Data imputation'!AJ154&lt;&gt;"",1,0))</f>
        <v>0</v>
      </c>
      <c r="AJ151" s="170">
        <f>IF('Indicator Data'!AK155="No Data",1,IF('Indicator Data imputation'!AK154&lt;&gt;"",1,0))</f>
        <v>0</v>
      </c>
      <c r="AK151" s="170">
        <f>IF('Indicator Data'!AL155="No Data",1,IF('Indicator Data imputation'!AL154&lt;&gt;"",1,0))</f>
        <v>0</v>
      </c>
      <c r="AL151" s="170">
        <f>IF('Indicator Data'!AM155="No Data",1,IF('Indicator Data imputation'!AM154&lt;&gt;"",1,0))</f>
        <v>0</v>
      </c>
      <c r="AM151" s="170">
        <f>IF('Indicator Data'!AN155="No Data",1,IF('Indicator Data imputation'!AN154&lt;&gt;"",1,0))</f>
        <v>1</v>
      </c>
      <c r="AN151" s="170">
        <f>IF('Indicator Data'!AO155="No Data",1,IF('Indicator Data imputation'!AO154&lt;&gt;"",1,0))</f>
        <v>1</v>
      </c>
      <c r="AO151" s="170">
        <f>IF('Indicator Data'!AP155="No Data",1,IF('Indicator Data imputation'!AP154&lt;&gt;"",1,0))</f>
        <v>0</v>
      </c>
      <c r="AP151" s="170">
        <f>IF('Indicator Data'!AQ155="No Data",1,IF('Indicator Data imputation'!AQ154&lt;&gt;"",1,0))</f>
        <v>0</v>
      </c>
      <c r="AQ151" s="170">
        <f>IF('Indicator Data'!AR155="No Data",1,IF('Indicator Data imputation'!AR154&lt;&gt;"",1,0))</f>
        <v>0</v>
      </c>
      <c r="AR151" s="170">
        <f>IF('Indicator Data'!AS155="No Data",1,IF('Indicator Data imputation'!AS154&lt;&gt;"",1,0))</f>
        <v>0</v>
      </c>
      <c r="AS151" s="170">
        <f>IF('Indicator Data'!AT155="No Data",1,IF('Indicator Data imputation'!AT154&lt;&gt;"",1,0))</f>
        <v>0</v>
      </c>
      <c r="AT151" s="170">
        <f>IF('Indicator Data'!AU155="No Data",1,IF('Indicator Data imputation'!AU154&lt;&gt;"",1,0))</f>
        <v>0</v>
      </c>
      <c r="AU151" s="170">
        <f>IF('Indicator Data'!AV155="No Data",1,IF('Indicator Data imputation'!AV154&lt;&gt;"",1,0))</f>
        <v>0</v>
      </c>
      <c r="AV151" s="170">
        <f>IF('Indicator Data'!AW155="No Data",1,IF('Indicator Data imputation'!AW154&lt;&gt;"",1,0))</f>
        <v>0</v>
      </c>
      <c r="AW151" s="170">
        <f>IF('Indicator Data'!AX155="No Data",1,IF('Indicator Data imputation'!AX154&lt;&gt;"",1,0))</f>
        <v>0</v>
      </c>
      <c r="AX151" s="170">
        <f>IF('Indicator Data'!AY155="No Data",1,IF('Indicator Data imputation'!AY154&lt;&gt;"",1,0))</f>
        <v>0</v>
      </c>
      <c r="AY151" s="170">
        <f>IF('Indicator Data'!AZ155="No Data",1,IF('Indicator Data imputation'!AZ154&lt;&gt;"",1,0))</f>
        <v>0</v>
      </c>
      <c r="AZ151" s="170">
        <f>IF('Indicator Data'!BA155="No Data",1,IF('Indicator Data imputation'!BA154&lt;&gt;"",1,0))</f>
        <v>0</v>
      </c>
      <c r="BA151" s="5">
        <f t="shared" si="4"/>
        <v>9</v>
      </c>
      <c r="BB151" s="172">
        <f t="shared" si="5"/>
        <v>0.17647058823529413</v>
      </c>
    </row>
    <row r="152" spans="1:54" x14ac:dyDescent="0.25">
      <c r="A152" s="5" t="s">
        <v>283</v>
      </c>
      <c r="B152" s="170">
        <f>IF('Indicator Data'!C156="No Data",1,IF('Indicator Data imputation'!C155&lt;&gt;"",1,0))</f>
        <v>0</v>
      </c>
      <c r="C152" s="170">
        <f>IF('Indicator Data'!D156="No Data",1,IF('Indicator Data imputation'!D155&lt;&gt;"",1,0))</f>
        <v>0</v>
      </c>
      <c r="D152" s="170">
        <f>IF('Indicator Data'!E156="No Data",1,IF('Indicator Data imputation'!E155&lt;&gt;"",1,0))</f>
        <v>0</v>
      </c>
      <c r="E152" s="170">
        <f>IF('Indicator Data'!F156="No Data",1,IF('Indicator Data imputation'!F155&lt;&gt;"",1,0))</f>
        <v>0</v>
      </c>
      <c r="F152" s="170">
        <f>IF('Indicator Data'!G156="No Data",1,IF('Indicator Data imputation'!G155&lt;&gt;"",1,0))</f>
        <v>0</v>
      </c>
      <c r="G152" s="170">
        <f>IF('Indicator Data'!H156="No Data",1,IF('Indicator Data imputation'!H155&lt;&gt;"",1,0))</f>
        <v>0</v>
      </c>
      <c r="H152" s="170">
        <f>IF('Indicator Data'!I156="No Data",1,IF('Indicator Data imputation'!I155&lt;&gt;"",1,0))</f>
        <v>0</v>
      </c>
      <c r="I152" s="170">
        <f>IF('Indicator Data'!J156="No Data",1,IF('Indicator Data imputation'!J155&lt;&gt;"",1,0))</f>
        <v>0</v>
      </c>
      <c r="J152" s="170">
        <f>IF('Indicator Data'!K156="No Data",1,IF('Indicator Data imputation'!K155&lt;&gt;"",1,0))</f>
        <v>0</v>
      </c>
      <c r="K152" s="170">
        <f>IF('Indicator Data'!L156="No Data",1,IF('Indicator Data imputation'!L155&lt;&gt;"",1,0))</f>
        <v>0</v>
      </c>
      <c r="L152" s="170">
        <f>IF('Indicator Data'!M156="No Data",1,IF('Indicator Data imputation'!M155&lt;&gt;"",1,0))</f>
        <v>0</v>
      </c>
      <c r="M152" s="170">
        <f>IF('Indicator Data'!N156="No Data",1,IF('Indicator Data imputation'!N155&lt;&gt;"",1,0))</f>
        <v>0</v>
      </c>
      <c r="N152" s="170">
        <f>IF('Indicator Data'!O156="No Data",1,IF('Indicator Data imputation'!O155&lt;&gt;"",1,0))</f>
        <v>0</v>
      </c>
      <c r="O152" s="170">
        <f>IF('Indicator Data'!P156="No Data",1,IF('Indicator Data imputation'!P155&lt;&gt;"",1,0))</f>
        <v>0</v>
      </c>
      <c r="P152" s="170">
        <f>IF('Indicator Data'!Q156="No Data",1,IF('Indicator Data imputation'!Q155&lt;&gt;"",1,0))</f>
        <v>0</v>
      </c>
      <c r="Q152" s="170">
        <f>IF('Indicator Data'!R156="No Data",1,IF('Indicator Data imputation'!R155&lt;&gt;"",1,0))</f>
        <v>0</v>
      </c>
      <c r="R152" s="170">
        <f>IF('Indicator Data'!S156="No Data",1,IF('Indicator Data imputation'!S155&lt;&gt;"",1,0))</f>
        <v>0</v>
      </c>
      <c r="S152" s="170">
        <f>IF('Indicator Data'!T156="No Data",1,IF('Indicator Data imputation'!T155&lt;&gt;"",1,0))</f>
        <v>0</v>
      </c>
      <c r="T152" s="170">
        <f>IF('Indicator Data'!U156="No Data",1,IF('Indicator Data imputation'!U155&lt;&gt;"",1,0))</f>
        <v>0</v>
      </c>
      <c r="U152" s="170">
        <f>IF('Indicator Data'!V156="No Data",1,IF('Indicator Data imputation'!V155&lt;&gt;"",1,0))</f>
        <v>0</v>
      </c>
      <c r="V152" s="170">
        <f>IF('Indicator Data'!W156="No Data",1,IF('Indicator Data imputation'!W155&lt;&gt;"",1,0))</f>
        <v>0</v>
      </c>
      <c r="W152" s="170">
        <f>IF('Indicator Data'!X156="No Data",1,IF('Indicator Data imputation'!X155&lt;&gt;"",1,0))</f>
        <v>0</v>
      </c>
      <c r="X152" s="170">
        <f>IF('Indicator Data'!Y156="No Data",1,IF('Indicator Data imputation'!Y155&lt;&gt;"",1,0))</f>
        <v>0</v>
      </c>
      <c r="Y152" s="170">
        <f>IF('Indicator Data'!Z156="No Data",1,IF('Indicator Data imputation'!Z155&lt;&gt;"",1,0))</f>
        <v>0</v>
      </c>
      <c r="Z152" s="170">
        <f>IF('Indicator Data'!AA156="No Data",1,IF('Indicator Data imputation'!AA155&lt;&gt;"",1,0))</f>
        <v>0</v>
      </c>
      <c r="AA152" s="170">
        <f>IF('Indicator Data'!AB156="No Data",1,IF('Indicator Data imputation'!AB155&lt;&gt;"",1,0))</f>
        <v>0</v>
      </c>
      <c r="AB152" s="170">
        <f>IF('Indicator Data'!AC156="No Data",1,IF('Indicator Data imputation'!AC155&lt;&gt;"",1,0))</f>
        <v>0</v>
      </c>
      <c r="AC152" s="170">
        <f>IF('Indicator Data'!AD156="No Data",1,IF('Indicator Data imputation'!AD155&lt;&gt;"",1,0))</f>
        <v>0</v>
      </c>
      <c r="AD152" s="170">
        <f>IF('Indicator Data'!AE156="No Data",1,IF('Indicator Data imputation'!AE155&lt;&gt;"",1,0))</f>
        <v>0</v>
      </c>
      <c r="AE152" s="170">
        <f>IF('Indicator Data'!AF156="No Data",1,IF('Indicator Data imputation'!AF155&lt;&gt;"",1,0))</f>
        <v>0</v>
      </c>
      <c r="AF152" s="170">
        <f>IF('Indicator Data'!AG156="No Data",1,IF('Indicator Data imputation'!AG155&lt;&gt;"",1,0))</f>
        <v>0</v>
      </c>
      <c r="AG152" s="170">
        <f>IF('Indicator Data'!AH156="No Data",1,IF('Indicator Data imputation'!AH155&lt;&gt;"",1,0))</f>
        <v>0</v>
      </c>
      <c r="AH152" s="170">
        <f>IF('Indicator Data'!AI156="No Data",1,IF('Indicator Data imputation'!AI155&lt;&gt;"",1,0))</f>
        <v>0</v>
      </c>
      <c r="AI152" s="170">
        <f>IF('Indicator Data'!AJ156="No Data",1,IF('Indicator Data imputation'!AJ155&lt;&gt;"",1,0))</f>
        <v>0</v>
      </c>
      <c r="AJ152" s="170">
        <f>IF('Indicator Data'!AK156="No Data",1,IF('Indicator Data imputation'!AK155&lt;&gt;"",1,0))</f>
        <v>0</v>
      </c>
      <c r="AK152" s="170">
        <f>IF('Indicator Data'!AL156="No Data",1,IF('Indicator Data imputation'!AL155&lt;&gt;"",1,0))</f>
        <v>0</v>
      </c>
      <c r="AL152" s="170">
        <f>IF('Indicator Data'!AM156="No Data",1,IF('Indicator Data imputation'!AM155&lt;&gt;"",1,0))</f>
        <v>0</v>
      </c>
      <c r="AM152" s="170">
        <f>IF('Indicator Data'!AN156="No Data",1,IF('Indicator Data imputation'!AN155&lt;&gt;"",1,0))</f>
        <v>0</v>
      </c>
      <c r="AN152" s="170">
        <f>IF('Indicator Data'!AO156="No Data",1,IF('Indicator Data imputation'!AO155&lt;&gt;"",1,0))</f>
        <v>0</v>
      </c>
      <c r="AO152" s="170">
        <f>IF('Indicator Data'!AP156="No Data",1,IF('Indicator Data imputation'!AP155&lt;&gt;"",1,0))</f>
        <v>0</v>
      </c>
      <c r="AP152" s="170">
        <f>IF('Indicator Data'!AQ156="No Data",1,IF('Indicator Data imputation'!AQ155&lt;&gt;"",1,0))</f>
        <v>0</v>
      </c>
      <c r="AQ152" s="170">
        <f>IF('Indicator Data'!AR156="No Data",1,IF('Indicator Data imputation'!AR155&lt;&gt;"",1,0))</f>
        <v>0</v>
      </c>
      <c r="AR152" s="170">
        <f>IF('Indicator Data'!AS156="No Data",1,IF('Indicator Data imputation'!AS155&lt;&gt;"",1,0))</f>
        <v>0</v>
      </c>
      <c r="AS152" s="170">
        <f>IF('Indicator Data'!AT156="No Data",1,IF('Indicator Data imputation'!AT155&lt;&gt;"",1,0))</f>
        <v>0</v>
      </c>
      <c r="AT152" s="170">
        <f>IF('Indicator Data'!AU156="No Data",1,IF('Indicator Data imputation'!AU155&lt;&gt;"",1,0))</f>
        <v>0</v>
      </c>
      <c r="AU152" s="170">
        <f>IF('Indicator Data'!AV156="No Data",1,IF('Indicator Data imputation'!AV155&lt;&gt;"",1,0))</f>
        <v>0</v>
      </c>
      <c r="AV152" s="170">
        <f>IF('Indicator Data'!AW156="No Data",1,IF('Indicator Data imputation'!AW155&lt;&gt;"",1,0))</f>
        <v>0</v>
      </c>
      <c r="AW152" s="170">
        <f>IF('Indicator Data'!AX156="No Data",1,IF('Indicator Data imputation'!AX155&lt;&gt;"",1,0))</f>
        <v>0</v>
      </c>
      <c r="AX152" s="170">
        <f>IF('Indicator Data'!AY156="No Data",1,IF('Indicator Data imputation'!AY155&lt;&gt;"",1,0))</f>
        <v>0</v>
      </c>
      <c r="AY152" s="170">
        <f>IF('Indicator Data'!AZ156="No Data",1,IF('Indicator Data imputation'!AZ155&lt;&gt;"",1,0))</f>
        <v>0</v>
      </c>
      <c r="AZ152" s="170">
        <f>IF('Indicator Data'!BA156="No Data",1,IF('Indicator Data imputation'!BA155&lt;&gt;"",1,0))</f>
        <v>0</v>
      </c>
      <c r="BA152" s="5">
        <f t="shared" si="4"/>
        <v>0</v>
      </c>
      <c r="BB152" s="172">
        <f t="shared" si="5"/>
        <v>0</v>
      </c>
    </row>
    <row r="153" spans="1:54" x14ac:dyDescent="0.25">
      <c r="A153" s="5" t="s">
        <v>285</v>
      </c>
      <c r="B153" s="170">
        <f>IF('Indicator Data'!C157="No Data",1,IF('Indicator Data imputation'!C156&lt;&gt;"",1,0))</f>
        <v>0</v>
      </c>
      <c r="C153" s="170">
        <f>IF('Indicator Data'!D157="No Data",1,IF('Indicator Data imputation'!D156&lt;&gt;"",1,0))</f>
        <v>0</v>
      </c>
      <c r="D153" s="170">
        <f>IF('Indicator Data'!E157="No Data",1,IF('Indicator Data imputation'!E156&lt;&gt;"",1,0))</f>
        <v>1</v>
      </c>
      <c r="E153" s="170">
        <f>IF('Indicator Data'!F157="No Data",1,IF('Indicator Data imputation'!F156&lt;&gt;"",1,0))</f>
        <v>0</v>
      </c>
      <c r="F153" s="170">
        <f>IF('Indicator Data'!G157="No Data",1,IF('Indicator Data imputation'!G156&lt;&gt;"",1,0))</f>
        <v>0</v>
      </c>
      <c r="G153" s="170">
        <f>IF('Indicator Data'!H157="No Data",1,IF('Indicator Data imputation'!H156&lt;&gt;"",1,0))</f>
        <v>0</v>
      </c>
      <c r="H153" s="170">
        <f>IF('Indicator Data'!I157="No Data",1,IF('Indicator Data imputation'!I156&lt;&gt;"",1,0))</f>
        <v>0</v>
      </c>
      <c r="I153" s="170">
        <f>IF('Indicator Data'!J157="No Data",1,IF('Indicator Data imputation'!J156&lt;&gt;"",1,0))</f>
        <v>0</v>
      </c>
      <c r="J153" s="170">
        <f>IF('Indicator Data'!K157="No Data",1,IF('Indicator Data imputation'!K156&lt;&gt;"",1,0))</f>
        <v>0</v>
      </c>
      <c r="K153" s="170">
        <f>IF('Indicator Data'!L157="No Data",1,IF('Indicator Data imputation'!L156&lt;&gt;"",1,0))</f>
        <v>0</v>
      </c>
      <c r="L153" s="170">
        <f>IF('Indicator Data'!M157="No Data",1,IF('Indicator Data imputation'!M156&lt;&gt;"",1,0))</f>
        <v>0</v>
      </c>
      <c r="M153" s="170">
        <f>IF('Indicator Data'!N157="No Data",1,IF('Indicator Data imputation'!N156&lt;&gt;"",1,0))</f>
        <v>0</v>
      </c>
      <c r="N153" s="170">
        <f>IF('Indicator Data'!O157="No Data",1,IF('Indicator Data imputation'!O156&lt;&gt;"",1,0))</f>
        <v>0</v>
      </c>
      <c r="O153" s="170">
        <f>IF('Indicator Data'!P157="No Data",1,IF('Indicator Data imputation'!P156&lt;&gt;"",1,0))</f>
        <v>0</v>
      </c>
      <c r="P153" s="170">
        <f>IF('Indicator Data'!Q157="No Data",1,IF('Indicator Data imputation'!Q156&lt;&gt;"",1,0))</f>
        <v>0</v>
      </c>
      <c r="Q153" s="170">
        <f>IF('Indicator Data'!R157="No Data",1,IF('Indicator Data imputation'!R156&lt;&gt;"",1,0))</f>
        <v>1</v>
      </c>
      <c r="R153" s="170">
        <f>IF('Indicator Data'!S157="No Data",1,IF('Indicator Data imputation'!S156&lt;&gt;"",1,0))</f>
        <v>0</v>
      </c>
      <c r="S153" s="170">
        <f>IF('Indicator Data'!T157="No Data",1,IF('Indicator Data imputation'!T156&lt;&gt;"",1,0))</f>
        <v>0</v>
      </c>
      <c r="T153" s="170">
        <f>IF('Indicator Data'!U157="No Data",1,IF('Indicator Data imputation'!U156&lt;&gt;"",1,0))</f>
        <v>0</v>
      </c>
      <c r="U153" s="170">
        <f>IF('Indicator Data'!V157="No Data",1,IF('Indicator Data imputation'!V156&lt;&gt;"",1,0))</f>
        <v>1</v>
      </c>
      <c r="V153" s="170">
        <f>IF('Indicator Data'!W157="No Data",1,IF('Indicator Data imputation'!W156&lt;&gt;"",1,0))</f>
        <v>0</v>
      </c>
      <c r="W153" s="170">
        <f>IF('Indicator Data'!X157="No Data",1,IF('Indicator Data imputation'!X156&lt;&gt;"",1,0))</f>
        <v>1</v>
      </c>
      <c r="X153" s="170">
        <f>IF('Indicator Data'!Y157="No Data",1,IF('Indicator Data imputation'!Y156&lt;&gt;"",1,0))</f>
        <v>0</v>
      </c>
      <c r="Y153" s="170">
        <f>IF('Indicator Data'!Z157="No Data",1,IF('Indicator Data imputation'!Z156&lt;&gt;"",1,0))</f>
        <v>0</v>
      </c>
      <c r="Z153" s="170">
        <f>IF('Indicator Data'!AA157="No Data",1,IF('Indicator Data imputation'!AA156&lt;&gt;"",1,0))</f>
        <v>0</v>
      </c>
      <c r="AA153" s="170">
        <f>IF('Indicator Data'!AB157="No Data",1,IF('Indicator Data imputation'!AB156&lt;&gt;"",1,0))</f>
        <v>0</v>
      </c>
      <c r="AB153" s="170">
        <f>IF('Indicator Data'!AC157="No Data",1,IF('Indicator Data imputation'!AC156&lt;&gt;"",1,0))</f>
        <v>0</v>
      </c>
      <c r="AC153" s="170">
        <f>IF('Indicator Data'!AD157="No Data",1,IF('Indicator Data imputation'!AD156&lt;&gt;"",1,0))</f>
        <v>0</v>
      </c>
      <c r="AD153" s="170">
        <f>IF('Indicator Data'!AE157="No Data",1,IF('Indicator Data imputation'!AE156&lt;&gt;"",1,0))</f>
        <v>1</v>
      </c>
      <c r="AE153" s="170">
        <f>IF('Indicator Data'!AF157="No Data",1,IF('Indicator Data imputation'!AF156&lt;&gt;"",1,0))</f>
        <v>0</v>
      </c>
      <c r="AF153" s="170">
        <f>IF('Indicator Data'!AG157="No Data",1,IF('Indicator Data imputation'!AG156&lt;&gt;"",1,0))</f>
        <v>1</v>
      </c>
      <c r="AG153" s="170">
        <f>IF('Indicator Data'!AH157="No Data",1,IF('Indicator Data imputation'!AH156&lt;&gt;"",1,0))</f>
        <v>0</v>
      </c>
      <c r="AH153" s="170">
        <f>IF('Indicator Data'!AI157="No Data",1,IF('Indicator Data imputation'!AI156&lt;&gt;"",1,0))</f>
        <v>0</v>
      </c>
      <c r="AI153" s="170">
        <f>IF('Indicator Data'!AJ157="No Data",1,IF('Indicator Data imputation'!AJ156&lt;&gt;"",1,0))</f>
        <v>0</v>
      </c>
      <c r="AJ153" s="170">
        <f>IF('Indicator Data'!AK157="No Data",1,IF('Indicator Data imputation'!AK156&lt;&gt;"",1,0))</f>
        <v>0</v>
      </c>
      <c r="AK153" s="170">
        <f>IF('Indicator Data'!AL157="No Data",1,IF('Indicator Data imputation'!AL156&lt;&gt;"",1,0))</f>
        <v>0</v>
      </c>
      <c r="AL153" s="170">
        <f>IF('Indicator Data'!AM157="No Data",1,IF('Indicator Data imputation'!AM156&lt;&gt;"",1,0))</f>
        <v>0</v>
      </c>
      <c r="AM153" s="170">
        <f>IF('Indicator Data'!AN157="No Data",1,IF('Indicator Data imputation'!AN156&lt;&gt;"",1,0))</f>
        <v>1</v>
      </c>
      <c r="AN153" s="170">
        <f>IF('Indicator Data'!AO157="No Data",1,IF('Indicator Data imputation'!AO156&lt;&gt;"",1,0))</f>
        <v>1</v>
      </c>
      <c r="AO153" s="170">
        <f>IF('Indicator Data'!AP157="No Data",1,IF('Indicator Data imputation'!AP156&lt;&gt;"",1,0))</f>
        <v>0</v>
      </c>
      <c r="AP153" s="170">
        <f>IF('Indicator Data'!AQ157="No Data",1,IF('Indicator Data imputation'!AQ156&lt;&gt;"",1,0))</f>
        <v>0</v>
      </c>
      <c r="AQ153" s="170">
        <f>IF('Indicator Data'!AR157="No Data",1,IF('Indicator Data imputation'!AR156&lt;&gt;"",1,0))</f>
        <v>0</v>
      </c>
      <c r="AR153" s="170">
        <f>IF('Indicator Data'!AS157="No Data",1,IF('Indicator Data imputation'!AS156&lt;&gt;"",1,0))</f>
        <v>0</v>
      </c>
      <c r="AS153" s="170">
        <f>IF('Indicator Data'!AT157="No Data",1,IF('Indicator Data imputation'!AT156&lt;&gt;"",1,0))</f>
        <v>0</v>
      </c>
      <c r="AT153" s="170">
        <f>IF('Indicator Data'!AU157="No Data",1,IF('Indicator Data imputation'!AU156&lt;&gt;"",1,0))</f>
        <v>0</v>
      </c>
      <c r="AU153" s="170">
        <f>IF('Indicator Data'!AV157="No Data",1,IF('Indicator Data imputation'!AV156&lt;&gt;"",1,0))</f>
        <v>0</v>
      </c>
      <c r="AV153" s="170">
        <f>IF('Indicator Data'!AW157="No Data",1,IF('Indicator Data imputation'!AW156&lt;&gt;"",1,0))</f>
        <v>0</v>
      </c>
      <c r="AW153" s="170">
        <f>IF('Indicator Data'!AX157="No Data",1,IF('Indicator Data imputation'!AX156&lt;&gt;"",1,0))</f>
        <v>0</v>
      </c>
      <c r="AX153" s="170">
        <f>IF('Indicator Data'!AY157="No Data",1,IF('Indicator Data imputation'!AY156&lt;&gt;"",1,0))</f>
        <v>0</v>
      </c>
      <c r="AY153" s="170">
        <f>IF('Indicator Data'!AZ157="No Data",1,IF('Indicator Data imputation'!AZ156&lt;&gt;"",1,0))</f>
        <v>0</v>
      </c>
      <c r="AZ153" s="170">
        <f>IF('Indicator Data'!BA157="No Data",1,IF('Indicator Data imputation'!BA156&lt;&gt;"",1,0))</f>
        <v>0</v>
      </c>
      <c r="BA153" s="5">
        <f t="shared" si="4"/>
        <v>8</v>
      </c>
      <c r="BB153" s="172">
        <f t="shared" si="5"/>
        <v>0.15686274509803921</v>
      </c>
    </row>
    <row r="154" spans="1:54" x14ac:dyDescent="0.25">
      <c r="A154" s="5" t="s">
        <v>287</v>
      </c>
      <c r="B154" s="170">
        <f>IF('Indicator Data'!C158="No Data",1,IF('Indicator Data imputation'!C157&lt;&gt;"",1,0))</f>
        <v>0</v>
      </c>
      <c r="C154" s="170">
        <f>IF('Indicator Data'!D158="No Data",1,IF('Indicator Data imputation'!D157&lt;&gt;"",1,0))</f>
        <v>0</v>
      </c>
      <c r="D154" s="170">
        <f>IF('Indicator Data'!E158="No Data",1,IF('Indicator Data imputation'!E157&lt;&gt;"",1,0))</f>
        <v>0</v>
      </c>
      <c r="E154" s="170">
        <f>IF('Indicator Data'!F158="No Data",1,IF('Indicator Data imputation'!F157&lt;&gt;"",1,0))</f>
        <v>0</v>
      </c>
      <c r="F154" s="170">
        <f>IF('Indicator Data'!G158="No Data",1,IF('Indicator Data imputation'!G157&lt;&gt;"",1,0))</f>
        <v>0</v>
      </c>
      <c r="G154" s="170">
        <f>IF('Indicator Data'!H158="No Data",1,IF('Indicator Data imputation'!H157&lt;&gt;"",1,0))</f>
        <v>0</v>
      </c>
      <c r="H154" s="170">
        <f>IF('Indicator Data'!I158="No Data",1,IF('Indicator Data imputation'!I157&lt;&gt;"",1,0))</f>
        <v>0</v>
      </c>
      <c r="I154" s="170">
        <f>IF('Indicator Data'!J158="No Data",1,IF('Indicator Data imputation'!J157&lt;&gt;"",1,0))</f>
        <v>0</v>
      </c>
      <c r="J154" s="170">
        <f>IF('Indicator Data'!K158="No Data",1,IF('Indicator Data imputation'!K157&lt;&gt;"",1,0))</f>
        <v>0</v>
      </c>
      <c r="K154" s="170">
        <f>IF('Indicator Data'!L158="No Data",1,IF('Indicator Data imputation'!L157&lt;&gt;"",1,0))</f>
        <v>0</v>
      </c>
      <c r="L154" s="170">
        <f>IF('Indicator Data'!M158="No Data",1,IF('Indicator Data imputation'!M157&lt;&gt;"",1,0))</f>
        <v>0</v>
      </c>
      <c r="M154" s="170">
        <f>IF('Indicator Data'!N158="No Data",1,IF('Indicator Data imputation'!N157&lt;&gt;"",1,0))</f>
        <v>0</v>
      </c>
      <c r="N154" s="170">
        <f>IF('Indicator Data'!O158="No Data",1,IF('Indicator Data imputation'!O157&lt;&gt;"",1,0))</f>
        <v>0</v>
      </c>
      <c r="O154" s="170">
        <f>IF('Indicator Data'!P158="No Data",1,IF('Indicator Data imputation'!P157&lt;&gt;"",1,0))</f>
        <v>0</v>
      </c>
      <c r="P154" s="170">
        <f>IF('Indicator Data'!Q158="No Data",1,IF('Indicator Data imputation'!Q157&lt;&gt;"",1,0))</f>
        <v>0</v>
      </c>
      <c r="Q154" s="170">
        <f>IF('Indicator Data'!R158="No Data",1,IF('Indicator Data imputation'!R157&lt;&gt;"",1,0))</f>
        <v>1</v>
      </c>
      <c r="R154" s="170">
        <f>IF('Indicator Data'!S158="No Data",1,IF('Indicator Data imputation'!S157&lt;&gt;"",1,0))</f>
        <v>0</v>
      </c>
      <c r="S154" s="170">
        <f>IF('Indicator Data'!T158="No Data",1,IF('Indicator Data imputation'!T157&lt;&gt;"",1,0))</f>
        <v>0</v>
      </c>
      <c r="T154" s="170">
        <f>IF('Indicator Data'!U158="No Data",1,IF('Indicator Data imputation'!U157&lt;&gt;"",1,0))</f>
        <v>0</v>
      </c>
      <c r="U154" s="170">
        <f>IF('Indicator Data'!V158="No Data",1,IF('Indicator Data imputation'!V157&lt;&gt;"",1,0))</f>
        <v>1</v>
      </c>
      <c r="V154" s="170">
        <f>IF('Indicator Data'!W158="No Data",1,IF('Indicator Data imputation'!W157&lt;&gt;"",1,0))</f>
        <v>0</v>
      </c>
      <c r="W154" s="170">
        <f>IF('Indicator Data'!X158="No Data",1,IF('Indicator Data imputation'!X157&lt;&gt;"",1,0))</f>
        <v>1</v>
      </c>
      <c r="X154" s="170">
        <f>IF('Indicator Data'!Y158="No Data",1,IF('Indicator Data imputation'!Y157&lt;&gt;"",1,0))</f>
        <v>0</v>
      </c>
      <c r="Y154" s="170">
        <f>IF('Indicator Data'!Z158="No Data",1,IF('Indicator Data imputation'!Z157&lt;&gt;"",1,0))</f>
        <v>0</v>
      </c>
      <c r="Z154" s="170">
        <f>IF('Indicator Data'!AA158="No Data",1,IF('Indicator Data imputation'!AA157&lt;&gt;"",1,0))</f>
        <v>0</v>
      </c>
      <c r="AA154" s="170">
        <f>IF('Indicator Data'!AB158="No Data",1,IF('Indicator Data imputation'!AB157&lt;&gt;"",1,0))</f>
        <v>0</v>
      </c>
      <c r="AB154" s="170">
        <f>IF('Indicator Data'!AC158="No Data",1,IF('Indicator Data imputation'!AC157&lt;&gt;"",1,0))</f>
        <v>0</v>
      </c>
      <c r="AC154" s="170">
        <f>IF('Indicator Data'!AD158="No Data",1,IF('Indicator Data imputation'!AD157&lt;&gt;"",1,0))</f>
        <v>0</v>
      </c>
      <c r="AD154" s="170">
        <f>IF('Indicator Data'!AE158="No Data",1,IF('Indicator Data imputation'!AE157&lt;&gt;"",1,0))</f>
        <v>1</v>
      </c>
      <c r="AE154" s="170">
        <f>IF('Indicator Data'!AF158="No Data",1,IF('Indicator Data imputation'!AF157&lt;&gt;"",1,0))</f>
        <v>0</v>
      </c>
      <c r="AF154" s="170">
        <f>IF('Indicator Data'!AG158="No Data",1,IF('Indicator Data imputation'!AG157&lt;&gt;"",1,0))</f>
        <v>0</v>
      </c>
      <c r="AG154" s="170">
        <f>IF('Indicator Data'!AH158="No Data",1,IF('Indicator Data imputation'!AH157&lt;&gt;"",1,0))</f>
        <v>0</v>
      </c>
      <c r="AH154" s="170">
        <f>IF('Indicator Data'!AI158="No Data",1,IF('Indicator Data imputation'!AI157&lt;&gt;"",1,0))</f>
        <v>0</v>
      </c>
      <c r="AI154" s="170">
        <f>IF('Indicator Data'!AJ158="No Data",1,IF('Indicator Data imputation'!AJ157&lt;&gt;"",1,0))</f>
        <v>0</v>
      </c>
      <c r="AJ154" s="170">
        <f>IF('Indicator Data'!AK158="No Data",1,IF('Indicator Data imputation'!AK157&lt;&gt;"",1,0))</f>
        <v>0</v>
      </c>
      <c r="AK154" s="170">
        <f>IF('Indicator Data'!AL158="No Data",1,IF('Indicator Data imputation'!AL157&lt;&gt;"",1,0))</f>
        <v>0</v>
      </c>
      <c r="AL154" s="170">
        <f>IF('Indicator Data'!AM158="No Data",1,IF('Indicator Data imputation'!AM157&lt;&gt;"",1,0))</f>
        <v>0</v>
      </c>
      <c r="AM154" s="170">
        <f>IF('Indicator Data'!AN158="No Data",1,IF('Indicator Data imputation'!AN157&lt;&gt;"",1,0))</f>
        <v>0</v>
      </c>
      <c r="AN154" s="170">
        <f>IF('Indicator Data'!AO158="No Data",1,IF('Indicator Data imputation'!AO157&lt;&gt;"",1,0))</f>
        <v>0</v>
      </c>
      <c r="AO154" s="170">
        <f>IF('Indicator Data'!AP158="No Data",1,IF('Indicator Data imputation'!AP157&lt;&gt;"",1,0))</f>
        <v>0</v>
      </c>
      <c r="AP154" s="170">
        <f>IF('Indicator Data'!AQ158="No Data",1,IF('Indicator Data imputation'!AQ157&lt;&gt;"",1,0))</f>
        <v>0</v>
      </c>
      <c r="AQ154" s="170">
        <f>IF('Indicator Data'!AR158="No Data",1,IF('Indicator Data imputation'!AR157&lt;&gt;"",1,0))</f>
        <v>0</v>
      </c>
      <c r="AR154" s="170">
        <f>IF('Indicator Data'!AS158="No Data",1,IF('Indicator Data imputation'!AS157&lt;&gt;"",1,0))</f>
        <v>0</v>
      </c>
      <c r="AS154" s="170">
        <f>IF('Indicator Data'!AT158="No Data",1,IF('Indicator Data imputation'!AT157&lt;&gt;"",1,0))</f>
        <v>0</v>
      </c>
      <c r="AT154" s="170">
        <f>IF('Indicator Data'!AU158="No Data",1,IF('Indicator Data imputation'!AU157&lt;&gt;"",1,0))</f>
        <v>0</v>
      </c>
      <c r="AU154" s="170">
        <f>IF('Indicator Data'!AV158="No Data",1,IF('Indicator Data imputation'!AV157&lt;&gt;"",1,0))</f>
        <v>1</v>
      </c>
      <c r="AV154" s="170">
        <f>IF('Indicator Data'!AW158="No Data",1,IF('Indicator Data imputation'!AW157&lt;&gt;"",1,0))</f>
        <v>0</v>
      </c>
      <c r="AW154" s="170">
        <f>IF('Indicator Data'!AX158="No Data",1,IF('Indicator Data imputation'!AX157&lt;&gt;"",1,0))</f>
        <v>0</v>
      </c>
      <c r="AX154" s="170">
        <f>IF('Indicator Data'!AY158="No Data",1,IF('Indicator Data imputation'!AY157&lt;&gt;"",1,0))</f>
        <v>0</v>
      </c>
      <c r="AY154" s="170">
        <f>IF('Indicator Data'!AZ158="No Data",1,IF('Indicator Data imputation'!AZ157&lt;&gt;"",1,0))</f>
        <v>0</v>
      </c>
      <c r="AZ154" s="170">
        <f>IF('Indicator Data'!BA158="No Data",1,IF('Indicator Data imputation'!BA157&lt;&gt;"",1,0))</f>
        <v>0</v>
      </c>
      <c r="BA154" s="5">
        <f t="shared" si="4"/>
        <v>5</v>
      </c>
      <c r="BB154" s="172">
        <f t="shared" si="5"/>
        <v>9.8039215686274508E-2</v>
      </c>
    </row>
    <row r="155" spans="1:54" x14ac:dyDescent="0.25">
      <c r="A155" s="5" t="s">
        <v>289</v>
      </c>
      <c r="B155" s="170">
        <f>IF('Indicator Data'!C159="No Data",1,IF('Indicator Data imputation'!C158&lt;&gt;"",1,0))</f>
        <v>0</v>
      </c>
      <c r="C155" s="170">
        <f>IF('Indicator Data'!D159="No Data",1,IF('Indicator Data imputation'!D158&lt;&gt;"",1,0))</f>
        <v>0</v>
      </c>
      <c r="D155" s="170">
        <f>IF('Indicator Data'!E159="No Data",1,IF('Indicator Data imputation'!E158&lt;&gt;"",1,0))</f>
        <v>0</v>
      </c>
      <c r="E155" s="170">
        <f>IF('Indicator Data'!F159="No Data",1,IF('Indicator Data imputation'!F158&lt;&gt;"",1,0))</f>
        <v>0</v>
      </c>
      <c r="F155" s="170">
        <f>IF('Indicator Data'!G159="No Data",1,IF('Indicator Data imputation'!G158&lt;&gt;"",1,0))</f>
        <v>0</v>
      </c>
      <c r="G155" s="170">
        <f>IF('Indicator Data'!H159="No Data",1,IF('Indicator Data imputation'!H158&lt;&gt;"",1,0))</f>
        <v>0</v>
      </c>
      <c r="H155" s="170">
        <f>IF('Indicator Data'!I159="No Data",1,IF('Indicator Data imputation'!I158&lt;&gt;"",1,0))</f>
        <v>0</v>
      </c>
      <c r="I155" s="170">
        <f>IF('Indicator Data'!J159="No Data",1,IF('Indicator Data imputation'!J158&lt;&gt;"",1,0))</f>
        <v>0</v>
      </c>
      <c r="J155" s="170">
        <f>IF('Indicator Data'!K159="No Data",1,IF('Indicator Data imputation'!K158&lt;&gt;"",1,0))</f>
        <v>0</v>
      </c>
      <c r="K155" s="170">
        <f>IF('Indicator Data'!L159="No Data",1,IF('Indicator Data imputation'!L158&lt;&gt;"",1,0))</f>
        <v>0</v>
      </c>
      <c r="L155" s="170">
        <f>IF('Indicator Data'!M159="No Data",1,IF('Indicator Data imputation'!M158&lt;&gt;"",1,0))</f>
        <v>0</v>
      </c>
      <c r="M155" s="170">
        <f>IF('Indicator Data'!N159="No Data",1,IF('Indicator Data imputation'!N158&lt;&gt;"",1,0))</f>
        <v>0</v>
      </c>
      <c r="N155" s="170">
        <f>IF('Indicator Data'!O159="No Data",1,IF('Indicator Data imputation'!O158&lt;&gt;"",1,0))</f>
        <v>0</v>
      </c>
      <c r="O155" s="170">
        <f>IF('Indicator Data'!P159="No Data",1,IF('Indicator Data imputation'!P158&lt;&gt;"",1,0))</f>
        <v>0</v>
      </c>
      <c r="P155" s="170">
        <f>IF('Indicator Data'!Q159="No Data",1,IF('Indicator Data imputation'!Q158&lt;&gt;"",1,0))</f>
        <v>0</v>
      </c>
      <c r="Q155" s="170">
        <f>IF('Indicator Data'!R159="No Data",1,IF('Indicator Data imputation'!R158&lt;&gt;"",1,0))</f>
        <v>1</v>
      </c>
      <c r="R155" s="170">
        <f>IF('Indicator Data'!S159="No Data",1,IF('Indicator Data imputation'!S158&lt;&gt;"",1,0))</f>
        <v>0</v>
      </c>
      <c r="S155" s="170">
        <f>IF('Indicator Data'!T159="No Data",1,IF('Indicator Data imputation'!T158&lt;&gt;"",1,0))</f>
        <v>0</v>
      </c>
      <c r="T155" s="170">
        <f>IF('Indicator Data'!U159="No Data",1,IF('Indicator Data imputation'!U158&lt;&gt;"",1,0))</f>
        <v>0</v>
      </c>
      <c r="U155" s="170">
        <f>IF('Indicator Data'!V159="No Data",1,IF('Indicator Data imputation'!V158&lt;&gt;"",1,0))</f>
        <v>1</v>
      </c>
      <c r="V155" s="170">
        <f>IF('Indicator Data'!W159="No Data",1,IF('Indicator Data imputation'!W158&lt;&gt;"",1,0))</f>
        <v>0</v>
      </c>
      <c r="W155" s="170">
        <f>IF('Indicator Data'!X159="No Data",1,IF('Indicator Data imputation'!X158&lt;&gt;"",1,0))</f>
        <v>1</v>
      </c>
      <c r="X155" s="170">
        <f>IF('Indicator Data'!Y159="No Data",1,IF('Indicator Data imputation'!Y158&lt;&gt;"",1,0))</f>
        <v>0</v>
      </c>
      <c r="Y155" s="170">
        <f>IF('Indicator Data'!Z159="No Data",1,IF('Indicator Data imputation'!Z158&lt;&gt;"",1,0))</f>
        <v>0</v>
      </c>
      <c r="Z155" s="170">
        <f>IF('Indicator Data'!AA159="No Data",1,IF('Indicator Data imputation'!AA158&lt;&gt;"",1,0))</f>
        <v>0</v>
      </c>
      <c r="AA155" s="170">
        <f>IF('Indicator Data'!AB159="No Data",1,IF('Indicator Data imputation'!AB158&lt;&gt;"",1,0))</f>
        <v>0</v>
      </c>
      <c r="AB155" s="170">
        <f>IF('Indicator Data'!AC159="No Data",1,IF('Indicator Data imputation'!AC158&lt;&gt;"",1,0))</f>
        <v>0</v>
      </c>
      <c r="AC155" s="170">
        <f>IF('Indicator Data'!AD159="No Data",1,IF('Indicator Data imputation'!AD158&lt;&gt;"",1,0))</f>
        <v>0</v>
      </c>
      <c r="AD155" s="170">
        <f>IF('Indicator Data'!AE159="No Data",1,IF('Indicator Data imputation'!AE158&lt;&gt;"",1,0))</f>
        <v>1</v>
      </c>
      <c r="AE155" s="170">
        <f>IF('Indicator Data'!AF159="No Data",1,IF('Indicator Data imputation'!AF158&lt;&gt;"",1,0))</f>
        <v>0</v>
      </c>
      <c r="AF155" s="170">
        <f>IF('Indicator Data'!AG159="No Data",1,IF('Indicator Data imputation'!AG158&lt;&gt;"",1,0))</f>
        <v>0</v>
      </c>
      <c r="AG155" s="170">
        <f>IF('Indicator Data'!AH159="No Data",1,IF('Indicator Data imputation'!AH158&lt;&gt;"",1,0))</f>
        <v>0</v>
      </c>
      <c r="AH155" s="170">
        <f>IF('Indicator Data'!AI159="No Data",1,IF('Indicator Data imputation'!AI158&lt;&gt;"",1,0))</f>
        <v>0</v>
      </c>
      <c r="AI155" s="170">
        <f>IF('Indicator Data'!AJ159="No Data",1,IF('Indicator Data imputation'!AJ158&lt;&gt;"",1,0))</f>
        <v>0</v>
      </c>
      <c r="AJ155" s="170">
        <f>IF('Indicator Data'!AK159="No Data",1,IF('Indicator Data imputation'!AK158&lt;&gt;"",1,0))</f>
        <v>0</v>
      </c>
      <c r="AK155" s="170">
        <f>IF('Indicator Data'!AL159="No Data",1,IF('Indicator Data imputation'!AL158&lt;&gt;"",1,0))</f>
        <v>0</v>
      </c>
      <c r="AL155" s="170">
        <f>IF('Indicator Data'!AM159="No Data",1,IF('Indicator Data imputation'!AM158&lt;&gt;"",1,0))</f>
        <v>0</v>
      </c>
      <c r="AM155" s="170">
        <f>IF('Indicator Data'!AN159="No Data",1,IF('Indicator Data imputation'!AN158&lt;&gt;"",1,0))</f>
        <v>0</v>
      </c>
      <c r="AN155" s="170">
        <f>IF('Indicator Data'!AO159="No Data",1,IF('Indicator Data imputation'!AO158&lt;&gt;"",1,0))</f>
        <v>0</v>
      </c>
      <c r="AO155" s="170">
        <f>IF('Indicator Data'!AP159="No Data",1,IF('Indicator Data imputation'!AP158&lt;&gt;"",1,0))</f>
        <v>0</v>
      </c>
      <c r="AP155" s="170">
        <f>IF('Indicator Data'!AQ159="No Data",1,IF('Indicator Data imputation'!AQ158&lt;&gt;"",1,0))</f>
        <v>0</v>
      </c>
      <c r="AQ155" s="170">
        <f>IF('Indicator Data'!AR159="No Data",1,IF('Indicator Data imputation'!AR158&lt;&gt;"",1,0))</f>
        <v>0</v>
      </c>
      <c r="AR155" s="170">
        <f>IF('Indicator Data'!AS159="No Data",1,IF('Indicator Data imputation'!AS158&lt;&gt;"",1,0))</f>
        <v>0</v>
      </c>
      <c r="AS155" s="170">
        <f>IF('Indicator Data'!AT159="No Data",1,IF('Indicator Data imputation'!AT158&lt;&gt;"",1,0))</f>
        <v>0</v>
      </c>
      <c r="AT155" s="170">
        <f>IF('Indicator Data'!AU159="No Data",1,IF('Indicator Data imputation'!AU158&lt;&gt;"",1,0))</f>
        <v>0</v>
      </c>
      <c r="AU155" s="170">
        <f>IF('Indicator Data'!AV159="No Data",1,IF('Indicator Data imputation'!AV158&lt;&gt;"",1,0))</f>
        <v>0</v>
      </c>
      <c r="AV155" s="170">
        <f>IF('Indicator Data'!AW159="No Data",1,IF('Indicator Data imputation'!AW158&lt;&gt;"",1,0))</f>
        <v>0</v>
      </c>
      <c r="AW155" s="170">
        <f>IF('Indicator Data'!AX159="No Data",1,IF('Indicator Data imputation'!AX158&lt;&gt;"",1,0))</f>
        <v>0</v>
      </c>
      <c r="AX155" s="170">
        <f>IF('Indicator Data'!AY159="No Data",1,IF('Indicator Data imputation'!AY158&lt;&gt;"",1,0))</f>
        <v>0</v>
      </c>
      <c r="AY155" s="170">
        <f>IF('Indicator Data'!AZ159="No Data",1,IF('Indicator Data imputation'!AZ158&lt;&gt;"",1,0))</f>
        <v>0</v>
      </c>
      <c r="AZ155" s="170">
        <f>IF('Indicator Data'!BA159="No Data",1,IF('Indicator Data imputation'!BA158&lt;&gt;"",1,0))</f>
        <v>0</v>
      </c>
      <c r="BA155" s="5">
        <f t="shared" si="4"/>
        <v>4</v>
      </c>
      <c r="BB155" s="172">
        <f t="shared" si="5"/>
        <v>7.8431372549019607E-2</v>
      </c>
    </row>
    <row r="156" spans="1:54" x14ac:dyDescent="0.25">
      <c r="A156" s="5" t="s">
        <v>291</v>
      </c>
      <c r="B156" s="170">
        <f>IF('Indicator Data'!C160="No Data",1,IF('Indicator Data imputation'!C159&lt;&gt;"",1,0))</f>
        <v>0</v>
      </c>
      <c r="C156" s="170">
        <f>IF('Indicator Data'!D160="No Data",1,IF('Indicator Data imputation'!D159&lt;&gt;"",1,0))</f>
        <v>0</v>
      </c>
      <c r="D156" s="170">
        <f>IF('Indicator Data'!E160="No Data",1,IF('Indicator Data imputation'!E159&lt;&gt;"",1,0))</f>
        <v>1</v>
      </c>
      <c r="E156" s="170">
        <f>IF('Indicator Data'!F160="No Data",1,IF('Indicator Data imputation'!F159&lt;&gt;"",1,0))</f>
        <v>0</v>
      </c>
      <c r="F156" s="170">
        <f>IF('Indicator Data'!G160="No Data",1,IF('Indicator Data imputation'!G159&lt;&gt;"",1,0))</f>
        <v>0</v>
      </c>
      <c r="G156" s="170">
        <f>IF('Indicator Data'!H160="No Data",1,IF('Indicator Data imputation'!H159&lt;&gt;"",1,0))</f>
        <v>0</v>
      </c>
      <c r="H156" s="170">
        <f>IF('Indicator Data'!I160="No Data",1,IF('Indicator Data imputation'!I159&lt;&gt;"",1,0))</f>
        <v>0</v>
      </c>
      <c r="I156" s="170">
        <f>IF('Indicator Data'!J160="No Data",1,IF('Indicator Data imputation'!J159&lt;&gt;"",1,0))</f>
        <v>0</v>
      </c>
      <c r="J156" s="170">
        <f>IF('Indicator Data'!K160="No Data",1,IF('Indicator Data imputation'!K159&lt;&gt;"",1,0))</f>
        <v>0</v>
      </c>
      <c r="K156" s="170">
        <f>IF('Indicator Data'!L160="No Data",1,IF('Indicator Data imputation'!L159&lt;&gt;"",1,0))</f>
        <v>0</v>
      </c>
      <c r="L156" s="170">
        <f>IF('Indicator Data'!M160="No Data",1,IF('Indicator Data imputation'!M159&lt;&gt;"",1,0))</f>
        <v>0</v>
      </c>
      <c r="M156" s="170">
        <f>IF('Indicator Data'!N160="No Data",1,IF('Indicator Data imputation'!N159&lt;&gt;"",1,0))</f>
        <v>0</v>
      </c>
      <c r="N156" s="170">
        <f>IF('Indicator Data'!O160="No Data",1,IF('Indicator Data imputation'!O159&lt;&gt;"",1,0))</f>
        <v>0</v>
      </c>
      <c r="O156" s="170">
        <f>IF('Indicator Data'!P160="No Data",1,IF('Indicator Data imputation'!P159&lt;&gt;"",1,0))</f>
        <v>0</v>
      </c>
      <c r="P156" s="170">
        <f>IF('Indicator Data'!Q160="No Data",1,IF('Indicator Data imputation'!Q159&lt;&gt;"",1,0))</f>
        <v>0</v>
      </c>
      <c r="Q156" s="170">
        <f>IF('Indicator Data'!R160="No Data",1,IF('Indicator Data imputation'!R159&lt;&gt;"",1,0))</f>
        <v>1</v>
      </c>
      <c r="R156" s="170">
        <f>IF('Indicator Data'!S160="No Data",1,IF('Indicator Data imputation'!S159&lt;&gt;"",1,0))</f>
        <v>0</v>
      </c>
      <c r="S156" s="170">
        <f>IF('Indicator Data'!T160="No Data",1,IF('Indicator Data imputation'!T159&lt;&gt;"",1,0))</f>
        <v>0</v>
      </c>
      <c r="T156" s="170">
        <f>IF('Indicator Data'!U160="No Data",1,IF('Indicator Data imputation'!U159&lt;&gt;"",1,0))</f>
        <v>0</v>
      </c>
      <c r="U156" s="170">
        <f>IF('Indicator Data'!V160="No Data",1,IF('Indicator Data imputation'!V159&lt;&gt;"",1,0))</f>
        <v>0</v>
      </c>
      <c r="V156" s="170">
        <f>IF('Indicator Data'!W160="No Data",1,IF('Indicator Data imputation'!W159&lt;&gt;"",1,0))</f>
        <v>0</v>
      </c>
      <c r="W156" s="170">
        <f>IF('Indicator Data'!X160="No Data",1,IF('Indicator Data imputation'!X159&lt;&gt;"",1,0))</f>
        <v>0</v>
      </c>
      <c r="X156" s="170">
        <f>IF('Indicator Data'!Y160="No Data",1,IF('Indicator Data imputation'!Y159&lt;&gt;"",1,0))</f>
        <v>0</v>
      </c>
      <c r="Y156" s="170">
        <f>IF('Indicator Data'!Z160="No Data",1,IF('Indicator Data imputation'!Z159&lt;&gt;"",1,0))</f>
        <v>0</v>
      </c>
      <c r="Z156" s="170">
        <f>IF('Indicator Data'!AA160="No Data",1,IF('Indicator Data imputation'!AA159&lt;&gt;"",1,0))</f>
        <v>0</v>
      </c>
      <c r="AA156" s="170">
        <f>IF('Indicator Data'!AB160="No Data",1,IF('Indicator Data imputation'!AB159&lt;&gt;"",1,0))</f>
        <v>1</v>
      </c>
      <c r="AB156" s="170">
        <f>IF('Indicator Data'!AC160="No Data",1,IF('Indicator Data imputation'!AC159&lt;&gt;"",1,0))</f>
        <v>0</v>
      </c>
      <c r="AC156" s="170">
        <f>IF('Indicator Data'!AD160="No Data",1,IF('Indicator Data imputation'!AD159&lt;&gt;"",1,0))</f>
        <v>0</v>
      </c>
      <c r="AD156" s="170">
        <f>IF('Indicator Data'!AE160="No Data",1,IF('Indicator Data imputation'!AE159&lt;&gt;"",1,0))</f>
        <v>0</v>
      </c>
      <c r="AE156" s="170">
        <f>IF('Indicator Data'!AF160="No Data",1,IF('Indicator Data imputation'!AF159&lt;&gt;"",1,0))</f>
        <v>1</v>
      </c>
      <c r="AF156" s="170">
        <f>IF('Indicator Data'!AG160="No Data",1,IF('Indicator Data imputation'!AG159&lt;&gt;"",1,0))</f>
        <v>0</v>
      </c>
      <c r="AG156" s="170">
        <f>IF('Indicator Data'!AH160="No Data",1,IF('Indicator Data imputation'!AH159&lt;&gt;"",1,0))</f>
        <v>0</v>
      </c>
      <c r="AH156" s="170">
        <f>IF('Indicator Data'!AI160="No Data",1,IF('Indicator Data imputation'!AI159&lt;&gt;"",1,0))</f>
        <v>0</v>
      </c>
      <c r="AI156" s="170">
        <f>IF('Indicator Data'!AJ160="No Data",1,IF('Indicator Data imputation'!AJ159&lt;&gt;"",1,0))</f>
        <v>0</v>
      </c>
      <c r="AJ156" s="170">
        <f>IF('Indicator Data'!AK160="No Data",1,IF('Indicator Data imputation'!AK159&lt;&gt;"",1,0))</f>
        <v>0</v>
      </c>
      <c r="AK156" s="170">
        <f>IF('Indicator Data'!AL160="No Data",1,IF('Indicator Data imputation'!AL159&lt;&gt;"",1,0))</f>
        <v>0</v>
      </c>
      <c r="AL156" s="170">
        <f>IF('Indicator Data'!AM160="No Data",1,IF('Indicator Data imputation'!AM159&lt;&gt;"",1,0))</f>
        <v>0</v>
      </c>
      <c r="AM156" s="170">
        <f>IF('Indicator Data'!AN160="No Data",1,IF('Indicator Data imputation'!AN159&lt;&gt;"",1,0))</f>
        <v>0</v>
      </c>
      <c r="AN156" s="170">
        <f>IF('Indicator Data'!AO160="No Data",1,IF('Indicator Data imputation'!AO159&lt;&gt;"",1,0))</f>
        <v>0</v>
      </c>
      <c r="AO156" s="170">
        <f>IF('Indicator Data'!AP160="No Data",1,IF('Indicator Data imputation'!AP159&lt;&gt;"",1,0))</f>
        <v>1</v>
      </c>
      <c r="AP156" s="170">
        <f>IF('Indicator Data'!AQ160="No Data",1,IF('Indicator Data imputation'!AQ159&lt;&gt;"",1,0))</f>
        <v>1</v>
      </c>
      <c r="AQ156" s="170">
        <f>IF('Indicator Data'!AR160="No Data",1,IF('Indicator Data imputation'!AR159&lt;&gt;"",1,0))</f>
        <v>0</v>
      </c>
      <c r="AR156" s="170">
        <f>IF('Indicator Data'!AS160="No Data",1,IF('Indicator Data imputation'!AS159&lt;&gt;"",1,0))</f>
        <v>0</v>
      </c>
      <c r="AS156" s="170">
        <f>IF('Indicator Data'!AT160="No Data",1,IF('Indicator Data imputation'!AT159&lt;&gt;"",1,0))</f>
        <v>0</v>
      </c>
      <c r="AT156" s="170">
        <f>IF('Indicator Data'!AU160="No Data",1,IF('Indicator Data imputation'!AU159&lt;&gt;"",1,0))</f>
        <v>0</v>
      </c>
      <c r="AU156" s="170">
        <f>IF('Indicator Data'!AV160="No Data",1,IF('Indicator Data imputation'!AV159&lt;&gt;"",1,0))</f>
        <v>1</v>
      </c>
      <c r="AV156" s="170">
        <f>IF('Indicator Data'!AW160="No Data",1,IF('Indicator Data imputation'!AW159&lt;&gt;"",1,0))</f>
        <v>0</v>
      </c>
      <c r="AW156" s="170">
        <f>IF('Indicator Data'!AX160="No Data",1,IF('Indicator Data imputation'!AX159&lt;&gt;"",1,0))</f>
        <v>0</v>
      </c>
      <c r="AX156" s="170">
        <f>IF('Indicator Data'!AY160="No Data",1,IF('Indicator Data imputation'!AY159&lt;&gt;"",1,0))</f>
        <v>0</v>
      </c>
      <c r="AY156" s="170">
        <f>IF('Indicator Data'!AZ160="No Data",1,IF('Indicator Data imputation'!AZ159&lt;&gt;"",1,0))</f>
        <v>0</v>
      </c>
      <c r="AZ156" s="170">
        <f>IF('Indicator Data'!BA160="No Data",1,IF('Indicator Data imputation'!BA159&lt;&gt;"",1,0))</f>
        <v>0</v>
      </c>
      <c r="BA156" s="5">
        <f t="shared" si="4"/>
        <v>7</v>
      </c>
      <c r="BB156" s="172">
        <f t="shared" si="5"/>
        <v>0.13725490196078433</v>
      </c>
    </row>
    <row r="157" spans="1:54" x14ac:dyDescent="0.25">
      <c r="A157" s="5" t="s">
        <v>293</v>
      </c>
      <c r="B157" s="170">
        <f>IF('Indicator Data'!C161="No Data",1,IF('Indicator Data imputation'!C160&lt;&gt;"",1,0))</f>
        <v>0</v>
      </c>
      <c r="C157" s="170">
        <f>IF('Indicator Data'!D161="No Data",1,IF('Indicator Data imputation'!D160&lt;&gt;"",1,0))</f>
        <v>0</v>
      </c>
      <c r="D157" s="170">
        <f>IF('Indicator Data'!E161="No Data",1,IF('Indicator Data imputation'!E160&lt;&gt;"",1,0))</f>
        <v>0</v>
      </c>
      <c r="E157" s="170">
        <f>IF('Indicator Data'!F161="No Data",1,IF('Indicator Data imputation'!F160&lt;&gt;"",1,0))</f>
        <v>0</v>
      </c>
      <c r="F157" s="170">
        <f>IF('Indicator Data'!G161="No Data",1,IF('Indicator Data imputation'!G160&lt;&gt;"",1,0))</f>
        <v>0</v>
      </c>
      <c r="G157" s="170">
        <f>IF('Indicator Data'!H161="No Data",1,IF('Indicator Data imputation'!H160&lt;&gt;"",1,0))</f>
        <v>0</v>
      </c>
      <c r="H157" s="170">
        <f>IF('Indicator Data'!I161="No Data",1,IF('Indicator Data imputation'!I160&lt;&gt;"",1,0))</f>
        <v>0</v>
      </c>
      <c r="I157" s="170">
        <f>IF('Indicator Data'!J161="No Data",1,IF('Indicator Data imputation'!J160&lt;&gt;"",1,0))</f>
        <v>0</v>
      </c>
      <c r="J157" s="170">
        <f>IF('Indicator Data'!K161="No Data",1,IF('Indicator Data imputation'!K160&lt;&gt;"",1,0))</f>
        <v>0</v>
      </c>
      <c r="K157" s="170">
        <f>IF('Indicator Data'!L161="No Data",1,IF('Indicator Data imputation'!L160&lt;&gt;"",1,0))</f>
        <v>0</v>
      </c>
      <c r="L157" s="170">
        <f>IF('Indicator Data'!M161="No Data",1,IF('Indicator Data imputation'!M160&lt;&gt;"",1,0))</f>
        <v>0</v>
      </c>
      <c r="M157" s="170">
        <f>IF('Indicator Data'!N161="No Data",1,IF('Indicator Data imputation'!N160&lt;&gt;"",1,0))</f>
        <v>0</v>
      </c>
      <c r="N157" s="170">
        <f>IF('Indicator Data'!O161="No Data",1,IF('Indicator Data imputation'!O160&lt;&gt;"",1,0))</f>
        <v>0</v>
      </c>
      <c r="O157" s="170">
        <f>IF('Indicator Data'!P161="No Data",1,IF('Indicator Data imputation'!P160&lt;&gt;"",1,0))</f>
        <v>0</v>
      </c>
      <c r="P157" s="170">
        <f>IF('Indicator Data'!Q161="No Data",1,IF('Indicator Data imputation'!Q160&lt;&gt;"",1,0))</f>
        <v>1</v>
      </c>
      <c r="Q157" s="170">
        <f>IF('Indicator Data'!R161="No Data",1,IF('Indicator Data imputation'!R160&lt;&gt;"",1,0))</f>
        <v>0</v>
      </c>
      <c r="R157" s="170">
        <f>IF('Indicator Data'!S161="No Data",1,IF('Indicator Data imputation'!S160&lt;&gt;"",1,0))</f>
        <v>0</v>
      </c>
      <c r="S157" s="170">
        <f>IF('Indicator Data'!T161="No Data",1,IF('Indicator Data imputation'!T160&lt;&gt;"",1,0))</f>
        <v>0</v>
      </c>
      <c r="T157" s="170">
        <f>IF('Indicator Data'!U161="No Data",1,IF('Indicator Data imputation'!U160&lt;&gt;"",1,0))</f>
        <v>0</v>
      </c>
      <c r="U157" s="170">
        <f>IF('Indicator Data'!V161="No Data",1,IF('Indicator Data imputation'!V160&lt;&gt;"",1,0))</f>
        <v>0</v>
      </c>
      <c r="V157" s="170">
        <f>IF('Indicator Data'!W161="No Data",1,IF('Indicator Data imputation'!W160&lt;&gt;"",1,0))</f>
        <v>0</v>
      </c>
      <c r="W157" s="170">
        <f>IF('Indicator Data'!X161="No Data",1,IF('Indicator Data imputation'!X160&lt;&gt;"",1,0))</f>
        <v>0</v>
      </c>
      <c r="X157" s="170">
        <f>IF('Indicator Data'!Y161="No Data",1,IF('Indicator Data imputation'!Y160&lt;&gt;"",1,0))</f>
        <v>0</v>
      </c>
      <c r="Y157" s="170">
        <f>IF('Indicator Data'!Z161="No Data",1,IF('Indicator Data imputation'!Z160&lt;&gt;"",1,0))</f>
        <v>0</v>
      </c>
      <c r="Z157" s="170">
        <f>IF('Indicator Data'!AA161="No Data",1,IF('Indicator Data imputation'!AA160&lt;&gt;"",1,0))</f>
        <v>0</v>
      </c>
      <c r="AA157" s="170">
        <f>IF('Indicator Data'!AB161="No Data",1,IF('Indicator Data imputation'!AB160&lt;&gt;"",1,0))</f>
        <v>0</v>
      </c>
      <c r="AB157" s="170">
        <f>IF('Indicator Data'!AC161="No Data",1,IF('Indicator Data imputation'!AC160&lt;&gt;"",1,0))</f>
        <v>1</v>
      </c>
      <c r="AC157" s="170">
        <f>IF('Indicator Data'!AD161="No Data",1,IF('Indicator Data imputation'!AD160&lt;&gt;"",1,0))</f>
        <v>0</v>
      </c>
      <c r="AD157" s="170">
        <f>IF('Indicator Data'!AE161="No Data",1,IF('Indicator Data imputation'!AE160&lt;&gt;"",1,0))</f>
        <v>0</v>
      </c>
      <c r="AE157" s="170">
        <f>IF('Indicator Data'!AF161="No Data",1,IF('Indicator Data imputation'!AF160&lt;&gt;"",1,0))</f>
        <v>0</v>
      </c>
      <c r="AF157" s="170">
        <f>IF('Indicator Data'!AG161="No Data",1,IF('Indicator Data imputation'!AG160&lt;&gt;"",1,0))</f>
        <v>1</v>
      </c>
      <c r="AG157" s="170">
        <f>IF('Indicator Data'!AH161="No Data",1,IF('Indicator Data imputation'!AH160&lt;&gt;"",1,0))</f>
        <v>0</v>
      </c>
      <c r="AH157" s="170">
        <f>IF('Indicator Data'!AI161="No Data",1,IF('Indicator Data imputation'!AI160&lt;&gt;"",1,0))</f>
        <v>0</v>
      </c>
      <c r="AI157" s="170">
        <f>IF('Indicator Data'!AJ161="No Data",1,IF('Indicator Data imputation'!AJ160&lt;&gt;"",1,0))</f>
        <v>0</v>
      </c>
      <c r="AJ157" s="170">
        <f>IF('Indicator Data'!AK161="No Data",1,IF('Indicator Data imputation'!AK160&lt;&gt;"",1,0))</f>
        <v>0</v>
      </c>
      <c r="AK157" s="170">
        <f>IF('Indicator Data'!AL161="No Data",1,IF('Indicator Data imputation'!AL160&lt;&gt;"",1,0))</f>
        <v>0</v>
      </c>
      <c r="AL157" s="170">
        <f>IF('Indicator Data'!AM161="No Data",1,IF('Indicator Data imputation'!AM160&lt;&gt;"",1,0))</f>
        <v>0</v>
      </c>
      <c r="AM157" s="170">
        <f>IF('Indicator Data'!AN161="No Data",1,IF('Indicator Data imputation'!AN160&lt;&gt;"",1,0))</f>
        <v>1</v>
      </c>
      <c r="AN157" s="170">
        <f>IF('Indicator Data'!AO161="No Data",1,IF('Indicator Data imputation'!AO160&lt;&gt;"",1,0))</f>
        <v>1</v>
      </c>
      <c r="AO157" s="170">
        <f>IF('Indicator Data'!AP161="No Data",1,IF('Indicator Data imputation'!AP160&lt;&gt;"",1,0))</f>
        <v>1</v>
      </c>
      <c r="AP157" s="170">
        <f>IF('Indicator Data'!AQ161="No Data",1,IF('Indicator Data imputation'!AQ160&lt;&gt;"",1,0))</f>
        <v>1</v>
      </c>
      <c r="AQ157" s="170">
        <f>IF('Indicator Data'!AR161="No Data",1,IF('Indicator Data imputation'!AR160&lt;&gt;"",1,0))</f>
        <v>1</v>
      </c>
      <c r="AR157" s="170">
        <f>IF('Indicator Data'!AS161="No Data",1,IF('Indicator Data imputation'!AS160&lt;&gt;"",1,0))</f>
        <v>0</v>
      </c>
      <c r="AS157" s="170">
        <f>IF('Indicator Data'!AT161="No Data",1,IF('Indicator Data imputation'!AT160&lt;&gt;"",1,0))</f>
        <v>0</v>
      </c>
      <c r="AT157" s="170">
        <f>IF('Indicator Data'!AU161="No Data",1,IF('Indicator Data imputation'!AU160&lt;&gt;"",1,0))</f>
        <v>0</v>
      </c>
      <c r="AU157" s="170">
        <f>IF('Indicator Data'!AV161="No Data",1,IF('Indicator Data imputation'!AV160&lt;&gt;"",1,0))</f>
        <v>1</v>
      </c>
      <c r="AV157" s="170">
        <f>IF('Indicator Data'!AW161="No Data",1,IF('Indicator Data imputation'!AW160&lt;&gt;"",1,0))</f>
        <v>0</v>
      </c>
      <c r="AW157" s="170">
        <f>IF('Indicator Data'!AX161="No Data",1,IF('Indicator Data imputation'!AX160&lt;&gt;"",1,0))</f>
        <v>0</v>
      </c>
      <c r="AX157" s="170">
        <f>IF('Indicator Data'!AY161="No Data",1,IF('Indicator Data imputation'!AY160&lt;&gt;"",1,0))</f>
        <v>0</v>
      </c>
      <c r="AY157" s="170">
        <f>IF('Indicator Data'!AZ161="No Data",1,IF('Indicator Data imputation'!AZ160&lt;&gt;"",1,0))</f>
        <v>0</v>
      </c>
      <c r="AZ157" s="170">
        <f>IF('Indicator Data'!BA161="No Data",1,IF('Indicator Data imputation'!BA160&lt;&gt;"",1,0))</f>
        <v>0</v>
      </c>
      <c r="BA157" s="5">
        <f t="shared" si="4"/>
        <v>9</v>
      </c>
      <c r="BB157" s="172">
        <f t="shared" si="5"/>
        <v>0.17647058823529413</v>
      </c>
    </row>
    <row r="158" spans="1:54" x14ac:dyDescent="0.25">
      <c r="A158" s="5" t="s">
        <v>295</v>
      </c>
      <c r="B158" s="170">
        <f>IF('Indicator Data'!C162="No Data",1,IF('Indicator Data imputation'!C161&lt;&gt;"",1,0))</f>
        <v>0</v>
      </c>
      <c r="C158" s="170">
        <f>IF('Indicator Data'!D162="No Data",1,IF('Indicator Data imputation'!D161&lt;&gt;"",1,0))</f>
        <v>0</v>
      </c>
      <c r="D158" s="170">
        <f>IF('Indicator Data'!E162="No Data",1,IF('Indicator Data imputation'!E161&lt;&gt;"",1,0))</f>
        <v>0</v>
      </c>
      <c r="E158" s="170">
        <f>IF('Indicator Data'!F162="No Data",1,IF('Indicator Data imputation'!F161&lt;&gt;"",1,0))</f>
        <v>0</v>
      </c>
      <c r="F158" s="170">
        <f>IF('Indicator Data'!G162="No Data",1,IF('Indicator Data imputation'!G161&lt;&gt;"",1,0))</f>
        <v>0</v>
      </c>
      <c r="G158" s="170">
        <f>IF('Indicator Data'!H162="No Data",1,IF('Indicator Data imputation'!H161&lt;&gt;"",1,0))</f>
        <v>0</v>
      </c>
      <c r="H158" s="170">
        <f>IF('Indicator Data'!I162="No Data",1,IF('Indicator Data imputation'!I161&lt;&gt;"",1,0))</f>
        <v>0</v>
      </c>
      <c r="I158" s="170">
        <f>IF('Indicator Data'!J162="No Data",1,IF('Indicator Data imputation'!J161&lt;&gt;"",1,0))</f>
        <v>0</v>
      </c>
      <c r="J158" s="170">
        <f>IF('Indicator Data'!K162="No Data",1,IF('Indicator Data imputation'!K161&lt;&gt;"",1,0))</f>
        <v>0</v>
      </c>
      <c r="K158" s="170">
        <f>IF('Indicator Data'!L162="No Data",1,IF('Indicator Data imputation'!L161&lt;&gt;"",1,0))</f>
        <v>0</v>
      </c>
      <c r="L158" s="170">
        <f>IF('Indicator Data'!M162="No Data",1,IF('Indicator Data imputation'!M161&lt;&gt;"",1,0))</f>
        <v>0</v>
      </c>
      <c r="M158" s="170">
        <f>IF('Indicator Data'!N162="No Data",1,IF('Indicator Data imputation'!N161&lt;&gt;"",1,0))</f>
        <v>0</v>
      </c>
      <c r="N158" s="170">
        <f>IF('Indicator Data'!O162="No Data",1,IF('Indicator Data imputation'!O161&lt;&gt;"",1,0))</f>
        <v>0</v>
      </c>
      <c r="O158" s="170">
        <f>IF('Indicator Data'!P162="No Data",1,IF('Indicator Data imputation'!P161&lt;&gt;"",1,0))</f>
        <v>0</v>
      </c>
      <c r="P158" s="170">
        <f>IF('Indicator Data'!Q162="No Data",1,IF('Indicator Data imputation'!Q161&lt;&gt;"",1,0))</f>
        <v>0</v>
      </c>
      <c r="Q158" s="170">
        <f>IF('Indicator Data'!R162="No Data",1,IF('Indicator Data imputation'!R161&lt;&gt;"",1,0))</f>
        <v>0</v>
      </c>
      <c r="R158" s="170">
        <f>IF('Indicator Data'!S162="No Data",1,IF('Indicator Data imputation'!S161&lt;&gt;"",1,0))</f>
        <v>0</v>
      </c>
      <c r="S158" s="170">
        <f>IF('Indicator Data'!T162="No Data",1,IF('Indicator Data imputation'!T161&lt;&gt;"",1,0))</f>
        <v>0</v>
      </c>
      <c r="T158" s="170">
        <f>IF('Indicator Data'!U162="No Data",1,IF('Indicator Data imputation'!U161&lt;&gt;"",1,0))</f>
        <v>0</v>
      </c>
      <c r="U158" s="170">
        <f>IF('Indicator Data'!V162="No Data",1,IF('Indicator Data imputation'!V161&lt;&gt;"",1,0))</f>
        <v>0</v>
      </c>
      <c r="V158" s="170">
        <f>IF('Indicator Data'!W162="No Data",1,IF('Indicator Data imputation'!W161&lt;&gt;"",1,0))</f>
        <v>0</v>
      </c>
      <c r="W158" s="170">
        <f>IF('Indicator Data'!X162="No Data",1,IF('Indicator Data imputation'!X161&lt;&gt;"",1,0))</f>
        <v>0</v>
      </c>
      <c r="X158" s="170">
        <f>IF('Indicator Data'!Y162="No Data",1,IF('Indicator Data imputation'!Y161&lt;&gt;"",1,0))</f>
        <v>0</v>
      </c>
      <c r="Y158" s="170">
        <f>IF('Indicator Data'!Z162="No Data",1,IF('Indicator Data imputation'!Z161&lt;&gt;"",1,0))</f>
        <v>0</v>
      </c>
      <c r="Z158" s="170">
        <f>IF('Indicator Data'!AA162="No Data",1,IF('Indicator Data imputation'!AA161&lt;&gt;"",1,0))</f>
        <v>0</v>
      </c>
      <c r="AA158" s="170">
        <f>IF('Indicator Data'!AB162="No Data",1,IF('Indicator Data imputation'!AB161&lt;&gt;"",1,0))</f>
        <v>0</v>
      </c>
      <c r="AB158" s="170">
        <f>IF('Indicator Data'!AC162="No Data",1,IF('Indicator Data imputation'!AC161&lt;&gt;"",1,0))</f>
        <v>0</v>
      </c>
      <c r="AC158" s="170">
        <f>IF('Indicator Data'!AD162="No Data",1,IF('Indicator Data imputation'!AD161&lt;&gt;"",1,0))</f>
        <v>0</v>
      </c>
      <c r="AD158" s="170">
        <f>IF('Indicator Data'!AE162="No Data",1,IF('Indicator Data imputation'!AE161&lt;&gt;"",1,0))</f>
        <v>0</v>
      </c>
      <c r="AE158" s="170">
        <f>IF('Indicator Data'!AF162="No Data",1,IF('Indicator Data imputation'!AF161&lt;&gt;"",1,0))</f>
        <v>0</v>
      </c>
      <c r="AF158" s="170">
        <f>IF('Indicator Data'!AG162="No Data",1,IF('Indicator Data imputation'!AG161&lt;&gt;"",1,0))</f>
        <v>0</v>
      </c>
      <c r="AG158" s="170">
        <f>IF('Indicator Data'!AH162="No Data",1,IF('Indicator Data imputation'!AH161&lt;&gt;"",1,0))</f>
        <v>0</v>
      </c>
      <c r="AH158" s="170">
        <f>IF('Indicator Data'!AI162="No Data",1,IF('Indicator Data imputation'!AI161&lt;&gt;"",1,0))</f>
        <v>0</v>
      </c>
      <c r="AI158" s="170">
        <f>IF('Indicator Data'!AJ162="No Data",1,IF('Indicator Data imputation'!AJ161&lt;&gt;"",1,0))</f>
        <v>0</v>
      </c>
      <c r="AJ158" s="170">
        <f>IF('Indicator Data'!AK162="No Data",1,IF('Indicator Data imputation'!AK161&lt;&gt;"",1,0))</f>
        <v>0</v>
      </c>
      <c r="AK158" s="170">
        <f>IF('Indicator Data'!AL162="No Data",1,IF('Indicator Data imputation'!AL161&lt;&gt;"",1,0))</f>
        <v>0</v>
      </c>
      <c r="AL158" s="170">
        <f>IF('Indicator Data'!AM162="No Data",1,IF('Indicator Data imputation'!AM161&lt;&gt;"",1,0))</f>
        <v>0</v>
      </c>
      <c r="AM158" s="170">
        <f>IF('Indicator Data'!AN162="No Data",1,IF('Indicator Data imputation'!AN161&lt;&gt;"",1,0))</f>
        <v>0</v>
      </c>
      <c r="AN158" s="170">
        <f>IF('Indicator Data'!AO162="No Data",1,IF('Indicator Data imputation'!AO161&lt;&gt;"",1,0))</f>
        <v>0</v>
      </c>
      <c r="AO158" s="170">
        <f>IF('Indicator Data'!AP162="No Data",1,IF('Indicator Data imputation'!AP161&lt;&gt;"",1,0))</f>
        <v>0</v>
      </c>
      <c r="AP158" s="170">
        <f>IF('Indicator Data'!AQ162="No Data",1,IF('Indicator Data imputation'!AQ161&lt;&gt;"",1,0))</f>
        <v>0</v>
      </c>
      <c r="AQ158" s="170">
        <f>IF('Indicator Data'!AR162="No Data",1,IF('Indicator Data imputation'!AR161&lt;&gt;"",1,0))</f>
        <v>0</v>
      </c>
      <c r="AR158" s="170">
        <f>IF('Indicator Data'!AS162="No Data",1,IF('Indicator Data imputation'!AS161&lt;&gt;"",1,0))</f>
        <v>0</v>
      </c>
      <c r="AS158" s="170">
        <f>IF('Indicator Data'!AT162="No Data",1,IF('Indicator Data imputation'!AT161&lt;&gt;"",1,0))</f>
        <v>0</v>
      </c>
      <c r="AT158" s="170">
        <f>IF('Indicator Data'!AU162="No Data",1,IF('Indicator Data imputation'!AU161&lt;&gt;"",1,0))</f>
        <v>0</v>
      </c>
      <c r="AU158" s="170">
        <f>IF('Indicator Data'!AV162="No Data",1,IF('Indicator Data imputation'!AV161&lt;&gt;"",1,0))</f>
        <v>0</v>
      </c>
      <c r="AV158" s="170">
        <f>IF('Indicator Data'!AW162="No Data",1,IF('Indicator Data imputation'!AW161&lt;&gt;"",1,0))</f>
        <v>0</v>
      </c>
      <c r="AW158" s="170">
        <f>IF('Indicator Data'!AX162="No Data",1,IF('Indicator Data imputation'!AX161&lt;&gt;"",1,0))</f>
        <v>0</v>
      </c>
      <c r="AX158" s="170">
        <f>IF('Indicator Data'!AY162="No Data",1,IF('Indicator Data imputation'!AY161&lt;&gt;"",1,0))</f>
        <v>0</v>
      </c>
      <c r="AY158" s="170">
        <f>IF('Indicator Data'!AZ162="No Data",1,IF('Indicator Data imputation'!AZ161&lt;&gt;"",1,0))</f>
        <v>0</v>
      </c>
      <c r="AZ158" s="170">
        <f>IF('Indicator Data'!BA162="No Data",1,IF('Indicator Data imputation'!BA161&lt;&gt;"",1,0))</f>
        <v>0</v>
      </c>
      <c r="BA158" s="5">
        <f t="shared" si="4"/>
        <v>0</v>
      </c>
      <c r="BB158" s="172">
        <f t="shared" si="5"/>
        <v>0</v>
      </c>
    </row>
    <row r="159" spans="1:54" x14ac:dyDescent="0.25">
      <c r="A159" s="5" t="s">
        <v>298</v>
      </c>
      <c r="B159" s="170">
        <f>IF('Indicator Data'!C163="No Data",1,IF('Indicator Data imputation'!C162&lt;&gt;"",1,0))</f>
        <v>0</v>
      </c>
      <c r="C159" s="170">
        <f>IF('Indicator Data'!D163="No Data",1,IF('Indicator Data imputation'!D162&lt;&gt;"",1,0))</f>
        <v>0</v>
      </c>
      <c r="D159" s="170">
        <f>IF('Indicator Data'!E163="No Data",1,IF('Indicator Data imputation'!E162&lt;&gt;"",1,0))</f>
        <v>0</v>
      </c>
      <c r="E159" s="170">
        <f>IF('Indicator Data'!F163="No Data",1,IF('Indicator Data imputation'!F162&lt;&gt;"",1,0))</f>
        <v>0</v>
      </c>
      <c r="F159" s="170">
        <f>IF('Indicator Data'!G163="No Data",1,IF('Indicator Data imputation'!G162&lt;&gt;"",1,0))</f>
        <v>0</v>
      </c>
      <c r="G159" s="170">
        <f>IF('Indicator Data'!H163="No Data",1,IF('Indicator Data imputation'!H162&lt;&gt;"",1,0))</f>
        <v>0</v>
      </c>
      <c r="H159" s="170">
        <f>IF('Indicator Data'!I163="No Data",1,IF('Indicator Data imputation'!I162&lt;&gt;"",1,0))</f>
        <v>0</v>
      </c>
      <c r="I159" s="170">
        <f>IF('Indicator Data'!J163="No Data",1,IF('Indicator Data imputation'!J162&lt;&gt;"",1,0))</f>
        <v>0</v>
      </c>
      <c r="J159" s="170">
        <f>IF('Indicator Data'!K163="No Data",1,IF('Indicator Data imputation'!K162&lt;&gt;"",1,0))</f>
        <v>0</v>
      </c>
      <c r="K159" s="170">
        <f>IF('Indicator Data'!L163="No Data",1,IF('Indicator Data imputation'!L162&lt;&gt;"",1,0))</f>
        <v>0</v>
      </c>
      <c r="L159" s="170">
        <f>IF('Indicator Data'!M163="No Data",1,IF('Indicator Data imputation'!M162&lt;&gt;"",1,0))</f>
        <v>0</v>
      </c>
      <c r="M159" s="170">
        <f>IF('Indicator Data'!N163="No Data",1,IF('Indicator Data imputation'!N162&lt;&gt;"",1,0))</f>
        <v>0</v>
      </c>
      <c r="N159" s="170">
        <f>IF('Indicator Data'!O163="No Data",1,IF('Indicator Data imputation'!O162&lt;&gt;"",1,0))</f>
        <v>0</v>
      </c>
      <c r="O159" s="170">
        <f>IF('Indicator Data'!P163="No Data",1,IF('Indicator Data imputation'!P162&lt;&gt;"",1,0))</f>
        <v>0</v>
      </c>
      <c r="P159" s="170">
        <f>IF('Indicator Data'!Q163="No Data",1,IF('Indicator Data imputation'!Q162&lt;&gt;"",1,0))</f>
        <v>0</v>
      </c>
      <c r="Q159" s="170">
        <f>IF('Indicator Data'!R163="No Data",1,IF('Indicator Data imputation'!R162&lt;&gt;"",1,0))</f>
        <v>0</v>
      </c>
      <c r="R159" s="170">
        <f>IF('Indicator Data'!S163="No Data",1,IF('Indicator Data imputation'!S162&lt;&gt;"",1,0))</f>
        <v>0</v>
      </c>
      <c r="S159" s="170">
        <f>IF('Indicator Data'!T163="No Data",1,IF('Indicator Data imputation'!T162&lt;&gt;"",1,0))</f>
        <v>0</v>
      </c>
      <c r="T159" s="170">
        <f>IF('Indicator Data'!U163="No Data",1,IF('Indicator Data imputation'!U162&lt;&gt;"",1,0))</f>
        <v>0</v>
      </c>
      <c r="U159" s="170">
        <f>IF('Indicator Data'!V163="No Data",1,IF('Indicator Data imputation'!V162&lt;&gt;"",1,0))</f>
        <v>1</v>
      </c>
      <c r="V159" s="170">
        <f>IF('Indicator Data'!W163="No Data",1,IF('Indicator Data imputation'!W162&lt;&gt;"",1,0))</f>
        <v>0</v>
      </c>
      <c r="W159" s="170">
        <f>IF('Indicator Data'!X163="No Data",1,IF('Indicator Data imputation'!X162&lt;&gt;"",1,0))</f>
        <v>0</v>
      </c>
      <c r="X159" s="170">
        <f>IF('Indicator Data'!Y163="No Data",1,IF('Indicator Data imputation'!Y162&lt;&gt;"",1,0))</f>
        <v>1</v>
      </c>
      <c r="Y159" s="170">
        <f>IF('Indicator Data'!Z163="No Data",1,IF('Indicator Data imputation'!Z162&lt;&gt;"",1,0))</f>
        <v>0</v>
      </c>
      <c r="Z159" s="170">
        <f>IF('Indicator Data'!AA163="No Data",1,IF('Indicator Data imputation'!AA162&lt;&gt;"",1,0))</f>
        <v>0</v>
      </c>
      <c r="AA159" s="170">
        <f>IF('Indicator Data'!AB163="No Data",1,IF('Indicator Data imputation'!AB162&lt;&gt;"",1,0))</f>
        <v>0</v>
      </c>
      <c r="AB159" s="170">
        <f>IF('Indicator Data'!AC163="No Data",1,IF('Indicator Data imputation'!AC162&lt;&gt;"",1,0))</f>
        <v>0</v>
      </c>
      <c r="AC159" s="170">
        <f>IF('Indicator Data'!AD163="No Data",1,IF('Indicator Data imputation'!AD162&lt;&gt;"",1,0))</f>
        <v>0</v>
      </c>
      <c r="AD159" s="170">
        <f>IF('Indicator Data'!AE163="No Data",1,IF('Indicator Data imputation'!AE162&lt;&gt;"",1,0))</f>
        <v>0</v>
      </c>
      <c r="AE159" s="170">
        <f>IF('Indicator Data'!AF163="No Data",1,IF('Indicator Data imputation'!AF162&lt;&gt;"",1,0))</f>
        <v>1</v>
      </c>
      <c r="AF159" s="170">
        <f>IF('Indicator Data'!AG163="No Data",1,IF('Indicator Data imputation'!AG162&lt;&gt;"",1,0))</f>
        <v>1</v>
      </c>
      <c r="AG159" s="170">
        <f>IF('Indicator Data'!AH163="No Data",1,IF('Indicator Data imputation'!AH162&lt;&gt;"",1,0))</f>
        <v>0</v>
      </c>
      <c r="AH159" s="170">
        <f>IF('Indicator Data'!AI163="No Data",1,IF('Indicator Data imputation'!AI162&lt;&gt;"",1,0))</f>
        <v>0</v>
      </c>
      <c r="AI159" s="170">
        <f>IF('Indicator Data'!AJ163="No Data",1,IF('Indicator Data imputation'!AJ162&lt;&gt;"",1,0))</f>
        <v>0</v>
      </c>
      <c r="AJ159" s="170">
        <f>IF('Indicator Data'!AK163="No Data",1,IF('Indicator Data imputation'!AK162&lt;&gt;"",1,0))</f>
        <v>0</v>
      </c>
      <c r="AK159" s="170">
        <f>IF('Indicator Data'!AL163="No Data",1,IF('Indicator Data imputation'!AL162&lt;&gt;"",1,0))</f>
        <v>0</v>
      </c>
      <c r="AL159" s="170">
        <f>IF('Indicator Data'!AM163="No Data",1,IF('Indicator Data imputation'!AM162&lt;&gt;"",1,0))</f>
        <v>0</v>
      </c>
      <c r="AM159" s="170">
        <f>IF('Indicator Data'!AN163="No Data",1,IF('Indicator Data imputation'!AN162&lt;&gt;"",1,0))</f>
        <v>1</v>
      </c>
      <c r="AN159" s="170">
        <f>IF('Indicator Data'!AO163="No Data",1,IF('Indicator Data imputation'!AO162&lt;&gt;"",1,0))</f>
        <v>1</v>
      </c>
      <c r="AO159" s="170">
        <f>IF('Indicator Data'!AP163="No Data",1,IF('Indicator Data imputation'!AP162&lt;&gt;"",1,0))</f>
        <v>1</v>
      </c>
      <c r="AP159" s="170">
        <f>IF('Indicator Data'!AQ163="No Data",1,IF('Indicator Data imputation'!AQ162&lt;&gt;"",1,0))</f>
        <v>1</v>
      </c>
      <c r="AQ159" s="170">
        <f>IF('Indicator Data'!AR163="No Data",1,IF('Indicator Data imputation'!AR162&lt;&gt;"",1,0))</f>
        <v>1</v>
      </c>
      <c r="AR159" s="170">
        <f>IF('Indicator Data'!AS163="No Data",1,IF('Indicator Data imputation'!AS162&lt;&gt;"",1,0))</f>
        <v>0</v>
      </c>
      <c r="AS159" s="170">
        <f>IF('Indicator Data'!AT163="No Data",1,IF('Indicator Data imputation'!AT162&lt;&gt;"",1,0))</f>
        <v>0</v>
      </c>
      <c r="AT159" s="170">
        <f>IF('Indicator Data'!AU163="No Data",1,IF('Indicator Data imputation'!AU162&lt;&gt;"",1,0))</f>
        <v>0</v>
      </c>
      <c r="AU159" s="170">
        <f>IF('Indicator Data'!AV163="No Data",1,IF('Indicator Data imputation'!AV162&lt;&gt;"",1,0))</f>
        <v>0</v>
      </c>
      <c r="AV159" s="170">
        <f>IF('Indicator Data'!AW163="No Data",1,IF('Indicator Data imputation'!AW162&lt;&gt;"",1,0))</f>
        <v>0</v>
      </c>
      <c r="AW159" s="170">
        <f>IF('Indicator Data'!AX163="No Data",1,IF('Indicator Data imputation'!AX162&lt;&gt;"",1,0))</f>
        <v>0</v>
      </c>
      <c r="AX159" s="170">
        <f>IF('Indicator Data'!AY163="No Data",1,IF('Indicator Data imputation'!AY162&lt;&gt;"",1,0))</f>
        <v>0</v>
      </c>
      <c r="AY159" s="170">
        <f>IF('Indicator Data'!AZ163="No Data",1,IF('Indicator Data imputation'!AZ162&lt;&gt;"",1,0))</f>
        <v>0</v>
      </c>
      <c r="AZ159" s="170">
        <f>IF('Indicator Data'!BA163="No Data",1,IF('Indicator Data imputation'!BA162&lt;&gt;"",1,0))</f>
        <v>0</v>
      </c>
      <c r="BA159" s="5">
        <f t="shared" si="4"/>
        <v>9</v>
      </c>
      <c r="BB159" s="172">
        <f t="shared" si="5"/>
        <v>0.17647058823529413</v>
      </c>
    </row>
    <row r="160" spans="1:54" x14ac:dyDescent="0.25">
      <c r="A160" s="5" t="s">
        <v>300</v>
      </c>
      <c r="B160" s="170">
        <f>IF('Indicator Data'!C164="No Data",1,IF('Indicator Data imputation'!C163&lt;&gt;"",1,0))</f>
        <v>0</v>
      </c>
      <c r="C160" s="170">
        <f>IF('Indicator Data'!D164="No Data",1,IF('Indicator Data imputation'!D163&lt;&gt;"",1,0))</f>
        <v>0</v>
      </c>
      <c r="D160" s="170">
        <f>IF('Indicator Data'!E164="No Data",1,IF('Indicator Data imputation'!E163&lt;&gt;"",1,0))</f>
        <v>0</v>
      </c>
      <c r="E160" s="170">
        <f>IF('Indicator Data'!F164="No Data",1,IF('Indicator Data imputation'!F163&lt;&gt;"",1,0))</f>
        <v>0</v>
      </c>
      <c r="F160" s="170">
        <f>IF('Indicator Data'!G164="No Data",1,IF('Indicator Data imputation'!G163&lt;&gt;"",1,0))</f>
        <v>0</v>
      </c>
      <c r="G160" s="170">
        <f>IF('Indicator Data'!H164="No Data",1,IF('Indicator Data imputation'!H163&lt;&gt;"",1,0))</f>
        <v>0</v>
      </c>
      <c r="H160" s="170">
        <f>IF('Indicator Data'!I164="No Data",1,IF('Indicator Data imputation'!I163&lt;&gt;"",1,0))</f>
        <v>0</v>
      </c>
      <c r="I160" s="170">
        <f>IF('Indicator Data'!J164="No Data",1,IF('Indicator Data imputation'!J163&lt;&gt;"",1,0))</f>
        <v>0</v>
      </c>
      <c r="J160" s="170">
        <f>IF('Indicator Data'!K164="No Data",1,IF('Indicator Data imputation'!K163&lt;&gt;"",1,0))</f>
        <v>0</v>
      </c>
      <c r="K160" s="170">
        <f>IF('Indicator Data'!L164="No Data",1,IF('Indicator Data imputation'!L163&lt;&gt;"",1,0))</f>
        <v>0</v>
      </c>
      <c r="L160" s="170">
        <f>IF('Indicator Data'!M164="No Data",1,IF('Indicator Data imputation'!M163&lt;&gt;"",1,0))</f>
        <v>0</v>
      </c>
      <c r="M160" s="170">
        <f>IF('Indicator Data'!N164="No Data",1,IF('Indicator Data imputation'!N163&lt;&gt;"",1,0))</f>
        <v>0</v>
      </c>
      <c r="N160" s="170">
        <f>IF('Indicator Data'!O164="No Data",1,IF('Indicator Data imputation'!O163&lt;&gt;"",1,0))</f>
        <v>0</v>
      </c>
      <c r="O160" s="170">
        <f>IF('Indicator Data'!P164="No Data",1,IF('Indicator Data imputation'!P163&lt;&gt;"",1,0))</f>
        <v>0</v>
      </c>
      <c r="P160" s="170">
        <f>IF('Indicator Data'!Q164="No Data",1,IF('Indicator Data imputation'!Q163&lt;&gt;"",1,0))</f>
        <v>0</v>
      </c>
      <c r="Q160" s="170">
        <f>IF('Indicator Data'!R164="No Data",1,IF('Indicator Data imputation'!R163&lt;&gt;"",1,0))</f>
        <v>1</v>
      </c>
      <c r="R160" s="170">
        <f>IF('Indicator Data'!S164="No Data",1,IF('Indicator Data imputation'!S163&lt;&gt;"",1,0))</f>
        <v>0</v>
      </c>
      <c r="S160" s="170">
        <f>IF('Indicator Data'!T164="No Data",1,IF('Indicator Data imputation'!T163&lt;&gt;"",1,0))</f>
        <v>0</v>
      </c>
      <c r="T160" s="170">
        <f>IF('Indicator Data'!U164="No Data",1,IF('Indicator Data imputation'!U163&lt;&gt;"",1,0))</f>
        <v>0</v>
      </c>
      <c r="U160" s="170">
        <f>IF('Indicator Data'!V164="No Data",1,IF('Indicator Data imputation'!V163&lt;&gt;"",1,0))</f>
        <v>1</v>
      </c>
      <c r="V160" s="170">
        <f>IF('Indicator Data'!W164="No Data",1,IF('Indicator Data imputation'!W163&lt;&gt;"",1,0))</f>
        <v>0</v>
      </c>
      <c r="W160" s="170">
        <f>IF('Indicator Data'!X164="No Data",1,IF('Indicator Data imputation'!X163&lt;&gt;"",1,0))</f>
        <v>1</v>
      </c>
      <c r="X160" s="170">
        <f>IF('Indicator Data'!Y164="No Data",1,IF('Indicator Data imputation'!Y163&lt;&gt;"",1,0))</f>
        <v>0</v>
      </c>
      <c r="Y160" s="170">
        <f>IF('Indicator Data'!Z164="No Data",1,IF('Indicator Data imputation'!Z163&lt;&gt;"",1,0))</f>
        <v>0</v>
      </c>
      <c r="Z160" s="170">
        <f>IF('Indicator Data'!AA164="No Data",1,IF('Indicator Data imputation'!AA163&lt;&gt;"",1,0))</f>
        <v>0</v>
      </c>
      <c r="AA160" s="170">
        <f>IF('Indicator Data'!AB164="No Data",1,IF('Indicator Data imputation'!AB163&lt;&gt;"",1,0))</f>
        <v>0</v>
      </c>
      <c r="AB160" s="170">
        <f>IF('Indicator Data'!AC164="No Data",1,IF('Indicator Data imputation'!AC163&lt;&gt;"",1,0))</f>
        <v>0</v>
      </c>
      <c r="AC160" s="170">
        <f>IF('Indicator Data'!AD164="No Data",1,IF('Indicator Data imputation'!AD163&lt;&gt;"",1,0))</f>
        <v>0</v>
      </c>
      <c r="AD160" s="170">
        <f>IF('Indicator Data'!AE164="No Data",1,IF('Indicator Data imputation'!AE163&lt;&gt;"",1,0))</f>
        <v>1</v>
      </c>
      <c r="AE160" s="170">
        <f>IF('Indicator Data'!AF164="No Data",1,IF('Indicator Data imputation'!AF163&lt;&gt;"",1,0))</f>
        <v>0</v>
      </c>
      <c r="AF160" s="170">
        <f>IF('Indicator Data'!AG164="No Data",1,IF('Indicator Data imputation'!AG163&lt;&gt;"",1,0))</f>
        <v>0</v>
      </c>
      <c r="AG160" s="170">
        <f>IF('Indicator Data'!AH164="No Data",1,IF('Indicator Data imputation'!AH163&lt;&gt;"",1,0))</f>
        <v>0</v>
      </c>
      <c r="AH160" s="170">
        <f>IF('Indicator Data'!AI164="No Data",1,IF('Indicator Data imputation'!AI163&lt;&gt;"",1,0))</f>
        <v>0</v>
      </c>
      <c r="AI160" s="170">
        <f>IF('Indicator Data'!AJ164="No Data",1,IF('Indicator Data imputation'!AJ163&lt;&gt;"",1,0))</f>
        <v>0</v>
      </c>
      <c r="AJ160" s="170">
        <f>IF('Indicator Data'!AK164="No Data",1,IF('Indicator Data imputation'!AK163&lt;&gt;"",1,0))</f>
        <v>0</v>
      </c>
      <c r="AK160" s="170">
        <f>IF('Indicator Data'!AL164="No Data",1,IF('Indicator Data imputation'!AL163&lt;&gt;"",1,0))</f>
        <v>0</v>
      </c>
      <c r="AL160" s="170">
        <f>IF('Indicator Data'!AM164="No Data",1,IF('Indicator Data imputation'!AM163&lt;&gt;"",1,0))</f>
        <v>0</v>
      </c>
      <c r="AM160" s="170">
        <f>IF('Indicator Data'!AN164="No Data",1,IF('Indicator Data imputation'!AN163&lt;&gt;"",1,0))</f>
        <v>0</v>
      </c>
      <c r="AN160" s="170">
        <f>IF('Indicator Data'!AO164="No Data",1,IF('Indicator Data imputation'!AO163&lt;&gt;"",1,0))</f>
        <v>0</v>
      </c>
      <c r="AO160" s="170">
        <f>IF('Indicator Data'!AP164="No Data",1,IF('Indicator Data imputation'!AP163&lt;&gt;"",1,0))</f>
        <v>0</v>
      </c>
      <c r="AP160" s="170">
        <f>IF('Indicator Data'!AQ164="No Data",1,IF('Indicator Data imputation'!AQ163&lt;&gt;"",1,0))</f>
        <v>0</v>
      </c>
      <c r="AQ160" s="170">
        <f>IF('Indicator Data'!AR164="No Data",1,IF('Indicator Data imputation'!AR163&lt;&gt;"",1,0))</f>
        <v>0</v>
      </c>
      <c r="AR160" s="170">
        <f>IF('Indicator Data'!AS164="No Data",1,IF('Indicator Data imputation'!AS163&lt;&gt;"",1,0))</f>
        <v>0</v>
      </c>
      <c r="AS160" s="170">
        <f>IF('Indicator Data'!AT164="No Data",1,IF('Indicator Data imputation'!AT163&lt;&gt;"",1,0))</f>
        <v>0</v>
      </c>
      <c r="AT160" s="170">
        <f>IF('Indicator Data'!AU164="No Data",1,IF('Indicator Data imputation'!AU163&lt;&gt;"",1,0))</f>
        <v>0</v>
      </c>
      <c r="AU160" s="170">
        <f>IF('Indicator Data'!AV164="No Data",1,IF('Indicator Data imputation'!AV163&lt;&gt;"",1,0))</f>
        <v>0</v>
      </c>
      <c r="AV160" s="170">
        <f>IF('Indicator Data'!AW164="No Data",1,IF('Indicator Data imputation'!AW163&lt;&gt;"",1,0))</f>
        <v>0</v>
      </c>
      <c r="AW160" s="170">
        <f>IF('Indicator Data'!AX164="No Data",1,IF('Indicator Data imputation'!AX163&lt;&gt;"",1,0))</f>
        <v>0</v>
      </c>
      <c r="AX160" s="170">
        <f>IF('Indicator Data'!AY164="No Data",1,IF('Indicator Data imputation'!AY163&lt;&gt;"",1,0))</f>
        <v>0</v>
      </c>
      <c r="AY160" s="170">
        <f>IF('Indicator Data'!AZ164="No Data",1,IF('Indicator Data imputation'!AZ163&lt;&gt;"",1,0))</f>
        <v>0</v>
      </c>
      <c r="AZ160" s="170">
        <f>IF('Indicator Data'!BA164="No Data",1,IF('Indicator Data imputation'!BA163&lt;&gt;"",1,0))</f>
        <v>0</v>
      </c>
      <c r="BA160" s="5">
        <f t="shared" si="4"/>
        <v>4</v>
      </c>
      <c r="BB160" s="172">
        <f t="shared" si="5"/>
        <v>7.8431372549019607E-2</v>
      </c>
    </row>
    <row r="161" spans="1:54" x14ac:dyDescent="0.25">
      <c r="A161" s="5" t="s">
        <v>302</v>
      </c>
      <c r="B161" s="170">
        <f>IF('Indicator Data'!C165="No Data",1,IF('Indicator Data imputation'!C164&lt;&gt;"",1,0))</f>
        <v>0</v>
      </c>
      <c r="C161" s="170">
        <f>IF('Indicator Data'!D165="No Data",1,IF('Indicator Data imputation'!D164&lt;&gt;"",1,0))</f>
        <v>0</v>
      </c>
      <c r="D161" s="170">
        <f>IF('Indicator Data'!E165="No Data",1,IF('Indicator Data imputation'!E164&lt;&gt;"",1,0))</f>
        <v>0</v>
      </c>
      <c r="E161" s="170">
        <f>IF('Indicator Data'!F165="No Data",1,IF('Indicator Data imputation'!F164&lt;&gt;"",1,0))</f>
        <v>0</v>
      </c>
      <c r="F161" s="170">
        <f>IF('Indicator Data'!G165="No Data",1,IF('Indicator Data imputation'!G164&lt;&gt;"",1,0))</f>
        <v>0</v>
      </c>
      <c r="G161" s="170">
        <f>IF('Indicator Data'!H165="No Data",1,IF('Indicator Data imputation'!H164&lt;&gt;"",1,0))</f>
        <v>0</v>
      </c>
      <c r="H161" s="170">
        <f>IF('Indicator Data'!I165="No Data",1,IF('Indicator Data imputation'!I164&lt;&gt;"",1,0))</f>
        <v>0</v>
      </c>
      <c r="I161" s="170">
        <f>IF('Indicator Data'!J165="No Data",1,IF('Indicator Data imputation'!J164&lt;&gt;"",1,0))</f>
        <v>0</v>
      </c>
      <c r="J161" s="170">
        <f>IF('Indicator Data'!K165="No Data",1,IF('Indicator Data imputation'!K164&lt;&gt;"",1,0))</f>
        <v>0</v>
      </c>
      <c r="K161" s="170">
        <f>IF('Indicator Data'!L165="No Data",1,IF('Indicator Data imputation'!L164&lt;&gt;"",1,0))</f>
        <v>0</v>
      </c>
      <c r="L161" s="170">
        <f>IF('Indicator Data'!M165="No Data",1,IF('Indicator Data imputation'!M164&lt;&gt;"",1,0))</f>
        <v>0</v>
      </c>
      <c r="M161" s="170">
        <f>IF('Indicator Data'!N165="No Data",1,IF('Indicator Data imputation'!N164&lt;&gt;"",1,0))</f>
        <v>0</v>
      </c>
      <c r="N161" s="170">
        <f>IF('Indicator Data'!O165="No Data",1,IF('Indicator Data imputation'!O164&lt;&gt;"",1,0))</f>
        <v>0</v>
      </c>
      <c r="O161" s="170">
        <f>IF('Indicator Data'!P165="No Data",1,IF('Indicator Data imputation'!P164&lt;&gt;"",1,0))</f>
        <v>0</v>
      </c>
      <c r="P161" s="170">
        <f>IF('Indicator Data'!Q165="No Data",1,IF('Indicator Data imputation'!Q164&lt;&gt;"",1,0))</f>
        <v>0</v>
      </c>
      <c r="Q161" s="170">
        <f>IF('Indicator Data'!R165="No Data",1,IF('Indicator Data imputation'!R164&lt;&gt;"",1,0))</f>
        <v>1</v>
      </c>
      <c r="R161" s="170">
        <f>IF('Indicator Data'!S165="No Data",1,IF('Indicator Data imputation'!S164&lt;&gt;"",1,0))</f>
        <v>0</v>
      </c>
      <c r="S161" s="170">
        <f>IF('Indicator Data'!T165="No Data",1,IF('Indicator Data imputation'!T164&lt;&gt;"",1,0))</f>
        <v>0</v>
      </c>
      <c r="T161" s="170">
        <f>IF('Indicator Data'!U165="No Data",1,IF('Indicator Data imputation'!U164&lt;&gt;"",1,0))</f>
        <v>0</v>
      </c>
      <c r="U161" s="170">
        <f>IF('Indicator Data'!V165="No Data",1,IF('Indicator Data imputation'!V164&lt;&gt;"",1,0))</f>
        <v>0</v>
      </c>
      <c r="V161" s="170">
        <f>IF('Indicator Data'!W165="No Data",1,IF('Indicator Data imputation'!W164&lt;&gt;"",1,0))</f>
        <v>0</v>
      </c>
      <c r="W161" s="170">
        <f>IF('Indicator Data'!X165="No Data",1,IF('Indicator Data imputation'!X164&lt;&gt;"",1,0))</f>
        <v>0</v>
      </c>
      <c r="X161" s="170">
        <f>IF('Indicator Data'!Y165="No Data",1,IF('Indicator Data imputation'!Y164&lt;&gt;"",1,0))</f>
        <v>0</v>
      </c>
      <c r="Y161" s="170">
        <f>IF('Indicator Data'!Z165="No Data",1,IF('Indicator Data imputation'!Z164&lt;&gt;"",1,0))</f>
        <v>0</v>
      </c>
      <c r="Z161" s="170">
        <f>IF('Indicator Data'!AA165="No Data",1,IF('Indicator Data imputation'!AA164&lt;&gt;"",1,0))</f>
        <v>0</v>
      </c>
      <c r="AA161" s="170">
        <f>IF('Indicator Data'!AB165="No Data",1,IF('Indicator Data imputation'!AB164&lt;&gt;"",1,0))</f>
        <v>0</v>
      </c>
      <c r="AB161" s="170">
        <f>IF('Indicator Data'!AC165="No Data",1,IF('Indicator Data imputation'!AC164&lt;&gt;"",1,0))</f>
        <v>0</v>
      </c>
      <c r="AC161" s="170">
        <f>IF('Indicator Data'!AD165="No Data",1,IF('Indicator Data imputation'!AD164&lt;&gt;"",1,0))</f>
        <v>0</v>
      </c>
      <c r="AD161" s="170">
        <f>IF('Indicator Data'!AE165="No Data",1,IF('Indicator Data imputation'!AE164&lt;&gt;"",1,0))</f>
        <v>0</v>
      </c>
      <c r="AE161" s="170">
        <f>IF('Indicator Data'!AF165="No Data",1,IF('Indicator Data imputation'!AF164&lt;&gt;"",1,0))</f>
        <v>0</v>
      </c>
      <c r="AF161" s="170">
        <f>IF('Indicator Data'!AG165="No Data",1,IF('Indicator Data imputation'!AG164&lt;&gt;"",1,0))</f>
        <v>0</v>
      </c>
      <c r="AG161" s="170">
        <f>IF('Indicator Data'!AH165="No Data",1,IF('Indicator Data imputation'!AH164&lt;&gt;"",1,0))</f>
        <v>0</v>
      </c>
      <c r="AH161" s="170">
        <f>IF('Indicator Data'!AI165="No Data",1,IF('Indicator Data imputation'!AI164&lt;&gt;"",1,0))</f>
        <v>0</v>
      </c>
      <c r="AI161" s="170">
        <f>IF('Indicator Data'!AJ165="No Data",1,IF('Indicator Data imputation'!AJ164&lt;&gt;"",1,0))</f>
        <v>0</v>
      </c>
      <c r="AJ161" s="170">
        <f>IF('Indicator Data'!AK165="No Data",1,IF('Indicator Data imputation'!AK164&lt;&gt;"",1,0))</f>
        <v>0</v>
      </c>
      <c r="AK161" s="170">
        <f>IF('Indicator Data'!AL165="No Data",1,IF('Indicator Data imputation'!AL164&lt;&gt;"",1,0))</f>
        <v>0</v>
      </c>
      <c r="AL161" s="170">
        <f>IF('Indicator Data'!AM165="No Data",1,IF('Indicator Data imputation'!AM164&lt;&gt;"",1,0))</f>
        <v>0</v>
      </c>
      <c r="AM161" s="170">
        <f>IF('Indicator Data'!AN165="No Data",1,IF('Indicator Data imputation'!AN164&lt;&gt;"",1,0))</f>
        <v>0</v>
      </c>
      <c r="AN161" s="170">
        <f>IF('Indicator Data'!AO165="No Data",1,IF('Indicator Data imputation'!AO164&lt;&gt;"",1,0))</f>
        <v>0</v>
      </c>
      <c r="AO161" s="170">
        <f>IF('Indicator Data'!AP165="No Data",1,IF('Indicator Data imputation'!AP164&lt;&gt;"",1,0))</f>
        <v>0</v>
      </c>
      <c r="AP161" s="170">
        <f>IF('Indicator Data'!AQ165="No Data",1,IF('Indicator Data imputation'!AQ164&lt;&gt;"",1,0))</f>
        <v>0</v>
      </c>
      <c r="AQ161" s="170">
        <f>IF('Indicator Data'!AR165="No Data",1,IF('Indicator Data imputation'!AR164&lt;&gt;"",1,0))</f>
        <v>0</v>
      </c>
      <c r="AR161" s="170">
        <f>IF('Indicator Data'!AS165="No Data",1,IF('Indicator Data imputation'!AS164&lt;&gt;"",1,0))</f>
        <v>0</v>
      </c>
      <c r="AS161" s="170">
        <f>IF('Indicator Data'!AT165="No Data",1,IF('Indicator Data imputation'!AT164&lt;&gt;"",1,0))</f>
        <v>0</v>
      </c>
      <c r="AT161" s="170">
        <f>IF('Indicator Data'!AU165="No Data",1,IF('Indicator Data imputation'!AU164&lt;&gt;"",1,0))</f>
        <v>0</v>
      </c>
      <c r="AU161" s="170">
        <f>IF('Indicator Data'!AV165="No Data",1,IF('Indicator Data imputation'!AV164&lt;&gt;"",1,0))</f>
        <v>0</v>
      </c>
      <c r="AV161" s="170">
        <f>IF('Indicator Data'!AW165="No Data",1,IF('Indicator Data imputation'!AW164&lt;&gt;"",1,0))</f>
        <v>0</v>
      </c>
      <c r="AW161" s="170">
        <f>IF('Indicator Data'!AX165="No Data",1,IF('Indicator Data imputation'!AX164&lt;&gt;"",1,0))</f>
        <v>0</v>
      </c>
      <c r="AX161" s="170">
        <f>IF('Indicator Data'!AY165="No Data",1,IF('Indicator Data imputation'!AY164&lt;&gt;"",1,0))</f>
        <v>0</v>
      </c>
      <c r="AY161" s="170">
        <f>IF('Indicator Data'!AZ165="No Data",1,IF('Indicator Data imputation'!AZ164&lt;&gt;"",1,0))</f>
        <v>0</v>
      </c>
      <c r="AZ161" s="170">
        <f>IF('Indicator Data'!BA165="No Data",1,IF('Indicator Data imputation'!BA164&lt;&gt;"",1,0))</f>
        <v>0</v>
      </c>
      <c r="BA161" s="5">
        <f t="shared" si="4"/>
        <v>1</v>
      </c>
      <c r="BB161" s="172">
        <f t="shared" si="5"/>
        <v>1.9607843137254902E-2</v>
      </c>
    </row>
    <row r="162" spans="1:54" x14ac:dyDescent="0.25">
      <c r="A162" s="5" t="s">
        <v>304</v>
      </c>
      <c r="B162" s="170">
        <f>IF('Indicator Data'!C166="No Data",1,IF('Indicator Data imputation'!C165&lt;&gt;"",1,0))</f>
        <v>0</v>
      </c>
      <c r="C162" s="170">
        <f>IF('Indicator Data'!D166="No Data",1,IF('Indicator Data imputation'!D165&lt;&gt;"",1,0))</f>
        <v>0</v>
      </c>
      <c r="D162" s="170">
        <f>IF('Indicator Data'!E166="No Data",1,IF('Indicator Data imputation'!E165&lt;&gt;"",1,0))</f>
        <v>0</v>
      </c>
      <c r="E162" s="170">
        <f>IF('Indicator Data'!F166="No Data",1,IF('Indicator Data imputation'!F165&lt;&gt;"",1,0))</f>
        <v>0</v>
      </c>
      <c r="F162" s="170">
        <f>IF('Indicator Data'!G166="No Data",1,IF('Indicator Data imputation'!G165&lt;&gt;"",1,0))</f>
        <v>0</v>
      </c>
      <c r="G162" s="170">
        <f>IF('Indicator Data'!H166="No Data",1,IF('Indicator Data imputation'!H165&lt;&gt;"",1,0))</f>
        <v>0</v>
      </c>
      <c r="H162" s="170">
        <f>IF('Indicator Data'!I166="No Data",1,IF('Indicator Data imputation'!I165&lt;&gt;"",1,0))</f>
        <v>0</v>
      </c>
      <c r="I162" s="170">
        <f>IF('Indicator Data'!J166="No Data",1,IF('Indicator Data imputation'!J165&lt;&gt;"",1,0))</f>
        <v>0</v>
      </c>
      <c r="J162" s="170">
        <f>IF('Indicator Data'!K166="No Data",1,IF('Indicator Data imputation'!K165&lt;&gt;"",1,0))</f>
        <v>0</v>
      </c>
      <c r="K162" s="170">
        <f>IF('Indicator Data'!L166="No Data",1,IF('Indicator Data imputation'!L165&lt;&gt;"",1,0))</f>
        <v>0</v>
      </c>
      <c r="L162" s="170">
        <f>IF('Indicator Data'!M166="No Data",1,IF('Indicator Data imputation'!M165&lt;&gt;"",1,0))</f>
        <v>0</v>
      </c>
      <c r="M162" s="170">
        <f>IF('Indicator Data'!N166="No Data",1,IF('Indicator Data imputation'!N165&lt;&gt;"",1,0))</f>
        <v>0</v>
      </c>
      <c r="N162" s="170">
        <f>IF('Indicator Data'!O166="No Data",1,IF('Indicator Data imputation'!O165&lt;&gt;"",1,0))</f>
        <v>0</v>
      </c>
      <c r="O162" s="170">
        <f>IF('Indicator Data'!P166="No Data",1,IF('Indicator Data imputation'!P165&lt;&gt;"",1,0))</f>
        <v>0</v>
      </c>
      <c r="P162" s="170">
        <f>IF('Indicator Data'!Q166="No Data",1,IF('Indicator Data imputation'!Q165&lt;&gt;"",1,0))</f>
        <v>0</v>
      </c>
      <c r="Q162" s="170">
        <f>IF('Indicator Data'!R166="No Data",1,IF('Indicator Data imputation'!R165&lt;&gt;"",1,0))</f>
        <v>0</v>
      </c>
      <c r="R162" s="170">
        <f>IF('Indicator Data'!S166="No Data",1,IF('Indicator Data imputation'!S165&lt;&gt;"",1,0))</f>
        <v>0</v>
      </c>
      <c r="S162" s="170">
        <f>IF('Indicator Data'!T166="No Data",1,IF('Indicator Data imputation'!T165&lt;&gt;"",1,0))</f>
        <v>0</v>
      </c>
      <c r="T162" s="170">
        <f>IF('Indicator Data'!U166="No Data",1,IF('Indicator Data imputation'!U165&lt;&gt;"",1,0))</f>
        <v>0</v>
      </c>
      <c r="U162" s="170">
        <f>IF('Indicator Data'!V166="No Data",1,IF('Indicator Data imputation'!V165&lt;&gt;"",1,0))</f>
        <v>0</v>
      </c>
      <c r="V162" s="170">
        <f>IF('Indicator Data'!W166="No Data",1,IF('Indicator Data imputation'!W165&lt;&gt;"",1,0))</f>
        <v>0</v>
      </c>
      <c r="W162" s="170">
        <f>IF('Indicator Data'!X166="No Data",1,IF('Indicator Data imputation'!X165&lt;&gt;"",1,0))</f>
        <v>0</v>
      </c>
      <c r="X162" s="170">
        <f>IF('Indicator Data'!Y166="No Data",1,IF('Indicator Data imputation'!Y165&lt;&gt;"",1,0))</f>
        <v>0</v>
      </c>
      <c r="Y162" s="170">
        <f>IF('Indicator Data'!Z166="No Data",1,IF('Indicator Data imputation'!Z165&lt;&gt;"",1,0))</f>
        <v>0</v>
      </c>
      <c r="Z162" s="170">
        <f>IF('Indicator Data'!AA166="No Data",1,IF('Indicator Data imputation'!AA165&lt;&gt;"",1,0))</f>
        <v>0</v>
      </c>
      <c r="AA162" s="170">
        <f>IF('Indicator Data'!AB166="No Data",1,IF('Indicator Data imputation'!AB165&lt;&gt;"",1,0))</f>
        <v>0</v>
      </c>
      <c r="AB162" s="170">
        <f>IF('Indicator Data'!AC166="No Data",1,IF('Indicator Data imputation'!AC165&lt;&gt;"",1,0))</f>
        <v>0</v>
      </c>
      <c r="AC162" s="170">
        <f>IF('Indicator Data'!AD166="No Data",1,IF('Indicator Data imputation'!AD165&lt;&gt;"",1,0))</f>
        <v>0</v>
      </c>
      <c r="AD162" s="170">
        <f>IF('Indicator Data'!AE166="No Data",1,IF('Indicator Data imputation'!AE165&lt;&gt;"",1,0))</f>
        <v>0</v>
      </c>
      <c r="AE162" s="170">
        <f>IF('Indicator Data'!AF166="No Data",1,IF('Indicator Data imputation'!AF165&lt;&gt;"",1,0))</f>
        <v>0</v>
      </c>
      <c r="AF162" s="170">
        <f>IF('Indicator Data'!AG166="No Data",1,IF('Indicator Data imputation'!AG165&lt;&gt;"",1,0))</f>
        <v>0</v>
      </c>
      <c r="AG162" s="170">
        <f>IF('Indicator Data'!AH166="No Data",1,IF('Indicator Data imputation'!AH165&lt;&gt;"",1,0))</f>
        <v>0</v>
      </c>
      <c r="AH162" s="170">
        <f>IF('Indicator Data'!AI166="No Data",1,IF('Indicator Data imputation'!AI165&lt;&gt;"",1,0))</f>
        <v>0</v>
      </c>
      <c r="AI162" s="170">
        <f>IF('Indicator Data'!AJ166="No Data",1,IF('Indicator Data imputation'!AJ165&lt;&gt;"",1,0))</f>
        <v>0</v>
      </c>
      <c r="AJ162" s="170">
        <f>IF('Indicator Data'!AK166="No Data",1,IF('Indicator Data imputation'!AK165&lt;&gt;"",1,0))</f>
        <v>0</v>
      </c>
      <c r="AK162" s="170">
        <f>IF('Indicator Data'!AL166="No Data",1,IF('Indicator Data imputation'!AL165&lt;&gt;"",1,0))</f>
        <v>0</v>
      </c>
      <c r="AL162" s="170">
        <f>IF('Indicator Data'!AM166="No Data",1,IF('Indicator Data imputation'!AM165&lt;&gt;"",1,0))</f>
        <v>0</v>
      </c>
      <c r="AM162" s="170">
        <f>IF('Indicator Data'!AN166="No Data",1,IF('Indicator Data imputation'!AN165&lt;&gt;"",1,0))</f>
        <v>1</v>
      </c>
      <c r="AN162" s="170">
        <f>IF('Indicator Data'!AO166="No Data",1,IF('Indicator Data imputation'!AO165&lt;&gt;"",1,0))</f>
        <v>1</v>
      </c>
      <c r="AO162" s="170">
        <f>IF('Indicator Data'!AP166="No Data",1,IF('Indicator Data imputation'!AP165&lt;&gt;"",1,0))</f>
        <v>1</v>
      </c>
      <c r="AP162" s="170">
        <f>IF('Indicator Data'!AQ166="No Data",1,IF('Indicator Data imputation'!AQ165&lt;&gt;"",1,0))</f>
        <v>1</v>
      </c>
      <c r="AQ162" s="170">
        <f>IF('Indicator Data'!AR166="No Data",1,IF('Indicator Data imputation'!AR165&lt;&gt;"",1,0))</f>
        <v>0</v>
      </c>
      <c r="AR162" s="170">
        <f>IF('Indicator Data'!AS166="No Data",1,IF('Indicator Data imputation'!AS165&lt;&gt;"",1,0))</f>
        <v>0</v>
      </c>
      <c r="AS162" s="170">
        <f>IF('Indicator Data'!AT166="No Data",1,IF('Indicator Data imputation'!AT165&lt;&gt;"",1,0))</f>
        <v>0</v>
      </c>
      <c r="AT162" s="170">
        <f>IF('Indicator Data'!AU166="No Data",1,IF('Indicator Data imputation'!AU165&lt;&gt;"",1,0))</f>
        <v>0</v>
      </c>
      <c r="AU162" s="170">
        <f>IF('Indicator Data'!AV166="No Data",1,IF('Indicator Data imputation'!AV165&lt;&gt;"",1,0))</f>
        <v>0</v>
      </c>
      <c r="AV162" s="170">
        <f>IF('Indicator Data'!AW166="No Data",1,IF('Indicator Data imputation'!AW165&lt;&gt;"",1,0))</f>
        <v>0</v>
      </c>
      <c r="AW162" s="170">
        <f>IF('Indicator Data'!AX166="No Data",1,IF('Indicator Data imputation'!AX165&lt;&gt;"",1,0))</f>
        <v>0</v>
      </c>
      <c r="AX162" s="170">
        <f>IF('Indicator Data'!AY166="No Data",1,IF('Indicator Data imputation'!AY165&lt;&gt;"",1,0))</f>
        <v>0</v>
      </c>
      <c r="AY162" s="170">
        <f>IF('Indicator Data'!AZ166="No Data",1,IF('Indicator Data imputation'!AZ165&lt;&gt;"",1,0))</f>
        <v>0</v>
      </c>
      <c r="AZ162" s="170">
        <f>IF('Indicator Data'!BA166="No Data",1,IF('Indicator Data imputation'!BA165&lt;&gt;"",1,0))</f>
        <v>0</v>
      </c>
      <c r="BA162" s="5">
        <f t="shared" si="4"/>
        <v>4</v>
      </c>
      <c r="BB162" s="172">
        <f t="shared" si="5"/>
        <v>7.8431372549019607E-2</v>
      </c>
    </row>
    <row r="163" spans="1:54" x14ac:dyDescent="0.25">
      <c r="A163" s="5" t="s">
        <v>306</v>
      </c>
      <c r="B163" s="170">
        <f>IF('Indicator Data'!C167="No Data",1,IF('Indicator Data imputation'!C166&lt;&gt;"",1,0))</f>
        <v>0</v>
      </c>
      <c r="C163" s="170">
        <f>IF('Indicator Data'!D167="No Data",1,IF('Indicator Data imputation'!D166&lt;&gt;"",1,0))</f>
        <v>0</v>
      </c>
      <c r="D163" s="170">
        <f>IF('Indicator Data'!E167="No Data",1,IF('Indicator Data imputation'!E166&lt;&gt;"",1,0))</f>
        <v>0</v>
      </c>
      <c r="E163" s="170">
        <f>IF('Indicator Data'!F167="No Data",1,IF('Indicator Data imputation'!F166&lt;&gt;"",1,0))</f>
        <v>0</v>
      </c>
      <c r="F163" s="170">
        <f>IF('Indicator Data'!G167="No Data",1,IF('Indicator Data imputation'!G166&lt;&gt;"",1,0))</f>
        <v>0</v>
      </c>
      <c r="G163" s="170">
        <f>IF('Indicator Data'!H167="No Data",1,IF('Indicator Data imputation'!H166&lt;&gt;"",1,0))</f>
        <v>0</v>
      </c>
      <c r="H163" s="170">
        <f>IF('Indicator Data'!I167="No Data",1,IF('Indicator Data imputation'!I166&lt;&gt;"",1,0))</f>
        <v>0</v>
      </c>
      <c r="I163" s="170">
        <f>IF('Indicator Data'!J167="No Data",1,IF('Indicator Data imputation'!J166&lt;&gt;"",1,0))</f>
        <v>0</v>
      </c>
      <c r="J163" s="170">
        <f>IF('Indicator Data'!K167="No Data",1,IF('Indicator Data imputation'!K166&lt;&gt;"",1,0))</f>
        <v>0</v>
      </c>
      <c r="K163" s="170">
        <f>IF('Indicator Data'!L167="No Data",1,IF('Indicator Data imputation'!L166&lt;&gt;"",1,0))</f>
        <v>0</v>
      </c>
      <c r="L163" s="170">
        <f>IF('Indicator Data'!M167="No Data",1,IF('Indicator Data imputation'!M166&lt;&gt;"",1,0))</f>
        <v>0</v>
      </c>
      <c r="M163" s="170">
        <f>IF('Indicator Data'!N167="No Data",1,IF('Indicator Data imputation'!N166&lt;&gt;"",1,0))</f>
        <v>0</v>
      </c>
      <c r="N163" s="170">
        <f>IF('Indicator Data'!O167="No Data",1,IF('Indicator Data imputation'!O166&lt;&gt;"",1,0))</f>
        <v>0</v>
      </c>
      <c r="O163" s="170">
        <f>IF('Indicator Data'!P167="No Data",1,IF('Indicator Data imputation'!P166&lt;&gt;"",1,0))</f>
        <v>0</v>
      </c>
      <c r="P163" s="170">
        <f>IF('Indicator Data'!Q167="No Data",1,IF('Indicator Data imputation'!Q166&lt;&gt;"",1,0))</f>
        <v>0</v>
      </c>
      <c r="Q163" s="170">
        <f>IF('Indicator Data'!R167="No Data",1,IF('Indicator Data imputation'!R166&lt;&gt;"",1,0))</f>
        <v>0</v>
      </c>
      <c r="R163" s="170">
        <f>IF('Indicator Data'!S167="No Data",1,IF('Indicator Data imputation'!S166&lt;&gt;"",1,0))</f>
        <v>0</v>
      </c>
      <c r="S163" s="170">
        <f>IF('Indicator Data'!T167="No Data",1,IF('Indicator Data imputation'!T166&lt;&gt;"",1,0))</f>
        <v>0</v>
      </c>
      <c r="T163" s="170">
        <f>IF('Indicator Data'!U167="No Data",1,IF('Indicator Data imputation'!U166&lt;&gt;"",1,0))</f>
        <v>0</v>
      </c>
      <c r="U163" s="170">
        <f>IF('Indicator Data'!V167="No Data",1,IF('Indicator Data imputation'!V166&lt;&gt;"",1,0))</f>
        <v>0</v>
      </c>
      <c r="V163" s="170">
        <f>IF('Indicator Data'!W167="No Data",1,IF('Indicator Data imputation'!W166&lt;&gt;"",1,0))</f>
        <v>0</v>
      </c>
      <c r="W163" s="170">
        <f>IF('Indicator Data'!X167="No Data",1,IF('Indicator Data imputation'!X166&lt;&gt;"",1,0))</f>
        <v>0</v>
      </c>
      <c r="X163" s="170">
        <f>IF('Indicator Data'!Y167="No Data",1,IF('Indicator Data imputation'!Y166&lt;&gt;"",1,0))</f>
        <v>0</v>
      </c>
      <c r="Y163" s="170">
        <f>IF('Indicator Data'!Z167="No Data",1,IF('Indicator Data imputation'!Z166&lt;&gt;"",1,0))</f>
        <v>0</v>
      </c>
      <c r="Z163" s="170">
        <f>IF('Indicator Data'!AA167="No Data",1,IF('Indicator Data imputation'!AA166&lt;&gt;"",1,0))</f>
        <v>0</v>
      </c>
      <c r="AA163" s="170">
        <f>IF('Indicator Data'!AB167="No Data",1,IF('Indicator Data imputation'!AB166&lt;&gt;"",1,0))</f>
        <v>0</v>
      </c>
      <c r="AB163" s="170">
        <f>IF('Indicator Data'!AC167="No Data",1,IF('Indicator Data imputation'!AC166&lt;&gt;"",1,0))</f>
        <v>0</v>
      </c>
      <c r="AC163" s="170">
        <f>IF('Indicator Data'!AD167="No Data",1,IF('Indicator Data imputation'!AD166&lt;&gt;"",1,0))</f>
        <v>0</v>
      </c>
      <c r="AD163" s="170">
        <f>IF('Indicator Data'!AE167="No Data",1,IF('Indicator Data imputation'!AE166&lt;&gt;"",1,0))</f>
        <v>0</v>
      </c>
      <c r="AE163" s="170">
        <f>IF('Indicator Data'!AF167="No Data",1,IF('Indicator Data imputation'!AF166&lt;&gt;"",1,0))</f>
        <v>0</v>
      </c>
      <c r="AF163" s="170">
        <f>IF('Indicator Data'!AG167="No Data",1,IF('Indicator Data imputation'!AG166&lt;&gt;"",1,0))</f>
        <v>1</v>
      </c>
      <c r="AG163" s="170">
        <f>IF('Indicator Data'!AH167="No Data",1,IF('Indicator Data imputation'!AH166&lt;&gt;"",1,0))</f>
        <v>0</v>
      </c>
      <c r="AH163" s="170">
        <f>IF('Indicator Data'!AI167="No Data",1,IF('Indicator Data imputation'!AI166&lt;&gt;"",1,0))</f>
        <v>0</v>
      </c>
      <c r="AI163" s="170">
        <f>IF('Indicator Data'!AJ167="No Data",1,IF('Indicator Data imputation'!AJ166&lt;&gt;"",1,0))</f>
        <v>0</v>
      </c>
      <c r="AJ163" s="170">
        <f>IF('Indicator Data'!AK167="No Data",1,IF('Indicator Data imputation'!AK166&lt;&gt;"",1,0))</f>
        <v>0</v>
      </c>
      <c r="AK163" s="170">
        <f>IF('Indicator Data'!AL167="No Data",1,IF('Indicator Data imputation'!AL166&lt;&gt;"",1,0))</f>
        <v>0</v>
      </c>
      <c r="AL163" s="170">
        <f>IF('Indicator Data'!AM167="No Data",1,IF('Indicator Data imputation'!AM166&lt;&gt;"",1,0))</f>
        <v>0</v>
      </c>
      <c r="AM163" s="170">
        <f>IF('Indicator Data'!AN167="No Data",1,IF('Indicator Data imputation'!AN166&lt;&gt;"",1,0))</f>
        <v>0</v>
      </c>
      <c r="AN163" s="170">
        <f>IF('Indicator Data'!AO167="No Data",1,IF('Indicator Data imputation'!AO166&lt;&gt;"",1,0))</f>
        <v>0</v>
      </c>
      <c r="AO163" s="170">
        <f>IF('Indicator Data'!AP167="No Data",1,IF('Indicator Data imputation'!AP166&lt;&gt;"",1,0))</f>
        <v>0</v>
      </c>
      <c r="AP163" s="170">
        <f>IF('Indicator Data'!AQ167="No Data",1,IF('Indicator Data imputation'!AQ166&lt;&gt;"",1,0))</f>
        <v>0</v>
      </c>
      <c r="AQ163" s="170">
        <f>IF('Indicator Data'!AR167="No Data",1,IF('Indicator Data imputation'!AR166&lt;&gt;"",1,0))</f>
        <v>1</v>
      </c>
      <c r="AR163" s="170">
        <f>IF('Indicator Data'!AS167="No Data",1,IF('Indicator Data imputation'!AS166&lt;&gt;"",1,0))</f>
        <v>0</v>
      </c>
      <c r="AS163" s="170">
        <f>IF('Indicator Data'!AT167="No Data",1,IF('Indicator Data imputation'!AT166&lt;&gt;"",1,0))</f>
        <v>0</v>
      </c>
      <c r="AT163" s="170">
        <f>IF('Indicator Data'!AU167="No Data",1,IF('Indicator Data imputation'!AU166&lt;&gt;"",1,0))</f>
        <v>0</v>
      </c>
      <c r="AU163" s="170">
        <f>IF('Indicator Data'!AV167="No Data",1,IF('Indicator Data imputation'!AV166&lt;&gt;"",1,0))</f>
        <v>0</v>
      </c>
      <c r="AV163" s="170">
        <f>IF('Indicator Data'!AW167="No Data",1,IF('Indicator Data imputation'!AW166&lt;&gt;"",1,0))</f>
        <v>0</v>
      </c>
      <c r="AW163" s="170">
        <f>IF('Indicator Data'!AX167="No Data",1,IF('Indicator Data imputation'!AX166&lt;&gt;"",1,0))</f>
        <v>0</v>
      </c>
      <c r="AX163" s="170">
        <f>IF('Indicator Data'!AY167="No Data",1,IF('Indicator Data imputation'!AY166&lt;&gt;"",1,0))</f>
        <v>0</v>
      </c>
      <c r="AY163" s="170">
        <f>IF('Indicator Data'!AZ167="No Data",1,IF('Indicator Data imputation'!AZ166&lt;&gt;"",1,0))</f>
        <v>0</v>
      </c>
      <c r="AZ163" s="170">
        <f>IF('Indicator Data'!BA167="No Data",1,IF('Indicator Data imputation'!BA166&lt;&gt;"",1,0))</f>
        <v>0</v>
      </c>
      <c r="BA163" s="5">
        <f t="shared" si="4"/>
        <v>2</v>
      </c>
      <c r="BB163" s="172">
        <f t="shared" si="5"/>
        <v>3.9215686274509803E-2</v>
      </c>
    </row>
    <row r="164" spans="1:54" x14ac:dyDescent="0.25">
      <c r="A164" s="5" t="s">
        <v>308</v>
      </c>
      <c r="B164" s="170">
        <f>IF('Indicator Data'!C168="No Data",1,IF('Indicator Data imputation'!C167&lt;&gt;"",1,0))</f>
        <v>0</v>
      </c>
      <c r="C164" s="170">
        <f>IF('Indicator Data'!D168="No Data",1,IF('Indicator Data imputation'!D167&lt;&gt;"",1,0))</f>
        <v>0</v>
      </c>
      <c r="D164" s="170">
        <f>IF('Indicator Data'!E168="No Data",1,IF('Indicator Data imputation'!E167&lt;&gt;"",1,0))</f>
        <v>0</v>
      </c>
      <c r="E164" s="170">
        <f>IF('Indicator Data'!F168="No Data",1,IF('Indicator Data imputation'!F167&lt;&gt;"",1,0))</f>
        <v>0</v>
      </c>
      <c r="F164" s="170">
        <f>IF('Indicator Data'!G168="No Data",1,IF('Indicator Data imputation'!G167&lt;&gt;"",1,0))</f>
        <v>0</v>
      </c>
      <c r="G164" s="170">
        <f>IF('Indicator Data'!H168="No Data",1,IF('Indicator Data imputation'!H167&lt;&gt;"",1,0))</f>
        <v>0</v>
      </c>
      <c r="H164" s="170">
        <f>IF('Indicator Data'!I168="No Data",1,IF('Indicator Data imputation'!I167&lt;&gt;"",1,0))</f>
        <v>0</v>
      </c>
      <c r="I164" s="170">
        <f>IF('Indicator Data'!J168="No Data",1,IF('Indicator Data imputation'!J167&lt;&gt;"",1,0))</f>
        <v>0</v>
      </c>
      <c r="J164" s="170">
        <f>IF('Indicator Data'!K168="No Data",1,IF('Indicator Data imputation'!K167&lt;&gt;"",1,0))</f>
        <v>0</v>
      </c>
      <c r="K164" s="170">
        <f>IF('Indicator Data'!L168="No Data",1,IF('Indicator Data imputation'!L167&lt;&gt;"",1,0))</f>
        <v>0</v>
      </c>
      <c r="L164" s="170">
        <f>IF('Indicator Data'!M168="No Data",1,IF('Indicator Data imputation'!M167&lt;&gt;"",1,0))</f>
        <v>0</v>
      </c>
      <c r="M164" s="170">
        <f>IF('Indicator Data'!N168="No Data",1,IF('Indicator Data imputation'!N167&lt;&gt;"",1,0))</f>
        <v>0</v>
      </c>
      <c r="N164" s="170">
        <f>IF('Indicator Data'!O168="No Data",1,IF('Indicator Data imputation'!O167&lt;&gt;"",1,0))</f>
        <v>0</v>
      </c>
      <c r="O164" s="170">
        <f>IF('Indicator Data'!P168="No Data",1,IF('Indicator Data imputation'!P167&lt;&gt;"",1,0))</f>
        <v>0</v>
      </c>
      <c r="P164" s="170">
        <f>IF('Indicator Data'!Q168="No Data",1,IF('Indicator Data imputation'!Q167&lt;&gt;"",1,0))</f>
        <v>0</v>
      </c>
      <c r="Q164" s="170">
        <f>IF('Indicator Data'!R168="No Data",1,IF('Indicator Data imputation'!R167&lt;&gt;"",1,0))</f>
        <v>0</v>
      </c>
      <c r="R164" s="170">
        <f>IF('Indicator Data'!S168="No Data",1,IF('Indicator Data imputation'!S167&lt;&gt;"",1,0))</f>
        <v>0</v>
      </c>
      <c r="S164" s="170">
        <f>IF('Indicator Data'!T168="No Data",1,IF('Indicator Data imputation'!T167&lt;&gt;"",1,0))</f>
        <v>0</v>
      </c>
      <c r="T164" s="170">
        <f>IF('Indicator Data'!U168="No Data",1,IF('Indicator Data imputation'!U167&lt;&gt;"",1,0))</f>
        <v>0</v>
      </c>
      <c r="U164" s="170">
        <f>IF('Indicator Data'!V168="No Data",1,IF('Indicator Data imputation'!V167&lt;&gt;"",1,0))</f>
        <v>0</v>
      </c>
      <c r="V164" s="170">
        <f>IF('Indicator Data'!W168="No Data",1,IF('Indicator Data imputation'!W167&lt;&gt;"",1,0))</f>
        <v>0</v>
      </c>
      <c r="W164" s="170">
        <f>IF('Indicator Data'!X168="No Data",1,IF('Indicator Data imputation'!X167&lt;&gt;"",1,0))</f>
        <v>0</v>
      </c>
      <c r="X164" s="170">
        <f>IF('Indicator Data'!Y168="No Data",1,IF('Indicator Data imputation'!Y167&lt;&gt;"",1,0))</f>
        <v>0</v>
      </c>
      <c r="Y164" s="170">
        <f>IF('Indicator Data'!Z168="No Data",1,IF('Indicator Data imputation'!Z167&lt;&gt;"",1,0))</f>
        <v>0</v>
      </c>
      <c r="Z164" s="170">
        <f>IF('Indicator Data'!AA168="No Data",1,IF('Indicator Data imputation'!AA167&lt;&gt;"",1,0))</f>
        <v>0</v>
      </c>
      <c r="AA164" s="170">
        <f>IF('Indicator Data'!AB168="No Data",1,IF('Indicator Data imputation'!AB167&lt;&gt;"",1,0))</f>
        <v>0</v>
      </c>
      <c r="AB164" s="170">
        <f>IF('Indicator Data'!AC168="No Data",1,IF('Indicator Data imputation'!AC167&lt;&gt;"",1,0))</f>
        <v>1</v>
      </c>
      <c r="AC164" s="170">
        <f>IF('Indicator Data'!AD168="No Data",1,IF('Indicator Data imputation'!AD167&lt;&gt;"",1,0))</f>
        <v>0</v>
      </c>
      <c r="AD164" s="170">
        <f>IF('Indicator Data'!AE168="No Data",1,IF('Indicator Data imputation'!AE167&lt;&gt;"",1,0))</f>
        <v>0</v>
      </c>
      <c r="AE164" s="170">
        <f>IF('Indicator Data'!AF168="No Data",1,IF('Indicator Data imputation'!AF167&lt;&gt;"",1,0))</f>
        <v>0</v>
      </c>
      <c r="AF164" s="170">
        <f>IF('Indicator Data'!AG168="No Data",1,IF('Indicator Data imputation'!AG167&lt;&gt;"",1,0))</f>
        <v>0</v>
      </c>
      <c r="AG164" s="170">
        <f>IF('Indicator Data'!AH168="No Data",1,IF('Indicator Data imputation'!AH167&lt;&gt;"",1,0))</f>
        <v>0</v>
      </c>
      <c r="AH164" s="170">
        <f>IF('Indicator Data'!AI168="No Data",1,IF('Indicator Data imputation'!AI167&lt;&gt;"",1,0))</f>
        <v>0</v>
      </c>
      <c r="AI164" s="170">
        <f>IF('Indicator Data'!AJ168="No Data",1,IF('Indicator Data imputation'!AJ167&lt;&gt;"",1,0))</f>
        <v>0</v>
      </c>
      <c r="AJ164" s="170">
        <f>IF('Indicator Data'!AK168="No Data",1,IF('Indicator Data imputation'!AK167&lt;&gt;"",1,0))</f>
        <v>0</v>
      </c>
      <c r="AK164" s="170">
        <f>IF('Indicator Data'!AL168="No Data",1,IF('Indicator Data imputation'!AL167&lt;&gt;"",1,0))</f>
        <v>0</v>
      </c>
      <c r="AL164" s="170">
        <f>IF('Indicator Data'!AM168="No Data",1,IF('Indicator Data imputation'!AM167&lt;&gt;"",1,0))</f>
        <v>0</v>
      </c>
      <c r="AM164" s="170">
        <f>IF('Indicator Data'!AN168="No Data",1,IF('Indicator Data imputation'!AN167&lt;&gt;"",1,0))</f>
        <v>0</v>
      </c>
      <c r="AN164" s="170">
        <f>IF('Indicator Data'!AO168="No Data",1,IF('Indicator Data imputation'!AO167&lt;&gt;"",1,0))</f>
        <v>0</v>
      </c>
      <c r="AO164" s="170">
        <f>IF('Indicator Data'!AP168="No Data",1,IF('Indicator Data imputation'!AP167&lt;&gt;"",1,0))</f>
        <v>1</v>
      </c>
      <c r="AP164" s="170">
        <f>IF('Indicator Data'!AQ168="No Data",1,IF('Indicator Data imputation'!AQ167&lt;&gt;"",1,0))</f>
        <v>1</v>
      </c>
      <c r="AQ164" s="170">
        <f>IF('Indicator Data'!AR168="No Data",1,IF('Indicator Data imputation'!AR167&lt;&gt;"",1,0))</f>
        <v>0</v>
      </c>
      <c r="AR164" s="170">
        <f>IF('Indicator Data'!AS168="No Data",1,IF('Indicator Data imputation'!AS167&lt;&gt;"",1,0))</f>
        <v>0</v>
      </c>
      <c r="AS164" s="170">
        <f>IF('Indicator Data'!AT168="No Data",1,IF('Indicator Data imputation'!AT167&lt;&gt;"",1,0))</f>
        <v>0</v>
      </c>
      <c r="AT164" s="170">
        <f>IF('Indicator Data'!AU168="No Data",1,IF('Indicator Data imputation'!AU167&lt;&gt;"",1,0))</f>
        <v>0</v>
      </c>
      <c r="AU164" s="170">
        <f>IF('Indicator Data'!AV168="No Data",1,IF('Indicator Data imputation'!AV167&lt;&gt;"",1,0))</f>
        <v>0</v>
      </c>
      <c r="AV164" s="170">
        <f>IF('Indicator Data'!AW168="No Data",1,IF('Indicator Data imputation'!AW167&lt;&gt;"",1,0))</f>
        <v>0</v>
      </c>
      <c r="AW164" s="170">
        <f>IF('Indicator Data'!AX168="No Data",1,IF('Indicator Data imputation'!AX167&lt;&gt;"",1,0))</f>
        <v>0</v>
      </c>
      <c r="AX164" s="170">
        <f>IF('Indicator Data'!AY168="No Data",1,IF('Indicator Data imputation'!AY167&lt;&gt;"",1,0))</f>
        <v>0</v>
      </c>
      <c r="AY164" s="170">
        <f>IF('Indicator Data'!AZ168="No Data",1,IF('Indicator Data imputation'!AZ167&lt;&gt;"",1,0))</f>
        <v>0</v>
      </c>
      <c r="AZ164" s="170">
        <f>IF('Indicator Data'!BA168="No Data",1,IF('Indicator Data imputation'!BA167&lt;&gt;"",1,0))</f>
        <v>0</v>
      </c>
      <c r="BA164" s="5">
        <f t="shared" si="4"/>
        <v>3</v>
      </c>
      <c r="BB164" s="172">
        <f t="shared" si="5"/>
        <v>5.8823529411764705E-2</v>
      </c>
    </row>
    <row r="165" spans="1:54" x14ac:dyDescent="0.25">
      <c r="A165" s="5" t="s">
        <v>310</v>
      </c>
      <c r="B165" s="170">
        <f>IF('Indicator Data'!C169="No Data",1,IF('Indicator Data imputation'!C168&lt;&gt;"",1,0))</f>
        <v>0</v>
      </c>
      <c r="C165" s="170">
        <f>IF('Indicator Data'!D169="No Data",1,IF('Indicator Data imputation'!D168&lt;&gt;"",1,0))</f>
        <v>0</v>
      </c>
      <c r="D165" s="170">
        <f>IF('Indicator Data'!E169="No Data",1,IF('Indicator Data imputation'!E168&lt;&gt;"",1,0))</f>
        <v>0</v>
      </c>
      <c r="E165" s="170">
        <f>IF('Indicator Data'!F169="No Data",1,IF('Indicator Data imputation'!F168&lt;&gt;"",1,0))</f>
        <v>0</v>
      </c>
      <c r="F165" s="170">
        <f>IF('Indicator Data'!G169="No Data",1,IF('Indicator Data imputation'!G168&lt;&gt;"",1,0))</f>
        <v>0</v>
      </c>
      <c r="G165" s="170">
        <f>IF('Indicator Data'!H169="No Data",1,IF('Indicator Data imputation'!H168&lt;&gt;"",1,0))</f>
        <v>0</v>
      </c>
      <c r="H165" s="170">
        <f>IF('Indicator Data'!I169="No Data",1,IF('Indicator Data imputation'!I168&lt;&gt;"",1,0))</f>
        <v>0</v>
      </c>
      <c r="I165" s="170">
        <f>IF('Indicator Data'!J169="No Data",1,IF('Indicator Data imputation'!J168&lt;&gt;"",1,0))</f>
        <v>0</v>
      </c>
      <c r="J165" s="170">
        <f>IF('Indicator Data'!K169="No Data",1,IF('Indicator Data imputation'!K168&lt;&gt;"",1,0))</f>
        <v>0</v>
      </c>
      <c r="K165" s="170">
        <f>IF('Indicator Data'!L169="No Data",1,IF('Indicator Data imputation'!L168&lt;&gt;"",1,0))</f>
        <v>0</v>
      </c>
      <c r="L165" s="170">
        <f>IF('Indicator Data'!M169="No Data",1,IF('Indicator Data imputation'!M168&lt;&gt;"",1,0))</f>
        <v>0</v>
      </c>
      <c r="M165" s="170">
        <f>IF('Indicator Data'!N169="No Data",1,IF('Indicator Data imputation'!N168&lt;&gt;"",1,0))</f>
        <v>0</v>
      </c>
      <c r="N165" s="170">
        <f>IF('Indicator Data'!O169="No Data",1,IF('Indicator Data imputation'!O168&lt;&gt;"",1,0))</f>
        <v>0</v>
      </c>
      <c r="O165" s="170">
        <f>IF('Indicator Data'!P169="No Data",1,IF('Indicator Data imputation'!P168&lt;&gt;"",1,0))</f>
        <v>0</v>
      </c>
      <c r="P165" s="170">
        <f>IF('Indicator Data'!Q169="No Data",1,IF('Indicator Data imputation'!Q168&lt;&gt;"",1,0))</f>
        <v>0</v>
      </c>
      <c r="Q165" s="170">
        <f>IF('Indicator Data'!R169="No Data",1,IF('Indicator Data imputation'!R168&lt;&gt;"",1,0))</f>
        <v>1</v>
      </c>
      <c r="R165" s="170">
        <f>IF('Indicator Data'!S169="No Data",1,IF('Indicator Data imputation'!S168&lt;&gt;"",1,0))</f>
        <v>0</v>
      </c>
      <c r="S165" s="170">
        <f>IF('Indicator Data'!T169="No Data",1,IF('Indicator Data imputation'!T168&lt;&gt;"",1,0))</f>
        <v>0</v>
      </c>
      <c r="T165" s="170">
        <f>IF('Indicator Data'!U169="No Data",1,IF('Indicator Data imputation'!U168&lt;&gt;"",1,0))</f>
        <v>0</v>
      </c>
      <c r="U165" s="170">
        <f>IF('Indicator Data'!V169="No Data",1,IF('Indicator Data imputation'!V168&lt;&gt;"",1,0))</f>
        <v>1</v>
      </c>
      <c r="V165" s="170">
        <f>IF('Indicator Data'!W169="No Data",1,IF('Indicator Data imputation'!W168&lt;&gt;"",1,0))</f>
        <v>0</v>
      </c>
      <c r="W165" s="170">
        <f>IF('Indicator Data'!X169="No Data",1,IF('Indicator Data imputation'!X168&lt;&gt;"",1,0))</f>
        <v>1</v>
      </c>
      <c r="X165" s="170">
        <f>IF('Indicator Data'!Y169="No Data",1,IF('Indicator Data imputation'!Y168&lt;&gt;"",1,0))</f>
        <v>0</v>
      </c>
      <c r="Y165" s="170">
        <f>IF('Indicator Data'!Z169="No Data",1,IF('Indicator Data imputation'!Z168&lt;&gt;"",1,0))</f>
        <v>0</v>
      </c>
      <c r="Z165" s="170">
        <f>IF('Indicator Data'!AA169="No Data",1,IF('Indicator Data imputation'!AA168&lt;&gt;"",1,0))</f>
        <v>0</v>
      </c>
      <c r="AA165" s="170">
        <f>IF('Indicator Data'!AB169="No Data",1,IF('Indicator Data imputation'!AB168&lt;&gt;"",1,0))</f>
        <v>0</v>
      </c>
      <c r="AB165" s="170">
        <f>IF('Indicator Data'!AC169="No Data",1,IF('Indicator Data imputation'!AC168&lt;&gt;"",1,0))</f>
        <v>0</v>
      </c>
      <c r="AC165" s="170">
        <f>IF('Indicator Data'!AD169="No Data",1,IF('Indicator Data imputation'!AD168&lt;&gt;"",1,0))</f>
        <v>0</v>
      </c>
      <c r="AD165" s="170">
        <f>IF('Indicator Data'!AE169="No Data",1,IF('Indicator Data imputation'!AE168&lt;&gt;"",1,0))</f>
        <v>1</v>
      </c>
      <c r="AE165" s="170">
        <f>IF('Indicator Data'!AF169="No Data",1,IF('Indicator Data imputation'!AF168&lt;&gt;"",1,0))</f>
        <v>0</v>
      </c>
      <c r="AF165" s="170">
        <f>IF('Indicator Data'!AG169="No Data",1,IF('Indicator Data imputation'!AG168&lt;&gt;"",1,0))</f>
        <v>0</v>
      </c>
      <c r="AG165" s="170">
        <f>IF('Indicator Data'!AH169="No Data",1,IF('Indicator Data imputation'!AH168&lt;&gt;"",1,0))</f>
        <v>0</v>
      </c>
      <c r="AH165" s="170">
        <f>IF('Indicator Data'!AI169="No Data",1,IF('Indicator Data imputation'!AI168&lt;&gt;"",1,0))</f>
        <v>0</v>
      </c>
      <c r="AI165" s="170">
        <f>IF('Indicator Data'!AJ169="No Data",1,IF('Indicator Data imputation'!AJ168&lt;&gt;"",1,0))</f>
        <v>0</v>
      </c>
      <c r="AJ165" s="170">
        <f>IF('Indicator Data'!AK169="No Data",1,IF('Indicator Data imputation'!AK168&lt;&gt;"",1,0))</f>
        <v>0</v>
      </c>
      <c r="AK165" s="170">
        <f>IF('Indicator Data'!AL169="No Data",1,IF('Indicator Data imputation'!AL168&lt;&gt;"",1,0))</f>
        <v>0</v>
      </c>
      <c r="AL165" s="170">
        <f>IF('Indicator Data'!AM169="No Data",1,IF('Indicator Data imputation'!AM168&lt;&gt;"",1,0))</f>
        <v>0</v>
      </c>
      <c r="AM165" s="170">
        <f>IF('Indicator Data'!AN169="No Data",1,IF('Indicator Data imputation'!AN168&lt;&gt;"",1,0))</f>
        <v>0</v>
      </c>
      <c r="AN165" s="170">
        <f>IF('Indicator Data'!AO169="No Data",1,IF('Indicator Data imputation'!AO168&lt;&gt;"",1,0))</f>
        <v>0</v>
      </c>
      <c r="AO165" s="170">
        <f>IF('Indicator Data'!AP169="No Data",1,IF('Indicator Data imputation'!AP168&lt;&gt;"",1,0))</f>
        <v>0</v>
      </c>
      <c r="AP165" s="170">
        <f>IF('Indicator Data'!AQ169="No Data",1,IF('Indicator Data imputation'!AQ168&lt;&gt;"",1,0))</f>
        <v>0</v>
      </c>
      <c r="AQ165" s="170">
        <f>IF('Indicator Data'!AR169="No Data",1,IF('Indicator Data imputation'!AR168&lt;&gt;"",1,0))</f>
        <v>0</v>
      </c>
      <c r="AR165" s="170">
        <f>IF('Indicator Data'!AS169="No Data",1,IF('Indicator Data imputation'!AS168&lt;&gt;"",1,0))</f>
        <v>0</v>
      </c>
      <c r="AS165" s="170">
        <f>IF('Indicator Data'!AT169="No Data",1,IF('Indicator Data imputation'!AT168&lt;&gt;"",1,0))</f>
        <v>0</v>
      </c>
      <c r="AT165" s="170">
        <f>IF('Indicator Data'!AU169="No Data",1,IF('Indicator Data imputation'!AU168&lt;&gt;"",1,0))</f>
        <v>0</v>
      </c>
      <c r="AU165" s="170">
        <f>IF('Indicator Data'!AV169="No Data",1,IF('Indicator Data imputation'!AV168&lt;&gt;"",1,0))</f>
        <v>1</v>
      </c>
      <c r="AV165" s="170">
        <f>IF('Indicator Data'!AW169="No Data",1,IF('Indicator Data imputation'!AW168&lt;&gt;"",1,0))</f>
        <v>0</v>
      </c>
      <c r="AW165" s="170">
        <f>IF('Indicator Data'!AX169="No Data",1,IF('Indicator Data imputation'!AX168&lt;&gt;"",1,0))</f>
        <v>0</v>
      </c>
      <c r="AX165" s="170">
        <f>IF('Indicator Data'!AY169="No Data",1,IF('Indicator Data imputation'!AY168&lt;&gt;"",1,0))</f>
        <v>0</v>
      </c>
      <c r="AY165" s="170">
        <f>IF('Indicator Data'!AZ169="No Data",1,IF('Indicator Data imputation'!AZ168&lt;&gt;"",1,0))</f>
        <v>0</v>
      </c>
      <c r="AZ165" s="170">
        <f>IF('Indicator Data'!BA169="No Data",1,IF('Indicator Data imputation'!BA168&lt;&gt;"",1,0))</f>
        <v>0</v>
      </c>
      <c r="BA165" s="5">
        <f t="shared" si="4"/>
        <v>5</v>
      </c>
      <c r="BB165" s="172">
        <f t="shared" si="5"/>
        <v>9.8039215686274508E-2</v>
      </c>
    </row>
    <row r="166" spans="1:54" x14ac:dyDescent="0.25">
      <c r="A166" s="5" t="s">
        <v>312</v>
      </c>
      <c r="B166" s="170">
        <f>IF('Indicator Data'!C170="No Data",1,IF('Indicator Data imputation'!C169&lt;&gt;"",1,0))</f>
        <v>0</v>
      </c>
      <c r="C166" s="170">
        <f>IF('Indicator Data'!D170="No Data",1,IF('Indicator Data imputation'!D169&lt;&gt;"",1,0))</f>
        <v>0</v>
      </c>
      <c r="D166" s="170">
        <f>IF('Indicator Data'!E170="No Data",1,IF('Indicator Data imputation'!E169&lt;&gt;"",1,0))</f>
        <v>0</v>
      </c>
      <c r="E166" s="170">
        <f>IF('Indicator Data'!F170="No Data",1,IF('Indicator Data imputation'!F169&lt;&gt;"",1,0))</f>
        <v>0</v>
      </c>
      <c r="F166" s="170">
        <f>IF('Indicator Data'!G170="No Data",1,IF('Indicator Data imputation'!G169&lt;&gt;"",1,0))</f>
        <v>0</v>
      </c>
      <c r="G166" s="170">
        <f>IF('Indicator Data'!H170="No Data",1,IF('Indicator Data imputation'!H169&lt;&gt;"",1,0))</f>
        <v>0</v>
      </c>
      <c r="H166" s="170">
        <f>IF('Indicator Data'!I170="No Data",1,IF('Indicator Data imputation'!I169&lt;&gt;"",1,0))</f>
        <v>0</v>
      </c>
      <c r="I166" s="170">
        <f>IF('Indicator Data'!J170="No Data",1,IF('Indicator Data imputation'!J169&lt;&gt;"",1,0))</f>
        <v>0</v>
      </c>
      <c r="J166" s="170">
        <f>IF('Indicator Data'!K170="No Data",1,IF('Indicator Data imputation'!K169&lt;&gt;"",1,0))</f>
        <v>0</v>
      </c>
      <c r="K166" s="170">
        <f>IF('Indicator Data'!L170="No Data",1,IF('Indicator Data imputation'!L169&lt;&gt;"",1,0))</f>
        <v>0</v>
      </c>
      <c r="L166" s="170">
        <f>IF('Indicator Data'!M170="No Data",1,IF('Indicator Data imputation'!M169&lt;&gt;"",1,0))</f>
        <v>0</v>
      </c>
      <c r="M166" s="170">
        <f>IF('Indicator Data'!N170="No Data",1,IF('Indicator Data imputation'!N169&lt;&gt;"",1,0))</f>
        <v>0</v>
      </c>
      <c r="N166" s="170">
        <f>IF('Indicator Data'!O170="No Data",1,IF('Indicator Data imputation'!O169&lt;&gt;"",1,0))</f>
        <v>0</v>
      </c>
      <c r="O166" s="170">
        <f>IF('Indicator Data'!P170="No Data",1,IF('Indicator Data imputation'!P169&lt;&gt;"",1,0))</f>
        <v>0</v>
      </c>
      <c r="P166" s="170">
        <f>IF('Indicator Data'!Q170="No Data",1,IF('Indicator Data imputation'!Q169&lt;&gt;"",1,0))</f>
        <v>0</v>
      </c>
      <c r="Q166" s="170">
        <f>IF('Indicator Data'!R170="No Data",1,IF('Indicator Data imputation'!R169&lt;&gt;"",1,0))</f>
        <v>1</v>
      </c>
      <c r="R166" s="170">
        <f>IF('Indicator Data'!S170="No Data",1,IF('Indicator Data imputation'!S169&lt;&gt;"",1,0))</f>
        <v>0</v>
      </c>
      <c r="S166" s="170">
        <f>IF('Indicator Data'!T170="No Data",1,IF('Indicator Data imputation'!T169&lt;&gt;"",1,0))</f>
        <v>0</v>
      </c>
      <c r="T166" s="170">
        <f>IF('Indicator Data'!U170="No Data",1,IF('Indicator Data imputation'!U169&lt;&gt;"",1,0))</f>
        <v>0</v>
      </c>
      <c r="U166" s="170">
        <f>IF('Indicator Data'!V170="No Data",1,IF('Indicator Data imputation'!V169&lt;&gt;"",1,0))</f>
        <v>1</v>
      </c>
      <c r="V166" s="170">
        <f>IF('Indicator Data'!W170="No Data",1,IF('Indicator Data imputation'!W169&lt;&gt;"",1,0))</f>
        <v>0</v>
      </c>
      <c r="W166" s="170">
        <f>IF('Indicator Data'!X170="No Data",1,IF('Indicator Data imputation'!X169&lt;&gt;"",1,0))</f>
        <v>1</v>
      </c>
      <c r="X166" s="170">
        <f>IF('Indicator Data'!Y170="No Data",1,IF('Indicator Data imputation'!Y169&lt;&gt;"",1,0))</f>
        <v>0</v>
      </c>
      <c r="Y166" s="170">
        <f>IF('Indicator Data'!Z170="No Data",1,IF('Indicator Data imputation'!Z169&lt;&gt;"",1,0))</f>
        <v>0</v>
      </c>
      <c r="Z166" s="170">
        <f>IF('Indicator Data'!AA170="No Data",1,IF('Indicator Data imputation'!AA169&lt;&gt;"",1,0))</f>
        <v>0</v>
      </c>
      <c r="AA166" s="170">
        <f>IF('Indicator Data'!AB170="No Data",1,IF('Indicator Data imputation'!AB169&lt;&gt;"",1,0))</f>
        <v>0</v>
      </c>
      <c r="AB166" s="170">
        <f>IF('Indicator Data'!AC170="No Data",1,IF('Indicator Data imputation'!AC169&lt;&gt;"",1,0))</f>
        <v>0</v>
      </c>
      <c r="AC166" s="170">
        <f>IF('Indicator Data'!AD170="No Data",1,IF('Indicator Data imputation'!AD169&lt;&gt;"",1,0))</f>
        <v>0</v>
      </c>
      <c r="AD166" s="170">
        <f>IF('Indicator Data'!AE170="No Data",1,IF('Indicator Data imputation'!AE169&lt;&gt;"",1,0))</f>
        <v>1</v>
      </c>
      <c r="AE166" s="170">
        <f>IF('Indicator Data'!AF170="No Data",1,IF('Indicator Data imputation'!AF169&lt;&gt;"",1,0))</f>
        <v>0</v>
      </c>
      <c r="AF166" s="170">
        <f>IF('Indicator Data'!AG170="No Data",1,IF('Indicator Data imputation'!AG169&lt;&gt;"",1,0))</f>
        <v>0</v>
      </c>
      <c r="AG166" s="170">
        <f>IF('Indicator Data'!AH170="No Data",1,IF('Indicator Data imputation'!AH169&lt;&gt;"",1,0))</f>
        <v>0</v>
      </c>
      <c r="AH166" s="170">
        <f>IF('Indicator Data'!AI170="No Data",1,IF('Indicator Data imputation'!AI169&lt;&gt;"",1,0))</f>
        <v>0</v>
      </c>
      <c r="AI166" s="170">
        <f>IF('Indicator Data'!AJ170="No Data",1,IF('Indicator Data imputation'!AJ169&lt;&gt;"",1,0))</f>
        <v>0</v>
      </c>
      <c r="AJ166" s="170">
        <f>IF('Indicator Data'!AK170="No Data",1,IF('Indicator Data imputation'!AK169&lt;&gt;"",1,0))</f>
        <v>0</v>
      </c>
      <c r="AK166" s="170">
        <f>IF('Indicator Data'!AL170="No Data",1,IF('Indicator Data imputation'!AL169&lt;&gt;"",1,0))</f>
        <v>0</v>
      </c>
      <c r="AL166" s="170">
        <f>IF('Indicator Data'!AM170="No Data",1,IF('Indicator Data imputation'!AM169&lt;&gt;"",1,0))</f>
        <v>0</v>
      </c>
      <c r="AM166" s="170">
        <f>IF('Indicator Data'!AN170="No Data",1,IF('Indicator Data imputation'!AN169&lt;&gt;"",1,0))</f>
        <v>0</v>
      </c>
      <c r="AN166" s="170">
        <f>IF('Indicator Data'!AO170="No Data",1,IF('Indicator Data imputation'!AO169&lt;&gt;"",1,0))</f>
        <v>0</v>
      </c>
      <c r="AO166" s="170">
        <f>IF('Indicator Data'!AP170="No Data",1,IF('Indicator Data imputation'!AP169&lt;&gt;"",1,0))</f>
        <v>0</v>
      </c>
      <c r="AP166" s="170">
        <f>IF('Indicator Data'!AQ170="No Data",1,IF('Indicator Data imputation'!AQ169&lt;&gt;"",1,0))</f>
        <v>0</v>
      </c>
      <c r="AQ166" s="170">
        <f>IF('Indicator Data'!AR170="No Data",1,IF('Indicator Data imputation'!AR169&lt;&gt;"",1,0))</f>
        <v>0</v>
      </c>
      <c r="AR166" s="170">
        <f>IF('Indicator Data'!AS170="No Data",1,IF('Indicator Data imputation'!AS169&lt;&gt;"",1,0))</f>
        <v>0</v>
      </c>
      <c r="AS166" s="170">
        <f>IF('Indicator Data'!AT170="No Data",1,IF('Indicator Data imputation'!AT169&lt;&gt;"",1,0))</f>
        <v>0</v>
      </c>
      <c r="AT166" s="170">
        <f>IF('Indicator Data'!AU170="No Data",1,IF('Indicator Data imputation'!AU169&lt;&gt;"",1,0))</f>
        <v>0</v>
      </c>
      <c r="AU166" s="170">
        <f>IF('Indicator Data'!AV170="No Data",1,IF('Indicator Data imputation'!AV169&lt;&gt;"",1,0))</f>
        <v>1</v>
      </c>
      <c r="AV166" s="170">
        <f>IF('Indicator Data'!AW170="No Data",1,IF('Indicator Data imputation'!AW169&lt;&gt;"",1,0))</f>
        <v>0</v>
      </c>
      <c r="AW166" s="170">
        <f>IF('Indicator Data'!AX170="No Data",1,IF('Indicator Data imputation'!AX169&lt;&gt;"",1,0))</f>
        <v>0</v>
      </c>
      <c r="AX166" s="170">
        <f>IF('Indicator Data'!AY170="No Data",1,IF('Indicator Data imputation'!AY169&lt;&gt;"",1,0))</f>
        <v>0</v>
      </c>
      <c r="AY166" s="170">
        <f>IF('Indicator Data'!AZ170="No Data",1,IF('Indicator Data imputation'!AZ169&lt;&gt;"",1,0))</f>
        <v>0</v>
      </c>
      <c r="AZ166" s="170">
        <f>IF('Indicator Data'!BA170="No Data",1,IF('Indicator Data imputation'!BA169&lt;&gt;"",1,0))</f>
        <v>0</v>
      </c>
      <c r="BA166" s="5">
        <f t="shared" si="4"/>
        <v>5</v>
      </c>
      <c r="BB166" s="172">
        <f t="shared" si="5"/>
        <v>9.8039215686274508E-2</v>
      </c>
    </row>
    <row r="167" spans="1:54" x14ac:dyDescent="0.25">
      <c r="A167" s="5" t="s">
        <v>314</v>
      </c>
      <c r="B167" s="170">
        <f>IF('Indicator Data'!C171="No Data",1,IF('Indicator Data imputation'!C170&lt;&gt;"",1,0))</f>
        <v>0</v>
      </c>
      <c r="C167" s="170">
        <f>IF('Indicator Data'!D171="No Data",1,IF('Indicator Data imputation'!D170&lt;&gt;"",1,0))</f>
        <v>0</v>
      </c>
      <c r="D167" s="170">
        <f>IF('Indicator Data'!E171="No Data",1,IF('Indicator Data imputation'!E170&lt;&gt;"",1,0))</f>
        <v>0</v>
      </c>
      <c r="E167" s="170">
        <f>IF('Indicator Data'!F171="No Data",1,IF('Indicator Data imputation'!F170&lt;&gt;"",1,0))</f>
        <v>0</v>
      </c>
      <c r="F167" s="170">
        <f>IF('Indicator Data'!G171="No Data",1,IF('Indicator Data imputation'!G170&lt;&gt;"",1,0))</f>
        <v>0</v>
      </c>
      <c r="G167" s="170">
        <f>IF('Indicator Data'!H171="No Data",1,IF('Indicator Data imputation'!H170&lt;&gt;"",1,0))</f>
        <v>0</v>
      </c>
      <c r="H167" s="170">
        <f>IF('Indicator Data'!I171="No Data",1,IF('Indicator Data imputation'!I170&lt;&gt;"",1,0))</f>
        <v>0</v>
      </c>
      <c r="I167" s="170">
        <f>IF('Indicator Data'!J171="No Data",1,IF('Indicator Data imputation'!J170&lt;&gt;"",1,0))</f>
        <v>0</v>
      </c>
      <c r="J167" s="170">
        <f>IF('Indicator Data'!K171="No Data",1,IF('Indicator Data imputation'!K170&lt;&gt;"",1,0))</f>
        <v>0</v>
      </c>
      <c r="K167" s="170">
        <f>IF('Indicator Data'!L171="No Data",1,IF('Indicator Data imputation'!L170&lt;&gt;"",1,0))</f>
        <v>0</v>
      </c>
      <c r="L167" s="170">
        <f>IF('Indicator Data'!M171="No Data",1,IF('Indicator Data imputation'!M170&lt;&gt;"",1,0))</f>
        <v>0</v>
      </c>
      <c r="M167" s="170">
        <f>IF('Indicator Data'!N171="No Data",1,IF('Indicator Data imputation'!N170&lt;&gt;"",1,0))</f>
        <v>0</v>
      </c>
      <c r="N167" s="170">
        <f>IF('Indicator Data'!O171="No Data",1,IF('Indicator Data imputation'!O170&lt;&gt;"",1,0))</f>
        <v>0</v>
      </c>
      <c r="O167" s="170">
        <f>IF('Indicator Data'!P171="No Data",1,IF('Indicator Data imputation'!P170&lt;&gt;"",1,0))</f>
        <v>0</v>
      </c>
      <c r="P167" s="170">
        <f>IF('Indicator Data'!Q171="No Data",1,IF('Indicator Data imputation'!Q170&lt;&gt;"",1,0))</f>
        <v>0</v>
      </c>
      <c r="Q167" s="170">
        <f>IF('Indicator Data'!R171="No Data",1,IF('Indicator Data imputation'!R170&lt;&gt;"",1,0))</f>
        <v>0</v>
      </c>
      <c r="R167" s="170">
        <f>IF('Indicator Data'!S171="No Data",1,IF('Indicator Data imputation'!S170&lt;&gt;"",1,0))</f>
        <v>0</v>
      </c>
      <c r="S167" s="170">
        <f>IF('Indicator Data'!T171="No Data",1,IF('Indicator Data imputation'!T170&lt;&gt;"",1,0))</f>
        <v>0</v>
      </c>
      <c r="T167" s="170">
        <f>IF('Indicator Data'!U171="No Data",1,IF('Indicator Data imputation'!U170&lt;&gt;"",1,0))</f>
        <v>0</v>
      </c>
      <c r="U167" s="170">
        <f>IF('Indicator Data'!V171="No Data",1,IF('Indicator Data imputation'!V170&lt;&gt;"",1,0))</f>
        <v>1</v>
      </c>
      <c r="V167" s="170">
        <f>IF('Indicator Data'!W171="No Data",1,IF('Indicator Data imputation'!W170&lt;&gt;"",1,0))</f>
        <v>0</v>
      </c>
      <c r="W167" s="170">
        <f>IF('Indicator Data'!X171="No Data",1,IF('Indicator Data imputation'!X170&lt;&gt;"",1,0))</f>
        <v>0</v>
      </c>
      <c r="X167" s="170">
        <f>IF('Indicator Data'!Y171="No Data",1,IF('Indicator Data imputation'!Y170&lt;&gt;"",1,0))</f>
        <v>0</v>
      </c>
      <c r="Y167" s="170">
        <f>IF('Indicator Data'!Z171="No Data",1,IF('Indicator Data imputation'!Z170&lt;&gt;"",1,0))</f>
        <v>0</v>
      </c>
      <c r="Z167" s="170">
        <f>IF('Indicator Data'!AA171="No Data",1,IF('Indicator Data imputation'!AA170&lt;&gt;"",1,0))</f>
        <v>0</v>
      </c>
      <c r="AA167" s="170">
        <f>IF('Indicator Data'!AB171="No Data",1,IF('Indicator Data imputation'!AB170&lt;&gt;"",1,0))</f>
        <v>0</v>
      </c>
      <c r="AB167" s="170">
        <f>IF('Indicator Data'!AC171="No Data",1,IF('Indicator Data imputation'!AC170&lt;&gt;"",1,0))</f>
        <v>0</v>
      </c>
      <c r="AC167" s="170">
        <f>IF('Indicator Data'!AD171="No Data",1,IF('Indicator Data imputation'!AD170&lt;&gt;"",1,0))</f>
        <v>0</v>
      </c>
      <c r="AD167" s="170">
        <f>IF('Indicator Data'!AE171="No Data",1,IF('Indicator Data imputation'!AE170&lt;&gt;"",1,0))</f>
        <v>1</v>
      </c>
      <c r="AE167" s="170">
        <f>IF('Indicator Data'!AF171="No Data",1,IF('Indicator Data imputation'!AF170&lt;&gt;"",1,0))</f>
        <v>0</v>
      </c>
      <c r="AF167" s="170">
        <f>IF('Indicator Data'!AG171="No Data",1,IF('Indicator Data imputation'!AG170&lt;&gt;"",1,0))</f>
        <v>0</v>
      </c>
      <c r="AG167" s="170">
        <f>IF('Indicator Data'!AH171="No Data",1,IF('Indicator Data imputation'!AH170&lt;&gt;"",1,0))</f>
        <v>0</v>
      </c>
      <c r="AH167" s="170">
        <f>IF('Indicator Data'!AI171="No Data",1,IF('Indicator Data imputation'!AI170&lt;&gt;"",1,0))</f>
        <v>0</v>
      </c>
      <c r="AI167" s="170">
        <f>IF('Indicator Data'!AJ171="No Data",1,IF('Indicator Data imputation'!AJ170&lt;&gt;"",1,0))</f>
        <v>0</v>
      </c>
      <c r="AJ167" s="170">
        <f>IF('Indicator Data'!AK171="No Data",1,IF('Indicator Data imputation'!AK170&lt;&gt;"",1,0))</f>
        <v>0</v>
      </c>
      <c r="AK167" s="170">
        <f>IF('Indicator Data'!AL171="No Data",1,IF('Indicator Data imputation'!AL170&lt;&gt;"",1,0))</f>
        <v>0</v>
      </c>
      <c r="AL167" s="170">
        <f>IF('Indicator Data'!AM171="No Data",1,IF('Indicator Data imputation'!AM170&lt;&gt;"",1,0))</f>
        <v>0</v>
      </c>
      <c r="AM167" s="170">
        <f>IF('Indicator Data'!AN171="No Data",1,IF('Indicator Data imputation'!AN170&lt;&gt;"",1,0))</f>
        <v>1</v>
      </c>
      <c r="AN167" s="170">
        <f>IF('Indicator Data'!AO171="No Data",1,IF('Indicator Data imputation'!AO170&lt;&gt;"",1,0))</f>
        <v>1</v>
      </c>
      <c r="AO167" s="170">
        <f>IF('Indicator Data'!AP171="No Data",1,IF('Indicator Data imputation'!AP170&lt;&gt;"",1,0))</f>
        <v>1</v>
      </c>
      <c r="AP167" s="170">
        <f>IF('Indicator Data'!AQ171="No Data",1,IF('Indicator Data imputation'!AQ170&lt;&gt;"",1,0))</f>
        <v>1</v>
      </c>
      <c r="AQ167" s="170">
        <f>IF('Indicator Data'!AR171="No Data",1,IF('Indicator Data imputation'!AR170&lt;&gt;"",1,0))</f>
        <v>0</v>
      </c>
      <c r="AR167" s="170">
        <f>IF('Indicator Data'!AS171="No Data",1,IF('Indicator Data imputation'!AS170&lt;&gt;"",1,0))</f>
        <v>0</v>
      </c>
      <c r="AS167" s="170">
        <f>IF('Indicator Data'!AT171="No Data",1,IF('Indicator Data imputation'!AT170&lt;&gt;"",1,0))</f>
        <v>0</v>
      </c>
      <c r="AT167" s="170">
        <f>IF('Indicator Data'!AU171="No Data",1,IF('Indicator Data imputation'!AU170&lt;&gt;"",1,0))</f>
        <v>0</v>
      </c>
      <c r="AU167" s="170">
        <f>IF('Indicator Data'!AV171="No Data",1,IF('Indicator Data imputation'!AV170&lt;&gt;"",1,0))</f>
        <v>0</v>
      </c>
      <c r="AV167" s="170">
        <f>IF('Indicator Data'!AW171="No Data",1,IF('Indicator Data imputation'!AW170&lt;&gt;"",1,0))</f>
        <v>0</v>
      </c>
      <c r="AW167" s="170">
        <f>IF('Indicator Data'!AX171="No Data",1,IF('Indicator Data imputation'!AX170&lt;&gt;"",1,0))</f>
        <v>0</v>
      </c>
      <c r="AX167" s="170">
        <f>IF('Indicator Data'!AY171="No Data",1,IF('Indicator Data imputation'!AY170&lt;&gt;"",1,0))</f>
        <v>0</v>
      </c>
      <c r="AY167" s="170">
        <f>IF('Indicator Data'!AZ171="No Data",1,IF('Indicator Data imputation'!AZ170&lt;&gt;"",1,0))</f>
        <v>0</v>
      </c>
      <c r="AZ167" s="170">
        <f>IF('Indicator Data'!BA171="No Data",1,IF('Indicator Data imputation'!BA170&lt;&gt;"",1,0))</f>
        <v>0</v>
      </c>
      <c r="BA167" s="5">
        <f t="shared" si="4"/>
        <v>6</v>
      </c>
      <c r="BB167" s="172">
        <f t="shared" si="5"/>
        <v>0.11764705882352941</v>
      </c>
    </row>
    <row r="168" spans="1:54" x14ac:dyDescent="0.25">
      <c r="A168" s="5" t="s">
        <v>316</v>
      </c>
      <c r="B168" s="170">
        <f>IF('Indicator Data'!C172="No Data",1,IF('Indicator Data imputation'!C171&lt;&gt;"",1,0))</f>
        <v>0</v>
      </c>
      <c r="C168" s="170">
        <f>IF('Indicator Data'!D172="No Data",1,IF('Indicator Data imputation'!D171&lt;&gt;"",1,0))</f>
        <v>0</v>
      </c>
      <c r="D168" s="170">
        <f>IF('Indicator Data'!E172="No Data",1,IF('Indicator Data imputation'!E171&lt;&gt;"",1,0))</f>
        <v>0</v>
      </c>
      <c r="E168" s="170">
        <f>IF('Indicator Data'!F172="No Data",1,IF('Indicator Data imputation'!F171&lt;&gt;"",1,0))</f>
        <v>0</v>
      </c>
      <c r="F168" s="170">
        <f>IF('Indicator Data'!G172="No Data",1,IF('Indicator Data imputation'!G171&lt;&gt;"",1,0))</f>
        <v>0</v>
      </c>
      <c r="G168" s="170">
        <f>IF('Indicator Data'!H172="No Data",1,IF('Indicator Data imputation'!H171&lt;&gt;"",1,0))</f>
        <v>0</v>
      </c>
      <c r="H168" s="170">
        <f>IF('Indicator Data'!I172="No Data",1,IF('Indicator Data imputation'!I171&lt;&gt;"",1,0))</f>
        <v>0</v>
      </c>
      <c r="I168" s="170">
        <f>IF('Indicator Data'!J172="No Data",1,IF('Indicator Data imputation'!J171&lt;&gt;"",1,0))</f>
        <v>0</v>
      </c>
      <c r="J168" s="170">
        <f>IF('Indicator Data'!K172="No Data",1,IF('Indicator Data imputation'!K171&lt;&gt;"",1,0))</f>
        <v>0</v>
      </c>
      <c r="K168" s="170">
        <f>IF('Indicator Data'!L172="No Data",1,IF('Indicator Data imputation'!L171&lt;&gt;"",1,0))</f>
        <v>0</v>
      </c>
      <c r="L168" s="170">
        <f>IF('Indicator Data'!M172="No Data",1,IF('Indicator Data imputation'!M171&lt;&gt;"",1,0))</f>
        <v>0</v>
      </c>
      <c r="M168" s="170">
        <f>IF('Indicator Data'!N172="No Data",1,IF('Indicator Data imputation'!N171&lt;&gt;"",1,0))</f>
        <v>0</v>
      </c>
      <c r="N168" s="170">
        <f>IF('Indicator Data'!O172="No Data",1,IF('Indicator Data imputation'!O171&lt;&gt;"",1,0))</f>
        <v>0</v>
      </c>
      <c r="O168" s="170">
        <f>IF('Indicator Data'!P172="No Data",1,IF('Indicator Data imputation'!P171&lt;&gt;"",1,0))</f>
        <v>0</v>
      </c>
      <c r="P168" s="170">
        <f>IF('Indicator Data'!Q172="No Data",1,IF('Indicator Data imputation'!Q171&lt;&gt;"",1,0))</f>
        <v>0</v>
      </c>
      <c r="Q168" s="170">
        <f>IF('Indicator Data'!R172="No Data",1,IF('Indicator Data imputation'!R171&lt;&gt;"",1,0))</f>
        <v>0</v>
      </c>
      <c r="R168" s="170">
        <f>IF('Indicator Data'!S172="No Data",1,IF('Indicator Data imputation'!S171&lt;&gt;"",1,0))</f>
        <v>0</v>
      </c>
      <c r="S168" s="170">
        <f>IF('Indicator Data'!T172="No Data",1,IF('Indicator Data imputation'!T171&lt;&gt;"",1,0))</f>
        <v>0</v>
      </c>
      <c r="T168" s="170">
        <f>IF('Indicator Data'!U172="No Data",1,IF('Indicator Data imputation'!U171&lt;&gt;"",1,0))</f>
        <v>0</v>
      </c>
      <c r="U168" s="170">
        <f>IF('Indicator Data'!V172="No Data",1,IF('Indicator Data imputation'!V171&lt;&gt;"",1,0))</f>
        <v>0</v>
      </c>
      <c r="V168" s="170">
        <f>IF('Indicator Data'!W172="No Data",1,IF('Indicator Data imputation'!W171&lt;&gt;"",1,0))</f>
        <v>0</v>
      </c>
      <c r="W168" s="170">
        <f>IF('Indicator Data'!X172="No Data",1,IF('Indicator Data imputation'!X171&lt;&gt;"",1,0))</f>
        <v>0</v>
      </c>
      <c r="X168" s="170">
        <f>IF('Indicator Data'!Y172="No Data",1,IF('Indicator Data imputation'!Y171&lt;&gt;"",1,0))</f>
        <v>0</v>
      </c>
      <c r="Y168" s="170">
        <f>IF('Indicator Data'!Z172="No Data",1,IF('Indicator Data imputation'!Z171&lt;&gt;"",1,0))</f>
        <v>0</v>
      </c>
      <c r="Z168" s="170">
        <f>IF('Indicator Data'!AA172="No Data",1,IF('Indicator Data imputation'!AA171&lt;&gt;"",1,0))</f>
        <v>0</v>
      </c>
      <c r="AA168" s="170">
        <f>IF('Indicator Data'!AB172="No Data",1,IF('Indicator Data imputation'!AB171&lt;&gt;"",1,0))</f>
        <v>0</v>
      </c>
      <c r="AB168" s="170">
        <f>IF('Indicator Data'!AC172="No Data",1,IF('Indicator Data imputation'!AC171&lt;&gt;"",1,0))</f>
        <v>0</v>
      </c>
      <c r="AC168" s="170">
        <f>IF('Indicator Data'!AD172="No Data",1,IF('Indicator Data imputation'!AD171&lt;&gt;"",1,0))</f>
        <v>0</v>
      </c>
      <c r="AD168" s="170">
        <f>IF('Indicator Data'!AE172="No Data",1,IF('Indicator Data imputation'!AE171&lt;&gt;"",1,0))</f>
        <v>0</v>
      </c>
      <c r="AE168" s="170">
        <f>IF('Indicator Data'!AF172="No Data",1,IF('Indicator Data imputation'!AF171&lt;&gt;"",1,0))</f>
        <v>0</v>
      </c>
      <c r="AF168" s="170">
        <f>IF('Indicator Data'!AG172="No Data",1,IF('Indicator Data imputation'!AG171&lt;&gt;"",1,0))</f>
        <v>0</v>
      </c>
      <c r="AG168" s="170">
        <f>IF('Indicator Data'!AH172="No Data",1,IF('Indicator Data imputation'!AH171&lt;&gt;"",1,0))</f>
        <v>0</v>
      </c>
      <c r="AH168" s="170">
        <f>IF('Indicator Data'!AI172="No Data",1,IF('Indicator Data imputation'!AI171&lt;&gt;"",1,0))</f>
        <v>0</v>
      </c>
      <c r="AI168" s="170">
        <f>IF('Indicator Data'!AJ172="No Data",1,IF('Indicator Data imputation'!AJ171&lt;&gt;"",1,0))</f>
        <v>0</v>
      </c>
      <c r="AJ168" s="170">
        <f>IF('Indicator Data'!AK172="No Data",1,IF('Indicator Data imputation'!AK171&lt;&gt;"",1,0))</f>
        <v>0</v>
      </c>
      <c r="AK168" s="170">
        <f>IF('Indicator Data'!AL172="No Data",1,IF('Indicator Data imputation'!AL171&lt;&gt;"",1,0))</f>
        <v>0</v>
      </c>
      <c r="AL168" s="170">
        <f>IF('Indicator Data'!AM172="No Data",1,IF('Indicator Data imputation'!AM171&lt;&gt;"",1,0))</f>
        <v>0</v>
      </c>
      <c r="AM168" s="170">
        <f>IF('Indicator Data'!AN172="No Data",1,IF('Indicator Data imputation'!AN171&lt;&gt;"",1,0))</f>
        <v>0</v>
      </c>
      <c r="AN168" s="170">
        <f>IF('Indicator Data'!AO172="No Data",1,IF('Indicator Data imputation'!AO171&lt;&gt;"",1,0))</f>
        <v>0</v>
      </c>
      <c r="AO168" s="170">
        <f>IF('Indicator Data'!AP172="No Data",1,IF('Indicator Data imputation'!AP171&lt;&gt;"",1,0))</f>
        <v>1</v>
      </c>
      <c r="AP168" s="170">
        <f>IF('Indicator Data'!AQ172="No Data",1,IF('Indicator Data imputation'!AQ171&lt;&gt;"",1,0))</f>
        <v>1</v>
      </c>
      <c r="AQ168" s="170">
        <f>IF('Indicator Data'!AR172="No Data",1,IF('Indicator Data imputation'!AR171&lt;&gt;"",1,0))</f>
        <v>0</v>
      </c>
      <c r="AR168" s="170">
        <f>IF('Indicator Data'!AS172="No Data",1,IF('Indicator Data imputation'!AS171&lt;&gt;"",1,0))</f>
        <v>0</v>
      </c>
      <c r="AS168" s="170">
        <f>IF('Indicator Data'!AT172="No Data",1,IF('Indicator Data imputation'!AT171&lt;&gt;"",1,0))</f>
        <v>0</v>
      </c>
      <c r="AT168" s="170">
        <f>IF('Indicator Data'!AU172="No Data",1,IF('Indicator Data imputation'!AU171&lt;&gt;"",1,0))</f>
        <v>0</v>
      </c>
      <c r="AU168" s="170">
        <f>IF('Indicator Data'!AV172="No Data",1,IF('Indicator Data imputation'!AV171&lt;&gt;"",1,0))</f>
        <v>0</v>
      </c>
      <c r="AV168" s="170">
        <f>IF('Indicator Data'!AW172="No Data",1,IF('Indicator Data imputation'!AW171&lt;&gt;"",1,0))</f>
        <v>0</v>
      </c>
      <c r="AW168" s="170">
        <f>IF('Indicator Data'!AX172="No Data",1,IF('Indicator Data imputation'!AX171&lt;&gt;"",1,0))</f>
        <v>0</v>
      </c>
      <c r="AX168" s="170">
        <f>IF('Indicator Data'!AY172="No Data",1,IF('Indicator Data imputation'!AY171&lt;&gt;"",1,0))</f>
        <v>0</v>
      </c>
      <c r="AY168" s="170">
        <f>IF('Indicator Data'!AZ172="No Data",1,IF('Indicator Data imputation'!AZ171&lt;&gt;"",1,0))</f>
        <v>0</v>
      </c>
      <c r="AZ168" s="170">
        <f>IF('Indicator Data'!BA172="No Data",1,IF('Indicator Data imputation'!BA171&lt;&gt;"",1,0))</f>
        <v>0</v>
      </c>
      <c r="BA168" s="5">
        <f t="shared" si="4"/>
        <v>2</v>
      </c>
      <c r="BB168" s="172">
        <f t="shared" si="5"/>
        <v>3.9215686274509803E-2</v>
      </c>
    </row>
    <row r="169" spans="1:54" x14ac:dyDescent="0.25">
      <c r="A169" s="5" t="s">
        <v>318</v>
      </c>
      <c r="B169" s="170">
        <f>IF('Indicator Data'!C173="No Data",1,IF('Indicator Data imputation'!C172&lt;&gt;"",1,0))</f>
        <v>0</v>
      </c>
      <c r="C169" s="170">
        <f>IF('Indicator Data'!D173="No Data",1,IF('Indicator Data imputation'!D172&lt;&gt;"",1,0))</f>
        <v>0</v>
      </c>
      <c r="D169" s="170">
        <f>IF('Indicator Data'!E173="No Data",1,IF('Indicator Data imputation'!E172&lt;&gt;"",1,0))</f>
        <v>0</v>
      </c>
      <c r="E169" s="170">
        <f>IF('Indicator Data'!F173="No Data",1,IF('Indicator Data imputation'!F172&lt;&gt;"",1,0))</f>
        <v>0</v>
      </c>
      <c r="F169" s="170">
        <f>IF('Indicator Data'!G173="No Data",1,IF('Indicator Data imputation'!G172&lt;&gt;"",1,0))</f>
        <v>0</v>
      </c>
      <c r="G169" s="170">
        <f>IF('Indicator Data'!H173="No Data",1,IF('Indicator Data imputation'!H172&lt;&gt;"",1,0))</f>
        <v>0</v>
      </c>
      <c r="H169" s="170">
        <f>IF('Indicator Data'!I173="No Data",1,IF('Indicator Data imputation'!I172&lt;&gt;"",1,0))</f>
        <v>0</v>
      </c>
      <c r="I169" s="170">
        <f>IF('Indicator Data'!J173="No Data",1,IF('Indicator Data imputation'!J172&lt;&gt;"",1,0))</f>
        <v>0</v>
      </c>
      <c r="J169" s="170">
        <f>IF('Indicator Data'!K173="No Data",1,IF('Indicator Data imputation'!K172&lt;&gt;"",1,0))</f>
        <v>0</v>
      </c>
      <c r="K169" s="170">
        <f>IF('Indicator Data'!L173="No Data",1,IF('Indicator Data imputation'!L172&lt;&gt;"",1,0))</f>
        <v>0</v>
      </c>
      <c r="L169" s="170">
        <f>IF('Indicator Data'!M173="No Data",1,IF('Indicator Data imputation'!M172&lt;&gt;"",1,0))</f>
        <v>0</v>
      </c>
      <c r="M169" s="170">
        <f>IF('Indicator Data'!N173="No Data",1,IF('Indicator Data imputation'!N172&lt;&gt;"",1,0))</f>
        <v>0</v>
      </c>
      <c r="N169" s="170">
        <f>IF('Indicator Data'!O173="No Data",1,IF('Indicator Data imputation'!O172&lt;&gt;"",1,0))</f>
        <v>0</v>
      </c>
      <c r="O169" s="170">
        <f>IF('Indicator Data'!P173="No Data",1,IF('Indicator Data imputation'!P172&lt;&gt;"",1,0))</f>
        <v>0</v>
      </c>
      <c r="P169" s="170">
        <f>IF('Indicator Data'!Q173="No Data",1,IF('Indicator Data imputation'!Q172&lt;&gt;"",1,0))</f>
        <v>0</v>
      </c>
      <c r="Q169" s="170">
        <f>IF('Indicator Data'!R173="No Data",1,IF('Indicator Data imputation'!R172&lt;&gt;"",1,0))</f>
        <v>0</v>
      </c>
      <c r="R169" s="170">
        <f>IF('Indicator Data'!S173="No Data",1,IF('Indicator Data imputation'!S172&lt;&gt;"",1,0))</f>
        <v>0</v>
      </c>
      <c r="S169" s="170">
        <f>IF('Indicator Data'!T173="No Data",1,IF('Indicator Data imputation'!T172&lt;&gt;"",1,0))</f>
        <v>0</v>
      </c>
      <c r="T169" s="170">
        <f>IF('Indicator Data'!U173="No Data",1,IF('Indicator Data imputation'!U172&lt;&gt;"",1,0))</f>
        <v>0</v>
      </c>
      <c r="U169" s="170">
        <f>IF('Indicator Data'!V173="No Data",1,IF('Indicator Data imputation'!V172&lt;&gt;"",1,0))</f>
        <v>0</v>
      </c>
      <c r="V169" s="170">
        <f>IF('Indicator Data'!W173="No Data",1,IF('Indicator Data imputation'!W172&lt;&gt;"",1,0))</f>
        <v>0</v>
      </c>
      <c r="W169" s="170">
        <f>IF('Indicator Data'!X173="No Data",1,IF('Indicator Data imputation'!X172&lt;&gt;"",1,0))</f>
        <v>0</v>
      </c>
      <c r="X169" s="170">
        <f>IF('Indicator Data'!Y173="No Data",1,IF('Indicator Data imputation'!Y172&lt;&gt;"",1,0))</f>
        <v>0</v>
      </c>
      <c r="Y169" s="170">
        <f>IF('Indicator Data'!Z173="No Data",1,IF('Indicator Data imputation'!Z172&lt;&gt;"",1,0))</f>
        <v>0</v>
      </c>
      <c r="Z169" s="170">
        <f>IF('Indicator Data'!AA173="No Data",1,IF('Indicator Data imputation'!AA172&lt;&gt;"",1,0))</f>
        <v>0</v>
      </c>
      <c r="AA169" s="170">
        <f>IF('Indicator Data'!AB173="No Data",1,IF('Indicator Data imputation'!AB172&lt;&gt;"",1,0))</f>
        <v>0</v>
      </c>
      <c r="AB169" s="170">
        <f>IF('Indicator Data'!AC173="No Data",1,IF('Indicator Data imputation'!AC172&lt;&gt;"",1,0))</f>
        <v>0</v>
      </c>
      <c r="AC169" s="170">
        <f>IF('Indicator Data'!AD173="No Data",1,IF('Indicator Data imputation'!AD172&lt;&gt;"",1,0))</f>
        <v>0</v>
      </c>
      <c r="AD169" s="170">
        <f>IF('Indicator Data'!AE173="No Data",1,IF('Indicator Data imputation'!AE172&lt;&gt;"",1,0))</f>
        <v>0</v>
      </c>
      <c r="AE169" s="170">
        <f>IF('Indicator Data'!AF173="No Data",1,IF('Indicator Data imputation'!AF172&lt;&gt;"",1,0))</f>
        <v>0</v>
      </c>
      <c r="AF169" s="170">
        <f>IF('Indicator Data'!AG173="No Data",1,IF('Indicator Data imputation'!AG172&lt;&gt;"",1,0))</f>
        <v>0</v>
      </c>
      <c r="AG169" s="170">
        <f>IF('Indicator Data'!AH173="No Data",1,IF('Indicator Data imputation'!AH172&lt;&gt;"",1,0))</f>
        <v>0</v>
      </c>
      <c r="AH169" s="170">
        <f>IF('Indicator Data'!AI173="No Data",1,IF('Indicator Data imputation'!AI172&lt;&gt;"",1,0))</f>
        <v>0</v>
      </c>
      <c r="AI169" s="170">
        <f>IF('Indicator Data'!AJ173="No Data",1,IF('Indicator Data imputation'!AJ172&lt;&gt;"",1,0))</f>
        <v>0</v>
      </c>
      <c r="AJ169" s="170">
        <f>IF('Indicator Data'!AK173="No Data",1,IF('Indicator Data imputation'!AK172&lt;&gt;"",1,0))</f>
        <v>0</v>
      </c>
      <c r="AK169" s="170">
        <f>IF('Indicator Data'!AL173="No Data",1,IF('Indicator Data imputation'!AL172&lt;&gt;"",1,0))</f>
        <v>0</v>
      </c>
      <c r="AL169" s="170">
        <f>IF('Indicator Data'!AM173="No Data",1,IF('Indicator Data imputation'!AM172&lt;&gt;"",1,0))</f>
        <v>0</v>
      </c>
      <c r="AM169" s="170">
        <f>IF('Indicator Data'!AN173="No Data",1,IF('Indicator Data imputation'!AN172&lt;&gt;"",1,0))</f>
        <v>0</v>
      </c>
      <c r="AN169" s="170">
        <f>IF('Indicator Data'!AO173="No Data",1,IF('Indicator Data imputation'!AO172&lt;&gt;"",1,0))</f>
        <v>0</v>
      </c>
      <c r="AO169" s="170">
        <f>IF('Indicator Data'!AP173="No Data",1,IF('Indicator Data imputation'!AP172&lt;&gt;"",1,0))</f>
        <v>0</v>
      </c>
      <c r="AP169" s="170">
        <f>IF('Indicator Data'!AQ173="No Data",1,IF('Indicator Data imputation'!AQ172&lt;&gt;"",1,0))</f>
        <v>0</v>
      </c>
      <c r="AQ169" s="170">
        <f>IF('Indicator Data'!AR173="No Data",1,IF('Indicator Data imputation'!AR172&lt;&gt;"",1,0))</f>
        <v>0</v>
      </c>
      <c r="AR169" s="170">
        <f>IF('Indicator Data'!AS173="No Data",1,IF('Indicator Data imputation'!AS172&lt;&gt;"",1,0))</f>
        <v>0</v>
      </c>
      <c r="AS169" s="170">
        <f>IF('Indicator Data'!AT173="No Data",1,IF('Indicator Data imputation'!AT172&lt;&gt;"",1,0))</f>
        <v>0</v>
      </c>
      <c r="AT169" s="170">
        <f>IF('Indicator Data'!AU173="No Data",1,IF('Indicator Data imputation'!AU172&lt;&gt;"",1,0))</f>
        <v>0</v>
      </c>
      <c r="AU169" s="170">
        <f>IF('Indicator Data'!AV173="No Data",1,IF('Indicator Data imputation'!AV172&lt;&gt;"",1,0))</f>
        <v>0</v>
      </c>
      <c r="AV169" s="170">
        <f>IF('Indicator Data'!AW173="No Data",1,IF('Indicator Data imputation'!AW172&lt;&gt;"",1,0))</f>
        <v>0</v>
      </c>
      <c r="AW169" s="170">
        <f>IF('Indicator Data'!AX173="No Data",1,IF('Indicator Data imputation'!AX172&lt;&gt;"",1,0))</f>
        <v>0</v>
      </c>
      <c r="AX169" s="170">
        <f>IF('Indicator Data'!AY173="No Data",1,IF('Indicator Data imputation'!AY172&lt;&gt;"",1,0))</f>
        <v>0</v>
      </c>
      <c r="AY169" s="170">
        <f>IF('Indicator Data'!AZ173="No Data",1,IF('Indicator Data imputation'!AZ172&lt;&gt;"",1,0))</f>
        <v>0</v>
      </c>
      <c r="AZ169" s="170">
        <f>IF('Indicator Data'!BA173="No Data",1,IF('Indicator Data imputation'!BA172&lt;&gt;"",1,0))</f>
        <v>0</v>
      </c>
      <c r="BA169" s="5">
        <f t="shared" si="4"/>
        <v>0</v>
      </c>
      <c r="BB169" s="172">
        <f t="shared" si="5"/>
        <v>0</v>
      </c>
    </row>
    <row r="170" spans="1:54" x14ac:dyDescent="0.25">
      <c r="A170" s="5" t="s">
        <v>319</v>
      </c>
      <c r="B170" s="170">
        <f>IF('Indicator Data'!C174="No Data",1,IF('Indicator Data imputation'!C173&lt;&gt;"",1,0))</f>
        <v>0</v>
      </c>
      <c r="C170" s="170">
        <f>IF('Indicator Data'!D174="No Data",1,IF('Indicator Data imputation'!D173&lt;&gt;"",1,0))</f>
        <v>0</v>
      </c>
      <c r="D170" s="170">
        <f>IF('Indicator Data'!E174="No Data",1,IF('Indicator Data imputation'!E173&lt;&gt;"",1,0))</f>
        <v>0</v>
      </c>
      <c r="E170" s="170">
        <f>IF('Indicator Data'!F174="No Data",1,IF('Indicator Data imputation'!F173&lt;&gt;"",1,0))</f>
        <v>0</v>
      </c>
      <c r="F170" s="170">
        <f>IF('Indicator Data'!G174="No Data",1,IF('Indicator Data imputation'!G173&lt;&gt;"",1,0))</f>
        <v>0</v>
      </c>
      <c r="G170" s="170">
        <f>IF('Indicator Data'!H174="No Data",1,IF('Indicator Data imputation'!H173&lt;&gt;"",1,0))</f>
        <v>0</v>
      </c>
      <c r="H170" s="170">
        <f>IF('Indicator Data'!I174="No Data",1,IF('Indicator Data imputation'!I173&lt;&gt;"",1,0))</f>
        <v>0</v>
      </c>
      <c r="I170" s="170">
        <f>IF('Indicator Data'!J174="No Data",1,IF('Indicator Data imputation'!J173&lt;&gt;"",1,0))</f>
        <v>0</v>
      </c>
      <c r="J170" s="170">
        <f>IF('Indicator Data'!K174="No Data",1,IF('Indicator Data imputation'!K173&lt;&gt;"",1,0))</f>
        <v>0</v>
      </c>
      <c r="K170" s="170">
        <f>IF('Indicator Data'!L174="No Data",1,IF('Indicator Data imputation'!L173&lt;&gt;"",1,0))</f>
        <v>0</v>
      </c>
      <c r="L170" s="170">
        <f>IF('Indicator Data'!M174="No Data",1,IF('Indicator Data imputation'!M173&lt;&gt;"",1,0))</f>
        <v>0</v>
      </c>
      <c r="M170" s="170">
        <f>IF('Indicator Data'!N174="No Data",1,IF('Indicator Data imputation'!N173&lt;&gt;"",1,0))</f>
        <v>0</v>
      </c>
      <c r="N170" s="170">
        <f>IF('Indicator Data'!O174="No Data",1,IF('Indicator Data imputation'!O173&lt;&gt;"",1,0))</f>
        <v>0</v>
      </c>
      <c r="O170" s="170">
        <f>IF('Indicator Data'!P174="No Data",1,IF('Indicator Data imputation'!P173&lt;&gt;"",1,0))</f>
        <v>0</v>
      </c>
      <c r="P170" s="170">
        <f>IF('Indicator Data'!Q174="No Data",1,IF('Indicator Data imputation'!Q173&lt;&gt;"",1,0))</f>
        <v>0</v>
      </c>
      <c r="Q170" s="170">
        <f>IF('Indicator Data'!R174="No Data",1,IF('Indicator Data imputation'!R173&lt;&gt;"",1,0))</f>
        <v>0</v>
      </c>
      <c r="R170" s="170">
        <f>IF('Indicator Data'!S174="No Data",1,IF('Indicator Data imputation'!S173&lt;&gt;"",1,0))</f>
        <v>0</v>
      </c>
      <c r="S170" s="170">
        <f>IF('Indicator Data'!T174="No Data",1,IF('Indicator Data imputation'!T173&lt;&gt;"",1,0))</f>
        <v>0</v>
      </c>
      <c r="T170" s="170">
        <f>IF('Indicator Data'!U174="No Data",1,IF('Indicator Data imputation'!U173&lt;&gt;"",1,0))</f>
        <v>0</v>
      </c>
      <c r="U170" s="170">
        <f>IF('Indicator Data'!V174="No Data",1,IF('Indicator Data imputation'!V173&lt;&gt;"",1,0))</f>
        <v>0</v>
      </c>
      <c r="V170" s="170">
        <f>IF('Indicator Data'!W174="No Data",1,IF('Indicator Data imputation'!W173&lt;&gt;"",1,0))</f>
        <v>0</v>
      </c>
      <c r="W170" s="170">
        <f>IF('Indicator Data'!X174="No Data",1,IF('Indicator Data imputation'!X173&lt;&gt;"",1,0))</f>
        <v>0</v>
      </c>
      <c r="X170" s="170">
        <f>IF('Indicator Data'!Y174="No Data",1,IF('Indicator Data imputation'!Y173&lt;&gt;"",1,0))</f>
        <v>0</v>
      </c>
      <c r="Y170" s="170">
        <f>IF('Indicator Data'!Z174="No Data",1,IF('Indicator Data imputation'!Z173&lt;&gt;"",1,0))</f>
        <v>0</v>
      </c>
      <c r="Z170" s="170">
        <f>IF('Indicator Data'!AA174="No Data",1,IF('Indicator Data imputation'!AA173&lt;&gt;"",1,0))</f>
        <v>0</v>
      </c>
      <c r="AA170" s="170">
        <f>IF('Indicator Data'!AB174="No Data",1,IF('Indicator Data imputation'!AB173&lt;&gt;"",1,0))</f>
        <v>0</v>
      </c>
      <c r="AB170" s="170">
        <f>IF('Indicator Data'!AC174="No Data",1,IF('Indicator Data imputation'!AC173&lt;&gt;"",1,0))</f>
        <v>0</v>
      </c>
      <c r="AC170" s="170">
        <f>IF('Indicator Data'!AD174="No Data",1,IF('Indicator Data imputation'!AD173&lt;&gt;"",1,0))</f>
        <v>0</v>
      </c>
      <c r="AD170" s="170">
        <f>IF('Indicator Data'!AE174="No Data",1,IF('Indicator Data imputation'!AE173&lt;&gt;"",1,0))</f>
        <v>0</v>
      </c>
      <c r="AE170" s="170">
        <f>IF('Indicator Data'!AF174="No Data",1,IF('Indicator Data imputation'!AF173&lt;&gt;"",1,0))</f>
        <v>0</v>
      </c>
      <c r="AF170" s="170">
        <f>IF('Indicator Data'!AG174="No Data",1,IF('Indicator Data imputation'!AG173&lt;&gt;"",1,0))</f>
        <v>0</v>
      </c>
      <c r="AG170" s="170">
        <f>IF('Indicator Data'!AH174="No Data",1,IF('Indicator Data imputation'!AH173&lt;&gt;"",1,0))</f>
        <v>0</v>
      </c>
      <c r="AH170" s="170">
        <f>IF('Indicator Data'!AI174="No Data",1,IF('Indicator Data imputation'!AI173&lt;&gt;"",1,0))</f>
        <v>0</v>
      </c>
      <c r="AI170" s="170">
        <f>IF('Indicator Data'!AJ174="No Data",1,IF('Indicator Data imputation'!AJ173&lt;&gt;"",1,0))</f>
        <v>0</v>
      </c>
      <c r="AJ170" s="170">
        <f>IF('Indicator Data'!AK174="No Data",1,IF('Indicator Data imputation'!AK173&lt;&gt;"",1,0))</f>
        <v>0</v>
      </c>
      <c r="AK170" s="170">
        <f>IF('Indicator Data'!AL174="No Data",1,IF('Indicator Data imputation'!AL173&lt;&gt;"",1,0))</f>
        <v>0</v>
      </c>
      <c r="AL170" s="170">
        <f>IF('Indicator Data'!AM174="No Data",1,IF('Indicator Data imputation'!AM173&lt;&gt;"",1,0))</f>
        <v>0</v>
      </c>
      <c r="AM170" s="170">
        <f>IF('Indicator Data'!AN174="No Data",1,IF('Indicator Data imputation'!AN173&lt;&gt;"",1,0))</f>
        <v>0</v>
      </c>
      <c r="AN170" s="170">
        <f>IF('Indicator Data'!AO174="No Data",1,IF('Indicator Data imputation'!AO173&lt;&gt;"",1,0))</f>
        <v>0</v>
      </c>
      <c r="AO170" s="170">
        <f>IF('Indicator Data'!AP174="No Data",1,IF('Indicator Data imputation'!AP173&lt;&gt;"",1,0))</f>
        <v>0</v>
      </c>
      <c r="AP170" s="170">
        <f>IF('Indicator Data'!AQ174="No Data",1,IF('Indicator Data imputation'!AQ173&lt;&gt;"",1,0))</f>
        <v>0</v>
      </c>
      <c r="AQ170" s="170">
        <f>IF('Indicator Data'!AR174="No Data",1,IF('Indicator Data imputation'!AR173&lt;&gt;"",1,0))</f>
        <v>0</v>
      </c>
      <c r="AR170" s="170">
        <f>IF('Indicator Data'!AS174="No Data",1,IF('Indicator Data imputation'!AS173&lt;&gt;"",1,0))</f>
        <v>0</v>
      </c>
      <c r="AS170" s="170">
        <f>IF('Indicator Data'!AT174="No Data",1,IF('Indicator Data imputation'!AT173&lt;&gt;"",1,0))</f>
        <v>0</v>
      </c>
      <c r="AT170" s="170">
        <f>IF('Indicator Data'!AU174="No Data",1,IF('Indicator Data imputation'!AU173&lt;&gt;"",1,0))</f>
        <v>0</v>
      </c>
      <c r="AU170" s="170">
        <f>IF('Indicator Data'!AV174="No Data",1,IF('Indicator Data imputation'!AV173&lt;&gt;"",1,0))</f>
        <v>0</v>
      </c>
      <c r="AV170" s="170">
        <f>IF('Indicator Data'!AW174="No Data",1,IF('Indicator Data imputation'!AW173&lt;&gt;"",1,0))</f>
        <v>0</v>
      </c>
      <c r="AW170" s="170">
        <f>IF('Indicator Data'!AX174="No Data",1,IF('Indicator Data imputation'!AX173&lt;&gt;"",1,0))</f>
        <v>0</v>
      </c>
      <c r="AX170" s="170">
        <f>IF('Indicator Data'!AY174="No Data",1,IF('Indicator Data imputation'!AY173&lt;&gt;"",1,0))</f>
        <v>0</v>
      </c>
      <c r="AY170" s="170">
        <f>IF('Indicator Data'!AZ174="No Data",1,IF('Indicator Data imputation'!AZ173&lt;&gt;"",1,0))</f>
        <v>0</v>
      </c>
      <c r="AZ170" s="170">
        <f>IF('Indicator Data'!BA174="No Data",1,IF('Indicator Data imputation'!BA173&lt;&gt;"",1,0))</f>
        <v>0</v>
      </c>
      <c r="BA170" s="5">
        <f t="shared" si="4"/>
        <v>0</v>
      </c>
      <c r="BB170" s="172">
        <f t="shared" si="5"/>
        <v>0</v>
      </c>
    </row>
    <row r="171" spans="1:54" x14ac:dyDescent="0.25">
      <c r="A171" s="5" t="s">
        <v>187</v>
      </c>
      <c r="B171" s="170">
        <f>IF('Indicator Data'!C175="No Data",1,IF('Indicator Data imputation'!C174&lt;&gt;"",1,0))</f>
        <v>0</v>
      </c>
      <c r="C171" s="170">
        <f>IF('Indicator Data'!D175="No Data",1,IF('Indicator Data imputation'!D174&lt;&gt;"",1,0))</f>
        <v>0</v>
      </c>
      <c r="D171" s="170">
        <f>IF('Indicator Data'!E175="No Data",1,IF('Indicator Data imputation'!E174&lt;&gt;"",1,0))</f>
        <v>0</v>
      </c>
      <c r="E171" s="170">
        <f>IF('Indicator Data'!F175="No Data",1,IF('Indicator Data imputation'!F174&lt;&gt;"",1,0))</f>
        <v>0</v>
      </c>
      <c r="F171" s="170">
        <f>IF('Indicator Data'!G175="No Data",1,IF('Indicator Data imputation'!G174&lt;&gt;"",1,0))</f>
        <v>0</v>
      </c>
      <c r="G171" s="170">
        <f>IF('Indicator Data'!H175="No Data",1,IF('Indicator Data imputation'!H174&lt;&gt;"",1,0))</f>
        <v>0</v>
      </c>
      <c r="H171" s="170">
        <f>IF('Indicator Data'!I175="No Data",1,IF('Indicator Data imputation'!I174&lt;&gt;"",1,0))</f>
        <v>0</v>
      </c>
      <c r="I171" s="170">
        <f>IF('Indicator Data'!J175="No Data",1,IF('Indicator Data imputation'!J174&lt;&gt;"",1,0))</f>
        <v>0</v>
      </c>
      <c r="J171" s="170">
        <f>IF('Indicator Data'!K175="No Data",1,IF('Indicator Data imputation'!K174&lt;&gt;"",1,0))</f>
        <v>0</v>
      </c>
      <c r="K171" s="170">
        <f>IF('Indicator Data'!L175="No Data",1,IF('Indicator Data imputation'!L174&lt;&gt;"",1,0))</f>
        <v>0</v>
      </c>
      <c r="L171" s="170">
        <f>IF('Indicator Data'!M175="No Data",1,IF('Indicator Data imputation'!M174&lt;&gt;"",1,0))</f>
        <v>0</v>
      </c>
      <c r="M171" s="170">
        <f>IF('Indicator Data'!N175="No Data",1,IF('Indicator Data imputation'!N174&lt;&gt;"",1,0))</f>
        <v>0</v>
      </c>
      <c r="N171" s="170">
        <f>IF('Indicator Data'!O175="No Data",1,IF('Indicator Data imputation'!O174&lt;&gt;"",1,0))</f>
        <v>0</v>
      </c>
      <c r="O171" s="170">
        <f>IF('Indicator Data'!P175="No Data",1,IF('Indicator Data imputation'!P174&lt;&gt;"",1,0))</f>
        <v>0</v>
      </c>
      <c r="P171" s="170">
        <f>IF('Indicator Data'!Q175="No Data",1,IF('Indicator Data imputation'!Q174&lt;&gt;"",1,0))</f>
        <v>0</v>
      </c>
      <c r="Q171" s="170">
        <f>IF('Indicator Data'!R175="No Data",1,IF('Indicator Data imputation'!R174&lt;&gt;"",1,0))</f>
        <v>0</v>
      </c>
      <c r="R171" s="170">
        <f>IF('Indicator Data'!S175="No Data",1,IF('Indicator Data imputation'!S174&lt;&gt;"",1,0))</f>
        <v>0</v>
      </c>
      <c r="S171" s="170">
        <f>IF('Indicator Data'!T175="No Data",1,IF('Indicator Data imputation'!T174&lt;&gt;"",1,0))</f>
        <v>0</v>
      </c>
      <c r="T171" s="170">
        <f>IF('Indicator Data'!U175="No Data",1,IF('Indicator Data imputation'!U174&lt;&gt;"",1,0))</f>
        <v>0</v>
      </c>
      <c r="U171" s="170">
        <f>IF('Indicator Data'!V175="No Data",1,IF('Indicator Data imputation'!V174&lt;&gt;"",1,0))</f>
        <v>0</v>
      </c>
      <c r="V171" s="170">
        <f>IF('Indicator Data'!W175="No Data",1,IF('Indicator Data imputation'!W174&lt;&gt;"",1,0))</f>
        <v>0</v>
      </c>
      <c r="W171" s="170">
        <f>IF('Indicator Data'!X175="No Data",1,IF('Indicator Data imputation'!X174&lt;&gt;"",1,0))</f>
        <v>0</v>
      </c>
      <c r="X171" s="170">
        <f>IF('Indicator Data'!Y175="No Data",1,IF('Indicator Data imputation'!Y174&lt;&gt;"",1,0))</f>
        <v>0</v>
      </c>
      <c r="Y171" s="170">
        <f>IF('Indicator Data'!Z175="No Data",1,IF('Indicator Data imputation'!Z174&lt;&gt;"",1,0))</f>
        <v>0</v>
      </c>
      <c r="Z171" s="170">
        <f>IF('Indicator Data'!AA175="No Data",1,IF('Indicator Data imputation'!AA174&lt;&gt;"",1,0))</f>
        <v>0</v>
      </c>
      <c r="AA171" s="170">
        <f>IF('Indicator Data'!AB175="No Data",1,IF('Indicator Data imputation'!AB174&lt;&gt;"",1,0))</f>
        <v>0</v>
      </c>
      <c r="AB171" s="170">
        <f>IF('Indicator Data'!AC175="No Data",1,IF('Indicator Data imputation'!AC174&lt;&gt;"",1,0))</f>
        <v>0</v>
      </c>
      <c r="AC171" s="170">
        <f>IF('Indicator Data'!AD175="No Data",1,IF('Indicator Data imputation'!AD174&lt;&gt;"",1,0))</f>
        <v>0</v>
      </c>
      <c r="AD171" s="170">
        <f>IF('Indicator Data'!AE175="No Data",1,IF('Indicator Data imputation'!AE174&lt;&gt;"",1,0))</f>
        <v>1</v>
      </c>
      <c r="AE171" s="170">
        <f>IF('Indicator Data'!AF175="No Data",1,IF('Indicator Data imputation'!AF174&lt;&gt;"",1,0))</f>
        <v>0</v>
      </c>
      <c r="AF171" s="170">
        <f>IF('Indicator Data'!AG175="No Data",1,IF('Indicator Data imputation'!AG174&lt;&gt;"",1,0))</f>
        <v>0</v>
      </c>
      <c r="AG171" s="170">
        <f>IF('Indicator Data'!AH175="No Data",1,IF('Indicator Data imputation'!AH174&lt;&gt;"",1,0))</f>
        <v>0</v>
      </c>
      <c r="AH171" s="170">
        <f>IF('Indicator Data'!AI175="No Data",1,IF('Indicator Data imputation'!AI174&lt;&gt;"",1,0))</f>
        <v>0</v>
      </c>
      <c r="AI171" s="170">
        <f>IF('Indicator Data'!AJ175="No Data",1,IF('Indicator Data imputation'!AJ174&lt;&gt;"",1,0))</f>
        <v>0</v>
      </c>
      <c r="AJ171" s="170">
        <f>IF('Indicator Data'!AK175="No Data",1,IF('Indicator Data imputation'!AK174&lt;&gt;"",1,0))</f>
        <v>0</v>
      </c>
      <c r="AK171" s="170">
        <f>IF('Indicator Data'!AL175="No Data",1,IF('Indicator Data imputation'!AL174&lt;&gt;"",1,0))</f>
        <v>0</v>
      </c>
      <c r="AL171" s="170">
        <f>IF('Indicator Data'!AM175="No Data",1,IF('Indicator Data imputation'!AM174&lt;&gt;"",1,0))</f>
        <v>0</v>
      </c>
      <c r="AM171" s="170">
        <f>IF('Indicator Data'!AN175="No Data",1,IF('Indicator Data imputation'!AN174&lt;&gt;"",1,0))</f>
        <v>0</v>
      </c>
      <c r="AN171" s="170">
        <f>IF('Indicator Data'!AO175="No Data",1,IF('Indicator Data imputation'!AO174&lt;&gt;"",1,0))</f>
        <v>0</v>
      </c>
      <c r="AO171" s="170">
        <f>IF('Indicator Data'!AP175="No Data",1,IF('Indicator Data imputation'!AP174&lt;&gt;"",1,0))</f>
        <v>0</v>
      </c>
      <c r="AP171" s="170">
        <f>IF('Indicator Data'!AQ175="No Data",1,IF('Indicator Data imputation'!AQ174&lt;&gt;"",1,0))</f>
        <v>0</v>
      </c>
      <c r="AQ171" s="170">
        <f>IF('Indicator Data'!AR175="No Data",1,IF('Indicator Data imputation'!AR174&lt;&gt;"",1,0))</f>
        <v>0</v>
      </c>
      <c r="AR171" s="170">
        <f>IF('Indicator Data'!AS175="No Data",1,IF('Indicator Data imputation'!AS174&lt;&gt;"",1,0))</f>
        <v>0</v>
      </c>
      <c r="AS171" s="170">
        <f>IF('Indicator Data'!AT175="No Data",1,IF('Indicator Data imputation'!AT174&lt;&gt;"",1,0))</f>
        <v>0</v>
      </c>
      <c r="AT171" s="170">
        <f>IF('Indicator Data'!AU175="No Data",1,IF('Indicator Data imputation'!AU174&lt;&gt;"",1,0))</f>
        <v>0</v>
      </c>
      <c r="AU171" s="170">
        <f>IF('Indicator Data'!AV175="No Data",1,IF('Indicator Data imputation'!AV174&lt;&gt;"",1,0))</f>
        <v>0</v>
      </c>
      <c r="AV171" s="170">
        <f>IF('Indicator Data'!AW175="No Data",1,IF('Indicator Data imputation'!AW174&lt;&gt;"",1,0))</f>
        <v>0</v>
      </c>
      <c r="AW171" s="170">
        <f>IF('Indicator Data'!AX175="No Data",1,IF('Indicator Data imputation'!AX174&lt;&gt;"",1,0))</f>
        <v>0</v>
      </c>
      <c r="AX171" s="170">
        <f>IF('Indicator Data'!AY175="No Data",1,IF('Indicator Data imputation'!AY174&lt;&gt;"",1,0))</f>
        <v>0</v>
      </c>
      <c r="AY171" s="170">
        <f>IF('Indicator Data'!AZ175="No Data",1,IF('Indicator Data imputation'!AZ174&lt;&gt;"",1,0))</f>
        <v>0</v>
      </c>
      <c r="AZ171" s="170">
        <f>IF('Indicator Data'!BA175="No Data",1,IF('Indicator Data imputation'!BA174&lt;&gt;"",1,0))</f>
        <v>0</v>
      </c>
      <c r="BA171" s="5">
        <f t="shared" si="4"/>
        <v>1</v>
      </c>
      <c r="BB171" s="172">
        <f t="shared" si="5"/>
        <v>1.9607843137254902E-2</v>
      </c>
    </row>
    <row r="172" spans="1:54" x14ac:dyDescent="0.25">
      <c r="A172" s="5" t="s">
        <v>91</v>
      </c>
      <c r="B172" s="170">
        <f>IF('Indicator Data'!C176="No Data",1,IF('Indicator Data imputation'!C175&lt;&gt;"",1,0))</f>
        <v>0</v>
      </c>
      <c r="C172" s="170">
        <f>IF('Indicator Data'!D176="No Data",1,IF('Indicator Data imputation'!D175&lt;&gt;"",1,0))</f>
        <v>0</v>
      </c>
      <c r="D172" s="170">
        <f>IF('Indicator Data'!E176="No Data",1,IF('Indicator Data imputation'!E175&lt;&gt;"",1,0))</f>
        <v>0</v>
      </c>
      <c r="E172" s="170">
        <f>IF('Indicator Data'!F176="No Data",1,IF('Indicator Data imputation'!F175&lt;&gt;"",1,0))</f>
        <v>0</v>
      </c>
      <c r="F172" s="170">
        <f>IF('Indicator Data'!G176="No Data",1,IF('Indicator Data imputation'!G175&lt;&gt;"",1,0))</f>
        <v>0</v>
      </c>
      <c r="G172" s="170">
        <f>IF('Indicator Data'!H176="No Data",1,IF('Indicator Data imputation'!H175&lt;&gt;"",1,0))</f>
        <v>0</v>
      </c>
      <c r="H172" s="170">
        <f>IF('Indicator Data'!I176="No Data",1,IF('Indicator Data imputation'!I175&lt;&gt;"",1,0))</f>
        <v>0</v>
      </c>
      <c r="I172" s="170">
        <f>IF('Indicator Data'!J176="No Data",1,IF('Indicator Data imputation'!J175&lt;&gt;"",1,0))</f>
        <v>0</v>
      </c>
      <c r="J172" s="170">
        <f>IF('Indicator Data'!K176="No Data",1,IF('Indicator Data imputation'!K175&lt;&gt;"",1,0))</f>
        <v>0</v>
      </c>
      <c r="K172" s="170">
        <f>IF('Indicator Data'!L176="No Data",1,IF('Indicator Data imputation'!L175&lt;&gt;"",1,0))</f>
        <v>0</v>
      </c>
      <c r="L172" s="170">
        <f>IF('Indicator Data'!M176="No Data",1,IF('Indicator Data imputation'!M175&lt;&gt;"",1,0))</f>
        <v>0</v>
      </c>
      <c r="M172" s="170">
        <f>IF('Indicator Data'!N176="No Data",1,IF('Indicator Data imputation'!N175&lt;&gt;"",1,0))</f>
        <v>0</v>
      </c>
      <c r="N172" s="170">
        <f>IF('Indicator Data'!O176="No Data",1,IF('Indicator Data imputation'!O175&lt;&gt;"",1,0))</f>
        <v>0</v>
      </c>
      <c r="O172" s="170">
        <f>IF('Indicator Data'!P176="No Data",1,IF('Indicator Data imputation'!P175&lt;&gt;"",1,0))</f>
        <v>0</v>
      </c>
      <c r="P172" s="170">
        <f>IF('Indicator Data'!Q176="No Data",1,IF('Indicator Data imputation'!Q175&lt;&gt;"",1,0))</f>
        <v>0</v>
      </c>
      <c r="Q172" s="170">
        <f>IF('Indicator Data'!R176="No Data",1,IF('Indicator Data imputation'!R175&lt;&gt;"",1,0))</f>
        <v>0</v>
      </c>
      <c r="R172" s="170">
        <f>IF('Indicator Data'!S176="No Data",1,IF('Indicator Data imputation'!S175&lt;&gt;"",1,0))</f>
        <v>0</v>
      </c>
      <c r="S172" s="170">
        <f>IF('Indicator Data'!T176="No Data",1,IF('Indicator Data imputation'!T175&lt;&gt;"",1,0))</f>
        <v>0</v>
      </c>
      <c r="T172" s="170">
        <f>IF('Indicator Data'!U176="No Data",1,IF('Indicator Data imputation'!U175&lt;&gt;"",1,0))</f>
        <v>0</v>
      </c>
      <c r="U172" s="170">
        <f>IF('Indicator Data'!V176="No Data",1,IF('Indicator Data imputation'!V175&lt;&gt;"",1,0))</f>
        <v>0</v>
      </c>
      <c r="V172" s="170">
        <f>IF('Indicator Data'!W176="No Data",1,IF('Indicator Data imputation'!W175&lt;&gt;"",1,0))</f>
        <v>0</v>
      </c>
      <c r="W172" s="170">
        <f>IF('Indicator Data'!X176="No Data",1,IF('Indicator Data imputation'!X175&lt;&gt;"",1,0))</f>
        <v>0</v>
      </c>
      <c r="X172" s="170">
        <f>IF('Indicator Data'!Y176="No Data",1,IF('Indicator Data imputation'!Y175&lt;&gt;"",1,0))</f>
        <v>0</v>
      </c>
      <c r="Y172" s="170">
        <f>IF('Indicator Data'!Z176="No Data",1,IF('Indicator Data imputation'!Z175&lt;&gt;"",1,0))</f>
        <v>0</v>
      </c>
      <c r="Z172" s="170">
        <f>IF('Indicator Data'!AA176="No Data",1,IF('Indicator Data imputation'!AA175&lt;&gt;"",1,0))</f>
        <v>0</v>
      </c>
      <c r="AA172" s="170">
        <f>IF('Indicator Data'!AB176="No Data",1,IF('Indicator Data imputation'!AB175&lt;&gt;"",1,0))</f>
        <v>1</v>
      </c>
      <c r="AB172" s="170">
        <f>IF('Indicator Data'!AC176="No Data",1,IF('Indicator Data imputation'!AC175&lt;&gt;"",1,0))</f>
        <v>0</v>
      </c>
      <c r="AC172" s="170">
        <f>IF('Indicator Data'!AD176="No Data",1,IF('Indicator Data imputation'!AD175&lt;&gt;"",1,0))</f>
        <v>0</v>
      </c>
      <c r="AD172" s="170">
        <f>IF('Indicator Data'!AE176="No Data",1,IF('Indicator Data imputation'!AE175&lt;&gt;"",1,0))</f>
        <v>0</v>
      </c>
      <c r="AE172" s="170">
        <f>IF('Indicator Data'!AF176="No Data",1,IF('Indicator Data imputation'!AF175&lt;&gt;"",1,0))</f>
        <v>1</v>
      </c>
      <c r="AF172" s="170">
        <f>IF('Indicator Data'!AG176="No Data",1,IF('Indicator Data imputation'!AG175&lt;&gt;"",1,0))</f>
        <v>0</v>
      </c>
      <c r="AG172" s="170">
        <f>IF('Indicator Data'!AH176="No Data",1,IF('Indicator Data imputation'!AH175&lt;&gt;"",1,0))</f>
        <v>0</v>
      </c>
      <c r="AH172" s="170">
        <f>IF('Indicator Data'!AI176="No Data",1,IF('Indicator Data imputation'!AI175&lt;&gt;"",1,0))</f>
        <v>0</v>
      </c>
      <c r="AI172" s="170">
        <f>IF('Indicator Data'!AJ176="No Data",1,IF('Indicator Data imputation'!AJ175&lt;&gt;"",1,0))</f>
        <v>0</v>
      </c>
      <c r="AJ172" s="170">
        <f>IF('Indicator Data'!AK176="No Data",1,IF('Indicator Data imputation'!AK175&lt;&gt;"",1,0))</f>
        <v>0</v>
      </c>
      <c r="AK172" s="170">
        <f>IF('Indicator Data'!AL176="No Data",1,IF('Indicator Data imputation'!AL175&lt;&gt;"",1,0))</f>
        <v>0</v>
      </c>
      <c r="AL172" s="170">
        <f>IF('Indicator Data'!AM176="No Data",1,IF('Indicator Data imputation'!AM175&lt;&gt;"",1,0))</f>
        <v>0</v>
      </c>
      <c r="AM172" s="170">
        <f>IF('Indicator Data'!AN176="No Data",1,IF('Indicator Data imputation'!AN175&lt;&gt;"",1,0))</f>
        <v>0</v>
      </c>
      <c r="AN172" s="170">
        <f>IF('Indicator Data'!AO176="No Data",1,IF('Indicator Data imputation'!AO175&lt;&gt;"",1,0))</f>
        <v>0</v>
      </c>
      <c r="AO172" s="170">
        <f>IF('Indicator Data'!AP176="No Data",1,IF('Indicator Data imputation'!AP175&lt;&gt;"",1,0))</f>
        <v>1</v>
      </c>
      <c r="AP172" s="170">
        <f>IF('Indicator Data'!AQ176="No Data",1,IF('Indicator Data imputation'!AQ175&lt;&gt;"",1,0))</f>
        <v>1</v>
      </c>
      <c r="AQ172" s="170">
        <f>IF('Indicator Data'!AR176="No Data",1,IF('Indicator Data imputation'!AR175&lt;&gt;"",1,0))</f>
        <v>0</v>
      </c>
      <c r="AR172" s="170">
        <f>IF('Indicator Data'!AS176="No Data",1,IF('Indicator Data imputation'!AS175&lt;&gt;"",1,0))</f>
        <v>0</v>
      </c>
      <c r="AS172" s="170">
        <f>IF('Indicator Data'!AT176="No Data",1,IF('Indicator Data imputation'!AT175&lt;&gt;"",1,0))</f>
        <v>0</v>
      </c>
      <c r="AT172" s="170">
        <f>IF('Indicator Data'!AU176="No Data",1,IF('Indicator Data imputation'!AU175&lt;&gt;"",1,0))</f>
        <v>0</v>
      </c>
      <c r="AU172" s="170">
        <f>IF('Indicator Data'!AV176="No Data",1,IF('Indicator Data imputation'!AV175&lt;&gt;"",1,0))</f>
        <v>0</v>
      </c>
      <c r="AV172" s="170">
        <f>IF('Indicator Data'!AW176="No Data",1,IF('Indicator Data imputation'!AW175&lt;&gt;"",1,0))</f>
        <v>0</v>
      </c>
      <c r="AW172" s="170">
        <f>IF('Indicator Data'!AX176="No Data",1,IF('Indicator Data imputation'!AX175&lt;&gt;"",1,0))</f>
        <v>0</v>
      </c>
      <c r="AX172" s="170">
        <f>IF('Indicator Data'!AY176="No Data",1,IF('Indicator Data imputation'!AY175&lt;&gt;"",1,0))</f>
        <v>0</v>
      </c>
      <c r="AY172" s="170">
        <f>IF('Indicator Data'!AZ176="No Data",1,IF('Indicator Data imputation'!AZ175&lt;&gt;"",1,0))</f>
        <v>0</v>
      </c>
      <c r="AZ172" s="170">
        <f>IF('Indicator Data'!BA176="No Data",1,IF('Indicator Data imputation'!BA175&lt;&gt;"",1,0))</f>
        <v>0</v>
      </c>
      <c r="BA172" s="5">
        <f t="shared" si="4"/>
        <v>4</v>
      </c>
      <c r="BB172" s="172">
        <f t="shared" si="5"/>
        <v>7.8431372549019607E-2</v>
      </c>
    </row>
    <row r="173" spans="1:54" x14ac:dyDescent="0.25">
      <c r="A173" s="5" t="s">
        <v>321</v>
      </c>
      <c r="B173" s="170">
        <f>IF('Indicator Data'!C177="No Data",1,IF('Indicator Data imputation'!C176&lt;&gt;"",1,0))</f>
        <v>0</v>
      </c>
      <c r="C173" s="170">
        <f>IF('Indicator Data'!D177="No Data",1,IF('Indicator Data imputation'!D176&lt;&gt;"",1,0))</f>
        <v>0</v>
      </c>
      <c r="D173" s="170">
        <f>IF('Indicator Data'!E177="No Data",1,IF('Indicator Data imputation'!E176&lt;&gt;"",1,0))</f>
        <v>0</v>
      </c>
      <c r="E173" s="170">
        <f>IF('Indicator Data'!F177="No Data",1,IF('Indicator Data imputation'!F176&lt;&gt;"",1,0))</f>
        <v>0</v>
      </c>
      <c r="F173" s="170">
        <f>IF('Indicator Data'!G177="No Data",1,IF('Indicator Data imputation'!G176&lt;&gt;"",1,0))</f>
        <v>0</v>
      </c>
      <c r="G173" s="170">
        <f>IF('Indicator Data'!H177="No Data",1,IF('Indicator Data imputation'!H176&lt;&gt;"",1,0))</f>
        <v>0</v>
      </c>
      <c r="H173" s="170">
        <f>IF('Indicator Data'!I177="No Data",1,IF('Indicator Data imputation'!I176&lt;&gt;"",1,0))</f>
        <v>0</v>
      </c>
      <c r="I173" s="170">
        <f>IF('Indicator Data'!J177="No Data",1,IF('Indicator Data imputation'!J176&lt;&gt;"",1,0))</f>
        <v>0</v>
      </c>
      <c r="J173" s="170">
        <f>IF('Indicator Data'!K177="No Data",1,IF('Indicator Data imputation'!K176&lt;&gt;"",1,0))</f>
        <v>0</v>
      </c>
      <c r="K173" s="170">
        <f>IF('Indicator Data'!L177="No Data",1,IF('Indicator Data imputation'!L176&lt;&gt;"",1,0))</f>
        <v>0</v>
      </c>
      <c r="L173" s="170">
        <f>IF('Indicator Data'!M177="No Data",1,IF('Indicator Data imputation'!M176&lt;&gt;"",1,0))</f>
        <v>0</v>
      </c>
      <c r="M173" s="170">
        <f>IF('Indicator Data'!N177="No Data",1,IF('Indicator Data imputation'!N176&lt;&gt;"",1,0))</f>
        <v>0</v>
      </c>
      <c r="N173" s="170">
        <f>IF('Indicator Data'!O177="No Data",1,IF('Indicator Data imputation'!O176&lt;&gt;"",1,0))</f>
        <v>0</v>
      </c>
      <c r="O173" s="170">
        <f>IF('Indicator Data'!P177="No Data",1,IF('Indicator Data imputation'!P176&lt;&gt;"",1,0))</f>
        <v>0</v>
      </c>
      <c r="P173" s="170">
        <f>IF('Indicator Data'!Q177="No Data",1,IF('Indicator Data imputation'!Q176&lt;&gt;"",1,0))</f>
        <v>0</v>
      </c>
      <c r="Q173" s="170">
        <f>IF('Indicator Data'!R177="No Data",1,IF('Indicator Data imputation'!R176&lt;&gt;"",1,0))</f>
        <v>0</v>
      </c>
      <c r="R173" s="170">
        <f>IF('Indicator Data'!S177="No Data",1,IF('Indicator Data imputation'!S176&lt;&gt;"",1,0))</f>
        <v>0</v>
      </c>
      <c r="S173" s="170">
        <f>IF('Indicator Data'!T177="No Data",1,IF('Indicator Data imputation'!T176&lt;&gt;"",1,0))</f>
        <v>0</v>
      </c>
      <c r="T173" s="170">
        <f>IF('Indicator Data'!U177="No Data",1,IF('Indicator Data imputation'!U176&lt;&gt;"",1,0))</f>
        <v>0</v>
      </c>
      <c r="U173" s="170">
        <f>IF('Indicator Data'!V177="No Data",1,IF('Indicator Data imputation'!V176&lt;&gt;"",1,0))</f>
        <v>0</v>
      </c>
      <c r="V173" s="170">
        <f>IF('Indicator Data'!W177="No Data",1,IF('Indicator Data imputation'!W176&lt;&gt;"",1,0))</f>
        <v>0</v>
      </c>
      <c r="W173" s="170">
        <f>IF('Indicator Data'!X177="No Data",1,IF('Indicator Data imputation'!X176&lt;&gt;"",1,0))</f>
        <v>0</v>
      </c>
      <c r="X173" s="170">
        <f>IF('Indicator Data'!Y177="No Data",1,IF('Indicator Data imputation'!Y176&lt;&gt;"",1,0))</f>
        <v>0</v>
      </c>
      <c r="Y173" s="170">
        <f>IF('Indicator Data'!Z177="No Data",1,IF('Indicator Data imputation'!Z176&lt;&gt;"",1,0))</f>
        <v>0</v>
      </c>
      <c r="Z173" s="170">
        <f>IF('Indicator Data'!AA177="No Data",1,IF('Indicator Data imputation'!AA176&lt;&gt;"",1,0))</f>
        <v>0</v>
      </c>
      <c r="AA173" s="170">
        <f>IF('Indicator Data'!AB177="No Data",1,IF('Indicator Data imputation'!AB176&lt;&gt;"",1,0))</f>
        <v>0</v>
      </c>
      <c r="AB173" s="170">
        <f>IF('Indicator Data'!AC177="No Data",1,IF('Indicator Data imputation'!AC176&lt;&gt;"",1,0))</f>
        <v>0</v>
      </c>
      <c r="AC173" s="170">
        <f>IF('Indicator Data'!AD177="No Data",1,IF('Indicator Data imputation'!AD176&lt;&gt;"",1,0))</f>
        <v>0</v>
      </c>
      <c r="AD173" s="170">
        <f>IF('Indicator Data'!AE177="No Data",1,IF('Indicator Data imputation'!AE176&lt;&gt;"",1,0))</f>
        <v>0</v>
      </c>
      <c r="AE173" s="170">
        <f>IF('Indicator Data'!AF177="No Data",1,IF('Indicator Data imputation'!AF176&lt;&gt;"",1,0))</f>
        <v>0</v>
      </c>
      <c r="AF173" s="170">
        <f>IF('Indicator Data'!AG177="No Data",1,IF('Indicator Data imputation'!AG176&lt;&gt;"",1,0))</f>
        <v>0</v>
      </c>
      <c r="AG173" s="170">
        <f>IF('Indicator Data'!AH177="No Data",1,IF('Indicator Data imputation'!AH176&lt;&gt;"",1,0))</f>
        <v>0</v>
      </c>
      <c r="AH173" s="170">
        <f>IF('Indicator Data'!AI177="No Data",1,IF('Indicator Data imputation'!AI176&lt;&gt;"",1,0))</f>
        <v>0</v>
      </c>
      <c r="AI173" s="170">
        <f>IF('Indicator Data'!AJ177="No Data",1,IF('Indicator Data imputation'!AJ176&lt;&gt;"",1,0))</f>
        <v>0</v>
      </c>
      <c r="AJ173" s="170">
        <f>IF('Indicator Data'!AK177="No Data",1,IF('Indicator Data imputation'!AK176&lt;&gt;"",1,0))</f>
        <v>0</v>
      </c>
      <c r="AK173" s="170">
        <f>IF('Indicator Data'!AL177="No Data",1,IF('Indicator Data imputation'!AL176&lt;&gt;"",1,0))</f>
        <v>0</v>
      </c>
      <c r="AL173" s="170">
        <f>IF('Indicator Data'!AM177="No Data",1,IF('Indicator Data imputation'!AM176&lt;&gt;"",1,0))</f>
        <v>0</v>
      </c>
      <c r="AM173" s="170">
        <f>IF('Indicator Data'!AN177="No Data",1,IF('Indicator Data imputation'!AN176&lt;&gt;"",1,0))</f>
        <v>0</v>
      </c>
      <c r="AN173" s="170">
        <f>IF('Indicator Data'!AO177="No Data",1,IF('Indicator Data imputation'!AO176&lt;&gt;"",1,0))</f>
        <v>0</v>
      </c>
      <c r="AO173" s="170">
        <f>IF('Indicator Data'!AP177="No Data",1,IF('Indicator Data imputation'!AP176&lt;&gt;"",1,0))</f>
        <v>0</v>
      </c>
      <c r="AP173" s="170">
        <f>IF('Indicator Data'!AQ177="No Data",1,IF('Indicator Data imputation'!AQ176&lt;&gt;"",1,0))</f>
        <v>0</v>
      </c>
      <c r="AQ173" s="170">
        <f>IF('Indicator Data'!AR177="No Data",1,IF('Indicator Data imputation'!AR176&lt;&gt;"",1,0))</f>
        <v>0</v>
      </c>
      <c r="AR173" s="170">
        <f>IF('Indicator Data'!AS177="No Data",1,IF('Indicator Data imputation'!AS176&lt;&gt;"",1,0))</f>
        <v>0</v>
      </c>
      <c r="AS173" s="170">
        <f>IF('Indicator Data'!AT177="No Data",1,IF('Indicator Data imputation'!AT176&lt;&gt;"",1,0))</f>
        <v>0</v>
      </c>
      <c r="AT173" s="170">
        <f>IF('Indicator Data'!AU177="No Data",1,IF('Indicator Data imputation'!AU176&lt;&gt;"",1,0))</f>
        <v>0</v>
      </c>
      <c r="AU173" s="170">
        <f>IF('Indicator Data'!AV177="No Data",1,IF('Indicator Data imputation'!AV176&lt;&gt;"",1,0))</f>
        <v>0</v>
      </c>
      <c r="AV173" s="170">
        <f>IF('Indicator Data'!AW177="No Data",1,IF('Indicator Data imputation'!AW176&lt;&gt;"",1,0))</f>
        <v>0</v>
      </c>
      <c r="AW173" s="170">
        <f>IF('Indicator Data'!AX177="No Data",1,IF('Indicator Data imputation'!AX176&lt;&gt;"",1,0))</f>
        <v>0</v>
      </c>
      <c r="AX173" s="170">
        <f>IF('Indicator Data'!AY177="No Data",1,IF('Indicator Data imputation'!AY176&lt;&gt;"",1,0))</f>
        <v>0</v>
      </c>
      <c r="AY173" s="170">
        <f>IF('Indicator Data'!AZ177="No Data",1,IF('Indicator Data imputation'!AZ176&lt;&gt;"",1,0))</f>
        <v>0</v>
      </c>
      <c r="AZ173" s="170">
        <f>IF('Indicator Data'!BA177="No Data",1,IF('Indicator Data imputation'!BA176&lt;&gt;"",1,0))</f>
        <v>0</v>
      </c>
      <c r="BA173" s="5">
        <f t="shared" si="4"/>
        <v>0</v>
      </c>
      <c r="BB173" s="172">
        <f t="shared" si="5"/>
        <v>0</v>
      </c>
    </row>
    <row r="174" spans="1:54" x14ac:dyDescent="0.25">
      <c r="A174" s="5" t="s">
        <v>323</v>
      </c>
      <c r="B174" s="170">
        <f>IF('Indicator Data'!C178="No Data",1,IF('Indicator Data imputation'!C177&lt;&gt;"",1,0))</f>
        <v>0</v>
      </c>
      <c r="C174" s="170">
        <f>IF('Indicator Data'!D178="No Data",1,IF('Indicator Data imputation'!D177&lt;&gt;"",1,0))</f>
        <v>0</v>
      </c>
      <c r="D174" s="170">
        <f>IF('Indicator Data'!E178="No Data",1,IF('Indicator Data imputation'!E177&lt;&gt;"",1,0))</f>
        <v>1</v>
      </c>
      <c r="E174" s="170">
        <f>IF('Indicator Data'!F178="No Data",1,IF('Indicator Data imputation'!F177&lt;&gt;"",1,0))</f>
        <v>0</v>
      </c>
      <c r="F174" s="170">
        <f>IF('Indicator Data'!G178="No Data",1,IF('Indicator Data imputation'!G177&lt;&gt;"",1,0))</f>
        <v>0</v>
      </c>
      <c r="G174" s="170">
        <f>IF('Indicator Data'!H178="No Data",1,IF('Indicator Data imputation'!H177&lt;&gt;"",1,0))</f>
        <v>0</v>
      </c>
      <c r="H174" s="170">
        <f>IF('Indicator Data'!I178="No Data",1,IF('Indicator Data imputation'!I177&lt;&gt;"",1,0))</f>
        <v>0</v>
      </c>
      <c r="I174" s="170">
        <f>IF('Indicator Data'!J178="No Data",1,IF('Indicator Data imputation'!J177&lt;&gt;"",1,0))</f>
        <v>0</v>
      </c>
      <c r="J174" s="170">
        <f>IF('Indicator Data'!K178="No Data",1,IF('Indicator Data imputation'!K177&lt;&gt;"",1,0))</f>
        <v>0</v>
      </c>
      <c r="K174" s="170">
        <f>IF('Indicator Data'!L178="No Data",1,IF('Indicator Data imputation'!L177&lt;&gt;"",1,0))</f>
        <v>1</v>
      </c>
      <c r="L174" s="170">
        <f>IF('Indicator Data'!M178="No Data",1,IF('Indicator Data imputation'!M177&lt;&gt;"",1,0))</f>
        <v>0</v>
      </c>
      <c r="M174" s="170">
        <f>IF('Indicator Data'!N178="No Data",1,IF('Indicator Data imputation'!N177&lt;&gt;"",1,0))</f>
        <v>0</v>
      </c>
      <c r="N174" s="170">
        <f>IF('Indicator Data'!O178="No Data",1,IF('Indicator Data imputation'!O177&lt;&gt;"",1,0))</f>
        <v>0</v>
      </c>
      <c r="O174" s="170">
        <f>IF('Indicator Data'!P178="No Data",1,IF('Indicator Data imputation'!P177&lt;&gt;"",1,0))</f>
        <v>0</v>
      </c>
      <c r="P174" s="170">
        <f>IF('Indicator Data'!Q178="No Data",1,IF('Indicator Data imputation'!Q177&lt;&gt;"",1,0))</f>
        <v>0</v>
      </c>
      <c r="Q174" s="170">
        <f>IF('Indicator Data'!R178="No Data",1,IF('Indicator Data imputation'!R177&lt;&gt;"",1,0))</f>
        <v>1</v>
      </c>
      <c r="R174" s="170">
        <f>IF('Indicator Data'!S178="No Data",1,IF('Indicator Data imputation'!S177&lt;&gt;"",1,0))</f>
        <v>0</v>
      </c>
      <c r="S174" s="170">
        <f>IF('Indicator Data'!T178="No Data",1,IF('Indicator Data imputation'!T177&lt;&gt;"",1,0))</f>
        <v>0</v>
      </c>
      <c r="T174" s="170">
        <f>IF('Indicator Data'!U178="No Data",1,IF('Indicator Data imputation'!U177&lt;&gt;"",1,0))</f>
        <v>0</v>
      </c>
      <c r="U174" s="170">
        <f>IF('Indicator Data'!V178="No Data",1,IF('Indicator Data imputation'!V177&lt;&gt;"",1,0))</f>
        <v>0</v>
      </c>
      <c r="V174" s="170">
        <f>IF('Indicator Data'!W178="No Data",1,IF('Indicator Data imputation'!W177&lt;&gt;"",1,0))</f>
        <v>0</v>
      </c>
      <c r="W174" s="170">
        <f>IF('Indicator Data'!X178="No Data",1,IF('Indicator Data imputation'!X177&lt;&gt;"",1,0))</f>
        <v>0</v>
      </c>
      <c r="X174" s="170">
        <f>IF('Indicator Data'!Y178="No Data",1,IF('Indicator Data imputation'!Y177&lt;&gt;"",1,0))</f>
        <v>0</v>
      </c>
      <c r="Y174" s="170">
        <f>IF('Indicator Data'!Z178="No Data",1,IF('Indicator Data imputation'!Z177&lt;&gt;"",1,0))</f>
        <v>0</v>
      </c>
      <c r="Z174" s="170">
        <f>IF('Indicator Data'!AA178="No Data",1,IF('Indicator Data imputation'!AA177&lt;&gt;"",1,0))</f>
        <v>0</v>
      </c>
      <c r="AA174" s="170">
        <f>IF('Indicator Data'!AB178="No Data",1,IF('Indicator Data imputation'!AB177&lt;&gt;"",1,0))</f>
        <v>1</v>
      </c>
      <c r="AB174" s="170">
        <f>IF('Indicator Data'!AC178="No Data",1,IF('Indicator Data imputation'!AC177&lt;&gt;"",1,0))</f>
        <v>0</v>
      </c>
      <c r="AC174" s="170">
        <f>IF('Indicator Data'!AD178="No Data",1,IF('Indicator Data imputation'!AD177&lt;&gt;"",1,0))</f>
        <v>0</v>
      </c>
      <c r="AD174" s="170">
        <f>IF('Indicator Data'!AE178="No Data",1,IF('Indicator Data imputation'!AE177&lt;&gt;"",1,0))</f>
        <v>1</v>
      </c>
      <c r="AE174" s="170">
        <f>IF('Indicator Data'!AF178="No Data",1,IF('Indicator Data imputation'!AF177&lt;&gt;"",1,0))</f>
        <v>0</v>
      </c>
      <c r="AF174" s="170">
        <f>IF('Indicator Data'!AG178="No Data",1,IF('Indicator Data imputation'!AG177&lt;&gt;"",1,0))</f>
        <v>0</v>
      </c>
      <c r="AG174" s="170">
        <f>IF('Indicator Data'!AH178="No Data",1,IF('Indicator Data imputation'!AH177&lt;&gt;"",1,0))</f>
        <v>0</v>
      </c>
      <c r="AH174" s="170">
        <f>IF('Indicator Data'!AI178="No Data",1,IF('Indicator Data imputation'!AI177&lt;&gt;"",1,0))</f>
        <v>0</v>
      </c>
      <c r="AI174" s="170">
        <f>IF('Indicator Data'!AJ178="No Data",1,IF('Indicator Data imputation'!AJ177&lt;&gt;"",1,0))</f>
        <v>0</v>
      </c>
      <c r="AJ174" s="170">
        <f>IF('Indicator Data'!AK178="No Data",1,IF('Indicator Data imputation'!AK177&lt;&gt;"",1,0))</f>
        <v>0</v>
      </c>
      <c r="AK174" s="170">
        <f>IF('Indicator Data'!AL178="No Data",1,IF('Indicator Data imputation'!AL177&lt;&gt;"",1,0))</f>
        <v>0</v>
      </c>
      <c r="AL174" s="170">
        <f>IF('Indicator Data'!AM178="No Data",1,IF('Indicator Data imputation'!AM177&lt;&gt;"",1,0))</f>
        <v>0</v>
      </c>
      <c r="AM174" s="170">
        <f>IF('Indicator Data'!AN178="No Data",1,IF('Indicator Data imputation'!AN177&lt;&gt;"",1,0))</f>
        <v>1</v>
      </c>
      <c r="AN174" s="170">
        <f>IF('Indicator Data'!AO178="No Data",1,IF('Indicator Data imputation'!AO177&lt;&gt;"",1,0))</f>
        <v>1</v>
      </c>
      <c r="AO174" s="170">
        <f>IF('Indicator Data'!AP178="No Data",1,IF('Indicator Data imputation'!AP177&lt;&gt;"",1,0))</f>
        <v>1</v>
      </c>
      <c r="AP174" s="170">
        <f>IF('Indicator Data'!AQ178="No Data",1,IF('Indicator Data imputation'!AQ177&lt;&gt;"",1,0))</f>
        <v>1</v>
      </c>
      <c r="AQ174" s="170">
        <f>IF('Indicator Data'!AR178="No Data",1,IF('Indicator Data imputation'!AR177&lt;&gt;"",1,0))</f>
        <v>0</v>
      </c>
      <c r="AR174" s="170">
        <f>IF('Indicator Data'!AS178="No Data",1,IF('Indicator Data imputation'!AS177&lt;&gt;"",1,0))</f>
        <v>0</v>
      </c>
      <c r="AS174" s="170">
        <f>IF('Indicator Data'!AT178="No Data",1,IF('Indicator Data imputation'!AT177&lt;&gt;"",1,0))</f>
        <v>1</v>
      </c>
      <c r="AT174" s="170">
        <f>IF('Indicator Data'!AU178="No Data",1,IF('Indicator Data imputation'!AU177&lt;&gt;"",1,0))</f>
        <v>0</v>
      </c>
      <c r="AU174" s="170">
        <f>IF('Indicator Data'!AV178="No Data",1,IF('Indicator Data imputation'!AV177&lt;&gt;"",1,0))</f>
        <v>0</v>
      </c>
      <c r="AV174" s="170">
        <f>IF('Indicator Data'!AW178="No Data",1,IF('Indicator Data imputation'!AW177&lt;&gt;"",1,0))</f>
        <v>0</v>
      </c>
      <c r="AW174" s="170">
        <f>IF('Indicator Data'!AX178="No Data",1,IF('Indicator Data imputation'!AX177&lt;&gt;"",1,0))</f>
        <v>0</v>
      </c>
      <c r="AX174" s="170">
        <f>IF('Indicator Data'!AY178="No Data",1,IF('Indicator Data imputation'!AY177&lt;&gt;"",1,0))</f>
        <v>0</v>
      </c>
      <c r="AY174" s="170">
        <f>IF('Indicator Data'!AZ178="No Data",1,IF('Indicator Data imputation'!AZ177&lt;&gt;"",1,0))</f>
        <v>0</v>
      </c>
      <c r="AZ174" s="170">
        <f>IF('Indicator Data'!BA178="No Data",1,IF('Indicator Data imputation'!BA177&lt;&gt;"",1,0))</f>
        <v>0</v>
      </c>
      <c r="BA174" s="5">
        <f t="shared" si="4"/>
        <v>10</v>
      </c>
      <c r="BB174" s="172">
        <f t="shared" si="5"/>
        <v>0.19607843137254902</v>
      </c>
    </row>
    <row r="175" spans="1:54" x14ac:dyDescent="0.25">
      <c r="A175" s="5" t="s">
        <v>325</v>
      </c>
      <c r="B175" s="170">
        <f>IF('Indicator Data'!C179="No Data",1,IF('Indicator Data imputation'!C178&lt;&gt;"",1,0))</f>
        <v>0</v>
      </c>
      <c r="C175" s="170">
        <f>IF('Indicator Data'!D179="No Data",1,IF('Indicator Data imputation'!D178&lt;&gt;"",1,0))</f>
        <v>0</v>
      </c>
      <c r="D175" s="170">
        <f>IF('Indicator Data'!E179="No Data",1,IF('Indicator Data imputation'!E178&lt;&gt;"",1,0))</f>
        <v>0</v>
      </c>
      <c r="E175" s="170">
        <f>IF('Indicator Data'!F179="No Data",1,IF('Indicator Data imputation'!F178&lt;&gt;"",1,0))</f>
        <v>0</v>
      </c>
      <c r="F175" s="170">
        <f>IF('Indicator Data'!G179="No Data",1,IF('Indicator Data imputation'!G178&lt;&gt;"",1,0))</f>
        <v>0</v>
      </c>
      <c r="G175" s="170">
        <f>IF('Indicator Data'!H179="No Data",1,IF('Indicator Data imputation'!H178&lt;&gt;"",1,0))</f>
        <v>0</v>
      </c>
      <c r="H175" s="170">
        <f>IF('Indicator Data'!I179="No Data",1,IF('Indicator Data imputation'!I178&lt;&gt;"",1,0))</f>
        <v>0</v>
      </c>
      <c r="I175" s="170">
        <f>IF('Indicator Data'!J179="No Data",1,IF('Indicator Data imputation'!J178&lt;&gt;"",1,0))</f>
        <v>0</v>
      </c>
      <c r="J175" s="170">
        <f>IF('Indicator Data'!K179="No Data",1,IF('Indicator Data imputation'!K178&lt;&gt;"",1,0))</f>
        <v>0</v>
      </c>
      <c r="K175" s="170">
        <f>IF('Indicator Data'!L179="No Data",1,IF('Indicator Data imputation'!L178&lt;&gt;"",1,0))</f>
        <v>0</v>
      </c>
      <c r="L175" s="170">
        <f>IF('Indicator Data'!M179="No Data",1,IF('Indicator Data imputation'!M178&lt;&gt;"",1,0))</f>
        <v>0</v>
      </c>
      <c r="M175" s="170">
        <f>IF('Indicator Data'!N179="No Data",1,IF('Indicator Data imputation'!N178&lt;&gt;"",1,0))</f>
        <v>0</v>
      </c>
      <c r="N175" s="170">
        <f>IF('Indicator Data'!O179="No Data",1,IF('Indicator Data imputation'!O178&lt;&gt;"",1,0))</f>
        <v>0</v>
      </c>
      <c r="O175" s="170">
        <f>IF('Indicator Data'!P179="No Data",1,IF('Indicator Data imputation'!P178&lt;&gt;"",1,0))</f>
        <v>0</v>
      </c>
      <c r="P175" s="170">
        <f>IF('Indicator Data'!Q179="No Data",1,IF('Indicator Data imputation'!Q178&lt;&gt;"",1,0))</f>
        <v>0</v>
      </c>
      <c r="Q175" s="170">
        <f>IF('Indicator Data'!R179="No Data",1,IF('Indicator Data imputation'!R178&lt;&gt;"",1,0))</f>
        <v>0</v>
      </c>
      <c r="R175" s="170">
        <f>IF('Indicator Data'!S179="No Data",1,IF('Indicator Data imputation'!S178&lt;&gt;"",1,0))</f>
        <v>0</v>
      </c>
      <c r="S175" s="170">
        <f>IF('Indicator Data'!T179="No Data",1,IF('Indicator Data imputation'!T178&lt;&gt;"",1,0))</f>
        <v>0</v>
      </c>
      <c r="T175" s="170">
        <f>IF('Indicator Data'!U179="No Data",1,IF('Indicator Data imputation'!U178&lt;&gt;"",1,0))</f>
        <v>0</v>
      </c>
      <c r="U175" s="170">
        <f>IF('Indicator Data'!V179="No Data",1,IF('Indicator Data imputation'!V178&lt;&gt;"",1,0))</f>
        <v>1</v>
      </c>
      <c r="V175" s="170">
        <f>IF('Indicator Data'!W179="No Data",1,IF('Indicator Data imputation'!W178&lt;&gt;"",1,0))</f>
        <v>0</v>
      </c>
      <c r="W175" s="170">
        <f>IF('Indicator Data'!X179="No Data",1,IF('Indicator Data imputation'!X178&lt;&gt;"",1,0))</f>
        <v>1</v>
      </c>
      <c r="X175" s="170">
        <f>IF('Indicator Data'!Y179="No Data",1,IF('Indicator Data imputation'!Y178&lt;&gt;"",1,0))</f>
        <v>0</v>
      </c>
      <c r="Y175" s="170">
        <f>IF('Indicator Data'!Z179="No Data",1,IF('Indicator Data imputation'!Z178&lt;&gt;"",1,0))</f>
        <v>0</v>
      </c>
      <c r="Z175" s="170">
        <f>IF('Indicator Data'!AA179="No Data",1,IF('Indicator Data imputation'!AA178&lt;&gt;"",1,0))</f>
        <v>0</v>
      </c>
      <c r="AA175" s="170">
        <f>IF('Indicator Data'!AB179="No Data",1,IF('Indicator Data imputation'!AB178&lt;&gt;"",1,0))</f>
        <v>0</v>
      </c>
      <c r="AB175" s="170">
        <f>IF('Indicator Data'!AC179="No Data",1,IF('Indicator Data imputation'!AC178&lt;&gt;"",1,0))</f>
        <v>0</v>
      </c>
      <c r="AC175" s="170">
        <f>IF('Indicator Data'!AD179="No Data",1,IF('Indicator Data imputation'!AD178&lt;&gt;"",1,0))</f>
        <v>0</v>
      </c>
      <c r="AD175" s="170">
        <f>IF('Indicator Data'!AE179="No Data",1,IF('Indicator Data imputation'!AE178&lt;&gt;"",1,0))</f>
        <v>1</v>
      </c>
      <c r="AE175" s="170">
        <f>IF('Indicator Data'!AF179="No Data",1,IF('Indicator Data imputation'!AF178&lt;&gt;"",1,0))</f>
        <v>0</v>
      </c>
      <c r="AF175" s="170">
        <f>IF('Indicator Data'!AG179="No Data",1,IF('Indicator Data imputation'!AG178&lt;&gt;"",1,0))</f>
        <v>0</v>
      </c>
      <c r="AG175" s="170">
        <f>IF('Indicator Data'!AH179="No Data",1,IF('Indicator Data imputation'!AH178&lt;&gt;"",1,0))</f>
        <v>0</v>
      </c>
      <c r="AH175" s="170">
        <f>IF('Indicator Data'!AI179="No Data",1,IF('Indicator Data imputation'!AI178&lt;&gt;"",1,0))</f>
        <v>0</v>
      </c>
      <c r="AI175" s="170">
        <f>IF('Indicator Data'!AJ179="No Data",1,IF('Indicator Data imputation'!AJ178&lt;&gt;"",1,0))</f>
        <v>0</v>
      </c>
      <c r="AJ175" s="170">
        <f>IF('Indicator Data'!AK179="No Data",1,IF('Indicator Data imputation'!AK178&lt;&gt;"",1,0))</f>
        <v>0</v>
      </c>
      <c r="AK175" s="170">
        <f>IF('Indicator Data'!AL179="No Data",1,IF('Indicator Data imputation'!AL178&lt;&gt;"",1,0))</f>
        <v>0</v>
      </c>
      <c r="AL175" s="170">
        <f>IF('Indicator Data'!AM179="No Data",1,IF('Indicator Data imputation'!AM178&lt;&gt;"",1,0))</f>
        <v>0</v>
      </c>
      <c r="AM175" s="170">
        <f>IF('Indicator Data'!AN179="No Data",1,IF('Indicator Data imputation'!AN178&lt;&gt;"",1,0))</f>
        <v>0</v>
      </c>
      <c r="AN175" s="170">
        <f>IF('Indicator Data'!AO179="No Data",1,IF('Indicator Data imputation'!AO178&lt;&gt;"",1,0))</f>
        <v>0</v>
      </c>
      <c r="AO175" s="170">
        <f>IF('Indicator Data'!AP179="No Data",1,IF('Indicator Data imputation'!AP178&lt;&gt;"",1,0))</f>
        <v>0</v>
      </c>
      <c r="AP175" s="170">
        <f>IF('Indicator Data'!AQ179="No Data",1,IF('Indicator Data imputation'!AQ178&lt;&gt;"",1,0))</f>
        <v>0</v>
      </c>
      <c r="AQ175" s="170">
        <f>IF('Indicator Data'!AR179="No Data",1,IF('Indicator Data imputation'!AR178&lt;&gt;"",1,0))</f>
        <v>0</v>
      </c>
      <c r="AR175" s="170">
        <f>IF('Indicator Data'!AS179="No Data",1,IF('Indicator Data imputation'!AS178&lt;&gt;"",1,0))</f>
        <v>0</v>
      </c>
      <c r="AS175" s="170">
        <f>IF('Indicator Data'!AT179="No Data",1,IF('Indicator Data imputation'!AT178&lt;&gt;"",1,0))</f>
        <v>0</v>
      </c>
      <c r="AT175" s="170">
        <f>IF('Indicator Data'!AU179="No Data",1,IF('Indicator Data imputation'!AU178&lt;&gt;"",1,0))</f>
        <v>0</v>
      </c>
      <c r="AU175" s="170">
        <f>IF('Indicator Data'!AV179="No Data",1,IF('Indicator Data imputation'!AV178&lt;&gt;"",1,0))</f>
        <v>0</v>
      </c>
      <c r="AV175" s="170">
        <f>IF('Indicator Data'!AW179="No Data",1,IF('Indicator Data imputation'!AW178&lt;&gt;"",1,0))</f>
        <v>0</v>
      </c>
      <c r="AW175" s="170">
        <f>IF('Indicator Data'!AX179="No Data",1,IF('Indicator Data imputation'!AX178&lt;&gt;"",1,0))</f>
        <v>0</v>
      </c>
      <c r="AX175" s="170">
        <f>IF('Indicator Data'!AY179="No Data",1,IF('Indicator Data imputation'!AY178&lt;&gt;"",1,0))</f>
        <v>0</v>
      </c>
      <c r="AY175" s="170">
        <f>IF('Indicator Data'!AZ179="No Data",1,IF('Indicator Data imputation'!AZ178&lt;&gt;"",1,0))</f>
        <v>0</v>
      </c>
      <c r="AZ175" s="170">
        <f>IF('Indicator Data'!BA179="No Data",1,IF('Indicator Data imputation'!BA178&lt;&gt;"",1,0))</f>
        <v>0</v>
      </c>
      <c r="BA175" s="5">
        <f t="shared" si="4"/>
        <v>3</v>
      </c>
      <c r="BB175" s="172">
        <f t="shared" si="5"/>
        <v>5.8823529411764705E-2</v>
      </c>
    </row>
    <row r="176" spans="1:54" x14ac:dyDescent="0.25">
      <c r="A176" s="5" t="s">
        <v>327</v>
      </c>
      <c r="B176" s="170">
        <f>IF('Indicator Data'!C180="No Data",1,IF('Indicator Data imputation'!C179&lt;&gt;"",1,0))</f>
        <v>0</v>
      </c>
      <c r="C176" s="170">
        <f>IF('Indicator Data'!D180="No Data",1,IF('Indicator Data imputation'!D179&lt;&gt;"",1,0))</f>
        <v>0</v>
      </c>
      <c r="D176" s="170">
        <f>IF('Indicator Data'!E180="No Data",1,IF('Indicator Data imputation'!E179&lt;&gt;"",1,0))</f>
        <v>0</v>
      </c>
      <c r="E176" s="170">
        <f>IF('Indicator Data'!F180="No Data",1,IF('Indicator Data imputation'!F179&lt;&gt;"",1,0))</f>
        <v>0</v>
      </c>
      <c r="F176" s="170">
        <f>IF('Indicator Data'!G180="No Data",1,IF('Indicator Data imputation'!G179&lt;&gt;"",1,0))</f>
        <v>0</v>
      </c>
      <c r="G176" s="170">
        <f>IF('Indicator Data'!H180="No Data",1,IF('Indicator Data imputation'!H179&lt;&gt;"",1,0))</f>
        <v>0</v>
      </c>
      <c r="H176" s="170">
        <f>IF('Indicator Data'!I180="No Data",1,IF('Indicator Data imputation'!I179&lt;&gt;"",1,0))</f>
        <v>0</v>
      </c>
      <c r="I176" s="170">
        <f>IF('Indicator Data'!J180="No Data",1,IF('Indicator Data imputation'!J179&lt;&gt;"",1,0))</f>
        <v>0</v>
      </c>
      <c r="J176" s="170">
        <f>IF('Indicator Data'!K180="No Data",1,IF('Indicator Data imputation'!K179&lt;&gt;"",1,0))</f>
        <v>0</v>
      </c>
      <c r="K176" s="170">
        <f>IF('Indicator Data'!L180="No Data",1,IF('Indicator Data imputation'!L179&lt;&gt;"",1,0))</f>
        <v>0</v>
      </c>
      <c r="L176" s="170">
        <f>IF('Indicator Data'!M180="No Data",1,IF('Indicator Data imputation'!M179&lt;&gt;"",1,0))</f>
        <v>0</v>
      </c>
      <c r="M176" s="170">
        <f>IF('Indicator Data'!N180="No Data",1,IF('Indicator Data imputation'!N179&lt;&gt;"",1,0))</f>
        <v>0</v>
      </c>
      <c r="N176" s="170">
        <f>IF('Indicator Data'!O180="No Data",1,IF('Indicator Data imputation'!O179&lt;&gt;"",1,0))</f>
        <v>0</v>
      </c>
      <c r="O176" s="170">
        <f>IF('Indicator Data'!P180="No Data",1,IF('Indicator Data imputation'!P179&lt;&gt;"",1,0))</f>
        <v>0</v>
      </c>
      <c r="P176" s="170">
        <f>IF('Indicator Data'!Q180="No Data",1,IF('Indicator Data imputation'!Q179&lt;&gt;"",1,0))</f>
        <v>0</v>
      </c>
      <c r="Q176" s="170">
        <f>IF('Indicator Data'!R180="No Data",1,IF('Indicator Data imputation'!R179&lt;&gt;"",1,0))</f>
        <v>0</v>
      </c>
      <c r="R176" s="170">
        <f>IF('Indicator Data'!S180="No Data",1,IF('Indicator Data imputation'!S179&lt;&gt;"",1,0))</f>
        <v>0</v>
      </c>
      <c r="S176" s="170">
        <f>IF('Indicator Data'!T180="No Data",1,IF('Indicator Data imputation'!T179&lt;&gt;"",1,0))</f>
        <v>0</v>
      </c>
      <c r="T176" s="170">
        <f>IF('Indicator Data'!U180="No Data",1,IF('Indicator Data imputation'!U179&lt;&gt;"",1,0))</f>
        <v>0</v>
      </c>
      <c r="U176" s="170">
        <f>IF('Indicator Data'!V180="No Data",1,IF('Indicator Data imputation'!V179&lt;&gt;"",1,0))</f>
        <v>0</v>
      </c>
      <c r="V176" s="170">
        <f>IF('Indicator Data'!W180="No Data",1,IF('Indicator Data imputation'!W179&lt;&gt;"",1,0))</f>
        <v>0</v>
      </c>
      <c r="W176" s="170">
        <f>IF('Indicator Data'!X180="No Data",1,IF('Indicator Data imputation'!X179&lt;&gt;"",1,0))</f>
        <v>0</v>
      </c>
      <c r="X176" s="170">
        <f>IF('Indicator Data'!Y180="No Data",1,IF('Indicator Data imputation'!Y179&lt;&gt;"",1,0))</f>
        <v>0</v>
      </c>
      <c r="Y176" s="170">
        <f>IF('Indicator Data'!Z180="No Data",1,IF('Indicator Data imputation'!Z179&lt;&gt;"",1,0))</f>
        <v>0</v>
      </c>
      <c r="Z176" s="170">
        <f>IF('Indicator Data'!AA180="No Data",1,IF('Indicator Data imputation'!AA179&lt;&gt;"",1,0))</f>
        <v>0</v>
      </c>
      <c r="AA176" s="170">
        <f>IF('Indicator Data'!AB180="No Data",1,IF('Indicator Data imputation'!AB179&lt;&gt;"",1,0))</f>
        <v>0</v>
      </c>
      <c r="AB176" s="170">
        <f>IF('Indicator Data'!AC180="No Data",1,IF('Indicator Data imputation'!AC179&lt;&gt;"",1,0))</f>
        <v>0</v>
      </c>
      <c r="AC176" s="170">
        <f>IF('Indicator Data'!AD180="No Data",1,IF('Indicator Data imputation'!AD179&lt;&gt;"",1,0))</f>
        <v>0</v>
      </c>
      <c r="AD176" s="170">
        <f>IF('Indicator Data'!AE180="No Data",1,IF('Indicator Data imputation'!AE179&lt;&gt;"",1,0))</f>
        <v>1</v>
      </c>
      <c r="AE176" s="170">
        <f>IF('Indicator Data'!AF180="No Data",1,IF('Indicator Data imputation'!AF179&lt;&gt;"",1,0))</f>
        <v>0</v>
      </c>
      <c r="AF176" s="170">
        <f>IF('Indicator Data'!AG180="No Data",1,IF('Indicator Data imputation'!AG179&lt;&gt;"",1,0))</f>
        <v>0</v>
      </c>
      <c r="AG176" s="170">
        <f>IF('Indicator Data'!AH180="No Data",1,IF('Indicator Data imputation'!AH179&lt;&gt;"",1,0))</f>
        <v>0</v>
      </c>
      <c r="AH176" s="170">
        <f>IF('Indicator Data'!AI180="No Data",1,IF('Indicator Data imputation'!AI179&lt;&gt;"",1,0))</f>
        <v>0</v>
      </c>
      <c r="AI176" s="170">
        <f>IF('Indicator Data'!AJ180="No Data",1,IF('Indicator Data imputation'!AJ179&lt;&gt;"",1,0))</f>
        <v>0</v>
      </c>
      <c r="AJ176" s="170">
        <f>IF('Indicator Data'!AK180="No Data",1,IF('Indicator Data imputation'!AK179&lt;&gt;"",1,0))</f>
        <v>0</v>
      </c>
      <c r="AK176" s="170">
        <f>IF('Indicator Data'!AL180="No Data",1,IF('Indicator Data imputation'!AL179&lt;&gt;"",1,0))</f>
        <v>0</v>
      </c>
      <c r="AL176" s="170">
        <f>IF('Indicator Data'!AM180="No Data",1,IF('Indicator Data imputation'!AM179&lt;&gt;"",1,0))</f>
        <v>0</v>
      </c>
      <c r="AM176" s="170">
        <f>IF('Indicator Data'!AN180="No Data",1,IF('Indicator Data imputation'!AN179&lt;&gt;"",1,0))</f>
        <v>0</v>
      </c>
      <c r="AN176" s="170">
        <f>IF('Indicator Data'!AO180="No Data",1,IF('Indicator Data imputation'!AO179&lt;&gt;"",1,0))</f>
        <v>0</v>
      </c>
      <c r="AO176" s="170">
        <f>IF('Indicator Data'!AP180="No Data",1,IF('Indicator Data imputation'!AP179&lt;&gt;"",1,0))</f>
        <v>0</v>
      </c>
      <c r="AP176" s="170">
        <f>IF('Indicator Data'!AQ180="No Data",1,IF('Indicator Data imputation'!AQ179&lt;&gt;"",1,0))</f>
        <v>0</v>
      </c>
      <c r="AQ176" s="170">
        <f>IF('Indicator Data'!AR180="No Data",1,IF('Indicator Data imputation'!AR179&lt;&gt;"",1,0))</f>
        <v>0</v>
      </c>
      <c r="AR176" s="170">
        <f>IF('Indicator Data'!AS180="No Data",1,IF('Indicator Data imputation'!AS179&lt;&gt;"",1,0))</f>
        <v>0</v>
      </c>
      <c r="AS176" s="170">
        <f>IF('Indicator Data'!AT180="No Data",1,IF('Indicator Data imputation'!AT179&lt;&gt;"",1,0))</f>
        <v>0</v>
      </c>
      <c r="AT176" s="170">
        <f>IF('Indicator Data'!AU180="No Data",1,IF('Indicator Data imputation'!AU179&lt;&gt;"",1,0))</f>
        <v>0</v>
      </c>
      <c r="AU176" s="170">
        <f>IF('Indicator Data'!AV180="No Data",1,IF('Indicator Data imputation'!AV179&lt;&gt;"",1,0))</f>
        <v>0</v>
      </c>
      <c r="AV176" s="170">
        <f>IF('Indicator Data'!AW180="No Data",1,IF('Indicator Data imputation'!AW179&lt;&gt;"",1,0))</f>
        <v>0</v>
      </c>
      <c r="AW176" s="170">
        <f>IF('Indicator Data'!AX180="No Data",1,IF('Indicator Data imputation'!AX179&lt;&gt;"",1,0))</f>
        <v>0</v>
      </c>
      <c r="AX176" s="170">
        <f>IF('Indicator Data'!AY180="No Data",1,IF('Indicator Data imputation'!AY179&lt;&gt;"",1,0))</f>
        <v>0</v>
      </c>
      <c r="AY176" s="170">
        <f>IF('Indicator Data'!AZ180="No Data",1,IF('Indicator Data imputation'!AZ179&lt;&gt;"",1,0))</f>
        <v>0</v>
      </c>
      <c r="AZ176" s="170">
        <f>IF('Indicator Data'!BA180="No Data",1,IF('Indicator Data imputation'!BA179&lt;&gt;"",1,0))</f>
        <v>0</v>
      </c>
      <c r="BA176" s="5">
        <f t="shared" si="4"/>
        <v>1</v>
      </c>
      <c r="BB176" s="172">
        <f t="shared" si="5"/>
        <v>1.9607843137254902E-2</v>
      </c>
    </row>
    <row r="177" spans="1:54" x14ac:dyDescent="0.25">
      <c r="A177" s="5" t="s">
        <v>329</v>
      </c>
      <c r="B177" s="170">
        <f>IF('Indicator Data'!C181="No Data",1,IF('Indicator Data imputation'!C180&lt;&gt;"",1,0))</f>
        <v>0</v>
      </c>
      <c r="C177" s="170">
        <f>IF('Indicator Data'!D181="No Data",1,IF('Indicator Data imputation'!D180&lt;&gt;"",1,0))</f>
        <v>0</v>
      </c>
      <c r="D177" s="170">
        <f>IF('Indicator Data'!E181="No Data",1,IF('Indicator Data imputation'!E180&lt;&gt;"",1,0))</f>
        <v>0</v>
      </c>
      <c r="E177" s="170">
        <f>IF('Indicator Data'!F181="No Data",1,IF('Indicator Data imputation'!F180&lt;&gt;"",1,0))</f>
        <v>0</v>
      </c>
      <c r="F177" s="170">
        <f>IF('Indicator Data'!G181="No Data",1,IF('Indicator Data imputation'!G180&lt;&gt;"",1,0))</f>
        <v>0</v>
      </c>
      <c r="G177" s="170">
        <f>IF('Indicator Data'!H181="No Data",1,IF('Indicator Data imputation'!H180&lt;&gt;"",1,0))</f>
        <v>0</v>
      </c>
      <c r="H177" s="170">
        <f>IF('Indicator Data'!I181="No Data",1,IF('Indicator Data imputation'!I180&lt;&gt;"",1,0))</f>
        <v>0</v>
      </c>
      <c r="I177" s="170">
        <f>IF('Indicator Data'!J181="No Data",1,IF('Indicator Data imputation'!J180&lt;&gt;"",1,0))</f>
        <v>0</v>
      </c>
      <c r="J177" s="170">
        <f>IF('Indicator Data'!K181="No Data",1,IF('Indicator Data imputation'!K180&lt;&gt;"",1,0))</f>
        <v>0</v>
      </c>
      <c r="K177" s="170">
        <f>IF('Indicator Data'!L181="No Data",1,IF('Indicator Data imputation'!L180&lt;&gt;"",1,0))</f>
        <v>0</v>
      </c>
      <c r="L177" s="170">
        <f>IF('Indicator Data'!M181="No Data",1,IF('Indicator Data imputation'!M180&lt;&gt;"",1,0))</f>
        <v>0</v>
      </c>
      <c r="M177" s="170">
        <f>IF('Indicator Data'!N181="No Data",1,IF('Indicator Data imputation'!N180&lt;&gt;"",1,0))</f>
        <v>0</v>
      </c>
      <c r="N177" s="170">
        <f>IF('Indicator Data'!O181="No Data",1,IF('Indicator Data imputation'!O180&lt;&gt;"",1,0))</f>
        <v>0</v>
      </c>
      <c r="O177" s="170">
        <f>IF('Indicator Data'!P181="No Data",1,IF('Indicator Data imputation'!P180&lt;&gt;"",1,0))</f>
        <v>0</v>
      </c>
      <c r="P177" s="170">
        <f>IF('Indicator Data'!Q181="No Data",1,IF('Indicator Data imputation'!Q180&lt;&gt;"",1,0))</f>
        <v>0</v>
      </c>
      <c r="Q177" s="170">
        <f>IF('Indicator Data'!R181="No Data",1,IF('Indicator Data imputation'!R180&lt;&gt;"",1,0))</f>
        <v>1</v>
      </c>
      <c r="R177" s="170">
        <f>IF('Indicator Data'!S181="No Data",1,IF('Indicator Data imputation'!S180&lt;&gt;"",1,0))</f>
        <v>0</v>
      </c>
      <c r="S177" s="170">
        <f>IF('Indicator Data'!T181="No Data",1,IF('Indicator Data imputation'!T180&lt;&gt;"",1,0))</f>
        <v>0</v>
      </c>
      <c r="T177" s="170">
        <f>IF('Indicator Data'!U181="No Data",1,IF('Indicator Data imputation'!U180&lt;&gt;"",1,0))</f>
        <v>0</v>
      </c>
      <c r="U177" s="170">
        <f>IF('Indicator Data'!V181="No Data",1,IF('Indicator Data imputation'!V180&lt;&gt;"",1,0))</f>
        <v>0</v>
      </c>
      <c r="V177" s="170">
        <f>IF('Indicator Data'!W181="No Data",1,IF('Indicator Data imputation'!W180&lt;&gt;"",1,0))</f>
        <v>0</v>
      </c>
      <c r="W177" s="170">
        <f>IF('Indicator Data'!X181="No Data",1,IF('Indicator Data imputation'!X180&lt;&gt;"",1,0))</f>
        <v>0</v>
      </c>
      <c r="X177" s="170">
        <f>IF('Indicator Data'!Y181="No Data",1,IF('Indicator Data imputation'!Y180&lt;&gt;"",1,0))</f>
        <v>0</v>
      </c>
      <c r="Y177" s="170">
        <f>IF('Indicator Data'!Z181="No Data",1,IF('Indicator Data imputation'!Z180&lt;&gt;"",1,0))</f>
        <v>0</v>
      </c>
      <c r="Z177" s="170">
        <f>IF('Indicator Data'!AA181="No Data",1,IF('Indicator Data imputation'!AA180&lt;&gt;"",1,0))</f>
        <v>0</v>
      </c>
      <c r="AA177" s="170">
        <f>IF('Indicator Data'!AB181="No Data",1,IF('Indicator Data imputation'!AB180&lt;&gt;"",1,0))</f>
        <v>1</v>
      </c>
      <c r="AB177" s="170">
        <f>IF('Indicator Data'!AC181="No Data",1,IF('Indicator Data imputation'!AC180&lt;&gt;"",1,0))</f>
        <v>0</v>
      </c>
      <c r="AC177" s="170">
        <f>IF('Indicator Data'!AD181="No Data",1,IF('Indicator Data imputation'!AD180&lt;&gt;"",1,0))</f>
        <v>0</v>
      </c>
      <c r="AD177" s="170">
        <f>IF('Indicator Data'!AE181="No Data",1,IF('Indicator Data imputation'!AE180&lt;&gt;"",1,0))</f>
        <v>0</v>
      </c>
      <c r="AE177" s="170">
        <f>IF('Indicator Data'!AF181="No Data",1,IF('Indicator Data imputation'!AF180&lt;&gt;"",1,0))</f>
        <v>0</v>
      </c>
      <c r="AF177" s="170">
        <f>IF('Indicator Data'!AG181="No Data",1,IF('Indicator Data imputation'!AG180&lt;&gt;"",1,0))</f>
        <v>0</v>
      </c>
      <c r="AG177" s="170">
        <f>IF('Indicator Data'!AH181="No Data",1,IF('Indicator Data imputation'!AH180&lt;&gt;"",1,0))</f>
        <v>0</v>
      </c>
      <c r="AH177" s="170">
        <f>IF('Indicator Data'!AI181="No Data",1,IF('Indicator Data imputation'!AI180&lt;&gt;"",1,0))</f>
        <v>0</v>
      </c>
      <c r="AI177" s="170">
        <f>IF('Indicator Data'!AJ181="No Data",1,IF('Indicator Data imputation'!AJ180&lt;&gt;"",1,0))</f>
        <v>0</v>
      </c>
      <c r="AJ177" s="170">
        <f>IF('Indicator Data'!AK181="No Data",1,IF('Indicator Data imputation'!AK180&lt;&gt;"",1,0))</f>
        <v>0</v>
      </c>
      <c r="AK177" s="170">
        <f>IF('Indicator Data'!AL181="No Data",1,IF('Indicator Data imputation'!AL180&lt;&gt;"",1,0))</f>
        <v>0</v>
      </c>
      <c r="AL177" s="170">
        <f>IF('Indicator Data'!AM181="No Data",1,IF('Indicator Data imputation'!AM180&lt;&gt;"",1,0))</f>
        <v>0</v>
      </c>
      <c r="AM177" s="170">
        <f>IF('Indicator Data'!AN181="No Data",1,IF('Indicator Data imputation'!AN180&lt;&gt;"",1,0))</f>
        <v>0</v>
      </c>
      <c r="AN177" s="170">
        <f>IF('Indicator Data'!AO181="No Data",1,IF('Indicator Data imputation'!AO180&lt;&gt;"",1,0))</f>
        <v>0</v>
      </c>
      <c r="AO177" s="170">
        <f>IF('Indicator Data'!AP181="No Data",1,IF('Indicator Data imputation'!AP180&lt;&gt;"",1,0))</f>
        <v>0</v>
      </c>
      <c r="AP177" s="170">
        <f>IF('Indicator Data'!AQ181="No Data",1,IF('Indicator Data imputation'!AQ180&lt;&gt;"",1,0))</f>
        <v>0</v>
      </c>
      <c r="AQ177" s="170">
        <f>IF('Indicator Data'!AR181="No Data",1,IF('Indicator Data imputation'!AR180&lt;&gt;"",1,0))</f>
        <v>0</v>
      </c>
      <c r="AR177" s="170">
        <f>IF('Indicator Data'!AS181="No Data",1,IF('Indicator Data imputation'!AS180&lt;&gt;"",1,0))</f>
        <v>0</v>
      </c>
      <c r="AS177" s="170">
        <f>IF('Indicator Data'!AT181="No Data",1,IF('Indicator Data imputation'!AT180&lt;&gt;"",1,0))</f>
        <v>0</v>
      </c>
      <c r="AT177" s="170">
        <f>IF('Indicator Data'!AU181="No Data",1,IF('Indicator Data imputation'!AU180&lt;&gt;"",1,0))</f>
        <v>0</v>
      </c>
      <c r="AU177" s="170">
        <f>IF('Indicator Data'!AV181="No Data",1,IF('Indicator Data imputation'!AV180&lt;&gt;"",1,0))</f>
        <v>0</v>
      </c>
      <c r="AV177" s="170">
        <f>IF('Indicator Data'!AW181="No Data",1,IF('Indicator Data imputation'!AW180&lt;&gt;"",1,0))</f>
        <v>0</v>
      </c>
      <c r="AW177" s="170">
        <f>IF('Indicator Data'!AX181="No Data",1,IF('Indicator Data imputation'!AX180&lt;&gt;"",1,0))</f>
        <v>0</v>
      </c>
      <c r="AX177" s="170">
        <f>IF('Indicator Data'!AY181="No Data",1,IF('Indicator Data imputation'!AY180&lt;&gt;"",1,0))</f>
        <v>0</v>
      </c>
      <c r="AY177" s="170">
        <f>IF('Indicator Data'!AZ181="No Data",1,IF('Indicator Data imputation'!AZ180&lt;&gt;"",1,0))</f>
        <v>0</v>
      </c>
      <c r="AZ177" s="170">
        <f>IF('Indicator Data'!BA181="No Data",1,IF('Indicator Data imputation'!BA180&lt;&gt;"",1,0))</f>
        <v>0</v>
      </c>
      <c r="BA177" s="5">
        <f t="shared" si="4"/>
        <v>2</v>
      </c>
      <c r="BB177" s="172">
        <f t="shared" si="5"/>
        <v>3.9215686274509803E-2</v>
      </c>
    </row>
    <row r="178" spans="1:54" x14ac:dyDescent="0.25">
      <c r="A178" s="5" t="s">
        <v>331</v>
      </c>
      <c r="B178" s="170">
        <f>IF('Indicator Data'!C182="No Data",1,IF('Indicator Data imputation'!C181&lt;&gt;"",1,0))</f>
        <v>0</v>
      </c>
      <c r="C178" s="170">
        <f>IF('Indicator Data'!D182="No Data",1,IF('Indicator Data imputation'!D181&lt;&gt;"",1,0))</f>
        <v>0</v>
      </c>
      <c r="D178" s="170">
        <f>IF('Indicator Data'!E182="No Data",1,IF('Indicator Data imputation'!E181&lt;&gt;"",1,0))</f>
        <v>0</v>
      </c>
      <c r="E178" s="170">
        <f>IF('Indicator Data'!F182="No Data",1,IF('Indicator Data imputation'!F181&lt;&gt;"",1,0))</f>
        <v>0</v>
      </c>
      <c r="F178" s="170">
        <f>IF('Indicator Data'!G182="No Data",1,IF('Indicator Data imputation'!G181&lt;&gt;"",1,0))</f>
        <v>0</v>
      </c>
      <c r="G178" s="170">
        <f>IF('Indicator Data'!H182="No Data",1,IF('Indicator Data imputation'!H181&lt;&gt;"",1,0))</f>
        <v>0</v>
      </c>
      <c r="H178" s="170">
        <f>IF('Indicator Data'!I182="No Data",1,IF('Indicator Data imputation'!I181&lt;&gt;"",1,0))</f>
        <v>0</v>
      </c>
      <c r="I178" s="170">
        <f>IF('Indicator Data'!J182="No Data",1,IF('Indicator Data imputation'!J181&lt;&gt;"",1,0))</f>
        <v>0</v>
      </c>
      <c r="J178" s="170">
        <f>IF('Indicator Data'!K182="No Data",1,IF('Indicator Data imputation'!K181&lt;&gt;"",1,0))</f>
        <v>0</v>
      </c>
      <c r="K178" s="170">
        <f>IF('Indicator Data'!L182="No Data",1,IF('Indicator Data imputation'!L181&lt;&gt;"",1,0))</f>
        <v>0</v>
      </c>
      <c r="L178" s="170">
        <f>IF('Indicator Data'!M182="No Data",1,IF('Indicator Data imputation'!M181&lt;&gt;"",1,0))</f>
        <v>0</v>
      </c>
      <c r="M178" s="170">
        <f>IF('Indicator Data'!N182="No Data",1,IF('Indicator Data imputation'!N181&lt;&gt;"",1,0))</f>
        <v>0</v>
      </c>
      <c r="N178" s="170">
        <f>IF('Indicator Data'!O182="No Data",1,IF('Indicator Data imputation'!O181&lt;&gt;"",1,0))</f>
        <v>0</v>
      </c>
      <c r="O178" s="170">
        <f>IF('Indicator Data'!P182="No Data",1,IF('Indicator Data imputation'!P181&lt;&gt;"",1,0))</f>
        <v>0</v>
      </c>
      <c r="P178" s="170">
        <f>IF('Indicator Data'!Q182="No Data",1,IF('Indicator Data imputation'!Q181&lt;&gt;"",1,0))</f>
        <v>0</v>
      </c>
      <c r="Q178" s="170">
        <f>IF('Indicator Data'!R182="No Data",1,IF('Indicator Data imputation'!R181&lt;&gt;"",1,0))</f>
        <v>0</v>
      </c>
      <c r="R178" s="170">
        <f>IF('Indicator Data'!S182="No Data",1,IF('Indicator Data imputation'!S181&lt;&gt;"",1,0))</f>
        <v>0</v>
      </c>
      <c r="S178" s="170">
        <f>IF('Indicator Data'!T182="No Data",1,IF('Indicator Data imputation'!T181&lt;&gt;"",1,0))</f>
        <v>0</v>
      </c>
      <c r="T178" s="170">
        <f>IF('Indicator Data'!U182="No Data",1,IF('Indicator Data imputation'!U181&lt;&gt;"",1,0))</f>
        <v>0</v>
      </c>
      <c r="U178" s="170">
        <f>IF('Indicator Data'!V182="No Data",1,IF('Indicator Data imputation'!V181&lt;&gt;"",1,0))</f>
        <v>0</v>
      </c>
      <c r="V178" s="170">
        <f>IF('Indicator Data'!W182="No Data",1,IF('Indicator Data imputation'!W181&lt;&gt;"",1,0))</f>
        <v>0</v>
      </c>
      <c r="W178" s="170">
        <f>IF('Indicator Data'!X182="No Data",1,IF('Indicator Data imputation'!X181&lt;&gt;"",1,0))</f>
        <v>1</v>
      </c>
      <c r="X178" s="170">
        <f>IF('Indicator Data'!Y182="No Data",1,IF('Indicator Data imputation'!Y181&lt;&gt;"",1,0))</f>
        <v>0</v>
      </c>
      <c r="Y178" s="170">
        <f>IF('Indicator Data'!Z182="No Data",1,IF('Indicator Data imputation'!Z181&lt;&gt;"",1,0))</f>
        <v>0</v>
      </c>
      <c r="Z178" s="170">
        <f>IF('Indicator Data'!AA182="No Data",1,IF('Indicator Data imputation'!AA181&lt;&gt;"",1,0))</f>
        <v>0</v>
      </c>
      <c r="AA178" s="170">
        <f>IF('Indicator Data'!AB182="No Data",1,IF('Indicator Data imputation'!AB181&lt;&gt;"",1,0))</f>
        <v>1</v>
      </c>
      <c r="AB178" s="170">
        <f>IF('Indicator Data'!AC182="No Data",1,IF('Indicator Data imputation'!AC181&lt;&gt;"",1,0))</f>
        <v>0</v>
      </c>
      <c r="AC178" s="170">
        <f>IF('Indicator Data'!AD182="No Data",1,IF('Indicator Data imputation'!AD181&lt;&gt;"",1,0))</f>
        <v>0</v>
      </c>
      <c r="AD178" s="170">
        <f>IF('Indicator Data'!AE182="No Data",1,IF('Indicator Data imputation'!AE181&lt;&gt;"",1,0))</f>
        <v>1</v>
      </c>
      <c r="AE178" s="170">
        <f>IF('Indicator Data'!AF182="No Data",1,IF('Indicator Data imputation'!AF181&lt;&gt;"",1,0))</f>
        <v>1</v>
      </c>
      <c r="AF178" s="170">
        <f>IF('Indicator Data'!AG182="No Data",1,IF('Indicator Data imputation'!AG181&lt;&gt;"",1,0))</f>
        <v>1</v>
      </c>
      <c r="AG178" s="170">
        <f>IF('Indicator Data'!AH182="No Data",1,IF('Indicator Data imputation'!AH181&lt;&gt;"",1,0))</f>
        <v>0</v>
      </c>
      <c r="AH178" s="170">
        <f>IF('Indicator Data'!AI182="No Data",1,IF('Indicator Data imputation'!AI181&lt;&gt;"",1,0))</f>
        <v>0</v>
      </c>
      <c r="AI178" s="170">
        <f>IF('Indicator Data'!AJ182="No Data",1,IF('Indicator Data imputation'!AJ181&lt;&gt;"",1,0))</f>
        <v>0</v>
      </c>
      <c r="AJ178" s="170">
        <f>IF('Indicator Data'!AK182="No Data",1,IF('Indicator Data imputation'!AK181&lt;&gt;"",1,0))</f>
        <v>0</v>
      </c>
      <c r="AK178" s="170">
        <f>IF('Indicator Data'!AL182="No Data",1,IF('Indicator Data imputation'!AL181&lt;&gt;"",1,0))</f>
        <v>0</v>
      </c>
      <c r="AL178" s="170">
        <f>IF('Indicator Data'!AM182="No Data",1,IF('Indicator Data imputation'!AM181&lt;&gt;"",1,0))</f>
        <v>0</v>
      </c>
      <c r="AM178" s="170">
        <f>IF('Indicator Data'!AN182="No Data",1,IF('Indicator Data imputation'!AN181&lt;&gt;"",1,0))</f>
        <v>0</v>
      </c>
      <c r="AN178" s="170">
        <f>IF('Indicator Data'!AO182="No Data",1,IF('Indicator Data imputation'!AO181&lt;&gt;"",1,0))</f>
        <v>0</v>
      </c>
      <c r="AO178" s="170">
        <f>IF('Indicator Data'!AP182="No Data",1,IF('Indicator Data imputation'!AP181&lt;&gt;"",1,0))</f>
        <v>1</v>
      </c>
      <c r="AP178" s="170">
        <f>IF('Indicator Data'!AQ182="No Data",1,IF('Indicator Data imputation'!AQ181&lt;&gt;"",1,0))</f>
        <v>1</v>
      </c>
      <c r="AQ178" s="170">
        <f>IF('Indicator Data'!AR182="No Data",1,IF('Indicator Data imputation'!AR181&lt;&gt;"",1,0))</f>
        <v>1</v>
      </c>
      <c r="AR178" s="170">
        <f>IF('Indicator Data'!AS182="No Data",1,IF('Indicator Data imputation'!AS181&lt;&gt;"",1,0))</f>
        <v>0</v>
      </c>
      <c r="AS178" s="170">
        <f>IF('Indicator Data'!AT182="No Data",1,IF('Indicator Data imputation'!AT181&lt;&gt;"",1,0))</f>
        <v>0</v>
      </c>
      <c r="AT178" s="170">
        <f>IF('Indicator Data'!AU182="No Data",1,IF('Indicator Data imputation'!AU181&lt;&gt;"",1,0))</f>
        <v>0</v>
      </c>
      <c r="AU178" s="170">
        <f>IF('Indicator Data'!AV182="No Data",1,IF('Indicator Data imputation'!AV181&lt;&gt;"",1,0))</f>
        <v>0</v>
      </c>
      <c r="AV178" s="170">
        <f>IF('Indicator Data'!AW182="No Data",1,IF('Indicator Data imputation'!AW181&lt;&gt;"",1,0))</f>
        <v>0</v>
      </c>
      <c r="AW178" s="170">
        <f>IF('Indicator Data'!AX182="No Data",1,IF('Indicator Data imputation'!AX181&lt;&gt;"",1,0))</f>
        <v>0</v>
      </c>
      <c r="AX178" s="170">
        <f>IF('Indicator Data'!AY182="No Data",1,IF('Indicator Data imputation'!AY181&lt;&gt;"",1,0))</f>
        <v>0</v>
      </c>
      <c r="AY178" s="170">
        <f>IF('Indicator Data'!AZ182="No Data",1,IF('Indicator Data imputation'!AZ181&lt;&gt;"",1,0))</f>
        <v>0</v>
      </c>
      <c r="AZ178" s="170">
        <f>IF('Indicator Data'!BA182="No Data",1,IF('Indicator Data imputation'!BA181&lt;&gt;"",1,0))</f>
        <v>0</v>
      </c>
      <c r="BA178" s="5">
        <f t="shared" si="4"/>
        <v>8</v>
      </c>
      <c r="BB178" s="172">
        <f t="shared" si="5"/>
        <v>0.15686274509803921</v>
      </c>
    </row>
    <row r="179" spans="1:54" x14ac:dyDescent="0.25">
      <c r="A179" s="5" t="s">
        <v>333</v>
      </c>
      <c r="B179" s="170">
        <f>IF('Indicator Data'!C183="No Data",1,IF('Indicator Data imputation'!C182&lt;&gt;"",1,0))</f>
        <v>0</v>
      </c>
      <c r="C179" s="170">
        <f>IF('Indicator Data'!D183="No Data",1,IF('Indicator Data imputation'!D182&lt;&gt;"",1,0))</f>
        <v>0</v>
      </c>
      <c r="D179" s="170">
        <f>IF('Indicator Data'!E183="No Data",1,IF('Indicator Data imputation'!E182&lt;&gt;"",1,0))</f>
        <v>1</v>
      </c>
      <c r="E179" s="170">
        <f>IF('Indicator Data'!F183="No Data",1,IF('Indicator Data imputation'!F182&lt;&gt;"",1,0))</f>
        <v>0</v>
      </c>
      <c r="F179" s="170">
        <f>IF('Indicator Data'!G183="No Data",1,IF('Indicator Data imputation'!G182&lt;&gt;"",1,0))</f>
        <v>0</v>
      </c>
      <c r="G179" s="170">
        <f>IF('Indicator Data'!H183="No Data",1,IF('Indicator Data imputation'!H182&lt;&gt;"",1,0))</f>
        <v>0</v>
      </c>
      <c r="H179" s="170">
        <f>IF('Indicator Data'!I183="No Data",1,IF('Indicator Data imputation'!I182&lt;&gt;"",1,0))</f>
        <v>0</v>
      </c>
      <c r="I179" s="170">
        <f>IF('Indicator Data'!J183="No Data",1,IF('Indicator Data imputation'!J182&lt;&gt;"",1,0))</f>
        <v>0</v>
      </c>
      <c r="J179" s="170">
        <f>IF('Indicator Data'!K183="No Data",1,IF('Indicator Data imputation'!K182&lt;&gt;"",1,0))</f>
        <v>0</v>
      </c>
      <c r="K179" s="170">
        <f>IF('Indicator Data'!L183="No Data",1,IF('Indicator Data imputation'!L182&lt;&gt;"",1,0))</f>
        <v>1</v>
      </c>
      <c r="L179" s="170">
        <f>IF('Indicator Data'!M183="No Data",1,IF('Indicator Data imputation'!M182&lt;&gt;"",1,0))</f>
        <v>0</v>
      </c>
      <c r="M179" s="170">
        <f>IF('Indicator Data'!N183="No Data",1,IF('Indicator Data imputation'!N182&lt;&gt;"",1,0))</f>
        <v>0</v>
      </c>
      <c r="N179" s="170">
        <f>IF('Indicator Data'!O183="No Data",1,IF('Indicator Data imputation'!O182&lt;&gt;"",1,0))</f>
        <v>0</v>
      </c>
      <c r="O179" s="170">
        <f>IF('Indicator Data'!P183="No Data",1,IF('Indicator Data imputation'!P182&lt;&gt;"",1,0))</f>
        <v>0</v>
      </c>
      <c r="P179" s="170">
        <f>IF('Indicator Data'!Q183="No Data",1,IF('Indicator Data imputation'!Q182&lt;&gt;"",1,0))</f>
        <v>1</v>
      </c>
      <c r="Q179" s="170">
        <f>IF('Indicator Data'!R183="No Data",1,IF('Indicator Data imputation'!R182&lt;&gt;"",1,0))</f>
        <v>1</v>
      </c>
      <c r="R179" s="170">
        <f>IF('Indicator Data'!S183="No Data",1,IF('Indicator Data imputation'!S182&lt;&gt;"",1,0))</f>
        <v>0</v>
      </c>
      <c r="S179" s="170">
        <f>IF('Indicator Data'!T183="No Data",1,IF('Indicator Data imputation'!T182&lt;&gt;"",1,0))</f>
        <v>0</v>
      </c>
      <c r="T179" s="170">
        <f>IF('Indicator Data'!U183="No Data",1,IF('Indicator Data imputation'!U182&lt;&gt;"",1,0))</f>
        <v>0</v>
      </c>
      <c r="U179" s="170">
        <f>IF('Indicator Data'!V183="No Data",1,IF('Indicator Data imputation'!V182&lt;&gt;"",1,0))</f>
        <v>0</v>
      </c>
      <c r="V179" s="170">
        <f>IF('Indicator Data'!W183="No Data",1,IF('Indicator Data imputation'!W182&lt;&gt;"",1,0))</f>
        <v>0</v>
      </c>
      <c r="W179" s="170">
        <f>IF('Indicator Data'!X183="No Data",1,IF('Indicator Data imputation'!X182&lt;&gt;"",1,0))</f>
        <v>0</v>
      </c>
      <c r="X179" s="170">
        <f>IF('Indicator Data'!Y183="No Data",1,IF('Indicator Data imputation'!Y182&lt;&gt;"",1,0))</f>
        <v>0</v>
      </c>
      <c r="Y179" s="170">
        <f>IF('Indicator Data'!Z183="No Data",1,IF('Indicator Data imputation'!Z182&lt;&gt;"",1,0))</f>
        <v>0</v>
      </c>
      <c r="Z179" s="170">
        <f>IF('Indicator Data'!AA183="No Data",1,IF('Indicator Data imputation'!AA182&lt;&gt;"",1,0))</f>
        <v>0</v>
      </c>
      <c r="AA179" s="170">
        <f>IF('Indicator Data'!AB183="No Data",1,IF('Indicator Data imputation'!AB182&lt;&gt;"",1,0))</f>
        <v>1</v>
      </c>
      <c r="AB179" s="170">
        <f>IF('Indicator Data'!AC183="No Data",1,IF('Indicator Data imputation'!AC182&lt;&gt;"",1,0))</f>
        <v>0</v>
      </c>
      <c r="AC179" s="170">
        <f>IF('Indicator Data'!AD183="No Data",1,IF('Indicator Data imputation'!AD182&lt;&gt;"",1,0))</f>
        <v>1</v>
      </c>
      <c r="AD179" s="170">
        <f>IF('Indicator Data'!AE183="No Data",1,IF('Indicator Data imputation'!AE182&lt;&gt;"",1,0))</f>
        <v>1</v>
      </c>
      <c r="AE179" s="170">
        <f>IF('Indicator Data'!AF183="No Data",1,IF('Indicator Data imputation'!AF182&lt;&gt;"",1,0))</f>
        <v>1</v>
      </c>
      <c r="AF179" s="170">
        <f>IF('Indicator Data'!AG183="No Data",1,IF('Indicator Data imputation'!AG182&lt;&gt;"",1,0))</f>
        <v>1</v>
      </c>
      <c r="AG179" s="170">
        <f>IF('Indicator Data'!AH183="No Data",1,IF('Indicator Data imputation'!AH182&lt;&gt;"",1,0))</f>
        <v>0</v>
      </c>
      <c r="AH179" s="170">
        <f>IF('Indicator Data'!AI183="No Data",1,IF('Indicator Data imputation'!AI182&lt;&gt;"",1,0))</f>
        <v>0</v>
      </c>
      <c r="AI179" s="170">
        <f>IF('Indicator Data'!AJ183="No Data",1,IF('Indicator Data imputation'!AJ182&lt;&gt;"",1,0))</f>
        <v>0</v>
      </c>
      <c r="AJ179" s="170">
        <f>IF('Indicator Data'!AK183="No Data",1,IF('Indicator Data imputation'!AK182&lt;&gt;"",1,0))</f>
        <v>0</v>
      </c>
      <c r="AK179" s="170">
        <f>IF('Indicator Data'!AL183="No Data",1,IF('Indicator Data imputation'!AL182&lt;&gt;"",1,0))</f>
        <v>0</v>
      </c>
      <c r="AL179" s="170">
        <f>IF('Indicator Data'!AM183="No Data",1,IF('Indicator Data imputation'!AM182&lt;&gt;"",1,0))</f>
        <v>0</v>
      </c>
      <c r="AM179" s="170">
        <f>IF('Indicator Data'!AN183="No Data",1,IF('Indicator Data imputation'!AN182&lt;&gt;"",1,0))</f>
        <v>1</v>
      </c>
      <c r="AN179" s="170">
        <f>IF('Indicator Data'!AO183="No Data",1,IF('Indicator Data imputation'!AO182&lt;&gt;"",1,0))</f>
        <v>1</v>
      </c>
      <c r="AO179" s="170">
        <f>IF('Indicator Data'!AP183="No Data",1,IF('Indicator Data imputation'!AP182&lt;&gt;"",1,0))</f>
        <v>1</v>
      </c>
      <c r="AP179" s="170">
        <f>IF('Indicator Data'!AQ183="No Data",1,IF('Indicator Data imputation'!AQ182&lt;&gt;"",1,0))</f>
        <v>1</v>
      </c>
      <c r="AQ179" s="170">
        <f>IF('Indicator Data'!AR183="No Data",1,IF('Indicator Data imputation'!AR182&lt;&gt;"",1,0))</f>
        <v>1</v>
      </c>
      <c r="AR179" s="170">
        <f>IF('Indicator Data'!AS183="No Data",1,IF('Indicator Data imputation'!AS182&lt;&gt;"",1,0))</f>
        <v>0</v>
      </c>
      <c r="AS179" s="170">
        <f>IF('Indicator Data'!AT183="No Data",1,IF('Indicator Data imputation'!AT182&lt;&gt;"",1,0))</f>
        <v>1</v>
      </c>
      <c r="AT179" s="170">
        <f>IF('Indicator Data'!AU183="No Data",1,IF('Indicator Data imputation'!AU182&lt;&gt;"",1,0))</f>
        <v>0</v>
      </c>
      <c r="AU179" s="170">
        <f>IF('Indicator Data'!AV183="No Data",1,IF('Indicator Data imputation'!AV182&lt;&gt;"",1,0))</f>
        <v>1</v>
      </c>
      <c r="AV179" s="170">
        <f>IF('Indicator Data'!AW183="No Data",1,IF('Indicator Data imputation'!AW182&lt;&gt;"",1,0))</f>
        <v>0</v>
      </c>
      <c r="AW179" s="170">
        <f>IF('Indicator Data'!AX183="No Data",1,IF('Indicator Data imputation'!AX182&lt;&gt;"",1,0))</f>
        <v>0</v>
      </c>
      <c r="AX179" s="170">
        <f>IF('Indicator Data'!AY183="No Data",1,IF('Indicator Data imputation'!AY182&lt;&gt;"",1,0))</f>
        <v>0</v>
      </c>
      <c r="AY179" s="170">
        <f>IF('Indicator Data'!AZ183="No Data",1,IF('Indicator Data imputation'!AZ182&lt;&gt;"",1,0))</f>
        <v>0</v>
      </c>
      <c r="AZ179" s="170">
        <f>IF('Indicator Data'!BA183="No Data",1,IF('Indicator Data imputation'!BA182&lt;&gt;"",1,0))</f>
        <v>0</v>
      </c>
      <c r="BA179" s="5">
        <f t="shared" si="4"/>
        <v>16</v>
      </c>
      <c r="BB179" s="172">
        <f t="shared" si="5"/>
        <v>0.31372549019607843</v>
      </c>
    </row>
    <row r="180" spans="1:54" x14ac:dyDescent="0.25">
      <c r="A180" s="5" t="s">
        <v>335</v>
      </c>
      <c r="B180" s="170">
        <f>IF('Indicator Data'!C184="No Data",1,IF('Indicator Data imputation'!C183&lt;&gt;"",1,0))</f>
        <v>0</v>
      </c>
      <c r="C180" s="170">
        <f>IF('Indicator Data'!D184="No Data",1,IF('Indicator Data imputation'!D183&lt;&gt;"",1,0))</f>
        <v>0</v>
      </c>
      <c r="D180" s="170">
        <f>IF('Indicator Data'!E184="No Data",1,IF('Indicator Data imputation'!E183&lt;&gt;"",1,0))</f>
        <v>0</v>
      </c>
      <c r="E180" s="170">
        <f>IF('Indicator Data'!F184="No Data",1,IF('Indicator Data imputation'!F183&lt;&gt;"",1,0))</f>
        <v>0</v>
      </c>
      <c r="F180" s="170">
        <f>IF('Indicator Data'!G184="No Data",1,IF('Indicator Data imputation'!G183&lt;&gt;"",1,0))</f>
        <v>0</v>
      </c>
      <c r="G180" s="170">
        <f>IF('Indicator Data'!H184="No Data",1,IF('Indicator Data imputation'!H183&lt;&gt;"",1,0))</f>
        <v>0</v>
      </c>
      <c r="H180" s="170">
        <f>IF('Indicator Data'!I184="No Data",1,IF('Indicator Data imputation'!I183&lt;&gt;"",1,0))</f>
        <v>0</v>
      </c>
      <c r="I180" s="170">
        <f>IF('Indicator Data'!J184="No Data",1,IF('Indicator Data imputation'!J183&lt;&gt;"",1,0))</f>
        <v>0</v>
      </c>
      <c r="J180" s="170">
        <f>IF('Indicator Data'!K184="No Data",1,IF('Indicator Data imputation'!K183&lt;&gt;"",1,0))</f>
        <v>0</v>
      </c>
      <c r="K180" s="170">
        <f>IF('Indicator Data'!L184="No Data",1,IF('Indicator Data imputation'!L183&lt;&gt;"",1,0))</f>
        <v>0</v>
      </c>
      <c r="L180" s="170">
        <f>IF('Indicator Data'!M184="No Data",1,IF('Indicator Data imputation'!M183&lt;&gt;"",1,0))</f>
        <v>0</v>
      </c>
      <c r="M180" s="170">
        <f>IF('Indicator Data'!N184="No Data",1,IF('Indicator Data imputation'!N183&lt;&gt;"",1,0))</f>
        <v>0</v>
      </c>
      <c r="N180" s="170">
        <f>IF('Indicator Data'!O184="No Data",1,IF('Indicator Data imputation'!O183&lt;&gt;"",1,0))</f>
        <v>0</v>
      </c>
      <c r="O180" s="170">
        <f>IF('Indicator Data'!P184="No Data",1,IF('Indicator Data imputation'!P183&lt;&gt;"",1,0))</f>
        <v>0</v>
      </c>
      <c r="P180" s="170">
        <f>IF('Indicator Data'!Q184="No Data",1,IF('Indicator Data imputation'!Q183&lt;&gt;"",1,0))</f>
        <v>0</v>
      </c>
      <c r="Q180" s="170">
        <f>IF('Indicator Data'!R184="No Data",1,IF('Indicator Data imputation'!R183&lt;&gt;"",1,0))</f>
        <v>0</v>
      </c>
      <c r="R180" s="170">
        <f>IF('Indicator Data'!S184="No Data",1,IF('Indicator Data imputation'!S183&lt;&gt;"",1,0))</f>
        <v>0</v>
      </c>
      <c r="S180" s="170">
        <f>IF('Indicator Data'!T184="No Data",1,IF('Indicator Data imputation'!T183&lt;&gt;"",1,0))</f>
        <v>0</v>
      </c>
      <c r="T180" s="170">
        <f>IF('Indicator Data'!U184="No Data",1,IF('Indicator Data imputation'!U183&lt;&gt;"",1,0))</f>
        <v>0</v>
      </c>
      <c r="U180" s="170">
        <f>IF('Indicator Data'!V184="No Data",1,IF('Indicator Data imputation'!V183&lt;&gt;"",1,0))</f>
        <v>0</v>
      </c>
      <c r="V180" s="170">
        <f>IF('Indicator Data'!W184="No Data",1,IF('Indicator Data imputation'!W183&lt;&gt;"",1,0))</f>
        <v>0</v>
      </c>
      <c r="W180" s="170">
        <f>IF('Indicator Data'!X184="No Data",1,IF('Indicator Data imputation'!X183&lt;&gt;"",1,0))</f>
        <v>0</v>
      </c>
      <c r="X180" s="170">
        <f>IF('Indicator Data'!Y184="No Data",1,IF('Indicator Data imputation'!Y183&lt;&gt;"",1,0))</f>
        <v>0</v>
      </c>
      <c r="Y180" s="170">
        <f>IF('Indicator Data'!Z184="No Data",1,IF('Indicator Data imputation'!Z183&lt;&gt;"",1,0))</f>
        <v>0</v>
      </c>
      <c r="Z180" s="170">
        <f>IF('Indicator Data'!AA184="No Data",1,IF('Indicator Data imputation'!AA183&lt;&gt;"",1,0))</f>
        <v>0</v>
      </c>
      <c r="AA180" s="170">
        <f>IF('Indicator Data'!AB184="No Data",1,IF('Indicator Data imputation'!AB183&lt;&gt;"",1,0))</f>
        <v>0</v>
      </c>
      <c r="AB180" s="170">
        <f>IF('Indicator Data'!AC184="No Data",1,IF('Indicator Data imputation'!AC183&lt;&gt;"",1,0))</f>
        <v>0</v>
      </c>
      <c r="AC180" s="170">
        <f>IF('Indicator Data'!AD184="No Data",1,IF('Indicator Data imputation'!AD183&lt;&gt;"",1,0))</f>
        <v>0</v>
      </c>
      <c r="AD180" s="170">
        <f>IF('Indicator Data'!AE184="No Data",1,IF('Indicator Data imputation'!AE183&lt;&gt;"",1,0))</f>
        <v>0</v>
      </c>
      <c r="AE180" s="170">
        <f>IF('Indicator Data'!AF184="No Data",1,IF('Indicator Data imputation'!AF183&lt;&gt;"",1,0))</f>
        <v>0</v>
      </c>
      <c r="AF180" s="170">
        <f>IF('Indicator Data'!AG184="No Data",1,IF('Indicator Data imputation'!AG183&lt;&gt;"",1,0))</f>
        <v>0</v>
      </c>
      <c r="AG180" s="170">
        <f>IF('Indicator Data'!AH184="No Data",1,IF('Indicator Data imputation'!AH183&lt;&gt;"",1,0))</f>
        <v>0</v>
      </c>
      <c r="AH180" s="170">
        <f>IF('Indicator Data'!AI184="No Data",1,IF('Indicator Data imputation'!AI183&lt;&gt;"",1,0))</f>
        <v>0</v>
      </c>
      <c r="AI180" s="170">
        <f>IF('Indicator Data'!AJ184="No Data",1,IF('Indicator Data imputation'!AJ183&lt;&gt;"",1,0))</f>
        <v>0</v>
      </c>
      <c r="AJ180" s="170">
        <f>IF('Indicator Data'!AK184="No Data",1,IF('Indicator Data imputation'!AK183&lt;&gt;"",1,0))</f>
        <v>0</v>
      </c>
      <c r="AK180" s="170">
        <f>IF('Indicator Data'!AL184="No Data",1,IF('Indicator Data imputation'!AL183&lt;&gt;"",1,0))</f>
        <v>0</v>
      </c>
      <c r="AL180" s="170">
        <f>IF('Indicator Data'!AM184="No Data",1,IF('Indicator Data imputation'!AM183&lt;&gt;"",1,0))</f>
        <v>0</v>
      </c>
      <c r="AM180" s="170">
        <f>IF('Indicator Data'!AN184="No Data",1,IF('Indicator Data imputation'!AN183&lt;&gt;"",1,0))</f>
        <v>0</v>
      </c>
      <c r="AN180" s="170">
        <f>IF('Indicator Data'!AO184="No Data",1,IF('Indicator Data imputation'!AO183&lt;&gt;"",1,0))</f>
        <v>0</v>
      </c>
      <c r="AO180" s="170">
        <f>IF('Indicator Data'!AP184="No Data",1,IF('Indicator Data imputation'!AP183&lt;&gt;"",1,0))</f>
        <v>0</v>
      </c>
      <c r="AP180" s="170">
        <f>IF('Indicator Data'!AQ184="No Data",1,IF('Indicator Data imputation'!AQ183&lt;&gt;"",1,0))</f>
        <v>0</v>
      </c>
      <c r="AQ180" s="170">
        <f>IF('Indicator Data'!AR184="No Data",1,IF('Indicator Data imputation'!AR183&lt;&gt;"",1,0))</f>
        <v>1</v>
      </c>
      <c r="AR180" s="170">
        <f>IF('Indicator Data'!AS184="No Data",1,IF('Indicator Data imputation'!AS183&lt;&gt;"",1,0))</f>
        <v>0</v>
      </c>
      <c r="AS180" s="170">
        <f>IF('Indicator Data'!AT184="No Data",1,IF('Indicator Data imputation'!AT183&lt;&gt;"",1,0))</f>
        <v>0</v>
      </c>
      <c r="AT180" s="170">
        <f>IF('Indicator Data'!AU184="No Data",1,IF('Indicator Data imputation'!AU183&lt;&gt;"",1,0))</f>
        <v>0</v>
      </c>
      <c r="AU180" s="170">
        <f>IF('Indicator Data'!AV184="No Data",1,IF('Indicator Data imputation'!AV183&lt;&gt;"",1,0))</f>
        <v>0</v>
      </c>
      <c r="AV180" s="170">
        <f>IF('Indicator Data'!AW184="No Data",1,IF('Indicator Data imputation'!AW183&lt;&gt;"",1,0))</f>
        <v>0</v>
      </c>
      <c r="AW180" s="170">
        <f>IF('Indicator Data'!AX184="No Data",1,IF('Indicator Data imputation'!AX183&lt;&gt;"",1,0))</f>
        <v>0</v>
      </c>
      <c r="AX180" s="170">
        <f>IF('Indicator Data'!AY184="No Data",1,IF('Indicator Data imputation'!AY183&lt;&gt;"",1,0))</f>
        <v>0</v>
      </c>
      <c r="AY180" s="170">
        <f>IF('Indicator Data'!AZ184="No Data",1,IF('Indicator Data imputation'!AZ183&lt;&gt;"",1,0))</f>
        <v>0</v>
      </c>
      <c r="AZ180" s="170">
        <f>IF('Indicator Data'!BA184="No Data",1,IF('Indicator Data imputation'!BA183&lt;&gt;"",1,0))</f>
        <v>0</v>
      </c>
      <c r="BA180" s="5">
        <f t="shared" si="4"/>
        <v>1</v>
      </c>
      <c r="BB180" s="172">
        <f t="shared" si="5"/>
        <v>1.9607843137254902E-2</v>
      </c>
    </row>
    <row r="181" spans="1:54" x14ac:dyDescent="0.25">
      <c r="A181" s="5" t="s">
        <v>337</v>
      </c>
      <c r="B181" s="170">
        <f>IF('Indicator Data'!C185="No Data",1,IF('Indicator Data imputation'!C184&lt;&gt;"",1,0))</f>
        <v>0</v>
      </c>
      <c r="C181" s="170">
        <f>IF('Indicator Data'!D185="No Data",1,IF('Indicator Data imputation'!D184&lt;&gt;"",1,0))</f>
        <v>0</v>
      </c>
      <c r="D181" s="170">
        <f>IF('Indicator Data'!E185="No Data",1,IF('Indicator Data imputation'!E184&lt;&gt;"",1,0))</f>
        <v>0</v>
      </c>
      <c r="E181" s="170">
        <f>IF('Indicator Data'!F185="No Data",1,IF('Indicator Data imputation'!F184&lt;&gt;"",1,0))</f>
        <v>0</v>
      </c>
      <c r="F181" s="170">
        <f>IF('Indicator Data'!G185="No Data",1,IF('Indicator Data imputation'!G184&lt;&gt;"",1,0))</f>
        <v>0</v>
      </c>
      <c r="G181" s="170">
        <f>IF('Indicator Data'!H185="No Data",1,IF('Indicator Data imputation'!H184&lt;&gt;"",1,0))</f>
        <v>0</v>
      </c>
      <c r="H181" s="170">
        <f>IF('Indicator Data'!I185="No Data",1,IF('Indicator Data imputation'!I184&lt;&gt;"",1,0))</f>
        <v>0</v>
      </c>
      <c r="I181" s="170">
        <f>IF('Indicator Data'!J185="No Data",1,IF('Indicator Data imputation'!J184&lt;&gt;"",1,0))</f>
        <v>0</v>
      </c>
      <c r="J181" s="170">
        <f>IF('Indicator Data'!K185="No Data",1,IF('Indicator Data imputation'!K184&lt;&gt;"",1,0))</f>
        <v>0</v>
      </c>
      <c r="K181" s="170">
        <f>IF('Indicator Data'!L185="No Data",1,IF('Indicator Data imputation'!L184&lt;&gt;"",1,0))</f>
        <v>0</v>
      </c>
      <c r="L181" s="170">
        <f>IF('Indicator Data'!M185="No Data",1,IF('Indicator Data imputation'!M184&lt;&gt;"",1,0))</f>
        <v>0</v>
      </c>
      <c r="M181" s="170">
        <f>IF('Indicator Data'!N185="No Data",1,IF('Indicator Data imputation'!N184&lt;&gt;"",1,0))</f>
        <v>0</v>
      </c>
      <c r="N181" s="170">
        <f>IF('Indicator Data'!O185="No Data",1,IF('Indicator Data imputation'!O184&lt;&gt;"",1,0))</f>
        <v>0</v>
      </c>
      <c r="O181" s="170">
        <f>IF('Indicator Data'!P185="No Data",1,IF('Indicator Data imputation'!P184&lt;&gt;"",1,0))</f>
        <v>0</v>
      </c>
      <c r="P181" s="170">
        <f>IF('Indicator Data'!Q185="No Data",1,IF('Indicator Data imputation'!Q184&lt;&gt;"",1,0))</f>
        <v>0</v>
      </c>
      <c r="Q181" s="170">
        <f>IF('Indicator Data'!R185="No Data",1,IF('Indicator Data imputation'!R184&lt;&gt;"",1,0))</f>
        <v>0</v>
      </c>
      <c r="R181" s="170">
        <f>IF('Indicator Data'!S185="No Data",1,IF('Indicator Data imputation'!S184&lt;&gt;"",1,0))</f>
        <v>0</v>
      </c>
      <c r="S181" s="170">
        <f>IF('Indicator Data'!T185="No Data",1,IF('Indicator Data imputation'!T184&lt;&gt;"",1,0))</f>
        <v>0</v>
      </c>
      <c r="T181" s="170">
        <f>IF('Indicator Data'!U185="No Data",1,IF('Indicator Data imputation'!U184&lt;&gt;"",1,0))</f>
        <v>0</v>
      </c>
      <c r="U181" s="170">
        <f>IF('Indicator Data'!V185="No Data",1,IF('Indicator Data imputation'!V184&lt;&gt;"",1,0))</f>
        <v>0</v>
      </c>
      <c r="V181" s="170">
        <f>IF('Indicator Data'!W185="No Data",1,IF('Indicator Data imputation'!W184&lt;&gt;"",1,0))</f>
        <v>0</v>
      </c>
      <c r="W181" s="170">
        <f>IF('Indicator Data'!X185="No Data",1,IF('Indicator Data imputation'!X184&lt;&gt;"",1,0))</f>
        <v>1</v>
      </c>
      <c r="X181" s="170">
        <f>IF('Indicator Data'!Y185="No Data",1,IF('Indicator Data imputation'!Y184&lt;&gt;"",1,0))</f>
        <v>0</v>
      </c>
      <c r="Y181" s="170">
        <f>IF('Indicator Data'!Z185="No Data",1,IF('Indicator Data imputation'!Z184&lt;&gt;"",1,0))</f>
        <v>0</v>
      </c>
      <c r="Z181" s="170">
        <f>IF('Indicator Data'!AA185="No Data",1,IF('Indicator Data imputation'!AA184&lt;&gt;"",1,0))</f>
        <v>0</v>
      </c>
      <c r="AA181" s="170">
        <f>IF('Indicator Data'!AB185="No Data",1,IF('Indicator Data imputation'!AB184&lt;&gt;"",1,0))</f>
        <v>0</v>
      </c>
      <c r="AB181" s="170">
        <f>IF('Indicator Data'!AC185="No Data",1,IF('Indicator Data imputation'!AC184&lt;&gt;"",1,0))</f>
        <v>0</v>
      </c>
      <c r="AC181" s="170">
        <f>IF('Indicator Data'!AD185="No Data",1,IF('Indicator Data imputation'!AD184&lt;&gt;"",1,0))</f>
        <v>0</v>
      </c>
      <c r="AD181" s="170">
        <f>IF('Indicator Data'!AE185="No Data",1,IF('Indicator Data imputation'!AE184&lt;&gt;"",1,0))</f>
        <v>1</v>
      </c>
      <c r="AE181" s="170">
        <f>IF('Indicator Data'!AF185="No Data",1,IF('Indicator Data imputation'!AF184&lt;&gt;"",1,0))</f>
        <v>0</v>
      </c>
      <c r="AF181" s="170">
        <f>IF('Indicator Data'!AG185="No Data",1,IF('Indicator Data imputation'!AG184&lt;&gt;"",1,0))</f>
        <v>0</v>
      </c>
      <c r="AG181" s="170">
        <f>IF('Indicator Data'!AH185="No Data",1,IF('Indicator Data imputation'!AH184&lt;&gt;"",1,0))</f>
        <v>0</v>
      </c>
      <c r="AH181" s="170">
        <f>IF('Indicator Data'!AI185="No Data",1,IF('Indicator Data imputation'!AI184&lt;&gt;"",1,0))</f>
        <v>0</v>
      </c>
      <c r="AI181" s="170">
        <f>IF('Indicator Data'!AJ185="No Data",1,IF('Indicator Data imputation'!AJ184&lt;&gt;"",1,0))</f>
        <v>0</v>
      </c>
      <c r="AJ181" s="170">
        <f>IF('Indicator Data'!AK185="No Data",1,IF('Indicator Data imputation'!AK184&lt;&gt;"",1,0))</f>
        <v>0</v>
      </c>
      <c r="AK181" s="170">
        <f>IF('Indicator Data'!AL185="No Data",1,IF('Indicator Data imputation'!AL184&lt;&gt;"",1,0))</f>
        <v>0</v>
      </c>
      <c r="AL181" s="170">
        <f>IF('Indicator Data'!AM185="No Data",1,IF('Indicator Data imputation'!AM184&lt;&gt;"",1,0))</f>
        <v>0</v>
      </c>
      <c r="AM181" s="170">
        <f>IF('Indicator Data'!AN185="No Data",1,IF('Indicator Data imputation'!AN184&lt;&gt;"",1,0))</f>
        <v>0</v>
      </c>
      <c r="AN181" s="170">
        <f>IF('Indicator Data'!AO185="No Data",1,IF('Indicator Data imputation'!AO184&lt;&gt;"",1,0))</f>
        <v>0</v>
      </c>
      <c r="AO181" s="170">
        <f>IF('Indicator Data'!AP185="No Data",1,IF('Indicator Data imputation'!AP184&lt;&gt;"",1,0))</f>
        <v>0</v>
      </c>
      <c r="AP181" s="170">
        <f>IF('Indicator Data'!AQ185="No Data",1,IF('Indicator Data imputation'!AQ184&lt;&gt;"",1,0))</f>
        <v>0</v>
      </c>
      <c r="AQ181" s="170">
        <f>IF('Indicator Data'!AR185="No Data",1,IF('Indicator Data imputation'!AR184&lt;&gt;"",1,0))</f>
        <v>1</v>
      </c>
      <c r="AR181" s="170">
        <f>IF('Indicator Data'!AS185="No Data",1,IF('Indicator Data imputation'!AS184&lt;&gt;"",1,0))</f>
        <v>0</v>
      </c>
      <c r="AS181" s="170">
        <f>IF('Indicator Data'!AT185="No Data",1,IF('Indicator Data imputation'!AT184&lt;&gt;"",1,0))</f>
        <v>0</v>
      </c>
      <c r="AT181" s="170">
        <f>IF('Indicator Data'!AU185="No Data",1,IF('Indicator Data imputation'!AU184&lt;&gt;"",1,0))</f>
        <v>0</v>
      </c>
      <c r="AU181" s="170">
        <f>IF('Indicator Data'!AV185="No Data",1,IF('Indicator Data imputation'!AV184&lt;&gt;"",1,0))</f>
        <v>0</v>
      </c>
      <c r="AV181" s="170">
        <f>IF('Indicator Data'!AW185="No Data",1,IF('Indicator Data imputation'!AW184&lt;&gt;"",1,0))</f>
        <v>0</v>
      </c>
      <c r="AW181" s="170">
        <f>IF('Indicator Data'!AX185="No Data",1,IF('Indicator Data imputation'!AX184&lt;&gt;"",1,0))</f>
        <v>0</v>
      </c>
      <c r="AX181" s="170">
        <f>IF('Indicator Data'!AY185="No Data",1,IF('Indicator Data imputation'!AY184&lt;&gt;"",1,0))</f>
        <v>0</v>
      </c>
      <c r="AY181" s="170">
        <f>IF('Indicator Data'!AZ185="No Data",1,IF('Indicator Data imputation'!AZ184&lt;&gt;"",1,0))</f>
        <v>0</v>
      </c>
      <c r="AZ181" s="170">
        <f>IF('Indicator Data'!BA185="No Data",1,IF('Indicator Data imputation'!BA184&lt;&gt;"",1,0))</f>
        <v>0</v>
      </c>
      <c r="BA181" s="5">
        <f t="shared" si="4"/>
        <v>3</v>
      </c>
      <c r="BB181" s="172">
        <f t="shared" si="5"/>
        <v>5.8823529411764705E-2</v>
      </c>
    </row>
    <row r="182" spans="1:54" x14ac:dyDescent="0.25">
      <c r="A182" s="5" t="s">
        <v>339</v>
      </c>
      <c r="B182" s="170">
        <f>IF('Indicator Data'!C186="No Data",1,IF('Indicator Data imputation'!C185&lt;&gt;"",1,0))</f>
        <v>0</v>
      </c>
      <c r="C182" s="170">
        <f>IF('Indicator Data'!D186="No Data",1,IF('Indicator Data imputation'!D185&lt;&gt;"",1,0))</f>
        <v>0</v>
      </c>
      <c r="D182" s="170">
        <f>IF('Indicator Data'!E186="No Data",1,IF('Indicator Data imputation'!E185&lt;&gt;"",1,0))</f>
        <v>0</v>
      </c>
      <c r="E182" s="170">
        <f>IF('Indicator Data'!F186="No Data",1,IF('Indicator Data imputation'!F185&lt;&gt;"",1,0))</f>
        <v>0</v>
      </c>
      <c r="F182" s="170">
        <f>IF('Indicator Data'!G186="No Data",1,IF('Indicator Data imputation'!G185&lt;&gt;"",1,0))</f>
        <v>0</v>
      </c>
      <c r="G182" s="170">
        <f>IF('Indicator Data'!H186="No Data",1,IF('Indicator Data imputation'!H185&lt;&gt;"",1,0))</f>
        <v>0</v>
      </c>
      <c r="H182" s="170">
        <f>IF('Indicator Data'!I186="No Data",1,IF('Indicator Data imputation'!I185&lt;&gt;"",1,0))</f>
        <v>0</v>
      </c>
      <c r="I182" s="170">
        <f>IF('Indicator Data'!J186="No Data",1,IF('Indicator Data imputation'!J185&lt;&gt;"",1,0))</f>
        <v>0</v>
      </c>
      <c r="J182" s="170">
        <f>IF('Indicator Data'!K186="No Data",1,IF('Indicator Data imputation'!K185&lt;&gt;"",1,0))</f>
        <v>0</v>
      </c>
      <c r="K182" s="170">
        <f>IF('Indicator Data'!L186="No Data",1,IF('Indicator Data imputation'!L185&lt;&gt;"",1,0))</f>
        <v>0</v>
      </c>
      <c r="L182" s="170">
        <f>IF('Indicator Data'!M186="No Data",1,IF('Indicator Data imputation'!M185&lt;&gt;"",1,0))</f>
        <v>0</v>
      </c>
      <c r="M182" s="170">
        <f>IF('Indicator Data'!N186="No Data",1,IF('Indicator Data imputation'!N185&lt;&gt;"",1,0))</f>
        <v>0</v>
      </c>
      <c r="N182" s="170">
        <f>IF('Indicator Data'!O186="No Data",1,IF('Indicator Data imputation'!O185&lt;&gt;"",1,0))</f>
        <v>0</v>
      </c>
      <c r="O182" s="170">
        <f>IF('Indicator Data'!P186="No Data",1,IF('Indicator Data imputation'!P185&lt;&gt;"",1,0))</f>
        <v>0</v>
      </c>
      <c r="P182" s="170">
        <f>IF('Indicator Data'!Q186="No Data",1,IF('Indicator Data imputation'!Q185&lt;&gt;"",1,0))</f>
        <v>0</v>
      </c>
      <c r="Q182" s="170">
        <f>IF('Indicator Data'!R186="No Data",1,IF('Indicator Data imputation'!R185&lt;&gt;"",1,0))</f>
        <v>1</v>
      </c>
      <c r="R182" s="170">
        <f>IF('Indicator Data'!S186="No Data",1,IF('Indicator Data imputation'!S185&lt;&gt;"",1,0))</f>
        <v>0</v>
      </c>
      <c r="S182" s="170">
        <f>IF('Indicator Data'!T186="No Data",1,IF('Indicator Data imputation'!T185&lt;&gt;"",1,0))</f>
        <v>0</v>
      </c>
      <c r="T182" s="170">
        <f>IF('Indicator Data'!U186="No Data",1,IF('Indicator Data imputation'!U185&lt;&gt;"",1,0))</f>
        <v>0</v>
      </c>
      <c r="U182" s="170">
        <f>IF('Indicator Data'!V186="No Data",1,IF('Indicator Data imputation'!V185&lt;&gt;"",1,0))</f>
        <v>1</v>
      </c>
      <c r="V182" s="170">
        <f>IF('Indicator Data'!W186="No Data",1,IF('Indicator Data imputation'!W185&lt;&gt;"",1,0))</f>
        <v>0</v>
      </c>
      <c r="W182" s="170">
        <f>IF('Indicator Data'!X186="No Data",1,IF('Indicator Data imputation'!X185&lt;&gt;"",1,0))</f>
        <v>1</v>
      </c>
      <c r="X182" s="170">
        <f>IF('Indicator Data'!Y186="No Data",1,IF('Indicator Data imputation'!Y185&lt;&gt;"",1,0))</f>
        <v>0</v>
      </c>
      <c r="Y182" s="170">
        <f>IF('Indicator Data'!Z186="No Data",1,IF('Indicator Data imputation'!Z185&lt;&gt;"",1,0))</f>
        <v>0</v>
      </c>
      <c r="Z182" s="170">
        <f>IF('Indicator Data'!AA186="No Data",1,IF('Indicator Data imputation'!AA185&lt;&gt;"",1,0))</f>
        <v>0</v>
      </c>
      <c r="AA182" s="170">
        <f>IF('Indicator Data'!AB186="No Data",1,IF('Indicator Data imputation'!AB185&lt;&gt;"",1,0))</f>
        <v>1</v>
      </c>
      <c r="AB182" s="170">
        <f>IF('Indicator Data'!AC186="No Data",1,IF('Indicator Data imputation'!AC185&lt;&gt;"",1,0))</f>
        <v>0</v>
      </c>
      <c r="AC182" s="170">
        <f>IF('Indicator Data'!AD186="No Data",1,IF('Indicator Data imputation'!AD185&lt;&gt;"",1,0))</f>
        <v>0</v>
      </c>
      <c r="AD182" s="170">
        <f>IF('Indicator Data'!AE186="No Data",1,IF('Indicator Data imputation'!AE185&lt;&gt;"",1,0))</f>
        <v>1</v>
      </c>
      <c r="AE182" s="170">
        <f>IF('Indicator Data'!AF186="No Data",1,IF('Indicator Data imputation'!AF185&lt;&gt;"",1,0))</f>
        <v>0</v>
      </c>
      <c r="AF182" s="170">
        <f>IF('Indicator Data'!AG186="No Data",1,IF('Indicator Data imputation'!AG185&lt;&gt;"",1,0))</f>
        <v>1</v>
      </c>
      <c r="AG182" s="170">
        <f>IF('Indicator Data'!AH186="No Data",1,IF('Indicator Data imputation'!AH185&lt;&gt;"",1,0))</f>
        <v>0</v>
      </c>
      <c r="AH182" s="170">
        <f>IF('Indicator Data'!AI186="No Data",1,IF('Indicator Data imputation'!AI185&lt;&gt;"",1,0))</f>
        <v>0</v>
      </c>
      <c r="AI182" s="170">
        <f>IF('Indicator Data'!AJ186="No Data",1,IF('Indicator Data imputation'!AJ185&lt;&gt;"",1,0))</f>
        <v>0</v>
      </c>
      <c r="AJ182" s="170">
        <f>IF('Indicator Data'!AK186="No Data",1,IF('Indicator Data imputation'!AK185&lt;&gt;"",1,0))</f>
        <v>0</v>
      </c>
      <c r="AK182" s="170">
        <f>IF('Indicator Data'!AL186="No Data",1,IF('Indicator Data imputation'!AL185&lt;&gt;"",1,0))</f>
        <v>0</v>
      </c>
      <c r="AL182" s="170">
        <f>IF('Indicator Data'!AM186="No Data",1,IF('Indicator Data imputation'!AM185&lt;&gt;"",1,0))</f>
        <v>0</v>
      </c>
      <c r="AM182" s="170">
        <f>IF('Indicator Data'!AN186="No Data",1,IF('Indicator Data imputation'!AN185&lt;&gt;"",1,0))</f>
        <v>0</v>
      </c>
      <c r="AN182" s="170">
        <f>IF('Indicator Data'!AO186="No Data",1,IF('Indicator Data imputation'!AO185&lt;&gt;"",1,0))</f>
        <v>0</v>
      </c>
      <c r="AO182" s="170">
        <f>IF('Indicator Data'!AP186="No Data",1,IF('Indicator Data imputation'!AP185&lt;&gt;"",1,0))</f>
        <v>1</v>
      </c>
      <c r="AP182" s="170">
        <f>IF('Indicator Data'!AQ186="No Data",1,IF('Indicator Data imputation'!AQ185&lt;&gt;"",1,0))</f>
        <v>1</v>
      </c>
      <c r="AQ182" s="170">
        <f>IF('Indicator Data'!AR186="No Data",1,IF('Indicator Data imputation'!AR185&lt;&gt;"",1,0))</f>
        <v>0</v>
      </c>
      <c r="AR182" s="170">
        <f>IF('Indicator Data'!AS186="No Data",1,IF('Indicator Data imputation'!AS185&lt;&gt;"",1,0))</f>
        <v>0</v>
      </c>
      <c r="AS182" s="170">
        <f>IF('Indicator Data'!AT186="No Data",1,IF('Indicator Data imputation'!AT185&lt;&gt;"",1,0))</f>
        <v>0</v>
      </c>
      <c r="AT182" s="170">
        <f>IF('Indicator Data'!AU186="No Data",1,IF('Indicator Data imputation'!AU185&lt;&gt;"",1,0))</f>
        <v>0</v>
      </c>
      <c r="AU182" s="170">
        <f>IF('Indicator Data'!AV186="No Data",1,IF('Indicator Data imputation'!AV185&lt;&gt;"",1,0))</f>
        <v>0</v>
      </c>
      <c r="AV182" s="170">
        <f>IF('Indicator Data'!AW186="No Data",1,IF('Indicator Data imputation'!AW185&lt;&gt;"",1,0))</f>
        <v>0</v>
      </c>
      <c r="AW182" s="170">
        <f>IF('Indicator Data'!AX186="No Data",1,IF('Indicator Data imputation'!AX185&lt;&gt;"",1,0))</f>
        <v>0</v>
      </c>
      <c r="AX182" s="170">
        <f>IF('Indicator Data'!AY186="No Data",1,IF('Indicator Data imputation'!AY185&lt;&gt;"",1,0))</f>
        <v>0</v>
      </c>
      <c r="AY182" s="170">
        <f>IF('Indicator Data'!AZ186="No Data",1,IF('Indicator Data imputation'!AZ185&lt;&gt;"",1,0))</f>
        <v>0</v>
      </c>
      <c r="AZ182" s="170">
        <f>IF('Indicator Data'!BA186="No Data",1,IF('Indicator Data imputation'!BA185&lt;&gt;"",1,0))</f>
        <v>0</v>
      </c>
      <c r="BA182" s="5">
        <f t="shared" si="4"/>
        <v>8</v>
      </c>
      <c r="BB182" s="172">
        <f t="shared" si="5"/>
        <v>0.15686274509803921</v>
      </c>
    </row>
    <row r="183" spans="1:54" x14ac:dyDescent="0.25">
      <c r="A183" s="5" t="s">
        <v>341</v>
      </c>
      <c r="B183" s="170">
        <f>IF('Indicator Data'!C187="No Data",1,IF('Indicator Data imputation'!C186&lt;&gt;"",1,0))</f>
        <v>0</v>
      </c>
      <c r="C183" s="170">
        <f>IF('Indicator Data'!D187="No Data",1,IF('Indicator Data imputation'!D186&lt;&gt;"",1,0))</f>
        <v>0</v>
      </c>
      <c r="D183" s="170">
        <f>IF('Indicator Data'!E187="No Data",1,IF('Indicator Data imputation'!E186&lt;&gt;"",1,0))</f>
        <v>0</v>
      </c>
      <c r="E183" s="170">
        <f>IF('Indicator Data'!F187="No Data",1,IF('Indicator Data imputation'!F186&lt;&gt;"",1,0))</f>
        <v>0</v>
      </c>
      <c r="F183" s="170">
        <f>IF('Indicator Data'!G187="No Data",1,IF('Indicator Data imputation'!G186&lt;&gt;"",1,0))</f>
        <v>0</v>
      </c>
      <c r="G183" s="170">
        <f>IF('Indicator Data'!H187="No Data",1,IF('Indicator Data imputation'!H186&lt;&gt;"",1,0))</f>
        <v>0</v>
      </c>
      <c r="H183" s="170">
        <f>IF('Indicator Data'!I187="No Data",1,IF('Indicator Data imputation'!I186&lt;&gt;"",1,0))</f>
        <v>0</v>
      </c>
      <c r="I183" s="170">
        <f>IF('Indicator Data'!J187="No Data",1,IF('Indicator Data imputation'!J186&lt;&gt;"",1,0))</f>
        <v>0</v>
      </c>
      <c r="J183" s="170">
        <f>IF('Indicator Data'!K187="No Data",1,IF('Indicator Data imputation'!K186&lt;&gt;"",1,0))</f>
        <v>0</v>
      </c>
      <c r="K183" s="170">
        <f>IF('Indicator Data'!L187="No Data",1,IF('Indicator Data imputation'!L186&lt;&gt;"",1,0))</f>
        <v>0</v>
      </c>
      <c r="L183" s="170">
        <f>IF('Indicator Data'!M187="No Data",1,IF('Indicator Data imputation'!M186&lt;&gt;"",1,0))</f>
        <v>0</v>
      </c>
      <c r="M183" s="170">
        <f>IF('Indicator Data'!N187="No Data",1,IF('Indicator Data imputation'!N186&lt;&gt;"",1,0))</f>
        <v>0</v>
      </c>
      <c r="N183" s="170">
        <f>IF('Indicator Data'!O187="No Data",1,IF('Indicator Data imputation'!O186&lt;&gt;"",1,0))</f>
        <v>0</v>
      </c>
      <c r="O183" s="170">
        <f>IF('Indicator Data'!P187="No Data",1,IF('Indicator Data imputation'!P186&lt;&gt;"",1,0))</f>
        <v>0</v>
      </c>
      <c r="P183" s="170">
        <f>IF('Indicator Data'!Q187="No Data",1,IF('Indicator Data imputation'!Q186&lt;&gt;"",1,0))</f>
        <v>0</v>
      </c>
      <c r="Q183" s="170">
        <f>IF('Indicator Data'!R187="No Data",1,IF('Indicator Data imputation'!R186&lt;&gt;"",1,0))</f>
        <v>1</v>
      </c>
      <c r="R183" s="170">
        <f>IF('Indicator Data'!S187="No Data",1,IF('Indicator Data imputation'!S186&lt;&gt;"",1,0))</f>
        <v>0</v>
      </c>
      <c r="S183" s="170">
        <f>IF('Indicator Data'!T187="No Data",1,IF('Indicator Data imputation'!T186&lt;&gt;"",1,0))</f>
        <v>0</v>
      </c>
      <c r="T183" s="170">
        <f>IF('Indicator Data'!U187="No Data",1,IF('Indicator Data imputation'!U186&lt;&gt;"",1,0))</f>
        <v>0</v>
      </c>
      <c r="U183" s="170">
        <f>IF('Indicator Data'!V187="No Data",1,IF('Indicator Data imputation'!V186&lt;&gt;"",1,0))</f>
        <v>1</v>
      </c>
      <c r="V183" s="170">
        <f>IF('Indicator Data'!W187="No Data",1,IF('Indicator Data imputation'!W186&lt;&gt;"",1,0))</f>
        <v>0</v>
      </c>
      <c r="W183" s="170">
        <f>IF('Indicator Data'!X187="No Data",1,IF('Indicator Data imputation'!X186&lt;&gt;"",1,0))</f>
        <v>1</v>
      </c>
      <c r="X183" s="170">
        <f>IF('Indicator Data'!Y187="No Data",1,IF('Indicator Data imputation'!Y186&lt;&gt;"",1,0))</f>
        <v>0</v>
      </c>
      <c r="Y183" s="170">
        <f>IF('Indicator Data'!Z187="No Data",1,IF('Indicator Data imputation'!Z186&lt;&gt;"",1,0))</f>
        <v>0</v>
      </c>
      <c r="Z183" s="170">
        <f>IF('Indicator Data'!AA187="No Data",1,IF('Indicator Data imputation'!AA186&lt;&gt;"",1,0))</f>
        <v>0</v>
      </c>
      <c r="AA183" s="170">
        <f>IF('Indicator Data'!AB187="No Data",1,IF('Indicator Data imputation'!AB186&lt;&gt;"",1,0))</f>
        <v>0</v>
      </c>
      <c r="AB183" s="170">
        <f>IF('Indicator Data'!AC187="No Data",1,IF('Indicator Data imputation'!AC186&lt;&gt;"",1,0))</f>
        <v>0</v>
      </c>
      <c r="AC183" s="170">
        <f>IF('Indicator Data'!AD187="No Data",1,IF('Indicator Data imputation'!AD186&lt;&gt;"",1,0))</f>
        <v>0</v>
      </c>
      <c r="AD183" s="170">
        <f>IF('Indicator Data'!AE187="No Data",1,IF('Indicator Data imputation'!AE186&lt;&gt;"",1,0))</f>
        <v>1</v>
      </c>
      <c r="AE183" s="170">
        <f>IF('Indicator Data'!AF187="No Data",1,IF('Indicator Data imputation'!AF186&lt;&gt;"",1,0))</f>
        <v>0</v>
      </c>
      <c r="AF183" s="170">
        <f>IF('Indicator Data'!AG187="No Data",1,IF('Indicator Data imputation'!AG186&lt;&gt;"",1,0))</f>
        <v>0</v>
      </c>
      <c r="AG183" s="170">
        <f>IF('Indicator Data'!AH187="No Data",1,IF('Indicator Data imputation'!AH186&lt;&gt;"",1,0))</f>
        <v>0</v>
      </c>
      <c r="AH183" s="170">
        <f>IF('Indicator Data'!AI187="No Data",1,IF('Indicator Data imputation'!AI186&lt;&gt;"",1,0))</f>
        <v>0</v>
      </c>
      <c r="AI183" s="170">
        <f>IF('Indicator Data'!AJ187="No Data",1,IF('Indicator Data imputation'!AJ186&lt;&gt;"",1,0))</f>
        <v>0</v>
      </c>
      <c r="AJ183" s="170">
        <f>IF('Indicator Data'!AK187="No Data",1,IF('Indicator Data imputation'!AK186&lt;&gt;"",1,0))</f>
        <v>0</v>
      </c>
      <c r="AK183" s="170">
        <f>IF('Indicator Data'!AL187="No Data",1,IF('Indicator Data imputation'!AL186&lt;&gt;"",1,0))</f>
        <v>0</v>
      </c>
      <c r="AL183" s="170">
        <f>IF('Indicator Data'!AM187="No Data",1,IF('Indicator Data imputation'!AM186&lt;&gt;"",1,0))</f>
        <v>0</v>
      </c>
      <c r="AM183" s="170">
        <f>IF('Indicator Data'!AN187="No Data",1,IF('Indicator Data imputation'!AN186&lt;&gt;"",1,0))</f>
        <v>0</v>
      </c>
      <c r="AN183" s="170">
        <f>IF('Indicator Data'!AO187="No Data",1,IF('Indicator Data imputation'!AO186&lt;&gt;"",1,0))</f>
        <v>0</v>
      </c>
      <c r="AO183" s="170">
        <f>IF('Indicator Data'!AP187="No Data",1,IF('Indicator Data imputation'!AP186&lt;&gt;"",1,0))</f>
        <v>0</v>
      </c>
      <c r="AP183" s="170">
        <f>IF('Indicator Data'!AQ187="No Data",1,IF('Indicator Data imputation'!AQ186&lt;&gt;"",1,0))</f>
        <v>0</v>
      </c>
      <c r="AQ183" s="170">
        <f>IF('Indicator Data'!AR187="No Data",1,IF('Indicator Data imputation'!AR186&lt;&gt;"",1,0))</f>
        <v>0</v>
      </c>
      <c r="AR183" s="170">
        <f>IF('Indicator Data'!AS187="No Data",1,IF('Indicator Data imputation'!AS186&lt;&gt;"",1,0))</f>
        <v>0</v>
      </c>
      <c r="AS183" s="170">
        <f>IF('Indicator Data'!AT187="No Data",1,IF('Indicator Data imputation'!AT186&lt;&gt;"",1,0))</f>
        <v>0</v>
      </c>
      <c r="AT183" s="170">
        <f>IF('Indicator Data'!AU187="No Data",1,IF('Indicator Data imputation'!AU186&lt;&gt;"",1,0))</f>
        <v>0</v>
      </c>
      <c r="AU183" s="170">
        <f>IF('Indicator Data'!AV187="No Data",1,IF('Indicator Data imputation'!AV186&lt;&gt;"",1,0))</f>
        <v>1</v>
      </c>
      <c r="AV183" s="170">
        <f>IF('Indicator Data'!AW187="No Data",1,IF('Indicator Data imputation'!AW186&lt;&gt;"",1,0))</f>
        <v>0</v>
      </c>
      <c r="AW183" s="170">
        <f>IF('Indicator Data'!AX187="No Data",1,IF('Indicator Data imputation'!AX186&lt;&gt;"",1,0))</f>
        <v>0</v>
      </c>
      <c r="AX183" s="170">
        <f>IF('Indicator Data'!AY187="No Data",1,IF('Indicator Data imputation'!AY186&lt;&gt;"",1,0))</f>
        <v>0</v>
      </c>
      <c r="AY183" s="170">
        <f>IF('Indicator Data'!AZ187="No Data",1,IF('Indicator Data imputation'!AZ186&lt;&gt;"",1,0))</f>
        <v>0</v>
      </c>
      <c r="AZ183" s="170">
        <f>IF('Indicator Data'!BA187="No Data",1,IF('Indicator Data imputation'!BA186&lt;&gt;"",1,0))</f>
        <v>0</v>
      </c>
      <c r="BA183" s="5">
        <f t="shared" si="4"/>
        <v>5</v>
      </c>
      <c r="BB183" s="172">
        <f t="shared" si="5"/>
        <v>9.8039215686274508E-2</v>
      </c>
    </row>
    <row r="184" spans="1:54" x14ac:dyDescent="0.25">
      <c r="A184" s="5" t="s">
        <v>342</v>
      </c>
      <c r="B184" s="170">
        <f>IF('Indicator Data'!C188="No Data",1,IF('Indicator Data imputation'!C187&lt;&gt;"",1,0))</f>
        <v>0</v>
      </c>
      <c r="C184" s="170">
        <f>IF('Indicator Data'!D188="No Data",1,IF('Indicator Data imputation'!D187&lt;&gt;"",1,0))</f>
        <v>0</v>
      </c>
      <c r="D184" s="170">
        <f>IF('Indicator Data'!E188="No Data",1,IF('Indicator Data imputation'!E187&lt;&gt;"",1,0))</f>
        <v>0</v>
      </c>
      <c r="E184" s="170">
        <f>IF('Indicator Data'!F188="No Data",1,IF('Indicator Data imputation'!F187&lt;&gt;"",1,0))</f>
        <v>0</v>
      </c>
      <c r="F184" s="170">
        <f>IF('Indicator Data'!G188="No Data",1,IF('Indicator Data imputation'!G187&lt;&gt;"",1,0))</f>
        <v>0</v>
      </c>
      <c r="G184" s="170">
        <f>IF('Indicator Data'!H188="No Data",1,IF('Indicator Data imputation'!H187&lt;&gt;"",1,0))</f>
        <v>0</v>
      </c>
      <c r="H184" s="170">
        <f>IF('Indicator Data'!I188="No Data",1,IF('Indicator Data imputation'!I187&lt;&gt;"",1,0))</f>
        <v>0</v>
      </c>
      <c r="I184" s="170">
        <f>IF('Indicator Data'!J188="No Data",1,IF('Indicator Data imputation'!J187&lt;&gt;"",1,0))</f>
        <v>0</v>
      </c>
      <c r="J184" s="170">
        <f>IF('Indicator Data'!K188="No Data",1,IF('Indicator Data imputation'!K187&lt;&gt;"",1,0))</f>
        <v>0</v>
      </c>
      <c r="K184" s="170">
        <f>IF('Indicator Data'!L188="No Data",1,IF('Indicator Data imputation'!L187&lt;&gt;"",1,0))</f>
        <v>0</v>
      </c>
      <c r="L184" s="170">
        <f>IF('Indicator Data'!M188="No Data",1,IF('Indicator Data imputation'!M187&lt;&gt;"",1,0))</f>
        <v>0</v>
      </c>
      <c r="M184" s="170">
        <f>IF('Indicator Data'!N188="No Data",1,IF('Indicator Data imputation'!N187&lt;&gt;"",1,0))</f>
        <v>0</v>
      </c>
      <c r="N184" s="170">
        <f>IF('Indicator Data'!O188="No Data",1,IF('Indicator Data imputation'!O187&lt;&gt;"",1,0))</f>
        <v>0</v>
      </c>
      <c r="O184" s="170">
        <f>IF('Indicator Data'!P188="No Data",1,IF('Indicator Data imputation'!P187&lt;&gt;"",1,0))</f>
        <v>0</v>
      </c>
      <c r="P184" s="170">
        <f>IF('Indicator Data'!Q188="No Data",1,IF('Indicator Data imputation'!Q187&lt;&gt;"",1,0))</f>
        <v>0</v>
      </c>
      <c r="Q184" s="170">
        <f>IF('Indicator Data'!R188="No Data",1,IF('Indicator Data imputation'!R187&lt;&gt;"",1,0))</f>
        <v>1</v>
      </c>
      <c r="R184" s="170">
        <f>IF('Indicator Data'!S188="No Data",1,IF('Indicator Data imputation'!S187&lt;&gt;"",1,0))</f>
        <v>0</v>
      </c>
      <c r="S184" s="170">
        <f>IF('Indicator Data'!T188="No Data",1,IF('Indicator Data imputation'!T187&lt;&gt;"",1,0))</f>
        <v>0</v>
      </c>
      <c r="T184" s="170">
        <f>IF('Indicator Data'!U188="No Data",1,IF('Indicator Data imputation'!U187&lt;&gt;"",1,0))</f>
        <v>0</v>
      </c>
      <c r="U184" s="170">
        <f>IF('Indicator Data'!V188="No Data",1,IF('Indicator Data imputation'!V187&lt;&gt;"",1,0))</f>
        <v>1</v>
      </c>
      <c r="V184" s="170">
        <f>IF('Indicator Data'!W188="No Data",1,IF('Indicator Data imputation'!W187&lt;&gt;"",1,0))</f>
        <v>0</v>
      </c>
      <c r="W184" s="170">
        <f>IF('Indicator Data'!X188="No Data",1,IF('Indicator Data imputation'!X187&lt;&gt;"",1,0))</f>
        <v>0</v>
      </c>
      <c r="X184" s="170">
        <f>IF('Indicator Data'!Y188="No Data",1,IF('Indicator Data imputation'!Y187&lt;&gt;"",1,0))</f>
        <v>0</v>
      </c>
      <c r="Y184" s="170">
        <f>IF('Indicator Data'!Z188="No Data",1,IF('Indicator Data imputation'!Z187&lt;&gt;"",1,0))</f>
        <v>0</v>
      </c>
      <c r="Z184" s="170">
        <f>IF('Indicator Data'!AA188="No Data",1,IF('Indicator Data imputation'!AA187&lt;&gt;"",1,0))</f>
        <v>0</v>
      </c>
      <c r="AA184" s="170">
        <f>IF('Indicator Data'!AB188="No Data",1,IF('Indicator Data imputation'!AB187&lt;&gt;"",1,0))</f>
        <v>1</v>
      </c>
      <c r="AB184" s="170">
        <f>IF('Indicator Data'!AC188="No Data",1,IF('Indicator Data imputation'!AC187&lt;&gt;"",1,0))</f>
        <v>0</v>
      </c>
      <c r="AC184" s="170">
        <f>IF('Indicator Data'!AD188="No Data",1,IF('Indicator Data imputation'!AD187&lt;&gt;"",1,0))</f>
        <v>0</v>
      </c>
      <c r="AD184" s="170">
        <f>IF('Indicator Data'!AE188="No Data",1,IF('Indicator Data imputation'!AE187&lt;&gt;"",1,0))</f>
        <v>1</v>
      </c>
      <c r="AE184" s="170">
        <f>IF('Indicator Data'!AF188="No Data",1,IF('Indicator Data imputation'!AF187&lt;&gt;"",1,0))</f>
        <v>0</v>
      </c>
      <c r="AF184" s="170">
        <f>IF('Indicator Data'!AG188="No Data",1,IF('Indicator Data imputation'!AG187&lt;&gt;"",1,0))</f>
        <v>0</v>
      </c>
      <c r="AG184" s="170">
        <f>IF('Indicator Data'!AH188="No Data",1,IF('Indicator Data imputation'!AH187&lt;&gt;"",1,0))</f>
        <v>0</v>
      </c>
      <c r="AH184" s="170">
        <f>IF('Indicator Data'!AI188="No Data",1,IF('Indicator Data imputation'!AI187&lt;&gt;"",1,0))</f>
        <v>0</v>
      </c>
      <c r="AI184" s="170">
        <f>IF('Indicator Data'!AJ188="No Data",1,IF('Indicator Data imputation'!AJ187&lt;&gt;"",1,0))</f>
        <v>0</v>
      </c>
      <c r="AJ184" s="170">
        <f>IF('Indicator Data'!AK188="No Data",1,IF('Indicator Data imputation'!AK187&lt;&gt;"",1,0))</f>
        <v>0</v>
      </c>
      <c r="AK184" s="170">
        <f>IF('Indicator Data'!AL188="No Data",1,IF('Indicator Data imputation'!AL187&lt;&gt;"",1,0))</f>
        <v>0</v>
      </c>
      <c r="AL184" s="170">
        <f>IF('Indicator Data'!AM188="No Data",1,IF('Indicator Data imputation'!AM187&lt;&gt;"",1,0))</f>
        <v>0</v>
      </c>
      <c r="AM184" s="170">
        <f>IF('Indicator Data'!AN188="No Data",1,IF('Indicator Data imputation'!AN187&lt;&gt;"",1,0))</f>
        <v>0</v>
      </c>
      <c r="AN184" s="170">
        <f>IF('Indicator Data'!AO188="No Data",1,IF('Indicator Data imputation'!AO187&lt;&gt;"",1,0))</f>
        <v>0</v>
      </c>
      <c r="AO184" s="170">
        <f>IF('Indicator Data'!AP188="No Data",1,IF('Indicator Data imputation'!AP187&lt;&gt;"",1,0))</f>
        <v>0</v>
      </c>
      <c r="AP184" s="170">
        <f>IF('Indicator Data'!AQ188="No Data",1,IF('Indicator Data imputation'!AQ187&lt;&gt;"",1,0))</f>
        <v>0</v>
      </c>
      <c r="AQ184" s="170">
        <f>IF('Indicator Data'!AR188="No Data",1,IF('Indicator Data imputation'!AR187&lt;&gt;"",1,0))</f>
        <v>0</v>
      </c>
      <c r="AR184" s="170">
        <f>IF('Indicator Data'!AS188="No Data",1,IF('Indicator Data imputation'!AS187&lt;&gt;"",1,0))</f>
        <v>0</v>
      </c>
      <c r="AS184" s="170">
        <f>IF('Indicator Data'!AT188="No Data",1,IF('Indicator Data imputation'!AT187&lt;&gt;"",1,0))</f>
        <v>0</v>
      </c>
      <c r="AT184" s="170">
        <f>IF('Indicator Data'!AU188="No Data",1,IF('Indicator Data imputation'!AU187&lt;&gt;"",1,0))</f>
        <v>0</v>
      </c>
      <c r="AU184" s="170">
        <f>IF('Indicator Data'!AV188="No Data",1,IF('Indicator Data imputation'!AV187&lt;&gt;"",1,0))</f>
        <v>1</v>
      </c>
      <c r="AV184" s="170">
        <f>IF('Indicator Data'!AW188="No Data",1,IF('Indicator Data imputation'!AW187&lt;&gt;"",1,0))</f>
        <v>0</v>
      </c>
      <c r="AW184" s="170">
        <f>IF('Indicator Data'!AX188="No Data",1,IF('Indicator Data imputation'!AX187&lt;&gt;"",1,0))</f>
        <v>0</v>
      </c>
      <c r="AX184" s="170">
        <f>IF('Indicator Data'!AY188="No Data",1,IF('Indicator Data imputation'!AY187&lt;&gt;"",1,0))</f>
        <v>0</v>
      </c>
      <c r="AY184" s="170">
        <f>IF('Indicator Data'!AZ188="No Data",1,IF('Indicator Data imputation'!AZ187&lt;&gt;"",1,0))</f>
        <v>0</v>
      </c>
      <c r="AZ184" s="170">
        <f>IF('Indicator Data'!BA188="No Data",1,IF('Indicator Data imputation'!BA187&lt;&gt;"",1,0))</f>
        <v>0</v>
      </c>
      <c r="BA184" s="5">
        <f t="shared" si="4"/>
        <v>5</v>
      </c>
      <c r="BB184" s="172">
        <f t="shared" si="5"/>
        <v>9.8039215686274508E-2</v>
      </c>
    </row>
    <row r="185" spans="1:54" x14ac:dyDescent="0.25">
      <c r="A185" s="5" t="s">
        <v>344</v>
      </c>
      <c r="B185" s="170">
        <f>IF('Indicator Data'!C189="No Data",1,IF('Indicator Data imputation'!C188&lt;&gt;"",1,0))</f>
        <v>0</v>
      </c>
      <c r="C185" s="170">
        <f>IF('Indicator Data'!D189="No Data",1,IF('Indicator Data imputation'!D188&lt;&gt;"",1,0))</f>
        <v>0</v>
      </c>
      <c r="D185" s="170">
        <f>IF('Indicator Data'!E189="No Data",1,IF('Indicator Data imputation'!E188&lt;&gt;"",1,0))</f>
        <v>0</v>
      </c>
      <c r="E185" s="170">
        <f>IF('Indicator Data'!F189="No Data",1,IF('Indicator Data imputation'!F188&lt;&gt;"",1,0))</f>
        <v>0</v>
      </c>
      <c r="F185" s="170">
        <f>IF('Indicator Data'!G189="No Data",1,IF('Indicator Data imputation'!G188&lt;&gt;"",1,0))</f>
        <v>0</v>
      </c>
      <c r="G185" s="170">
        <f>IF('Indicator Data'!H189="No Data",1,IF('Indicator Data imputation'!H188&lt;&gt;"",1,0))</f>
        <v>0</v>
      </c>
      <c r="H185" s="170">
        <f>IF('Indicator Data'!I189="No Data",1,IF('Indicator Data imputation'!I188&lt;&gt;"",1,0))</f>
        <v>0</v>
      </c>
      <c r="I185" s="170">
        <f>IF('Indicator Data'!J189="No Data",1,IF('Indicator Data imputation'!J188&lt;&gt;"",1,0))</f>
        <v>0</v>
      </c>
      <c r="J185" s="170">
        <f>IF('Indicator Data'!K189="No Data",1,IF('Indicator Data imputation'!K188&lt;&gt;"",1,0))</f>
        <v>0</v>
      </c>
      <c r="K185" s="170">
        <f>IF('Indicator Data'!L189="No Data",1,IF('Indicator Data imputation'!L188&lt;&gt;"",1,0))</f>
        <v>0</v>
      </c>
      <c r="L185" s="170">
        <f>IF('Indicator Data'!M189="No Data",1,IF('Indicator Data imputation'!M188&lt;&gt;"",1,0))</f>
        <v>0</v>
      </c>
      <c r="M185" s="170">
        <f>IF('Indicator Data'!N189="No Data",1,IF('Indicator Data imputation'!N188&lt;&gt;"",1,0))</f>
        <v>0</v>
      </c>
      <c r="N185" s="170">
        <f>IF('Indicator Data'!O189="No Data",1,IF('Indicator Data imputation'!O188&lt;&gt;"",1,0))</f>
        <v>0</v>
      </c>
      <c r="O185" s="170">
        <f>IF('Indicator Data'!P189="No Data",1,IF('Indicator Data imputation'!P188&lt;&gt;"",1,0))</f>
        <v>0</v>
      </c>
      <c r="P185" s="170">
        <f>IF('Indicator Data'!Q189="No Data",1,IF('Indicator Data imputation'!Q188&lt;&gt;"",1,0))</f>
        <v>0</v>
      </c>
      <c r="Q185" s="170">
        <f>IF('Indicator Data'!R189="No Data",1,IF('Indicator Data imputation'!R188&lt;&gt;"",1,0))</f>
        <v>1</v>
      </c>
      <c r="R185" s="170">
        <f>IF('Indicator Data'!S189="No Data",1,IF('Indicator Data imputation'!S188&lt;&gt;"",1,0))</f>
        <v>0</v>
      </c>
      <c r="S185" s="170">
        <f>IF('Indicator Data'!T189="No Data",1,IF('Indicator Data imputation'!T188&lt;&gt;"",1,0))</f>
        <v>0</v>
      </c>
      <c r="T185" s="170">
        <f>IF('Indicator Data'!U189="No Data",1,IF('Indicator Data imputation'!U188&lt;&gt;"",1,0))</f>
        <v>0</v>
      </c>
      <c r="U185" s="170">
        <f>IF('Indicator Data'!V189="No Data",1,IF('Indicator Data imputation'!V188&lt;&gt;"",1,0))</f>
        <v>0</v>
      </c>
      <c r="V185" s="170">
        <f>IF('Indicator Data'!W189="No Data",1,IF('Indicator Data imputation'!W188&lt;&gt;"",1,0))</f>
        <v>0</v>
      </c>
      <c r="W185" s="170">
        <f>IF('Indicator Data'!X189="No Data",1,IF('Indicator Data imputation'!X188&lt;&gt;"",1,0))</f>
        <v>0</v>
      </c>
      <c r="X185" s="170">
        <f>IF('Indicator Data'!Y189="No Data",1,IF('Indicator Data imputation'!Y188&lt;&gt;"",1,0))</f>
        <v>0</v>
      </c>
      <c r="Y185" s="170">
        <f>IF('Indicator Data'!Z189="No Data",1,IF('Indicator Data imputation'!Z188&lt;&gt;"",1,0))</f>
        <v>0</v>
      </c>
      <c r="Z185" s="170">
        <f>IF('Indicator Data'!AA189="No Data",1,IF('Indicator Data imputation'!AA188&lt;&gt;"",1,0))</f>
        <v>0</v>
      </c>
      <c r="AA185" s="170">
        <f>IF('Indicator Data'!AB189="No Data",1,IF('Indicator Data imputation'!AB188&lt;&gt;"",1,0))</f>
        <v>0</v>
      </c>
      <c r="AB185" s="170">
        <f>IF('Indicator Data'!AC189="No Data",1,IF('Indicator Data imputation'!AC188&lt;&gt;"",1,0))</f>
        <v>0</v>
      </c>
      <c r="AC185" s="170">
        <f>IF('Indicator Data'!AD189="No Data",1,IF('Indicator Data imputation'!AD188&lt;&gt;"",1,0))</f>
        <v>0</v>
      </c>
      <c r="AD185" s="170">
        <f>IF('Indicator Data'!AE189="No Data",1,IF('Indicator Data imputation'!AE188&lt;&gt;"",1,0))</f>
        <v>1</v>
      </c>
      <c r="AE185" s="170">
        <f>IF('Indicator Data'!AF189="No Data",1,IF('Indicator Data imputation'!AF188&lt;&gt;"",1,0))</f>
        <v>0</v>
      </c>
      <c r="AF185" s="170">
        <f>IF('Indicator Data'!AG189="No Data",1,IF('Indicator Data imputation'!AG188&lt;&gt;"",1,0))</f>
        <v>0</v>
      </c>
      <c r="AG185" s="170">
        <f>IF('Indicator Data'!AH189="No Data",1,IF('Indicator Data imputation'!AH188&lt;&gt;"",1,0))</f>
        <v>0</v>
      </c>
      <c r="AH185" s="170">
        <f>IF('Indicator Data'!AI189="No Data",1,IF('Indicator Data imputation'!AI188&lt;&gt;"",1,0))</f>
        <v>0</v>
      </c>
      <c r="AI185" s="170">
        <f>IF('Indicator Data'!AJ189="No Data",1,IF('Indicator Data imputation'!AJ188&lt;&gt;"",1,0))</f>
        <v>0</v>
      </c>
      <c r="AJ185" s="170">
        <f>IF('Indicator Data'!AK189="No Data",1,IF('Indicator Data imputation'!AK188&lt;&gt;"",1,0))</f>
        <v>0</v>
      </c>
      <c r="AK185" s="170">
        <f>IF('Indicator Data'!AL189="No Data",1,IF('Indicator Data imputation'!AL188&lt;&gt;"",1,0))</f>
        <v>0</v>
      </c>
      <c r="AL185" s="170">
        <f>IF('Indicator Data'!AM189="No Data",1,IF('Indicator Data imputation'!AM188&lt;&gt;"",1,0))</f>
        <v>0</v>
      </c>
      <c r="AM185" s="170">
        <f>IF('Indicator Data'!AN189="No Data",1,IF('Indicator Data imputation'!AN188&lt;&gt;"",1,0))</f>
        <v>0</v>
      </c>
      <c r="AN185" s="170">
        <f>IF('Indicator Data'!AO189="No Data",1,IF('Indicator Data imputation'!AO188&lt;&gt;"",1,0))</f>
        <v>0</v>
      </c>
      <c r="AO185" s="170">
        <f>IF('Indicator Data'!AP189="No Data",1,IF('Indicator Data imputation'!AP188&lt;&gt;"",1,0))</f>
        <v>0</v>
      </c>
      <c r="AP185" s="170">
        <f>IF('Indicator Data'!AQ189="No Data",1,IF('Indicator Data imputation'!AQ188&lt;&gt;"",1,0))</f>
        <v>0</v>
      </c>
      <c r="AQ185" s="170">
        <f>IF('Indicator Data'!AR189="No Data",1,IF('Indicator Data imputation'!AR188&lt;&gt;"",1,0))</f>
        <v>0</v>
      </c>
      <c r="AR185" s="170">
        <f>IF('Indicator Data'!AS189="No Data",1,IF('Indicator Data imputation'!AS188&lt;&gt;"",1,0))</f>
        <v>0</v>
      </c>
      <c r="AS185" s="170">
        <f>IF('Indicator Data'!AT189="No Data",1,IF('Indicator Data imputation'!AT188&lt;&gt;"",1,0))</f>
        <v>0</v>
      </c>
      <c r="AT185" s="170">
        <f>IF('Indicator Data'!AU189="No Data",1,IF('Indicator Data imputation'!AU188&lt;&gt;"",1,0))</f>
        <v>0</v>
      </c>
      <c r="AU185" s="170">
        <f>IF('Indicator Data'!AV189="No Data",1,IF('Indicator Data imputation'!AV188&lt;&gt;"",1,0))</f>
        <v>0</v>
      </c>
      <c r="AV185" s="170">
        <f>IF('Indicator Data'!AW189="No Data",1,IF('Indicator Data imputation'!AW188&lt;&gt;"",1,0))</f>
        <v>0</v>
      </c>
      <c r="AW185" s="170">
        <f>IF('Indicator Data'!AX189="No Data",1,IF('Indicator Data imputation'!AX188&lt;&gt;"",1,0))</f>
        <v>0</v>
      </c>
      <c r="AX185" s="170">
        <f>IF('Indicator Data'!AY189="No Data",1,IF('Indicator Data imputation'!AY188&lt;&gt;"",1,0))</f>
        <v>0</v>
      </c>
      <c r="AY185" s="170">
        <f>IF('Indicator Data'!AZ189="No Data",1,IF('Indicator Data imputation'!AZ188&lt;&gt;"",1,0))</f>
        <v>0</v>
      </c>
      <c r="AZ185" s="170">
        <f>IF('Indicator Data'!BA189="No Data",1,IF('Indicator Data imputation'!BA188&lt;&gt;"",1,0))</f>
        <v>0</v>
      </c>
      <c r="BA185" s="5">
        <f t="shared" si="4"/>
        <v>2</v>
      </c>
      <c r="BB185" s="172">
        <f t="shared" si="5"/>
        <v>3.9215686274509803E-2</v>
      </c>
    </row>
    <row r="186" spans="1:54" x14ac:dyDescent="0.25">
      <c r="A186" s="5" t="s">
        <v>346</v>
      </c>
      <c r="B186" s="170">
        <f>IF('Indicator Data'!C190="No Data",1,IF('Indicator Data imputation'!C189&lt;&gt;"",1,0))</f>
        <v>0</v>
      </c>
      <c r="C186" s="170">
        <f>IF('Indicator Data'!D190="No Data",1,IF('Indicator Data imputation'!D189&lt;&gt;"",1,0))</f>
        <v>0</v>
      </c>
      <c r="D186" s="170">
        <f>IF('Indicator Data'!E190="No Data",1,IF('Indicator Data imputation'!E189&lt;&gt;"",1,0))</f>
        <v>0</v>
      </c>
      <c r="E186" s="170">
        <f>IF('Indicator Data'!F190="No Data",1,IF('Indicator Data imputation'!F189&lt;&gt;"",1,0))</f>
        <v>0</v>
      </c>
      <c r="F186" s="170">
        <f>IF('Indicator Data'!G190="No Data",1,IF('Indicator Data imputation'!G189&lt;&gt;"",1,0))</f>
        <v>0</v>
      </c>
      <c r="G186" s="170">
        <f>IF('Indicator Data'!H190="No Data",1,IF('Indicator Data imputation'!H189&lt;&gt;"",1,0))</f>
        <v>0</v>
      </c>
      <c r="H186" s="170">
        <f>IF('Indicator Data'!I190="No Data",1,IF('Indicator Data imputation'!I189&lt;&gt;"",1,0))</f>
        <v>0</v>
      </c>
      <c r="I186" s="170">
        <f>IF('Indicator Data'!J190="No Data",1,IF('Indicator Data imputation'!J189&lt;&gt;"",1,0))</f>
        <v>0</v>
      </c>
      <c r="J186" s="170">
        <f>IF('Indicator Data'!K190="No Data",1,IF('Indicator Data imputation'!K189&lt;&gt;"",1,0))</f>
        <v>0</v>
      </c>
      <c r="K186" s="170">
        <f>IF('Indicator Data'!L190="No Data",1,IF('Indicator Data imputation'!L189&lt;&gt;"",1,0))</f>
        <v>0</v>
      </c>
      <c r="L186" s="170">
        <f>IF('Indicator Data'!M190="No Data",1,IF('Indicator Data imputation'!M189&lt;&gt;"",1,0))</f>
        <v>0</v>
      </c>
      <c r="M186" s="170">
        <f>IF('Indicator Data'!N190="No Data",1,IF('Indicator Data imputation'!N189&lt;&gt;"",1,0))</f>
        <v>0</v>
      </c>
      <c r="N186" s="170">
        <f>IF('Indicator Data'!O190="No Data",1,IF('Indicator Data imputation'!O189&lt;&gt;"",1,0))</f>
        <v>0</v>
      </c>
      <c r="O186" s="170">
        <f>IF('Indicator Data'!P190="No Data",1,IF('Indicator Data imputation'!P189&lt;&gt;"",1,0))</f>
        <v>0</v>
      </c>
      <c r="P186" s="170">
        <f>IF('Indicator Data'!Q190="No Data",1,IF('Indicator Data imputation'!Q189&lt;&gt;"",1,0))</f>
        <v>0</v>
      </c>
      <c r="Q186" s="170">
        <f>IF('Indicator Data'!R190="No Data",1,IF('Indicator Data imputation'!R189&lt;&gt;"",1,0))</f>
        <v>0</v>
      </c>
      <c r="R186" s="170">
        <f>IF('Indicator Data'!S190="No Data",1,IF('Indicator Data imputation'!S189&lt;&gt;"",1,0))</f>
        <v>0</v>
      </c>
      <c r="S186" s="170">
        <f>IF('Indicator Data'!T190="No Data",1,IF('Indicator Data imputation'!T189&lt;&gt;"",1,0))</f>
        <v>0</v>
      </c>
      <c r="T186" s="170">
        <f>IF('Indicator Data'!U190="No Data",1,IF('Indicator Data imputation'!U189&lt;&gt;"",1,0))</f>
        <v>0</v>
      </c>
      <c r="U186" s="170">
        <f>IF('Indicator Data'!V190="No Data",1,IF('Indicator Data imputation'!V189&lt;&gt;"",1,0))</f>
        <v>0</v>
      </c>
      <c r="V186" s="170">
        <f>IF('Indicator Data'!W190="No Data",1,IF('Indicator Data imputation'!W189&lt;&gt;"",1,0))</f>
        <v>0</v>
      </c>
      <c r="W186" s="170">
        <f>IF('Indicator Data'!X190="No Data",1,IF('Indicator Data imputation'!X189&lt;&gt;"",1,0))</f>
        <v>0</v>
      </c>
      <c r="X186" s="170">
        <f>IF('Indicator Data'!Y190="No Data",1,IF('Indicator Data imputation'!Y189&lt;&gt;"",1,0))</f>
        <v>0</v>
      </c>
      <c r="Y186" s="170">
        <f>IF('Indicator Data'!Z190="No Data",1,IF('Indicator Data imputation'!Z189&lt;&gt;"",1,0))</f>
        <v>0</v>
      </c>
      <c r="Z186" s="170">
        <f>IF('Indicator Data'!AA190="No Data",1,IF('Indicator Data imputation'!AA189&lt;&gt;"",1,0))</f>
        <v>0</v>
      </c>
      <c r="AA186" s="170">
        <f>IF('Indicator Data'!AB190="No Data",1,IF('Indicator Data imputation'!AB189&lt;&gt;"",1,0))</f>
        <v>0</v>
      </c>
      <c r="AB186" s="170">
        <f>IF('Indicator Data'!AC190="No Data",1,IF('Indicator Data imputation'!AC189&lt;&gt;"",1,0))</f>
        <v>0</v>
      </c>
      <c r="AC186" s="170">
        <f>IF('Indicator Data'!AD190="No Data",1,IF('Indicator Data imputation'!AD189&lt;&gt;"",1,0))</f>
        <v>0</v>
      </c>
      <c r="AD186" s="170">
        <f>IF('Indicator Data'!AE190="No Data",1,IF('Indicator Data imputation'!AE189&lt;&gt;"",1,0))</f>
        <v>1</v>
      </c>
      <c r="AE186" s="170">
        <f>IF('Indicator Data'!AF190="No Data",1,IF('Indicator Data imputation'!AF189&lt;&gt;"",1,0))</f>
        <v>0</v>
      </c>
      <c r="AF186" s="170">
        <f>IF('Indicator Data'!AG190="No Data",1,IF('Indicator Data imputation'!AG189&lt;&gt;"",1,0))</f>
        <v>1</v>
      </c>
      <c r="AG186" s="170">
        <f>IF('Indicator Data'!AH190="No Data",1,IF('Indicator Data imputation'!AH189&lt;&gt;"",1,0))</f>
        <v>0</v>
      </c>
      <c r="AH186" s="170">
        <f>IF('Indicator Data'!AI190="No Data",1,IF('Indicator Data imputation'!AI189&lt;&gt;"",1,0))</f>
        <v>0</v>
      </c>
      <c r="AI186" s="170">
        <f>IF('Indicator Data'!AJ190="No Data",1,IF('Indicator Data imputation'!AJ189&lt;&gt;"",1,0))</f>
        <v>0</v>
      </c>
      <c r="AJ186" s="170">
        <f>IF('Indicator Data'!AK190="No Data",1,IF('Indicator Data imputation'!AK189&lt;&gt;"",1,0))</f>
        <v>0</v>
      </c>
      <c r="AK186" s="170">
        <f>IF('Indicator Data'!AL190="No Data",1,IF('Indicator Data imputation'!AL189&lt;&gt;"",1,0))</f>
        <v>0</v>
      </c>
      <c r="AL186" s="170">
        <f>IF('Indicator Data'!AM190="No Data",1,IF('Indicator Data imputation'!AM189&lt;&gt;"",1,0))</f>
        <v>0</v>
      </c>
      <c r="AM186" s="170">
        <f>IF('Indicator Data'!AN190="No Data",1,IF('Indicator Data imputation'!AN189&lt;&gt;"",1,0))</f>
        <v>0</v>
      </c>
      <c r="AN186" s="170">
        <f>IF('Indicator Data'!AO190="No Data",1,IF('Indicator Data imputation'!AO189&lt;&gt;"",1,0))</f>
        <v>0</v>
      </c>
      <c r="AO186" s="170">
        <f>IF('Indicator Data'!AP190="No Data",1,IF('Indicator Data imputation'!AP189&lt;&gt;"",1,0))</f>
        <v>1</v>
      </c>
      <c r="AP186" s="170">
        <f>IF('Indicator Data'!AQ190="No Data",1,IF('Indicator Data imputation'!AQ189&lt;&gt;"",1,0))</f>
        <v>1</v>
      </c>
      <c r="AQ186" s="170">
        <f>IF('Indicator Data'!AR190="No Data",1,IF('Indicator Data imputation'!AR189&lt;&gt;"",1,0))</f>
        <v>0</v>
      </c>
      <c r="AR186" s="170">
        <f>IF('Indicator Data'!AS190="No Data",1,IF('Indicator Data imputation'!AS189&lt;&gt;"",1,0))</f>
        <v>0</v>
      </c>
      <c r="AS186" s="170">
        <f>IF('Indicator Data'!AT190="No Data",1,IF('Indicator Data imputation'!AT189&lt;&gt;"",1,0))</f>
        <v>0</v>
      </c>
      <c r="AT186" s="170">
        <f>IF('Indicator Data'!AU190="No Data",1,IF('Indicator Data imputation'!AU189&lt;&gt;"",1,0))</f>
        <v>0</v>
      </c>
      <c r="AU186" s="170">
        <f>IF('Indicator Data'!AV190="No Data",1,IF('Indicator Data imputation'!AV189&lt;&gt;"",1,0))</f>
        <v>0</v>
      </c>
      <c r="AV186" s="170">
        <f>IF('Indicator Data'!AW190="No Data",1,IF('Indicator Data imputation'!AW189&lt;&gt;"",1,0))</f>
        <v>0</v>
      </c>
      <c r="AW186" s="170">
        <f>IF('Indicator Data'!AX190="No Data",1,IF('Indicator Data imputation'!AX189&lt;&gt;"",1,0))</f>
        <v>0</v>
      </c>
      <c r="AX186" s="170">
        <f>IF('Indicator Data'!AY190="No Data",1,IF('Indicator Data imputation'!AY189&lt;&gt;"",1,0))</f>
        <v>0</v>
      </c>
      <c r="AY186" s="170">
        <f>IF('Indicator Data'!AZ190="No Data",1,IF('Indicator Data imputation'!AZ189&lt;&gt;"",1,0))</f>
        <v>0</v>
      </c>
      <c r="AZ186" s="170">
        <f>IF('Indicator Data'!BA190="No Data",1,IF('Indicator Data imputation'!BA189&lt;&gt;"",1,0))</f>
        <v>0</v>
      </c>
      <c r="BA186" s="5">
        <f t="shared" si="4"/>
        <v>4</v>
      </c>
      <c r="BB186" s="172">
        <f t="shared" si="5"/>
        <v>7.8431372549019607E-2</v>
      </c>
    </row>
    <row r="187" spans="1:54" x14ac:dyDescent="0.25">
      <c r="A187" s="5" t="s">
        <v>348</v>
      </c>
      <c r="B187" s="170">
        <f>IF('Indicator Data'!C191="No Data",1,IF('Indicator Data imputation'!C190&lt;&gt;"",1,0))</f>
        <v>0</v>
      </c>
      <c r="C187" s="170">
        <f>IF('Indicator Data'!D191="No Data",1,IF('Indicator Data imputation'!D190&lt;&gt;"",1,0))</f>
        <v>0</v>
      </c>
      <c r="D187" s="170">
        <f>IF('Indicator Data'!E191="No Data",1,IF('Indicator Data imputation'!E190&lt;&gt;"",1,0))</f>
        <v>1</v>
      </c>
      <c r="E187" s="170">
        <f>IF('Indicator Data'!F191="No Data",1,IF('Indicator Data imputation'!F190&lt;&gt;"",1,0))</f>
        <v>0</v>
      </c>
      <c r="F187" s="170">
        <f>IF('Indicator Data'!G191="No Data",1,IF('Indicator Data imputation'!G190&lt;&gt;"",1,0))</f>
        <v>0</v>
      </c>
      <c r="G187" s="170">
        <f>IF('Indicator Data'!H191="No Data",1,IF('Indicator Data imputation'!H190&lt;&gt;"",1,0))</f>
        <v>0</v>
      </c>
      <c r="H187" s="170">
        <f>IF('Indicator Data'!I191="No Data",1,IF('Indicator Data imputation'!I190&lt;&gt;"",1,0))</f>
        <v>0</v>
      </c>
      <c r="I187" s="170">
        <f>IF('Indicator Data'!J191="No Data",1,IF('Indicator Data imputation'!J190&lt;&gt;"",1,0))</f>
        <v>0</v>
      </c>
      <c r="J187" s="170">
        <f>IF('Indicator Data'!K191="No Data",1,IF('Indicator Data imputation'!K190&lt;&gt;"",1,0))</f>
        <v>0</v>
      </c>
      <c r="K187" s="170">
        <f>IF('Indicator Data'!L191="No Data",1,IF('Indicator Data imputation'!L190&lt;&gt;"",1,0))</f>
        <v>0</v>
      </c>
      <c r="L187" s="170">
        <f>IF('Indicator Data'!M191="No Data",1,IF('Indicator Data imputation'!M190&lt;&gt;"",1,0))</f>
        <v>0</v>
      </c>
      <c r="M187" s="170">
        <f>IF('Indicator Data'!N191="No Data",1,IF('Indicator Data imputation'!N190&lt;&gt;"",1,0))</f>
        <v>0</v>
      </c>
      <c r="N187" s="170">
        <f>IF('Indicator Data'!O191="No Data",1,IF('Indicator Data imputation'!O190&lt;&gt;"",1,0))</f>
        <v>0</v>
      </c>
      <c r="O187" s="170">
        <f>IF('Indicator Data'!P191="No Data",1,IF('Indicator Data imputation'!P190&lt;&gt;"",1,0))</f>
        <v>0</v>
      </c>
      <c r="P187" s="170">
        <f>IF('Indicator Data'!Q191="No Data",1,IF('Indicator Data imputation'!Q190&lt;&gt;"",1,0))</f>
        <v>0</v>
      </c>
      <c r="Q187" s="170">
        <f>IF('Indicator Data'!R191="No Data",1,IF('Indicator Data imputation'!R190&lt;&gt;"",1,0))</f>
        <v>0</v>
      </c>
      <c r="R187" s="170">
        <f>IF('Indicator Data'!S191="No Data",1,IF('Indicator Data imputation'!S190&lt;&gt;"",1,0))</f>
        <v>0</v>
      </c>
      <c r="S187" s="170">
        <f>IF('Indicator Data'!T191="No Data",1,IF('Indicator Data imputation'!T190&lt;&gt;"",1,0))</f>
        <v>0</v>
      </c>
      <c r="T187" s="170">
        <f>IF('Indicator Data'!U191="No Data",1,IF('Indicator Data imputation'!U190&lt;&gt;"",1,0))</f>
        <v>0</v>
      </c>
      <c r="U187" s="170">
        <f>IF('Indicator Data'!V191="No Data",1,IF('Indicator Data imputation'!V190&lt;&gt;"",1,0))</f>
        <v>1</v>
      </c>
      <c r="V187" s="170">
        <f>IF('Indicator Data'!W191="No Data",1,IF('Indicator Data imputation'!W190&lt;&gt;"",1,0))</f>
        <v>0</v>
      </c>
      <c r="W187" s="170">
        <f>IF('Indicator Data'!X191="No Data",1,IF('Indicator Data imputation'!X190&lt;&gt;"",1,0))</f>
        <v>0</v>
      </c>
      <c r="X187" s="170">
        <f>IF('Indicator Data'!Y191="No Data",1,IF('Indicator Data imputation'!Y190&lt;&gt;"",1,0))</f>
        <v>0</v>
      </c>
      <c r="Y187" s="170">
        <f>IF('Indicator Data'!Z191="No Data",1,IF('Indicator Data imputation'!Z190&lt;&gt;"",1,0))</f>
        <v>0</v>
      </c>
      <c r="Z187" s="170">
        <f>IF('Indicator Data'!AA191="No Data",1,IF('Indicator Data imputation'!AA190&lt;&gt;"",1,0))</f>
        <v>0</v>
      </c>
      <c r="AA187" s="170">
        <f>IF('Indicator Data'!AB191="No Data",1,IF('Indicator Data imputation'!AB190&lt;&gt;"",1,0))</f>
        <v>1</v>
      </c>
      <c r="AB187" s="170">
        <f>IF('Indicator Data'!AC191="No Data",1,IF('Indicator Data imputation'!AC190&lt;&gt;"",1,0))</f>
        <v>0</v>
      </c>
      <c r="AC187" s="170">
        <f>IF('Indicator Data'!AD191="No Data",1,IF('Indicator Data imputation'!AD190&lt;&gt;"",1,0))</f>
        <v>0</v>
      </c>
      <c r="AD187" s="170">
        <f>IF('Indicator Data'!AE191="No Data",1,IF('Indicator Data imputation'!AE190&lt;&gt;"",1,0))</f>
        <v>0</v>
      </c>
      <c r="AE187" s="170">
        <f>IF('Indicator Data'!AF191="No Data",1,IF('Indicator Data imputation'!AF190&lt;&gt;"",1,0))</f>
        <v>1</v>
      </c>
      <c r="AF187" s="170">
        <f>IF('Indicator Data'!AG191="No Data",1,IF('Indicator Data imputation'!AG190&lt;&gt;"",1,0))</f>
        <v>0</v>
      </c>
      <c r="AG187" s="170">
        <f>IF('Indicator Data'!AH191="No Data",1,IF('Indicator Data imputation'!AH190&lt;&gt;"",1,0))</f>
        <v>0</v>
      </c>
      <c r="AH187" s="170">
        <f>IF('Indicator Data'!AI191="No Data",1,IF('Indicator Data imputation'!AI190&lt;&gt;"",1,0))</f>
        <v>0</v>
      </c>
      <c r="AI187" s="170">
        <f>IF('Indicator Data'!AJ191="No Data",1,IF('Indicator Data imputation'!AJ190&lt;&gt;"",1,0))</f>
        <v>0</v>
      </c>
      <c r="AJ187" s="170">
        <f>IF('Indicator Data'!AK191="No Data",1,IF('Indicator Data imputation'!AK190&lt;&gt;"",1,0))</f>
        <v>0</v>
      </c>
      <c r="AK187" s="170">
        <f>IF('Indicator Data'!AL191="No Data",1,IF('Indicator Data imputation'!AL190&lt;&gt;"",1,0))</f>
        <v>0</v>
      </c>
      <c r="AL187" s="170">
        <f>IF('Indicator Data'!AM191="No Data",1,IF('Indicator Data imputation'!AM190&lt;&gt;"",1,0))</f>
        <v>0</v>
      </c>
      <c r="AM187" s="170">
        <f>IF('Indicator Data'!AN191="No Data",1,IF('Indicator Data imputation'!AN190&lt;&gt;"",1,0))</f>
        <v>0</v>
      </c>
      <c r="AN187" s="170">
        <f>IF('Indicator Data'!AO191="No Data",1,IF('Indicator Data imputation'!AO190&lt;&gt;"",1,0))</f>
        <v>0</v>
      </c>
      <c r="AO187" s="170">
        <f>IF('Indicator Data'!AP191="No Data",1,IF('Indicator Data imputation'!AP190&lt;&gt;"",1,0))</f>
        <v>1</v>
      </c>
      <c r="AP187" s="170">
        <f>IF('Indicator Data'!AQ191="No Data",1,IF('Indicator Data imputation'!AQ190&lt;&gt;"",1,0))</f>
        <v>1</v>
      </c>
      <c r="AQ187" s="170">
        <f>IF('Indicator Data'!AR191="No Data",1,IF('Indicator Data imputation'!AR190&lt;&gt;"",1,0))</f>
        <v>0</v>
      </c>
      <c r="AR187" s="170">
        <f>IF('Indicator Data'!AS191="No Data",1,IF('Indicator Data imputation'!AS190&lt;&gt;"",1,0))</f>
        <v>0</v>
      </c>
      <c r="AS187" s="170">
        <f>IF('Indicator Data'!AT191="No Data",1,IF('Indicator Data imputation'!AT190&lt;&gt;"",1,0))</f>
        <v>0</v>
      </c>
      <c r="AT187" s="170">
        <f>IF('Indicator Data'!AU191="No Data",1,IF('Indicator Data imputation'!AU190&lt;&gt;"",1,0))</f>
        <v>0</v>
      </c>
      <c r="AU187" s="170">
        <f>IF('Indicator Data'!AV191="No Data",1,IF('Indicator Data imputation'!AV190&lt;&gt;"",1,0))</f>
        <v>0</v>
      </c>
      <c r="AV187" s="170">
        <f>IF('Indicator Data'!AW191="No Data",1,IF('Indicator Data imputation'!AW190&lt;&gt;"",1,0))</f>
        <v>0</v>
      </c>
      <c r="AW187" s="170">
        <f>IF('Indicator Data'!AX191="No Data",1,IF('Indicator Data imputation'!AX190&lt;&gt;"",1,0))</f>
        <v>0</v>
      </c>
      <c r="AX187" s="170">
        <f>IF('Indicator Data'!AY191="No Data",1,IF('Indicator Data imputation'!AY190&lt;&gt;"",1,0))</f>
        <v>0</v>
      </c>
      <c r="AY187" s="170">
        <f>IF('Indicator Data'!AZ191="No Data",1,IF('Indicator Data imputation'!AZ190&lt;&gt;"",1,0))</f>
        <v>0</v>
      </c>
      <c r="AZ187" s="170">
        <f>IF('Indicator Data'!BA191="No Data",1,IF('Indicator Data imputation'!BA190&lt;&gt;"",1,0))</f>
        <v>0</v>
      </c>
      <c r="BA187" s="5">
        <f t="shared" si="4"/>
        <v>6</v>
      </c>
      <c r="BB187" s="172">
        <f t="shared" si="5"/>
        <v>0.11764705882352941</v>
      </c>
    </row>
    <row r="188" spans="1:54" x14ac:dyDescent="0.25">
      <c r="A188" s="5" t="s">
        <v>350</v>
      </c>
      <c r="B188" s="170">
        <f>IF('Indicator Data'!C192="No Data",1,IF('Indicator Data imputation'!C191&lt;&gt;"",1,0))</f>
        <v>0</v>
      </c>
      <c r="C188" s="170">
        <f>IF('Indicator Data'!D192="No Data",1,IF('Indicator Data imputation'!D191&lt;&gt;"",1,0))</f>
        <v>0</v>
      </c>
      <c r="D188" s="170">
        <f>IF('Indicator Data'!E192="No Data",1,IF('Indicator Data imputation'!E191&lt;&gt;"",1,0))</f>
        <v>0</v>
      </c>
      <c r="E188" s="170">
        <f>IF('Indicator Data'!F192="No Data",1,IF('Indicator Data imputation'!F191&lt;&gt;"",1,0))</f>
        <v>0</v>
      </c>
      <c r="F188" s="170">
        <f>IF('Indicator Data'!G192="No Data",1,IF('Indicator Data imputation'!G191&lt;&gt;"",1,0))</f>
        <v>0</v>
      </c>
      <c r="G188" s="170">
        <f>IF('Indicator Data'!H192="No Data",1,IF('Indicator Data imputation'!H191&lt;&gt;"",1,0))</f>
        <v>0</v>
      </c>
      <c r="H188" s="170">
        <f>IF('Indicator Data'!I192="No Data",1,IF('Indicator Data imputation'!I191&lt;&gt;"",1,0))</f>
        <v>0</v>
      </c>
      <c r="I188" s="170">
        <f>IF('Indicator Data'!J192="No Data",1,IF('Indicator Data imputation'!J191&lt;&gt;"",1,0))</f>
        <v>0</v>
      </c>
      <c r="J188" s="170">
        <f>IF('Indicator Data'!K192="No Data",1,IF('Indicator Data imputation'!K191&lt;&gt;"",1,0))</f>
        <v>0</v>
      </c>
      <c r="K188" s="170">
        <f>IF('Indicator Data'!L192="No Data",1,IF('Indicator Data imputation'!L191&lt;&gt;"",1,0))</f>
        <v>0</v>
      </c>
      <c r="L188" s="170">
        <f>IF('Indicator Data'!M192="No Data",1,IF('Indicator Data imputation'!M191&lt;&gt;"",1,0))</f>
        <v>0</v>
      </c>
      <c r="M188" s="170">
        <f>IF('Indicator Data'!N192="No Data",1,IF('Indicator Data imputation'!N191&lt;&gt;"",1,0))</f>
        <v>0</v>
      </c>
      <c r="N188" s="170">
        <f>IF('Indicator Data'!O192="No Data",1,IF('Indicator Data imputation'!O191&lt;&gt;"",1,0))</f>
        <v>0</v>
      </c>
      <c r="O188" s="170">
        <f>IF('Indicator Data'!P192="No Data",1,IF('Indicator Data imputation'!P191&lt;&gt;"",1,0))</f>
        <v>0</v>
      </c>
      <c r="P188" s="170">
        <f>IF('Indicator Data'!Q192="No Data",1,IF('Indicator Data imputation'!Q191&lt;&gt;"",1,0))</f>
        <v>0</v>
      </c>
      <c r="Q188" s="170">
        <f>IF('Indicator Data'!R192="No Data",1,IF('Indicator Data imputation'!R191&lt;&gt;"",1,0))</f>
        <v>1</v>
      </c>
      <c r="R188" s="170">
        <f>IF('Indicator Data'!S192="No Data",1,IF('Indicator Data imputation'!S191&lt;&gt;"",1,0))</f>
        <v>0</v>
      </c>
      <c r="S188" s="170">
        <f>IF('Indicator Data'!T192="No Data",1,IF('Indicator Data imputation'!T191&lt;&gt;"",1,0))</f>
        <v>0</v>
      </c>
      <c r="T188" s="170">
        <f>IF('Indicator Data'!U192="No Data",1,IF('Indicator Data imputation'!U191&lt;&gt;"",1,0))</f>
        <v>0</v>
      </c>
      <c r="U188" s="170">
        <f>IF('Indicator Data'!V192="No Data",1,IF('Indicator Data imputation'!V191&lt;&gt;"",1,0))</f>
        <v>1</v>
      </c>
      <c r="V188" s="170">
        <f>IF('Indicator Data'!W192="No Data",1,IF('Indicator Data imputation'!W191&lt;&gt;"",1,0))</f>
        <v>0</v>
      </c>
      <c r="W188" s="170">
        <f>IF('Indicator Data'!X192="No Data",1,IF('Indicator Data imputation'!X191&lt;&gt;"",1,0))</f>
        <v>0</v>
      </c>
      <c r="X188" s="170">
        <f>IF('Indicator Data'!Y192="No Data",1,IF('Indicator Data imputation'!Y191&lt;&gt;"",1,0))</f>
        <v>1</v>
      </c>
      <c r="Y188" s="170">
        <f>IF('Indicator Data'!Z192="No Data",1,IF('Indicator Data imputation'!Z191&lt;&gt;"",1,0))</f>
        <v>0</v>
      </c>
      <c r="Z188" s="170">
        <f>IF('Indicator Data'!AA192="No Data",1,IF('Indicator Data imputation'!AA191&lt;&gt;"",1,0))</f>
        <v>0</v>
      </c>
      <c r="AA188" s="170">
        <f>IF('Indicator Data'!AB192="No Data",1,IF('Indicator Data imputation'!AB191&lt;&gt;"",1,0))</f>
        <v>0</v>
      </c>
      <c r="AB188" s="170">
        <f>IF('Indicator Data'!AC192="No Data",1,IF('Indicator Data imputation'!AC191&lt;&gt;"",1,0))</f>
        <v>0</v>
      </c>
      <c r="AC188" s="170">
        <f>IF('Indicator Data'!AD192="No Data",1,IF('Indicator Data imputation'!AD191&lt;&gt;"",1,0))</f>
        <v>0</v>
      </c>
      <c r="AD188" s="170">
        <f>IF('Indicator Data'!AE192="No Data",1,IF('Indicator Data imputation'!AE191&lt;&gt;"",1,0))</f>
        <v>0</v>
      </c>
      <c r="AE188" s="170">
        <f>IF('Indicator Data'!AF192="No Data",1,IF('Indicator Data imputation'!AF191&lt;&gt;"",1,0))</f>
        <v>0</v>
      </c>
      <c r="AF188" s="170">
        <f>IF('Indicator Data'!AG192="No Data",1,IF('Indicator Data imputation'!AG191&lt;&gt;"",1,0))</f>
        <v>0</v>
      </c>
      <c r="AG188" s="170">
        <f>IF('Indicator Data'!AH192="No Data",1,IF('Indicator Data imputation'!AH191&lt;&gt;"",1,0))</f>
        <v>0</v>
      </c>
      <c r="AH188" s="170">
        <f>IF('Indicator Data'!AI192="No Data",1,IF('Indicator Data imputation'!AI191&lt;&gt;"",1,0))</f>
        <v>0</v>
      </c>
      <c r="AI188" s="170">
        <f>IF('Indicator Data'!AJ192="No Data",1,IF('Indicator Data imputation'!AJ191&lt;&gt;"",1,0))</f>
        <v>0</v>
      </c>
      <c r="AJ188" s="170">
        <f>IF('Indicator Data'!AK192="No Data",1,IF('Indicator Data imputation'!AK191&lt;&gt;"",1,0))</f>
        <v>0</v>
      </c>
      <c r="AK188" s="170">
        <f>IF('Indicator Data'!AL192="No Data",1,IF('Indicator Data imputation'!AL191&lt;&gt;"",1,0))</f>
        <v>0</v>
      </c>
      <c r="AL188" s="170">
        <f>IF('Indicator Data'!AM192="No Data",1,IF('Indicator Data imputation'!AM191&lt;&gt;"",1,0))</f>
        <v>0</v>
      </c>
      <c r="AM188" s="170">
        <f>IF('Indicator Data'!AN192="No Data",1,IF('Indicator Data imputation'!AN191&lt;&gt;"",1,0))</f>
        <v>0</v>
      </c>
      <c r="AN188" s="170">
        <f>IF('Indicator Data'!AO192="No Data",1,IF('Indicator Data imputation'!AO191&lt;&gt;"",1,0))</f>
        <v>0</v>
      </c>
      <c r="AO188" s="170">
        <f>IF('Indicator Data'!AP192="No Data",1,IF('Indicator Data imputation'!AP191&lt;&gt;"",1,0))</f>
        <v>0</v>
      </c>
      <c r="AP188" s="170">
        <f>IF('Indicator Data'!AQ192="No Data",1,IF('Indicator Data imputation'!AQ191&lt;&gt;"",1,0))</f>
        <v>0</v>
      </c>
      <c r="AQ188" s="170">
        <f>IF('Indicator Data'!AR192="No Data",1,IF('Indicator Data imputation'!AR191&lt;&gt;"",1,0))</f>
        <v>0</v>
      </c>
      <c r="AR188" s="170">
        <f>IF('Indicator Data'!AS192="No Data",1,IF('Indicator Data imputation'!AS191&lt;&gt;"",1,0))</f>
        <v>0</v>
      </c>
      <c r="AS188" s="170">
        <f>IF('Indicator Data'!AT192="No Data",1,IF('Indicator Data imputation'!AT191&lt;&gt;"",1,0))</f>
        <v>0</v>
      </c>
      <c r="AT188" s="170">
        <f>IF('Indicator Data'!AU192="No Data",1,IF('Indicator Data imputation'!AU191&lt;&gt;"",1,0))</f>
        <v>0</v>
      </c>
      <c r="AU188" s="170">
        <f>IF('Indicator Data'!AV192="No Data",1,IF('Indicator Data imputation'!AV191&lt;&gt;"",1,0))</f>
        <v>0</v>
      </c>
      <c r="AV188" s="170">
        <f>IF('Indicator Data'!AW192="No Data",1,IF('Indicator Data imputation'!AW191&lt;&gt;"",1,0))</f>
        <v>0</v>
      </c>
      <c r="AW188" s="170">
        <f>IF('Indicator Data'!AX192="No Data",1,IF('Indicator Data imputation'!AX191&lt;&gt;"",1,0))</f>
        <v>0</v>
      </c>
      <c r="AX188" s="170">
        <f>IF('Indicator Data'!AY192="No Data",1,IF('Indicator Data imputation'!AY191&lt;&gt;"",1,0))</f>
        <v>0</v>
      </c>
      <c r="AY188" s="170">
        <f>IF('Indicator Data'!AZ192="No Data",1,IF('Indicator Data imputation'!AZ191&lt;&gt;"",1,0))</f>
        <v>0</v>
      </c>
      <c r="AZ188" s="170">
        <f>IF('Indicator Data'!BA192="No Data",1,IF('Indicator Data imputation'!BA191&lt;&gt;"",1,0))</f>
        <v>0</v>
      </c>
      <c r="BA188" s="5">
        <f t="shared" si="4"/>
        <v>3</v>
      </c>
      <c r="BB188" s="172">
        <f t="shared" si="5"/>
        <v>5.8823529411764705E-2</v>
      </c>
    </row>
    <row r="189" spans="1:54" x14ac:dyDescent="0.25">
      <c r="A189" s="5" t="s">
        <v>351</v>
      </c>
      <c r="B189" s="170">
        <f>IF('Indicator Data'!C193="No Data",1,IF('Indicator Data imputation'!C192&lt;&gt;"",1,0))</f>
        <v>0</v>
      </c>
      <c r="C189" s="170">
        <f>IF('Indicator Data'!D193="No Data",1,IF('Indicator Data imputation'!D192&lt;&gt;"",1,0))</f>
        <v>0</v>
      </c>
      <c r="D189" s="170">
        <f>IF('Indicator Data'!E193="No Data",1,IF('Indicator Data imputation'!E192&lt;&gt;"",1,0))</f>
        <v>0</v>
      </c>
      <c r="E189" s="170">
        <f>IF('Indicator Data'!F193="No Data",1,IF('Indicator Data imputation'!F192&lt;&gt;"",1,0))</f>
        <v>0</v>
      </c>
      <c r="F189" s="170">
        <f>IF('Indicator Data'!G193="No Data",1,IF('Indicator Data imputation'!G192&lt;&gt;"",1,0))</f>
        <v>0</v>
      </c>
      <c r="G189" s="170">
        <f>IF('Indicator Data'!H193="No Data",1,IF('Indicator Data imputation'!H192&lt;&gt;"",1,0))</f>
        <v>0</v>
      </c>
      <c r="H189" s="170">
        <f>IF('Indicator Data'!I193="No Data",1,IF('Indicator Data imputation'!I192&lt;&gt;"",1,0))</f>
        <v>0</v>
      </c>
      <c r="I189" s="170">
        <f>IF('Indicator Data'!J193="No Data",1,IF('Indicator Data imputation'!J192&lt;&gt;"",1,0))</f>
        <v>0</v>
      </c>
      <c r="J189" s="170">
        <f>IF('Indicator Data'!K193="No Data",1,IF('Indicator Data imputation'!K192&lt;&gt;"",1,0))</f>
        <v>0</v>
      </c>
      <c r="K189" s="170">
        <f>IF('Indicator Data'!L193="No Data",1,IF('Indicator Data imputation'!L192&lt;&gt;"",1,0))</f>
        <v>0</v>
      </c>
      <c r="L189" s="170">
        <f>IF('Indicator Data'!M193="No Data",1,IF('Indicator Data imputation'!M192&lt;&gt;"",1,0))</f>
        <v>0</v>
      </c>
      <c r="M189" s="170">
        <f>IF('Indicator Data'!N193="No Data",1,IF('Indicator Data imputation'!N192&lt;&gt;"",1,0))</f>
        <v>0</v>
      </c>
      <c r="N189" s="170">
        <f>IF('Indicator Data'!O193="No Data",1,IF('Indicator Data imputation'!O192&lt;&gt;"",1,0))</f>
        <v>0</v>
      </c>
      <c r="O189" s="170">
        <f>IF('Indicator Data'!P193="No Data",1,IF('Indicator Data imputation'!P192&lt;&gt;"",1,0))</f>
        <v>0</v>
      </c>
      <c r="P189" s="170">
        <f>IF('Indicator Data'!Q193="No Data",1,IF('Indicator Data imputation'!Q192&lt;&gt;"",1,0))</f>
        <v>0</v>
      </c>
      <c r="Q189" s="170">
        <f>IF('Indicator Data'!R193="No Data",1,IF('Indicator Data imputation'!R192&lt;&gt;"",1,0))</f>
        <v>0</v>
      </c>
      <c r="R189" s="170">
        <f>IF('Indicator Data'!S193="No Data",1,IF('Indicator Data imputation'!S192&lt;&gt;"",1,0))</f>
        <v>0</v>
      </c>
      <c r="S189" s="170">
        <f>IF('Indicator Data'!T193="No Data",1,IF('Indicator Data imputation'!T192&lt;&gt;"",1,0))</f>
        <v>0</v>
      </c>
      <c r="T189" s="170">
        <f>IF('Indicator Data'!U193="No Data",1,IF('Indicator Data imputation'!U192&lt;&gt;"",1,0))</f>
        <v>0</v>
      </c>
      <c r="U189" s="170">
        <f>IF('Indicator Data'!V193="No Data",1,IF('Indicator Data imputation'!V192&lt;&gt;"",1,0))</f>
        <v>0</v>
      </c>
      <c r="V189" s="170">
        <f>IF('Indicator Data'!W193="No Data",1,IF('Indicator Data imputation'!W192&lt;&gt;"",1,0))</f>
        <v>0</v>
      </c>
      <c r="W189" s="170">
        <f>IF('Indicator Data'!X193="No Data",1,IF('Indicator Data imputation'!X192&lt;&gt;"",1,0))</f>
        <v>0</v>
      </c>
      <c r="X189" s="170">
        <f>IF('Indicator Data'!Y193="No Data",1,IF('Indicator Data imputation'!Y192&lt;&gt;"",1,0))</f>
        <v>0</v>
      </c>
      <c r="Y189" s="170">
        <f>IF('Indicator Data'!Z193="No Data",1,IF('Indicator Data imputation'!Z192&lt;&gt;"",1,0))</f>
        <v>0</v>
      </c>
      <c r="Z189" s="170">
        <f>IF('Indicator Data'!AA193="No Data",1,IF('Indicator Data imputation'!AA192&lt;&gt;"",1,0))</f>
        <v>0</v>
      </c>
      <c r="AA189" s="170">
        <f>IF('Indicator Data'!AB193="No Data",1,IF('Indicator Data imputation'!AB192&lt;&gt;"",1,0))</f>
        <v>0</v>
      </c>
      <c r="AB189" s="170">
        <f>IF('Indicator Data'!AC193="No Data",1,IF('Indicator Data imputation'!AC192&lt;&gt;"",1,0))</f>
        <v>0</v>
      </c>
      <c r="AC189" s="170">
        <f>IF('Indicator Data'!AD193="No Data",1,IF('Indicator Data imputation'!AD192&lt;&gt;"",1,0))</f>
        <v>0</v>
      </c>
      <c r="AD189" s="170">
        <f>IF('Indicator Data'!AE193="No Data",1,IF('Indicator Data imputation'!AE192&lt;&gt;"",1,0))</f>
        <v>0</v>
      </c>
      <c r="AE189" s="170">
        <f>IF('Indicator Data'!AF193="No Data",1,IF('Indicator Data imputation'!AF192&lt;&gt;"",1,0))</f>
        <v>0</v>
      </c>
      <c r="AF189" s="170">
        <f>IF('Indicator Data'!AG193="No Data",1,IF('Indicator Data imputation'!AG192&lt;&gt;"",1,0))</f>
        <v>0</v>
      </c>
      <c r="AG189" s="170">
        <f>IF('Indicator Data'!AH193="No Data",1,IF('Indicator Data imputation'!AH192&lt;&gt;"",1,0))</f>
        <v>0</v>
      </c>
      <c r="AH189" s="170">
        <f>IF('Indicator Data'!AI193="No Data",1,IF('Indicator Data imputation'!AI192&lt;&gt;"",1,0))</f>
        <v>0</v>
      </c>
      <c r="AI189" s="170">
        <f>IF('Indicator Data'!AJ193="No Data",1,IF('Indicator Data imputation'!AJ192&lt;&gt;"",1,0))</f>
        <v>0</v>
      </c>
      <c r="AJ189" s="170">
        <f>IF('Indicator Data'!AK193="No Data",1,IF('Indicator Data imputation'!AK192&lt;&gt;"",1,0))</f>
        <v>0</v>
      </c>
      <c r="AK189" s="170">
        <f>IF('Indicator Data'!AL193="No Data",1,IF('Indicator Data imputation'!AL192&lt;&gt;"",1,0))</f>
        <v>0</v>
      </c>
      <c r="AL189" s="170">
        <f>IF('Indicator Data'!AM193="No Data",1,IF('Indicator Data imputation'!AM192&lt;&gt;"",1,0))</f>
        <v>0</v>
      </c>
      <c r="AM189" s="170">
        <f>IF('Indicator Data'!AN193="No Data",1,IF('Indicator Data imputation'!AN192&lt;&gt;"",1,0))</f>
        <v>0</v>
      </c>
      <c r="AN189" s="170">
        <f>IF('Indicator Data'!AO193="No Data",1,IF('Indicator Data imputation'!AO192&lt;&gt;"",1,0))</f>
        <v>0</v>
      </c>
      <c r="AO189" s="170">
        <f>IF('Indicator Data'!AP193="No Data",1,IF('Indicator Data imputation'!AP192&lt;&gt;"",1,0))</f>
        <v>1</v>
      </c>
      <c r="AP189" s="170">
        <f>IF('Indicator Data'!AQ193="No Data",1,IF('Indicator Data imputation'!AQ192&lt;&gt;"",1,0))</f>
        <v>1</v>
      </c>
      <c r="AQ189" s="170">
        <f>IF('Indicator Data'!AR193="No Data",1,IF('Indicator Data imputation'!AR192&lt;&gt;"",1,0))</f>
        <v>0</v>
      </c>
      <c r="AR189" s="170">
        <f>IF('Indicator Data'!AS193="No Data",1,IF('Indicator Data imputation'!AS192&lt;&gt;"",1,0))</f>
        <v>0</v>
      </c>
      <c r="AS189" s="170">
        <f>IF('Indicator Data'!AT193="No Data",1,IF('Indicator Data imputation'!AT192&lt;&gt;"",1,0))</f>
        <v>0</v>
      </c>
      <c r="AT189" s="170">
        <f>IF('Indicator Data'!AU193="No Data",1,IF('Indicator Data imputation'!AU192&lt;&gt;"",1,0))</f>
        <v>0</v>
      </c>
      <c r="AU189" s="170">
        <f>IF('Indicator Data'!AV193="No Data",1,IF('Indicator Data imputation'!AV192&lt;&gt;"",1,0))</f>
        <v>0</v>
      </c>
      <c r="AV189" s="170">
        <f>IF('Indicator Data'!AW193="No Data",1,IF('Indicator Data imputation'!AW192&lt;&gt;"",1,0))</f>
        <v>0</v>
      </c>
      <c r="AW189" s="170">
        <f>IF('Indicator Data'!AX193="No Data",1,IF('Indicator Data imputation'!AX192&lt;&gt;"",1,0))</f>
        <v>0</v>
      </c>
      <c r="AX189" s="170">
        <f>IF('Indicator Data'!AY193="No Data",1,IF('Indicator Data imputation'!AY192&lt;&gt;"",1,0))</f>
        <v>0</v>
      </c>
      <c r="AY189" s="170">
        <f>IF('Indicator Data'!AZ193="No Data",1,IF('Indicator Data imputation'!AZ192&lt;&gt;"",1,0))</f>
        <v>0</v>
      </c>
      <c r="AZ189" s="170">
        <f>IF('Indicator Data'!BA193="No Data",1,IF('Indicator Data imputation'!BA192&lt;&gt;"",1,0))</f>
        <v>0</v>
      </c>
      <c r="BA189" s="5">
        <f t="shared" si="4"/>
        <v>2</v>
      </c>
      <c r="BB189" s="172">
        <f t="shared" si="5"/>
        <v>3.9215686274509803E-2</v>
      </c>
    </row>
    <row r="190" spans="1:54" x14ac:dyDescent="0.25">
      <c r="A190" s="5" t="s">
        <v>352</v>
      </c>
      <c r="B190" s="170">
        <f>IF('Indicator Data'!C194="No Data",1,IF('Indicator Data imputation'!C193&lt;&gt;"",1,0))</f>
        <v>0</v>
      </c>
      <c r="C190" s="170">
        <f>IF('Indicator Data'!D194="No Data",1,IF('Indicator Data imputation'!D193&lt;&gt;"",1,0))</f>
        <v>0</v>
      </c>
      <c r="D190" s="170">
        <f>IF('Indicator Data'!E194="No Data",1,IF('Indicator Data imputation'!E193&lt;&gt;"",1,0))</f>
        <v>0</v>
      </c>
      <c r="E190" s="170">
        <f>IF('Indicator Data'!F194="No Data",1,IF('Indicator Data imputation'!F193&lt;&gt;"",1,0))</f>
        <v>0</v>
      </c>
      <c r="F190" s="170">
        <f>IF('Indicator Data'!G194="No Data",1,IF('Indicator Data imputation'!G193&lt;&gt;"",1,0))</f>
        <v>0</v>
      </c>
      <c r="G190" s="170">
        <f>IF('Indicator Data'!H194="No Data",1,IF('Indicator Data imputation'!H193&lt;&gt;"",1,0))</f>
        <v>0</v>
      </c>
      <c r="H190" s="170">
        <f>IF('Indicator Data'!I194="No Data",1,IF('Indicator Data imputation'!I193&lt;&gt;"",1,0))</f>
        <v>0</v>
      </c>
      <c r="I190" s="170">
        <f>IF('Indicator Data'!J194="No Data",1,IF('Indicator Data imputation'!J193&lt;&gt;"",1,0))</f>
        <v>0</v>
      </c>
      <c r="J190" s="170">
        <f>IF('Indicator Data'!K194="No Data",1,IF('Indicator Data imputation'!K193&lt;&gt;"",1,0))</f>
        <v>0</v>
      </c>
      <c r="K190" s="170">
        <f>IF('Indicator Data'!L194="No Data",1,IF('Indicator Data imputation'!L193&lt;&gt;"",1,0))</f>
        <v>0</v>
      </c>
      <c r="L190" s="170">
        <f>IF('Indicator Data'!M194="No Data",1,IF('Indicator Data imputation'!M193&lt;&gt;"",1,0))</f>
        <v>0</v>
      </c>
      <c r="M190" s="170">
        <f>IF('Indicator Data'!N194="No Data",1,IF('Indicator Data imputation'!N193&lt;&gt;"",1,0))</f>
        <v>0</v>
      </c>
      <c r="N190" s="170">
        <f>IF('Indicator Data'!O194="No Data",1,IF('Indicator Data imputation'!O193&lt;&gt;"",1,0))</f>
        <v>0</v>
      </c>
      <c r="O190" s="170">
        <f>IF('Indicator Data'!P194="No Data",1,IF('Indicator Data imputation'!P193&lt;&gt;"",1,0))</f>
        <v>0</v>
      </c>
      <c r="P190" s="170">
        <f>IF('Indicator Data'!Q194="No Data",1,IF('Indicator Data imputation'!Q193&lt;&gt;"",1,0))</f>
        <v>0</v>
      </c>
      <c r="Q190" s="170">
        <f>IF('Indicator Data'!R194="No Data",1,IF('Indicator Data imputation'!R193&lt;&gt;"",1,0))</f>
        <v>0</v>
      </c>
      <c r="R190" s="170">
        <f>IF('Indicator Data'!S194="No Data",1,IF('Indicator Data imputation'!S193&lt;&gt;"",1,0))</f>
        <v>0</v>
      </c>
      <c r="S190" s="170">
        <f>IF('Indicator Data'!T194="No Data",1,IF('Indicator Data imputation'!T193&lt;&gt;"",1,0))</f>
        <v>0</v>
      </c>
      <c r="T190" s="170">
        <f>IF('Indicator Data'!U194="No Data",1,IF('Indicator Data imputation'!U193&lt;&gt;"",1,0))</f>
        <v>0</v>
      </c>
      <c r="U190" s="170">
        <f>IF('Indicator Data'!V194="No Data",1,IF('Indicator Data imputation'!V193&lt;&gt;"",1,0))</f>
        <v>0</v>
      </c>
      <c r="V190" s="170">
        <f>IF('Indicator Data'!W194="No Data",1,IF('Indicator Data imputation'!W193&lt;&gt;"",1,0))</f>
        <v>0</v>
      </c>
      <c r="W190" s="170">
        <f>IF('Indicator Data'!X194="No Data",1,IF('Indicator Data imputation'!X193&lt;&gt;"",1,0))</f>
        <v>0</v>
      </c>
      <c r="X190" s="170">
        <f>IF('Indicator Data'!Y194="No Data",1,IF('Indicator Data imputation'!Y193&lt;&gt;"",1,0))</f>
        <v>0</v>
      </c>
      <c r="Y190" s="170">
        <f>IF('Indicator Data'!Z194="No Data",1,IF('Indicator Data imputation'!Z193&lt;&gt;"",1,0))</f>
        <v>0</v>
      </c>
      <c r="Z190" s="170">
        <f>IF('Indicator Data'!AA194="No Data",1,IF('Indicator Data imputation'!AA193&lt;&gt;"",1,0))</f>
        <v>0</v>
      </c>
      <c r="AA190" s="170">
        <f>IF('Indicator Data'!AB194="No Data",1,IF('Indicator Data imputation'!AB193&lt;&gt;"",1,0))</f>
        <v>0</v>
      </c>
      <c r="AB190" s="170">
        <f>IF('Indicator Data'!AC194="No Data",1,IF('Indicator Data imputation'!AC193&lt;&gt;"",1,0))</f>
        <v>0</v>
      </c>
      <c r="AC190" s="170">
        <f>IF('Indicator Data'!AD194="No Data",1,IF('Indicator Data imputation'!AD193&lt;&gt;"",1,0))</f>
        <v>0</v>
      </c>
      <c r="AD190" s="170">
        <f>IF('Indicator Data'!AE194="No Data",1,IF('Indicator Data imputation'!AE193&lt;&gt;"",1,0))</f>
        <v>0</v>
      </c>
      <c r="AE190" s="170">
        <f>IF('Indicator Data'!AF194="No Data",1,IF('Indicator Data imputation'!AF193&lt;&gt;"",1,0))</f>
        <v>0</v>
      </c>
      <c r="AF190" s="170">
        <f>IF('Indicator Data'!AG194="No Data",1,IF('Indicator Data imputation'!AG193&lt;&gt;"",1,0))</f>
        <v>0</v>
      </c>
      <c r="AG190" s="170">
        <f>IF('Indicator Data'!AH194="No Data",1,IF('Indicator Data imputation'!AH193&lt;&gt;"",1,0))</f>
        <v>0</v>
      </c>
      <c r="AH190" s="170">
        <f>IF('Indicator Data'!AI194="No Data",1,IF('Indicator Data imputation'!AI193&lt;&gt;"",1,0))</f>
        <v>0</v>
      </c>
      <c r="AI190" s="170">
        <f>IF('Indicator Data'!AJ194="No Data",1,IF('Indicator Data imputation'!AJ193&lt;&gt;"",1,0))</f>
        <v>0</v>
      </c>
      <c r="AJ190" s="170">
        <f>IF('Indicator Data'!AK194="No Data",1,IF('Indicator Data imputation'!AK193&lt;&gt;"",1,0))</f>
        <v>0</v>
      </c>
      <c r="AK190" s="170">
        <f>IF('Indicator Data'!AL194="No Data",1,IF('Indicator Data imputation'!AL193&lt;&gt;"",1,0))</f>
        <v>0</v>
      </c>
      <c r="AL190" s="170">
        <f>IF('Indicator Data'!AM194="No Data",1,IF('Indicator Data imputation'!AM193&lt;&gt;"",1,0))</f>
        <v>0</v>
      </c>
      <c r="AM190" s="170">
        <f>IF('Indicator Data'!AN194="No Data",1,IF('Indicator Data imputation'!AN193&lt;&gt;"",1,0))</f>
        <v>0</v>
      </c>
      <c r="AN190" s="170">
        <f>IF('Indicator Data'!AO194="No Data",1,IF('Indicator Data imputation'!AO193&lt;&gt;"",1,0))</f>
        <v>0</v>
      </c>
      <c r="AO190" s="170">
        <f>IF('Indicator Data'!AP194="No Data",1,IF('Indicator Data imputation'!AP193&lt;&gt;"",1,0))</f>
        <v>0</v>
      </c>
      <c r="AP190" s="170">
        <f>IF('Indicator Data'!AQ194="No Data",1,IF('Indicator Data imputation'!AQ193&lt;&gt;"",1,0))</f>
        <v>0</v>
      </c>
      <c r="AQ190" s="170">
        <f>IF('Indicator Data'!AR194="No Data",1,IF('Indicator Data imputation'!AR193&lt;&gt;"",1,0))</f>
        <v>0</v>
      </c>
      <c r="AR190" s="170">
        <f>IF('Indicator Data'!AS194="No Data",1,IF('Indicator Data imputation'!AS193&lt;&gt;"",1,0))</f>
        <v>0</v>
      </c>
      <c r="AS190" s="170">
        <f>IF('Indicator Data'!AT194="No Data",1,IF('Indicator Data imputation'!AT193&lt;&gt;"",1,0))</f>
        <v>0</v>
      </c>
      <c r="AT190" s="170">
        <f>IF('Indicator Data'!AU194="No Data",1,IF('Indicator Data imputation'!AU193&lt;&gt;"",1,0))</f>
        <v>0</v>
      </c>
      <c r="AU190" s="170">
        <f>IF('Indicator Data'!AV194="No Data",1,IF('Indicator Data imputation'!AV193&lt;&gt;"",1,0))</f>
        <v>0</v>
      </c>
      <c r="AV190" s="170">
        <f>IF('Indicator Data'!AW194="No Data",1,IF('Indicator Data imputation'!AW193&lt;&gt;"",1,0))</f>
        <v>0</v>
      </c>
      <c r="AW190" s="170">
        <f>IF('Indicator Data'!AX194="No Data",1,IF('Indicator Data imputation'!AX193&lt;&gt;"",1,0))</f>
        <v>0</v>
      </c>
      <c r="AX190" s="170">
        <f>IF('Indicator Data'!AY194="No Data",1,IF('Indicator Data imputation'!AY193&lt;&gt;"",1,0))</f>
        <v>0</v>
      </c>
      <c r="AY190" s="170">
        <f>IF('Indicator Data'!AZ194="No Data",1,IF('Indicator Data imputation'!AZ193&lt;&gt;"",1,0))</f>
        <v>0</v>
      </c>
      <c r="AZ190" s="170">
        <f>IF('Indicator Data'!BA194="No Data",1,IF('Indicator Data imputation'!BA193&lt;&gt;"",1,0))</f>
        <v>0</v>
      </c>
      <c r="BA190" s="5">
        <f t="shared" si="4"/>
        <v>0</v>
      </c>
      <c r="BB190" s="172">
        <f t="shared" si="5"/>
        <v>0</v>
      </c>
    </row>
    <row r="191" spans="1:54" x14ac:dyDescent="0.25">
      <c r="A191" s="5" t="s">
        <v>354</v>
      </c>
      <c r="B191" s="170">
        <f>IF('Indicator Data'!C195="No Data",1,IF('Indicator Data imputation'!C194&lt;&gt;"",1,0))</f>
        <v>0</v>
      </c>
      <c r="C191" s="170">
        <f>IF('Indicator Data'!D195="No Data",1,IF('Indicator Data imputation'!D194&lt;&gt;"",1,0))</f>
        <v>0</v>
      </c>
      <c r="D191" s="170">
        <f>IF('Indicator Data'!E195="No Data",1,IF('Indicator Data imputation'!E194&lt;&gt;"",1,0))</f>
        <v>0</v>
      </c>
      <c r="E191" s="170">
        <f>IF('Indicator Data'!F195="No Data",1,IF('Indicator Data imputation'!F194&lt;&gt;"",1,0))</f>
        <v>0</v>
      </c>
      <c r="F191" s="170">
        <f>IF('Indicator Data'!G195="No Data",1,IF('Indicator Data imputation'!G194&lt;&gt;"",1,0))</f>
        <v>0</v>
      </c>
      <c r="G191" s="170">
        <f>IF('Indicator Data'!H195="No Data",1,IF('Indicator Data imputation'!H194&lt;&gt;"",1,0))</f>
        <v>0</v>
      </c>
      <c r="H191" s="170">
        <f>IF('Indicator Data'!I195="No Data",1,IF('Indicator Data imputation'!I194&lt;&gt;"",1,0))</f>
        <v>0</v>
      </c>
      <c r="I191" s="170">
        <f>IF('Indicator Data'!J195="No Data",1,IF('Indicator Data imputation'!J194&lt;&gt;"",1,0))</f>
        <v>0</v>
      </c>
      <c r="J191" s="170">
        <f>IF('Indicator Data'!K195="No Data",1,IF('Indicator Data imputation'!K194&lt;&gt;"",1,0))</f>
        <v>0</v>
      </c>
      <c r="K191" s="170">
        <f>IF('Indicator Data'!L195="No Data",1,IF('Indicator Data imputation'!L194&lt;&gt;"",1,0))</f>
        <v>0</v>
      </c>
      <c r="L191" s="170">
        <f>IF('Indicator Data'!M195="No Data",1,IF('Indicator Data imputation'!M194&lt;&gt;"",1,0))</f>
        <v>0</v>
      </c>
      <c r="M191" s="170">
        <f>IF('Indicator Data'!N195="No Data",1,IF('Indicator Data imputation'!N194&lt;&gt;"",1,0))</f>
        <v>0</v>
      </c>
      <c r="N191" s="170">
        <f>IF('Indicator Data'!O195="No Data",1,IF('Indicator Data imputation'!O194&lt;&gt;"",1,0))</f>
        <v>0</v>
      </c>
      <c r="O191" s="170">
        <f>IF('Indicator Data'!P195="No Data",1,IF('Indicator Data imputation'!P194&lt;&gt;"",1,0))</f>
        <v>0</v>
      </c>
      <c r="P191" s="170">
        <f>IF('Indicator Data'!Q195="No Data",1,IF('Indicator Data imputation'!Q194&lt;&gt;"",1,0))</f>
        <v>0</v>
      </c>
      <c r="Q191" s="170">
        <f>IF('Indicator Data'!R195="No Data",1,IF('Indicator Data imputation'!R194&lt;&gt;"",1,0))</f>
        <v>0</v>
      </c>
      <c r="R191" s="170">
        <f>IF('Indicator Data'!S195="No Data",1,IF('Indicator Data imputation'!S194&lt;&gt;"",1,0))</f>
        <v>0</v>
      </c>
      <c r="S191" s="170">
        <f>IF('Indicator Data'!T195="No Data",1,IF('Indicator Data imputation'!T194&lt;&gt;"",1,0))</f>
        <v>0</v>
      </c>
      <c r="T191" s="170">
        <f>IF('Indicator Data'!U195="No Data",1,IF('Indicator Data imputation'!U194&lt;&gt;"",1,0))</f>
        <v>0</v>
      </c>
      <c r="U191" s="170">
        <f>IF('Indicator Data'!V195="No Data",1,IF('Indicator Data imputation'!V194&lt;&gt;"",1,0))</f>
        <v>0</v>
      </c>
      <c r="V191" s="170">
        <f>IF('Indicator Data'!W195="No Data",1,IF('Indicator Data imputation'!W194&lt;&gt;"",1,0))</f>
        <v>0</v>
      </c>
      <c r="W191" s="170">
        <f>IF('Indicator Data'!X195="No Data",1,IF('Indicator Data imputation'!X194&lt;&gt;"",1,0))</f>
        <v>0</v>
      </c>
      <c r="X191" s="170">
        <f>IF('Indicator Data'!Y195="No Data",1,IF('Indicator Data imputation'!Y194&lt;&gt;"",1,0))</f>
        <v>0</v>
      </c>
      <c r="Y191" s="170">
        <f>IF('Indicator Data'!Z195="No Data",1,IF('Indicator Data imputation'!Z194&lt;&gt;"",1,0))</f>
        <v>0</v>
      </c>
      <c r="Z191" s="170">
        <f>IF('Indicator Data'!AA195="No Data",1,IF('Indicator Data imputation'!AA194&lt;&gt;"",1,0))</f>
        <v>0</v>
      </c>
      <c r="AA191" s="170">
        <f>IF('Indicator Data'!AB195="No Data",1,IF('Indicator Data imputation'!AB194&lt;&gt;"",1,0))</f>
        <v>0</v>
      </c>
      <c r="AB191" s="170">
        <f>IF('Indicator Data'!AC195="No Data",1,IF('Indicator Data imputation'!AC194&lt;&gt;"",1,0))</f>
        <v>0</v>
      </c>
      <c r="AC191" s="170">
        <f>IF('Indicator Data'!AD195="No Data",1,IF('Indicator Data imputation'!AD194&lt;&gt;"",1,0))</f>
        <v>0</v>
      </c>
      <c r="AD191" s="170">
        <f>IF('Indicator Data'!AE195="No Data",1,IF('Indicator Data imputation'!AE194&lt;&gt;"",1,0))</f>
        <v>0</v>
      </c>
      <c r="AE191" s="170">
        <f>IF('Indicator Data'!AF195="No Data",1,IF('Indicator Data imputation'!AF194&lt;&gt;"",1,0))</f>
        <v>0</v>
      </c>
      <c r="AF191" s="170">
        <f>IF('Indicator Data'!AG195="No Data",1,IF('Indicator Data imputation'!AG194&lt;&gt;"",1,0))</f>
        <v>0</v>
      </c>
      <c r="AG191" s="170">
        <f>IF('Indicator Data'!AH195="No Data",1,IF('Indicator Data imputation'!AH194&lt;&gt;"",1,0))</f>
        <v>0</v>
      </c>
      <c r="AH191" s="170">
        <f>IF('Indicator Data'!AI195="No Data",1,IF('Indicator Data imputation'!AI194&lt;&gt;"",1,0))</f>
        <v>0</v>
      </c>
      <c r="AI191" s="170">
        <f>IF('Indicator Data'!AJ195="No Data",1,IF('Indicator Data imputation'!AJ194&lt;&gt;"",1,0))</f>
        <v>0</v>
      </c>
      <c r="AJ191" s="170">
        <f>IF('Indicator Data'!AK195="No Data",1,IF('Indicator Data imputation'!AK194&lt;&gt;"",1,0))</f>
        <v>0</v>
      </c>
      <c r="AK191" s="170">
        <f>IF('Indicator Data'!AL195="No Data",1,IF('Indicator Data imputation'!AL194&lt;&gt;"",1,0))</f>
        <v>0</v>
      </c>
      <c r="AL191" s="170">
        <f>IF('Indicator Data'!AM195="No Data",1,IF('Indicator Data imputation'!AM194&lt;&gt;"",1,0))</f>
        <v>0</v>
      </c>
      <c r="AM191" s="170">
        <f>IF('Indicator Data'!AN195="No Data",1,IF('Indicator Data imputation'!AN194&lt;&gt;"",1,0))</f>
        <v>0</v>
      </c>
      <c r="AN191" s="170">
        <f>IF('Indicator Data'!AO195="No Data",1,IF('Indicator Data imputation'!AO194&lt;&gt;"",1,0))</f>
        <v>0</v>
      </c>
      <c r="AO191" s="170">
        <f>IF('Indicator Data'!AP195="No Data",1,IF('Indicator Data imputation'!AP194&lt;&gt;"",1,0))</f>
        <v>0</v>
      </c>
      <c r="AP191" s="170">
        <f>IF('Indicator Data'!AQ195="No Data",1,IF('Indicator Data imputation'!AQ194&lt;&gt;"",1,0))</f>
        <v>0</v>
      </c>
      <c r="AQ191" s="170">
        <f>IF('Indicator Data'!AR195="No Data",1,IF('Indicator Data imputation'!AR194&lt;&gt;"",1,0))</f>
        <v>0</v>
      </c>
      <c r="AR191" s="170">
        <f>IF('Indicator Data'!AS195="No Data",1,IF('Indicator Data imputation'!AS194&lt;&gt;"",1,0))</f>
        <v>0</v>
      </c>
      <c r="AS191" s="170">
        <f>IF('Indicator Data'!AT195="No Data",1,IF('Indicator Data imputation'!AT194&lt;&gt;"",1,0))</f>
        <v>0</v>
      </c>
      <c r="AT191" s="170">
        <f>IF('Indicator Data'!AU195="No Data",1,IF('Indicator Data imputation'!AU194&lt;&gt;"",1,0))</f>
        <v>0</v>
      </c>
      <c r="AU191" s="170">
        <f>IF('Indicator Data'!AV195="No Data",1,IF('Indicator Data imputation'!AV194&lt;&gt;"",1,0))</f>
        <v>0</v>
      </c>
      <c r="AV191" s="170">
        <f>IF('Indicator Data'!AW195="No Data",1,IF('Indicator Data imputation'!AW194&lt;&gt;"",1,0))</f>
        <v>0</v>
      </c>
      <c r="AW191" s="170">
        <f>IF('Indicator Data'!AX195="No Data",1,IF('Indicator Data imputation'!AX194&lt;&gt;"",1,0))</f>
        <v>0</v>
      </c>
      <c r="AX191" s="170">
        <f>IF('Indicator Data'!AY195="No Data",1,IF('Indicator Data imputation'!AY194&lt;&gt;"",1,0))</f>
        <v>0</v>
      </c>
      <c r="AY191" s="170">
        <f>IF('Indicator Data'!AZ195="No Data",1,IF('Indicator Data imputation'!AZ194&lt;&gt;"",1,0))</f>
        <v>0</v>
      </c>
      <c r="AZ191" s="170">
        <f>IF('Indicator Data'!BA195="No Data",1,IF('Indicator Data imputation'!BA194&lt;&gt;"",1,0))</f>
        <v>0</v>
      </c>
      <c r="BA191" s="5">
        <f t="shared" si="4"/>
        <v>0</v>
      </c>
      <c r="BB191" s="172">
        <f t="shared" si="5"/>
        <v>0</v>
      </c>
    </row>
    <row r="192" spans="1:54" x14ac:dyDescent="0.25">
      <c r="A192" s="5" t="s">
        <v>356</v>
      </c>
      <c r="B192" s="170">
        <f>IF('Indicator Data'!C196="No Data",1,IF('Indicator Data imputation'!C195&lt;&gt;"",1,0))</f>
        <v>0</v>
      </c>
      <c r="C192" s="170">
        <f>IF('Indicator Data'!D196="No Data",1,IF('Indicator Data imputation'!D195&lt;&gt;"",1,0))</f>
        <v>0</v>
      </c>
      <c r="D192" s="170">
        <f>IF('Indicator Data'!E196="No Data",1,IF('Indicator Data imputation'!E195&lt;&gt;"",1,0))</f>
        <v>0</v>
      </c>
      <c r="E192" s="170">
        <f>IF('Indicator Data'!F196="No Data",1,IF('Indicator Data imputation'!F195&lt;&gt;"",1,0))</f>
        <v>0</v>
      </c>
      <c r="F192" s="170">
        <f>IF('Indicator Data'!G196="No Data",1,IF('Indicator Data imputation'!G195&lt;&gt;"",1,0))</f>
        <v>0</v>
      </c>
      <c r="G192" s="170">
        <f>IF('Indicator Data'!H196="No Data",1,IF('Indicator Data imputation'!H195&lt;&gt;"",1,0))</f>
        <v>0</v>
      </c>
      <c r="H192" s="170">
        <f>IF('Indicator Data'!I196="No Data",1,IF('Indicator Data imputation'!I195&lt;&gt;"",1,0))</f>
        <v>0</v>
      </c>
      <c r="I192" s="170">
        <f>IF('Indicator Data'!J196="No Data",1,IF('Indicator Data imputation'!J195&lt;&gt;"",1,0))</f>
        <v>0</v>
      </c>
      <c r="J192" s="170">
        <f>IF('Indicator Data'!K196="No Data",1,IF('Indicator Data imputation'!K195&lt;&gt;"",1,0))</f>
        <v>0</v>
      </c>
      <c r="K192" s="170">
        <f>IF('Indicator Data'!L196="No Data",1,IF('Indicator Data imputation'!L195&lt;&gt;"",1,0))</f>
        <v>0</v>
      </c>
      <c r="L192" s="170">
        <f>IF('Indicator Data'!M196="No Data",1,IF('Indicator Data imputation'!M195&lt;&gt;"",1,0))</f>
        <v>0</v>
      </c>
      <c r="M192" s="170">
        <f>IF('Indicator Data'!N196="No Data",1,IF('Indicator Data imputation'!N195&lt;&gt;"",1,0))</f>
        <v>0</v>
      </c>
      <c r="N192" s="170">
        <f>IF('Indicator Data'!O196="No Data",1,IF('Indicator Data imputation'!O195&lt;&gt;"",1,0))</f>
        <v>0</v>
      </c>
      <c r="O192" s="170">
        <f>IF('Indicator Data'!P196="No Data",1,IF('Indicator Data imputation'!P195&lt;&gt;"",1,0))</f>
        <v>0</v>
      </c>
      <c r="P192" s="170">
        <f>IF('Indicator Data'!Q196="No Data",1,IF('Indicator Data imputation'!Q195&lt;&gt;"",1,0))</f>
        <v>0</v>
      </c>
      <c r="Q192" s="170">
        <f>IF('Indicator Data'!R196="No Data",1,IF('Indicator Data imputation'!R195&lt;&gt;"",1,0))</f>
        <v>0</v>
      </c>
      <c r="R192" s="170">
        <f>IF('Indicator Data'!S196="No Data",1,IF('Indicator Data imputation'!S195&lt;&gt;"",1,0))</f>
        <v>0</v>
      </c>
      <c r="S192" s="170">
        <f>IF('Indicator Data'!T196="No Data",1,IF('Indicator Data imputation'!T195&lt;&gt;"",1,0))</f>
        <v>0</v>
      </c>
      <c r="T192" s="170">
        <f>IF('Indicator Data'!U196="No Data",1,IF('Indicator Data imputation'!U195&lt;&gt;"",1,0))</f>
        <v>0</v>
      </c>
      <c r="U192" s="170">
        <f>IF('Indicator Data'!V196="No Data",1,IF('Indicator Data imputation'!V195&lt;&gt;"",1,0))</f>
        <v>0</v>
      </c>
      <c r="V192" s="170">
        <f>IF('Indicator Data'!W196="No Data",1,IF('Indicator Data imputation'!W195&lt;&gt;"",1,0))</f>
        <v>0</v>
      </c>
      <c r="W192" s="170">
        <f>IF('Indicator Data'!X196="No Data",1,IF('Indicator Data imputation'!X195&lt;&gt;"",1,0))</f>
        <v>0</v>
      </c>
      <c r="X192" s="170">
        <f>IF('Indicator Data'!Y196="No Data",1,IF('Indicator Data imputation'!Y195&lt;&gt;"",1,0))</f>
        <v>0</v>
      </c>
      <c r="Y192" s="170">
        <f>IF('Indicator Data'!Z196="No Data",1,IF('Indicator Data imputation'!Z195&lt;&gt;"",1,0))</f>
        <v>0</v>
      </c>
      <c r="Z192" s="170">
        <f>IF('Indicator Data'!AA196="No Data",1,IF('Indicator Data imputation'!AA195&lt;&gt;"",1,0))</f>
        <v>0</v>
      </c>
      <c r="AA192" s="170">
        <f>IF('Indicator Data'!AB196="No Data",1,IF('Indicator Data imputation'!AB195&lt;&gt;"",1,0))</f>
        <v>0</v>
      </c>
      <c r="AB192" s="170">
        <f>IF('Indicator Data'!AC196="No Data",1,IF('Indicator Data imputation'!AC195&lt;&gt;"",1,0))</f>
        <v>0</v>
      </c>
      <c r="AC192" s="170">
        <f>IF('Indicator Data'!AD196="No Data",1,IF('Indicator Data imputation'!AD195&lt;&gt;"",1,0))</f>
        <v>0</v>
      </c>
      <c r="AD192" s="170">
        <f>IF('Indicator Data'!AE196="No Data",1,IF('Indicator Data imputation'!AE195&lt;&gt;"",1,0))</f>
        <v>0</v>
      </c>
      <c r="AE192" s="170">
        <f>IF('Indicator Data'!AF196="No Data",1,IF('Indicator Data imputation'!AF195&lt;&gt;"",1,0))</f>
        <v>0</v>
      </c>
      <c r="AF192" s="170">
        <f>IF('Indicator Data'!AG196="No Data",1,IF('Indicator Data imputation'!AG195&lt;&gt;"",1,0))</f>
        <v>1</v>
      </c>
      <c r="AG192" s="170">
        <f>IF('Indicator Data'!AH196="No Data",1,IF('Indicator Data imputation'!AH195&lt;&gt;"",1,0))</f>
        <v>0</v>
      </c>
      <c r="AH192" s="170">
        <f>IF('Indicator Data'!AI196="No Data",1,IF('Indicator Data imputation'!AI195&lt;&gt;"",1,0))</f>
        <v>0</v>
      </c>
      <c r="AI192" s="170">
        <f>IF('Indicator Data'!AJ196="No Data",1,IF('Indicator Data imputation'!AJ195&lt;&gt;"",1,0))</f>
        <v>0</v>
      </c>
      <c r="AJ192" s="170">
        <f>IF('Indicator Data'!AK196="No Data",1,IF('Indicator Data imputation'!AK195&lt;&gt;"",1,0))</f>
        <v>0</v>
      </c>
      <c r="AK192" s="170">
        <f>IF('Indicator Data'!AL196="No Data",1,IF('Indicator Data imputation'!AL195&lt;&gt;"",1,0))</f>
        <v>0</v>
      </c>
      <c r="AL192" s="170">
        <f>IF('Indicator Data'!AM196="No Data",1,IF('Indicator Data imputation'!AM195&lt;&gt;"",1,0))</f>
        <v>0</v>
      </c>
      <c r="AM192" s="170">
        <f>IF('Indicator Data'!AN196="No Data",1,IF('Indicator Data imputation'!AN195&lt;&gt;"",1,0))</f>
        <v>0</v>
      </c>
      <c r="AN192" s="170">
        <f>IF('Indicator Data'!AO196="No Data",1,IF('Indicator Data imputation'!AO195&lt;&gt;"",1,0))</f>
        <v>0</v>
      </c>
      <c r="AO192" s="170">
        <f>IF('Indicator Data'!AP196="No Data",1,IF('Indicator Data imputation'!AP195&lt;&gt;"",1,0))</f>
        <v>1</v>
      </c>
      <c r="AP192" s="170">
        <f>IF('Indicator Data'!AQ196="No Data",1,IF('Indicator Data imputation'!AQ195&lt;&gt;"",1,0))</f>
        <v>1</v>
      </c>
      <c r="AQ192" s="170">
        <f>IF('Indicator Data'!AR196="No Data",1,IF('Indicator Data imputation'!AR195&lt;&gt;"",1,0))</f>
        <v>0</v>
      </c>
      <c r="AR192" s="170">
        <f>IF('Indicator Data'!AS196="No Data",1,IF('Indicator Data imputation'!AS195&lt;&gt;"",1,0))</f>
        <v>0</v>
      </c>
      <c r="AS192" s="170">
        <f>IF('Indicator Data'!AT196="No Data",1,IF('Indicator Data imputation'!AT195&lt;&gt;"",1,0))</f>
        <v>0</v>
      </c>
      <c r="AT192" s="170">
        <f>IF('Indicator Data'!AU196="No Data",1,IF('Indicator Data imputation'!AU195&lt;&gt;"",1,0))</f>
        <v>0</v>
      </c>
      <c r="AU192" s="170">
        <f>IF('Indicator Data'!AV196="No Data",1,IF('Indicator Data imputation'!AV195&lt;&gt;"",1,0))</f>
        <v>0</v>
      </c>
      <c r="AV192" s="170">
        <f>IF('Indicator Data'!AW196="No Data",1,IF('Indicator Data imputation'!AW195&lt;&gt;"",1,0))</f>
        <v>0</v>
      </c>
      <c r="AW192" s="170">
        <f>IF('Indicator Data'!AX196="No Data",1,IF('Indicator Data imputation'!AX195&lt;&gt;"",1,0))</f>
        <v>0</v>
      </c>
      <c r="AX192" s="170">
        <f>IF('Indicator Data'!AY196="No Data",1,IF('Indicator Data imputation'!AY195&lt;&gt;"",1,0))</f>
        <v>0</v>
      </c>
      <c r="AY192" s="170">
        <f>IF('Indicator Data'!AZ196="No Data",1,IF('Indicator Data imputation'!AZ195&lt;&gt;"",1,0))</f>
        <v>0</v>
      </c>
      <c r="AZ192" s="170">
        <f>IF('Indicator Data'!BA196="No Data",1,IF('Indicator Data imputation'!BA195&lt;&gt;"",1,0))</f>
        <v>0</v>
      </c>
      <c r="BA192" s="5">
        <f t="shared" si="4"/>
        <v>3</v>
      </c>
      <c r="BB192" s="172">
        <f t="shared" si="5"/>
        <v>5.8823529411764705E-2</v>
      </c>
    </row>
    <row r="193" spans="3:52" x14ac:dyDescent="0.2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1051</v>
      </c>
      <c r="B1" s="159" t="s">
        <v>987</v>
      </c>
      <c r="C1" s="173" t="s">
        <v>988</v>
      </c>
      <c r="D1" s="159" t="s">
        <v>1049</v>
      </c>
      <c r="E1" s="159" t="s">
        <v>987</v>
      </c>
      <c r="F1" s="173" t="s">
        <v>1052</v>
      </c>
      <c r="G1" s="159" t="s">
        <v>1049</v>
      </c>
      <c r="H1" s="159" t="s">
        <v>1053</v>
      </c>
    </row>
    <row r="2" spans="1:10" x14ac:dyDescent="0.25">
      <c r="A2" s="5" t="s">
        <v>0</v>
      </c>
      <c r="B2" s="5">
        <f>'Imputed and missing data hidden'!BA2</f>
        <v>3</v>
      </c>
      <c r="C2" s="5">
        <f>IF(VLOOKUP(A2,'Hazard &amp; Exposure'!$B$3:$BB$193,53,FALSE)&gt;0,1,0)</f>
        <v>1</v>
      </c>
      <c r="D2" s="174">
        <f>'Indicator Date hidden2'!BB3</f>
        <v>0.3125</v>
      </c>
      <c r="E2" s="174">
        <f t="shared" ref="E2:E33" si="0">IF(B2&gt;B$197,10,10-(B$197-B2)/(B$197-B$196)*10)</f>
        <v>2</v>
      </c>
      <c r="F2" s="174">
        <f t="shared" ref="F2:F33" si="1">IF(C2=1,$B$199,1)</f>
        <v>1.25</v>
      </c>
      <c r="G2" s="174">
        <f t="shared" ref="G2:G33" si="2">IF(D2&gt;D$197,10,10-(D$197-D2)/(D$197-D$196)*10)</f>
        <v>4.1666666666666661</v>
      </c>
      <c r="H2" s="174">
        <f t="shared" ref="H2:H33" si="3">10-(12.5-AVERAGE(E2,G2)*F2)/12.5*10</f>
        <v>3.0833333333333321</v>
      </c>
    </row>
    <row r="3" spans="1:10" x14ac:dyDescent="0.25">
      <c r="A3" s="5" t="s">
        <v>6</v>
      </c>
      <c r="B3" s="5">
        <f>'Imputed and missing data hidden'!BA5</f>
        <v>2</v>
      </c>
      <c r="C3" s="5">
        <f>IF(VLOOKUP(A3,'Hazard &amp; Exposure'!$B$3:$BB$193,53,FALSE)&gt;0,1,0)</f>
        <v>0</v>
      </c>
      <c r="D3" s="174">
        <f>'Indicator Date hidden2'!BB6</f>
        <v>0.52083333333333337</v>
      </c>
      <c r="E3" s="174">
        <f t="shared" si="0"/>
        <v>1.3333333333333321</v>
      </c>
      <c r="F3" s="174">
        <f t="shared" si="1"/>
        <v>1</v>
      </c>
      <c r="G3" s="174">
        <f t="shared" si="2"/>
        <v>6.9444444444444446</v>
      </c>
      <c r="H3" s="174">
        <f t="shared" si="3"/>
        <v>3.3111111111111118</v>
      </c>
      <c r="J3" s="5"/>
    </row>
    <row r="4" spans="1:10" x14ac:dyDescent="0.25">
      <c r="A4" s="5" t="s">
        <v>2</v>
      </c>
      <c r="B4" s="5">
        <f>'Imputed and missing data hidden'!BA3</f>
        <v>2</v>
      </c>
      <c r="C4" s="5">
        <f>IF(VLOOKUP(A4,'Hazard &amp; Exposure'!$B$3:$BB$193,53,FALSE)&gt;0,1,0)</f>
        <v>0</v>
      </c>
      <c r="D4" s="174">
        <f>'Indicator Date hidden2'!BB4</f>
        <v>0.4375</v>
      </c>
      <c r="E4" s="174">
        <f t="shared" si="0"/>
        <v>1.3333333333333321</v>
      </c>
      <c r="F4" s="174">
        <f t="shared" si="1"/>
        <v>1</v>
      </c>
      <c r="G4" s="174">
        <f t="shared" si="2"/>
        <v>5.833333333333333</v>
      </c>
      <c r="H4" s="174">
        <f t="shared" si="3"/>
        <v>2.8666666666666663</v>
      </c>
      <c r="J4" s="5"/>
    </row>
    <row r="5" spans="1:10" x14ac:dyDescent="0.25">
      <c r="A5" s="5" t="s">
        <v>339</v>
      </c>
      <c r="B5" s="5">
        <f>'Imputed and missing data hidden'!BA182</f>
        <v>8</v>
      </c>
      <c r="C5" s="5">
        <f>IF(VLOOKUP(A5,'Hazard &amp; Exposure'!$B$3:$BB$193,53,FALSE)&gt;0,1,0)</f>
        <v>0</v>
      </c>
      <c r="D5" s="174">
        <f>'Indicator Date hidden2'!BB183</f>
        <v>0.21428571428571427</v>
      </c>
      <c r="E5" s="174">
        <f t="shared" si="0"/>
        <v>5.333333333333333</v>
      </c>
      <c r="F5" s="174">
        <f t="shared" si="1"/>
        <v>1</v>
      </c>
      <c r="G5" s="174">
        <f t="shared" si="2"/>
        <v>2.8571428571428568</v>
      </c>
      <c r="H5" s="174">
        <f t="shared" si="3"/>
        <v>3.2761904761904761</v>
      </c>
      <c r="J5" s="5"/>
    </row>
    <row r="6" spans="1:10" x14ac:dyDescent="0.25">
      <c r="A6" s="5" t="s">
        <v>10</v>
      </c>
      <c r="B6" s="5">
        <f>'Imputed and missing data hidden'!BA7</f>
        <v>4</v>
      </c>
      <c r="C6" s="5">
        <f>IF(VLOOKUP(A6,'Hazard &amp; Exposure'!$B$3:$BB$193,53,FALSE)&gt;0,1,0)</f>
        <v>0</v>
      </c>
      <c r="D6" s="174">
        <f>'Indicator Date hidden2'!BB8</f>
        <v>0.30434782608695654</v>
      </c>
      <c r="E6" s="174">
        <f t="shared" si="0"/>
        <v>2.666666666666667</v>
      </c>
      <c r="F6" s="174">
        <f t="shared" si="1"/>
        <v>1</v>
      </c>
      <c r="G6" s="174">
        <f t="shared" si="2"/>
        <v>4.0579710144927539</v>
      </c>
      <c r="H6" s="174">
        <f t="shared" si="3"/>
        <v>2.689855072463768</v>
      </c>
      <c r="J6" s="5"/>
    </row>
    <row r="7" spans="1:10" x14ac:dyDescent="0.25">
      <c r="A7" s="5" t="s">
        <v>12</v>
      </c>
      <c r="B7" s="5">
        <f>'Imputed and missing data hidden'!BA8</f>
        <v>1</v>
      </c>
      <c r="C7" s="5">
        <f>IF(VLOOKUP(A7,'Hazard &amp; Exposure'!$B$3:$BB$193,53,FALSE)&gt;0,1,0)</f>
        <v>0</v>
      </c>
      <c r="D7" s="174">
        <f>'Indicator Date hidden2'!BB9</f>
        <v>0.26</v>
      </c>
      <c r="E7" s="174">
        <f t="shared" si="0"/>
        <v>0.66666666666666607</v>
      </c>
      <c r="F7" s="174">
        <f t="shared" si="1"/>
        <v>1</v>
      </c>
      <c r="G7" s="174">
        <f t="shared" si="2"/>
        <v>3.4666666666666668</v>
      </c>
      <c r="H7" s="174">
        <f t="shared" si="3"/>
        <v>1.6533333333333324</v>
      </c>
      <c r="J7" s="5"/>
    </row>
    <row r="8" spans="1:10" x14ac:dyDescent="0.25">
      <c r="A8" s="5" t="s">
        <v>8</v>
      </c>
      <c r="B8" s="5">
        <f>'Imputed and missing data hidden'!BA6</f>
        <v>12</v>
      </c>
      <c r="C8" s="5">
        <f>IF(VLOOKUP(A8,'Hazard &amp; Exposure'!$B$3:$BB$193,53,FALSE)&gt;0,1,0)</f>
        <v>0</v>
      </c>
      <c r="D8" s="174">
        <f>'Indicator Date hidden2'!BB7</f>
        <v>0.5</v>
      </c>
      <c r="E8" s="174">
        <f t="shared" si="0"/>
        <v>8</v>
      </c>
      <c r="F8" s="174">
        <f t="shared" si="1"/>
        <v>1</v>
      </c>
      <c r="G8" s="174">
        <f t="shared" si="2"/>
        <v>6.666666666666667</v>
      </c>
      <c r="H8" s="174">
        <f t="shared" si="3"/>
        <v>5.8666666666666671</v>
      </c>
      <c r="J8" s="5"/>
    </row>
    <row r="9" spans="1:10" x14ac:dyDescent="0.25">
      <c r="A9" s="5" t="s">
        <v>14</v>
      </c>
      <c r="B9" s="5">
        <f>'Imputed and missing data hidden'!BA9</f>
        <v>5</v>
      </c>
      <c r="C9" s="5">
        <f>IF(VLOOKUP(A9,'Hazard &amp; Exposure'!$B$3:$BB$193,53,FALSE)&gt;0,1,0)</f>
        <v>0</v>
      </c>
      <c r="D9" s="174">
        <f>'Indicator Date hidden2'!BB10</f>
        <v>0.44444444444444442</v>
      </c>
      <c r="E9" s="174">
        <f t="shared" si="0"/>
        <v>3.3333333333333339</v>
      </c>
      <c r="F9" s="174">
        <f t="shared" si="1"/>
        <v>1</v>
      </c>
      <c r="G9" s="174">
        <f t="shared" si="2"/>
        <v>5.9259259259259256</v>
      </c>
      <c r="H9" s="174">
        <f t="shared" si="3"/>
        <v>3.7037037037037033</v>
      </c>
      <c r="J9" s="5"/>
    </row>
    <row r="10" spans="1:10" x14ac:dyDescent="0.25">
      <c r="A10" s="5" t="s">
        <v>16</v>
      </c>
      <c r="B10" s="5">
        <f>'Imputed and missing data hidden'!BA10</f>
        <v>6</v>
      </c>
      <c r="C10" s="5">
        <f>IF(VLOOKUP(A10,'Hazard &amp; Exposure'!$B$3:$BB$193,53,FALSE)&gt;0,1,0)</f>
        <v>0</v>
      </c>
      <c r="D10" s="174">
        <f>'Indicator Date hidden2'!BB11</f>
        <v>9.0909090909090912E-2</v>
      </c>
      <c r="E10" s="174">
        <f t="shared" si="0"/>
        <v>4</v>
      </c>
      <c r="F10" s="174">
        <f t="shared" si="1"/>
        <v>1</v>
      </c>
      <c r="G10" s="174">
        <f t="shared" si="2"/>
        <v>1.2121212121212128</v>
      </c>
      <c r="H10" s="174">
        <f t="shared" si="3"/>
        <v>2.084848484848485</v>
      </c>
      <c r="J10" s="5"/>
    </row>
    <row r="11" spans="1:10" x14ac:dyDescent="0.25">
      <c r="A11" s="5" t="s">
        <v>18</v>
      </c>
      <c r="B11" s="5">
        <f>'Imputed and missing data hidden'!BA11</f>
        <v>3</v>
      </c>
      <c r="C11" s="5">
        <f>IF(VLOOKUP(A11,'Hazard &amp; Exposure'!$B$3:$BB$193,53,FALSE)&gt;0,1,0)</f>
        <v>0</v>
      </c>
      <c r="D11" s="174">
        <f>'Indicator Date hidden2'!BB12</f>
        <v>0.47916666666666669</v>
      </c>
      <c r="E11" s="174">
        <f t="shared" si="0"/>
        <v>2</v>
      </c>
      <c r="F11" s="174">
        <f t="shared" si="1"/>
        <v>1</v>
      </c>
      <c r="G11" s="174">
        <f t="shared" si="2"/>
        <v>6.3888888888888893</v>
      </c>
      <c r="H11" s="174">
        <f t="shared" si="3"/>
        <v>3.3555555555555561</v>
      </c>
      <c r="J11" s="5"/>
    </row>
    <row r="12" spans="1:10" x14ac:dyDescent="0.25">
      <c r="A12" s="5" t="s">
        <v>50</v>
      </c>
      <c r="B12" s="5">
        <f>'Imputed and missing data hidden'!BA28</f>
        <v>3</v>
      </c>
      <c r="C12" s="5">
        <f>IF(VLOOKUP(A12,'Hazard &amp; Exposure'!$B$3:$BB$193,53,FALSE)&gt;0,1,0)</f>
        <v>0</v>
      </c>
      <c r="D12" s="174">
        <f>'Indicator Date hidden2'!BB29</f>
        <v>0.3</v>
      </c>
      <c r="E12" s="174">
        <f t="shared" si="0"/>
        <v>2</v>
      </c>
      <c r="F12" s="174">
        <f t="shared" si="1"/>
        <v>1</v>
      </c>
      <c r="G12" s="174">
        <f t="shared" si="2"/>
        <v>4</v>
      </c>
      <c r="H12" s="174">
        <f t="shared" si="3"/>
        <v>2.4000000000000004</v>
      </c>
      <c r="J12" s="5"/>
    </row>
    <row r="13" spans="1:10" x14ac:dyDescent="0.25">
      <c r="A13" s="5" t="s">
        <v>30</v>
      </c>
      <c r="B13" s="5">
        <f>'Imputed and missing data hidden'!BA17</f>
        <v>7</v>
      </c>
      <c r="C13" s="5">
        <f>IF(VLOOKUP(A13,'Hazard &amp; Exposure'!$B$3:$BB$193,53,FALSE)&gt;0,1,0)</f>
        <v>0</v>
      </c>
      <c r="D13" s="174">
        <f>'Indicator Date hidden2'!BB18</f>
        <v>0.16279069767441862</v>
      </c>
      <c r="E13" s="174">
        <f t="shared" si="0"/>
        <v>4.666666666666667</v>
      </c>
      <c r="F13" s="174">
        <f t="shared" si="1"/>
        <v>1</v>
      </c>
      <c r="G13" s="174">
        <f t="shared" si="2"/>
        <v>2.170542635658915</v>
      </c>
      <c r="H13" s="174">
        <f t="shared" si="3"/>
        <v>2.7348837209302337</v>
      </c>
      <c r="J13" s="5"/>
    </row>
    <row r="14" spans="1:10" x14ac:dyDescent="0.25">
      <c r="A14" s="5" t="s">
        <v>34</v>
      </c>
      <c r="B14" s="5">
        <f>'Imputed and missing data hidden'!BA19</f>
        <v>0</v>
      </c>
      <c r="C14" s="5">
        <f>IF(VLOOKUP(A14,'Hazard &amp; Exposure'!$B$3:$BB$193,53,FALSE)&gt;0,1,0)</f>
        <v>0</v>
      </c>
      <c r="D14" s="174">
        <f>'Indicator Date hidden2'!BB20</f>
        <v>0.22</v>
      </c>
      <c r="E14" s="174">
        <f t="shared" si="0"/>
        <v>0</v>
      </c>
      <c r="F14" s="174">
        <f t="shared" si="1"/>
        <v>1</v>
      </c>
      <c r="G14" s="174">
        <f t="shared" si="2"/>
        <v>2.9333333333333336</v>
      </c>
      <c r="H14" s="174">
        <f t="shared" si="3"/>
        <v>1.173333333333332</v>
      </c>
      <c r="J14" s="5"/>
    </row>
    <row r="15" spans="1:10" x14ac:dyDescent="0.25">
      <c r="A15" s="5" t="s">
        <v>48</v>
      </c>
      <c r="B15" s="5">
        <f>'Imputed and missing data hidden'!BA27</f>
        <v>0</v>
      </c>
      <c r="C15" s="5">
        <f>IF(VLOOKUP(A15,'Hazard &amp; Exposure'!$B$3:$BB$193,53,FALSE)&gt;0,1,0)</f>
        <v>0</v>
      </c>
      <c r="D15" s="174">
        <f>'Indicator Date hidden2'!BB28</f>
        <v>0.25490196078431371</v>
      </c>
      <c r="E15" s="174">
        <f t="shared" si="0"/>
        <v>0</v>
      </c>
      <c r="F15" s="174">
        <f t="shared" si="1"/>
        <v>1</v>
      </c>
      <c r="G15" s="174">
        <f t="shared" si="2"/>
        <v>3.3986928104575167</v>
      </c>
      <c r="H15" s="174">
        <f t="shared" si="3"/>
        <v>1.359477124183007</v>
      </c>
      <c r="J15" s="5"/>
    </row>
    <row r="16" spans="1:10" x14ac:dyDescent="0.25">
      <c r="A16" s="5" t="s">
        <v>24</v>
      </c>
      <c r="B16" s="5">
        <f>'Imputed and missing data hidden'!BA14</f>
        <v>0</v>
      </c>
      <c r="C16" s="5">
        <f>IF(VLOOKUP(A16,'Hazard &amp; Exposure'!$B$3:$BB$193,53,FALSE)&gt;0,1,0)</f>
        <v>0</v>
      </c>
      <c r="D16" s="174">
        <f>'Indicator Date hidden2'!BB15</f>
        <v>0.15686274509803921</v>
      </c>
      <c r="E16" s="174">
        <f t="shared" si="0"/>
        <v>0</v>
      </c>
      <c r="F16" s="174">
        <f t="shared" si="1"/>
        <v>1</v>
      </c>
      <c r="G16" s="174">
        <f t="shared" si="2"/>
        <v>2.0915032679738568</v>
      </c>
      <c r="H16" s="174">
        <f t="shared" si="3"/>
        <v>0.83660130718954306</v>
      </c>
      <c r="J16" s="5"/>
    </row>
    <row r="17" spans="1:10" x14ac:dyDescent="0.25">
      <c r="A17" s="5" t="s">
        <v>46</v>
      </c>
      <c r="B17" s="5">
        <f>'Imputed and missing data hidden'!BA26</f>
        <v>4</v>
      </c>
      <c r="C17" s="5">
        <f>IF(VLOOKUP(A17,'Hazard &amp; Exposure'!$B$3:$BB$193,53,FALSE)&gt;0,1,0)</f>
        <v>0</v>
      </c>
      <c r="D17" s="174">
        <f>'Indicator Date hidden2'!BB27</f>
        <v>0.19565217391304349</v>
      </c>
      <c r="E17" s="174">
        <f t="shared" si="0"/>
        <v>2.666666666666667</v>
      </c>
      <c r="F17" s="174">
        <f t="shared" si="1"/>
        <v>1</v>
      </c>
      <c r="G17" s="174">
        <f t="shared" si="2"/>
        <v>2.6086956521739122</v>
      </c>
      <c r="H17" s="174">
        <f t="shared" si="3"/>
        <v>2.1101449275362318</v>
      </c>
      <c r="J17" s="5"/>
    </row>
    <row r="18" spans="1:10" x14ac:dyDescent="0.25">
      <c r="A18" s="5" t="s">
        <v>22</v>
      </c>
      <c r="B18" s="5">
        <f>'Imputed and missing data hidden'!BA13</f>
        <v>8</v>
      </c>
      <c r="C18" s="5">
        <f>IF(VLOOKUP(A18,'Hazard &amp; Exposure'!$B$3:$BB$193,53,FALSE)&gt;0,1,0)</f>
        <v>0</v>
      </c>
      <c r="D18" s="174">
        <f>'Indicator Date hidden2'!BB14</f>
        <v>0.22222222222222221</v>
      </c>
      <c r="E18" s="174">
        <f t="shared" si="0"/>
        <v>5.333333333333333</v>
      </c>
      <c r="F18" s="174">
        <f t="shared" si="1"/>
        <v>1</v>
      </c>
      <c r="G18" s="174">
        <f t="shared" si="2"/>
        <v>2.9629629629629628</v>
      </c>
      <c r="H18" s="174">
        <f t="shared" si="3"/>
        <v>3.3185185185185198</v>
      </c>
      <c r="J18" s="5"/>
    </row>
    <row r="19" spans="1:10" x14ac:dyDescent="0.25">
      <c r="A19" s="5" t="s">
        <v>20</v>
      </c>
      <c r="B19" s="5">
        <f>'Imputed and missing data hidden'!BA12</f>
        <v>11</v>
      </c>
      <c r="C19" s="5">
        <f>IF(VLOOKUP(A19,'Hazard &amp; Exposure'!$B$3:$BB$193,53,FALSE)&gt;0,1,0)</f>
        <v>0</v>
      </c>
      <c r="D19" s="174">
        <f>'Indicator Date hidden2'!BB13</f>
        <v>2.3809523809523808E-2</v>
      </c>
      <c r="E19" s="174">
        <f t="shared" si="0"/>
        <v>7.3333333333333339</v>
      </c>
      <c r="F19" s="174">
        <f t="shared" si="1"/>
        <v>1</v>
      </c>
      <c r="G19" s="174">
        <f t="shared" si="2"/>
        <v>0.31746031746031811</v>
      </c>
      <c r="H19" s="174">
        <f t="shared" si="3"/>
        <v>3.060317460317461</v>
      </c>
      <c r="J19" s="5"/>
    </row>
    <row r="20" spans="1:10" x14ac:dyDescent="0.25">
      <c r="A20" s="5" t="s">
        <v>39</v>
      </c>
      <c r="B20" s="5">
        <f>'Imputed and missing data hidden'!BA22</f>
        <v>3</v>
      </c>
      <c r="C20" s="5">
        <f>IF(VLOOKUP(A20,'Hazard &amp; Exposure'!$B$3:$BB$193,53,FALSE)&gt;0,1,0)</f>
        <v>0</v>
      </c>
      <c r="D20" s="174">
        <f>'Indicator Date hidden2'!BB23</f>
        <v>0.45833333333333331</v>
      </c>
      <c r="E20" s="174">
        <f t="shared" si="0"/>
        <v>2</v>
      </c>
      <c r="F20" s="174">
        <f t="shared" si="1"/>
        <v>1</v>
      </c>
      <c r="G20" s="174">
        <f t="shared" si="2"/>
        <v>6.1111111111111107</v>
      </c>
      <c r="H20" s="174">
        <f t="shared" si="3"/>
        <v>3.2444444444444445</v>
      </c>
      <c r="J20" s="5"/>
    </row>
    <row r="21" spans="1:10" x14ac:dyDescent="0.25">
      <c r="A21" s="5" t="s">
        <v>28</v>
      </c>
      <c r="B21" s="5">
        <f>'Imputed and missing data hidden'!BA16</f>
        <v>3</v>
      </c>
      <c r="C21" s="5">
        <f>IF(VLOOKUP(A21,'Hazard &amp; Exposure'!$B$3:$BB$193,53,FALSE)&gt;0,1,0)</f>
        <v>0</v>
      </c>
      <c r="D21" s="174">
        <f>'Indicator Date hidden2'!BB17</f>
        <v>0.36170212765957449</v>
      </c>
      <c r="E21" s="174">
        <f t="shared" si="0"/>
        <v>2</v>
      </c>
      <c r="F21" s="174">
        <f t="shared" si="1"/>
        <v>1</v>
      </c>
      <c r="G21" s="174">
        <f t="shared" si="2"/>
        <v>4.8226950354609937</v>
      </c>
      <c r="H21" s="174">
        <f t="shared" si="3"/>
        <v>2.7290780141843989</v>
      </c>
      <c r="J21" s="5"/>
    </row>
    <row r="22" spans="1:10" x14ac:dyDescent="0.25">
      <c r="A22" s="5" t="s">
        <v>32</v>
      </c>
      <c r="B22" s="5">
        <f>'Imputed and missing data hidden'!BA18</f>
        <v>2</v>
      </c>
      <c r="C22" s="5">
        <f>IF(VLOOKUP(A22,'Hazard &amp; Exposure'!$B$3:$BB$193,53,FALSE)&gt;0,1,0)</f>
        <v>0</v>
      </c>
      <c r="D22" s="174">
        <f>'Indicator Date hidden2'!BB19</f>
        <v>0.58333333333333337</v>
      </c>
      <c r="E22" s="174">
        <f t="shared" si="0"/>
        <v>1.3333333333333321</v>
      </c>
      <c r="F22" s="174">
        <f t="shared" si="1"/>
        <v>1</v>
      </c>
      <c r="G22" s="174">
        <f t="shared" si="2"/>
        <v>7.7777777777777786</v>
      </c>
      <c r="H22" s="174">
        <f t="shared" si="3"/>
        <v>3.6444444444444448</v>
      </c>
      <c r="J22" s="5"/>
    </row>
    <row r="23" spans="1:10" x14ac:dyDescent="0.25">
      <c r="A23" s="5" t="s">
        <v>38</v>
      </c>
      <c r="B23" s="5">
        <f>'Imputed and missing data hidden'!BA21</f>
        <v>0</v>
      </c>
      <c r="C23" s="5">
        <f>IF(VLOOKUP(A23,'Hazard &amp; Exposure'!$B$3:$BB$193,53,FALSE)&gt;0,1,0)</f>
        <v>0</v>
      </c>
      <c r="D23" s="174">
        <f>'Indicator Date hidden2'!BB22</f>
        <v>0.32</v>
      </c>
      <c r="E23" s="174">
        <f t="shared" si="0"/>
        <v>0</v>
      </c>
      <c r="F23" s="174">
        <f t="shared" si="1"/>
        <v>1</v>
      </c>
      <c r="G23" s="174">
        <f t="shared" si="2"/>
        <v>4.2666666666666666</v>
      </c>
      <c r="H23" s="174">
        <f t="shared" si="3"/>
        <v>1.706666666666667</v>
      </c>
      <c r="J23" s="5"/>
    </row>
    <row r="24" spans="1:10" x14ac:dyDescent="0.25">
      <c r="A24" s="5" t="s">
        <v>43</v>
      </c>
      <c r="B24" s="5">
        <f>'Imputed and missing data hidden'!BA24</f>
        <v>0</v>
      </c>
      <c r="C24" s="5">
        <f>IF(VLOOKUP(A24,'Hazard &amp; Exposure'!$B$3:$BB$193,53,FALSE)&gt;0,1,0)</f>
        <v>1</v>
      </c>
      <c r="D24" s="174">
        <f>'Indicator Date hidden2'!BB25</f>
        <v>0.4</v>
      </c>
      <c r="E24" s="174">
        <f t="shared" si="0"/>
        <v>0</v>
      </c>
      <c r="F24" s="174">
        <f t="shared" si="1"/>
        <v>1.25</v>
      </c>
      <c r="G24" s="174">
        <f t="shared" si="2"/>
        <v>5.3333333333333339</v>
      </c>
      <c r="H24" s="174">
        <f t="shared" si="3"/>
        <v>2.666666666666667</v>
      </c>
      <c r="J24" s="5"/>
    </row>
    <row r="25" spans="1:10" x14ac:dyDescent="0.25">
      <c r="A25" s="5" t="s">
        <v>26</v>
      </c>
      <c r="B25" s="5">
        <f>'Imputed and missing data hidden'!BA15</f>
        <v>5</v>
      </c>
      <c r="C25" s="5">
        <f>IF(VLOOKUP(A25,'Hazard &amp; Exposure'!$B$3:$BB$193,53,FALSE)&gt;0,1,0)</f>
        <v>0</v>
      </c>
      <c r="D25" s="174">
        <f>'Indicator Date hidden2'!BB16</f>
        <v>0.46808510638297873</v>
      </c>
      <c r="E25" s="174">
        <f t="shared" si="0"/>
        <v>3.3333333333333339</v>
      </c>
      <c r="F25" s="174">
        <f t="shared" si="1"/>
        <v>1</v>
      </c>
      <c r="G25" s="174">
        <f t="shared" si="2"/>
        <v>6.2411347517730498</v>
      </c>
      <c r="H25" s="174">
        <f t="shared" si="3"/>
        <v>3.8297872340425529</v>
      </c>
      <c r="J25" s="5"/>
    </row>
    <row r="26" spans="1:10" x14ac:dyDescent="0.25">
      <c r="A26" s="5" t="s">
        <v>45</v>
      </c>
      <c r="B26" s="5">
        <f>'Imputed and missing data hidden'!BA25</f>
        <v>7</v>
      </c>
      <c r="C26" s="5">
        <f>IF(VLOOKUP(A26,'Hazard &amp; Exposure'!$B$3:$BB$193,53,FALSE)&gt;0,1,0)</f>
        <v>0</v>
      </c>
      <c r="D26" s="174">
        <f>'Indicator Date hidden2'!BB26</f>
        <v>0.44186046511627908</v>
      </c>
      <c r="E26" s="174">
        <f t="shared" si="0"/>
        <v>4.666666666666667</v>
      </c>
      <c r="F26" s="174">
        <f t="shared" si="1"/>
        <v>1</v>
      </c>
      <c r="G26" s="174">
        <f t="shared" si="2"/>
        <v>5.8914728682170541</v>
      </c>
      <c r="H26" s="174">
        <f t="shared" si="3"/>
        <v>4.2232558139534895</v>
      </c>
      <c r="J26" s="5"/>
    </row>
    <row r="27" spans="1:10" x14ac:dyDescent="0.25">
      <c r="A27" s="5" t="s">
        <v>36</v>
      </c>
      <c r="B27" s="5">
        <f>'Imputed and missing data hidden'!BA20</f>
        <v>2</v>
      </c>
      <c r="C27" s="5">
        <f>IF(VLOOKUP(A27,'Hazard &amp; Exposure'!$B$3:$BB$193,53,FALSE)&gt;0,1,0)</f>
        <v>0</v>
      </c>
      <c r="D27" s="174">
        <f>'Indicator Date hidden2'!BB21</f>
        <v>0.38</v>
      </c>
      <c r="E27" s="174">
        <f t="shared" si="0"/>
        <v>1.3333333333333321</v>
      </c>
      <c r="F27" s="174">
        <f t="shared" si="1"/>
        <v>1</v>
      </c>
      <c r="G27" s="174">
        <f t="shared" si="2"/>
        <v>5.0666666666666664</v>
      </c>
      <c r="H27" s="174">
        <f t="shared" si="3"/>
        <v>2.5599999999999987</v>
      </c>
      <c r="J27" s="5"/>
    </row>
    <row r="28" spans="1:10" x14ac:dyDescent="0.25">
      <c r="A28" s="5" t="s">
        <v>41</v>
      </c>
      <c r="B28" s="5">
        <f>'Imputed and missing data hidden'!BA23</f>
        <v>1</v>
      </c>
      <c r="C28" s="5">
        <f>IF(VLOOKUP(A28,'Hazard &amp; Exposure'!$B$3:$BB$193,53,FALSE)&gt;0,1,0)</f>
        <v>0</v>
      </c>
      <c r="D28" s="174">
        <f>'Indicator Date hidden2'!BB24</f>
        <v>0.46938775510204084</v>
      </c>
      <c r="E28" s="174">
        <f t="shared" si="0"/>
        <v>0.66666666666666607</v>
      </c>
      <c r="F28" s="174">
        <f t="shared" si="1"/>
        <v>1</v>
      </c>
      <c r="G28" s="174">
        <f t="shared" si="2"/>
        <v>6.2585034013605441</v>
      </c>
      <c r="H28" s="174">
        <f t="shared" si="3"/>
        <v>2.7700680272108835</v>
      </c>
      <c r="J28" s="5"/>
    </row>
    <row r="29" spans="1:10" x14ac:dyDescent="0.25">
      <c r="A29" s="5" t="s">
        <v>59</v>
      </c>
      <c r="B29" s="5">
        <f>'Imputed and missing data hidden'!BA33</f>
        <v>3</v>
      </c>
      <c r="C29" s="5">
        <f>IF(VLOOKUP(A29,'Hazard &amp; Exposure'!$B$3:$BB$193,53,FALSE)&gt;0,1,0)</f>
        <v>1</v>
      </c>
      <c r="D29" s="174">
        <f>'Indicator Date hidden2'!BB34</f>
        <v>0.55319148936170215</v>
      </c>
      <c r="E29" s="174">
        <f t="shared" si="0"/>
        <v>2</v>
      </c>
      <c r="F29" s="174">
        <f t="shared" si="1"/>
        <v>1.25</v>
      </c>
      <c r="G29" s="174">
        <f t="shared" si="2"/>
        <v>7.375886524822695</v>
      </c>
      <c r="H29" s="174">
        <f t="shared" si="3"/>
        <v>4.6879432624113484</v>
      </c>
      <c r="J29" s="5"/>
    </row>
    <row r="30" spans="1:10" x14ac:dyDescent="0.25">
      <c r="A30" s="5" t="s">
        <v>56</v>
      </c>
      <c r="B30" s="5">
        <f>'Imputed and missing data hidden'!BA32</f>
        <v>6</v>
      </c>
      <c r="C30" s="5">
        <f>IF(VLOOKUP(A30,'Hazard &amp; Exposure'!$B$3:$BB$193,53,FALSE)&gt;0,1,0)</f>
        <v>0</v>
      </c>
      <c r="D30" s="174">
        <f>'Indicator Date hidden2'!BB33</f>
        <v>0.36363636363636365</v>
      </c>
      <c r="E30" s="174">
        <f t="shared" si="0"/>
        <v>4</v>
      </c>
      <c r="F30" s="174">
        <f t="shared" si="1"/>
        <v>1</v>
      </c>
      <c r="G30" s="174">
        <f t="shared" si="2"/>
        <v>4.8484848484848486</v>
      </c>
      <c r="H30" s="174">
        <f t="shared" si="3"/>
        <v>3.5393939393939391</v>
      </c>
      <c r="J30" s="5"/>
    </row>
    <row r="31" spans="1:10" x14ac:dyDescent="0.25">
      <c r="A31" s="5" t="s">
        <v>312</v>
      </c>
      <c r="B31" s="5">
        <f>'Imputed and missing data hidden'!BA166</f>
        <v>5</v>
      </c>
      <c r="C31" s="5">
        <f>IF(VLOOKUP(A31,'Hazard &amp; Exposure'!$B$3:$BB$193,53,FALSE)&gt;0,1,0)</f>
        <v>0</v>
      </c>
      <c r="D31" s="174">
        <f>'Indicator Date hidden2'!BB167</f>
        <v>0.17777777777777778</v>
      </c>
      <c r="E31" s="174">
        <f t="shared" si="0"/>
        <v>3.3333333333333339</v>
      </c>
      <c r="F31" s="174">
        <f t="shared" si="1"/>
        <v>1</v>
      </c>
      <c r="G31" s="174">
        <f t="shared" si="2"/>
        <v>2.3703703703703702</v>
      </c>
      <c r="H31" s="174">
        <f t="shared" si="3"/>
        <v>2.2814814814814808</v>
      </c>
      <c r="J31" s="5"/>
    </row>
    <row r="32" spans="1:10" x14ac:dyDescent="0.25">
      <c r="A32" s="5" t="s">
        <v>63</v>
      </c>
      <c r="B32" s="5">
        <f>'Imputed and missing data hidden'!BA35</f>
        <v>2</v>
      </c>
      <c r="C32" s="5">
        <f>IF(VLOOKUP(A32,'Hazard &amp; Exposure'!$B$3:$BB$193,53,FALSE)&gt;0,1,0)</f>
        <v>0</v>
      </c>
      <c r="D32" s="174">
        <f>'Indicator Date hidden2'!BB36</f>
        <v>0.33333333333333331</v>
      </c>
      <c r="E32" s="174">
        <f t="shared" si="0"/>
        <v>1.3333333333333321</v>
      </c>
      <c r="F32" s="174">
        <f t="shared" si="1"/>
        <v>1</v>
      </c>
      <c r="G32" s="174">
        <f t="shared" si="2"/>
        <v>4.4444444444444446</v>
      </c>
      <c r="H32" s="174">
        <f t="shared" si="3"/>
        <v>2.3111111111111118</v>
      </c>
      <c r="J32" s="5"/>
    </row>
    <row r="33" spans="1:10" x14ac:dyDescent="0.25">
      <c r="A33" s="5" t="s">
        <v>65</v>
      </c>
      <c r="B33" s="5">
        <f>'Imputed and missing data hidden'!BA36</f>
        <v>0</v>
      </c>
      <c r="C33" s="5">
        <f>IF(VLOOKUP(A33,'Hazard &amp; Exposure'!$B$3:$BB$193,53,FALSE)&gt;0,1,0)</f>
        <v>0</v>
      </c>
      <c r="D33" s="174">
        <f>'Indicator Date hidden2'!BB37</f>
        <v>0.54</v>
      </c>
      <c r="E33" s="174">
        <f t="shared" si="0"/>
        <v>0</v>
      </c>
      <c r="F33" s="174">
        <f t="shared" si="1"/>
        <v>1</v>
      </c>
      <c r="G33" s="174">
        <f t="shared" si="2"/>
        <v>7.2</v>
      </c>
      <c r="H33" s="174">
        <f t="shared" si="3"/>
        <v>2.879999999999999</v>
      </c>
      <c r="J33" s="5"/>
    </row>
    <row r="34" spans="1:10" x14ac:dyDescent="0.25">
      <c r="A34" s="5" t="s">
        <v>74</v>
      </c>
      <c r="B34" s="5">
        <f>'Imputed and missing data hidden'!BA42</f>
        <v>0</v>
      </c>
      <c r="C34" s="5">
        <f>IF(VLOOKUP(A34,'Hazard &amp; Exposure'!$B$3:$BB$193,53,FALSE)&gt;0,1,0)</f>
        <v>0</v>
      </c>
      <c r="D34" s="174">
        <f>'Indicator Date hidden2'!BB43</f>
        <v>0.37254901960784315</v>
      </c>
      <c r="E34" s="174">
        <f t="shared" ref="E34:E65" si="4">IF(B34&gt;B$197,10,10-(B$197-B34)/(B$197-B$196)*10)</f>
        <v>0</v>
      </c>
      <c r="F34" s="174">
        <f t="shared" ref="F34:F65" si="5">IF(C34=1,$B$199,1)</f>
        <v>1</v>
      </c>
      <c r="G34" s="174">
        <f t="shared" ref="G34:G65" si="6">IF(D34&gt;D$197,10,10-(D$197-D34)/(D$197-D$196)*10)</f>
        <v>4.9673202614379086</v>
      </c>
      <c r="H34" s="174">
        <f t="shared" ref="H34:H65" si="7">10-(12.5-AVERAGE(E34,G34)*F34)/12.5*10</f>
        <v>1.9869281045751634</v>
      </c>
      <c r="J34" s="5"/>
    </row>
    <row r="35" spans="1:10" x14ac:dyDescent="0.25">
      <c r="A35" s="5" t="s">
        <v>54</v>
      </c>
      <c r="B35" s="5">
        <f>'Imputed and missing data hidden'!BA31</f>
        <v>0</v>
      </c>
      <c r="C35" s="5">
        <f>IF(VLOOKUP(A35,'Hazard &amp; Exposure'!$B$3:$BB$193,53,FALSE)&gt;0,1,0)</f>
        <v>0</v>
      </c>
      <c r="D35" s="174">
        <f>'Indicator Date hidden2'!BB32</f>
        <v>0.37254901960784315</v>
      </c>
      <c r="E35" s="174">
        <f t="shared" si="4"/>
        <v>0</v>
      </c>
      <c r="F35" s="174">
        <f t="shared" si="5"/>
        <v>1</v>
      </c>
      <c r="G35" s="174">
        <f t="shared" si="6"/>
        <v>4.9673202614379086</v>
      </c>
      <c r="H35" s="174">
        <f t="shared" si="7"/>
        <v>1.9869281045751634</v>
      </c>
      <c r="J35" s="5"/>
    </row>
    <row r="36" spans="1:10" x14ac:dyDescent="0.25">
      <c r="A36" s="5" t="s">
        <v>70</v>
      </c>
      <c r="B36" s="5">
        <f>'Imputed and missing data hidden'!BA40</f>
        <v>5</v>
      </c>
      <c r="C36" s="5">
        <f>IF(VLOOKUP(A36,'Hazard &amp; Exposure'!$B$3:$BB$193,53,FALSE)&gt;0,1,0)</f>
        <v>1</v>
      </c>
      <c r="D36" s="174">
        <f>'Indicator Date hidden2'!BB41</f>
        <v>0.16666666666666666</v>
      </c>
      <c r="E36" s="174">
        <f t="shared" si="4"/>
        <v>3.3333333333333339</v>
      </c>
      <c r="F36" s="174">
        <f t="shared" si="5"/>
        <v>1.25</v>
      </c>
      <c r="G36" s="174">
        <f t="shared" si="6"/>
        <v>2.2222222222222223</v>
      </c>
      <c r="H36" s="174">
        <f t="shared" si="7"/>
        <v>2.7777777777777786</v>
      </c>
      <c r="J36" s="5"/>
    </row>
    <row r="37" spans="1:10" x14ac:dyDescent="0.25">
      <c r="A37" s="5" t="s">
        <v>71</v>
      </c>
      <c r="B37" s="5">
        <f>'Imputed and missing data hidden'!BA39</f>
        <v>1</v>
      </c>
      <c r="C37" s="5">
        <f>IF(VLOOKUP(A37,'Hazard &amp; Exposure'!$B$3:$BB$193,53,FALSE)&gt;0,1,0)</f>
        <v>0</v>
      </c>
      <c r="D37" s="174">
        <f>'Indicator Date hidden2'!BB40</f>
        <v>0.32</v>
      </c>
      <c r="E37" s="174">
        <f t="shared" si="4"/>
        <v>0.66666666666666607</v>
      </c>
      <c r="F37" s="174">
        <f t="shared" si="5"/>
        <v>1</v>
      </c>
      <c r="G37" s="174">
        <f t="shared" si="6"/>
        <v>4.2666666666666666</v>
      </c>
      <c r="H37" s="174">
        <f t="shared" si="7"/>
        <v>1.9733333333333327</v>
      </c>
      <c r="J37" s="5"/>
    </row>
    <row r="38" spans="1:10" x14ac:dyDescent="0.25">
      <c r="A38" s="5" t="s">
        <v>66</v>
      </c>
      <c r="B38" s="5">
        <f>'Imputed and missing data hidden'!BA37</f>
        <v>0</v>
      </c>
      <c r="C38" s="5">
        <f>IF(VLOOKUP(A38,'Hazard &amp; Exposure'!$B$3:$BB$193,53,FALSE)&gt;0,1,0)</f>
        <v>1</v>
      </c>
      <c r="D38" s="174">
        <f>'Indicator Date hidden2'!BB38</f>
        <v>0.37254901960784315</v>
      </c>
      <c r="E38" s="174">
        <f t="shared" si="4"/>
        <v>0</v>
      </c>
      <c r="F38" s="174">
        <f t="shared" si="5"/>
        <v>1.25</v>
      </c>
      <c r="G38" s="174">
        <f t="shared" si="6"/>
        <v>4.9673202614379086</v>
      </c>
      <c r="H38" s="174">
        <f t="shared" si="7"/>
        <v>2.4836601307189543</v>
      </c>
      <c r="J38" s="5"/>
    </row>
    <row r="39" spans="1:10" x14ac:dyDescent="0.25">
      <c r="A39" s="5" t="s">
        <v>68</v>
      </c>
      <c r="B39" s="5">
        <f>'Imputed and missing data hidden'!BA38</f>
        <v>7</v>
      </c>
      <c r="C39" s="5">
        <f>IF(VLOOKUP(A39,'Hazard &amp; Exposure'!$B$3:$BB$193,53,FALSE)&gt;0,1,0)</f>
        <v>0</v>
      </c>
      <c r="D39" s="174">
        <f>'Indicator Date hidden2'!BB39</f>
        <v>0.56521739130434778</v>
      </c>
      <c r="E39" s="174">
        <f t="shared" si="4"/>
        <v>4.666666666666667</v>
      </c>
      <c r="F39" s="174">
        <f t="shared" si="5"/>
        <v>1</v>
      </c>
      <c r="G39" s="174">
        <f t="shared" si="6"/>
        <v>7.5362318840579707</v>
      </c>
      <c r="H39" s="174">
        <f t="shared" si="7"/>
        <v>4.8811594202898547</v>
      </c>
      <c r="J39" s="5"/>
    </row>
    <row r="40" spans="1:10" x14ac:dyDescent="0.25">
      <c r="A40" s="5" t="s">
        <v>58</v>
      </c>
      <c r="B40" s="5">
        <f>'Imputed and missing data hidden'!BA29</f>
        <v>4</v>
      </c>
      <c r="C40" s="5">
        <f>IF(VLOOKUP(A40,'Hazard &amp; Exposure'!$B$3:$BB$193,53,FALSE)&gt;0,1,0)</f>
        <v>0</v>
      </c>
      <c r="D40" s="174">
        <f>'Indicator Date hidden2'!BB30</f>
        <v>0.31914893617021278</v>
      </c>
      <c r="E40" s="174">
        <f t="shared" si="4"/>
        <v>2.666666666666667</v>
      </c>
      <c r="F40" s="174">
        <f t="shared" si="5"/>
        <v>1</v>
      </c>
      <c r="G40" s="174">
        <f t="shared" si="6"/>
        <v>4.255319148936171</v>
      </c>
      <c r="H40" s="174">
        <f t="shared" si="7"/>
        <v>2.7687943262411352</v>
      </c>
      <c r="J40" s="5"/>
    </row>
    <row r="41" spans="1:10" x14ac:dyDescent="0.25">
      <c r="A41" s="5" t="s">
        <v>72</v>
      </c>
      <c r="B41" s="5">
        <f>'Imputed and missing data hidden'!BA41</f>
        <v>1</v>
      </c>
      <c r="C41" s="5">
        <f>IF(VLOOKUP(A41,'Hazard &amp; Exposure'!$B$3:$BB$193,53,FALSE)&gt;0,1,0)</f>
        <v>0</v>
      </c>
      <c r="D41" s="174">
        <f>'Indicator Date hidden2'!BB42</f>
        <v>0.32653061224489793</v>
      </c>
      <c r="E41" s="174">
        <f t="shared" si="4"/>
        <v>0.66666666666666607</v>
      </c>
      <c r="F41" s="174">
        <f t="shared" si="5"/>
        <v>1</v>
      </c>
      <c r="G41" s="174">
        <f t="shared" si="6"/>
        <v>4.353741496598639</v>
      </c>
      <c r="H41" s="174">
        <f t="shared" si="7"/>
        <v>2.0081632653061217</v>
      </c>
      <c r="J41" s="5"/>
    </row>
    <row r="42" spans="1:10" x14ac:dyDescent="0.25">
      <c r="A42" s="5" t="s">
        <v>77</v>
      </c>
      <c r="B42" s="5">
        <f>'Imputed and missing data hidden'!BA44</f>
        <v>8</v>
      </c>
      <c r="C42" s="5">
        <f>IF(VLOOKUP(A42,'Hazard &amp; Exposure'!$B$3:$BB$193,53,FALSE)&gt;0,1,0)</f>
        <v>0</v>
      </c>
      <c r="D42" s="174">
        <f>'Indicator Date hidden2'!BB45</f>
        <v>0.2857142857142857</v>
      </c>
      <c r="E42" s="174">
        <f t="shared" si="4"/>
        <v>5.333333333333333</v>
      </c>
      <c r="F42" s="174">
        <f t="shared" si="5"/>
        <v>1</v>
      </c>
      <c r="G42" s="174">
        <f t="shared" si="6"/>
        <v>3.8095238095238093</v>
      </c>
      <c r="H42" s="174">
        <f t="shared" si="7"/>
        <v>3.6571428571428566</v>
      </c>
      <c r="J42" s="5"/>
    </row>
    <row r="43" spans="1:10" x14ac:dyDescent="0.25">
      <c r="A43" s="5" t="s">
        <v>79</v>
      </c>
      <c r="B43" s="5">
        <f>'Imputed and missing data hidden'!BA45</f>
        <v>5</v>
      </c>
      <c r="C43" s="5">
        <f>IF(VLOOKUP(A43,'Hazard &amp; Exposure'!$B$3:$BB$193,53,FALSE)&gt;0,1,0)</f>
        <v>0</v>
      </c>
      <c r="D43" s="174">
        <f>'Indicator Date hidden2'!BB46</f>
        <v>0.2608695652173913</v>
      </c>
      <c r="E43" s="174">
        <f t="shared" si="4"/>
        <v>3.3333333333333339</v>
      </c>
      <c r="F43" s="174">
        <f t="shared" si="5"/>
        <v>1</v>
      </c>
      <c r="G43" s="174">
        <f t="shared" si="6"/>
        <v>3.4782608695652169</v>
      </c>
      <c r="H43" s="174">
        <f t="shared" si="7"/>
        <v>2.7246376811594208</v>
      </c>
      <c r="J43" s="5"/>
    </row>
    <row r="44" spans="1:10" x14ac:dyDescent="0.25">
      <c r="A44" s="5" t="s">
        <v>81</v>
      </c>
      <c r="B44" s="5">
        <f>'Imputed and missing data hidden'!BA46</f>
        <v>5</v>
      </c>
      <c r="C44" s="5">
        <f>IF(VLOOKUP(A44,'Hazard &amp; Exposure'!$B$3:$BB$193,53,FALSE)&gt;0,1,0)</f>
        <v>0</v>
      </c>
      <c r="D44" s="174">
        <f>'Indicator Date hidden2'!BB47</f>
        <v>0.2</v>
      </c>
      <c r="E44" s="174">
        <f t="shared" si="4"/>
        <v>3.3333333333333339</v>
      </c>
      <c r="F44" s="174">
        <f t="shared" si="5"/>
        <v>1</v>
      </c>
      <c r="G44" s="174">
        <f t="shared" si="6"/>
        <v>2.6666666666666661</v>
      </c>
      <c r="H44" s="174">
        <f t="shared" si="7"/>
        <v>2.4000000000000004</v>
      </c>
      <c r="J44" s="5"/>
    </row>
    <row r="45" spans="1:10" x14ac:dyDescent="0.25">
      <c r="A45" s="5" t="s">
        <v>118</v>
      </c>
      <c r="B45" s="5">
        <f>'Imputed and missing data hidden'!BA64</f>
        <v>6</v>
      </c>
      <c r="C45" s="5">
        <f>IF(VLOOKUP(A45,'Hazard &amp; Exposure'!$B$3:$BB$193,53,FALSE)&gt;0,1,0)</f>
        <v>0</v>
      </c>
      <c r="D45" s="174">
        <f>'Indicator Date hidden2'!BB65</f>
        <v>0.20454545454545456</v>
      </c>
      <c r="E45" s="174">
        <f t="shared" si="4"/>
        <v>4</v>
      </c>
      <c r="F45" s="174">
        <f t="shared" si="5"/>
        <v>1</v>
      </c>
      <c r="G45" s="174">
        <f t="shared" si="6"/>
        <v>2.7272727272727284</v>
      </c>
      <c r="H45" s="174">
        <f t="shared" si="7"/>
        <v>2.6909090909090905</v>
      </c>
      <c r="J45" s="5"/>
    </row>
    <row r="46" spans="1:10" x14ac:dyDescent="0.25">
      <c r="A46" s="5" t="s">
        <v>85</v>
      </c>
      <c r="B46" s="5">
        <f>'Imputed and missing data hidden'!BA48</f>
        <v>5</v>
      </c>
      <c r="C46" s="5">
        <f>IF(VLOOKUP(A46,'Hazard &amp; Exposure'!$B$3:$BB$193,53,FALSE)&gt;0,1,0)</f>
        <v>0</v>
      </c>
      <c r="D46" s="174">
        <f>'Indicator Date hidden2'!BB49</f>
        <v>0.55555555555555558</v>
      </c>
      <c r="E46" s="174">
        <f t="shared" si="4"/>
        <v>3.3333333333333339</v>
      </c>
      <c r="F46" s="174">
        <f t="shared" si="5"/>
        <v>1</v>
      </c>
      <c r="G46" s="174">
        <f t="shared" si="6"/>
        <v>7.4074074074074074</v>
      </c>
      <c r="H46" s="174">
        <f t="shared" si="7"/>
        <v>4.2962962962962958</v>
      </c>
      <c r="J46" s="5"/>
    </row>
    <row r="47" spans="1:10" x14ac:dyDescent="0.25">
      <c r="A47" s="5" t="s">
        <v>87</v>
      </c>
      <c r="B47" s="5">
        <f>'Imputed and missing data hidden'!BA49</f>
        <v>13</v>
      </c>
      <c r="C47" s="5">
        <f>IF(VLOOKUP(A47,'Hazard &amp; Exposure'!$B$3:$BB$193,53,FALSE)&gt;0,1,0)</f>
        <v>0</v>
      </c>
      <c r="D47" s="174">
        <f>'Indicator Date hidden2'!BB50</f>
        <v>0.68292682926829273</v>
      </c>
      <c r="E47" s="174">
        <f t="shared" si="4"/>
        <v>8.6666666666666661</v>
      </c>
      <c r="F47" s="174">
        <f t="shared" si="5"/>
        <v>1</v>
      </c>
      <c r="G47" s="174">
        <f t="shared" si="6"/>
        <v>9.1056910569105689</v>
      </c>
      <c r="H47" s="174">
        <f t="shared" si="7"/>
        <v>7.1089430894308947</v>
      </c>
      <c r="J47" s="5"/>
    </row>
    <row r="48" spans="1:10" x14ac:dyDescent="0.25">
      <c r="A48" s="5" t="s">
        <v>83</v>
      </c>
      <c r="B48" s="5">
        <f>'Imputed and missing data hidden'!BA47</f>
        <v>5</v>
      </c>
      <c r="C48" s="5">
        <f>IF(VLOOKUP(A48,'Hazard &amp; Exposure'!$B$3:$BB$193,53,FALSE)&gt;0,1,0)</f>
        <v>0</v>
      </c>
      <c r="D48" s="174">
        <f>'Indicator Date hidden2'!BB48</f>
        <v>0.26666666666666666</v>
      </c>
      <c r="E48" s="174">
        <f t="shared" si="4"/>
        <v>3.3333333333333339</v>
      </c>
      <c r="F48" s="174">
        <f t="shared" si="5"/>
        <v>1</v>
      </c>
      <c r="G48" s="174">
        <f t="shared" si="6"/>
        <v>3.5555555555555554</v>
      </c>
      <c r="H48" s="174">
        <f t="shared" si="7"/>
        <v>2.7555555555555555</v>
      </c>
      <c r="J48" s="5"/>
    </row>
    <row r="49" spans="1:10" x14ac:dyDescent="0.25">
      <c r="A49" s="5" t="s">
        <v>89</v>
      </c>
      <c r="B49" s="5">
        <f>'Imputed and missing data hidden'!BA50</f>
        <v>0</v>
      </c>
      <c r="C49" s="5">
        <f>IF(VLOOKUP(A49,'Hazard &amp; Exposure'!$B$3:$BB$193,53,FALSE)&gt;0,1,0)</f>
        <v>0</v>
      </c>
      <c r="D49" s="174">
        <f>'Indicator Date hidden2'!BB51</f>
        <v>0.2</v>
      </c>
      <c r="E49" s="174">
        <f t="shared" si="4"/>
        <v>0</v>
      </c>
      <c r="F49" s="174">
        <f t="shared" si="5"/>
        <v>1</v>
      </c>
      <c r="G49" s="174">
        <f t="shared" si="6"/>
        <v>2.6666666666666661</v>
      </c>
      <c r="H49" s="174">
        <f t="shared" si="7"/>
        <v>1.0666666666666664</v>
      </c>
      <c r="J49" s="5"/>
    </row>
    <row r="50" spans="1:10" x14ac:dyDescent="0.25">
      <c r="A50" s="5" t="s">
        <v>4</v>
      </c>
      <c r="B50" s="5">
        <f>'Imputed and missing data hidden'!BA4</f>
        <v>2</v>
      </c>
      <c r="C50" s="5">
        <f>IF(VLOOKUP(A50,'Hazard &amp; Exposure'!$B$3:$BB$193,53,FALSE)&gt;0,1,0)</f>
        <v>0</v>
      </c>
      <c r="D50" s="174">
        <f>'Indicator Date hidden2'!BB5</f>
        <v>0.34693877551020408</v>
      </c>
      <c r="E50" s="174">
        <f t="shared" si="4"/>
        <v>1.3333333333333321</v>
      </c>
      <c r="F50" s="174">
        <f t="shared" si="5"/>
        <v>1</v>
      </c>
      <c r="G50" s="174">
        <f t="shared" si="6"/>
        <v>4.6258503401360542</v>
      </c>
      <c r="H50" s="174">
        <f t="shared" si="7"/>
        <v>2.3836734693877553</v>
      </c>
      <c r="J50" s="5"/>
    </row>
    <row r="51" spans="1:10" x14ac:dyDescent="0.25">
      <c r="A51" s="5" t="s">
        <v>92</v>
      </c>
      <c r="B51" s="5">
        <f>'Imputed and missing data hidden'!BA51</f>
        <v>0</v>
      </c>
      <c r="C51" s="5">
        <f>IF(VLOOKUP(A51,'Hazard &amp; Exposure'!$B$3:$BB$193,53,FALSE)&gt;0,1,0)</f>
        <v>0</v>
      </c>
      <c r="D51" s="174">
        <f>'Indicator Date hidden2'!BB52</f>
        <v>0.2</v>
      </c>
      <c r="E51" s="174">
        <f t="shared" si="4"/>
        <v>0</v>
      </c>
      <c r="F51" s="174">
        <f t="shared" si="5"/>
        <v>1</v>
      </c>
      <c r="G51" s="174">
        <f t="shared" si="6"/>
        <v>2.6666666666666661</v>
      </c>
      <c r="H51" s="174">
        <f t="shared" si="7"/>
        <v>1.0666666666666664</v>
      </c>
      <c r="J51" s="5"/>
    </row>
    <row r="52" spans="1:10" x14ac:dyDescent="0.25">
      <c r="A52" s="5" t="s">
        <v>94</v>
      </c>
      <c r="B52" s="5">
        <f>'Imputed and missing data hidden'!BA52</f>
        <v>1</v>
      </c>
      <c r="C52" s="5">
        <f>IF(VLOOKUP(A52,'Hazard &amp; Exposure'!$B$3:$BB$193,53,FALSE)&gt;0,1,0)</f>
        <v>1</v>
      </c>
      <c r="D52" s="174">
        <f>'Indicator Date hidden2'!BB53</f>
        <v>0.36</v>
      </c>
      <c r="E52" s="174">
        <f t="shared" si="4"/>
        <v>0.66666666666666607</v>
      </c>
      <c r="F52" s="174">
        <f t="shared" si="5"/>
        <v>1.25</v>
      </c>
      <c r="G52" s="174">
        <f t="shared" si="6"/>
        <v>4.8</v>
      </c>
      <c r="H52" s="174">
        <f t="shared" si="7"/>
        <v>2.7333333333333334</v>
      </c>
      <c r="J52" s="5"/>
    </row>
    <row r="53" spans="1:10" x14ac:dyDescent="0.25">
      <c r="A53" s="5" t="s">
        <v>100</v>
      </c>
      <c r="B53" s="5">
        <f>'Imputed and missing data hidden'!BA55</f>
        <v>10</v>
      </c>
      <c r="C53" s="5">
        <f>IF(VLOOKUP(A53,'Hazard &amp; Exposure'!$B$3:$BB$193,53,FALSE)&gt;0,1,0)</f>
        <v>0</v>
      </c>
      <c r="D53" s="174">
        <f>'Indicator Date hidden2'!BB56</f>
        <v>0.19047619047619047</v>
      </c>
      <c r="E53" s="174">
        <f t="shared" si="4"/>
        <v>6.666666666666667</v>
      </c>
      <c r="F53" s="174">
        <f t="shared" si="5"/>
        <v>1</v>
      </c>
      <c r="G53" s="174">
        <f t="shared" si="6"/>
        <v>2.5396825396825395</v>
      </c>
      <c r="H53" s="174">
        <f t="shared" si="7"/>
        <v>3.6825396825396828</v>
      </c>
      <c r="J53" s="5"/>
    </row>
    <row r="54" spans="1:10" x14ac:dyDescent="0.25">
      <c r="A54" s="5" t="s">
        <v>300</v>
      </c>
      <c r="B54" s="5">
        <f>'Imputed and missing data hidden'!BA160</f>
        <v>4</v>
      </c>
      <c r="C54" s="5">
        <f>IF(VLOOKUP(A54,'Hazard &amp; Exposure'!$B$3:$BB$193,53,FALSE)&gt;0,1,0)</f>
        <v>0</v>
      </c>
      <c r="D54" s="174">
        <f>'Indicator Date hidden2'!BB161</f>
        <v>0.17391304347826086</v>
      </c>
      <c r="E54" s="174">
        <f t="shared" si="4"/>
        <v>2.666666666666667</v>
      </c>
      <c r="F54" s="174">
        <f t="shared" si="5"/>
        <v>1</v>
      </c>
      <c r="G54" s="174">
        <f t="shared" si="6"/>
        <v>2.3188405797101455</v>
      </c>
      <c r="H54" s="174">
        <f t="shared" si="7"/>
        <v>1.994202898550725</v>
      </c>
      <c r="J54" s="5"/>
    </row>
    <row r="55" spans="1:10" x14ac:dyDescent="0.25">
      <c r="A55" s="5" t="s">
        <v>102</v>
      </c>
      <c r="B55" s="5">
        <f>'Imputed and missing data hidden'!BA56</f>
        <v>5</v>
      </c>
      <c r="C55" s="5">
        <f>IF(VLOOKUP(A55,'Hazard &amp; Exposure'!$B$3:$BB$193,53,FALSE)&gt;0,1,0)</f>
        <v>0</v>
      </c>
      <c r="D55" s="174">
        <f>'Indicator Date hidden2'!BB57</f>
        <v>0.26666666666666666</v>
      </c>
      <c r="E55" s="174">
        <f t="shared" si="4"/>
        <v>3.3333333333333339</v>
      </c>
      <c r="F55" s="174">
        <f t="shared" si="5"/>
        <v>1</v>
      </c>
      <c r="G55" s="174">
        <f t="shared" si="6"/>
        <v>3.5555555555555554</v>
      </c>
      <c r="H55" s="174">
        <f t="shared" si="7"/>
        <v>2.7555555555555555</v>
      </c>
      <c r="J55" s="5"/>
    </row>
    <row r="56" spans="1:10" x14ac:dyDescent="0.25">
      <c r="A56" s="5" t="s">
        <v>104</v>
      </c>
      <c r="B56" s="5">
        <f>'Imputed and missing data hidden'!BA57</f>
        <v>0</v>
      </c>
      <c r="C56" s="5">
        <f>IF(VLOOKUP(A56,'Hazard &amp; Exposure'!$B$3:$BB$193,53,FALSE)&gt;0,1,0)</f>
        <v>1</v>
      </c>
      <c r="D56" s="174">
        <f>'Indicator Date hidden2'!BB58</f>
        <v>0.31372549019607843</v>
      </c>
      <c r="E56" s="174">
        <f t="shared" si="4"/>
        <v>0</v>
      </c>
      <c r="F56" s="174">
        <f t="shared" si="5"/>
        <v>1.25</v>
      </c>
      <c r="G56" s="174">
        <f t="shared" si="6"/>
        <v>4.1830065359477118</v>
      </c>
      <c r="H56" s="174">
        <f t="shared" si="7"/>
        <v>2.0915032679738559</v>
      </c>
      <c r="J56" s="5"/>
    </row>
    <row r="57" spans="1:10" x14ac:dyDescent="0.25">
      <c r="A57" s="5" t="s">
        <v>108</v>
      </c>
      <c r="B57" s="5">
        <f>'Imputed and missing data hidden'!BA59</f>
        <v>7</v>
      </c>
      <c r="C57" s="5">
        <f>IF(VLOOKUP(A57,'Hazard &amp; Exposure'!$B$3:$BB$193,53,FALSE)&gt;0,1,0)</f>
        <v>0</v>
      </c>
      <c r="D57" s="174">
        <f>'Indicator Date hidden2'!BB60</f>
        <v>0.22727272727272727</v>
      </c>
      <c r="E57" s="174">
        <f t="shared" si="4"/>
        <v>4.666666666666667</v>
      </c>
      <c r="F57" s="174">
        <f t="shared" si="5"/>
        <v>1</v>
      </c>
      <c r="G57" s="174">
        <f t="shared" si="6"/>
        <v>3.0303030303030312</v>
      </c>
      <c r="H57" s="174">
        <f t="shared" si="7"/>
        <v>3.07878787878788</v>
      </c>
      <c r="J57" s="5"/>
    </row>
    <row r="58" spans="1:10" x14ac:dyDescent="0.25">
      <c r="A58" s="5" t="s">
        <v>106</v>
      </c>
      <c r="B58" s="5">
        <f>'Imputed and missing data hidden'!BA58</f>
        <v>6</v>
      </c>
      <c r="C58" s="5">
        <f>IF(VLOOKUP(A58,'Hazard &amp; Exposure'!$B$3:$BB$193,53,FALSE)&gt;0,1,0)</f>
        <v>0</v>
      </c>
      <c r="D58" s="174">
        <f>'Indicator Date hidden2'!BB59</f>
        <v>0.31111111111111112</v>
      </c>
      <c r="E58" s="174">
        <f t="shared" si="4"/>
        <v>4</v>
      </c>
      <c r="F58" s="174">
        <f t="shared" si="5"/>
        <v>1</v>
      </c>
      <c r="G58" s="174">
        <f t="shared" si="6"/>
        <v>4.1481481481481488</v>
      </c>
      <c r="H58" s="174">
        <f t="shared" si="7"/>
        <v>3.2592592592592595</v>
      </c>
      <c r="J58" s="5"/>
    </row>
    <row r="59" spans="1:10" x14ac:dyDescent="0.25">
      <c r="A59" s="5" t="s">
        <v>110</v>
      </c>
      <c r="B59" s="5">
        <f>'Imputed and missing data hidden'!BA60</f>
        <v>5</v>
      </c>
      <c r="C59" s="5">
        <f>IF(VLOOKUP(A59,'Hazard &amp; Exposure'!$B$3:$BB$193,53,FALSE)&gt;0,1,0)</f>
        <v>0</v>
      </c>
      <c r="D59" s="174">
        <f>'Indicator Date hidden2'!BB61</f>
        <v>8.8888888888888892E-2</v>
      </c>
      <c r="E59" s="174">
        <f t="shared" si="4"/>
        <v>3.3333333333333339</v>
      </c>
      <c r="F59" s="174">
        <f t="shared" si="5"/>
        <v>1</v>
      </c>
      <c r="G59" s="174">
        <f t="shared" si="6"/>
        <v>1.1851851851851851</v>
      </c>
      <c r="H59" s="174">
        <f t="shared" si="7"/>
        <v>1.8074074074074069</v>
      </c>
      <c r="J59" s="5"/>
    </row>
    <row r="60" spans="1:10" x14ac:dyDescent="0.25">
      <c r="A60" s="5" t="s">
        <v>208</v>
      </c>
      <c r="B60" s="5">
        <f>'Imputed and missing data hidden'!BA112</f>
        <v>13</v>
      </c>
      <c r="C60" s="5">
        <f>IF(VLOOKUP(A60,'Hazard &amp; Exposure'!$B$3:$BB$193,53,FALSE)&gt;0,1,0)</f>
        <v>0</v>
      </c>
      <c r="D60" s="174">
        <f>'Indicator Date hidden2'!BB113</f>
        <v>0.3</v>
      </c>
      <c r="E60" s="174">
        <f t="shared" si="4"/>
        <v>8.6666666666666661</v>
      </c>
      <c r="F60" s="174">
        <f t="shared" si="5"/>
        <v>1</v>
      </c>
      <c r="G60" s="174">
        <f t="shared" si="6"/>
        <v>4</v>
      </c>
      <c r="H60" s="174">
        <f t="shared" si="7"/>
        <v>5.0666666666666664</v>
      </c>
      <c r="J60" s="5"/>
    </row>
    <row r="61" spans="1:10" x14ac:dyDescent="0.25">
      <c r="A61" s="5" t="s">
        <v>112</v>
      </c>
      <c r="B61" s="5">
        <f>'Imputed and missing data hidden'!BA61</f>
        <v>0</v>
      </c>
      <c r="C61" s="5">
        <f>IF(VLOOKUP(A61,'Hazard &amp; Exposure'!$B$3:$BB$193,53,FALSE)&gt;0,1,0)</f>
        <v>0</v>
      </c>
      <c r="D61" s="174">
        <f>'Indicator Date hidden2'!BB62</f>
        <v>0.38</v>
      </c>
      <c r="E61" s="174">
        <f t="shared" si="4"/>
        <v>0</v>
      </c>
      <c r="F61" s="174">
        <f t="shared" si="5"/>
        <v>1</v>
      </c>
      <c r="G61" s="174">
        <f t="shared" si="6"/>
        <v>5.0666666666666664</v>
      </c>
      <c r="H61" s="174">
        <f t="shared" si="7"/>
        <v>2.0266666666666664</v>
      </c>
      <c r="J61" s="5"/>
    </row>
    <row r="62" spans="1:10" x14ac:dyDescent="0.25">
      <c r="A62" s="5" t="s">
        <v>341</v>
      </c>
      <c r="B62" s="5">
        <f>'Imputed and missing data hidden'!BA183</f>
        <v>5</v>
      </c>
      <c r="C62" s="5">
        <f>IF(VLOOKUP(A62,'Hazard &amp; Exposure'!$B$3:$BB$193,53,FALSE)&gt;0,1,0)</f>
        <v>0</v>
      </c>
      <c r="D62" s="174">
        <f>'Indicator Date hidden2'!BB184</f>
        <v>0.17777777777777778</v>
      </c>
      <c r="E62" s="174">
        <f t="shared" si="4"/>
        <v>3.3333333333333339</v>
      </c>
      <c r="F62" s="174">
        <f t="shared" si="5"/>
        <v>1</v>
      </c>
      <c r="G62" s="174">
        <f t="shared" si="6"/>
        <v>2.3703703703703702</v>
      </c>
      <c r="H62" s="174">
        <f t="shared" si="7"/>
        <v>2.2814814814814808</v>
      </c>
      <c r="J62" s="5"/>
    </row>
    <row r="63" spans="1:10" x14ac:dyDescent="0.25">
      <c r="A63" s="5" t="s">
        <v>116</v>
      </c>
      <c r="B63" s="5">
        <f>'Imputed and missing data hidden'!BA63</f>
        <v>2</v>
      </c>
      <c r="C63" s="5">
        <f>IF(VLOOKUP(A63,'Hazard &amp; Exposure'!$B$3:$BB$193,53,FALSE)&gt;0,1,0)</f>
        <v>0</v>
      </c>
      <c r="D63" s="174">
        <f>'Indicator Date hidden2'!BB64</f>
        <v>0.44897959183673469</v>
      </c>
      <c r="E63" s="174">
        <f t="shared" si="4"/>
        <v>1.3333333333333321</v>
      </c>
      <c r="F63" s="174">
        <f t="shared" si="5"/>
        <v>1</v>
      </c>
      <c r="G63" s="174">
        <f t="shared" si="6"/>
        <v>5.9863945578231288</v>
      </c>
      <c r="H63" s="174">
        <f t="shared" si="7"/>
        <v>2.927891156462584</v>
      </c>
      <c r="J63" s="5"/>
    </row>
    <row r="64" spans="1:10" x14ac:dyDescent="0.25">
      <c r="A64" s="5" t="s">
        <v>120</v>
      </c>
      <c r="B64" s="5">
        <f>'Imputed and missing data hidden'!BA65</f>
        <v>0</v>
      </c>
      <c r="C64" s="5">
        <f>IF(VLOOKUP(A64,'Hazard &amp; Exposure'!$B$3:$BB$193,53,FALSE)&gt;0,1,0)</f>
        <v>0</v>
      </c>
      <c r="D64" s="174">
        <f>'Indicator Date hidden2'!BB66</f>
        <v>0.4</v>
      </c>
      <c r="E64" s="174">
        <f t="shared" si="4"/>
        <v>0</v>
      </c>
      <c r="F64" s="174">
        <f t="shared" si="5"/>
        <v>1</v>
      </c>
      <c r="G64" s="174">
        <f t="shared" si="6"/>
        <v>5.3333333333333339</v>
      </c>
      <c r="H64" s="174">
        <f t="shared" si="7"/>
        <v>2.1333333333333337</v>
      </c>
      <c r="J64" s="5"/>
    </row>
    <row r="65" spans="1:10" x14ac:dyDescent="0.25">
      <c r="A65" s="5" t="s">
        <v>128</v>
      </c>
      <c r="B65" s="5">
        <f>'Imputed and missing data hidden'!BA69</f>
        <v>1</v>
      </c>
      <c r="C65" s="5">
        <f>IF(VLOOKUP(A65,'Hazard &amp; Exposure'!$B$3:$BB$193,53,FALSE)&gt;0,1,0)</f>
        <v>0</v>
      </c>
      <c r="D65" s="174">
        <f>'Indicator Date hidden2'!BB70</f>
        <v>0.18367346938775511</v>
      </c>
      <c r="E65" s="174">
        <f t="shared" si="4"/>
        <v>0.66666666666666607</v>
      </c>
      <c r="F65" s="174">
        <f t="shared" si="5"/>
        <v>1</v>
      </c>
      <c r="G65" s="174">
        <f t="shared" si="6"/>
        <v>2.4489795918367339</v>
      </c>
      <c r="H65" s="174">
        <f t="shared" si="7"/>
        <v>1.2462585034013589</v>
      </c>
      <c r="J65" s="5"/>
    </row>
    <row r="66" spans="1:10" x14ac:dyDescent="0.25">
      <c r="A66" s="5" t="s">
        <v>114</v>
      </c>
      <c r="B66" s="5">
        <f>'Imputed and missing data hidden'!BA62</f>
        <v>1</v>
      </c>
      <c r="C66" s="5">
        <f>IF(VLOOKUP(A66,'Hazard &amp; Exposure'!$B$3:$BB$193,53,FALSE)&gt;0,1,0)</f>
        <v>0</v>
      </c>
      <c r="D66" s="174">
        <f>'Indicator Date hidden2'!BB63</f>
        <v>0.26530612244897961</v>
      </c>
      <c r="E66" s="174">
        <f t="shared" ref="E66:E97" si="8">IF(B66&gt;B$197,10,10-(B$197-B66)/(B$197-B$196)*10)</f>
        <v>0.66666666666666607</v>
      </c>
      <c r="F66" s="174">
        <f t="shared" ref="F66:F97" si="9">IF(C66=1,$B$199,1)</f>
        <v>1</v>
      </c>
      <c r="G66" s="174">
        <f t="shared" ref="G66:G97" si="10">IF(D66&gt;D$197,10,10-(D$197-D66)/(D$197-D$196)*10)</f>
        <v>3.5374149659863949</v>
      </c>
      <c r="H66" s="174">
        <f t="shared" ref="H66:H97" si="11">10-(12.5-AVERAGE(E66,G66)*F66)/12.5*10</f>
        <v>1.6816326530612251</v>
      </c>
      <c r="J66" s="5"/>
    </row>
    <row r="67" spans="1:10" x14ac:dyDescent="0.25">
      <c r="A67" s="5" t="s">
        <v>130</v>
      </c>
      <c r="B67" s="5">
        <f>'Imputed and missing data hidden'!BA70</f>
        <v>3</v>
      </c>
      <c r="C67" s="5">
        <f>IF(VLOOKUP(A67,'Hazard &amp; Exposure'!$B$3:$BB$193,53,FALSE)&gt;0,1,0)</f>
        <v>0</v>
      </c>
      <c r="D67" s="174">
        <f>'Indicator Date hidden2'!BB71</f>
        <v>0.51063829787234039</v>
      </c>
      <c r="E67" s="174">
        <f t="shared" si="8"/>
        <v>2</v>
      </c>
      <c r="F67" s="174">
        <f t="shared" si="9"/>
        <v>1</v>
      </c>
      <c r="G67" s="174">
        <f t="shared" si="10"/>
        <v>6.8085106382978715</v>
      </c>
      <c r="H67" s="174">
        <f t="shared" si="11"/>
        <v>3.5234042553191491</v>
      </c>
      <c r="J67" s="5"/>
    </row>
    <row r="68" spans="1:10" x14ac:dyDescent="0.25">
      <c r="A68" s="5" t="s">
        <v>98</v>
      </c>
      <c r="B68" s="5">
        <f>'Imputed and missing data hidden'!BA54</f>
        <v>9</v>
      </c>
      <c r="C68" s="5">
        <f>IF(VLOOKUP(A68,'Hazard &amp; Exposure'!$B$3:$BB$193,53,FALSE)&gt;0,1,0)</f>
        <v>0</v>
      </c>
      <c r="D68" s="174">
        <f>'Indicator Date hidden2'!BB55</f>
        <v>0.18604651162790697</v>
      </c>
      <c r="E68" s="174">
        <f t="shared" si="8"/>
        <v>6</v>
      </c>
      <c r="F68" s="174">
        <f t="shared" si="9"/>
        <v>1</v>
      </c>
      <c r="G68" s="174">
        <f t="shared" si="10"/>
        <v>2.4806201550387597</v>
      </c>
      <c r="H68" s="174">
        <f t="shared" si="11"/>
        <v>3.3922480620155042</v>
      </c>
      <c r="J68" s="5"/>
    </row>
    <row r="69" spans="1:10" x14ac:dyDescent="0.25">
      <c r="A69" s="5" t="s">
        <v>122</v>
      </c>
      <c r="B69" s="5">
        <f>'Imputed and missing data hidden'!BA66</f>
        <v>4</v>
      </c>
      <c r="C69" s="5">
        <f>IF(VLOOKUP(A69,'Hazard &amp; Exposure'!$B$3:$BB$193,53,FALSE)&gt;0,1,0)</f>
        <v>0</v>
      </c>
      <c r="D69" s="174">
        <f>'Indicator Date hidden2'!BB67</f>
        <v>0.2608695652173913</v>
      </c>
      <c r="E69" s="174">
        <f t="shared" si="8"/>
        <v>2.666666666666667</v>
      </c>
      <c r="F69" s="174">
        <f t="shared" si="9"/>
        <v>1</v>
      </c>
      <c r="G69" s="174">
        <f t="shared" si="10"/>
        <v>3.4782608695652169</v>
      </c>
      <c r="H69" s="174">
        <f t="shared" si="11"/>
        <v>2.4579710144927533</v>
      </c>
      <c r="J69" s="5"/>
    </row>
    <row r="70" spans="1:10" x14ac:dyDescent="0.25">
      <c r="A70" s="5" t="s">
        <v>124</v>
      </c>
      <c r="B70" s="5">
        <f>'Imputed and missing data hidden'!BA67</f>
        <v>12</v>
      </c>
      <c r="C70" s="5">
        <f>IF(VLOOKUP(A70,'Hazard &amp; Exposure'!$B$3:$BB$193,53,FALSE)&gt;0,1,0)</f>
        <v>0</v>
      </c>
      <c r="D70" s="174">
        <f>'Indicator Date hidden2'!BB68</f>
        <v>0.2857142857142857</v>
      </c>
      <c r="E70" s="174">
        <f t="shared" si="8"/>
        <v>8</v>
      </c>
      <c r="F70" s="174">
        <f t="shared" si="9"/>
        <v>1</v>
      </c>
      <c r="G70" s="174">
        <f t="shared" si="10"/>
        <v>3.8095238095238093</v>
      </c>
      <c r="H70" s="174">
        <f t="shared" si="11"/>
        <v>4.7238095238095248</v>
      </c>
      <c r="J70" s="5"/>
    </row>
    <row r="71" spans="1:10" x14ac:dyDescent="0.25">
      <c r="A71" s="5" t="s">
        <v>126</v>
      </c>
      <c r="B71" s="5">
        <f>'Imputed and missing data hidden'!BA68</f>
        <v>1</v>
      </c>
      <c r="C71" s="5">
        <f>IF(VLOOKUP(A71,'Hazard &amp; Exposure'!$B$3:$BB$193,53,FALSE)&gt;0,1,0)</f>
        <v>0</v>
      </c>
      <c r="D71" s="174">
        <f>'Indicator Date hidden2'!BB69</f>
        <v>0.24</v>
      </c>
      <c r="E71" s="174">
        <f t="shared" si="8"/>
        <v>0.66666666666666607</v>
      </c>
      <c r="F71" s="174">
        <f t="shared" si="9"/>
        <v>1</v>
      </c>
      <c r="G71" s="174">
        <f t="shared" si="10"/>
        <v>3.1999999999999993</v>
      </c>
      <c r="H71" s="174">
        <f t="shared" si="11"/>
        <v>1.5466666666666669</v>
      </c>
      <c r="J71" s="5"/>
    </row>
    <row r="72" spans="1:10" x14ac:dyDescent="0.25">
      <c r="A72" s="5" t="s">
        <v>131</v>
      </c>
      <c r="B72" s="5">
        <f>'Imputed and missing data hidden'!BA71</f>
        <v>3</v>
      </c>
      <c r="C72" s="5">
        <f>IF(VLOOKUP(A72,'Hazard &amp; Exposure'!$B$3:$BB$193,53,FALSE)&gt;0,1,0)</f>
        <v>0</v>
      </c>
      <c r="D72" s="174">
        <f>'Indicator Date hidden2'!BB72</f>
        <v>0.53191489361702127</v>
      </c>
      <c r="E72" s="174">
        <f t="shared" si="8"/>
        <v>2</v>
      </c>
      <c r="F72" s="174">
        <f t="shared" si="9"/>
        <v>1</v>
      </c>
      <c r="G72" s="174">
        <f t="shared" si="10"/>
        <v>7.0921985815602833</v>
      </c>
      <c r="H72" s="174">
        <f t="shared" si="11"/>
        <v>3.636879432624113</v>
      </c>
      <c r="J72" s="5"/>
    </row>
    <row r="73" spans="1:10" x14ac:dyDescent="0.25">
      <c r="A73" s="5" t="s">
        <v>135</v>
      </c>
      <c r="B73" s="5">
        <f>'Imputed and missing data hidden'!BA73</f>
        <v>1</v>
      </c>
      <c r="C73" s="5">
        <f>IF(VLOOKUP(A73,'Hazard &amp; Exposure'!$B$3:$BB$193,53,FALSE)&gt;0,1,0)</f>
        <v>0</v>
      </c>
      <c r="D73" s="174">
        <f>'Indicator Date hidden2'!BB74</f>
        <v>0.24</v>
      </c>
      <c r="E73" s="174">
        <f t="shared" si="8"/>
        <v>0.66666666666666607</v>
      </c>
      <c r="F73" s="174">
        <f t="shared" si="9"/>
        <v>1</v>
      </c>
      <c r="G73" s="174">
        <f t="shared" si="10"/>
        <v>3.1999999999999993</v>
      </c>
      <c r="H73" s="174">
        <f t="shared" si="11"/>
        <v>1.5466666666666669</v>
      </c>
      <c r="J73" s="5"/>
    </row>
    <row r="74" spans="1:10" x14ac:dyDescent="0.25">
      <c r="A74" s="5" t="s">
        <v>75</v>
      </c>
      <c r="B74" s="5">
        <f>'Imputed and missing data hidden'!BA43</f>
        <v>4</v>
      </c>
      <c r="C74" s="5">
        <f>IF(VLOOKUP(A74,'Hazard &amp; Exposure'!$B$3:$BB$193,53,FALSE)&gt;0,1,0)</f>
        <v>0</v>
      </c>
      <c r="D74" s="174">
        <f>'Indicator Date hidden2'!BB44</f>
        <v>0.19565217391304349</v>
      </c>
      <c r="E74" s="174">
        <f t="shared" si="8"/>
        <v>2.666666666666667</v>
      </c>
      <c r="F74" s="174">
        <f t="shared" si="9"/>
        <v>1</v>
      </c>
      <c r="G74" s="174">
        <f t="shared" si="10"/>
        <v>2.6086956521739122</v>
      </c>
      <c r="H74" s="174">
        <f t="shared" si="11"/>
        <v>2.1101449275362318</v>
      </c>
      <c r="J74" s="5"/>
    </row>
    <row r="75" spans="1:10" x14ac:dyDescent="0.25">
      <c r="A75" s="5" t="s">
        <v>133</v>
      </c>
      <c r="B75" s="5">
        <f>'Imputed and missing data hidden'!BA72</f>
        <v>0</v>
      </c>
      <c r="C75" s="5">
        <f>IF(VLOOKUP(A75,'Hazard &amp; Exposure'!$B$3:$BB$193,53,FALSE)&gt;0,1,0)</f>
        <v>0</v>
      </c>
      <c r="D75" s="174">
        <f>'Indicator Date hidden2'!BB73</f>
        <v>0.37254901960784315</v>
      </c>
      <c r="E75" s="174">
        <f t="shared" si="8"/>
        <v>0</v>
      </c>
      <c r="F75" s="174">
        <f t="shared" si="9"/>
        <v>1</v>
      </c>
      <c r="G75" s="174">
        <f t="shared" si="10"/>
        <v>4.9673202614379086</v>
      </c>
      <c r="H75" s="174">
        <f t="shared" si="11"/>
        <v>1.9869281045751634</v>
      </c>
      <c r="J75" s="5"/>
    </row>
    <row r="76" spans="1:10" x14ac:dyDescent="0.25">
      <c r="A76" s="5" t="s">
        <v>137</v>
      </c>
      <c r="B76" s="5">
        <f>'Imputed and missing data hidden'!BA74</f>
        <v>5</v>
      </c>
      <c r="C76" s="5">
        <f>IF(VLOOKUP(A76,'Hazard &amp; Exposure'!$B$3:$BB$193,53,FALSE)&gt;0,1,0)</f>
        <v>0</v>
      </c>
      <c r="D76" s="174">
        <f>'Indicator Date hidden2'!BB75</f>
        <v>0.2</v>
      </c>
      <c r="E76" s="174">
        <f t="shared" si="8"/>
        <v>3.3333333333333339</v>
      </c>
      <c r="F76" s="174">
        <f t="shared" si="9"/>
        <v>1</v>
      </c>
      <c r="G76" s="174">
        <f t="shared" si="10"/>
        <v>2.6666666666666661</v>
      </c>
      <c r="H76" s="174">
        <f t="shared" si="11"/>
        <v>2.4000000000000004</v>
      </c>
      <c r="J76" s="5"/>
    </row>
    <row r="77" spans="1:10" x14ac:dyDescent="0.25">
      <c r="A77" s="5" t="s">
        <v>143</v>
      </c>
      <c r="B77" s="5">
        <f>'Imputed and missing data hidden'!BA77</f>
        <v>0</v>
      </c>
      <c r="C77" s="5">
        <f>IF(VLOOKUP(A77,'Hazard &amp; Exposure'!$B$3:$BB$193,53,FALSE)&gt;0,1,0)</f>
        <v>0</v>
      </c>
      <c r="D77" s="174">
        <f>'Indicator Date hidden2'!BB78</f>
        <v>0.31372549019607843</v>
      </c>
      <c r="E77" s="174">
        <f t="shared" si="8"/>
        <v>0</v>
      </c>
      <c r="F77" s="174">
        <f t="shared" si="9"/>
        <v>1</v>
      </c>
      <c r="G77" s="174">
        <f t="shared" si="10"/>
        <v>4.1830065359477118</v>
      </c>
      <c r="H77" s="174">
        <f t="shared" si="11"/>
        <v>1.6732026143790844</v>
      </c>
      <c r="J77" s="5"/>
    </row>
    <row r="78" spans="1:10" x14ac:dyDescent="0.25">
      <c r="A78" s="5" t="s">
        <v>141</v>
      </c>
      <c r="B78" s="5">
        <f>'Imputed and missing data hidden'!BA76</f>
        <v>0</v>
      </c>
      <c r="C78" s="5">
        <f>IF(VLOOKUP(A78,'Hazard &amp; Exposure'!$B$3:$BB$193,53,FALSE)&gt;0,1,0)</f>
        <v>0</v>
      </c>
      <c r="D78" s="174">
        <f>'Indicator Date hidden2'!BB77</f>
        <v>0.5490196078431373</v>
      </c>
      <c r="E78" s="174">
        <f t="shared" si="8"/>
        <v>0</v>
      </c>
      <c r="F78" s="174">
        <f t="shared" si="9"/>
        <v>1</v>
      </c>
      <c r="G78" s="174">
        <f t="shared" si="10"/>
        <v>7.3202614379084974</v>
      </c>
      <c r="H78" s="174">
        <f t="shared" si="11"/>
        <v>2.9281045751633989</v>
      </c>
      <c r="J78" s="5"/>
    </row>
    <row r="79" spans="1:10" x14ac:dyDescent="0.25">
      <c r="A79" s="5" t="s">
        <v>148</v>
      </c>
      <c r="B79" s="5">
        <f>'Imputed and missing data hidden'!BA80</f>
        <v>6</v>
      </c>
      <c r="C79" s="5">
        <f>IF(VLOOKUP(A79,'Hazard &amp; Exposure'!$B$3:$BB$193,53,FALSE)&gt;0,1,0)</f>
        <v>0</v>
      </c>
      <c r="D79" s="174">
        <f>'Indicator Date hidden2'!BB81</f>
        <v>9.0909090909090912E-2</v>
      </c>
      <c r="E79" s="174">
        <f t="shared" si="8"/>
        <v>4</v>
      </c>
      <c r="F79" s="174">
        <f t="shared" si="9"/>
        <v>1</v>
      </c>
      <c r="G79" s="174">
        <f t="shared" si="10"/>
        <v>1.2121212121212128</v>
      </c>
      <c r="H79" s="174">
        <f t="shared" si="11"/>
        <v>2.084848484848485</v>
      </c>
      <c r="J79" s="5"/>
    </row>
    <row r="80" spans="1:10" x14ac:dyDescent="0.25">
      <c r="A80" s="5" t="s">
        <v>145</v>
      </c>
      <c r="B80" s="5">
        <f>'Imputed and missing data hidden'!BA78</f>
        <v>2</v>
      </c>
      <c r="C80" s="5">
        <f>IF(VLOOKUP(A80,'Hazard &amp; Exposure'!$B$3:$BB$193,53,FALSE)&gt;0,1,0)</f>
        <v>0</v>
      </c>
      <c r="D80" s="174">
        <f>'Indicator Date hidden2'!BB79</f>
        <v>0.2978723404255319</v>
      </c>
      <c r="E80" s="174">
        <f t="shared" si="8"/>
        <v>1.3333333333333321</v>
      </c>
      <c r="F80" s="174">
        <f t="shared" si="9"/>
        <v>1</v>
      </c>
      <c r="G80" s="174">
        <f t="shared" si="10"/>
        <v>3.9716312056737593</v>
      </c>
      <c r="H80" s="174">
        <f t="shared" si="11"/>
        <v>2.1219858156028373</v>
      </c>
      <c r="J80" s="5"/>
    </row>
    <row r="81" spans="1:10" x14ac:dyDescent="0.25">
      <c r="A81" s="5" t="s">
        <v>146</v>
      </c>
      <c r="B81" s="5">
        <f>'Imputed and missing data hidden'!BA79</f>
        <v>2</v>
      </c>
      <c r="C81" s="5">
        <f>IF(VLOOKUP(A81,'Hazard &amp; Exposure'!$B$3:$BB$193,53,FALSE)&gt;0,1,0)</f>
        <v>1</v>
      </c>
      <c r="D81" s="174">
        <f>'Indicator Date hidden2'!BB80</f>
        <v>0.38775510204081631</v>
      </c>
      <c r="E81" s="174">
        <f t="shared" si="8"/>
        <v>1.3333333333333321</v>
      </c>
      <c r="F81" s="174">
        <f t="shared" si="9"/>
        <v>1.25</v>
      </c>
      <c r="G81" s="174">
        <f t="shared" si="10"/>
        <v>5.1700680272108839</v>
      </c>
      <c r="H81" s="174">
        <f t="shared" si="11"/>
        <v>3.2517006802721085</v>
      </c>
      <c r="J81" s="5"/>
    </row>
    <row r="82" spans="1:10" x14ac:dyDescent="0.25">
      <c r="A82" s="5" t="s">
        <v>139</v>
      </c>
      <c r="B82" s="5">
        <f>'Imputed and missing data hidden'!BA75</f>
        <v>9</v>
      </c>
      <c r="C82" s="5">
        <f>IF(VLOOKUP(A82,'Hazard &amp; Exposure'!$B$3:$BB$193,53,FALSE)&gt;0,1,0)</f>
        <v>0</v>
      </c>
      <c r="D82" s="174">
        <f>'Indicator Date hidden2'!BB76</f>
        <v>0.11627906976744186</v>
      </c>
      <c r="E82" s="174">
        <f t="shared" si="8"/>
        <v>6</v>
      </c>
      <c r="F82" s="174">
        <f t="shared" si="9"/>
        <v>1</v>
      </c>
      <c r="G82" s="174">
        <f t="shared" si="10"/>
        <v>1.550387596899224</v>
      </c>
      <c r="H82" s="174">
        <f t="shared" si="11"/>
        <v>3.0201550387596896</v>
      </c>
      <c r="J82" s="5"/>
    </row>
    <row r="83" spans="1:10" x14ac:dyDescent="0.25">
      <c r="A83" s="5" t="s">
        <v>150</v>
      </c>
      <c r="B83" s="5">
        <f>'Imputed and missing data hidden'!BA81</f>
        <v>7</v>
      </c>
      <c r="C83" s="5">
        <f>IF(VLOOKUP(A83,'Hazard &amp; Exposure'!$B$3:$BB$193,53,FALSE)&gt;0,1,0)</f>
        <v>0</v>
      </c>
      <c r="D83" s="174">
        <f>'Indicator Date hidden2'!BB82</f>
        <v>0.23255813953488372</v>
      </c>
      <c r="E83" s="174">
        <f t="shared" si="8"/>
        <v>4.666666666666667</v>
      </c>
      <c r="F83" s="174">
        <f t="shared" si="9"/>
        <v>1</v>
      </c>
      <c r="G83" s="174">
        <f t="shared" si="10"/>
        <v>3.1007751937984498</v>
      </c>
      <c r="H83" s="174">
        <f t="shared" si="11"/>
        <v>3.1069767441860465</v>
      </c>
      <c r="J83" s="5"/>
    </row>
    <row r="84" spans="1:10" x14ac:dyDescent="0.25">
      <c r="A84" s="5" t="s">
        <v>152</v>
      </c>
      <c r="B84" s="5">
        <f>'Imputed and missing data hidden'!BA82</f>
        <v>4</v>
      </c>
      <c r="C84" s="5">
        <f>IF(VLOOKUP(A84,'Hazard &amp; Exposure'!$B$3:$BB$193,53,FALSE)&gt;0,1,0)</f>
        <v>0</v>
      </c>
      <c r="D84" s="174">
        <f>'Indicator Date hidden2'!BB83</f>
        <v>0.10869565217391304</v>
      </c>
      <c r="E84" s="174">
        <f t="shared" si="8"/>
        <v>2.666666666666667</v>
      </c>
      <c r="F84" s="174">
        <f t="shared" si="9"/>
        <v>1</v>
      </c>
      <c r="G84" s="174">
        <f t="shared" si="10"/>
        <v>1.4492753623188417</v>
      </c>
      <c r="H84" s="174">
        <f t="shared" si="11"/>
        <v>1.6463768115942035</v>
      </c>
      <c r="J84" s="5"/>
    </row>
    <row r="85" spans="1:10" x14ac:dyDescent="0.25">
      <c r="A85" s="5" t="s">
        <v>154</v>
      </c>
      <c r="B85" s="5">
        <f>'Imputed and missing data hidden'!BA83</f>
        <v>1</v>
      </c>
      <c r="C85" s="5">
        <f>IF(VLOOKUP(A85,'Hazard &amp; Exposure'!$B$3:$BB$193,53,FALSE)&gt;0,1,0)</f>
        <v>0</v>
      </c>
      <c r="D85" s="174">
        <f>'Indicator Date hidden2'!BB84</f>
        <v>0.53061224489795922</v>
      </c>
      <c r="E85" s="174">
        <f t="shared" si="8"/>
        <v>0.66666666666666607</v>
      </c>
      <c r="F85" s="174">
        <f t="shared" si="9"/>
        <v>1</v>
      </c>
      <c r="G85" s="174">
        <f t="shared" si="10"/>
        <v>7.0748299319727899</v>
      </c>
      <c r="H85" s="174">
        <f t="shared" si="11"/>
        <v>3.0965986394557827</v>
      </c>
      <c r="J85" s="5"/>
    </row>
    <row r="86" spans="1:10" x14ac:dyDescent="0.25">
      <c r="A86" s="5" t="s">
        <v>158</v>
      </c>
      <c r="B86" s="5">
        <f>'Imputed and missing data hidden'!BA85</f>
        <v>1</v>
      </c>
      <c r="C86" s="5">
        <f>IF(VLOOKUP(A86,'Hazard &amp; Exposure'!$B$3:$BB$193,53,FALSE)&gt;0,1,0)</f>
        <v>0</v>
      </c>
      <c r="D86" s="174">
        <f>'Indicator Date hidden2'!BB86</f>
        <v>0.46938775510204084</v>
      </c>
      <c r="E86" s="174">
        <f t="shared" si="8"/>
        <v>0.66666666666666607</v>
      </c>
      <c r="F86" s="174">
        <f t="shared" si="9"/>
        <v>1</v>
      </c>
      <c r="G86" s="174">
        <f t="shared" si="10"/>
        <v>6.2585034013605441</v>
      </c>
      <c r="H86" s="174">
        <f t="shared" si="11"/>
        <v>2.7700680272108835</v>
      </c>
      <c r="J86" s="5"/>
    </row>
    <row r="87" spans="1:10" x14ac:dyDescent="0.25">
      <c r="A87" s="5" t="s">
        <v>156</v>
      </c>
      <c r="B87" s="5">
        <f>'Imputed and missing data hidden'!BA84</f>
        <v>4</v>
      </c>
      <c r="C87" s="5">
        <f>IF(VLOOKUP(A87,'Hazard &amp; Exposure'!$B$3:$BB$193,53,FALSE)&gt;0,1,0)</f>
        <v>0</v>
      </c>
      <c r="D87" s="174">
        <f>'Indicator Date hidden2'!BB85</f>
        <v>0.63043478260869568</v>
      </c>
      <c r="E87" s="174">
        <f t="shared" si="8"/>
        <v>2.666666666666667</v>
      </c>
      <c r="F87" s="174">
        <f t="shared" si="9"/>
        <v>1</v>
      </c>
      <c r="G87" s="174">
        <f t="shared" si="10"/>
        <v>8.4057971014492754</v>
      </c>
      <c r="H87" s="174">
        <f t="shared" si="11"/>
        <v>4.4289855072463773</v>
      </c>
      <c r="J87" s="5"/>
    </row>
    <row r="88" spans="1:10" x14ac:dyDescent="0.25">
      <c r="A88" s="5" t="s">
        <v>160</v>
      </c>
      <c r="B88" s="5">
        <f>'Imputed and missing data hidden'!BA86</f>
        <v>3</v>
      </c>
      <c r="C88" s="5">
        <f>IF(VLOOKUP(A88,'Hazard &amp; Exposure'!$B$3:$BB$193,53,FALSE)&gt;0,1,0)</f>
        <v>0</v>
      </c>
      <c r="D88" s="174">
        <f>'Indicator Date hidden2'!BB87</f>
        <v>0.44680851063829785</v>
      </c>
      <c r="E88" s="174">
        <f t="shared" si="8"/>
        <v>2</v>
      </c>
      <c r="F88" s="174">
        <f t="shared" si="9"/>
        <v>1</v>
      </c>
      <c r="G88" s="174">
        <f t="shared" si="10"/>
        <v>5.957446808510638</v>
      </c>
      <c r="H88" s="174">
        <f t="shared" si="11"/>
        <v>3.182978723404255</v>
      </c>
      <c r="J88" s="5"/>
    </row>
    <row r="89" spans="1:10" x14ac:dyDescent="0.25">
      <c r="A89" s="5" t="s">
        <v>162</v>
      </c>
      <c r="B89" s="5">
        <f>'Imputed and missing data hidden'!BA87</f>
        <v>0</v>
      </c>
      <c r="C89" s="5">
        <f>IF(VLOOKUP(A89,'Hazard &amp; Exposure'!$B$3:$BB$193,53,FALSE)&gt;0,1,0)</f>
        <v>0</v>
      </c>
      <c r="D89" s="174">
        <f>'Indicator Date hidden2'!BB88</f>
        <v>0.37254901960784315</v>
      </c>
      <c r="E89" s="174">
        <f t="shared" si="8"/>
        <v>0</v>
      </c>
      <c r="F89" s="174">
        <f t="shared" si="9"/>
        <v>1</v>
      </c>
      <c r="G89" s="174">
        <f t="shared" si="10"/>
        <v>4.9673202614379086</v>
      </c>
      <c r="H89" s="174">
        <f t="shared" si="11"/>
        <v>1.9869281045751634</v>
      </c>
      <c r="J89" s="5"/>
    </row>
    <row r="90" spans="1:10" x14ac:dyDescent="0.25">
      <c r="A90" s="5" t="s">
        <v>169</v>
      </c>
      <c r="B90" s="5">
        <f>'Imputed and missing data hidden'!BA92</f>
        <v>2</v>
      </c>
      <c r="C90" s="5">
        <f>IF(VLOOKUP(A90,'Hazard &amp; Exposure'!$B$3:$BB$193,53,FALSE)&gt;0,1,0)</f>
        <v>0</v>
      </c>
      <c r="D90" s="174">
        <f>'Indicator Date hidden2'!BB93</f>
        <v>0.14583333333333334</v>
      </c>
      <c r="E90" s="174">
        <f t="shared" si="8"/>
        <v>1.3333333333333321</v>
      </c>
      <c r="F90" s="174">
        <f t="shared" si="9"/>
        <v>1</v>
      </c>
      <c r="G90" s="174">
        <f t="shared" si="10"/>
        <v>1.9444444444444446</v>
      </c>
      <c r="H90" s="174">
        <f t="shared" si="11"/>
        <v>1.3111111111111118</v>
      </c>
      <c r="J90" s="5"/>
    </row>
    <row r="91" spans="1:10" x14ac:dyDescent="0.25">
      <c r="A91" s="5" t="s">
        <v>52</v>
      </c>
      <c r="B91" s="5">
        <f>'Imputed and missing data hidden'!BA30</f>
        <v>0</v>
      </c>
      <c r="C91" s="5">
        <f>IF(VLOOKUP(A91,'Hazard &amp; Exposure'!$B$3:$BB$193,53,FALSE)&gt;0,1,0)</f>
        <v>0</v>
      </c>
      <c r="D91" s="174">
        <f>'Indicator Date hidden2'!BB31</f>
        <v>0.4</v>
      </c>
      <c r="E91" s="174">
        <f t="shared" si="8"/>
        <v>0</v>
      </c>
      <c r="F91" s="174">
        <f t="shared" si="9"/>
        <v>1</v>
      </c>
      <c r="G91" s="174">
        <f t="shared" si="10"/>
        <v>5.3333333333333339</v>
      </c>
      <c r="H91" s="174">
        <f t="shared" si="11"/>
        <v>2.1333333333333337</v>
      </c>
      <c r="J91" s="5"/>
    </row>
    <row r="92" spans="1:10" x14ac:dyDescent="0.25">
      <c r="A92" s="5" t="s">
        <v>164</v>
      </c>
      <c r="B92" s="5">
        <f>'Imputed and missing data hidden'!BA88</f>
        <v>11</v>
      </c>
      <c r="C92" s="5">
        <f>IF(VLOOKUP(A92,'Hazard &amp; Exposure'!$B$3:$BB$193,53,FALSE)&gt;0,1,0)</f>
        <v>0</v>
      </c>
      <c r="D92" s="174">
        <f>'Indicator Date hidden2'!BB89</f>
        <v>0.5641025641025641</v>
      </c>
      <c r="E92" s="174">
        <f t="shared" si="8"/>
        <v>7.3333333333333339</v>
      </c>
      <c r="F92" s="174">
        <f t="shared" si="9"/>
        <v>1</v>
      </c>
      <c r="G92" s="174">
        <f t="shared" si="10"/>
        <v>7.5213675213675213</v>
      </c>
      <c r="H92" s="174">
        <f t="shared" si="11"/>
        <v>5.9418803418803421</v>
      </c>
      <c r="J92" s="5"/>
    </row>
    <row r="93" spans="1:10" x14ac:dyDescent="0.25">
      <c r="A93" s="5" t="s">
        <v>265</v>
      </c>
      <c r="B93" s="5">
        <f>'Imputed and missing data hidden'!BA143</f>
        <v>14</v>
      </c>
      <c r="C93" s="5">
        <f>IF(VLOOKUP(A93,'Hazard &amp; Exposure'!$B$3:$BB$193,53,FALSE)&gt;0,1,0)</f>
        <v>0</v>
      </c>
      <c r="D93" s="174">
        <f>'Indicator Date hidden2'!BB144</f>
        <v>0.4</v>
      </c>
      <c r="E93" s="174">
        <f t="shared" si="8"/>
        <v>9.3333333333333339</v>
      </c>
      <c r="F93" s="174">
        <f t="shared" si="9"/>
        <v>1</v>
      </c>
      <c r="G93" s="174">
        <f t="shared" si="10"/>
        <v>5.3333333333333339</v>
      </c>
      <c r="H93" s="174">
        <f t="shared" si="11"/>
        <v>5.8666666666666671</v>
      </c>
      <c r="J93" s="5"/>
    </row>
    <row r="94" spans="1:10" x14ac:dyDescent="0.25">
      <c r="A94" s="5" t="s">
        <v>297</v>
      </c>
      <c r="B94" s="5">
        <f>'Imputed and missing data hidden'!BA90</f>
        <v>4</v>
      </c>
      <c r="C94" s="5">
        <f>IF(VLOOKUP(A94,'Hazard &amp; Exposure'!$B$3:$BB$193,53,FALSE)&gt;0,1,0)</f>
        <v>0</v>
      </c>
      <c r="D94" s="174">
        <f>'Indicator Date hidden2'!BB91</f>
        <v>0.47826086956521741</v>
      </c>
      <c r="E94" s="174">
        <f t="shared" si="8"/>
        <v>2.666666666666667</v>
      </c>
      <c r="F94" s="174">
        <f t="shared" si="9"/>
        <v>1</v>
      </c>
      <c r="G94" s="174">
        <f t="shared" si="10"/>
        <v>6.3768115942028984</v>
      </c>
      <c r="H94" s="174">
        <f t="shared" si="11"/>
        <v>3.6173913043478265</v>
      </c>
      <c r="J94" s="5"/>
    </row>
    <row r="95" spans="1:10" x14ac:dyDescent="0.25">
      <c r="A95" s="5" t="s">
        <v>167</v>
      </c>
      <c r="B95" s="5">
        <f>'Imputed and missing data hidden'!BA91</f>
        <v>5</v>
      </c>
      <c r="C95" s="5">
        <f>IF(VLOOKUP(A95,'Hazard &amp; Exposure'!$B$3:$BB$193,53,FALSE)&gt;0,1,0)</f>
        <v>0</v>
      </c>
      <c r="D95" s="174">
        <f>'Indicator Date hidden2'!BB92</f>
        <v>0.17777777777777778</v>
      </c>
      <c r="E95" s="174">
        <f t="shared" si="8"/>
        <v>3.3333333333333339</v>
      </c>
      <c r="F95" s="174">
        <f t="shared" si="9"/>
        <v>1</v>
      </c>
      <c r="G95" s="174">
        <f t="shared" si="10"/>
        <v>2.3703703703703702</v>
      </c>
      <c r="H95" s="174">
        <f t="shared" si="11"/>
        <v>2.2814814814814808</v>
      </c>
      <c r="J95" s="5"/>
    </row>
    <row r="96" spans="1:10" x14ac:dyDescent="0.25">
      <c r="A96" s="5" t="s">
        <v>171</v>
      </c>
      <c r="B96" s="5">
        <f>'Imputed and missing data hidden'!BA93</f>
        <v>0</v>
      </c>
      <c r="C96" s="5">
        <f>IF(VLOOKUP(A96,'Hazard &amp; Exposure'!$B$3:$BB$193,53,FALSE)&gt;0,1,0)</f>
        <v>0</v>
      </c>
      <c r="D96" s="174">
        <f>'Indicator Date hidden2'!BB94</f>
        <v>0.4</v>
      </c>
      <c r="E96" s="174">
        <f t="shared" si="8"/>
        <v>0</v>
      </c>
      <c r="F96" s="174">
        <f t="shared" si="9"/>
        <v>1</v>
      </c>
      <c r="G96" s="174">
        <f t="shared" si="10"/>
        <v>5.3333333333333339</v>
      </c>
      <c r="H96" s="174">
        <f t="shared" si="11"/>
        <v>2.1333333333333337</v>
      </c>
      <c r="J96" s="5"/>
    </row>
    <row r="97" spans="1:10" x14ac:dyDescent="0.25">
      <c r="A97" s="5" t="s">
        <v>173</v>
      </c>
      <c r="B97" s="5">
        <f>'Imputed and missing data hidden'!BA95</f>
        <v>6</v>
      </c>
      <c r="C97" s="5">
        <f>IF(VLOOKUP(A97,'Hazard &amp; Exposure'!$B$3:$BB$193,53,FALSE)&gt;0,1,0)</f>
        <v>1</v>
      </c>
      <c r="D97" s="174">
        <f>'Indicator Date hidden2'!BB96</f>
        <v>0.15555555555555556</v>
      </c>
      <c r="E97" s="174">
        <f t="shared" si="8"/>
        <v>4</v>
      </c>
      <c r="F97" s="174">
        <f t="shared" si="9"/>
        <v>1.25</v>
      </c>
      <c r="G97" s="174">
        <f t="shared" si="10"/>
        <v>2.0740740740740735</v>
      </c>
      <c r="H97" s="174">
        <f t="shared" si="11"/>
        <v>3.0370370370370372</v>
      </c>
      <c r="J97" s="5"/>
    </row>
    <row r="98" spans="1:10" x14ac:dyDescent="0.25">
      <c r="A98" s="5" t="s">
        <v>177</v>
      </c>
      <c r="B98" s="5">
        <f>'Imputed and missing data hidden'!BA97</f>
        <v>3</v>
      </c>
      <c r="C98" s="5">
        <f>IF(VLOOKUP(A98,'Hazard &amp; Exposure'!$B$3:$BB$193,53,FALSE)&gt;0,1,0)</f>
        <v>0</v>
      </c>
      <c r="D98" s="174">
        <f>'Indicator Date hidden2'!BB98</f>
        <v>0.42553191489361702</v>
      </c>
      <c r="E98" s="174">
        <f t="shared" ref="E98:E129" si="12">IF(B98&gt;B$197,10,10-(B$197-B98)/(B$197-B$196)*10)</f>
        <v>2</v>
      </c>
      <c r="F98" s="174">
        <f t="shared" ref="F98:F129" si="13">IF(C98=1,$B$199,1)</f>
        <v>1</v>
      </c>
      <c r="G98" s="174">
        <f t="shared" ref="G98:G129" si="14">IF(D98&gt;D$197,10,10-(D$197-D98)/(D$197-D$196)*10)</f>
        <v>5.6737588652482271</v>
      </c>
      <c r="H98" s="174">
        <f t="shared" ref="H98:H129" si="15">10-(12.5-AVERAGE(E98,G98)*F98)/12.5*10</f>
        <v>3.0695035460992912</v>
      </c>
      <c r="J98" s="5"/>
    </row>
    <row r="99" spans="1:10" x14ac:dyDescent="0.25">
      <c r="A99" s="5" t="s">
        <v>179</v>
      </c>
      <c r="B99" s="5">
        <f>'Imputed and missing data hidden'!BA98</f>
        <v>10</v>
      </c>
      <c r="C99" s="5">
        <f>IF(VLOOKUP(A99,'Hazard &amp; Exposure'!$B$3:$BB$193,53,FALSE)&gt;0,1,0)</f>
        <v>1</v>
      </c>
      <c r="D99" s="174">
        <f>'Indicator Date hidden2'!BB99</f>
        <v>0.67441860465116277</v>
      </c>
      <c r="E99" s="174">
        <f t="shared" si="12"/>
        <v>6.666666666666667</v>
      </c>
      <c r="F99" s="174">
        <f t="shared" si="13"/>
        <v>1.25</v>
      </c>
      <c r="G99" s="174">
        <f t="shared" si="14"/>
        <v>8.9922480620155039</v>
      </c>
      <c r="H99" s="174">
        <f t="shared" si="15"/>
        <v>7.8294573643410841</v>
      </c>
      <c r="J99" s="5"/>
    </row>
    <row r="100" spans="1:10" x14ac:dyDescent="0.25">
      <c r="A100" s="5" t="s">
        <v>267</v>
      </c>
      <c r="B100" s="5">
        <f>'Imputed and missing data hidden'!BA144</f>
        <v>6</v>
      </c>
      <c r="C100" s="5">
        <f>IF(VLOOKUP(A100,'Hazard &amp; Exposure'!$B$3:$BB$193,53,FALSE)&gt;0,1,0)</f>
        <v>0</v>
      </c>
      <c r="D100" s="174">
        <f>'Indicator Date hidden2'!BB145</f>
        <v>0.61702127659574468</v>
      </c>
      <c r="E100" s="174">
        <f t="shared" si="12"/>
        <v>4</v>
      </c>
      <c r="F100" s="174">
        <f t="shared" si="13"/>
        <v>1</v>
      </c>
      <c r="G100" s="174">
        <f t="shared" si="14"/>
        <v>8.2269503546099294</v>
      </c>
      <c r="H100" s="174">
        <f t="shared" si="15"/>
        <v>4.8907801418439725</v>
      </c>
      <c r="J100" s="5"/>
    </row>
    <row r="101" spans="1:10" x14ac:dyDescent="0.25">
      <c r="A101" s="5" t="s">
        <v>181</v>
      </c>
      <c r="B101" s="5">
        <f>'Imputed and missing data hidden'!BA99</f>
        <v>23</v>
      </c>
      <c r="C101" s="5">
        <f>IF(VLOOKUP(A101,'Hazard &amp; Exposure'!$B$3:$BB$193,53,FALSE)&gt;0,1,0)</f>
        <v>0</v>
      </c>
      <c r="D101" s="174">
        <f>'Indicator Date hidden2'!BB100</f>
        <v>3.125E-2</v>
      </c>
      <c r="E101" s="174">
        <f t="shared" si="12"/>
        <v>10</v>
      </c>
      <c r="F101" s="174">
        <f t="shared" si="13"/>
        <v>1</v>
      </c>
      <c r="G101" s="174">
        <f t="shared" si="14"/>
        <v>0.41666666666666607</v>
      </c>
      <c r="H101" s="174">
        <f t="shared" si="15"/>
        <v>4.1666666666666661</v>
      </c>
      <c r="J101" s="5"/>
    </row>
    <row r="102" spans="1:10" x14ac:dyDescent="0.25">
      <c r="A102" s="5" t="s">
        <v>302</v>
      </c>
      <c r="B102" s="5">
        <f>'Imputed and missing data hidden'!BA161</f>
        <v>1</v>
      </c>
      <c r="C102" s="5">
        <f>IF(VLOOKUP(A102,'Hazard &amp; Exposure'!$B$3:$BB$193,53,FALSE)&gt;0,1,0)</f>
        <v>0</v>
      </c>
      <c r="D102" s="174">
        <f>'Indicator Date hidden2'!BB162</f>
        <v>0.18</v>
      </c>
      <c r="E102" s="174">
        <f t="shared" si="12"/>
        <v>0.66666666666666607</v>
      </c>
      <c r="F102" s="174">
        <f t="shared" si="13"/>
        <v>1</v>
      </c>
      <c r="G102" s="174">
        <f t="shared" si="14"/>
        <v>2.3999999999999986</v>
      </c>
      <c r="H102" s="174">
        <f t="shared" si="15"/>
        <v>1.2266666666666648</v>
      </c>
      <c r="J102" s="5"/>
    </row>
    <row r="103" spans="1:10" x14ac:dyDescent="0.25">
      <c r="A103" s="5" t="s">
        <v>175</v>
      </c>
      <c r="B103" s="5">
        <f>'Imputed and missing data hidden'!BA96</f>
        <v>2</v>
      </c>
      <c r="C103" s="5">
        <f>IF(VLOOKUP(A103,'Hazard &amp; Exposure'!$B$3:$BB$193,53,FALSE)&gt;0,1,0)</f>
        <v>0</v>
      </c>
      <c r="D103" s="174">
        <f>'Indicator Date hidden2'!BB97</f>
        <v>0.3125</v>
      </c>
      <c r="E103" s="174">
        <f t="shared" si="12"/>
        <v>1.3333333333333321</v>
      </c>
      <c r="F103" s="174">
        <f t="shared" si="13"/>
        <v>1</v>
      </c>
      <c r="G103" s="174">
        <f t="shared" si="14"/>
        <v>4.1666666666666661</v>
      </c>
      <c r="H103" s="174">
        <f t="shared" si="15"/>
        <v>2.1999999999999993</v>
      </c>
      <c r="J103" s="5"/>
    </row>
    <row r="104" spans="1:10" x14ac:dyDescent="0.25">
      <c r="A104" s="5" t="s">
        <v>183</v>
      </c>
      <c r="B104" s="5">
        <f>'Imputed and missing data hidden'!BA100</f>
        <v>5</v>
      </c>
      <c r="C104" s="5">
        <f>IF(VLOOKUP(A104,'Hazard &amp; Exposure'!$B$3:$BB$193,53,FALSE)&gt;0,1,0)</f>
        <v>0</v>
      </c>
      <c r="D104" s="174">
        <f>'Indicator Date hidden2'!BB101</f>
        <v>0.22222222222222221</v>
      </c>
      <c r="E104" s="174">
        <f t="shared" si="12"/>
        <v>3.3333333333333339</v>
      </c>
      <c r="F104" s="174">
        <f t="shared" si="13"/>
        <v>1</v>
      </c>
      <c r="G104" s="174">
        <f t="shared" si="14"/>
        <v>2.9629629629629628</v>
      </c>
      <c r="H104" s="174">
        <f t="shared" si="15"/>
        <v>2.518518518518519</v>
      </c>
      <c r="J104" s="5"/>
    </row>
    <row r="105" spans="1:10" x14ac:dyDescent="0.25">
      <c r="A105" s="5" t="s">
        <v>185</v>
      </c>
      <c r="B105" s="5">
        <f>'Imputed and missing data hidden'!BA101</f>
        <v>7</v>
      </c>
      <c r="C105" s="5">
        <f>IF(VLOOKUP(A105,'Hazard &amp; Exposure'!$B$3:$BB$193,53,FALSE)&gt;0,1,0)</f>
        <v>0</v>
      </c>
      <c r="D105" s="174">
        <f>'Indicator Date hidden2'!BB102</f>
        <v>0.11627906976744186</v>
      </c>
      <c r="E105" s="174">
        <f t="shared" si="12"/>
        <v>4.666666666666667</v>
      </c>
      <c r="F105" s="174">
        <f t="shared" si="13"/>
        <v>1</v>
      </c>
      <c r="G105" s="174">
        <f t="shared" si="14"/>
        <v>1.550387596899224</v>
      </c>
      <c r="H105" s="174">
        <f t="shared" si="15"/>
        <v>2.4868217054263564</v>
      </c>
      <c r="J105" s="5"/>
    </row>
    <row r="106" spans="1:10" x14ac:dyDescent="0.25">
      <c r="A106" s="5" t="s">
        <v>172</v>
      </c>
      <c r="B106" s="5">
        <f>'Imputed and missing data hidden'!BA94</f>
        <v>5</v>
      </c>
      <c r="C106" s="5">
        <f>IF(VLOOKUP(A106,'Hazard &amp; Exposure'!$B$3:$BB$193,53,FALSE)&gt;0,1,0)</f>
        <v>0</v>
      </c>
      <c r="D106" s="174">
        <f>'Indicator Date hidden2'!BB95</f>
        <v>0.2</v>
      </c>
      <c r="E106" s="174">
        <f t="shared" si="12"/>
        <v>3.3333333333333339</v>
      </c>
      <c r="F106" s="174">
        <f t="shared" si="13"/>
        <v>1</v>
      </c>
      <c r="G106" s="174">
        <f t="shared" si="14"/>
        <v>2.6666666666666661</v>
      </c>
      <c r="H106" s="174">
        <f t="shared" si="15"/>
        <v>2.4000000000000004</v>
      </c>
      <c r="J106" s="5"/>
    </row>
    <row r="107" spans="1:10" x14ac:dyDescent="0.25">
      <c r="A107" s="5" t="s">
        <v>214</v>
      </c>
      <c r="B107" s="5">
        <f>'Imputed and missing data hidden'!BA116</f>
        <v>1</v>
      </c>
      <c r="C107" s="5">
        <f>IF(VLOOKUP(A107,'Hazard &amp; Exposure'!$B$3:$BB$193,53,FALSE)&gt;0,1,0)</f>
        <v>0</v>
      </c>
      <c r="D107" s="174">
        <f>'Indicator Date hidden2'!BB117</f>
        <v>0.61224489795918369</v>
      </c>
      <c r="E107" s="174">
        <f t="shared" si="12"/>
        <v>0.66666666666666607</v>
      </c>
      <c r="F107" s="174">
        <f t="shared" si="13"/>
        <v>1</v>
      </c>
      <c r="G107" s="174">
        <f t="shared" si="14"/>
        <v>8.1632653061224492</v>
      </c>
      <c r="H107" s="174">
        <f t="shared" si="15"/>
        <v>3.5319727891156463</v>
      </c>
      <c r="J107" s="5"/>
    </row>
    <row r="108" spans="1:10" x14ac:dyDescent="0.25">
      <c r="A108" s="5" t="s">
        <v>209</v>
      </c>
      <c r="B108" s="5">
        <f>'Imputed and missing data hidden'!BA113</f>
        <v>1</v>
      </c>
      <c r="C108" s="5">
        <f>IF(VLOOKUP(A108,'Hazard &amp; Exposure'!$B$3:$BB$193,53,FALSE)&gt;0,1,0)</f>
        <v>0</v>
      </c>
      <c r="D108" s="174">
        <f>'Indicator Date hidden2'!BB114</f>
        <v>0.40816326530612246</v>
      </c>
      <c r="E108" s="174">
        <f t="shared" si="12"/>
        <v>0.66666666666666607</v>
      </c>
      <c r="F108" s="174">
        <f t="shared" si="13"/>
        <v>1</v>
      </c>
      <c r="G108" s="174">
        <f t="shared" si="14"/>
        <v>5.4421768707482991</v>
      </c>
      <c r="H108" s="174">
        <f t="shared" si="15"/>
        <v>2.4435374149659861</v>
      </c>
      <c r="J108" s="5"/>
    </row>
    <row r="109" spans="1:10" x14ac:dyDescent="0.25">
      <c r="A109" s="5" t="s">
        <v>188</v>
      </c>
      <c r="B109" s="5">
        <f>'Imputed and missing data hidden'!BA102</f>
        <v>2</v>
      </c>
      <c r="C109" s="5">
        <f>IF(VLOOKUP(A109,'Hazard &amp; Exposure'!$B$3:$BB$193,53,FALSE)&gt;0,1,0)</f>
        <v>0</v>
      </c>
      <c r="D109" s="174">
        <f>'Indicator Date hidden2'!BB103</f>
        <v>0.41666666666666669</v>
      </c>
      <c r="E109" s="174">
        <f t="shared" si="12"/>
        <v>1.3333333333333321</v>
      </c>
      <c r="F109" s="174">
        <f t="shared" si="13"/>
        <v>1</v>
      </c>
      <c r="G109" s="174">
        <f t="shared" si="14"/>
        <v>5.5555555555555554</v>
      </c>
      <c r="H109" s="174">
        <f t="shared" si="15"/>
        <v>2.7555555555555546</v>
      </c>
      <c r="J109" s="5"/>
    </row>
    <row r="110" spans="1:10" x14ac:dyDescent="0.25">
      <c r="A110" s="5" t="s">
        <v>194</v>
      </c>
      <c r="B110" s="5">
        <f>'Imputed and missing data hidden'!BA105</f>
        <v>3</v>
      </c>
      <c r="C110" s="5">
        <f>IF(VLOOKUP(A110,'Hazard &amp; Exposure'!$B$3:$BB$193,53,FALSE)&gt;0,1,0)</f>
        <v>0</v>
      </c>
      <c r="D110" s="174">
        <f>'Indicator Date hidden2'!BB106</f>
        <v>0.75</v>
      </c>
      <c r="E110" s="174">
        <f t="shared" si="12"/>
        <v>2</v>
      </c>
      <c r="F110" s="174">
        <f t="shared" si="13"/>
        <v>1</v>
      </c>
      <c r="G110" s="174">
        <f t="shared" si="14"/>
        <v>10</v>
      </c>
      <c r="H110" s="174">
        <f t="shared" si="15"/>
        <v>4.8</v>
      </c>
      <c r="J110" s="5"/>
    </row>
    <row r="111" spans="1:10" x14ac:dyDescent="0.25">
      <c r="A111" s="5" t="s">
        <v>206</v>
      </c>
      <c r="B111" s="5">
        <f>'Imputed and missing data hidden'!BA111</f>
        <v>0</v>
      </c>
      <c r="C111" s="5">
        <f>IF(VLOOKUP(A111,'Hazard &amp; Exposure'!$B$3:$BB$193,53,FALSE)&gt;0,1,0)</f>
        <v>1</v>
      </c>
      <c r="D111" s="174">
        <f>'Indicator Date hidden2'!BB112</f>
        <v>0.29411764705882354</v>
      </c>
      <c r="E111" s="174">
        <f t="shared" si="12"/>
        <v>0</v>
      </c>
      <c r="F111" s="174">
        <f t="shared" si="13"/>
        <v>1.25</v>
      </c>
      <c r="G111" s="174">
        <f t="shared" si="14"/>
        <v>3.9215686274509807</v>
      </c>
      <c r="H111" s="174">
        <f t="shared" si="15"/>
        <v>1.9607843137254903</v>
      </c>
      <c r="J111" s="5"/>
    </row>
    <row r="112" spans="1:10" x14ac:dyDescent="0.25">
      <c r="A112" s="5" t="s">
        <v>200</v>
      </c>
      <c r="B112" s="5">
        <f>'Imputed and missing data hidden'!BA108</f>
        <v>14</v>
      </c>
      <c r="C112" s="5">
        <f>IF(VLOOKUP(A112,'Hazard &amp; Exposure'!$B$3:$BB$193,53,FALSE)&gt;0,1,0)</f>
        <v>0</v>
      </c>
      <c r="D112" s="174">
        <f>'Indicator Date hidden2'!BB109</f>
        <v>0.55000000000000004</v>
      </c>
      <c r="E112" s="174">
        <f t="shared" si="12"/>
        <v>9.3333333333333339</v>
      </c>
      <c r="F112" s="174">
        <f t="shared" si="13"/>
        <v>1</v>
      </c>
      <c r="G112" s="174">
        <f t="shared" si="14"/>
        <v>7.3333333333333339</v>
      </c>
      <c r="H112" s="174">
        <f t="shared" si="15"/>
        <v>6.6666666666666679</v>
      </c>
      <c r="J112" s="5"/>
    </row>
    <row r="113" spans="1:10" x14ac:dyDescent="0.25">
      <c r="A113" s="5" t="s">
        <v>187</v>
      </c>
      <c r="B113" s="5">
        <f>'Imputed and missing data hidden'!BA171</f>
        <v>1</v>
      </c>
      <c r="C113" s="5">
        <f>IF(VLOOKUP(A113,'Hazard &amp; Exposure'!$B$3:$BB$193,53,FALSE)&gt;0,1,0)</f>
        <v>0</v>
      </c>
      <c r="D113" s="174">
        <f>'Indicator Date hidden2'!BB172</f>
        <v>0.54</v>
      </c>
      <c r="E113" s="174">
        <f t="shared" si="12"/>
        <v>0.66666666666666607</v>
      </c>
      <c r="F113" s="174">
        <f t="shared" si="13"/>
        <v>1</v>
      </c>
      <c r="G113" s="174">
        <f t="shared" si="14"/>
        <v>7.2</v>
      </c>
      <c r="H113" s="174">
        <f t="shared" si="15"/>
        <v>3.1466666666666665</v>
      </c>
      <c r="J113" s="5"/>
    </row>
    <row r="114" spans="1:10" x14ac:dyDescent="0.25">
      <c r="A114" s="5" t="s">
        <v>196</v>
      </c>
      <c r="B114" s="5">
        <f>'Imputed and missing data hidden'!BA106</f>
        <v>0</v>
      </c>
      <c r="C114" s="5">
        <f>IF(VLOOKUP(A114,'Hazard &amp; Exposure'!$B$3:$BB$193,53,FALSE)&gt;0,1,0)</f>
        <v>1</v>
      </c>
      <c r="D114" s="174">
        <f>'Indicator Date hidden2'!BB107</f>
        <v>0.52941176470588236</v>
      </c>
      <c r="E114" s="174">
        <f t="shared" si="12"/>
        <v>0</v>
      </c>
      <c r="F114" s="174">
        <f t="shared" si="13"/>
        <v>1.25</v>
      </c>
      <c r="G114" s="174">
        <f t="shared" si="14"/>
        <v>7.0588235294117645</v>
      </c>
      <c r="H114" s="174">
        <f t="shared" si="15"/>
        <v>3.5294117647058831</v>
      </c>
      <c r="J114" s="5"/>
    </row>
    <row r="115" spans="1:10" x14ac:dyDescent="0.25">
      <c r="A115" s="5" t="s">
        <v>198</v>
      </c>
      <c r="B115" s="5">
        <f>'Imputed and missing data hidden'!BA107</f>
        <v>7</v>
      </c>
      <c r="C115" s="5">
        <f>IF(VLOOKUP(A115,'Hazard &amp; Exposure'!$B$3:$BB$193,53,FALSE)&gt;0,1,0)</f>
        <v>0</v>
      </c>
      <c r="D115" s="174">
        <f>'Indicator Date hidden2'!BB108</f>
        <v>9.0909090909090912E-2</v>
      </c>
      <c r="E115" s="174">
        <f t="shared" si="12"/>
        <v>4.666666666666667</v>
      </c>
      <c r="F115" s="174">
        <f t="shared" si="13"/>
        <v>1</v>
      </c>
      <c r="G115" s="174">
        <f t="shared" si="14"/>
        <v>1.2121212121212128</v>
      </c>
      <c r="H115" s="174">
        <f t="shared" si="15"/>
        <v>2.3515151515151516</v>
      </c>
      <c r="J115" s="5"/>
    </row>
    <row r="116" spans="1:10" x14ac:dyDescent="0.25">
      <c r="A116" s="5" t="s">
        <v>218</v>
      </c>
      <c r="B116" s="5">
        <f>'Imputed and missing data hidden'!BA118</f>
        <v>2</v>
      </c>
      <c r="C116" s="5">
        <f>IF(VLOOKUP(A116,'Hazard &amp; Exposure'!$B$3:$BB$193,53,FALSE)&gt;0,1,0)</f>
        <v>1</v>
      </c>
      <c r="D116" s="174">
        <f>'Indicator Date hidden2'!BB119</f>
        <v>0.30612244897959184</v>
      </c>
      <c r="E116" s="174">
        <f t="shared" si="12"/>
        <v>1.3333333333333321</v>
      </c>
      <c r="F116" s="174">
        <f t="shared" si="13"/>
        <v>1.25</v>
      </c>
      <c r="G116" s="174">
        <f t="shared" si="14"/>
        <v>4.0816326530612246</v>
      </c>
      <c r="H116" s="174">
        <f t="shared" si="15"/>
        <v>2.7074829931972788</v>
      </c>
      <c r="J116" s="5"/>
    </row>
    <row r="117" spans="1:10" x14ac:dyDescent="0.25">
      <c r="A117" s="5" t="s">
        <v>212</v>
      </c>
      <c r="B117" s="5">
        <f>'Imputed and missing data hidden'!BA115</f>
        <v>2</v>
      </c>
      <c r="C117" s="5">
        <f>IF(VLOOKUP(A117,'Hazard &amp; Exposure'!$B$3:$BB$193,53,FALSE)&gt;0,1,0)</f>
        <v>0</v>
      </c>
      <c r="D117" s="174">
        <f>'Indicator Date hidden2'!BB116</f>
        <v>0.4375</v>
      </c>
      <c r="E117" s="174">
        <f t="shared" si="12"/>
        <v>1.3333333333333321</v>
      </c>
      <c r="F117" s="174">
        <f t="shared" si="13"/>
        <v>1</v>
      </c>
      <c r="G117" s="174">
        <f t="shared" si="14"/>
        <v>5.833333333333333</v>
      </c>
      <c r="H117" s="174">
        <f t="shared" si="15"/>
        <v>2.8666666666666663</v>
      </c>
      <c r="J117" s="5"/>
    </row>
    <row r="118" spans="1:10" x14ac:dyDescent="0.25">
      <c r="A118" s="5" t="s">
        <v>210</v>
      </c>
      <c r="B118" s="5">
        <f>'Imputed and missing data hidden'!BA114</f>
        <v>1</v>
      </c>
      <c r="C118" s="5">
        <f>IF(VLOOKUP(A118,'Hazard &amp; Exposure'!$B$3:$BB$193,53,FALSE)&gt;0,1,0)</f>
        <v>0</v>
      </c>
      <c r="D118" s="174">
        <f>'Indicator Date hidden2'!BB115</f>
        <v>0.40816326530612246</v>
      </c>
      <c r="E118" s="174">
        <f t="shared" si="12"/>
        <v>0.66666666666666607</v>
      </c>
      <c r="F118" s="174">
        <f t="shared" si="13"/>
        <v>1</v>
      </c>
      <c r="G118" s="174">
        <f t="shared" si="14"/>
        <v>5.4421768707482991</v>
      </c>
      <c r="H118" s="174">
        <f t="shared" si="15"/>
        <v>2.4435374149659861</v>
      </c>
      <c r="J118" s="5"/>
    </row>
    <row r="119" spans="1:10" x14ac:dyDescent="0.25">
      <c r="A119" s="5" t="s">
        <v>216</v>
      </c>
      <c r="B119" s="5">
        <f>'Imputed and missing data hidden'!BA117</f>
        <v>0</v>
      </c>
      <c r="C119" s="5">
        <f>IF(VLOOKUP(A119,'Hazard &amp; Exposure'!$B$3:$BB$193,53,FALSE)&gt;0,1,0)</f>
        <v>0</v>
      </c>
      <c r="D119" s="174">
        <f>'Indicator Date hidden2'!BB118</f>
        <v>0.5490196078431373</v>
      </c>
      <c r="E119" s="174">
        <f t="shared" si="12"/>
        <v>0</v>
      </c>
      <c r="F119" s="174">
        <f t="shared" si="13"/>
        <v>1</v>
      </c>
      <c r="G119" s="174">
        <f t="shared" si="14"/>
        <v>7.3202614379084974</v>
      </c>
      <c r="H119" s="174">
        <f t="shared" si="15"/>
        <v>2.9281045751633989</v>
      </c>
      <c r="J119" s="5"/>
    </row>
    <row r="120" spans="1:10" x14ac:dyDescent="0.25">
      <c r="A120" s="5" t="s">
        <v>202</v>
      </c>
      <c r="B120" s="5">
        <f>'Imputed and missing data hidden'!BA109</f>
        <v>0</v>
      </c>
      <c r="C120" s="5">
        <f>IF(VLOOKUP(A120,'Hazard &amp; Exposure'!$B$3:$BB$193,53,FALSE)&gt;0,1,0)</f>
        <v>0</v>
      </c>
      <c r="D120" s="174">
        <f>'Indicator Date hidden2'!BB110</f>
        <v>0.42</v>
      </c>
      <c r="E120" s="174">
        <f t="shared" si="12"/>
        <v>0</v>
      </c>
      <c r="F120" s="174">
        <f t="shared" si="13"/>
        <v>1</v>
      </c>
      <c r="G120" s="174">
        <f t="shared" si="14"/>
        <v>5.6</v>
      </c>
      <c r="H120" s="174">
        <f t="shared" si="15"/>
        <v>2.2400000000000011</v>
      </c>
      <c r="J120" s="5"/>
    </row>
    <row r="121" spans="1:10" x14ac:dyDescent="0.25">
      <c r="A121" s="5" t="s">
        <v>204</v>
      </c>
      <c r="B121" s="5">
        <f>'Imputed and missing data hidden'!BA110</f>
        <v>5</v>
      </c>
      <c r="C121" s="5">
        <f>IF(VLOOKUP(A121,'Hazard &amp; Exposure'!$B$3:$BB$193,53,FALSE)&gt;0,1,0)</f>
        <v>0</v>
      </c>
      <c r="D121" s="174">
        <f>'Indicator Date hidden2'!BB111</f>
        <v>0.15217391304347827</v>
      </c>
      <c r="E121" s="174">
        <f t="shared" si="12"/>
        <v>3.3333333333333339</v>
      </c>
      <c r="F121" s="174">
        <f t="shared" si="13"/>
        <v>1</v>
      </c>
      <c r="G121" s="174">
        <f t="shared" si="14"/>
        <v>2.0289855072463769</v>
      </c>
      <c r="H121" s="174">
        <f t="shared" si="15"/>
        <v>2.1449275362318847</v>
      </c>
      <c r="J121" s="5"/>
    </row>
    <row r="122" spans="1:10" x14ac:dyDescent="0.25">
      <c r="A122" s="5" t="s">
        <v>190</v>
      </c>
      <c r="B122" s="5">
        <f>'Imputed and missing data hidden'!BA103</f>
        <v>0</v>
      </c>
      <c r="C122" s="5">
        <f>IF(VLOOKUP(A122,'Hazard &amp; Exposure'!$B$3:$BB$193,53,FALSE)&gt;0,1,0)</f>
        <v>0</v>
      </c>
      <c r="D122" s="174">
        <f>'Indicator Date hidden2'!BB104</f>
        <v>0.44</v>
      </c>
      <c r="E122" s="174">
        <f t="shared" si="12"/>
        <v>0</v>
      </c>
      <c r="F122" s="174">
        <f t="shared" si="13"/>
        <v>1</v>
      </c>
      <c r="G122" s="174">
        <f t="shared" si="14"/>
        <v>5.8666666666666671</v>
      </c>
      <c r="H122" s="174">
        <f t="shared" si="15"/>
        <v>2.3466666666666667</v>
      </c>
      <c r="J122" s="5"/>
    </row>
    <row r="123" spans="1:10" x14ac:dyDescent="0.25">
      <c r="A123" s="5" t="s">
        <v>192</v>
      </c>
      <c r="B123" s="5">
        <f>'Imputed and missing data hidden'!BA104</f>
        <v>1</v>
      </c>
      <c r="C123" s="5">
        <f>IF(VLOOKUP(A123,'Hazard &amp; Exposure'!$B$3:$BB$193,53,FALSE)&gt;0,1,0)</f>
        <v>0</v>
      </c>
      <c r="D123" s="174">
        <f>'Indicator Date hidden2'!BB105</f>
        <v>0.38775510204081631</v>
      </c>
      <c r="E123" s="174">
        <f t="shared" si="12"/>
        <v>0.66666666666666607</v>
      </c>
      <c r="F123" s="174">
        <f t="shared" si="13"/>
        <v>1</v>
      </c>
      <c r="G123" s="174">
        <f t="shared" si="14"/>
        <v>5.1700680272108839</v>
      </c>
      <c r="H123" s="174">
        <f t="shared" si="15"/>
        <v>2.33469387755102</v>
      </c>
      <c r="J123" s="5"/>
    </row>
    <row r="124" spans="1:10" x14ac:dyDescent="0.25">
      <c r="A124" s="5" t="s">
        <v>219</v>
      </c>
      <c r="B124" s="5">
        <f>'Imputed and missing data hidden'!BA119</f>
        <v>0</v>
      </c>
      <c r="C124" s="5">
        <f>IF(VLOOKUP(A124,'Hazard &amp; Exposure'!$B$3:$BB$193,53,FALSE)&gt;0,1,0)</f>
        <v>0</v>
      </c>
      <c r="D124" s="174">
        <f>'Indicator Date hidden2'!BB120</f>
        <v>0.56000000000000005</v>
      </c>
      <c r="E124" s="174">
        <f t="shared" si="12"/>
        <v>0</v>
      </c>
      <c r="F124" s="174">
        <f t="shared" si="13"/>
        <v>1</v>
      </c>
      <c r="G124" s="174">
        <f t="shared" si="14"/>
        <v>7.4666666666666677</v>
      </c>
      <c r="H124" s="174">
        <f t="shared" si="15"/>
        <v>2.9866666666666672</v>
      </c>
      <c r="J124" s="5"/>
    </row>
    <row r="125" spans="1:10" x14ac:dyDescent="0.25">
      <c r="A125" s="5" t="s">
        <v>231</v>
      </c>
      <c r="B125" s="5">
        <f>'Imputed and missing data hidden'!BA125</f>
        <v>1</v>
      </c>
      <c r="C125" s="5">
        <f>IF(VLOOKUP(A125,'Hazard &amp; Exposure'!$B$3:$BB$193,53,FALSE)&gt;0,1,0)</f>
        <v>1</v>
      </c>
      <c r="D125" s="174">
        <f>'Indicator Date hidden2'!BB126</f>
        <v>0.25490196078431371</v>
      </c>
      <c r="E125" s="174">
        <f t="shared" si="12"/>
        <v>0.66666666666666607</v>
      </c>
      <c r="F125" s="174">
        <f t="shared" si="13"/>
        <v>1.25</v>
      </c>
      <c r="G125" s="174">
        <f t="shared" si="14"/>
        <v>3.3986928104575167</v>
      </c>
      <c r="H125" s="174">
        <f t="shared" si="15"/>
        <v>2.0326797385620923</v>
      </c>
      <c r="J125" s="5"/>
    </row>
    <row r="126" spans="1:10" x14ac:dyDescent="0.25">
      <c r="A126" s="5" t="s">
        <v>233</v>
      </c>
      <c r="B126" s="5">
        <f>'Imputed and missing data hidden'!BA126</f>
        <v>1</v>
      </c>
      <c r="C126" s="5">
        <f>IF(VLOOKUP(A126,'Hazard &amp; Exposure'!$B$3:$BB$193,53,FALSE)&gt;0,1,0)</f>
        <v>1</v>
      </c>
      <c r="D126" s="174">
        <f>'Indicator Date hidden2'!BB127</f>
        <v>0.38</v>
      </c>
      <c r="E126" s="174">
        <f t="shared" si="12"/>
        <v>0.66666666666666607</v>
      </c>
      <c r="F126" s="174">
        <f t="shared" si="13"/>
        <v>1.25</v>
      </c>
      <c r="G126" s="174">
        <f t="shared" si="14"/>
        <v>5.0666666666666664</v>
      </c>
      <c r="H126" s="174">
        <f t="shared" si="15"/>
        <v>2.8666666666666663</v>
      </c>
      <c r="J126" s="5"/>
    </row>
    <row r="127" spans="1:10" x14ac:dyDescent="0.25">
      <c r="A127" s="5" t="s">
        <v>229</v>
      </c>
      <c r="B127" s="5">
        <f>'Imputed and missing data hidden'!BA124</f>
        <v>0</v>
      </c>
      <c r="C127" s="5">
        <f>IF(VLOOKUP(A127,'Hazard &amp; Exposure'!$B$3:$BB$193,53,FALSE)&gt;0,1,0)</f>
        <v>0</v>
      </c>
      <c r="D127" s="174">
        <f>'Indicator Date hidden2'!BB125</f>
        <v>0.5</v>
      </c>
      <c r="E127" s="174">
        <f t="shared" si="12"/>
        <v>0</v>
      </c>
      <c r="F127" s="174">
        <f t="shared" si="13"/>
        <v>1</v>
      </c>
      <c r="G127" s="174">
        <f t="shared" si="14"/>
        <v>6.666666666666667</v>
      </c>
      <c r="H127" s="174">
        <f t="shared" si="15"/>
        <v>2.666666666666667</v>
      </c>
      <c r="J127" s="5"/>
    </row>
    <row r="128" spans="1:10" x14ac:dyDescent="0.25">
      <c r="A128" s="5" t="s">
        <v>225</v>
      </c>
      <c r="B128" s="5">
        <f>'Imputed and missing data hidden'!BA122</f>
        <v>5</v>
      </c>
      <c r="C128" s="5">
        <f>IF(VLOOKUP(A128,'Hazard &amp; Exposure'!$B$3:$BB$193,53,FALSE)&gt;0,1,0)</f>
        <v>0</v>
      </c>
      <c r="D128" s="174">
        <f>'Indicator Date hidden2'!BB123</f>
        <v>0.24444444444444444</v>
      </c>
      <c r="E128" s="174">
        <f t="shared" si="12"/>
        <v>3.3333333333333339</v>
      </c>
      <c r="F128" s="174">
        <f t="shared" si="13"/>
        <v>1</v>
      </c>
      <c r="G128" s="174">
        <f t="shared" si="14"/>
        <v>3.2592592592592595</v>
      </c>
      <c r="H128" s="174">
        <f t="shared" si="15"/>
        <v>2.6370370370370377</v>
      </c>
      <c r="J128" s="5"/>
    </row>
    <row r="129" spans="1:10" x14ac:dyDescent="0.25">
      <c r="A129" s="5" t="s">
        <v>235</v>
      </c>
      <c r="B129" s="5">
        <f>'Imputed and missing data hidden'!BA127</f>
        <v>6</v>
      </c>
      <c r="C129" s="5">
        <f>IF(VLOOKUP(A129,'Hazard &amp; Exposure'!$B$3:$BB$193,53,FALSE)&gt;0,1,0)</f>
        <v>0</v>
      </c>
      <c r="D129" s="174">
        <f>'Indicator Date hidden2'!BB128</f>
        <v>0.24444444444444444</v>
      </c>
      <c r="E129" s="174">
        <f t="shared" si="12"/>
        <v>4</v>
      </c>
      <c r="F129" s="174">
        <f t="shared" si="13"/>
        <v>1</v>
      </c>
      <c r="G129" s="174">
        <f t="shared" si="14"/>
        <v>3.2592592592592595</v>
      </c>
      <c r="H129" s="174">
        <f t="shared" si="15"/>
        <v>2.9037037037037035</v>
      </c>
      <c r="J129" s="5"/>
    </row>
    <row r="130" spans="1:10" x14ac:dyDescent="0.25">
      <c r="A130" s="5" t="s">
        <v>223</v>
      </c>
      <c r="B130" s="5">
        <f>'Imputed and missing data hidden'!BA121</f>
        <v>1</v>
      </c>
      <c r="C130" s="5">
        <f>IF(VLOOKUP(A130,'Hazard &amp; Exposure'!$B$3:$BB$193,53,FALSE)&gt;0,1,0)</f>
        <v>0</v>
      </c>
      <c r="D130" s="174">
        <f>'Indicator Date hidden2'!BB122</f>
        <v>0.2</v>
      </c>
      <c r="E130" s="174">
        <f t="shared" ref="E130:E161" si="16">IF(B130&gt;B$197,10,10-(B$197-B130)/(B$197-B$196)*10)</f>
        <v>0.66666666666666607</v>
      </c>
      <c r="F130" s="174">
        <f t="shared" ref="F130:F161" si="17">IF(C130=1,$B$199,1)</f>
        <v>1</v>
      </c>
      <c r="G130" s="174">
        <f t="shared" ref="G130:G161" si="18">IF(D130&gt;D$197,10,10-(D$197-D130)/(D$197-D$196)*10)</f>
        <v>2.6666666666666661</v>
      </c>
      <c r="H130" s="174">
        <f t="shared" ref="H130:H161" si="19">10-(12.5-AVERAGE(E130,G130)*F130)/12.5*10</f>
        <v>1.3333333333333321</v>
      </c>
      <c r="J130" s="5"/>
    </row>
    <row r="131" spans="1:10" x14ac:dyDescent="0.25">
      <c r="A131" s="5" t="s">
        <v>221</v>
      </c>
      <c r="B131" s="5">
        <f>'Imputed and missing data hidden'!BA120</f>
        <v>15</v>
      </c>
      <c r="C131" s="5">
        <f>IF(VLOOKUP(A131,'Hazard &amp; Exposure'!$B$3:$BB$193,53,FALSE)&gt;0,1,0)</f>
        <v>0</v>
      </c>
      <c r="D131" s="174">
        <f>'Indicator Date hidden2'!BB121</f>
        <v>0.625</v>
      </c>
      <c r="E131" s="174">
        <f t="shared" si="16"/>
        <v>10</v>
      </c>
      <c r="F131" s="174">
        <f t="shared" si="17"/>
        <v>1</v>
      </c>
      <c r="G131" s="174">
        <f t="shared" si="18"/>
        <v>8.3333333333333339</v>
      </c>
      <c r="H131" s="174">
        <f t="shared" si="19"/>
        <v>7.3333333333333339</v>
      </c>
      <c r="J131" s="5"/>
    </row>
    <row r="132" spans="1:10" x14ac:dyDescent="0.25">
      <c r="A132" s="5" t="s">
        <v>227</v>
      </c>
      <c r="B132" s="5">
        <f>'Imputed and missing data hidden'!BA123</f>
        <v>8</v>
      </c>
      <c r="C132" s="5">
        <f>IF(VLOOKUP(A132,'Hazard &amp; Exposure'!$B$3:$BB$193,53,FALSE)&gt;0,1,0)</f>
        <v>0</v>
      </c>
      <c r="D132" s="174">
        <f>'Indicator Date hidden2'!BB124</f>
        <v>0.23809523809523808</v>
      </c>
      <c r="E132" s="174">
        <f t="shared" si="16"/>
        <v>5.333333333333333</v>
      </c>
      <c r="F132" s="174">
        <f t="shared" si="17"/>
        <v>1</v>
      </c>
      <c r="G132" s="174">
        <f t="shared" si="18"/>
        <v>3.1746031746031758</v>
      </c>
      <c r="H132" s="174">
        <f t="shared" si="19"/>
        <v>3.4031746031746035</v>
      </c>
      <c r="J132" s="5"/>
    </row>
    <row r="133" spans="1:10" x14ac:dyDescent="0.25">
      <c r="A133" s="5" t="s">
        <v>238</v>
      </c>
      <c r="B133" s="5">
        <f>'Imputed and missing data hidden'!BA128</f>
        <v>5</v>
      </c>
      <c r="C133" s="5">
        <f>IF(VLOOKUP(A133,'Hazard &amp; Exposure'!$B$3:$BB$193,53,FALSE)&gt;0,1,0)</f>
        <v>0</v>
      </c>
      <c r="D133" s="174">
        <f>'Indicator Date hidden2'!BB129</f>
        <v>0.26666666666666666</v>
      </c>
      <c r="E133" s="174">
        <f t="shared" si="16"/>
        <v>3.3333333333333339</v>
      </c>
      <c r="F133" s="174">
        <f t="shared" si="17"/>
        <v>1</v>
      </c>
      <c r="G133" s="174">
        <f t="shared" si="18"/>
        <v>3.5555555555555554</v>
      </c>
      <c r="H133" s="174">
        <f t="shared" si="19"/>
        <v>2.7555555555555555</v>
      </c>
      <c r="J133" s="5"/>
    </row>
    <row r="134" spans="1:10" x14ac:dyDescent="0.25">
      <c r="A134" s="5" t="s">
        <v>240</v>
      </c>
      <c r="B134" s="5">
        <f>'Imputed and missing data hidden'!BA129</f>
        <v>0</v>
      </c>
      <c r="C134" s="5">
        <f>IF(VLOOKUP(A134,'Hazard &amp; Exposure'!$B$3:$BB$193,53,FALSE)&gt;0,1,0)</f>
        <v>1</v>
      </c>
      <c r="D134" s="174">
        <f>'Indicator Date hidden2'!BB130</f>
        <v>0.39215686274509803</v>
      </c>
      <c r="E134" s="174">
        <f t="shared" si="16"/>
        <v>0</v>
      </c>
      <c r="F134" s="174">
        <f t="shared" si="17"/>
        <v>1.25</v>
      </c>
      <c r="G134" s="174">
        <f t="shared" si="18"/>
        <v>5.2287581699346406</v>
      </c>
      <c r="H134" s="174">
        <f t="shared" si="19"/>
        <v>2.6143790849673199</v>
      </c>
      <c r="J134" s="5"/>
    </row>
    <row r="135" spans="1:10" x14ac:dyDescent="0.25">
      <c r="A135" s="5" t="s">
        <v>244</v>
      </c>
      <c r="B135" s="5">
        <f>'Imputed and missing data hidden'!BA132</f>
        <v>1</v>
      </c>
      <c r="C135" s="5">
        <f>IF(VLOOKUP(A135,'Hazard &amp; Exposure'!$B$3:$BB$193,53,FALSE)&gt;0,1,0)</f>
        <v>0</v>
      </c>
      <c r="D135" s="174">
        <f>'Indicator Date hidden2'!BB133</f>
        <v>0.34693877551020408</v>
      </c>
      <c r="E135" s="174">
        <f t="shared" si="16"/>
        <v>0.66666666666666607</v>
      </c>
      <c r="F135" s="174">
        <f t="shared" si="17"/>
        <v>1</v>
      </c>
      <c r="G135" s="174">
        <f t="shared" si="18"/>
        <v>4.6258503401360542</v>
      </c>
      <c r="H135" s="174">
        <f t="shared" si="19"/>
        <v>2.1170068027210878</v>
      </c>
      <c r="J135" s="5"/>
    </row>
    <row r="136" spans="1:10" x14ac:dyDescent="0.25">
      <c r="A136" s="5" t="s">
        <v>250</v>
      </c>
      <c r="B136" s="5">
        <f>'Imputed and missing data hidden'!BA135</f>
        <v>0</v>
      </c>
      <c r="C136" s="5">
        <f>IF(VLOOKUP(A136,'Hazard &amp; Exposure'!$B$3:$BB$193,53,FALSE)&gt;0,1,0)</f>
        <v>0</v>
      </c>
      <c r="D136" s="174">
        <f>'Indicator Date hidden2'!BB136</f>
        <v>0.17647058823529413</v>
      </c>
      <c r="E136" s="174">
        <f t="shared" si="16"/>
        <v>0</v>
      </c>
      <c r="F136" s="174">
        <f t="shared" si="17"/>
        <v>1</v>
      </c>
      <c r="G136" s="174">
        <f t="shared" si="18"/>
        <v>2.3529411764705888</v>
      </c>
      <c r="H136" s="174">
        <f t="shared" si="19"/>
        <v>0.9411764705882355</v>
      </c>
      <c r="J136" s="5"/>
    </row>
    <row r="137" spans="1:10" x14ac:dyDescent="0.25">
      <c r="A137" s="5" t="s">
        <v>252</v>
      </c>
      <c r="B137" s="5">
        <f>'Imputed and missing data hidden'!BA136</f>
        <v>1</v>
      </c>
      <c r="C137" s="5">
        <f>IF(VLOOKUP(A137,'Hazard &amp; Exposure'!$B$3:$BB$193,53,FALSE)&gt;0,1,0)</f>
        <v>1</v>
      </c>
      <c r="D137" s="174">
        <f>'Indicator Date hidden2'!BB137</f>
        <v>0.26</v>
      </c>
      <c r="E137" s="174">
        <f t="shared" si="16"/>
        <v>0.66666666666666607</v>
      </c>
      <c r="F137" s="174">
        <f t="shared" si="17"/>
        <v>1.25</v>
      </c>
      <c r="G137" s="174">
        <f t="shared" si="18"/>
        <v>3.4666666666666668</v>
      </c>
      <c r="H137" s="174">
        <f t="shared" si="19"/>
        <v>2.0666666666666655</v>
      </c>
      <c r="J137" s="5"/>
    </row>
    <row r="138" spans="1:10" x14ac:dyDescent="0.25">
      <c r="A138" s="5" t="s">
        <v>242</v>
      </c>
      <c r="B138" s="5">
        <f>'Imputed and missing data hidden'!BA130</f>
        <v>13</v>
      </c>
      <c r="C138" s="5">
        <f>IF(VLOOKUP(A138,'Hazard &amp; Exposure'!$B$3:$BB$193,53,FALSE)&gt;0,1,0)</f>
        <v>0</v>
      </c>
      <c r="D138" s="174">
        <f>'Indicator Date hidden2'!BB131</f>
        <v>0.58536585365853655</v>
      </c>
      <c r="E138" s="174">
        <f t="shared" si="16"/>
        <v>8.6666666666666661</v>
      </c>
      <c r="F138" s="174">
        <f t="shared" si="17"/>
        <v>1</v>
      </c>
      <c r="G138" s="174">
        <f t="shared" si="18"/>
        <v>7.8048780487804876</v>
      </c>
      <c r="H138" s="174">
        <f t="shared" si="19"/>
        <v>6.5886178861788611</v>
      </c>
      <c r="J138" s="5"/>
    </row>
    <row r="139" spans="1:10" x14ac:dyDescent="0.25">
      <c r="A139" s="5" t="s">
        <v>246</v>
      </c>
      <c r="B139" s="5">
        <f>'Imputed and missing data hidden'!BA133</f>
        <v>5</v>
      </c>
      <c r="C139" s="5">
        <f>IF(VLOOKUP(A139,'Hazard &amp; Exposure'!$B$3:$BB$193,53,FALSE)&gt;0,1,0)</f>
        <v>0</v>
      </c>
      <c r="D139" s="174">
        <f>'Indicator Date hidden2'!BB134</f>
        <v>0.51063829787234039</v>
      </c>
      <c r="E139" s="174">
        <f t="shared" si="16"/>
        <v>3.3333333333333339</v>
      </c>
      <c r="F139" s="174">
        <f t="shared" si="17"/>
        <v>1</v>
      </c>
      <c r="G139" s="174">
        <f t="shared" si="18"/>
        <v>6.8085106382978715</v>
      </c>
      <c r="H139" s="174">
        <f t="shared" si="19"/>
        <v>4.0567375886524824</v>
      </c>
      <c r="J139" s="5"/>
    </row>
    <row r="140" spans="1:10" x14ac:dyDescent="0.25">
      <c r="A140" s="5" t="s">
        <v>254</v>
      </c>
      <c r="B140" s="5">
        <f>'Imputed and missing data hidden'!BA137</f>
        <v>4</v>
      </c>
      <c r="C140" s="5">
        <f>IF(VLOOKUP(A140,'Hazard &amp; Exposure'!$B$3:$BB$193,53,FALSE)&gt;0,1,0)</f>
        <v>0</v>
      </c>
      <c r="D140" s="174">
        <f>'Indicator Date hidden2'!BB138</f>
        <v>0.21739130434782608</v>
      </c>
      <c r="E140" s="174">
        <f t="shared" si="16"/>
        <v>2.666666666666667</v>
      </c>
      <c r="F140" s="174">
        <f t="shared" si="17"/>
        <v>1</v>
      </c>
      <c r="G140" s="174">
        <f t="shared" si="18"/>
        <v>2.8985507246376807</v>
      </c>
      <c r="H140" s="174">
        <f t="shared" si="19"/>
        <v>2.2260869565217387</v>
      </c>
      <c r="J140" s="5"/>
    </row>
    <row r="141" spans="1:10" x14ac:dyDescent="0.25">
      <c r="A141" s="5" t="s">
        <v>166</v>
      </c>
      <c r="B141" s="5">
        <f>'Imputed and missing data hidden'!BA89</f>
        <v>11</v>
      </c>
      <c r="C141" s="5">
        <f>IF(VLOOKUP(A141,'Hazard &amp; Exposure'!$B$3:$BB$193,53,FALSE)&gt;0,1,0)</f>
        <v>0</v>
      </c>
      <c r="D141" s="174">
        <f>'Indicator Date hidden2'!BB90</f>
        <v>0.16216216216216217</v>
      </c>
      <c r="E141" s="174">
        <f t="shared" si="16"/>
        <v>7.3333333333333339</v>
      </c>
      <c r="F141" s="174">
        <f t="shared" si="17"/>
        <v>1</v>
      </c>
      <c r="G141" s="174">
        <f t="shared" si="18"/>
        <v>2.1621621621621623</v>
      </c>
      <c r="H141" s="174">
        <f t="shared" si="19"/>
        <v>3.7981981981981994</v>
      </c>
      <c r="J141" s="5"/>
    </row>
    <row r="142" spans="1:10" x14ac:dyDescent="0.25">
      <c r="A142" s="5" t="s">
        <v>256</v>
      </c>
      <c r="B142" s="5">
        <f>'Imputed and missing data hidden'!BA138</f>
        <v>5</v>
      </c>
      <c r="C142" s="5">
        <f>IF(VLOOKUP(A142,'Hazard &amp; Exposure'!$B$3:$BB$193,53,FALSE)&gt;0,1,0)</f>
        <v>0</v>
      </c>
      <c r="D142" s="174">
        <f>'Indicator Date hidden2'!BB139</f>
        <v>0.22222222222222221</v>
      </c>
      <c r="E142" s="174">
        <f t="shared" si="16"/>
        <v>3.3333333333333339</v>
      </c>
      <c r="F142" s="174">
        <f t="shared" si="17"/>
        <v>1</v>
      </c>
      <c r="G142" s="174">
        <f t="shared" si="18"/>
        <v>2.9629629629629628</v>
      </c>
      <c r="H142" s="174">
        <f t="shared" si="19"/>
        <v>2.518518518518519</v>
      </c>
      <c r="J142" s="5"/>
    </row>
    <row r="143" spans="1:10" x14ac:dyDescent="0.25">
      <c r="A143" s="5" t="s">
        <v>248</v>
      </c>
      <c r="B143" s="5">
        <f>'Imputed and missing data hidden'!BA134</f>
        <v>1</v>
      </c>
      <c r="C143" s="5">
        <f>IF(VLOOKUP(A143,'Hazard &amp; Exposure'!$B$3:$BB$193,53,FALSE)&gt;0,1,0)</f>
        <v>0</v>
      </c>
      <c r="D143" s="174">
        <f>'Indicator Date hidden2'!BB135</f>
        <v>0.2857142857142857</v>
      </c>
      <c r="E143" s="174">
        <f t="shared" si="16"/>
        <v>0.66666666666666607</v>
      </c>
      <c r="F143" s="174">
        <f t="shared" si="17"/>
        <v>1</v>
      </c>
      <c r="G143" s="174">
        <f t="shared" si="18"/>
        <v>3.8095238095238093</v>
      </c>
      <c r="H143" s="174">
        <f t="shared" si="19"/>
        <v>1.7904761904761894</v>
      </c>
      <c r="J143" s="5"/>
    </row>
    <row r="144" spans="1:10" x14ac:dyDescent="0.25">
      <c r="A144" s="5" t="s">
        <v>237</v>
      </c>
      <c r="B144" s="5">
        <f>'Imputed and missing data hidden'!BA131</f>
        <v>9</v>
      </c>
      <c r="C144" s="5">
        <f>IF(VLOOKUP(A144,'Hazard &amp; Exposure'!$B$3:$BB$193,53,FALSE)&gt;0,1,0)</f>
        <v>0</v>
      </c>
      <c r="D144" s="174">
        <f>'Indicator Date hidden2'!BB132</f>
        <v>0.34090909090909088</v>
      </c>
      <c r="E144" s="174">
        <f t="shared" si="16"/>
        <v>6</v>
      </c>
      <c r="F144" s="174">
        <f t="shared" si="17"/>
        <v>1</v>
      </c>
      <c r="G144" s="174">
        <f t="shared" si="18"/>
        <v>4.545454545454545</v>
      </c>
      <c r="H144" s="174">
        <f t="shared" si="19"/>
        <v>4.2181818181818178</v>
      </c>
      <c r="J144" s="5"/>
    </row>
    <row r="145" spans="1:10" x14ac:dyDescent="0.25">
      <c r="A145" s="5" t="s">
        <v>258</v>
      </c>
      <c r="B145" s="5">
        <f>'Imputed and missing data hidden'!BA139</f>
        <v>7</v>
      </c>
      <c r="C145" s="5">
        <f>IF(VLOOKUP(A145,'Hazard &amp; Exposure'!$B$3:$BB$193,53,FALSE)&gt;0,1,0)</f>
        <v>0</v>
      </c>
      <c r="D145" s="174">
        <f>'Indicator Date hidden2'!BB140</f>
        <v>0.2</v>
      </c>
      <c r="E145" s="174">
        <f t="shared" si="16"/>
        <v>4.666666666666667</v>
      </c>
      <c r="F145" s="174">
        <f t="shared" si="17"/>
        <v>1</v>
      </c>
      <c r="G145" s="174">
        <f t="shared" si="18"/>
        <v>2.6666666666666661</v>
      </c>
      <c r="H145" s="174">
        <f t="shared" si="19"/>
        <v>2.9333333333333336</v>
      </c>
      <c r="J145" s="5"/>
    </row>
    <row r="146" spans="1:10" x14ac:dyDescent="0.25">
      <c r="A146" s="5" t="s">
        <v>260</v>
      </c>
      <c r="B146" s="5">
        <f>'Imputed and missing data hidden'!BA140</f>
        <v>4</v>
      </c>
      <c r="C146" s="5">
        <f>IF(VLOOKUP(A146,'Hazard &amp; Exposure'!$B$3:$BB$193,53,FALSE)&gt;0,1,0)</f>
        <v>0</v>
      </c>
      <c r="D146" s="174">
        <f>'Indicator Date hidden2'!BB141</f>
        <v>0.13043478260869565</v>
      </c>
      <c r="E146" s="174">
        <f t="shared" si="16"/>
        <v>2.666666666666667</v>
      </c>
      <c r="F146" s="174">
        <f t="shared" si="17"/>
        <v>1</v>
      </c>
      <c r="G146" s="174">
        <f t="shared" si="18"/>
        <v>1.7391304347826093</v>
      </c>
      <c r="H146" s="174">
        <f t="shared" si="19"/>
        <v>1.7623188405797112</v>
      </c>
      <c r="J146" s="5"/>
    </row>
    <row r="147" spans="1:10" x14ac:dyDescent="0.25">
      <c r="A147" s="5" t="s">
        <v>262</v>
      </c>
      <c r="B147" s="5">
        <f>'Imputed and missing data hidden'!BA141</f>
        <v>6</v>
      </c>
      <c r="C147" s="5">
        <f>IF(VLOOKUP(A147,'Hazard &amp; Exposure'!$B$3:$BB$193,53,FALSE)&gt;0,1,0)</f>
        <v>0</v>
      </c>
      <c r="D147" s="174">
        <f>'Indicator Date hidden2'!BB142</f>
        <v>0.28888888888888886</v>
      </c>
      <c r="E147" s="174">
        <f t="shared" si="16"/>
        <v>4</v>
      </c>
      <c r="F147" s="174">
        <f t="shared" si="17"/>
        <v>1</v>
      </c>
      <c r="G147" s="174">
        <f t="shared" si="18"/>
        <v>3.8518518518518521</v>
      </c>
      <c r="H147" s="174">
        <f t="shared" si="19"/>
        <v>3.1407407407407408</v>
      </c>
      <c r="J147" s="5"/>
    </row>
    <row r="148" spans="1:10" x14ac:dyDescent="0.25">
      <c r="A148" s="5" t="s">
        <v>263</v>
      </c>
      <c r="B148" s="5">
        <f>'Imputed and missing data hidden'!BA142</f>
        <v>0</v>
      </c>
      <c r="C148" s="5">
        <f>IF(VLOOKUP(A148,'Hazard &amp; Exposure'!$B$3:$BB$193,53,FALSE)&gt;0,1,0)</f>
        <v>0</v>
      </c>
      <c r="D148" s="174">
        <f>'Indicator Date hidden2'!BB143</f>
        <v>0.42</v>
      </c>
      <c r="E148" s="174">
        <f t="shared" si="16"/>
        <v>0</v>
      </c>
      <c r="F148" s="174">
        <f t="shared" si="17"/>
        <v>1</v>
      </c>
      <c r="G148" s="174">
        <f t="shared" si="18"/>
        <v>5.6</v>
      </c>
      <c r="H148" s="174">
        <f t="shared" si="19"/>
        <v>2.2400000000000011</v>
      </c>
      <c r="J148" s="5"/>
    </row>
    <row r="149" spans="1:10" x14ac:dyDescent="0.25">
      <c r="A149" s="5" t="s">
        <v>275</v>
      </c>
      <c r="B149" s="5">
        <f>'Imputed and missing data hidden'!BA148</f>
        <v>5</v>
      </c>
      <c r="C149" s="5">
        <f>IF(VLOOKUP(A149,'Hazard &amp; Exposure'!$B$3:$BB$193,53,FALSE)&gt;0,1,0)</f>
        <v>0</v>
      </c>
      <c r="D149" s="174">
        <f>'Indicator Date hidden2'!BB149</f>
        <v>0.17777777777777778</v>
      </c>
      <c r="E149" s="174">
        <f t="shared" si="16"/>
        <v>3.3333333333333339</v>
      </c>
      <c r="F149" s="174">
        <f t="shared" si="17"/>
        <v>1</v>
      </c>
      <c r="G149" s="174">
        <f t="shared" si="18"/>
        <v>2.3703703703703702</v>
      </c>
      <c r="H149" s="174">
        <f t="shared" si="19"/>
        <v>2.2814814814814808</v>
      </c>
      <c r="J149" s="5"/>
    </row>
    <row r="150" spans="1:10" x14ac:dyDescent="0.25">
      <c r="A150" s="5" t="s">
        <v>304</v>
      </c>
      <c r="B150" s="5">
        <f>'Imputed and missing data hidden'!BA162</f>
        <v>4</v>
      </c>
      <c r="C150" s="5">
        <f>IF(VLOOKUP(A150,'Hazard &amp; Exposure'!$B$3:$BB$193,53,FALSE)&gt;0,1,0)</f>
        <v>1</v>
      </c>
      <c r="D150" s="174">
        <f>'Indicator Date hidden2'!BB163</f>
        <v>0.5714285714285714</v>
      </c>
      <c r="E150" s="174">
        <f t="shared" si="16"/>
        <v>2.666666666666667</v>
      </c>
      <c r="F150" s="174">
        <f t="shared" si="17"/>
        <v>1.25</v>
      </c>
      <c r="G150" s="174">
        <f t="shared" si="18"/>
        <v>7.6190476190476186</v>
      </c>
      <c r="H150" s="174">
        <f t="shared" si="19"/>
        <v>5.1428571428571423</v>
      </c>
      <c r="J150" s="5"/>
    </row>
    <row r="151" spans="1:10" x14ac:dyDescent="0.25">
      <c r="A151" s="5" t="s">
        <v>277</v>
      </c>
      <c r="B151" s="5">
        <f>'Imputed and missing data hidden'!BA149</f>
        <v>0</v>
      </c>
      <c r="C151" s="5">
        <f>IF(VLOOKUP(A151,'Hazard &amp; Exposure'!$B$3:$BB$193,53,FALSE)&gt;0,1,0)</f>
        <v>0</v>
      </c>
      <c r="D151" s="174">
        <f>'Indicator Date hidden2'!BB150</f>
        <v>0.17647058823529413</v>
      </c>
      <c r="E151" s="174">
        <f t="shared" si="16"/>
        <v>0</v>
      </c>
      <c r="F151" s="174">
        <f t="shared" si="17"/>
        <v>1</v>
      </c>
      <c r="G151" s="174">
        <f t="shared" si="18"/>
        <v>2.3529411764705888</v>
      </c>
      <c r="H151" s="174">
        <f t="shared" si="19"/>
        <v>0.9411764705882355</v>
      </c>
      <c r="J151" s="5"/>
    </row>
    <row r="152" spans="1:10" x14ac:dyDescent="0.25">
      <c r="A152" s="5" t="s">
        <v>285</v>
      </c>
      <c r="B152" s="5">
        <f>'Imputed and missing data hidden'!BA153</f>
        <v>8</v>
      </c>
      <c r="C152" s="5">
        <f>IF(VLOOKUP(A152,'Hazard &amp; Exposure'!$B$3:$BB$193,53,FALSE)&gt;0,1,0)</f>
        <v>0</v>
      </c>
      <c r="D152" s="174">
        <f>'Indicator Date hidden2'!BB154</f>
        <v>0.22222222222222221</v>
      </c>
      <c r="E152" s="174">
        <f t="shared" si="16"/>
        <v>5.333333333333333</v>
      </c>
      <c r="F152" s="174">
        <f t="shared" si="17"/>
        <v>1</v>
      </c>
      <c r="G152" s="174">
        <f t="shared" si="18"/>
        <v>2.9629629629629628</v>
      </c>
      <c r="H152" s="174">
        <f t="shared" si="19"/>
        <v>3.3185185185185198</v>
      </c>
      <c r="J152" s="5"/>
    </row>
    <row r="153" spans="1:10" x14ac:dyDescent="0.25">
      <c r="A153" s="5" t="s">
        <v>291</v>
      </c>
      <c r="B153" s="5">
        <f>'Imputed and missing data hidden'!BA156</f>
        <v>7</v>
      </c>
      <c r="C153" s="5">
        <f>IF(VLOOKUP(A153,'Hazard &amp; Exposure'!$B$3:$BB$193,53,FALSE)&gt;0,1,0)</f>
        <v>0</v>
      </c>
      <c r="D153" s="174">
        <f>'Indicator Date hidden2'!BB157</f>
        <v>0.75</v>
      </c>
      <c r="E153" s="174">
        <f t="shared" si="16"/>
        <v>4.666666666666667</v>
      </c>
      <c r="F153" s="174">
        <f t="shared" si="17"/>
        <v>1</v>
      </c>
      <c r="G153" s="174">
        <f t="shared" si="18"/>
        <v>10</v>
      </c>
      <c r="H153" s="174">
        <f t="shared" si="19"/>
        <v>5.8666666666666671</v>
      </c>
      <c r="J153" s="5"/>
    </row>
    <row r="154" spans="1:10" x14ac:dyDescent="0.25">
      <c r="A154" s="5" t="s">
        <v>283</v>
      </c>
      <c r="B154" s="5">
        <f>'Imputed and missing data hidden'!BA152</f>
        <v>0</v>
      </c>
      <c r="C154" s="5">
        <f>IF(VLOOKUP(A154,'Hazard &amp; Exposure'!$B$3:$BB$193,53,FALSE)&gt;0,1,0)</f>
        <v>0</v>
      </c>
      <c r="D154" s="174">
        <f>'Indicator Date hidden2'!BB153</f>
        <v>0.48</v>
      </c>
      <c r="E154" s="174">
        <f t="shared" si="16"/>
        <v>0</v>
      </c>
      <c r="F154" s="174">
        <f t="shared" si="17"/>
        <v>1</v>
      </c>
      <c r="G154" s="174">
        <f t="shared" si="18"/>
        <v>6.3999999999999995</v>
      </c>
      <c r="H154" s="174">
        <f t="shared" si="19"/>
        <v>2.5599999999999987</v>
      </c>
      <c r="J154" s="5"/>
    </row>
    <row r="155" spans="1:10" x14ac:dyDescent="0.25">
      <c r="A155" s="5" t="s">
        <v>96</v>
      </c>
      <c r="B155" s="5">
        <f>'Imputed and missing data hidden'!BA53</f>
        <v>1</v>
      </c>
      <c r="C155" s="5">
        <f>IF(VLOOKUP(A155,'Hazard &amp; Exposure'!$B$3:$BB$193,53,FALSE)&gt;0,1,0)</f>
        <v>1</v>
      </c>
      <c r="D155" s="174">
        <f>'Indicator Date hidden2'!BB54</f>
        <v>0.44</v>
      </c>
      <c r="E155" s="174">
        <f t="shared" si="16"/>
        <v>0.66666666666666607</v>
      </c>
      <c r="F155" s="174">
        <f t="shared" si="17"/>
        <v>1.25</v>
      </c>
      <c r="G155" s="174">
        <f t="shared" si="18"/>
        <v>5.8666666666666671</v>
      </c>
      <c r="H155" s="174">
        <f t="shared" si="19"/>
        <v>3.2666666666666657</v>
      </c>
      <c r="J155" s="5"/>
    </row>
    <row r="156" spans="1:10" x14ac:dyDescent="0.25">
      <c r="A156" s="5" t="s">
        <v>293</v>
      </c>
      <c r="B156" s="5">
        <f>'Imputed and missing data hidden'!BA157</f>
        <v>9</v>
      </c>
      <c r="C156" s="5">
        <f>IF(VLOOKUP(A156,'Hazard &amp; Exposure'!$B$3:$BB$193,53,FALSE)&gt;0,1,0)</f>
        <v>1</v>
      </c>
      <c r="D156" s="174">
        <f>'Indicator Date hidden2'!BB158</f>
        <v>0.81818181818181823</v>
      </c>
      <c r="E156" s="174">
        <f t="shared" si="16"/>
        <v>6</v>
      </c>
      <c r="F156" s="174">
        <f t="shared" si="17"/>
        <v>1.25</v>
      </c>
      <c r="G156" s="174">
        <f t="shared" si="18"/>
        <v>10</v>
      </c>
      <c r="H156" s="174">
        <f t="shared" si="19"/>
        <v>8</v>
      </c>
      <c r="J156" s="5"/>
    </row>
    <row r="157" spans="1:10" x14ac:dyDescent="0.25">
      <c r="A157" s="5" t="s">
        <v>279</v>
      </c>
      <c r="B157" s="5">
        <f>'Imputed and missing data hidden'!BA150</f>
        <v>1</v>
      </c>
      <c r="C157" s="5">
        <f>IF(VLOOKUP(A157,'Hazard &amp; Exposure'!$B$3:$BB$193,53,FALSE)&gt;0,1,0)</f>
        <v>0</v>
      </c>
      <c r="D157" s="174">
        <f>'Indicator Date hidden2'!BB151</f>
        <v>0.42857142857142855</v>
      </c>
      <c r="E157" s="174">
        <f t="shared" si="16"/>
        <v>0.66666666666666607</v>
      </c>
      <c r="F157" s="174">
        <f t="shared" si="17"/>
        <v>1</v>
      </c>
      <c r="G157" s="174">
        <f t="shared" si="18"/>
        <v>5.7142857142857135</v>
      </c>
      <c r="H157" s="174">
        <f t="shared" si="19"/>
        <v>2.5523809523809513</v>
      </c>
      <c r="J157" s="5"/>
    </row>
    <row r="158" spans="1:10" x14ac:dyDescent="0.25">
      <c r="A158" s="5" t="s">
        <v>298</v>
      </c>
      <c r="B158" s="5">
        <f>'Imputed and missing data hidden'!BA159</f>
        <v>9</v>
      </c>
      <c r="C158" s="5">
        <f>IF(VLOOKUP(A158,'Hazard &amp; Exposure'!$B$3:$BB$193,53,FALSE)&gt;0,1,0)</f>
        <v>1</v>
      </c>
      <c r="D158" s="174">
        <f>'Indicator Date hidden2'!BB160</f>
        <v>0.28888888888888886</v>
      </c>
      <c r="E158" s="174">
        <f t="shared" si="16"/>
        <v>6</v>
      </c>
      <c r="F158" s="174">
        <f t="shared" si="17"/>
        <v>1.25</v>
      </c>
      <c r="G158" s="174">
        <f t="shared" si="18"/>
        <v>3.8518518518518521</v>
      </c>
      <c r="H158" s="174">
        <f t="shared" si="19"/>
        <v>4.9259259259259247</v>
      </c>
      <c r="J158" s="5"/>
    </row>
    <row r="159" spans="1:10" x14ac:dyDescent="0.25">
      <c r="A159" s="5" t="s">
        <v>273</v>
      </c>
      <c r="B159" s="5">
        <f>'Imputed and missing data hidden'!BA147</f>
        <v>4</v>
      </c>
      <c r="C159" s="5">
        <f>IF(VLOOKUP(A159,'Hazard &amp; Exposure'!$B$3:$BB$193,53,FALSE)&gt;0,1,0)</f>
        <v>0</v>
      </c>
      <c r="D159" s="174">
        <f>'Indicator Date hidden2'!BB148</f>
        <v>0.57446808510638303</v>
      </c>
      <c r="E159" s="174">
        <f t="shared" si="16"/>
        <v>2.666666666666667</v>
      </c>
      <c r="F159" s="174">
        <f t="shared" si="17"/>
        <v>1</v>
      </c>
      <c r="G159" s="174">
        <f t="shared" si="18"/>
        <v>7.6595744680851077</v>
      </c>
      <c r="H159" s="174">
        <f t="shared" si="19"/>
        <v>4.1304964539007107</v>
      </c>
      <c r="J159" s="5"/>
    </row>
    <row r="160" spans="1:10" x14ac:dyDescent="0.25">
      <c r="A160" s="5" t="s">
        <v>306</v>
      </c>
      <c r="B160" s="5">
        <f>'Imputed and missing data hidden'!BA163</f>
        <v>2</v>
      </c>
      <c r="C160" s="5">
        <f>IF(VLOOKUP(A160,'Hazard &amp; Exposure'!$B$3:$BB$193,53,FALSE)&gt;0,1,0)</f>
        <v>0</v>
      </c>
      <c r="D160" s="174">
        <f>'Indicator Date hidden2'!BB164</f>
        <v>0.41666666666666669</v>
      </c>
      <c r="E160" s="174">
        <f t="shared" si="16"/>
        <v>1.3333333333333321</v>
      </c>
      <c r="F160" s="174">
        <f t="shared" si="17"/>
        <v>1</v>
      </c>
      <c r="G160" s="174">
        <f t="shared" si="18"/>
        <v>5.5555555555555554</v>
      </c>
      <c r="H160" s="174">
        <f t="shared" si="19"/>
        <v>2.7555555555555546</v>
      </c>
      <c r="J160" s="5"/>
    </row>
    <row r="161" spans="1:10" x14ac:dyDescent="0.25">
      <c r="A161" s="5" t="s">
        <v>287</v>
      </c>
      <c r="B161" s="5">
        <f>'Imputed and missing data hidden'!BA154</f>
        <v>5</v>
      </c>
      <c r="C161" s="5">
        <f>IF(VLOOKUP(A161,'Hazard &amp; Exposure'!$B$3:$BB$193,53,FALSE)&gt;0,1,0)</f>
        <v>0</v>
      </c>
      <c r="D161" s="174">
        <f>'Indicator Date hidden2'!BB155</f>
        <v>0.2</v>
      </c>
      <c r="E161" s="174">
        <f t="shared" si="16"/>
        <v>3.3333333333333339</v>
      </c>
      <c r="F161" s="174">
        <f t="shared" si="17"/>
        <v>1</v>
      </c>
      <c r="G161" s="174">
        <f t="shared" si="18"/>
        <v>2.6666666666666661</v>
      </c>
      <c r="H161" s="174">
        <f t="shared" si="19"/>
        <v>2.4000000000000004</v>
      </c>
      <c r="J161" s="5"/>
    </row>
    <row r="162" spans="1:10" x14ac:dyDescent="0.25">
      <c r="A162" s="5" t="s">
        <v>289</v>
      </c>
      <c r="B162" s="5">
        <f>'Imputed and missing data hidden'!BA155</f>
        <v>4</v>
      </c>
      <c r="C162" s="5">
        <f>IF(VLOOKUP(A162,'Hazard &amp; Exposure'!$B$3:$BB$193,53,FALSE)&gt;0,1,0)</f>
        <v>0</v>
      </c>
      <c r="D162" s="174">
        <f>'Indicator Date hidden2'!BB156</f>
        <v>0.2391304347826087</v>
      </c>
      <c r="E162" s="174">
        <f t="shared" ref="E162:E192" si="20">IF(B162&gt;B$197,10,10-(B$197-B162)/(B$197-B$196)*10)</f>
        <v>2.666666666666667</v>
      </c>
      <c r="F162" s="174">
        <f t="shared" ref="F162:F192" si="21">IF(C162=1,$B$199,1)</f>
        <v>1</v>
      </c>
      <c r="G162" s="174">
        <f t="shared" ref="G162:G192" si="22">IF(D162&gt;D$197,10,10-(D$197-D162)/(D$197-D$196)*10)</f>
        <v>3.1884057971014492</v>
      </c>
      <c r="H162" s="174">
        <f t="shared" ref="H162:H192" si="23">10-(12.5-AVERAGE(E162,G162)*F162)/12.5*10</f>
        <v>2.3420289855072474</v>
      </c>
      <c r="J162" s="5"/>
    </row>
    <row r="163" spans="1:10" x14ac:dyDescent="0.25">
      <c r="A163" s="5" t="s">
        <v>310</v>
      </c>
      <c r="B163" s="5">
        <f>'Imputed and missing data hidden'!BA165</f>
        <v>5</v>
      </c>
      <c r="C163" s="5">
        <f>IF(VLOOKUP(A163,'Hazard &amp; Exposure'!$B$3:$BB$193,53,FALSE)&gt;0,1,0)</f>
        <v>0</v>
      </c>
      <c r="D163" s="174">
        <f>'Indicator Date hidden2'!BB166</f>
        <v>0.22222222222222221</v>
      </c>
      <c r="E163" s="174">
        <f t="shared" si="20"/>
        <v>3.3333333333333339</v>
      </c>
      <c r="F163" s="174">
        <f t="shared" si="21"/>
        <v>1</v>
      </c>
      <c r="G163" s="174">
        <f t="shared" si="22"/>
        <v>2.9629629629629628</v>
      </c>
      <c r="H163" s="174">
        <f t="shared" si="23"/>
        <v>2.518518518518519</v>
      </c>
      <c r="J163" s="5"/>
    </row>
    <row r="164" spans="1:10" x14ac:dyDescent="0.25">
      <c r="A164" s="5" t="s">
        <v>308</v>
      </c>
      <c r="B164" s="5">
        <f>'Imputed and missing data hidden'!BA164</f>
        <v>3</v>
      </c>
      <c r="C164" s="5">
        <f>IF(VLOOKUP(A164,'Hazard &amp; Exposure'!$B$3:$BB$193,53,FALSE)&gt;0,1,0)</f>
        <v>0</v>
      </c>
      <c r="D164" s="174">
        <f>'Indicator Date hidden2'!BB165</f>
        <v>0.57446808510638303</v>
      </c>
      <c r="E164" s="174">
        <f t="shared" si="20"/>
        <v>2</v>
      </c>
      <c r="F164" s="174">
        <f t="shared" si="21"/>
        <v>1</v>
      </c>
      <c r="G164" s="174">
        <f t="shared" si="22"/>
        <v>7.6595744680851077</v>
      </c>
      <c r="H164" s="174">
        <f t="shared" si="23"/>
        <v>3.8638297872340432</v>
      </c>
      <c r="J164" s="5"/>
    </row>
    <row r="165" spans="1:10" x14ac:dyDescent="0.25">
      <c r="A165" s="5" t="s">
        <v>281</v>
      </c>
      <c r="B165" s="5">
        <f>'Imputed and missing data hidden'!BA151</f>
        <v>9</v>
      </c>
      <c r="C165" s="5">
        <f>IF(VLOOKUP(A165,'Hazard &amp; Exposure'!$B$3:$BB$193,53,FALSE)&gt;0,1,0)</f>
        <v>0</v>
      </c>
      <c r="D165" s="174">
        <f>'Indicator Date hidden2'!BB152</f>
        <v>0.47826086956521741</v>
      </c>
      <c r="E165" s="174">
        <f t="shared" si="20"/>
        <v>6</v>
      </c>
      <c r="F165" s="174">
        <f t="shared" si="21"/>
        <v>1</v>
      </c>
      <c r="G165" s="174">
        <f t="shared" si="22"/>
        <v>6.3768115942028984</v>
      </c>
      <c r="H165" s="174">
        <f t="shared" si="23"/>
        <v>4.9507246376811596</v>
      </c>
      <c r="J165" s="5"/>
    </row>
    <row r="166" spans="1:10" x14ac:dyDescent="0.25">
      <c r="A166" s="5" t="s">
        <v>314</v>
      </c>
      <c r="B166" s="5">
        <f>'Imputed and missing data hidden'!BA167</f>
        <v>6</v>
      </c>
      <c r="C166" s="5">
        <f>IF(VLOOKUP(A166,'Hazard &amp; Exposure'!$B$3:$BB$193,53,FALSE)&gt;0,1,0)</f>
        <v>1</v>
      </c>
      <c r="D166" s="174">
        <f>'Indicator Date hidden2'!BB168</f>
        <v>0.93617021276595747</v>
      </c>
      <c r="E166" s="174">
        <f t="shared" si="20"/>
        <v>4</v>
      </c>
      <c r="F166" s="174">
        <f t="shared" si="21"/>
        <v>1.25</v>
      </c>
      <c r="G166" s="174">
        <f t="shared" si="22"/>
        <v>10</v>
      </c>
      <c r="H166" s="174">
        <f t="shared" si="23"/>
        <v>7</v>
      </c>
      <c r="J166" s="5"/>
    </row>
    <row r="167" spans="1:10" x14ac:dyDescent="0.25">
      <c r="A167" s="5" t="s">
        <v>61</v>
      </c>
      <c r="B167" s="5">
        <f>'Imputed and missing data hidden'!BA34</f>
        <v>3</v>
      </c>
      <c r="C167" s="5">
        <f>IF(VLOOKUP(A167,'Hazard &amp; Exposure'!$B$3:$BB$193,53,FALSE)&gt;0,1,0)</f>
        <v>0</v>
      </c>
      <c r="D167" s="174">
        <f>'Indicator Date hidden2'!BB35</f>
        <v>0.23404255319148937</v>
      </c>
      <c r="E167" s="174">
        <f t="shared" si="20"/>
        <v>2</v>
      </c>
      <c r="F167" s="174">
        <f t="shared" si="21"/>
        <v>1</v>
      </c>
      <c r="G167" s="174">
        <f t="shared" si="22"/>
        <v>3.1205673758865249</v>
      </c>
      <c r="H167" s="174">
        <f t="shared" si="23"/>
        <v>2.0482269503546089</v>
      </c>
      <c r="J167" s="5"/>
    </row>
    <row r="168" spans="1:10" x14ac:dyDescent="0.25">
      <c r="A168" s="5" t="s">
        <v>321</v>
      </c>
      <c r="B168" s="5">
        <f>'Imputed and missing data hidden'!BA173</f>
        <v>0</v>
      </c>
      <c r="C168" s="5">
        <f>IF(VLOOKUP(A168,'Hazard &amp; Exposure'!$B$3:$BB$193,53,FALSE)&gt;0,1,0)</f>
        <v>0</v>
      </c>
      <c r="D168" s="174">
        <f>'Indicator Date hidden2'!BB174</f>
        <v>0.31372549019607843</v>
      </c>
      <c r="E168" s="174">
        <f t="shared" si="20"/>
        <v>0</v>
      </c>
      <c r="F168" s="174">
        <f t="shared" si="21"/>
        <v>1</v>
      </c>
      <c r="G168" s="174">
        <f t="shared" si="22"/>
        <v>4.1830065359477118</v>
      </c>
      <c r="H168" s="174">
        <f t="shared" si="23"/>
        <v>1.6732026143790844</v>
      </c>
      <c r="J168" s="5"/>
    </row>
    <row r="169" spans="1:10" x14ac:dyDescent="0.25">
      <c r="A169" s="5" t="s">
        <v>319</v>
      </c>
      <c r="B169" s="5">
        <f>'Imputed and missing data hidden'!BA170</f>
        <v>0</v>
      </c>
      <c r="C169" s="5">
        <f>IF(VLOOKUP(A169,'Hazard &amp; Exposure'!$B$3:$BB$193,53,FALSE)&gt;0,1,0)</f>
        <v>0</v>
      </c>
      <c r="D169" s="174">
        <f>'Indicator Date hidden2'!BB171</f>
        <v>0.41176470588235292</v>
      </c>
      <c r="E169" s="174">
        <f t="shared" si="20"/>
        <v>0</v>
      </c>
      <c r="F169" s="174">
        <f t="shared" si="21"/>
        <v>1</v>
      </c>
      <c r="G169" s="174">
        <f t="shared" si="22"/>
        <v>5.4901960784313726</v>
      </c>
      <c r="H169" s="174">
        <f t="shared" si="23"/>
        <v>2.1960784313725501</v>
      </c>
      <c r="J169" s="5"/>
    </row>
    <row r="170" spans="1:10" x14ac:dyDescent="0.25">
      <c r="A170" s="5" t="s">
        <v>316</v>
      </c>
      <c r="B170" s="5">
        <f>'Imputed and missing data hidden'!BA168</f>
        <v>2</v>
      </c>
      <c r="C170" s="5">
        <f>IF(VLOOKUP(A170,'Hazard &amp; Exposure'!$B$3:$BB$193,53,FALSE)&gt;0,1,0)</f>
        <v>0</v>
      </c>
      <c r="D170" s="174">
        <f>'Indicator Date hidden2'!BB169</f>
        <v>0.41666666666666669</v>
      </c>
      <c r="E170" s="174">
        <f t="shared" si="20"/>
        <v>1.3333333333333321</v>
      </c>
      <c r="F170" s="174">
        <f t="shared" si="21"/>
        <v>1</v>
      </c>
      <c r="G170" s="174">
        <f t="shared" si="22"/>
        <v>5.5555555555555554</v>
      </c>
      <c r="H170" s="174">
        <f t="shared" si="23"/>
        <v>2.7555555555555546</v>
      </c>
      <c r="J170" s="5"/>
    </row>
    <row r="171" spans="1:10" x14ac:dyDescent="0.25">
      <c r="A171" s="5" t="s">
        <v>331</v>
      </c>
      <c r="B171" s="5">
        <f>'Imputed and missing data hidden'!BA178</f>
        <v>8</v>
      </c>
      <c r="C171" s="5">
        <f>IF(VLOOKUP(A171,'Hazard &amp; Exposure'!$B$3:$BB$193,53,FALSE)&gt;0,1,0)</f>
        <v>0</v>
      </c>
      <c r="D171" s="174">
        <f>'Indicator Date hidden2'!BB179</f>
        <v>0.65853658536585369</v>
      </c>
      <c r="E171" s="174">
        <f t="shared" si="20"/>
        <v>5.333333333333333</v>
      </c>
      <c r="F171" s="174">
        <f t="shared" si="21"/>
        <v>1</v>
      </c>
      <c r="G171" s="174">
        <f t="shared" si="22"/>
        <v>8.7804878048780495</v>
      </c>
      <c r="H171" s="174">
        <f t="shared" si="23"/>
        <v>5.6455284552845528</v>
      </c>
      <c r="J171" s="5"/>
    </row>
    <row r="172" spans="1:10" x14ac:dyDescent="0.25">
      <c r="A172" s="5" t="s">
        <v>91</v>
      </c>
      <c r="B172" s="5">
        <f>'Imputed and missing data hidden'!BA172</f>
        <v>4</v>
      </c>
      <c r="C172" s="5">
        <f>IF(VLOOKUP(A172,'Hazard &amp; Exposure'!$B$3:$BB$193,53,FALSE)&gt;0,1,0)</f>
        <v>0</v>
      </c>
      <c r="D172" s="174">
        <f>'Indicator Date hidden2'!BB173</f>
        <v>0.73913043478260865</v>
      </c>
      <c r="E172" s="174">
        <f t="shared" si="20"/>
        <v>2.666666666666667</v>
      </c>
      <c r="F172" s="174">
        <f t="shared" si="21"/>
        <v>1</v>
      </c>
      <c r="G172" s="174">
        <f t="shared" si="22"/>
        <v>9.8550724637681153</v>
      </c>
      <c r="H172" s="174">
        <f t="shared" si="23"/>
        <v>5.0086956521739125</v>
      </c>
      <c r="J172" s="5"/>
    </row>
    <row r="173" spans="1:10" x14ac:dyDescent="0.25">
      <c r="A173" s="5" t="s">
        <v>323</v>
      </c>
      <c r="B173" s="5">
        <f>'Imputed and missing data hidden'!BA174</f>
        <v>10</v>
      </c>
      <c r="C173" s="5">
        <f>IF(VLOOKUP(A173,'Hazard &amp; Exposure'!$B$3:$BB$193,53,FALSE)&gt;0,1,0)</f>
        <v>0</v>
      </c>
      <c r="D173" s="174">
        <f>'Indicator Date hidden2'!BB175</f>
        <v>0.52272727272727271</v>
      </c>
      <c r="E173" s="174">
        <f t="shared" si="20"/>
        <v>6.666666666666667</v>
      </c>
      <c r="F173" s="174">
        <f t="shared" si="21"/>
        <v>1</v>
      </c>
      <c r="G173" s="174">
        <f t="shared" si="22"/>
        <v>6.9696969696969697</v>
      </c>
      <c r="H173" s="174">
        <f t="shared" si="23"/>
        <v>5.454545454545455</v>
      </c>
      <c r="J173" s="5"/>
    </row>
    <row r="174" spans="1:10" x14ac:dyDescent="0.25">
      <c r="A174" s="5" t="s">
        <v>325</v>
      </c>
      <c r="B174" s="5">
        <f>'Imputed and missing data hidden'!BA175</f>
        <v>3</v>
      </c>
      <c r="C174" s="5">
        <f>IF(VLOOKUP(A174,'Hazard &amp; Exposure'!$B$3:$BB$193,53,FALSE)&gt;0,1,0)</f>
        <v>0</v>
      </c>
      <c r="D174" s="174">
        <f>'Indicator Date hidden2'!BB176</f>
        <v>0.72340425531914898</v>
      </c>
      <c r="E174" s="174">
        <f t="shared" si="20"/>
        <v>2</v>
      </c>
      <c r="F174" s="174">
        <f t="shared" si="21"/>
        <v>1</v>
      </c>
      <c r="G174" s="174">
        <f t="shared" si="22"/>
        <v>9.6453900709219873</v>
      </c>
      <c r="H174" s="174">
        <f t="shared" si="23"/>
        <v>4.6581560283687953</v>
      </c>
      <c r="J174" s="5"/>
    </row>
    <row r="175" spans="1:10" x14ac:dyDescent="0.25">
      <c r="A175" s="5" t="s">
        <v>327</v>
      </c>
      <c r="B175" s="5">
        <f>'Imputed and missing data hidden'!BA176</f>
        <v>1</v>
      </c>
      <c r="C175" s="5">
        <f>IF(VLOOKUP(A175,'Hazard &amp; Exposure'!$B$3:$BB$193,53,FALSE)&gt;0,1,0)</f>
        <v>0</v>
      </c>
      <c r="D175" s="174">
        <f>'Indicator Date hidden2'!BB177</f>
        <v>0.51020408163265307</v>
      </c>
      <c r="E175" s="174">
        <f t="shared" si="20"/>
        <v>0.66666666666666607</v>
      </c>
      <c r="F175" s="174">
        <f t="shared" si="21"/>
        <v>1</v>
      </c>
      <c r="G175" s="174">
        <f t="shared" si="22"/>
        <v>6.8027210884353746</v>
      </c>
      <c r="H175" s="174">
        <f t="shared" si="23"/>
        <v>2.9877551020408166</v>
      </c>
      <c r="J175" s="5"/>
    </row>
    <row r="176" spans="1:10" x14ac:dyDescent="0.25">
      <c r="A176" s="5" t="s">
        <v>329</v>
      </c>
      <c r="B176" s="5">
        <f>'Imputed and missing data hidden'!BA177</f>
        <v>2</v>
      </c>
      <c r="C176" s="5">
        <f>IF(VLOOKUP(A176,'Hazard &amp; Exposure'!$B$3:$BB$193,53,FALSE)&gt;0,1,0)</f>
        <v>1</v>
      </c>
      <c r="D176" s="174">
        <f>'Indicator Date hidden2'!BB178</f>
        <v>0.20408163265306123</v>
      </c>
      <c r="E176" s="174">
        <f t="shared" si="20"/>
        <v>1.3333333333333321</v>
      </c>
      <c r="F176" s="174">
        <f t="shared" si="21"/>
        <v>1.25</v>
      </c>
      <c r="G176" s="174">
        <f t="shared" si="22"/>
        <v>2.7210884353741491</v>
      </c>
      <c r="H176" s="174">
        <f t="shared" si="23"/>
        <v>2.0272108843537406</v>
      </c>
      <c r="J176" s="5"/>
    </row>
    <row r="177" spans="1:10" x14ac:dyDescent="0.25">
      <c r="A177" s="5" t="s">
        <v>333</v>
      </c>
      <c r="B177" s="5">
        <f>'Imputed and missing data hidden'!BA179</f>
        <v>16</v>
      </c>
      <c r="C177" s="5">
        <f>IF(VLOOKUP(A177,'Hazard &amp; Exposure'!$B$3:$BB$193,53,FALSE)&gt;0,1,0)</f>
        <v>0</v>
      </c>
      <c r="D177" s="174">
        <f>'Indicator Date hidden2'!BB180</f>
        <v>0.48648648648648651</v>
      </c>
      <c r="E177" s="174">
        <f t="shared" si="20"/>
        <v>10</v>
      </c>
      <c r="F177" s="174">
        <f t="shared" si="21"/>
        <v>1</v>
      </c>
      <c r="G177" s="174">
        <f t="shared" si="22"/>
        <v>6.4864864864864868</v>
      </c>
      <c r="H177" s="174">
        <f t="shared" si="23"/>
        <v>6.5945945945945947</v>
      </c>
      <c r="J177" s="5"/>
    </row>
    <row r="178" spans="1:10" x14ac:dyDescent="0.25">
      <c r="A178" s="5" t="s">
        <v>318</v>
      </c>
      <c r="B178" s="5">
        <f>'Imputed and missing data hidden'!BA169</f>
        <v>0</v>
      </c>
      <c r="C178" s="5">
        <f>IF(VLOOKUP(A178,'Hazard &amp; Exposure'!$B$3:$BB$193,53,FALSE)&gt;0,1,0)</f>
        <v>0</v>
      </c>
      <c r="D178" s="174">
        <f>'Indicator Date hidden2'!BB170</f>
        <v>0.42</v>
      </c>
      <c r="E178" s="174">
        <f t="shared" si="20"/>
        <v>0</v>
      </c>
      <c r="F178" s="174">
        <f t="shared" si="21"/>
        <v>1</v>
      </c>
      <c r="G178" s="174">
        <f t="shared" si="22"/>
        <v>5.6</v>
      </c>
      <c r="H178" s="174">
        <f t="shared" si="23"/>
        <v>2.2400000000000011</v>
      </c>
      <c r="J178" s="5"/>
    </row>
    <row r="179" spans="1:10" x14ac:dyDescent="0.25">
      <c r="A179" s="5" t="s">
        <v>335</v>
      </c>
      <c r="B179" s="5">
        <f>'Imputed and missing data hidden'!BA180</f>
        <v>1</v>
      </c>
      <c r="C179" s="5">
        <f>IF(VLOOKUP(A179,'Hazard &amp; Exposure'!$B$3:$BB$193,53,FALSE)&gt;0,1,0)</f>
        <v>0</v>
      </c>
      <c r="D179" s="174">
        <f>'Indicator Date hidden2'!BB181</f>
        <v>0.36</v>
      </c>
      <c r="E179" s="174">
        <f t="shared" si="20"/>
        <v>0.66666666666666607</v>
      </c>
      <c r="F179" s="174">
        <f t="shared" si="21"/>
        <v>1</v>
      </c>
      <c r="G179" s="174">
        <f t="shared" si="22"/>
        <v>4.8</v>
      </c>
      <c r="H179" s="174">
        <f t="shared" si="23"/>
        <v>2.1866666666666656</v>
      </c>
      <c r="J179" s="5"/>
    </row>
    <row r="180" spans="1:10" x14ac:dyDescent="0.25">
      <c r="A180" s="5" t="s">
        <v>337</v>
      </c>
      <c r="B180" s="5">
        <f>'Imputed and missing data hidden'!BA181</f>
        <v>3</v>
      </c>
      <c r="C180" s="5">
        <f>IF(VLOOKUP(A180,'Hazard &amp; Exposure'!$B$3:$BB$193,53,FALSE)&gt;0,1,0)</f>
        <v>1</v>
      </c>
      <c r="D180" s="174">
        <f>'Indicator Date hidden2'!BB182</f>
        <v>0.20833333333333334</v>
      </c>
      <c r="E180" s="174">
        <f t="shared" si="20"/>
        <v>2</v>
      </c>
      <c r="F180" s="174">
        <f t="shared" si="21"/>
        <v>1.25</v>
      </c>
      <c r="G180" s="174">
        <f t="shared" si="22"/>
        <v>2.7777777777777777</v>
      </c>
      <c r="H180" s="174">
        <f t="shared" si="23"/>
        <v>2.3888888888888884</v>
      </c>
      <c r="J180" s="5"/>
    </row>
    <row r="181" spans="1:10" x14ac:dyDescent="0.25">
      <c r="A181" s="5" t="s">
        <v>344</v>
      </c>
      <c r="B181" s="5">
        <f>'Imputed and missing data hidden'!BA185</f>
        <v>2</v>
      </c>
      <c r="C181" s="5">
        <f>IF(VLOOKUP(A181,'Hazard &amp; Exposure'!$B$3:$BB$193,53,FALSE)&gt;0,1,0)</f>
        <v>0</v>
      </c>
      <c r="D181" s="174">
        <f>'Indicator Date hidden2'!BB186</f>
        <v>0.35416666666666669</v>
      </c>
      <c r="E181" s="174">
        <f t="shared" si="20"/>
        <v>1.3333333333333321</v>
      </c>
      <c r="F181" s="174">
        <f t="shared" si="21"/>
        <v>1</v>
      </c>
      <c r="G181" s="174">
        <f t="shared" si="22"/>
        <v>4.7222222222222223</v>
      </c>
      <c r="H181" s="174">
        <f t="shared" si="23"/>
        <v>2.4222222222222207</v>
      </c>
      <c r="J181" s="5"/>
    </row>
    <row r="182" spans="1:10" x14ac:dyDescent="0.25">
      <c r="A182" s="5" t="s">
        <v>342</v>
      </c>
      <c r="B182" s="5">
        <f>'Imputed and missing data hidden'!BA184</f>
        <v>5</v>
      </c>
      <c r="C182" s="5">
        <f>IF(VLOOKUP(A182,'Hazard &amp; Exposure'!$B$3:$BB$193,53,FALSE)&gt;0,1,0)</f>
        <v>0</v>
      </c>
      <c r="D182" s="174">
        <f>'Indicator Date hidden2'!BB185</f>
        <v>0.33333333333333331</v>
      </c>
      <c r="E182" s="174">
        <f t="shared" si="20"/>
        <v>3.3333333333333339</v>
      </c>
      <c r="F182" s="174">
        <f t="shared" si="21"/>
        <v>1</v>
      </c>
      <c r="G182" s="174">
        <f t="shared" si="22"/>
        <v>4.4444444444444446</v>
      </c>
      <c r="H182" s="174">
        <f t="shared" si="23"/>
        <v>3.1111111111111107</v>
      </c>
      <c r="J182" s="5"/>
    </row>
    <row r="183" spans="1:10" x14ac:dyDescent="0.25">
      <c r="A183" s="5" t="s">
        <v>346</v>
      </c>
      <c r="B183" s="5">
        <f>'Imputed and missing data hidden'!BA186</f>
        <v>4</v>
      </c>
      <c r="C183" s="5">
        <f>IF(VLOOKUP(A183,'Hazard &amp; Exposure'!$B$3:$BB$193,53,FALSE)&gt;0,1,0)</f>
        <v>0</v>
      </c>
      <c r="D183" s="174">
        <f>'Indicator Date hidden2'!BB187</f>
        <v>0.80434782608695654</v>
      </c>
      <c r="E183" s="174">
        <f t="shared" si="20"/>
        <v>2.666666666666667</v>
      </c>
      <c r="F183" s="174">
        <f t="shared" si="21"/>
        <v>1</v>
      </c>
      <c r="G183" s="174">
        <f t="shared" si="22"/>
        <v>10</v>
      </c>
      <c r="H183" s="174">
        <f t="shared" si="23"/>
        <v>5.0666666666666673</v>
      </c>
      <c r="J183" s="5"/>
    </row>
    <row r="184" spans="1:10" x14ac:dyDescent="0.25">
      <c r="A184" s="5" t="s">
        <v>269</v>
      </c>
      <c r="B184" s="5">
        <f>'Imputed and missing data hidden'!BA145</f>
        <v>9</v>
      </c>
      <c r="C184" s="5">
        <f>IF(VLOOKUP(A184,'Hazard &amp; Exposure'!$B$3:$BB$193,53,FALSE)&gt;0,1,0)</f>
        <v>0</v>
      </c>
      <c r="D184" s="174">
        <f>'Indicator Date hidden2'!BB146</f>
        <v>0.48837209302325579</v>
      </c>
      <c r="E184" s="174">
        <f t="shared" si="20"/>
        <v>6</v>
      </c>
      <c r="F184" s="174">
        <f t="shared" si="21"/>
        <v>1</v>
      </c>
      <c r="G184" s="174">
        <f t="shared" si="22"/>
        <v>6.5116279069767442</v>
      </c>
      <c r="H184" s="174">
        <f t="shared" si="23"/>
        <v>5.0046511627906982</v>
      </c>
      <c r="J184" s="5"/>
    </row>
    <row r="185" spans="1:10" x14ac:dyDescent="0.25">
      <c r="A185" s="5" t="s">
        <v>350</v>
      </c>
      <c r="B185" s="5">
        <f>'Imputed and missing data hidden'!BA188</f>
        <v>3</v>
      </c>
      <c r="C185" s="5">
        <f>IF(VLOOKUP(A185,'Hazard &amp; Exposure'!$B$3:$BB$193,53,FALSE)&gt;0,1,0)</f>
        <v>0</v>
      </c>
      <c r="D185" s="174">
        <f>'Indicator Date hidden2'!BB189</f>
        <v>0.38297872340425532</v>
      </c>
      <c r="E185" s="174">
        <f t="shared" si="20"/>
        <v>2</v>
      </c>
      <c r="F185" s="174">
        <f t="shared" si="21"/>
        <v>1</v>
      </c>
      <c r="G185" s="174">
        <f t="shared" si="22"/>
        <v>5.1063829787234045</v>
      </c>
      <c r="H185" s="174">
        <f t="shared" si="23"/>
        <v>2.8425531914893609</v>
      </c>
      <c r="J185" s="5"/>
    </row>
    <row r="186" spans="1:10" x14ac:dyDescent="0.25">
      <c r="A186" s="5" t="s">
        <v>351</v>
      </c>
      <c r="B186" s="5">
        <f>'Imputed and missing data hidden'!BA189</f>
        <v>2</v>
      </c>
      <c r="C186" s="5">
        <f>IF(VLOOKUP(A186,'Hazard &amp; Exposure'!$B$3:$BB$193,53,FALSE)&gt;0,1,0)</f>
        <v>0</v>
      </c>
      <c r="D186" s="174">
        <f>'Indicator Date hidden2'!BB190</f>
        <v>0.22916666666666666</v>
      </c>
      <c r="E186" s="174">
        <f t="shared" si="20"/>
        <v>1.3333333333333321</v>
      </c>
      <c r="F186" s="174">
        <f t="shared" si="21"/>
        <v>1</v>
      </c>
      <c r="G186" s="174">
        <f t="shared" si="22"/>
        <v>3.0555555555555545</v>
      </c>
      <c r="H186" s="174">
        <f t="shared" si="23"/>
        <v>1.7555555555555546</v>
      </c>
      <c r="J186" s="5"/>
    </row>
    <row r="187" spans="1:10" x14ac:dyDescent="0.25">
      <c r="A187" s="5" t="s">
        <v>348</v>
      </c>
      <c r="B187" s="5">
        <f>'Imputed and missing data hidden'!BA187</f>
        <v>6</v>
      </c>
      <c r="C187" s="5">
        <f>IF(VLOOKUP(A187,'Hazard &amp; Exposure'!$B$3:$BB$193,53,FALSE)&gt;0,1,0)</f>
        <v>0</v>
      </c>
      <c r="D187" s="174">
        <f>'Indicator Date hidden2'!BB188</f>
        <v>0.64444444444444449</v>
      </c>
      <c r="E187" s="174">
        <f t="shared" si="20"/>
        <v>4</v>
      </c>
      <c r="F187" s="174">
        <f t="shared" si="21"/>
        <v>1</v>
      </c>
      <c r="G187" s="174">
        <f t="shared" si="22"/>
        <v>8.5925925925925934</v>
      </c>
      <c r="H187" s="174">
        <f t="shared" si="23"/>
        <v>5.0370370370370381</v>
      </c>
      <c r="J187" s="5"/>
    </row>
    <row r="188" spans="1:10" x14ac:dyDescent="0.25">
      <c r="A188" s="5" t="s">
        <v>271</v>
      </c>
      <c r="B188" s="5">
        <f>'Imputed and missing data hidden'!BA146</f>
        <v>8</v>
      </c>
      <c r="C188" s="5">
        <f>IF(VLOOKUP(A188,'Hazard &amp; Exposure'!$B$3:$BB$193,53,FALSE)&gt;0,1,0)</f>
        <v>0</v>
      </c>
      <c r="D188" s="174">
        <f>'Indicator Date hidden2'!BB147</f>
        <v>0.5</v>
      </c>
      <c r="E188" s="174">
        <f t="shared" si="20"/>
        <v>5.333333333333333</v>
      </c>
      <c r="F188" s="174">
        <f t="shared" si="21"/>
        <v>1</v>
      </c>
      <c r="G188" s="174">
        <f t="shared" si="22"/>
        <v>6.666666666666667</v>
      </c>
      <c r="H188" s="174">
        <f t="shared" si="23"/>
        <v>4.8</v>
      </c>
      <c r="J188" s="5"/>
    </row>
    <row r="189" spans="1:10" x14ac:dyDescent="0.25">
      <c r="A189" s="5" t="s">
        <v>352</v>
      </c>
      <c r="B189" s="5">
        <f>'Imputed and missing data hidden'!BA190</f>
        <v>0</v>
      </c>
      <c r="C189" s="5">
        <f>IF(VLOOKUP(A189,'Hazard &amp; Exposure'!$B$3:$BB$193,53,FALSE)&gt;0,1,0)</f>
        <v>1</v>
      </c>
      <c r="D189" s="174">
        <f>'Indicator Date hidden2'!BB191</f>
        <v>0.6470588235294118</v>
      </c>
      <c r="E189" s="174">
        <f t="shared" si="20"/>
        <v>0</v>
      </c>
      <c r="F189" s="174">
        <f t="shared" si="21"/>
        <v>1.25</v>
      </c>
      <c r="G189" s="174">
        <f t="shared" si="22"/>
        <v>8.6274509803921582</v>
      </c>
      <c r="H189" s="174">
        <f t="shared" si="23"/>
        <v>4.3137254901960791</v>
      </c>
      <c r="J189" s="5"/>
    </row>
    <row r="190" spans="1:10" x14ac:dyDescent="0.25">
      <c r="A190" s="5" t="s">
        <v>295</v>
      </c>
      <c r="B190" s="5">
        <f>'Imputed and missing data hidden'!BA158</f>
        <v>0</v>
      </c>
      <c r="C190" s="5">
        <f>IF(VLOOKUP(A190,'Hazard &amp; Exposure'!$B$3:$BB$193,53,FALSE)&gt;0,1,0)</f>
        <v>0</v>
      </c>
      <c r="D190" s="174">
        <f>'Indicator Date hidden2'!BB159</f>
        <v>0.2</v>
      </c>
      <c r="E190" s="174">
        <f t="shared" si="20"/>
        <v>0</v>
      </c>
      <c r="F190" s="174">
        <f t="shared" si="21"/>
        <v>1</v>
      </c>
      <c r="G190" s="174">
        <f t="shared" si="22"/>
        <v>2.6666666666666661</v>
      </c>
      <c r="H190" s="174">
        <f t="shared" si="23"/>
        <v>1.0666666666666664</v>
      </c>
      <c r="J190" s="5"/>
    </row>
    <row r="191" spans="1:10" x14ac:dyDescent="0.25">
      <c r="A191" s="5" t="s">
        <v>354</v>
      </c>
      <c r="B191" s="5">
        <f>'Imputed and missing data hidden'!BA191</f>
        <v>0</v>
      </c>
      <c r="C191" s="5">
        <f>IF(VLOOKUP(A191,'Hazard &amp; Exposure'!$B$3:$BB$193,53,FALSE)&gt;0,1,0)</f>
        <v>0</v>
      </c>
      <c r="D191" s="174">
        <f>'Indicator Date hidden2'!BB192</f>
        <v>0.4</v>
      </c>
      <c r="E191" s="174">
        <f t="shared" si="20"/>
        <v>0</v>
      </c>
      <c r="F191" s="174">
        <f t="shared" si="21"/>
        <v>1</v>
      </c>
      <c r="G191" s="174">
        <f t="shared" si="22"/>
        <v>5.3333333333333339</v>
      </c>
      <c r="H191" s="174">
        <f t="shared" si="23"/>
        <v>2.1333333333333337</v>
      </c>
      <c r="J191" s="5"/>
    </row>
    <row r="192" spans="1:10" x14ac:dyDescent="0.25">
      <c r="A192" s="5" t="s">
        <v>356</v>
      </c>
      <c r="B192" s="5">
        <f>'Imputed and missing data hidden'!BA192</f>
        <v>3</v>
      </c>
      <c r="C192" s="5">
        <f>IF(VLOOKUP(A192,'Hazard &amp; Exposure'!$B$3:$BB$193,53,FALSE)&gt;0,1,0)</f>
        <v>0</v>
      </c>
      <c r="D192" s="174">
        <f>'Indicator Date hidden2'!BB193</f>
        <v>0.23404255319148937</v>
      </c>
      <c r="E192" s="174">
        <f t="shared" si="20"/>
        <v>2</v>
      </c>
      <c r="F192" s="174">
        <f t="shared" si="21"/>
        <v>1</v>
      </c>
      <c r="G192" s="174">
        <f t="shared" si="22"/>
        <v>3.1205673758865249</v>
      </c>
      <c r="H192" s="174">
        <f t="shared" si="23"/>
        <v>2.0482269503546089</v>
      </c>
      <c r="J192" s="5"/>
    </row>
    <row r="194" spans="1:4" x14ac:dyDescent="0.25">
      <c r="A194" s="5" t="s">
        <v>390</v>
      </c>
      <c r="B194" s="5">
        <f>MIN(B2:B192)</f>
        <v>0</v>
      </c>
      <c r="C194" s="5">
        <f t="shared" ref="C194:D194" si="24">MIN(C2:C192)</f>
        <v>0</v>
      </c>
      <c r="D194" s="5">
        <f t="shared" si="24"/>
        <v>2.3809523809523808E-2</v>
      </c>
    </row>
    <row r="195" spans="1:4" x14ac:dyDescent="0.25">
      <c r="A195" s="5" t="s">
        <v>391</v>
      </c>
      <c r="B195" s="5">
        <f>MAX(B2:B192)</f>
        <v>23</v>
      </c>
      <c r="C195" s="5">
        <f t="shared" ref="C195:D195" si="25">MAX(C2:C192)</f>
        <v>1</v>
      </c>
      <c r="D195" s="5">
        <f t="shared" si="25"/>
        <v>0.93617021276595747</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1052</v>
      </c>
      <c r="B199" s="178">
        <v>1.25</v>
      </c>
    </row>
  </sheetData>
  <autoFilter ref="A1:H1">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60"/>
  <sheetViews>
    <sheetView zoomScale="90" zoomScaleNormal="90" workbookViewId="0">
      <pane xSplit="6" ySplit="2" topLeftCell="K3" activePane="bottomRight" state="frozen"/>
      <selection pane="topRight" activeCell="G1" sqref="G1"/>
      <selection pane="bottomLeft" activeCell="A3" sqref="A3"/>
      <selection pane="bottomRight" sqref="A1:N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2" width="33.7109375" style="20" customWidth="1"/>
    <col min="13" max="13" width="15.28515625" style="20" customWidth="1"/>
    <col min="14" max="14" width="63.28515625" style="20" customWidth="1"/>
    <col min="15" max="16384" width="9.140625" style="20"/>
  </cols>
  <sheetData>
    <row r="1" spans="1:14" s="4" customFormat="1" x14ac:dyDescent="0.25">
      <c r="A1" s="199"/>
      <c r="B1" s="199"/>
      <c r="C1" s="199"/>
      <c r="D1" s="199"/>
      <c r="E1" s="199"/>
      <c r="F1" s="199"/>
      <c r="G1" s="199"/>
      <c r="H1" s="199"/>
      <c r="I1" s="199"/>
      <c r="J1" s="199"/>
      <c r="K1" s="199"/>
      <c r="L1" s="199"/>
      <c r="M1" s="199"/>
      <c r="N1" s="199"/>
    </row>
    <row r="2" spans="1:14" ht="15.75" thickBot="1" x14ac:dyDescent="0.3">
      <c r="A2" s="113" t="s">
        <v>493</v>
      </c>
      <c r="B2" s="113" t="s">
        <v>494</v>
      </c>
      <c r="C2" s="113" t="s">
        <v>495</v>
      </c>
      <c r="D2" s="113" t="s">
        <v>496</v>
      </c>
      <c r="E2" s="113" t="s">
        <v>936</v>
      </c>
      <c r="F2" s="113" t="s">
        <v>497</v>
      </c>
      <c r="G2" s="113" t="s">
        <v>498</v>
      </c>
      <c r="H2" s="113" t="s">
        <v>691</v>
      </c>
      <c r="I2" s="113" t="s">
        <v>692</v>
      </c>
      <c r="J2" s="113" t="s">
        <v>693</v>
      </c>
      <c r="K2" s="113" t="s">
        <v>569</v>
      </c>
      <c r="L2" s="113" t="s">
        <v>1102</v>
      </c>
      <c r="M2" s="113" t="s">
        <v>1108</v>
      </c>
      <c r="N2" s="113" t="s">
        <v>570</v>
      </c>
    </row>
    <row r="3" spans="1:14" ht="99" customHeight="1" x14ac:dyDescent="0.25">
      <c r="A3" s="136" t="s">
        <v>499</v>
      </c>
      <c r="B3" s="137" t="s">
        <v>365</v>
      </c>
      <c r="C3" s="137" t="s">
        <v>500</v>
      </c>
      <c r="D3" s="137" t="s">
        <v>881</v>
      </c>
      <c r="E3" s="139" t="s">
        <v>892</v>
      </c>
      <c r="F3" s="137" t="s">
        <v>885</v>
      </c>
      <c r="G3" s="137" t="s">
        <v>1068</v>
      </c>
      <c r="H3" s="137" t="s">
        <v>1069</v>
      </c>
      <c r="I3" s="137" t="s">
        <v>917</v>
      </c>
      <c r="J3" s="137" t="s">
        <v>918</v>
      </c>
      <c r="K3" s="137" t="s">
        <v>1126</v>
      </c>
      <c r="L3" s="137" t="s">
        <v>1127</v>
      </c>
      <c r="M3" s="137"/>
      <c r="N3" s="191" t="s">
        <v>1134</v>
      </c>
    </row>
    <row r="4" spans="1:14" ht="99" customHeight="1" x14ac:dyDescent="0.25">
      <c r="A4" s="138" t="s">
        <v>499</v>
      </c>
      <c r="B4" s="139" t="s">
        <v>365</v>
      </c>
      <c r="C4" s="139" t="s">
        <v>500</v>
      </c>
      <c r="D4" s="137" t="s">
        <v>882</v>
      </c>
      <c r="E4" s="139" t="s">
        <v>893</v>
      </c>
      <c r="F4" s="139" t="s">
        <v>886</v>
      </c>
      <c r="G4" s="139" t="s">
        <v>1070</v>
      </c>
      <c r="H4" s="139" t="s">
        <v>1071</v>
      </c>
      <c r="I4" s="139" t="s">
        <v>917</v>
      </c>
      <c r="J4" s="137" t="s">
        <v>919</v>
      </c>
      <c r="K4" s="137" t="s">
        <v>1126</v>
      </c>
      <c r="L4" s="137" t="s">
        <v>1127</v>
      </c>
      <c r="M4" s="137"/>
      <c r="N4" s="191" t="s">
        <v>1134</v>
      </c>
    </row>
    <row r="5" spans="1:14" ht="99" customHeight="1" x14ac:dyDescent="0.25">
      <c r="A5" s="138" t="s">
        <v>499</v>
      </c>
      <c r="B5" s="139" t="s">
        <v>365</v>
      </c>
      <c r="C5" s="139" t="s">
        <v>500</v>
      </c>
      <c r="D5" s="139" t="s">
        <v>883</v>
      </c>
      <c r="E5" s="139" t="s">
        <v>890</v>
      </c>
      <c r="F5" s="139" t="s">
        <v>887</v>
      </c>
      <c r="G5" s="137" t="s">
        <v>1072</v>
      </c>
      <c r="H5" s="139" t="s">
        <v>1073</v>
      </c>
      <c r="I5" s="139" t="s">
        <v>920</v>
      </c>
      <c r="J5" s="137" t="s">
        <v>918</v>
      </c>
      <c r="K5" s="137" t="s">
        <v>1126</v>
      </c>
      <c r="L5" s="137" t="s">
        <v>1127</v>
      </c>
      <c r="M5" s="137"/>
      <c r="N5" s="191" t="s">
        <v>1134</v>
      </c>
    </row>
    <row r="6" spans="1:14" ht="99" customHeight="1" x14ac:dyDescent="0.25">
      <c r="A6" s="138" t="s">
        <v>499</v>
      </c>
      <c r="B6" s="139" t="s">
        <v>365</v>
      </c>
      <c r="C6" s="139" t="s">
        <v>500</v>
      </c>
      <c r="D6" s="139" t="s">
        <v>884</v>
      </c>
      <c r="E6" s="139" t="s">
        <v>891</v>
      </c>
      <c r="F6" s="139" t="s">
        <v>888</v>
      </c>
      <c r="G6" s="139" t="s">
        <v>1074</v>
      </c>
      <c r="H6" s="139" t="s">
        <v>1075</v>
      </c>
      <c r="I6" s="139" t="s">
        <v>920</v>
      </c>
      <c r="J6" s="137" t="s">
        <v>918</v>
      </c>
      <c r="K6" s="137" t="s">
        <v>1126</v>
      </c>
      <c r="L6" s="137" t="s">
        <v>1127</v>
      </c>
      <c r="M6" s="137"/>
      <c r="N6" s="191" t="s">
        <v>1134</v>
      </c>
    </row>
    <row r="7" spans="1:14" ht="99" customHeight="1" x14ac:dyDescent="0.25">
      <c r="A7" s="138" t="s">
        <v>499</v>
      </c>
      <c r="B7" s="139" t="s">
        <v>365</v>
      </c>
      <c r="C7" s="139" t="s">
        <v>501</v>
      </c>
      <c r="D7" s="139" t="s">
        <v>929</v>
      </c>
      <c r="E7" s="139" t="s">
        <v>502</v>
      </c>
      <c r="F7" s="139" t="s">
        <v>503</v>
      </c>
      <c r="G7" s="139" t="s">
        <v>573</v>
      </c>
      <c r="H7" s="139" t="s">
        <v>620</v>
      </c>
      <c r="I7" s="139" t="s">
        <v>621</v>
      </c>
      <c r="J7" s="137" t="s">
        <v>889</v>
      </c>
      <c r="K7" s="137" t="s">
        <v>1017</v>
      </c>
      <c r="L7" s="137" t="s">
        <v>1131</v>
      </c>
      <c r="M7" s="137"/>
      <c r="N7" s="191" t="s">
        <v>1135</v>
      </c>
    </row>
    <row r="8" spans="1:14" ht="99" customHeight="1" x14ac:dyDescent="0.25">
      <c r="A8" s="138" t="s">
        <v>499</v>
      </c>
      <c r="B8" s="139" t="s">
        <v>365</v>
      </c>
      <c r="C8" s="139" t="s">
        <v>501</v>
      </c>
      <c r="D8" s="139" t="s">
        <v>930</v>
      </c>
      <c r="E8" s="139" t="s">
        <v>504</v>
      </c>
      <c r="F8" s="139" t="s">
        <v>505</v>
      </c>
      <c r="G8" s="139" t="s">
        <v>574</v>
      </c>
      <c r="H8" s="139" t="s">
        <v>622</v>
      </c>
      <c r="I8" s="139" t="s">
        <v>621</v>
      </c>
      <c r="J8" s="137" t="s">
        <v>889</v>
      </c>
      <c r="K8" s="137" t="s">
        <v>1017</v>
      </c>
      <c r="L8" s="137" t="s">
        <v>1131</v>
      </c>
      <c r="M8" s="137"/>
      <c r="N8" s="191" t="s">
        <v>1135</v>
      </c>
    </row>
    <row r="9" spans="1:14" ht="99" customHeight="1" x14ac:dyDescent="0.25">
      <c r="A9" s="138" t="s">
        <v>499</v>
      </c>
      <c r="B9" s="139" t="s">
        <v>365</v>
      </c>
      <c r="C9" s="139" t="s">
        <v>506</v>
      </c>
      <c r="D9" s="139" t="s">
        <v>931</v>
      </c>
      <c r="E9" s="139" t="s">
        <v>507</v>
      </c>
      <c r="F9" s="139" t="s">
        <v>445</v>
      </c>
      <c r="G9" s="139" t="s">
        <v>575</v>
      </c>
      <c r="H9" s="139" t="s">
        <v>623</v>
      </c>
      <c r="I9" s="139" t="s">
        <v>624</v>
      </c>
      <c r="J9" s="137" t="s">
        <v>889</v>
      </c>
      <c r="K9" s="137" t="s">
        <v>1017</v>
      </c>
      <c r="L9" s="137" t="s">
        <v>1131</v>
      </c>
      <c r="M9" s="137"/>
      <c r="N9" s="191" t="s">
        <v>1135</v>
      </c>
    </row>
    <row r="10" spans="1:14" ht="99" customHeight="1" x14ac:dyDescent="0.25">
      <c r="A10" s="138" t="s">
        <v>499</v>
      </c>
      <c r="B10" s="139" t="s">
        <v>365</v>
      </c>
      <c r="C10" s="139" t="s">
        <v>506</v>
      </c>
      <c r="D10" s="139" t="s">
        <v>932</v>
      </c>
      <c r="E10" s="139" t="s">
        <v>508</v>
      </c>
      <c r="F10" s="139" t="s">
        <v>447</v>
      </c>
      <c r="G10" s="139" t="s">
        <v>576</v>
      </c>
      <c r="H10" s="139" t="s">
        <v>625</v>
      </c>
      <c r="I10" s="139" t="s">
        <v>624</v>
      </c>
      <c r="J10" s="137" t="s">
        <v>889</v>
      </c>
      <c r="K10" s="137" t="s">
        <v>1017</v>
      </c>
      <c r="L10" s="137" t="s">
        <v>1131</v>
      </c>
      <c r="M10" s="137"/>
      <c r="N10" s="191" t="s">
        <v>1135</v>
      </c>
    </row>
    <row r="11" spans="1:14" ht="99" customHeight="1" x14ac:dyDescent="0.25">
      <c r="A11" s="138" t="s">
        <v>499</v>
      </c>
      <c r="B11" s="139" t="s">
        <v>365</v>
      </c>
      <c r="C11" s="139" t="s">
        <v>509</v>
      </c>
      <c r="D11" s="139" t="s">
        <v>510</v>
      </c>
      <c r="E11" s="139" t="s">
        <v>511</v>
      </c>
      <c r="F11" s="139" t="s">
        <v>577</v>
      </c>
      <c r="G11" s="139" t="s">
        <v>578</v>
      </c>
      <c r="H11" s="139" t="s">
        <v>626</v>
      </c>
      <c r="I11" s="139" t="s">
        <v>627</v>
      </c>
      <c r="J11" s="137" t="s">
        <v>889</v>
      </c>
      <c r="K11" s="137" t="s">
        <v>1017</v>
      </c>
      <c r="L11" s="137" t="s">
        <v>1131</v>
      </c>
      <c r="M11" s="137"/>
      <c r="N11" s="191" t="s">
        <v>1135</v>
      </c>
    </row>
    <row r="12" spans="1:14" ht="99" customHeight="1" x14ac:dyDescent="0.25">
      <c r="A12" s="138" t="s">
        <v>499</v>
      </c>
      <c r="B12" s="139" t="s">
        <v>365</v>
      </c>
      <c r="C12" s="139" t="s">
        <v>509</v>
      </c>
      <c r="D12" s="139" t="s">
        <v>512</v>
      </c>
      <c r="E12" s="139" t="s">
        <v>513</v>
      </c>
      <c r="F12" s="139" t="s">
        <v>579</v>
      </c>
      <c r="G12" s="139" t="s">
        <v>1076</v>
      </c>
      <c r="H12" s="139" t="s">
        <v>628</v>
      </c>
      <c r="I12" s="139" t="s">
        <v>627</v>
      </c>
      <c r="J12" s="137" t="s">
        <v>889</v>
      </c>
      <c r="K12" s="137" t="s">
        <v>1017</v>
      </c>
      <c r="L12" s="137" t="s">
        <v>1131</v>
      </c>
      <c r="M12" s="137"/>
      <c r="N12" s="191" t="s">
        <v>1135</v>
      </c>
    </row>
    <row r="13" spans="1:14" ht="99" customHeight="1" x14ac:dyDescent="0.25">
      <c r="A13" s="138" t="s">
        <v>499</v>
      </c>
      <c r="B13" s="139" t="s">
        <v>365</v>
      </c>
      <c r="C13" s="139" t="s">
        <v>509</v>
      </c>
      <c r="D13" s="139" t="s">
        <v>927</v>
      </c>
      <c r="E13" s="139" t="s">
        <v>894</v>
      </c>
      <c r="F13" s="139" t="s">
        <v>898</v>
      </c>
      <c r="G13" s="139" t="s">
        <v>1077</v>
      </c>
      <c r="H13" s="139" t="s">
        <v>1081</v>
      </c>
      <c r="I13" s="139" t="s">
        <v>629</v>
      </c>
      <c r="J13" s="137" t="s">
        <v>889</v>
      </c>
      <c r="K13" s="137" t="s">
        <v>1017</v>
      </c>
      <c r="L13" s="137" t="s">
        <v>1128</v>
      </c>
      <c r="M13" s="137"/>
      <c r="N13" s="191" t="s">
        <v>1135</v>
      </c>
    </row>
    <row r="14" spans="1:14" ht="99" customHeight="1" x14ac:dyDescent="0.25">
      <c r="A14" s="138" t="s">
        <v>499</v>
      </c>
      <c r="B14" s="139" t="s">
        <v>365</v>
      </c>
      <c r="C14" s="139" t="s">
        <v>509</v>
      </c>
      <c r="D14" s="139" t="s">
        <v>926</v>
      </c>
      <c r="E14" s="139" t="s">
        <v>895</v>
      </c>
      <c r="F14" s="139" t="s">
        <v>899</v>
      </c>
      <c r="G14" s="139" t="s">
        <v>1078</v>
      </c>
      <c r="H14" s="139" t="s">
        <v>1082</v>
      </c>
      <c r="I14" s="139" t="s">
        <v>629</v>
      </c>
      <c r="J14" s="137" t="s">
        <v>889</v>
      </c>
      <c r="K14" s="137" t="s">
        <v>1017</v>
      </c>
      <c r="L14" s="137" t="s">
        <v>1128</v>
      </c>
      <c r="M14" s="137"/>
      <c r="N14" s="191" t="s">
        <v>1135</v>
      </c>
    </row>
    <row r="15" spans="1:14" ht="99" customHeight="1" x14ac:dyDescent="0.25">
      <c r="A15" s="138" t="s">
        <v>499</v>
      </c>
      <c r="B15" s="139" t="s">
        <v>365</v>
      </c>
      <c r="C15" s="139" t="s">
        <v>509</v>
      </c>
      <c r="D15" s="139" t="s">
        <v>927</v>
      </c>
      <c r="E15" s="139" t="s">
        <v>896</v>
      </c>
      <c r="F15" s="139" t="s">
        <v>900</v>
      </c>
      <c r="G15" s="139" t="s">
        <v>1079</v>
      </c>
      <c r="H15" s="139" t="s">
        <v>1083</v>
      </c>
      <c r="I15" s="139" t="s">
        <v>630</v>
      </c>
      <c r="J15" s="137" t="s">
        <v>889</v>
      </c>
      <c r="K15" s="137" t="s">
        <v>1017</v>
      </c>
      <c r="L15" s="137" t="s">
        <v>1128</v>
      </c>
      <c r="M15" s="137"/>
      <c r="N15" s="191" t="s">
        <v>1135</v>
      </c>
    </row>
    <row r="16" spans="1:14" ht="99" customHeight="1" x14ac:dyDescent="0.25">
      <c r="A16" s="138" t="s">
        <v>499</v>
      </c>
      <c r="B16" s="139" t="s">
        <v>365</v>
      </c>
      <c r="C16" s="139" t="s">
        <v>509</v>
      </c>
      <c r="D16" s="139" t="s">
        <v>928</v>
      </c>
      <c r="E16" s="139" t="s">
        <v>897</v>
      </c>
      <c r="F16" s="139" t="s">
        <v>901</v>
      </c>
      <c r="G16" s="139" t="s">
        <v>1080</v>
      </c>
      <c r="H16" s="139" t="s">
        <v>1084</v>
      </c>
      <c r="I16" s="139" t="s">
        <v>630</v>
      </c>
      <c r="J16" s="137" t="s">
        <v>889</v>
      </c>
      <c r="K16" s="137" t="s">
        <v>1017</v>
      </c>
      <c r="L16" s="137" t="s">
        <v>1128</v>
      </c>
      <c r="M16" s="137"/>
      <c r="N16" s="191" t="s">
        <v>1135</v>
      </c>
    </row>
    <row r="17" spans="1:14" ht="51" x14ac:dyDescent="0.25">
      <c r="A17" s="138" t="s">
        <v>499</v>
      </c>
      <c r="B17" s="139" t="s">
        <v>365</v>
      </c>
      <c r="C17" s="139" t="s">
        <v>514</v>
      </c>
      <c r="D17" s="139"/>
      <c r="E17" s="139" t="s">
        <v>826</v>
      </c>
      <c r="F17" s="139" t="s">
        <v>838</v>
      </c>
      <c r="G17" s="139" t="s">
        <v>781</v>
      </c>
      <c r="H17" s="139" t="s">
        <v>787</v>
      </c>
      <c r="I17" s="139" t="s">
        <v>631</v>
      </c>
      <c r="J17" s="139"/>
      <c r="K17" s="139" t="s">
        <v>545</v>
      </c>
      <c r="L17" s="139"/>
      <c r="M17" s="188">
        <v>43340</v>
      </c>
      <c r="N17" s="191" t="s">
        <v>1113</v>
      </c>
    </row>
    <row r="18" spans="1:14" ht="63.75" x14ac:dyDescent="0.25">
      <c r="A18" s="138" t="s">
        <v>499</v>
      </c>
      <c r="B18" s="139" t="s">
        <v>365</v>
      </c>
      <c r="C18" s="139" t="s">
        <v>514</v>
      </c>
      <c r="D18" s="139" t="s">
        <v>933</v>
      </c>
      <c r="E18" s="139" t="s">
        <v>819</v>
      </c>
      <c r="F18" s="139" t="s">
        <v>427</v>
      </c>
      <c r="G18" s="139" t="s">
        <v>820</v>
      </c>
      <c r="H18" s="139" t="s">
        <v>821</v>
      </c>
      <c r="I18" s="139" t="s">
        <v>631</v>
      </c>
      <c r="J18" s="139" t="s">
        <v>822</v>
      </c>
      <c r="K18" s="139" t="s">
        <v>1104</v>
      </c>
      <c r="L18" s="139" t="s">
        <v>879</v>
      </c>
      <c r="M18" s="188">
        <v>43340</v>
      </c>
      <c r="N18" s="191" t="s">
        <v>515</v>
      </c>
    </row>
    <row r="19" spans="1:14" ht="63.75" x14ac:dyDescent="0.25">
      <c r="A19" s="138" t="s">
        <v>499</v>
      </c>
      <c r="B19" s="139" t="s">
        <v>365</v>
      </c>
      <c r="C19" s="139" t="s">
        <v>514</v>
      </c>
      <c r="D19" s="139" t="s">
        <v>934</v>
      </c>
      <c r="E19" s="139" t="s">
        <v>823</v>
      </c>
      <c r="F19" s="139" t="s">
        <v>428</v>
      </c>
      <c r="G19" s="139" t="s">
        <v>824</v>
      </c>
      <c r="H19" s="139" t="s">
        <v>825</v>
      </c>
      <c r="I19" s="139" t="s">
        <v>631</v>
      </c>
      <c r="J19" s="139" t="s">
        <v>822</v>
      </c>
      <c r="K19" s="139" t="s">
        <v>1104</v>
      </c>
      <c r="L19" s="139" t="s">
        <v>879</v>
      </c>
      <c r="M19" s="188">
        <v>43340</v>
      </c>
      <c r="N19" s="191" t="s">
        <v>515</v>
      </c>
    </row>
    <row r="20" spans="1:14" ht="63.75" x14ac:dyDescent="0.25">
      <c r="A20" s="138" t="s">
        <v>499</v>
      </c>
      <c r="B20" s="139" t="s">
        <v>365</v>
      </c>
      <c r="C20" s="139" t="s">
        <v>514</v>
      </c>
      <c r="D20" s="139" t="s">
        <v>935</v>
      </c>
      <c r="E20" s="139" t="s">
        <v>831</v>
      </c>
      <c r="F20" s="139" t="s">
        <v>832</v>
      </c>
      <c r="G20" s="139" t="s">
        <v>832</v>
      </c>
      <c r="H20" s="139" t="s">
        <v>833</v>
      </c>
      <c r="I20" s="139" t="s">
        <v>631</v>
      </c>
      <c r="J20" s="139" t="s">
        <v>822</v>
      </c>
      <c r="K20" s="139" t="s">
        <v>879</v>
      </c>
      <c r="L20" s="139" t="s">
        <v>879</v>
      </c>
      <c r="M20" s="188">
        <v>43340</v>
      </c>
      <c r="N20" s="191" t="s">
        <v>515</v>
      </c>
    </row>
    <row r="21" spans="1:14" ht="38.25" x14ac:dyDescent="0.25">
      <c r="A21" s="138" t="s">
        <v>499</v>
      </c>
      <c r="B21" s="139" t="s">
        <v>366</v>
      </c>
      <c r="C21" s="139" t="s">
        <v>773</v>
      </c>
      <c r="D21" s="139" t="s">
        <v>796</v>
      </c>
      <c r="E21" s="139" t="s">
        <v>829</v>
      </c>
      <c r="F21" s="139" t="s">
        <v>830</v>
      </c>
      <c r="G21" s="139" t="s">
        <v>830</v>
      </c>
      <c r="H21" s="139" t="s">
        <v>805</v>
      </c>
      <c r="I21" s="139" t="s">
        <v>785</v>
      </c>
      <c r="J21" s="139"/>
      <c r="K21" s="139" t="s">
        <v>806</v>
      </c>
      <c r="L21" s="139"/>
      <c r="M21" s="188">
        <v>43174</v>
      </c>
      <c r="N21" s="191" t="s">
        <v>807</v>
      </c>
    </row>
    <row r="22" spans="1:14" ht="38.25" x14ac:dyDescent="0.25">
      <c r="A22" s="138" t="s">
        <v>499</v>
      </c>
      <c r="B22" s="139" t="s">
        <v>366</v>
      </c>
      <c r="C22" s="139" t="s">
        <v>773</v>
      </c>
      <c r="D22" s="139" t="s">
        <v>796</v>
      </c>
      <c r="E22" s="139" t="s">
        <v>827</v>
      </c>
      <c r="F22" s="139" t="s">
        <v>828</v>
      </c>
      <c r="G22" s="139" t="s">
        <v>828</v>
      </c>
      <c r="H22" s="139" t="s">
        <v>805</v>
      </c>
      <c r="I22" s="139" t="s">
        <v>785</v>
      </c>
      <c r="J22" s="139"/>
      <c r="K22" s="139" t="s">
        <v>806</v>
      </c>
      <c r="L22" s="139"/>
      <c r="M22" s="188">
        <v>43174</v>
      </c>
      <c r="N22" s="191" t="s">
        <v>807</v>
      </c>
    </row>
    <row r="23" spans="1:14" ht="25.5" x14ac:dyDescent="0.25">
      <c r="A23" s="138" t="s">
        <v>499</v>
      </c>
      <c r="B23" s="139" t="s">
        <v>366</v>
      </c>
      <c r="C23" s="139" t="s">
        <v>773</v>
      </c>
      <c r="D23" s="139" t="s">
        <v>804</v>
      </c>
      <c r="E23" s="139" t="s">
        <v>808</v>
      </c>
      <c r="F23" s="139" t="s">
        <v>793</v>
      </c>
      <c r="G23" s="139" t="s">
        <v>793</v>
      </c>
      <c r="H23" s="139" t="s">
        <v>803</v>
      </c>
      <c r="I23" s="139" t="s">
        <v>785</v>
      </c>
      <c r="J23" s="139"/>
      <c r="K23" s="139" t="s">
        <v>1130</v>
      </c>
      <c r="L23" s="139"/>
      <c r="M23" s="188">
        <v>43298</v>
      </c>
      <c r="N23" s="191" t="s">
        <v>1093</v>
      </c>
    </row>
    <row r="24" spans="1:14" ht="38.25" x14ac:dyDescent="0.25">
      <c r="A24" s="138" t="s">
        <v>499</v>
      </c>
      <c r="B24" s="139" t="s">
        <v>366</v>
      </c>
      <c r="C24" s="139" t="s">
        <v>773</v>
      </c>
      <c r="D24" s="139" t="s">
        <v>804</v>
      </c>
      <c r="E24" s="139" t="s">
        <v>809</v>
      </c>
      <c r="F24" s="139" t="s">
        <v>794</v>
      </c>
      <c r="G24" s="139" t="s">
        <v>794</v>
      </c>
      <c r="H24" s="139" t="s">
        <v>803</v>
      </c>
      <c r="I24" s="139" t="s">
        <v>785</v>
      </c>
      <c r="J24" s="139"/>
      <c r="K24" s="139" t="s">
        <v>1130</v>
      </c>
      <c r="L24" s="139"/>
      <c r="M24" s="188">
        <v>43298</v>
      </c>
      <c r="N24" s="191" t="s">
        <v>1093</v>
      </c>
    </row>
    <row r="25" spans="1:14" ht="38.25" x14ac:dyDescent="0.25">
      <c r="A25" s="140" t="s">
        <v>383</v>
      </c>
      <c r="B25" s="139" t="s">
        <v>517</v>
      </c>
      <c r="C25" s="139" t="s">
        <v>518</v>
      </c>
      <c r="D25" s="139"/>
      <c r="E25" s="139" t="s">
        <v>519</v>
      </c>
      <c r="F25" s="139" t="s">
        <v>386</v>
      </c>
      <c r="G25" s="139" t="s">
        <v>386</v>
      </c>
      <c r="H25" s="139" t="s">
        <v>782</v>
      </c>
      <c r="I25" s="139" t="s">
        <v>632</v>
      </c>
      <c r="J25" s="139"/>
      <c r="K25" s="139" t="s">
        <v>520</v>
      </c>
      <c r="L25" s="139"/>
      <c r="M25" s="188">
        <v>43340</v>
      </c>
      <c r="N25" s="191" t="s">
        <v>1098</v>
      </c>
    </row>
    <row r="26" spans="1:14" ht="63.75" x14ac:dyDescent="0.25">
      <c r="A26" s="140" t="s">
        <v>383</v>
      </c>
      <c r="B26" s="139" t="s">
        <v>517</v>
      </c>
      <c r="C26" s="139" t="s">
        <v>518</v>
      </c>
      <c r="D26" s="139"/>
      <c r="E26" s="139" t="s">
        <v>521</v>
      </c>
      <c r="F26" s="139" t="s">
        <v>387</v>
      </c>
      <c r="G26" s="139" t="s">
        <v>387</v>
      </c>
      <c r="H26" s="139" t="s">
        <v>783</v>
      </c>
      <c r="I26" s="139" t="s">
        <v>633</v>
      </c>
      <c r="J26" s="139"/>
      <c r="K26" s="139" t="s">
        <v>520</v>
      </c>
      <c r="L26" s="139"/>
      <c r="M26" s="188">
        <v>43340</v>
      </c>
      <c r="N26" s="191" t="s">
        <v>1097</v>
      </c>
    </row>
    <row r="27" spans="1:14" ht="89.25" x14ac:dyDescent="0.25">
      <c r="A27" s="140" t="s">
        <v>383</v>
      </c>
      <c r="B27" s="139" t="s">
        <v>517</v>
      </c>
      <c r="C27" s="139" t="s">
        <v>399</v>
      </c>
      <c r="D27" s="139"/>
      <c r="E27" s="139" t="s">
        <v>522</v>
      </c>
      <c r="F27" s="139" t="s">
        <v>385</v>
      </c>
      <c r="G27" s="139" t="s">
        <v>385</v>
      </c>
      <c r="H27" s="139" t="s">
        <v>634</v>
      </c>
      <c r="I27" s="139" t="s">
        <v>635</v>
      </c>
      <c r="J27" s="139"/>
      <c r="K27" s="139" t="s">
        <v>520</v>
      </c>
      <c r="L27" s="139"/>
      <c r="M27" s="188">
        <v>43340</v>
      </c>
      <c r="N27" s="191" t="s">
        <v>1099</v>
      </c>
    </row>
    <row r="28" spans="1:14" ht="63.75" x14ac:dyDescent="0.25">
      <c r="A28" s="140" t="s">
        <v>383</v>
      </c>
      <c r="B28" s="139" t="s">
        <v>517</v>
      </c>
      <c r="C28" s="139" t="s">
        <v>399</v>
      </c>
      <c r="D28" s="139"/>
      <c r="E28" s="139" t="s">
        <v>523</v>
      </c>
      <c r="F28" s="139" t="s">
        <v>524</v>
      </c>
      <c r="G28" s="139" t="s">
        <v>524</v>
      </c>
      <c r="H28" s="139" t="s">
        <v>636</v>
      </c>
      <c r="I28" s="139" t="s">
        <v>637</v>
      </c>
      <c r="J28" s="139"/>
      <c r="K28" s="139" t="s">
        <v>559</v>
      </c>
      <c r="L28" s="139"/>
      <c r="M28" s="188">
        <v>43340</v>
      </c>
      <c r="N28" s="191" t="s">
        <v>766</v>
      </c>
    </row>
    <row r="29" spans="1:14" ht="38.25" x14ac:dyDescent="0.25">
      <c r="A29" s="140" t="s">
        <v>383</v>
      </c>
      <c r="B29" s="139" t="s">
        <v>517</v>
      </c>
      <c r="C29" s="139" t="s">
        <v>525</v>
      </c>
      <c r="D29" s="139" t="s">
        <v>422</v>
      </c>
      <c r="E29" s="139" t="s">
        <v>526</v>
      </c>
      <c r="F29" s="139" t="s">
        <v>527</v>
      </c>
      <c r="G29" s="139" t="s">
        <v>580</v>
      </c>
      <c r="H29" s="139" t="s">
        <v>638</v>
      </c>
      <c r="I29" s="139" t="s">
        <v>639</v>
      </c>
      <c r="J29" s="139"/>
      <c r="K29" s="139" t="s">
        <v>528</v>
      </c>
      <c r="L29" s="139"/>
      <c r="M29" s="188">
        <v>43340</v>
      </c>
      <c r="N29" s="191" t="s">
        <v>1100</v>
      </c>
    </row>
    <row r="30" spans="1:14" ht="114.75" x14ac:dyDescent="0.25">
      <c r="A30" s="140" t="s">
        <v>383</v>
      </c>
      <c r="B30" s="139" t="s">
        <v>517</v>
      </c>
      <c r="C30" s="139" t="s">
        <v>525</v>
      </c>
      <c r="D30" s="139" t="s">
        <v>422</v>
      </c>
      <c r="E30" s="139" t="s">
        <v>529</v>
      </c>
      <c r="F30" s="139" t="s">
        <v>395</v>
      </c>
      <c r="G30" s="139" t="s">
        <v>395</v>
      </c>
      <c r="H30" s="139" t="s">
        <v>784</v>
      </c>
      <c r="I30" s="139" t="s">
        <v>639</v>
      </c>
      <c r="J30" s="139"/>
      <c r="K30" s="139" t="s">
        <v>559</v>
      </c>
      <c r="L30" s="139"/>
      <c r="M30" s="188">
        <v>43340</v>
      </c>
      <c r="N30" s="191" t="s">
        <v>530</v>
      </c>
    </row>
    <row r="31" spans="1:14" ht="51" x14ac:dyDescent="0.25">
      <c r="A31" s="140" t="s">
        <v>383</v>
      </c>
      <c r="B31" s="139" t="s">
        <v>412</v>
      </c>
      <c r="C31" s="139" t="s">
        <v>398</v>
      </c>
      <c r="D31" s="139"/>
      <c r="E31" s="139" t="s">
        <v>534</v>
      </c>
      <c r="F31" s="139" t="s">
        <v>486</v>
      </c>
      <c r="G31" s="139" t="s">
        <v>486</v>
      </c>
      <c r="H31" s="139" t="s">
        <v>640</v>
      </c>
      <c r="I31" s="139" t="s">
        <v>641</v>
      </c>
      <c r="J31" s="139"/>
      <c r="K31" s="139" t="s">
        <v>1012</v>
      </c>
      <c r="L31" s="139" t="s">
        <v>1110</v>
      </c>
      <c r="M31" s="188">
        <v>43340</v>
      </c>
      <c r="N31" s="191" t="s">
        <v>1109</v>
      </c>
    </row>
    <row r="32" spans="1:14" ht="76.5" x14ac:dyDescent="0.25">
      <c r="A32" s="140" t="s">
        <v>383</v>
      </c>
      <c r="B32" s="139" t="s">
        <v>412</v>
      </c>
      <c r="C32" s="139" t="s">
        <v>398</v>
      </c>
      <c r="D32" s="139"/>
      <c r="E32" s="139" t="s">
        <v>537</v>
      </c>
      <c r="F32" s="139" t="s">
        <v>485</v>
      </c>
      <c r="G32" s="139" t="s">
        <v>485</v>
      </c>
      <c r="H32" s="139" t="s">
        <v>640</v>
      </c>
      <c r="I32" s="139" t="s">
        <v>641</v>
      </c>
      <c r="J32" s="139" t="s">
        <v>642</v>
      </c>
      <c r="K32" s="139" t="s">
        <v>538</v>
      </c>
      <c r="L32" s="139" t="s">
        <v>1111</v>
      </c>
      <c r="M32" s="188">
        <v>43340</v>
      </c>
      <c r="N32" s="191" t="s">
        <v>539</v>
      </c>
    </row>
    <row r="33" spans="1:14" ht="51" x14ac:dyDescent="0.25">
      <c r="A33" s="140" t="s">
        <v>383</v>
      </c>
      <c r="B33" s="139" t="s">
        <v>412</v>
      </c>
      <c r="C33" s="139" t="s">
        <v>398</v>
      </c>
      <c r="D33" s="139"/>
      <c r="E33" s="139" t="s">
        <v>581</v>
      </c>
      <c r="F33" s="139" t="s">
        <v>540</v>
      </c>
      <c r="G33" s="139" t="s">
        <v>540</v>
      </c>
      <c r="H33" s="139" t="s">
        <v>640</v>
      </c>
      <c r="I33" s="139" t="s">
        <v>641</v>
      </c>
      <c r="J33" s="139"/>
      <c r="K33" s="139" t="s">
        <v>535</v>
      </c>
      <c r="L33" s="139"/>
      <c r="M33" s="188">
        <v>43340</v>
      </c>
      <c r="N33" s="191" t="s">
        <v>536</v>
      </c>
    </row>
    <row r="34" spans="1:14" ht="51" x14ac:dyDescent="0.25">
      <c r="A34" s="140" t="s">
        <v>383</v>
      </c>
      <c r="B34" s="139" t="s">
        <v>412</v>
      </c>
      <c r="C34" s="139" t="s">
        <v>423</v>
      </c>
      <c r="D34" s="139" t="s">
        <v>571</v>
      </c>
      <c r="E34" s="139" t="s">
        <v>582</v>
      </c>
      <c r="F34" s="139" t="s">
        <v>583</v>
      </c>
      <c r="G34" s="139" t="s">
        <v>584</v>
      </c>
      <c r="H34" s="139" t="s">
        <v>643</v>
      </c>
      <c r="I34" s="139" t="s">
        <v>644</v>
      </c>
      <c r="J34" s="139" t="s">
        <v>645</v>
      </c>
      <c r="K34" s="139" t="s">
        <v>541</v>
      </c>
      <c r="L34" s="139"/>
      <c r="M34" s="188">
        <v>43340</v>
      </c>
      <c r="N34" s="191" t="s">
        <v>542</v>
      </c>
    </row>
    <row r="35" spans="1:14" ht="51" x14ac:dyDescent="0.25">
      <c r="A35" s="140" t="s">
        <v>383</v>
      </c>
      <c r="B35" s="139" t="s">
        <v>412</v>
      </c>
      <c r="C35" s="139" t="s">
        <v>423</v>
      </c>
      <c r="D35" s="139" t="s">
        <v>571</v>
      </c>
      <c r="E35" s="139" t="s">
        <v>585</v>
      </c>
      <c r="F35" s="139" t="s">
        <v>407</v>
      </c>
      <c r="G35" s="139" t="s">
        <v>586</v>
      </c>
      <c r="H35" s="139" t="s">
        <v>646</v>
      </c>
      <c r="I35" s="139" t="s">
        <v>647</v>
      </c>
      <c r="J35" s="139" t="s">
        <v>648</v>
      </c>
      <c r="K35" s="139" t="s">
        <v>949</v>
      </c>
      <c r="L35" s="139"/>
      <c r="M35" s="188">
        <v>43340</v>
      </c>
      <c r="N35" s="191" t="s">
        <v>948</v>
      </c>
    </row>
    <row r="36" spans="1:14" ht="51" x14ac:dyDescent="0.25">
      <c r="A36" s="140" t="s">
        <v>383</v>
      </c>
      <c r="B36" s="139" t="s">
        <v>412</v>
      </c>
      <c r="C36" s="139" t="s">
        <v>423</v>
      </c>
      <c r="D36" s="139" t="s">
        <v>571</v>
      </c>
      <c r="E36" s="139" t="s">
        <v>587</v>
      </c>
      <c r="F36" s="139" t="s">
        <v>911</v>
      </c>
      <c r="G36" s="139" t="s">
        <v>912</v>
      </c>
      <c r="H36" s="139" t="s">
        <v>913</v>
      </c>
      <c r="I36" s="139" t="s">
        <v>649</v>
      </c>
      <c r="J36" s="139" t="s">
        <v>650</v>
      </c>
      <c r="K36" s="139" t="s">
        <v>541</v>
      </c>
      <c r="L36" s="139"/>
      <c r="M36" s="188">
        <v>43340</v>
      </c>
      <c r="N36" s="191" t="s">
        <v>542</v>
      </c>
    </row>
    <row r="37" spans="1:14" ht="127.5" x14ac:dyDescent="0.25">
      <c r="A37" s="140" t="s">
        <v>383</v>
      </c>
      <c r="B37" s="139" t="s">
        <v>412</v>
      </c>
      <c r="C37" s="139" t="s">
        <v>423</v>
      </c>
      <c r="D37" s="139" t="s">
        <v>531</v>
      </c>
      <c r="E37" s="139" t="s">
        <v>588</v>
      </c>
      <c r="F37" s="139" t="s">
        <v>359</v>
      </c>
      <c r="G37" s="139" t="s">
        <v>532</v>
      </c>
      <c r="H37" s="139" t="s">
        <v>651</v>
      </c>
      <c r="I37" s="139" t="s">
        <v>652</v>
      </c>
      <c r="J37" s="139" t="s">
        <v>989</v>
      </c>
      <c r="K37" s="139" t="s">
        <v>990</v>
      </c>
      <c r="L37" s="139"/>
      <c r="M37" s="188">
        <v>43340</v>
      </c>
      <c r="N37" s="191" t="s">
        <v>991</v>
      </c>
    </row>
    <row r="38" spans="1:14" ht="153" x14ac:dyDescent="0.25">
      <c r="A38" s="140" t="s">
        <v>383</v>
      </c>
      <c r="B38" s="139" t="s">
        <v>412</v>
      </c>
      <c r="C38" s="139" t="s">
        <v>423</v>
      </c>
      <c r="D38" s="139" t="s">
        <v>531</v>
      </c>
      <c r="E38" s="139" t="s">
        <v>589</v>
      </c>
      <c r="F38" s="139" t="s">
        <v>533</v>
      </c>
      <c r="G38" s="139" t="s">
        <v>590</v>
      </c>
      <c r="H38" s="139" t="s">
        <v>653</v>
      </c>
      <c r="I38" s="139" t="s">
        <v>654</v>
      </c>
      <c r="J38" s="139" t="s">
        <v>655</v>
      </c>
      <c r="K38" s="139" t="s">
        <v>992</v>
      </c>
      <c r="L38" s="139"/>
      <c r="M38" s="188">
        <v>43340</v>
      </c>
      <c r="N38" s="191" t="s">
        <v>993</v>
      </c>
    </row>
    <row r="39" spans="1:14" ht="89.25" x14ac:dyDescent="0.25">
      <c r="A39" s="140" t="s">
        <v>383</v>
      </c>
      <c r="B39" s="139" t="s">
        <v>412</v>
      </c>
      <c r="C39" s="139" t="s">
        <v>423</v>
      </c>
      <c r="D39" s="139" t="s">
        <v>543</v>
      </c>
      <c r="E39" s="139" t="s">
        <v>591</v>
      </c>
      <c r="F39" s="139" t="s">
        <v>592</v>
      </c>
      <c r="G39" s="139" t="s">
        <v>593</v>
      </c>
      <c r="H39" s="139" t="s">
        <v>656</v>
      </c>
      <c r="I39" s="139" t="s">
        <v>657</v>
      </c>
      <c r="J39" s="139" t="s">
        <v>658</v>
      </c>
      <c r="K39" s="139" t="s">
        <v>1094</v>
      </c>
      <c r="L39" s="139" t="s">
        <v>879</v>
      </c>
      <c r="M39" s="188">
        <v>43340</v>
      </c>
      <c r="N39" s="191" t="s">
        <v>515</v>
      </c>
    </row>
    <row r="40" spans="1:14" ht="38.25" x14ac:dyDescent="0.25">
      <c r="A40" s="140" t="s">
        <v>383</v>
      </c>
      <c r="B40" s="139" t="s">
        <v>412</v>
      </c>
      <c r="C40" s="139" t="s">
        <v>423</v>
      </c>
      <c r="D40" s="139" t="s">
        <v>797</v>
      </c>
      <c r="E40" s="139" t="s">
        <v>594</v>
      </c>
      <c r="F40" s="139" t="s">
        <v>544</v>
      </c>
      <c r="G40" s="139" t="s">
        <v>544</v>
      </c>
      <c r="H40" s="139" t="s">
        <v>659</v>
      </c>
      <c r="I40" s="139" t="s">
        <v>799</v>
      </c>
      <c r="J40" s="139" t="s">
        <v>660</v>
      </c>
      <c r="K40" s="139" t="s">
        <v>545</v>
      </c>
      <c r="L40" s="139"/>
      <c r="M40" s="188">
        <v>43340</v>
      </c>
      <c r="N40" s="191" t="s">
        <v>546</v>
      </c>
    </row>
    <row r="41" spans="1:14" ht="51" x14ac:dyDescent="0.25">
      <c r="A41" s="140" t="s">
        <v>383</v>
      </c>
      <c r="B41" s="139" t="s">
        <v>412</v>
      </c>
      <c r="C41" s="139" t="s">
        <v>423</v>
      </c>
      <c r="D41" s="139" t="s">
        <v>798</v>
      </c>
      <c r="E41" s="139" t="s">
        <v>595</v>
      </c>
      <c r="F41" s="139" t="s">
        <v>547</v>
      </c>
      <c r="G41" s="139" t="s">
        <v>596</v>
      </c>
      <c r="H41" s="139" t="s">
        <v>661</v>
      </c>
      <c r="I41" s="139" t="s">
        <v>800</v>
      </c>
      <c r="J41" s="139" t="s">
        <v>662</v>
      </c>
      <c r="K41" s="139" t="s">
        <v>545</v>
      </c>
      <c r="L41" s="139"/>
      <c r="M41" s="188">
        <v>43340</v>
      </c>
      <c r="N41" s="191" t="s">
        <v>546</v>
      </c>
    </row>
    <row r="42" spans="1:14" ht="25.5" x14ac:dyDescent="0.25">
      <c r="A42" s="140" t="s">
        <v>383</v>
      </c>
      <c r="B42" s="139" t="s">
        <v>412</v>
      </c>
      <c r="C42" s="139" t="s">
        <v>423</v>
      </c>
      <c r="D42" s="139" t="s">
        <v>572</v>
      </c>
      <c r="E42" s="139" t="s">
        <v>597</v>
      </c>
      <c r="F42" s="139" t="s">
        <v>419</v>
      </c>
      <c r="G42" s="139" t="s">
        <v>419</v>
      </c>
      <c r="H42" s="139" t="s">
        <v>663</v>
      </c>
      <c r="I42" s="139" t="s">
        <v>664</v>
      </c>
      <c r="J42" s="139" t="s">
        <v>665</v>
      </c>
      <c r="K42" s="139" t="s">
        <v>545</v>
      </c>
      <c r="L42" s="139"/>
      <c r="M42" s="188">
        <v>43340</v>
      </c>
      <c r="N42" s="191" t="s">
        <v>546</v>
      </c>
    </row>
    <row r="43" spans="1:14" ht="25.5" x14ac:dyDescent="0.25">
      <c r="A43" s="140" t="s">
        <v>383</v>
      </c>
      <c r="B43" s="139" t="s">
        <v>412</v>
      </c>
      <c r="C43" s="139" t="s">
        <v>423</v>
      </c>
      <c r="D43" s="139" t="s">
        <v>572</v>
      </c>
      <c r="E43" s="139" t="s">
        <v>598</v>
      </c>
      <c r="F43" s="139" t="s">
        <v>548</v>
      </c>
      <c r="G43" s="139" t="s">
        <v>548</v>
      </c>
      <c r="H43" s="139" t="s">
        <v>666</v>
      </c>
      <c r="I43" s="139" t="s">
        <v>667</v>
      </c>
      <c r="J43" s="139"/>
      <c r="K43" s="139" t="s">
        <v>545</v>
      </c>
      <c r="L43" s="139"/>
      <c r="M43" s="188">
        <v>43340</v>
      </c>
      <c r="N43" s="191" t="s">
        <v>546</v>
      </c>
    </row>
    <row r="44" spans="1:14" ht="63.75" x14ac:dyDescent="0.25">
      <c r="A44" s="141" t="s">
        <v>549</v>
      </c>
      <c r="B44" s="139" t="s">
        <v>367</v>
      </c>
      <c r="C44" s="139" t="s">
        <v>414</v>
      </c>
      <c r="D44" s="139"/>
      <c r="E44" s="139" t="s">
        <v>599</v>
      </c>
      <c r="F44" s="139" t="s">
        <v>550</v>
      </c>
      <c r="G44" s="139" t="s">
        <v>550</v>
      </c>
      <c r="H44" s="139" t="s">
        <v>668</v>
      </c>
      <c r="I44" s="139" t="s">
        <v>669</v>
      </c>
      <c r="J44" s="139"/>
      <c r="K44" s="139" t="s">
        <v>516</v>
      </c>
      <c r="L44" s="139"/>
      <c r="M44" s="188">
        <v>43340</v>
      </c>
      <c r="N44" s="191" t="s">
        <v>1096</v>
      </c>
    </row>
    <row r="45" spans="1:14" ht="51" x14ac:dyDescent="0.25">
      <c r="A45" s="141" t="s">
        <v>549</v>
      </c>
      <c r="B45" s="139" t="s">
        <v>367</v>
      </c>
      <c r="C45" s="139" t="s">
        <v>414</v>
      </c>
      <c r="D45" s="139"/>
      <c r="E45" s="139" t="s">
        <v>600</v>
      </c>
      <c r="F45" s="139" t="s">
        <v>408</v>
      </c>
      <c r="G45" s="139" t="s">
        <v>601</v>
      </c>
      <c r="H45" s="139" t="s">
        <v>670</v>
      </c>
      <c r="I45" s="139" t="s">
        <v>671</v>
      </c>
      <c r="J45" s="139"/>
      <c r="K45" s="139" t="s">
        <v>551</v>
      </c>
      <c r="L45" s="139"/>
      <c r="M45" s="188">
        <v>43340</v>
      </c>
      <c r="N45" s="191" t="s">
        <v>1095</v>
      </c>
    </row>
    <row r="46" spans="1:14" ht="89.25" x14ac:dyDescent="0.25">
      <c r="A46" s="141" t="s">
        <v>549</v>
      </c>
      <c r="B46" s="139" t="s">
        <v>367</v>
      </c>
      <c r="C46" s="139" t="s">
        <v>552</v>
      </c>
      <c r="D46" s="139"/>
      <c r="E46" s="139" t="s">
        <v>602</v>
      </c>
      <c r="F46" s="139" t="s">
        <v>553</v>
      </c>
      <c r="G46" s="139" t="s">
        <v>603</v>
      </c>
      <c r="H46" s="139" t="s">
        <v>672</v>
      </c>
      <c r="I46" s="139" t="s">
        <v>673</v>
      </c>
      <c r="J46" s="139" t="s">
        <v>674</v>
      </c>
      <c r="K46" s="139" t="s">
        <v>1008</v>
      </c>
      <c r="L46" s="139"/>
      <c r="M46" s="188">
        <v>43340</v>
      </c>
      <c r="N46" s="191" t="s">
        <v>554</v>
      </c>
    </row>
    <row r="47" spans="1:14" ht="76.5" x14ac:dyDescent="0.25">
      <c r="A47" s="141" t="s">
        <v>549</v>
      </c>
      <c r="B47" s="139" t="s">
        <v>368</v>
      </c>
      <c r="C47" s="139" t="s">
        <v>381</v>
      </c>
      <c r="D47" s="139"/>
      <c r="E47" s="139" t="s">
        <v>604</v>
      </c>
      <c r="F47" s="139" t="s">
        <v>361</v>
      </c>
      <c r="G47" s="139" t="s">
        <v>555</v>
      </c>
      <c r="H47" s="139" t="s">
        <v>675</v>
      </c>
      <c r="I47" s="139" t="s">
        <v>676</v>
      </c>
      <c r="J47" s="139"/>
      <c r="K47" s="139" t="s">
        <v>556</v>
      </c>
      <c r="L47" s="139"/>
      <c r="M47" s="188">
        <v>43340</v>
      </c>
      <c r="N47" s="191" t="s">
        <v>557</v>
      </c>
    </row>
    <row r="48" spans="1:14" ht="76.5" x14ac:dyDescent="0.25">
      <c r="A48" s="141" t="s">
        <v>549</v>
      </c>
      <c r="B48" s="139" t="s">
        <v>368</v>
      </c>
      <c r="C48" s="139" t="s">
        <v>381</v>
      </c>
      <c r="D48" s="139"/>
      <c r="E48" s="139" t="s">
        <v>605</v>
      </c>
      <c r="F48" s="139" t="s">
        <v>362</v>
      </c>
      <c r="G48" s="139" t="s">
        <v>558</v>
      </c>
      <c r="H48" s="139" t="s">
        <v>677</v>
      </c>
      <c r="I48" s="139" t="s">
        <v>676</v>
      </c>
      <c r="J48" s="139"/>
      <c r="K48" s="139" t="s">
        <v>559</v>
      </c>
      <c r="L48" s="139"/>
      <c r="M48" s="188">
        <v>43340</v>
      </c>
      <c r="N48" s="191" t="s">
        <v>560</v>
      </c>
    </row>
    <row r="49" spans="1:14" ht="76.5" x14ac:dyDescent="0.25">
      <c r="A49" s="141" t="s">
        <v>549</v>
      </c>
      <c r="B49" s="139" t="s">
        <v>368</v>
      </c>
      <c r="C49" s="139" t="s">
        <v>381</v>
      </c>
      <c r="D49" s="139"/>
      <c r="E49" s="139" t="s">
        <v>606</v>
      </c>
      <c r="F49" s="139" t="s">
        <v>607</v>
      </c>
      <c r="G49" s="139" t="s">
        <v>561</v>
      </c>
      <c r="H49" s="139" t="s">
        <v>678</v>
      </c>
      <c r="I49" s="139" t="s">
        <v>676</v>
      </c>
      <c r="J49" s="139"/>
      <c r="K49" s="139" t="s">
        <v>1101</v>
      </c>
      <c r="L49" s="139" t="s">
        <v>1103</v>
      </c>
      <c r="M49" s="188">
        <v>43340</v>
      </c>
      <c r="N49" s="191" t="s">
        <v>562</v>
      </c>
    </row>
    <row r="50" spans="1:14" ht="76.5" x14ac:dyDescent="0.25">
      <c r="A50" s="141" t="s">
        <v>549</v>
      </c>
      <c r="B50" s="139" t="s">
        <v>368</v>
      </c>
      <c r="C50" s="139" t="s">
        <v>381</v>
      </c>
      <c r="D50" s="139"/>
      <c r="E50" s="139" t="s">
        <v>608</v>
      </c>
      <c r="F50" s="139" t="s">
        <v>609</v>
      </c>
      <c r="G50" s="139" t="s">
        <v>563</v>
      </c>
      <c r="H50" s="139" t="s">
        <v>679</v>
      </c>
      <c r="I50" s="139" t="s">
        <v>676</v>
      </c>
      <c r="J50" s="139"/>
      <c r="K50" s="139" t="s">
        <v>1101</v>
      </c>
      <c r="L50" s="139" t="s">
        <v>1103</v>
      </c>
      <c r="M50" s="188">
        <v>43340</v>
      </c>
      <c r="N50" s="191" t="s">
        <v>564</v>
      </c>
    </row>
    <row r="51" spans="1:14" ht="102" x14ac:dyDescent="0.25">
      <c r="A51" s="141" t="s">
        <v>549</v>
      </c>
      <c r="B51" s="139" t="s">
        <v>368</v>
      </c>
      <c r="C51" s="139" t="s">
        <v>382</v>
      </c>
      <c r="D51" s="139"/>
      <c r="E51" s="139" t="s">
        <v>610</v>
      </c>
      <c r="F51" s="139" t="s">
        <v>611</v>
      </c>
      <c r="G51" s="139" t="s">
        <v>389</v>
      </c>
      <c r="H51" s="139" t="s">
        <v>680</v>
      </c>
      <c r="I51" s="139" t="s">
        <v>681</v>
      </c>
      <c r="J51" s="139" t="s">
        <v>682</v>
      </c>
      <c r="K51" s="139" t="s">
        <v>914</v>
      </c>
      <c r="L51" s="139"/>
      <c r="M51" s="188">
        <v>43340</v>
      </c>
      <c r="N51" s="191" t="s">
        <v>1105</v>
      </c>
    </row>
    <row r="52" spans="1:14" ht="140.25" x14ac:dyDescent="0.25">
      <c r="A52" s="141" t="s">
        <v>549</v>
      </c>
      <c r="B52" s="139" t="s">
        <v>368</v>
      </c>
      <c r="C52" s="139" t="s">
        <v>382</v>
      </c>
      <c r="D52" s="139"/>
      <c r="E52" s="139" t="s">
        <v>612</v>
      </c>
      <c r="F52" s="139" t="s">
        <v>613</v>
      </c>
      <c r="G52" s="139" t="s">
        <v>388</v>
      </c>
      <c r="H52" s="139" t="s">
        <v>683</v>
      </c>
      <c r="I52" s="139" t="s">
        <v>684</v>
      </c>
      <c r="J52" s="139" t="s">
        <v>685</v>
      </c>
      <c r="K52" s="139" t="s">
        <v>914</v>
      </c>
      <c r="L52" s="139"/>
      <c r="M52" s="188">
        <v>43340</v>
      </c>
      <c r="N52" s="191" t="s">
        <v>1105</v>
      </c>
    </row>
    <row r="53" spans="1:14" s="21" customFormat="1" ht="63.75" x14ac:dyDescent="0.25">
      <c r="A53" s="141" t="s">
        <v>549</v>
      </c>
      <c r="B53" s="139" t="s">
        <v>368</v>
      </c>
      <c r="C53" s="139" t="s">
        <v>382</v>
      </c>
      <c r="D53" s="139"/>
      <c r="E53" s="139" t="s">
        <v>614</v>
      </c>
      <c r="F53" s="139" t="s">
        <v>429</v>
      </c>
      <c r="G53" s="139" t="s">
        <v>565</v>
      </c>
      <c r="H53" s="139" t="s">
        <v>686</v>
      </c>
      <c r="I53" s="139" t="s">
        <v>687</v>
      </c>
      <c r="J53" s="139"/>
      <c r="K53" s="139" t="s">
        <v>902</v>
      </c>
      <c r="L53" s="139"/>
      <c r="M53" s="188">
        <v>43340</v>
      </c>
      <c r="N53" s="191" t="s">
        <v>903</v>
      </c>
    </row>
    <row r="54" spans="1:14" ht="38.25" x14ac:dyDescent="0.25">
      <c r="A54" s="141" t="s">
        <v>549</v>
      </c>
      <c r="B54" s="139" t="s">
        <v>368</v>
      </c>
      <c r="C54" s="139" t="s">
        <v>416</v>
      </c>
      <c r="D54" s="139"/>
      <c r="E54" s="139" t="s">
        <v>615</v>
      </c>
      <c r="F54" s="139" t="s">
        <v>1123</v>
      </c>
      <c r="G54" s="139" t="s">
        <v>1124</v>
      </c>
      <c r="H54" s="139" t="s">
        <v>1125</v>
      </c>
      <c r="I54" s="139" t="s">
        <v>687</v>
      </c>
      <c r="J54" s="139"/>
      <c r="K54" s="139" t="s">
        <v>541</v>
      </c>
      <c r="L54" s="139"/>
      <c r="M54" s="188">
        <v>43340</v>
      </c>
      <c r="N54" s="191" t="s">
        <v>542</v>
      </c>
    </row>
    <row r="55" spans="1:14" ht="76.5" x14ac:dyDescent="0.25">
      <c r="A55" s="141" t="s">
        <v>549</v>
      </c>
      <c r="B55" s="139" t="s">
        <v>368</v>
      </c>
      <c r="C55" s="139" t="s">
        <v>416</v>
      </c>
      <c r="D55" s="139"/>
      <c r="E55" s="139" t="s">
        <v>616</v>
      </c>
      <c r="F55" s="139" t="s">
        <v>617</v>
      </c>
      <c r="G55" s="139" t="s">
        <v>618</v>
      </c>
      <c r="H55" s="139" t="s">
        <v>688</v>
      </c>
      <c r="I55" s="139" t="s">
        <v>689</v>
      </c>
      <c r="J55" s="139"/>
      <c r="K55" s="139" t="s">
        <v>541</v>
      </c>
      <c r="L55" s="139"/>
      <c r="M55" s="188">
        <v>43340</v>
      </c>
      <c r="N55" s="191" t="s">
        <v>542</v>
      </c>
    </row>
    <row r="56" spans="1:14" ht="76.5" x14ac:dyDescent="0.25">
      <c r="A56" s="141" t="s">
        <v>549</v>
      </c>
      <c r="B56" s="139" t="s">
        <v>368</v>
      </c>
      <c r="C56" s="139" t="s">
        <v>416</v>
      </c>
      <c r="D56" s="139"/>
      <c r="E56" s="139" t="s">
        <v>619</v>
      </c>
      <c r="F56" s="139" t="s">
        <v>566</v>
      </c>
      <c r="G56" s="139" t="s">
        <v>907</v>
      </c>
      <c r="H56" s="139" t="s">
        <v>909</v>
      </c>
      <c r="I56" s="139" t="s">
        <v>690</v>
      </c>
      <c r="J56" s="139"/>
      <c r="K56" s="139" t="s">
        <v>559</v>
      </c>
      <c r="L56" s="139"/>
      <c r="M56" s="188">
        <v>43340</v>
      </c>
      <c r="N56" s="191" t="s">
        <v>908</v>
      </c>
    </row>
    <row r="57" spans="1:14" ht="89.25" x14ac:dyDescent="0.25">
      <c r="A57" s="141" t="s">
        <v>549</v>
      </c>
      <c r="B57" s="139" t="s">
        <v>368</v>
      </c>
      <c r="C57" s="139" t="s">
        <v>416</v>
      </c>
      <c r="D57" s="139"/>
      <c r="E57" s="139" t="s">
        <v>1106</v>
      </c>
      <c r="F57" s="139" t="s">
        <v>997</v>
      </c>
      <c r="G57" s="139" t="s">
        <v>998</v>
      </c>
      <c r="H57" s="139" t="s">
        <v>999</v>
      </c>
      <c r="I57" s="139" t="s">
        <v>1000</v>
      </c>
      <c r="J57" s="139" t="s">
        <v>1001</v>
      </c>
      <c r="K57" s="139" t="s">
        <v>1114</v>
      </c>
      <c r="L57" s="139" t="s">
        <v>1002</v>
      </c>
      <c r="M57" s="188">
        <v>43340</v>
      </c>
      <c r="N57" s="191" t="s">
        <v>1003</v>
      </c>
    </row>
    <row r="58" spans="1:14" ht="114.75" x14ac:dyDescent="0.25">
      <c r="A58" s="142" t="s">
        <v>567</v>
      </c>
      <c r="B58" s="139"/>
      <c r="C58" s="139"/>
      <c r="D58" s="139"/>
      <c r="E58" s="139" t="s">
        <v>1132</v>
      </c>
      <c r="F58" s="139" t="s">
        <v>1060</v>
      </c>
      <c r="G58" s="139" t="s">
        <v>1061</v>
      </c>
      <c r="H58" s="139"/>
      <c r="I58" s="139"/>
      <c r="J58" s="139"/>
      <c r="K58" s="139" t="s">
        <v>1130</v>
      </c>
      <c r="L58" s="139" t="s">
        <v>1129</v>
      </c>
      <c r="M58" s="188">
        <v>43330</v>
      </c>
      <c r="N58" s="191" t="s">
        <v>1062</v>
      </c>
    </row>
    <row r="59" spans="1:14" x14ac:dyDescent="0.25">
      <c r="A59" s="142" t="s">
        <v>567</v>
      </c>
      <c r="B59" s="139"/>
      <c r="C59" s="139"/>
      <c r="D59" s="139"/>
      <c r="E59" s="139" t="s">
        <v>1133</v>
      </c>
      <c r="F59" s="139" t="s">
        <v>568</v>
      </c>
      <c r="G59" s="139"/>
      <c r="H59" s="139"/>
      <c r="I59" s="139"/>
      <c r="J59" s="139"/>
      <c r="K59" s="139" t="s">
        <v>559</v>
      </c>
      <c r="L59" s="139"/>
      <c r="M59" s="188">
        <v>43340</v>
      </c>
      <c r="N59" s="191" t="s">
        <v>758</v>
      </c>
    </row>
    <row r="60" spans="1:14" ht="63.75" x14ac:dyDescent="0.25">
      <c r="A60" s="142" t="s">
        <v>567</v>
      </c>
      <c r="B60" s="139"/>
      <c r="C60" s="139"/>
      <c r="D60" s="139"/>
      <c r="E60" s="139"/>
      <c r="F60" s="139" t="s">
        <v>769</v>
      </c>
      <c r="G60" s="139" t="s">
        <v>770</v>
      </c>
      <c r="H60" s="139" t="s">
        <v>771</v>
      </c>
      <c r="I60" s="139" t="s">
        <v>772</v>
      </c>
      <c r="J60" s="139"/>
      <c r="K60" s="139" t="s">
        <v>559</v>
      </c>
      <c r="L60" s="139"/>
      <c r="M60" s="188">
        <v>43340</v>
      </c>
      <c r="N60" s="191" t="s">
        <v>1059</v>
      </c>
    </row>
  </sheetData>
  <mergeCells count="1">
    <mergeCell ref="A1:N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99"/>
      <c r="B1" s="199"/>
      <c r="C1" s="199"/>
      <c r="D1" s="199"/>
      <c r="E1" s="199"/>
      <c r="F1" s="199"/>
      <c r="G1" s="199"/>
      <c r="H1" s="199"/>
    </row>
    <row r="2" spans="1:9" x14ac:dyDescent="0.25">
      <c r="A2" s="114" t="s">
        <v>380</v>
      </c>
      <c r="B2" s="114" t="s">
        <v>358</v>
      </c>
      <c r="C2" s="115" t="s">
        <v>696</v>
      </c>
      <c r="D2" s="115" t="s">
        <v>697</v>
      </c>
      <c r="E2" s="116" t="s">
        <v>698</v>
      </c>
      <c r="F2" s="116" t="s">
        <v>699</v>
      </c>
      <c r="G2" s="116" t="s">
        <v>700</v>
      </c>
      <c r="H2" s="116" t="s">
        <v>701</v>
      </c>
      <c r="I2" s="22"/>
    </row>
    <row r="3" spans="1:9" x14ac:dyDescent="0.25">
      <c r="A3" s="111" t="s">
        <v>1</v>
      </c>
      <c r="B3" s="111" t="s">
        <v>0</v>
      </c>
      <c r="C3" s="111" t="s">
        <v>702</v>
      </c>
      <c r="D3" s="111" t="s">
        <v>703</v>
      </c>
      <c r="E3" s="111" t="s">
        <v>704</v>
      </c>
      <c r="F3" s="111" t="s">
        <v>702</v>
      </c>
      <c r="G3" s="111" t="s">
        <v>705</v>
      </c>
      <c r="H3" s="111" t="s">
        <v>706</v>
      </c>
    </row>
    <row r="4" spans="1:9" x14ac:dyDescent="0.25">
      <c r="A4" s="111" t="s">
        <v>3</v>
      </c>
      <c r="B4" s="111" t="s">
        <v>2</v>
      </c>
      <c r="C4" s="111" t="s">
        <v>707</v>
      </c>
      <c r="D4" s="111" t="s">
        <v>708</v>
      </c>
      <c r="E4" s="111" t="s">
        <v>709</v>
      </c>
      <c r="F4" s="111" t="s">
        <v>710</v>
      </c>
      <c r="G4" s="111" t="s">
        <v>711</v>
      </c>
      <c r="H4" s="111" t="s">
        <v>712</v>
      </c>
    </row>
    <row r="5" spans="1:9" x14ac:dyDescent="0.25">
      <c r="A5" s="111" t="s">
        <v>5</v>
      </c>
      <c r="B5" s="111" t="s">
        <v>4</v>
      </c>
      <c r="C5" s="111" t="s">
        <v>713</v>
      </c>
      <c r="D5" s="111" t="s">
        <v>708</v>
      </c>
      <c r="E5" s="111" t="s">
        <v>704</v>
      </c>
      <c r="F5" s="111" t="s">
        <v>713</v>
      </c>
      <c r="G5" s="111" t="s">
        <v>714</v>
      </c>
      <c r="H5" s="111" t="s">
        <v>715</v>
      </c>
    </row>
    <row r="6" spans="1:9" x14ac:dyDescent="0.25">
      <c r="A6" s="111" t="s">
        <v>7</v>
      </c>
      <c r="B6" s="111" t="s">
        <v>6</v>
      </c>
      <c r="C6" s="111" t="s">
        <v>716</v>
      </c>
      <c r="D6" s="111" t="s">
        <v>708</v>
      </c>
      <c r="E6" s="111" t="s">
        <v>717</v>
      </c>
      <c r="F6" s="111" t="s">
        <v>716</v>
      </c>
      <c r="G6" s="111" t="s">
        <v>714</v>
      </c>
      <c r="H6" s="111" t="s">
        <v>718</v>
      </c>
    </row>
    <row r="7" spans="1:9" x14ac:dyDescent="0.25">
      <c r="A7" s="111" t="s">
        <v>9</v>
      </c>
      <c r="B7" s="111" t="s">
        <v>8</v>
      </c>
      <c r="C7" s="111" t="s">
        <v>719</v>
      </c>
      <c r="D7" s="111" t="s">
        <v>720</v>
      </c>
      <c r="E7" s="111" t="s">
        <v>721</v>
      </c>
      <c r="F7" s="111" t="s">
        <v>722</v>
      </c>
      <c r="G7" s="111" t="s">
        <v>723</v>
      </c>
      <c r="H7" s="111" t="s">
        <v>724</v>
      </c>
    </row>
    <row r="8" spans="1:9" x14ac:dyDescent="0.25">
      <c r="A8" s="111" t="s">
        <v>11</v>
      </c>
      <c r="B8" s="111" t="s">
        <v>10</v>
      </c>
      <c r="C8" s="111" t="s">
        <v>719</v>
      </c>
      <c r="D8" s="111" t="s">
        <v>708</v>
      </c>
      <c r="E8" s="111" t="s">
        <v>721</v>
      </c>
      <c r="F8" s="111" t="s">
        <v>725</v>
      </c>
      <c r="G8" s="111" t="s">
        <v>723</v>
      </c>
      <c r="H8" s="111" t="s">
        <v>726</v>
      </c>
    </row>
    <row r="9" spans="1:9" x14ac:dyDescent="0.25">
      <c r="A9" s="111" t="s">
        <v>13</v>
      </c>
      <c r="B9" s="111" t="s">
        <v>12</v>
      </c>
      <c r="C9" s="111" t="s">
        <v>707</v>
      </c>
      <c r="D9" s="111" t="s">
        <v>727</v>
      </c>
      <c r="E9" s="111" t="s">
        <v>728</v>
      </c>
      <c r="F9" s="111" t="s">
        <v>710</v>
      </c>
      <c r="G9" s="111" t="s">
        <v>705</v>
      </c>
      <c r="H9" s="111" t="s">
        <v>729</v>
      </c>
    </row>
    <row r="10" spans="1:9" x14ac:dyDescent="0.25">
      <c r="A10" s="111" t="s">
        <v>15</v>
      </c>
      <c r="B10" s="111" t="s">
        <v>14</v>
      </c>
      <c r="C10" s="111" t="s">
        <v>730</v>
      </c>
      <c r="D10" s="111" t="s">
        <v>731</v>
      </c>
      <c r="E10" s="111" t="s">
        <v>732</v>
      </c>
      <c r="F10" s="111" t="s">
        <v>730</v>
      </c>
      <c r="G10" s="111" t="s">
        <v>733</v>
      </c>
      <c r="H10" s="111" t="s">
        <v>734</v>
      </c>
    </row>
    <row r="11" spans="1:9" x14ac:dyDescent="0.25">
      <c r="A11" s="111" t="s">
        <v>17</v>
      </c>
      <c r="B11" s="111" t="s">
        <v>16</v>
      </c>
      <c r="C11" s="111" t="s">
        <v>707</v>
      </c>
      <c r="D11" s="111" t="s">
        <v>731</v>
      </c>
      <c r="E11" s="111" t="s">
        <v>709</v>
      </c>
      <c r="F11" s="111" t="s">
        <v>735</v>
      </c>
      <c r="G11" s="111" t="s">
        <v>711</v>
      </c>
      <c r="H11" s="111" t="s">
        <v>736</v>
      </c>
    </row>
    <row r="12" spans="1:9" x14ac:dyDescent="0.25">
      <c r="A12" s="111" t="s">
        <v>19</v>
      </c>
      <c r="B12" s="111" t="s">
        <v>18</v>
      </c>
      <c r="C12" s="111" t="s">
        <v>707</v>
      </c>
      <c r="D12" s="111" t="s">
        <v>708</v>
      </c>
      <c r="E12" s="111" t="s">
        <v>728</v>
      </c>
      <c r="F12" s="111" t="s">
        <v>710</v>
      </c>
      <c r="G12" s="111" t="s">
        <v>705</v>
      </c>
      <c r="H12" s="111" t="s">
        <v>729</v>
      </c>
    </row>
    <row r="13" spans="1:9" x14ac:dyDescent="0.25">
      <c r="A13" s="111" t="s">
        <v>21</v>
      </c>
      <c r="B13" s="111" t="s">
        <v>20</v>
      </c>
      <c r="C13" s="111" t="s">
        <v>719</v>
      </c>
      <c r="D13" s="111" t="s">
        <v>720</v>
      </c>
      <c r="E13" s="111" t="s">
        <v>721</v>
      </c>
      <c r="F13" s="111" t="s">
        <v>722</v>
      </c>
      <c r="G13" s="111" t="s">
        <v>723</v>
      </c>
      <c r="H13" s="111" t="s">
        <v>724</v>
      </c>
    </row>
    <row r="14" spans="1:9" x14ac:dyDescent="0.25">
      <c r="A14" s="111" t="s">
        <v>23</v>
      </c>
      <c r="B14" s="111" t="s">
        <v>22</v>
      </c>
      <c r="C14" s="111" t="s">
        <v>713</v>
      </c>
      <c r="D14" s="111" t="s">
        <v>720</v>
      </c>
      <c r="E14" s="111" t="s">
        <v>704</v>
      </c>
      <c r="F14" s="111" t="s">
        <v>713</v>
      </c>
      <c r="G14" s="111" t="s">
        <v>705</v>
      </c>
      <c r="H14" s="111" t="s">
        <v>729</v>
      </c>
    </row>
    <row r="15" spans="1:9" x14ac:dyDescent="0.25">
      <c r="A15" s="111" t="s">
        <v>25</v>
      </c>
      <c r="B15" s="111" t="s">
        <v>24</v>
      </c>
      <c r="C15" s="111" t="s">
        <v>702</v>
      </c>
      <c r="D15" s="111" t="s">
        <v>703</v>
      </c>
      <c r="E15" s="111" t="s">
        <v>732</v>
      </c>
      <c r="F15" s="111" t="s">
        <v>702</v>
      </c>
      <c r="G15" s="111" t="s">
        <v>705</v>
      </c>
      <c r="H15" s="111" t="s">
        <v>706</v>
      </c>
    </row>
    <row r="16" spans="1:9" x14ac:dyDescent="0.25">
      <c r="A16" s="111" t="s">
        <v>27</v>
      </c>
      <c r="B16" s="111" t="s">
        <v>26</v>
      </c>
      <c r="C16" s="111" t="s">
        <v>719</v>
      </c>
      <c r="D16" s="111" t="s">
        <v>720</v>
      </c>
      <c r="E16" s="111" t="s">
        <v>721</v>
      </c>
      <c r="F16" s="111" t="s">
        <v>722</v>
      </c>
      <c r="G16" s="111" t="s">
        <v>723</v>
      </c>
      <c r="H16" s="111" t="s">
        <v>724</v>
      </c>
    </row>
    <row r="17" spans="1:8" x14ac:dyDescent="0.25">
      <c r="A17" s="111" t="s">
        <v>29</v>
      </c>
      <c r="B17" s="111" t="s">
        <v>28</v>
      </c>
      <c r="C17" s="111" t="s">
        <v>707</v>
      </c>
      <c r="D17" s="111" t="s">
        <v>708</v>
      </c>
      <c r="E17" s="111" t="s">
        <v>709</v>
      </c>
      <c r="F17" s="111" t="s">
        <v>710</v>
      </c>
      <c r="G17" s="111" t="s">
        <v>711</v>
      </c>
      <c r="H17" s="111" t="s">
        <v>737</v>
      </c>
    </row>
    <row r="18" spans="1:8" x14ac:dyDescent="0.25">
      <c r="A18" s="111" t="s">
        <v>31</v>
      </c>
      <c r="B18" s="111" t="s">
        <v>30</v>
      </c>
      <c r="C18" s="111" t="s">
        <v>707</v>
      </c>
      <c r="D18" s="111" t="s">
        <v>731</v>
      </c>
      <c r="E18" s="111" t="s">
        <v>709</v>
      </c>
      <c r="F18" s="111" t="s">
        <v>735</v>
      </c>
      <c r="G18" s="111" t="s">
        <v>711</v>
      </c>
      <c r="H18" s="111" t="s">
        <v>736</v>
      </c>
    </row>
    <row r="19" spans="1:8" x14ac:dyDescent="0.25">
      <c r="A19" s="111" t="s">
        <v>33</v>
      </c>
      <c r="B19" s="111" t="s">
        <v>32</v>
      </c>
      <c r="C19" s="111" t="s">
        <v>719</v>
      </c>
      <c r="D19" s="111" t="s">
        <v>708</v>
      </c>
      <c r="E19" s="111" t="s">
        <v>721</v>
      </c>
      <c r="F19" s="111" t="s">
        <v>722</v>
      </c>
      <c r="G19" s="111" t="s">
        <v>723</v>
      </c>
      <c r="H19" s="111" t="s">
        <v>738</v>
      </c>
    </row>
    <row r="20" spans="1:8" x14ac:dyDescent="0.25">
      <c r="A20" s="111" t="s">
        <v>35</v>
      </c>
      <c r="B20" s="111" t="s">
        <v>34</v>
      </c>
      <c r="C20" s="111" t="s">
        <v>716</v>
      </c>
      <c r="D20" s="111" t="s">
        <v>703</v>
      </c>
      <c r="E20" s="111" t="s">
        <v>739</v>
      </c>
      <c r="F20" s="111" t="s">
        <v>716</v>
      </c>
      <c r="G20" s="111" t="s">
        <v>714</v>
      </c>
      <c r="H20" s="111" t="s">
        <v>740</v>
      </c>
    </row>
    <row r="21" spans="1:8" x14ac:dyDescent="0.25">
      <c r="A21" s="111" t="s">
        <v>37</v>
      </c>
      <c r="B21" s="111" t="s">
        <v>36</v>
      </c>
      <c r="C21" s="111" t="s">
        <v>702</v>
      </c>
      <c r="D21" s="111" t="s">
        <v>727</v>
      </c>
      <c r="E21" s="111" t="s">
        <v>732</v>
      </c>
      <c r="F21" s="111" t="s">
        <v>702</v>
      </c>
      <c r="G21" s="111" t="s">
        <v>705</v>
      </c>
      <c r="H21" s="111" t="s">
        <v>706</v>
      </c>
    </row>
    <row r="22" spans="1:8" x14ac:dyDescent="0.25">
      <c r="A22" s="111" t="s">
        <v>841</v>
      </c>
      <c r="B22" s="111" t="s">
        <v>38</v>
      </c>
      <c r="C22" s="111" t="s">
        <v>719</v>
      </c>
      <c r="D22" s="111" t="s">
        <v>727</v>
      </c>
      <c r="E22" s="111" t="s">
        <v>721</v>
      </c>
      <c r="F22" s="111" t="s">
        <v>722</v>
      </c>
      <c r="G22" s="111" t="s">
        <v>723</v>
      </c>
      <c r="H22" s="111" t="s">
        <v>726</v>
      </c>
    </row>
    <row r="23" spans="1:8" x14ac:dyDescent="0.25">
      <c r="A23" s="111" t="s">
        <v>40</v>
      </c>
      <c r="B23" s="111" t="s">
        <v>39</v>
      </c>
      <c r="C23" s="111" t="s">
        <v>707</v>
      </c>
      <c r="D23" s="111" t="s">
        <v>708</v>
      </c>
      <c r="E23" s="111" t="s">
        <v>709</v>
      </c>
      <c r="F23" s="111" t="s">
        <v>710</v>
      </c>
      <c r="G23" s="111" t="s">
        <v>711</v>
      </c>
      <c r="H23" s="111" t="s">
        <v>712</v>
      </c>
    </row>
    <row r="24" spans="1:8" x14ac:dyDescent="0.25">
      <c r="A24" s="111" t="s">
        <v>42</v>
      </c>
      <c r="B24" s="111" t="s">
        <v>41</v>
      </c>
      <c r="C24" s="111" t="s">
        <v>716</v>
      </c>
      <c r="D24" s="111" t="s">
        <v>708</v>
      </c>
      <c r="E24" s="111" t="s">
        <v>717</v>
      </c>
      <c r="F24" s="111" t="s">
        <v>716</v>
      </c>
      <c r="G24" s="111" t="s">
        <v>714</v>
      </c>
      <c r="H24" s="111" t="s">
        <v>741</v>
      </c>
    </row>
    <row r="25" spans="1:8" x14ac:dyDescent="0.25">
      <c r="A25" s="111" t="s">
        <v>44</v>
      </c>
      <c r="B25" s="111" t="s">
        <v>43</v>
      </c>
      <c r="C25" s="111" t="s">
        <v>719</v>
      </c>
      <c r="D25" s="111" t="s">
        <v>708</v>
      </c>
      <c r="E25" s="111" t="s">
        <v>721</v>
      </c>
      <c r="F25" s="111" t="s">
        <v>725</v>
      </c>
      <c r="G25" s="111" t="s">
        <v>723</v>
      </c>
      <c r="H25" s="111" t="s">
        <v>726</v>
      </c>
    </row>
    <row r="26" spans="1:8" x14ac:dyDescent="0.25">
      <c r="A26" s="111" t="s">
        <v>379</v>
      </c>
      <c r="B26" s="111" t="s">
        <v>45</v>
      </c>
      <c r="C26" s="111" t="s">
        <v>730</v>
      </c>
      <c r="D26" s="111" t="s">
        <v>720</v>
      </c>
      <c r="E26" s="111" t="s">
        <v>732</v>
      </c>
      <c r="F26" s="111" t="s">
        <v>730</v>
      </c>
      <c r="G26" s="111" t="s">
        <v>705</v>
      </c>
      <c r="H26" s="111" t="s">
        <v>742</v>
      </c>
    </row>
    <row r="27" spans="1:8" x14ac:dyDescent="0.25">
      <c r="A27" s="111" t="s">
        <v>47</v>
      </c>
      <c r="B27" s="111" t="s">
        <v>46</v>
      </c>
      <c r="C27" s="111" t="s">
        <v>707</v>
      </c>
      <c r="D27" s="111" t="s">
        <v>708</v>
      </c>
      <c r="E27" s="111" t="s">
        <v>709</v>
      </c>
      <c r="F27" s="111" t="s">
        <v>735</v>
      </c>
      <c r="G27" s="111" t="s">
        <v>711</v>
      </c>
      <c r="H27" s="111" t="s">
        <v>737</v>
      </c>
    </row>
    <row r="28" spans="1:8" x14ac:dyDescent="0.25">
      <c r="A28" s="111" t="s">
        <v>49</v>
      </c>
      <c r="B28" s="111" t="s">
        <v>48</v>
      </c>
      <c r="C28" s="111" t="s">
        <v>716</v>
      </c>
      <c r="D28" s="111" t="s">
        <v>703</v>
      </c>
      <c r="E28" s="111" t="s">
        <v>739</v>
      </c>
      <c r="F28" s="111" t="s">
        <v>716</v>
      </c>
      <c r="G28" s="111" t="s">
        <v>714</v>
      </c>
      <c r="H28" s="111" t="s">
        <v>740</v>
      </c>
    </row>
    <row r="29" spans="1:8" x14ac:dyDescent="0.25">
      <c r="A29" s="111" t="s">
        <v>51</v>
      </c>
      <c r="B29" s="111" t="s">
        <v>50</v>
      </c>
      <c r="C29" s="111" t="s">
        <v>716</v>
      </c>
      <c r="D29" s="111" t="s">
        <v>703</v>
      </c>
      <c r="E29" s="111" t="s">
        <v>743</v>
      </c>
      <c r="F29" s="111" t="s">
        <v>716</v>
      </c>
      <c r="G29" s="111" t="s">
        <v>714</v>
      </c>
      <c r="H29" s="111" t="s">
        <v>744</v>
      </c>
    </row>
    <row r="30" spans="1:8" x14ac:dyDescent="0.25">
      <c r="A30" s="111" t="s">
        <v>842</v>
      </c>
      <c r="B30" s="111" t="s">
        <v>58</v>
      </c>
      <c r="C30" s="111" t="s">
        <v>716</v>
      </c>
      <c r="D30" s="111" t="s">
        <v>727</v>
      </c>
      <c r="E30" s="111" t="s">
        <v>739</v>
      </c>
      <c r="F30" s="111" t="s">
        <v>716</v>
      </c>
      <c r="G30" s="111" t="s">
        <v>714</v>
      </c>
      <c r="H30" s="111" t="s">
        <v>740</v>
      </c>
    </row>
    <row r="31" spans="1:8" x14ac:dyDescent="0.25">
      <c r="A31" s="111" t="s">
        <v>53</v>
      </c>
      <c r="B31" s="111" t="s">
        <v>52</v>
      </c>
      <c r="C31" s="111" t="s">
        <v>730</v>
      </c>
      <c r="D31" s="111" t="s">
        <v>703</v>
      </c>
      <c r="E31" s="111" t="s">
        <v>732</v>
      </c>
      <c r="F31" s="111" t="s">
        <v>730</v>
      </c>
      <c r="G31" s="111" t="s">
        <v>705</v>
      </c>
      <c r="H31" s="111" t="s">
        <v>742</v>
      </c>
    </row>
    <row r="32" spans="1:8" x14ac:dyDescent="0.25">
      <c r="A32" s="111" t="s">
        <v>55</v>
      </c>
      <c r="B32" s="111" t="s">
        <v>54</v>
      </c>
      <c r="C32" s="111" t="s">
        <v>716</v>
      </c>
      <c r="D32" s="111" t="s">
        <v>727</v>
      </c>
      <c r="E32" s="111" t="s">
        <v>739</v>
      </c>
      <c r="F32" s="111" t="s">
        <v>716</v>
      </c>
      <c r="G32" s="111" t="s">
        <v>714</v>
      </c>
      <c r="H32" s="111" t="s">
        <v>718</v>
      </c>
    </row>
    <row r="33" spans="1:8" x14ac:dyDescent="0.25">
      <c r="A33" s="111" t="s">
        <v>57</v>
      </c>
      <c r="B33" s="111" t="s">
        <v>56</v>
      </c>
      <c r="C33" s="111" t="s">
        <v>745</v>
      </c>
      <c r="D33" s="111" t="s">
        <v>731</v>
      </c>
      <c r="E33" s="111" t="s">
        <v>709</v>
      </c>
      <c r="F33" s="111" t="s">
        <v>745</v>
      </c>
      <c r="G33" s="111" t="s">
        <v>723</v>
      </c>
      <c r="H33" s="111" t="s">
        <v>746</v>
      </c>
    </row>
    <row r="34" spans="1:8" x14ac:dyDescent="0.25">
      <c r="A34" s="111" t="s">
        <v>60</v>
      </c>
      <c r="B34" s="111" t="s">
        <v>59</v>
      </c>
      <c r="C34" s="111" t="s">
        <v>716</v>
      </c>
      <c r="D34" s="111" t="s">
        <v>703</v>
      </c>
      <c r="E34" s="111" t="s">
        <v>739</v>
      </c>
      <c r="F34" s="111" t="s">
        <v>716</v>
      </c>
      <c r="G34" s="111" t="s">
        <v>714</v>
      </c>
      <c r="H34" s="111" t="s">
        <v>718</v>
      </c>
    </row>
    <row r="35" spans="1:8" x14ac:dyDescent="0.25">
      <c r="A35" s="111" t="s">
        <v>62</v>
      </c>
      <c r="B35" s="111" t="s">
        <v>61</v>
      </c>
      <c r="C35" s="111" t="s">
        <v>716</v>
      </c>
      <c r="D35" s="111" t="s">
        <v>703</v>
      </c>
      <c r="E35" s="111" t="s">
        <v>739</v>
      </c>
      <c r="F35" s="111" t="s">
        <v>716</v>
      </c>
      <c r="G35" s="111" t="s">
        <v>714</v>
      </c>
      <c r="H35" s="111" t="s">
        <v>718</v>
      </c>
    </row>
    <row r="36" spans="1:8" x14ac:dyDescent="0.25">
      <c r="A36" s="111" t="s">
        <v>64</v>
      </c>
      <c r="B36" s="111" t="s">
        <v>63</v>
      </c>
      <c r="C36" s="111" t="s">
        <v>719</v>
      </c>
      <c r="D36" s="111" t="s">
        <v>731</v>
      </c>
      <c r="E36" s="111" t="s">
        <v>721</v>
      </c>
      <c r="F36" s="111" t="s">
        <v>725</v>
      </c>
      <c r="G36" s="111" t="s">
        <v>723</v>
      </c>
      <c r="H36" s="111" t="s">
        <v>726</v>
      </c>
    </row>
    <row r="37" spans="1:8" x14ac:dyDescent="0.25">
      <c r="A37" s="111" t="s">
        <v>376</v>
      </c>
      <c r="B37" s="111" t="s">
        <v>65</v>
      </c>
      <c r="C37" s="111" t="s">
        <v>730</v>
      </c>
      <c r="D37" s="111" t="s">
        <v>708</v>
      </c>
      <c r="E37" s="111" t="s">
        <v>732</v>
      </c>
      <c r="F37" s="111" t="s">
        <v>730</v>
      </c>
      <c r="G37" s="111" t="s">
        <v>705</v>
      </c>
      <c r="H37" s="111" t="s">
        <v>747</v>
      </c>
    </row>
    <row r="38" spans="1:8" x14ac:dyDescent="0.25">
      <c r="A38" s="111" t="s">
        <v>67</v>
      </c>
      <c r="B38" s="111" t="s">
        <v>66</v>
      </c>
      <c r="C38" s="111" t="s">
        <v>719</v>
      </c>
      <c r="D38" s="111" t="s">
        <v>708</v>
      </c>
      <c r="E38" s="111" t="s">
        <v>721</v>
      </c>
      <c r="F38" s="111" t="s">
        <v>725</v>
      </c>
      <c r="G38" s="111" t="s">
        <v>723</v>
      </c>
      <c r="H38" s="111" t="s">
        <v>726</v>
      </c>
    </row>
    <row r="39" spans="1:8" x14ac:dyDescent="0.25">
      <c r="A39" s="111" t="s">
        <v>69</v>
      </c>
      <c r="B39" s="111" t="s">
        <v>68</v>
      </c>
      <c r="C39" s="111" t="s">
        <v>716</v>
      </c>
      <c r="D39" s="111" t="s">
        <v>703</v>
      </c>
      <c r="E39" s="111" t="s">
        <v>717</v>
      </c>
      <c r="F39" s="111" t="s">
        <v>716</v>
      </c>
      <c r="G39" s="111" t="s">
        <v>714</v>
      </c>
      <c r="H39" s="111" t="s">
        <v>744</v>
      </c>
    </row>
    <row r="40" spans="1:8" x14ac:dyDescent="0.25">
      <c r="A40" s="111" t="s">
        <v>374</v>
      </c>
      <c r="B40" s="111" t="s">
        <v>71</v>
      </c>
      <c r="C40" s="111" t="s">
        <v>716</v>
      </c>
      <c r="D40" s="111" t="s">
        <v>727</v>
      </c>
      <c r="E40" s="111" t="s">
        <v>739</v>
      </c>
      <c r="F40" s="111" t="s">
        <v>716</v>
      </c>
      <c r="G40" s="111" t="s">
        <v>714</v>
      </c>
      <c r="H40" s="111" t="s">
        <v>718</v>
      </c>
    </row>
    <row r="41" spans="1:8" x14ac:dyDescent="0.25">
      <c r="A41" s="111" t="s">
        <v>844</v>
      </c>
      <c r="B41" s="111" t="s">
        <v>70</v>
      </c>
      <c r="C41" s="111" t="s">
        <v>716</v>
      </c>
      <c r="D41" s="111" t="s">
        <v>703</v>
      </c>
      <c r="E41" s="111" t="s">
        <v>739</v>
      </c>
      <c r="F41" s="111" t="s">
        <v>716</v>
      </c>
      <c r="G41" s="111" t="s">
        <v>714</v>
      </c>
      <c r="H41" s="111" t="s">
        <v>718</v>
      </c>
    </row>
    <row r="42" spans="1:8" x14ac:dyDescent="0.25">
      <c r="A42" s="111" t="s">
        <v>73</v>
      </c>
      <c r="B42" s="111" t="s">
        <v>72</v>
      </c>
      <c r="C42" s="111" t="s">
        <v>719</v>
      </c>
      <c r="D42" s="111" t="s">
        <v>708</v>
      </c>
      <c r="E42" s="111" t="s">
        <v>721</v>
      </c>
      <c r="F42" s="111" t="s">
        <v>722</v>
      </c>
      <c r="G42" s="111" t="s">
        <v>723</v>
      </c>
      <c r="H42" s="111" t="s">
        <v>738</v>
      </c>
    </row>
    <row r="43" spans="1:8" x14ac:dyDescent="0.25">
      <c r="A43" s="111" t="s">
        <v>371</v>
      </c>
      <c r="B43" s="111" t="s">
        <v>74</v>
      </c>
      <c r="C43" s="111" t="s">
        <v>716</v>
      </c>
      <c r="D43" s="111" t="s">
        <v>727</v>
      </c>
      <c r="E43" s="111" t="s">
        <v>739</v>
      </c>
      <c r="F43" s="111" t="s">
        <v>716</v>
      </c>
      <c r="G43" s="111" t="s">
        <v>714</v>
      </c>
      <c r="H43" s="111" t="s">
        <v>740</v>
      </c>
    </row>
    <row r="44" spans="1:8" x14ac:dyDescent="0.25">
      <c r="A44" s="111" t="s">
        <v>76</v>
      </c>
      <c r="B44" s="111" t="s">
        <v>75</v>
      </c>
      <c r="C44" s="111" t="s">
        <v>707</v>
      </c>
      <c r="D44" s="111" t="s">
        <v>720</v>
      </c>
      <c r="E44" s="111" t="s">
        <v>709</v>
      </c>
      <c r="F44" s="111" t="s">
        <v>735</v>
      </c>
      <c r="G44" s="111" t="s">
        <v>711</v>
      </c>
      <c r="H44" s="111" t="s">
        <v>712</v>
      </c>
    </row>
    <row r="45" spans="1:8" x14ac:dyDescent="0.25">
      <c r="A45" s="111" t="s">
        <v>78</v>
      </c>
      <c r="B45" s="111" t="s">
        <v>77</v>
      </c>
      <c r="C45" s="111" t="s">
        <v>719</v>
      </c>
      <c r="D45" s="111" t="s">
        <v>708</v>
      </c>
      <c r="E45" s="111" t="s">
        <v>721</v>
      </c>
      <c r="F45" s="111" t="s">
        <v>722</v>
      </c>
      <c r="G45" s="111" t="s">
        <v>723</v>
      </c>
      <c r="H45" s="111" t="s">
        <v>724</v>
      </c>
    </row>
    <row r="46" spans="1:8" x14ac:dyDescent="0.25">
      <c r="A46" s="111" t="s">
        <v>80</v>
      </c>
      <c r="B46" s="111" t="s">
        <v>79</v>
      </c>
      <c r="C46" s="111" t="s">
        <v>707</v>
      </c>
      <c r="D46" s="111" t="s">
        <v>720</v>
      </c>
      <c r="E46" s="111" t="s">
        <v>709</v>
      </c>
      <c r="F46" s="111" t="s">
        <v>735</v>
      </c>
      <c r="G46" s="111" t="s">
        <v>705</v>
      </c>
      <c r="H46" s="111" t="s">
        <v>729</v>
      </c>
    </row>
    <row r="47" spans="1:8" x14ac:dyDescent="0.25">
      <c r="A47" s="111" t="s">
        <v>82</v>
      </c>
      <c r="B47" s="111" t="s">
        <v>81</v>
      </c>
      <c r="C47" s="111" t="s">
        <v>707</v>
      </c>
      <c r="D47" s="111" t="s">
        <v>731</v>
      </c>
      <c r="E47" s="111" t="s">
        <v>709</v>
      </c>
      <c r="F47" s="111" t="s">
        <v>735</v>
      </c>
      <c r="G47" s="111" t="s">
        <v>711</v>
      </c>
      <c r="H47" s="111" t="s">
        <v>737</v>
      </c>
    </row>
    <row r="48" spans="1:8" x14ac:dyDescent="0.25">
      <c r="A48" s="111" t="s">
        <v>84</v>
      </c>
      <c r="B48" s="111" t="s">
        <v>83</v>
      </c>
      <c r="C48" s="111" t="s">
        <v>707</v>
      </c>
      <c r="D48" s="111" t="s">
        <v>731</v>
      </c>
      <c r="E48" s="111" t="s">
        <v>709</v>
      </c>
      <c r="F48" s="111" t="s">
        <v>735</v>
      </c>
      <c r="G48" s="111" t="s">
        <v>711</v>
      </c>
      <c r="H48" s="111" t="s">
        <v>748</v>
      </c>
    </row>
    <row r="49" spans="1:8" x14ac:dyDescent="0.25">
      <c r="A49" s="111" t="s">
        <v>86</v>
      </c>
      <c r="B49" s="111" t="s">
        <v>85</v>
      </c>
      <c r="C49" s="111" t="s">
        <v>713</v>
      </c>
      <c r="D49" s="111" t="s">
        <v>727</v>
      </c>
      <c r="E49" s="111" t="s">
        <v>743</v>
      </c>
      <c r="F49" s="111" t="s">
        <v>713</v>
      </c>
      <c r="G49" s="111" t="s">
        <v>714</v>
      </c>
      <c r="H49" s="111" t="s">
        <v>744</v>
      </c>
    </row>
    <row r="50" spans="1:8" x14ac:dyDescent="0.25">
      <c r="A50" s="111" t="s">
        <v>88</v>
      </c>
      <c r="B50" s="111" t="s">
        <v>87</v>
      </c>
      <c r="C50" s="111" t="s">
        <v>719</v>
      </c>
      <c r="D50" s="111" t="s">
        <v>708</v>
      </c>
      <c r="E50" s="111" t="s">
        <v>721</v>
      </c>
      <c r="F50" s="111" t="s">
        <v>722</v>
      </c>
      <c r="G50" s="111" t="s">
        <v>723</v>
      </c>
      <c r="H50" s="111" t="s">
        <v>724</v>
      </c>
    </row>
    <row r="51" spans="1:8" x14ac:dyDescent="0.25">
      <c r="A51" s="111" t="s">
        <v>90</v>
      </c>
      <c r="B51" s="111" t="s">
        <v>89</v>
      </c>
      <c r="C51" s="111" t="s">
        <v>719</v>
      </c>
      <c r="D51" s="111" t="s">
        <v>708</v>
      </c>
      <c r="E51" s="111" t="s">
        <v>721</v>
      </c>
      <c r="F51" s="111" t="s">
        <v>722</v>
      </c>
      <c r="G51" s="111" t="s">
        <v>723</v>
      </c>
      <c r="H51" s="111" t="s">
        <v>724</v>
      </c>
    </row>
    <row r="52" spans="1:8" x14ac:dyDescent="0.25">
      <c r="A52" s="111" t="s">
        <v>93</v>
      </c>
      <c r="B52" s="111" t="s">
        <v>92</v>
      </c>
      <c r="C52" s="111" t="s">
        <v>719</v>
      </c>
      <c r="D52" s="111" t="s">
        <v>708</v>
      </c>
      <c r="E52" s="111" t="s">
        <v>721</v>
      </c>
      <c r="F52" s="111" t="s">
        <v>722</v>
      </c>
      <c r="G52" s="111" t="s">
        <v>723</v>
      </c>
      <c r="H52" s="111" t="s">
        <v>726</v>
      </c>
    </row>
    <row r="53" spans="1:8" x14ac:dyDescent="0.25">
      <c r="A53" s="111" t="s">
        <v>95</v>
      </c>
      <c r="B53" s="111" t="s">
        <v>94</v>
      </c>
      <c r="C53" s="111" t="s">
        <v>713</v>
      </c>
      <c r="D53" s="111" t="s">
        <v>727</v>
      </c>
      <c r="E53" s="111" t="s">
        <v>704</v>
      </c>
      <c r="F53" s="111" t="s">
        <v>713</v>
      </c>
      <c r="G53" s="111" t="s">
        <v>714</v>
      </c>
      <c r="H53" s="111" t="s">
        <v>715</v>
      </c>
    </row>
    <row r="54" spans="1:8" x14ac:dyDescent="0.25">
      <c r="A54" s="111" t="s">
        <v>97</v>
      </c>
      <c r="B54" s="111" t="s">
        <v>96</v>
      </c>
      <c r="C54" s="111" t="s">
        <v>719</v>
      </c>
      <c r="D54" s="111" t="s">
        <v>727</v>
      </c>
      <c r="E54" s="111" t="s">
        <v>721</v>
      </c>
      <c r="F54" s="111" t="s">
        <v>722</v>
      </c>
      <c r="G54" s="111" t="s">
        <v>723</v>
      </c>
      <c r="H54" s="111" t="s">
        <v>738</v>
      </c>
    </row>
    <row r="55" spans="1:8" x14ac:dyDescent="0.25">
      <c r="A55" s="111" t="s">
        <v>99</v>
      </c>
      <c r="B55" s="111" t="s">
        <v>98</v>
      </c>
      <c r="C55" s="111" t="s">
        <v>716</v>
      </c>
      <c r="D55" s="111" t="s">
        <v>720</v>
      </c>
      <c r="E55" s="111" t="s">
        <v>739</v>
      </c>
      <c r="F55" s="111" t="s">
        <v>716</v>
      </c>
      <c r="G55" s="111" t="s">
        <v>714</v>
      </c>
      <c r="H55" s="111" t="s">
        <v>718</v>
      </c>
    </row>
    <row r="56" spans="1:8" x14ac:dyDescent="0.25">
      <c r="A56" s="111" t="s">
        <v>101</v>
      </c>
      <c r="B56" s="111" t="s">
        <v>100</v>
      </c>
      <c r="C56" s="111" t="s">
        <v>716</v>
      </c>
      <c r="D56" s="111" t="s">
        <v>703</v>
      </c>
      <c r="E56" s="111" t="s">
        <v>743</v>
      </c>
      <c r="F56" s="111" t="s">
        <v>716</v>
      </c>
      <c r="G56" s="111" t="s">
        <v>714</v>
      </c>
      <c r="H56" s="111" t="s">
        <v>744</v>
      </c>
    </row>
    <row r="57" spans="1:8" x14ac:dyDescent="0.25">
      <c r="A57" s="111" t="s">
        <v>103</v>
      </c>
      <c r="B57" s="111" t="s">
        <v>102</v>
      </c>
      <c r="C57" s="111" t="s">
        <v>707</v>
      </c>
      <c r="D57" s="111" t="s">
        <v>731</v>
      </c>
      <c r="E57" s="111" t="s">
        <v>709</v>
      </c>
      <c r="F57" s="111" t="s">
        <v>735</v>
      </c>
      <c r="G57" s="111" t="s">
        <v>711</v>
      </c>
      <c r="H57" s="111" t="s">
        <v>748</v>
      </c>
    </row>
    <row r="58" spans="1:8" x14ac:dyDescent="0.25">
      <c r="A58" s="111" t="s">
        <v>105</v>
      </c>
      <c r="B58" s="111" t="s">
        <v>104</v>
      </c>
      <c r="C58" s="111" t="s">
        <v>716</v>
      </c>
      <c r="D58" s="111" t="s">
        <v>703</v>
      </c>
      <c r="E58" s="111" t="s">
        <v>743</v>
      </c>
      <c r="F58" s="111" t="s">
        <v>716</v>
      </c>
      <c r="G58" s="111" t="s">
        <v>714</v>
      </c>
      <c r="H58" s="111" t="s">
        <v>744</v>
      </c>
    </row>
    <row r="59" spans="1:8" x14ac:dyDescent="0.25">
      <c r="A59" s="111" t="s">
        <v>107</v>
      </c>
      <c r="B59" s="111" t="s">
        <v>106</v>
      </c>
      <c r="C59" s="111" t="s">
        <v>730</v>
      </c>
      <c r="D59" s="111" t="s">
        <v>708</v>
      </c>
      <c r="E59" s="111" t="s">
        <v>749</v>
      </c>
      <c r="F59" s="111" t="s">
        <v>730</v>
      </c>
      <c r="G59" s="111" t="s">
        <v>733</v>
      </c>
      <c r="H59" s="111" t="s">
        <v>750</v>
      </c>
    </row>
    <row r="60" spans="1:8" x14ac:dyDescent="0.25">
      <c r="A60" s="111" t="s">
        <v>109</v>
      </c>
      <c r="B60" s="111" t="s">
        <v>108</v>
      </c>
      <c r="C60" s="111" t="s">
        <v>707</v>
      </c>
      <c r="D60" s="111" t="s">
        <v>731</v>
      </c>
      <c r="E60" s="111" t="s">
        <v>709</v>
      </c>
      <c r="F60" s="111" t="s">
        <v>735</v>
      </c>
      <c r="G60" s="111" t="s">
        <v>711</v>
      </c>
      <c r="H60" s="111" t="s">
        <v>748</v>
      </c>
    </row>
    <row r="61" spans="1:8" x14ac:dyDescent="0.25">
      <c r="A61" s="111" t="s">
        <v>111</v>
      </c>
      <c r="B61" s="111" t="s">
        <v>110</v>
      </c>
      <c r="C61" s="111" t="s">
        <v>707</v>
      </c>
      <c r="D61" s="111" t="s">
        <v>731</v>
      </c>
      <c r="E61" s="111" t="s">
        <v>709</v>
      </c>
      <c r="F61" s="111" t="s">
        <v>735</v>
      </c>
      <c r="G61" s="111" t="s">
        <v>711</v>
      </c>
      <c r="H61" s="111" t="s">
        <v>736</v>
      </c>
    </row>
    <row r="62" spans="1:8" x14ac:dyDescent="0.25">
      <c r="A62" s="111" t="s">
        <v>113</v>
      </c>
      <c r="B62" s="111" t="s">
        <v>112</v>
      </c>
      <c r="C62" s="111" t="s">
        <v>716</v>
      </c>
      <c r="D62" s="111" t="s">
        <v>708</v>
      </c>
      <c r="E62" s="111" t="s">
        <v>739</v>
      </c>
      <c r="F62" s="111" t="s">
        <v>716</v>
      </c>
      <c r="G62" s="111" t="s">
        <v>714</v>
      </c>
      <c r="H62" s="111" t="s">
        <v>718</v>
      </c>
    </row>
    <row r="63" spans="1:8" x14ac:dyDescent="0.25">
      <c r="A63" s="111" t="s">
        <v>115</v>
      </c>
      <c r="B63" s="111" t="s">
        <v>114</v>
      </c>
      <c r="C63" s="111" t="s">
        <v>716</v>
      </c>
      <c r="D63" s="111" t="s">
        <v>703</v>
      </c>
      <c r="E63" s="111" t="s">
        <v>739</v>
      </c>
      <c r="F63" s="111" t="s">
        <v>716</v>
      </c>
      <c r="G63" s="111" t="s">
        <v>714</v>
      </c>
      <c r="H63" s="111" t="s">
        <v>740</v>
      </c>
    </row>
    <row r="64" spans="1:8" x14ac:dyDescent="0.25">
      <c r="A64" s="111" t="s">
        <v>117</v>
      </c>
      <c r="B64" s="111" t="s">
        <v>116</v>
      </c>
      <c r="C64" s="111" t="s">
        <v>707</v>
      </c>
      <c r="D64" s="111" t="s">
        <v>727</v>
      </c>
      <c r="E64" s="111" t="s">
        <v>728</v>
      </c>
      <c r="F64" s="111" t="s">
        <v>710</v>
      </c>
      <c r="G64" s="111" t="s">
        <v>705</v>
      </c>
      <c r="H64" s="111" t="s">
        <v>729</v>
      </c>
    </row>
    <row r="65" spans="1:8" x14ac:dyDescent="0.25">
      <c r="A65" s="111" t="s">
        <v>119</v>
      </c>
      <c r="B65" s="111" t="s">
        <v>118</v>
      </c>
      <c r="C65" s="111" t="s">
        <v>707</v>
      </c>
      <c r="D65" s="111" t="s">
        <v>731</v>
      </c>
      <c r="E65" s="111" t="s">
        <v>709</v>
      </c>
      <c r="F65" s="111" t="s">
        <v>735</v>
      </c>
      <c r="G65" s="111" t="s">
        <v>711</v>
      </c>
      <c r="H65" s="111" t="s">
        <v>736</v>
      </c>
    </row>
    <row r="66" spans="1:8" x14ac:dyDescent="0.25">
      <c r="A66" s="111" t="s">
        <v>121</v>
      </c>
      <c r="B66" s="111" t="s">
        <v>120</v>
      </c>
      <c r="C66" s="111" t="s">
        <v>716</v>
      </c>
      <c r="D66" s="111" t="s">
        <v>727</v>
      </c>
      <c r="E66" s="111" t="s">
        <v>739</v>
      </c>
      <c r="F66" s="111" t="s">
        <v>716</v>
      </c>
      <c r="G66" s="111" t="s">
        <v>714</v>
      </c>
      <c r="H66" s="111" t="s">
        <v>740</v>
      </c>
    </row>
    <row r="67" spans="1:8" x14ac:dyDescent="0.25">
      <c r="A67" s="111" t="s">
        <v>123</v>
      </c>
      <c r="B67" s="111" t="s">
        <v>122</v>
      </c>
      <c r="C67" s="111" t="s">
        <v>707</v>
      </c>
      <c r="D67" s="111" t="s">
        <v>731</v>
      </c>
      <c r="E67" s="111" t="s">
        <v>709</v>
      </c>
      <c r="F67" s="111" t="s">
        <v>735</v>
      </c>
      <c r="G67" s="111" t="s">
        <v>711</v>
      </c>
      <c r="H67" s="111" t="s">
        <v>712</v>
      </c>
    </row>
    <row r="68" spans="1:8" x14ac:dyDescent="0.25">
      <c r="A68" s="111" t="s">
        <v>125</v>
      </c>
      <c r="B68" s="111" t="s">
        <v>124</v>
      </c>
      <c r="C68" s="111" t="s">
        <v>719</v>
      </c>
      <c r="D68" s="111" t="s">
        <v>708</v>
      </c>
      <c r="E68" s="111" t="s">
        <v>721</v>
      </c>
      <c r="F68" s="111" t="s">
        <v>722</v>
      </c>
      <c r="G68" s="111" t="s">
        <v>723</v>
      </c>
      <c r="H68" s="111" t="s">
        <v>724</v>
      </c>
    </row>
    <row r="69" spans="1:8" x14ac:dyDescent="0.25">
      <c r="A69" s="111" t="s">
        <v>127</v>
      </c>
      <c r="B69" s="111" t="s">
        <v>126</v>
      </c>
      <c r="C69" s="111" t="s">
        <v>719</v>
      </c>
      <c r="D69" s="111" t="s">
        <v>727</v>
      </c>
      <c r="E69" s="111" t="s">
        <v>721</v>
      </c>
      <c r="F69" s="111" t="s">
        <v>722</v>
      </c>
      <c r="G69" s="111" t="s">
        <v>723</v>
      </c>
      <c r="H69" s="111" t="s">
        <v>738</v>
      </c>
    </row>
    <row r="70" spans="1:8" x14ac:dyDescent="0.25">
      <c r="A70" s="111" t="s">
        <v>129</v>
      </c>
      <c r="B70" s="111" t="s">
        <v>128</v>
      </c>
      <c r="C70" s="111" t="s">
        <v>716</v>
      </c>
      <c r="D70" s="111" t="s">
        <v>703</v>
      </c>
      <c r="E70" s="111" t="s">
        <v>739</v>
      </c>
      <c r="F70" s="111" t="s">
        <v>716</v>
      </c>
      <c r="G70" s="111" t="s">
        <v>714</v>
      </c>
      <c r="H70" s="111" t="s">
        <v>740</v>
      </c>
    </row>
    <row r="71" spans="1:8" x14ac:dyDescent="0.25">
      <c r="A71" s="111" t="s">
        <v>372</v>
      </c>
      <c r="B71" s="111" t="s">
        <v>130</v>
      </c>
      <c r="C71" s="111" t="s">
        <v>716</v>
      </c>
      <c r="D71" s="111" t="s">
        <v>703</v>
      </c>
      <c r="E71" s="111" t="s">
        <v>739</v>
      </c>
      <c r="F71" s="111" t="s">
        <v>716</v>
      </c>
      <c r="G71" s="111" t="s">
        <v>714</v>
      </c>
      <c r="H71" s="111" t="s">
        <v>740</v>
      </c>
    </row>
    <row r="72" spans="1:8" x14ac:dyDescent="0.25">
      <c r="A72" s="111" t="s">
        <v>132</v>
      </c>
      <c r="B72" s="111" t="s">
        <v>131</v>
      </c>
      <c r="C72" s="111" t="s">
        <v>719</v>
      </c>
      <c r="D72" s="111" t="s">
        <v>727</v>
      </c>
      <c r="E72" s="111" t="s">
        <v>721</v>
      </c>
      <c r="F72" s="111" t="s">
        <v>725</v>
      </c>
      <c r="G72" s="111" t="s">
        <v>723</v>
      </c>
      <c r="H72" s="111" t="s">
        <v>726</v>
      </c>
    </row>
    <row r="73" spans="1:8" x14ac:dyDescent="0.25">
      <c r="A73" s="111" t="s">
        <v>134</v>
      </c>
      <c r="B73" s="111" t="s">
        <v>133</v>
      </c>
      <c r="C73" s="111" t="s">
        <v>719</v>
      </c>
      <c r="D73" s="111" t="s">
        <v>703</v>
      </c>
      <c r="E73" s="111" t="s">
        <v>721</v>
      </c>
      <c r="F73" s="111" t="s">
        <v>722</v>
      </c>
      <c r="G73" s="111" t="s">
        <v>723</v>
      </c>
      <c r="H73" s="111" t="s">
        <v>724</v>
      </c>
    </row>
    <row r="74" spans="1:8" x14ac:dyDescent="0.25">
      <c r="A74" s="111" t="s">
        <v>136</v>
      </c>
      <c r="B74" s="111" t="s">
        <v>135</v>
      </c>
      <c r="C74" s="111" t="s">
        <v>719</v>
      </c>
      <c r="D74" s="111" t="s">
        <v>727</v>
      </c>
      <c r="E74" s="111" t="s">
        <v>721</v>
      </c>
      <c r="F74" s="111" t="s">
        <v>722</v>
      </c>
      <c r="G74" s="111" t="s">
        <v>723</v>
      </c>
      <c r="H74" s="111" t="s">
        <v>738</v>
      </c>
    </row>
    <row r="75" spans="1:8" x14ac:dyDescent="0.25">
      <c r="A75" s="111" t="s">
        <v>138</v>
      </c>
      <c r="B75" s="111" t="s">
        <v>137</v>
      </c>
      <c r="C75" s="111" t="s">
        <v>707</v>
      </c>
      <c r="D75" s="111" t="s">
        <v>708</v>
      </c>
      <c r="E75" s="111" t="s">
        <v>709</v>
      </c>
      <c r="F75" s="111" t="s">
        <v>735</v>
      </c>
      <c r="G75" s="111" t="s">
        <v>711</v>
      </c>
      <c r="H75" s="111" t="s">
        <v>737</v>
      </c>
    </row>
    <row r="76" spans="1:8" x14ac:dyDescent="0.25">
      <c r="A76" s="111" t="s">
        <v>140</v>
      </c>
      <c r="B76" s="111" t="s">
        <v>139</v>
      </c>
      <c r="C76" s="111" t="s">
        <v>707</v>
      </c>
      <c r="D76" s="111" t="s">
        <v>731</v>
      </c>
      <c r="E76" s="111" t="s">
        <v>709</v>
      </c>
      <c r="F76" s="111" t="s">
        <v>751</v>
      </c>
      <c r="G76" s="111" t="s">
        <v>711</v>
      </c>
      <c r="H76" s="111" t="s">
        <v>748</v>
      </c>
    </row>
    <row r="77" spans="1:8" x14ac:dyDescent="0.25">
      <c r="A77" s="111" t="s">
        <v>142</v>
      </c>
      <c r="B77" s="111" t="s">
        <v>141</v>
      </c>
      <c r="C77" s="111" t="s">
        <v>702</v>
      </c>
      <c r="D77" s="111" t="s">
        <v>727</v>
      </c>
      <c r="E77" s="111" t="s">
        <v>732</v>
      </c>
      <c r="F77" s="111" t="s">
        <v>702</v>
      </c>
      <c r="G77" s="111" t="s">
        <v>705</v>
      </c>
      <c r="H77" s="111" t="s">
        <v>706</v>
      </c>
    </row>
    <row r="78" spans="1:8" x14ac:dyDescent="0.25">
      <c r="A78" s="111" t="s">
        <v>144</v>
      </c>
      <c r="B78" s="111" t="s">
        <v>143</v>
      </c>
      <c r="C78" s="111" t="s">
        <v>730</v>
      </c>
      <c r="D78" s="111" t="s">
        <v>727</v>
      </c>
      <c r="E78" s="111" t="s">
        <v>732</v>
      </c>
      <c r="F78" s="111" t="s">
        <v>730</v>
      </c>
      <c r="G78" s="111" t="s">
        <v>705</v>
      </c>
      <c r="H78" s="111" t="s">
        <v>742</v>
      </c>
    </row>
    <row r="79" spans="1:8" x14ac:dyDescent="0.25">
      <c r="A79" s="111" t="s">
        <v>845</v>
      </c>
      <c r="B79" s="111" t="s">
        <v>145</v>
      </c>
      <c r="C79" s="111" t="s">
        <v>713</v>
      </c>
      <c r="D79" s="111" t="s">
        <v>708</v>
      </c>
      <c r="E79" s="111" t="s">
        <v>704</v>
      </c>
      <c r="F79" s="111" t="s">
        <v>713</v>
      </c>
      <c r="G79" s="111" t="s">
        <v>705</v>
      </c>
      <c r="H79" s="111" t="s">
        <v>706</v>
      </c>
    </row>
    <row r="80" spans="1:8" x14ac:dyDescent="0.25">
      <c r="A80" s="111" t="s">
        <v>147</v>
      </c>
      <c r="B80" s="111" t="s">
        <v>146</v>
      </c>
      <c r="C80" s="111" t="s">
        <v>713</v>
      </c>
      <c r="D80" s="111" t="s">
        <v>708</v>
      </c>
      <c r="E80" s="111" t="s">
        <v>704</v>
      </c>
      <c r="F80" s="111" t="s">
        <v>713</v>
      </c>
      <c r="G80" s="111" t="s">
        <v>705</v>
      </c>
      <c r="H80" s="111" t="s">
        <v>729</v>
      </c>
    </row>
    <row r="81" spans="1:8" x14ac:dyDescent="0.25">
      <c r="A81" s="111" t="s">
        <v>149</v>
      </c>
      <c r="B81" s="111" t="s">
        <v>148</v>
      </c>
      <c r="C81" s="111" t="s">
        <v>707</v>
      </c>
      <c r="D81" s="111" t="s">
        <v>731</v>
      </c>
      <c r="E81" s="111" t="s">
        <v>709</v>
      </c>
      <c r="F81" s="111" t="s">
        <v>735</v>
      </c>
      <c r="G81" s="111" t="s">
        <v>711</v>
      </c>
      <c r="H81" s="111" t="s">
        <v>748</v>
      </c>
    </row>
    <row r="82" spans="1:8" x14ac:dyDescent="0.25">
      <c r="A82" s="111" t="s">
        <v>151</v>
      </c>
      <c r="B82" s="111" t="s">
        <v>150</v>
      </c>
      <c r="C82" s="111" t="s">
        <v>713</v>
      </c>
      <c r="D82" s="111" t="s">
        <v>731</v>
      </c>
      <c r="E82" s="111" t="s">
        <v>704</v>
      </c>
      <c r="F82" s="111" t="s">
        <v>713</v>
      </c>
      <c r="G82" s="111" t="s">
        <v>705</v>
      </c>
      <c r="H82" s="111" t="s">
        <v>729</v>
      </c>
    </row>
    <row r="83" spans="1:8" x14ac:dyDescent="0.25">
      <c r="A83" s="111" t="s">
        <v>153</v>
      </c>
      <c r="B83" s="111" t="s">
        <v>152</v>
      </c>
      <c r="C83" s="111" t="s">
        <v>707</v>
      </c>
      <c r="D83" s="111" t="s">
        <v>731</v>
      </c>
      <c r="E83" s="111" t="s">
        <v>709</v>
      </c>
      <c r="F83" s="111" t="s">
        <v>735</v>
      </c>
      <c r="G83" s="111" t="s">
        <v>711</v>
      </c>
      <c r="H83" s="111" t="s">
        <v>712</v>
      </c>
    </row>
    <row r="84" spans="1:8" x14ac:dyDescent="0.25">
      <c r="A84" s="111" t="s">
        <v>155</v>
      </c>
      <c r="B84" s="111" t="s">
        <v>154</v>
      </c>
      <c r="C84" s="111" t="s">
        <v>719</v>
      </c>
      <c r="D84" s="111" t="s">
        <v>708</v>
      </c>
      <c r="E84" s="111" t="s">
        <v>721</v>
      </c>
      <c r="F84" s="111" t="s">
        <v>722</v>
      </c>
      <c r="G84" s="111" t="s">
        <v>723</v>
      </c>
      <c r="H84" s="111" t="s">
        <v>724</v>
      </c>
    </row>
    <row r="85" spans="1:8" x14ac:dyDescent="0.25">
      <c r="A85" s="111" t="s">
        <v>157</v>
      </c>
      <c r="B85" s="111" t="s">
        <v>156</v>
      </c>
      <c r="C85" s="111" t="s">
        <v>730</v>
      </c>
      <c r="D85" s="111" t="s">
        <v>731</v>
      </c>
      <c r="E85" s="111" t="s">
        <v>732</v>
      </c>
      <c r="F85" s="111" t="s">
        <v>730</v>
      </c>
      <c r="G85" s="111" t="s">
        <v>705</v>
      </c>
      <c r="H85" s="111" t="s">
        <v>747</v>
      </c>
    </row>
    <row r="86" spans="1:8" x14ac:dyDescent="0.25">
      <c r="A86" s="111" t="s">
        <v>159</v>
      </c>
      <c r="B86" s="111" t="s">
        <v>158</v>
      </c>
      <c r="C86" s="111" t="s">
        <v>713</v>
      </c>
      <c r="D86" s="111" t="s">
        <v>708</v>
      </c>
      <c r="E86" s="111" t="s">
        <v>704</v>
      </c>
      <c r="F86" s="111" t="s">
        <v>713</v>
      </c>
      <c r="G86" s="111" t="s">
        <v>705</v>
      </c>
      <c r="H86" s="111" t="s">
        <v>729</v>
      </c>
    </row>
    <row r="87" spans="1:8" x14ac:dyDescent="0.25">
      <c r="A87" s="111" t="s">
        <v>161</v>
      </c>
      <c r="B87" s="111" t="s">
        <v>160</v>
      </c>
      <c r="C87" s="111" t="s">
        <v>707</v>
      </c>
      <c r="D87" s="111" t="s">
        <v>708</v>
      </c>
      <c r="E87" s="111" t="s">
        <v>728</v>
      </c>
      <c r="F87" s="111" t="s">
        <v>752</v>
      </c>
      <c r="G87" s="111" t="s">
        <v>705</v>
      </c>
      <c r="H87" s="111" t="s">
        <v>752</v>
      </c>
    </row>
    <row r="88" spans="1:8" x14ac:dyDescent="0.25">
      <c r="A88" s="111" t="s">
        <v>163</v>
      </c>
      <c r="B88" s="111" t="s">
        <v>162</v>
      </c>
      <c r="C88" s="111" t="s">
        <v>716</v>
      </c>
      <c r="D88" s="111" t="s">
        <v>703</v>
      </c>
      <c r="E88" s="111" t="s">
        <v>743</v>
      </c>
      <c r="F88" s="111" t="s">
        <v>716</v>
      </c>
      <c r="G88" s="111" t="s">
        <v>714</v>
      </c>
      <c r="H88" s="111" t="s">
        <v>744</v>
      </c>
    </row>
    <row r="89" spans="1:8" x14ac:dyDescent="0.25">
      <c r="A89" s="111" t="s">
        <v>165</v>
      </c>
      <c r="B89" s="111" t="s">
        <v>164</v>
      </c>
      <c r="C89" s="111" t="s">
        <v>730</v>
      </c>
      <c r="D89" s="111" t="s">
        <v>727</v>
      </c>
      <c r="E89" s="111" t="s">
        <v>749</v>
      </c>
      <c r="F89" s="111" t="s">
        <v>730</v>
      </c>
      <c r="G89" s="111" t="s">
        <v>733</v>
      </c>
      <c r="H89" s="111" t="s">
        <v>753</v>
      </c>
    </row>
    <row r="90" spans="1:8" x14ac:dyDescent="0.25">
      <c r="A90" s="111" t="s">
        <v>843</v>
      </c>
      <c r="B90" s="111" t="s">
        <v>166</v>
      </c>
      <c r="C90" s="111" t="s">
        <v>730</v>
      </c>
      <c r="D90" s="111" t="s">
        <v>703</v>
      </c>
      <c r="E90" s="111" t="s">
        <v>732</v>
      </c>
      <c r="F90" s="111" t="s">
        <v>730</v>
      </c>
      <c r="G90" s="111" t="s">
        <v>705</v>
      </c>
      <c r="H90" s="111" t="s">
        <v>747</v>
      </c>
    </row>
    <row r="91" spans="1:8" x14ac:dyDescent="0.25">
      <c r="A91" s="111" t="s">
        <v>847</v>
      </c>
      <c r="B91" s="111" t="s">
        <v>297</v>
      </c>
      <c r="C91" s="111" t="s">
        <v>730</v>
      </c>
      <c r="D91" s="111" t="s">
        <v>731</v>
      </c>
      <c r="E91" s="111" t="s">
        <v>732</v>
      </c>
      <c r="F91" s="111" t="s">
        <v>730</v>
      </c>
      <c r="G91" s="111" t="s">
        <v>705</v>
      </c>
      <c r="H91" s="111" t="s">
        <v>747</v>
      </c>
    </row>
    <row r="92" spans="1:8" x14ac:dyDescent="0.25">
      <c r="A92" s="111" t="s">
        <v>168</v>
      </c>
      <c r="B92" s="111" t="s">
        <v>167</v>
      </c>
      <c r="C92" s="111" t="s">
        <v>713</v>
      </c>
      <c r="D92" s="111" t="s">
        <v>720</v>
      </c>
      <c r="E92" s="111" t="s">
        <v>704</v>
      </c>
      <c r="F92" s="111" t="s">
        <v>713</v>
      </c>
      <c r="G92" s="111" t="s">
        <v>705</v>
      </c>
      <c r="H92" s="111" t="s">
        <v>729</v>
      </c>
    </row>
    <row r="93" spans="1:8" x14ac:dyDescent="0.25">
      <c r="A93" s="111" t="s">
        <v>170</v>
      </c>
      <c r="B93" s="111" t="s">
        <v>169</v>
      </c>
      <c r="C93" s="111" t="s">
        <v>707</v>
      </c>
      <c r="D93" s="111" t="s">
        <v>703</v>
      </c>
      <c r="E93" s="111" t="s">
        <v>728</v>
      </c>
      <c r="F93" s="111" t="s">
        <v>752</v>
      </c>
      <c r="G93" s="111" t="s">
        <v>705</v>
      </c>
      <c r="H93" s="111" t="s">
        <v>752</v>
      </c>
    </row>
    <row r="94" spans="1:8" x14ac:dyDescent="0.25">
      <c r="A94" s="111" t="s">
        <v>846</v>
      </c>
      <c r="B94" s="111" t="s">
        <v>171</v>
      </c>
      <c r="C94" s="111" t="s">
        <v>730</v>
      </c>
      <c r="D94" s="111" t="s">
        <v>727</v>
      </c>
      <c r="E94" s="111" t="s">
        <v>732</v>
      </c>
      <c r="F94" s="111" t="s">
        <v>730</v>
      </c>
      <c r="G94" s="111" t="s">
        <v>705</v>
      </c>
      <c r="H94" s="111" t="s">
        <v>742</v>
      </c>
    </row>
    <row r="95" spans="1:8" x14ac:dyDescent="0.25">
      <c r="A95" s="111" t="s">
        <v>378</v>
      </c>
      <c r="B95" s="111" t="s">
        <v>172</v>
      </c>
      <c r="C95" s="111" t="s">
        <v>707</v>
      </c>
      <c r="D95" s="111" t="s">
        <v>720</v>
      </c>
      <c r="E95" s="111" t="s">
        <v>709</v>
      </c>
      <c r="F95" s="111" t="s">
        <v>735</v>
      </c>
      <c r="G95" s="111" t="s">
        <v>711</v>
      </c>
      <c r="H95" s="111" t="s">
        <v>748</v>
      </c>
    </row>
    <row r="96" spans="1:8" x14ac:dyDescent="0.25">
      <c r="A96" s="111" t="s">
        <v>174</v>
      </c>
      <c r="B96" s="111" t="s">
        <v>173</v>
      </c>
      <c r="C96" s="111" t="s">
        <v>713</v>
      </c>
      <c r="D96" s="111" t="s">
        <v>708</v>
      </c>
      <c r="E96" s="111" t="s">
        <v>704</v>
      </c>
      <c r="F96" s="111" t="s">
        <v>713</v>
      </c>
      <c r="G96" s="111" t="s">
        <v>705</v>
      </c>
      <c r="H96" s="111" t="s">
        <v>729</v>
      </c>
    </row>
    <row r="97" spans="1:8" x14ac:dyDescent="0.25">
      <c r="A97" s="111" t="s">
        <v>176</v>
      </c>
      <c r="B97" s="111" t="s">
        <v>175</v>
      </c>
      <c r="C97" s="111" t="s">
        <v>716</v>
      </c>
      <c r="D97" s="111" t="s">
        <v>727</v>
      </c>
      <c r="E97" s="111" t="s">
        <v>717</v>
      </c>
      <c r="F97" s="111" t="s">
        <v>716</v>
      </c>
      <c r="G97" s="111" t="s">
        <v>714</v>
      </c>
      <c r="H97" s="111" t="s">
        <v>741</v>
      </c>
    </row>
    <row r="98" spans="1:8" x14ac:dyDescent="0.25">
      <c r="A98" s="111" t="s">
        <v>178</v>
      </c>
      <c r="B98" s="111" t="s">
        <v>177</v>
      </c>
      <c r="C98" s="111" t="s">
        <v>716</v>
      </c>
      <c r="D98" s="111" t="s">
        <v>703</v>
      </c>
      <c r="E98" s="111" t="s">
        <v>739</v>
      </c>
      <c r="F98" s="111" t="s">
        <v>716</v>
      </c>
      <c r="G98" s="111" t="s">
        <v>714</v>
      </c>
      <c r="H98" s="111" t="s">
        <v>740</v>
      </c>
    </row>
    <row r="99" spans="1:8" x14ac:dyDescent="0.25">
      <c r="A99" s="111" t="s">
        <v>180</v>
      </c>
      <c r="B99" s="111" t="s">
        <v>179</v>
      </c>
      <c r="C99" s="111" t="s">
        <v>713</v>
      </c>
      <c r="D99" s="111" t="s">
        <v>708</v>
      </c>
      <c r="E99" s="111" t="s">
        <v>704</v>
      </c>
      <c r="F99" s="111" t="s">
        <v>713</v>
      </c>
      <c r="G99" s="111" t="s">
        <v>714</v>
      </c>
      <c r="H99" s="111" t="s">
        <v>715</v>
      </c>
    </row>
    <row r="100" spans="1:8" x14ac:dyDescent="0.25">
      <c r="A100" s="111" t="s">
        <v>182</v>
      </c>
      <c r="B100" s="111" t="s">
        <v>181</v>
      </c>
      <c r="C100" s="111" t="s">
        <v>707</v>
      </c>
      <c r="D100" s="111" t="s">
        <v>720</v>
      </c>
      <c r="E100" s="111" t="s">
        <v>709</v>
      </c>
      <c r="F100" s="111" t="s">
        <v>751</v>
      </c>
      <c r="G100" s="111" t="s">
        <v>711</v>
      </c>
      <c r="H100" s="111" t="s">
        <v>736</v>
      </c>
    </row>
    <row r="101" spans="1:8" x14ac:dyDescent="0.25">
      <c r="A101" s="111" t="s">
        <v>184</v>
      </c>
      <c r="B101" s="111" t="s">
        <v>183</v>
      </c>
      <c r="C101" s="111" t="s">
        <v>707</v>
      </c>
      <c r="D101" s="111" t="s">
        <v>720</v>
      </c>
      <c r="E101" s="111" t="s">
        <v>709</v>
      </c>
      <c r="F101" s="111" t="s">
        <v>735</v>
      </c>
      <c r="G101" s="111" t="s">
        <v>711</v>
      </c>
      <c r="H101" s="111" t="s">
        <v>748</v>
      </c>
    </row>
    <row r="102" spans="1:8" x14ac:dyDescent="0.25">
      <c r="A102" s="111" t="s">
        <v>186</v>
      </c>
      <c r="B102" s="111" t="s">
        <v>185</v>
      </c>
      <c r="C102" s="111" t="s">
        <v>707</v>
      </c>
      <c r="D102" s="111" t="s">
        <v>731</v>
      </c>
      <c r="E102" s="111" t="s">
        <v>709</v>
      </c>
      <c r="F102" s="111" t="s">
        <v>735</v>
      </c>
      <c r="G102" s="111" t="s">
        <v>711</v>
      </c>
      <c r="H102" s="111" t="s">
        <v>736</v>
      </c>
    </row>
    <row r="103" spans="1:8" x14ac:dyDescent="0.25">
      <c r="A103" s="111" t="s">
        <v>940</v>
      </c>
      <c r="B103" s="111" t="s">
        <v>187</v>
      </c>
      <c r="C103" s="111" t="s">
        <v>707</v>
      </c>
      <c r="D103" s="111" t="s">
        <v>708</v>
      </c>
      <c r="E103" s="111" t="s">
        <v>709</v>
      </c>
      <c r="F103" s="111" t="s">
        <v>710</v>
      </c>
      <c r="G103" s="111" t="s">
        <v>711</v>
      </c>
      <c r="H103" s="111" t="s">
        <v>712</v>
      </c>
    </row>
    <row r="104" spans="1:8" x14ac:dyDescent="0.25">
      <c r="A104" s="111" t="s">
        <v>189</v>
      </c>
      <c r="B104" s="111" t="s">
        <v>188</v>
      </c>
      <c r="C104" s="111" t="s">
        <v>716</v>
      </c>
      <c r="D104" s="111" t="s">
        <v>703</v>
      </c>
      <c r="E104" s="111" t="s">
        <v>717</v>
      </c>
      <c r="F104" s="111" t="s">
        <v>716</v>
      </c>
      <c r="G104" s="111" t="s">
        <v>714</v>
      </c>
      <c r="H104" s="111" t="s">
        <v>744</v>
      </c>
    </row>
    <row r="105" spans="1:8" x14ac:dyDescent="0.25">
      <c r="A105" s="111" t="s">
        <v>191</v>
      </c>
      <c r="B105" s="111" t="s">
        <v>190</v>
      </c>
      <c r="C105" s="111" t="s">
        <v>716</v>
      </c>
      <c r="D105" s="111" t="s">
        <v>703</v>
      </c>
      <c r="E105" s="111" t="s">
        <v>717</v>
      </c>
      <c r="F105" s="111" t="s">
        <v>716</v>
      </c>
      <c r="G105" s="111" t="s">
        <v>714</v>
      </c>
      <c r="H105" s="111" t="s">
        <v>744</v>
      </c>
    </row>
    <row r="106" spans="1:8" x14ac:dyDescent="0.25">
      <c r="A106" s="111" t="s">
        <v>193</v>
      </c>
      <c r="B106" s="111" t="s">
        <v>192</v>
      </c>
      <c r="C106" s="111" t="s">
        <v>730</v>
      </c>
      <c r="D106" s="111" t="s">
        <v>708</v>
      </c>
      <c r="E106" s="111" t="s">
        <v>732</v>
      </c>
      <c r="F106" s="111" t="s">
        <v>730</v>
      </c>
      <c r="G106" s="111" t="s">
        <v>705</v>
      </c>
      <c r="H106" s="111" t="s">
        <v>742</v>
      </c>
    </row>
    <row r="107" spans="1:8" x14ac:dyDescent="0.25">
      <c r="A107" s="111" t="s">
        <v>195</v>
      </c>
      <c r="B107" s="111" t="s">
        <v>194</v>
      </c>
      <c r="C107" s="111" t="s">
        <v>702</v>
      </c>
      <c r="D107" s="111" t="s">
        <v>708</v>
      </c>
      <c r="E107" s="111" t="s">
        <v>732</v>
      </c>
      <c r="F107" s="111" t="s">
        <v>702</v>
      </c>
      <c r="G107" s="111" t="s">
        <v>705</v>
      </c>
      <c r="H107" s="111" t="s">
        <v>706</v>
      </c>
    </row>
    <row r="108" spans="1:8" x14ac:dyDescent="0.25">
      <c r="A108" s="111" t="s">
        <v>197</v>
      </c>
      <c r="B108" s="111" t="s">
        <v>196</v>
      </c>
      <c r="C108" s="111" t="s">
        <v>716</v>
      </c>
      <c r="D108" s="111" t="s">
        <v>703</v>
      </c>
      <c r="E108" s="111" t="s">
        <v>739</v>
      </c>
      <c r="F108" s="111" t="s">
        <v>716</v>
      </c>
      <c r="G108" s="111" t="s">
        <v>714</v>
      </c>
      <c r="H108" s="111" t="s">
        <v>740</v>
      </c>
    </row>
    <row r="109" spans="1:8" x14ac:dyDescent="0.25">
      <c r="A109" s="111" t="s">
        <v>199</v>
      </c>
      <c r="B109" s="111" t="s">
        <v>198</v>
      </c>
      <c r="C109" s="111" t="s">
        <v>713</v>
      </c>
      <c r="D109" s="111" t="s">
        <v>720</v>
      </c>
      <c r="E109" s="111" t="s">
        <v>709</v>
      </c>
      <c r="F109" s="111" t="s">
        <v>735</v>
      </c>
      <c r="G109" s="111" t="s">
        <v>711</v>
      </c>
      <c r="H109" s="111" t="s">
        <v>712</v>
      </c>
    </row>
    <row r="110" spans="1:8" x14ac:dyDescent="0.25">
      <c r="A110" s="111" t="s">
        <v>201</v>
      </c>
      <c r="B110" s="111" t="s">
        <v>200</v>
      </c>
      <c r="C110" s="111" t="s">
        <v>730</v>
      </c>
      <c r="D110" s="111" t="s">
        <v>708</v>
      </c>
      <c r="E110" s="111" t="s">
        <v>749</v>
      </c>
      <c r="F110" s="111" t="s">
        <v>730</v>
      </c>
      <c r="G110" s="111" t="s">
        <v>733</v>
      </c>
      <c r="H110" s="111" t="s">
        <v>753</v>
      </c>
    </row>
    <row r="111" spans="1:8" x14ac:dyDescent="0.25">
      <c r="A111" s="111" t="s">
        <v>203</v>
      </c>
      <c r="B111" s="111" t="s">
        <v>202</v>
      </c>
      <c r="C111" s="111" t="s">
        <v>716</v>
      </c>
      <c r="D111" s="111" t="s">
        <v>727</v>
      </c>
      <c r="E111" s="111" t="s">
        <v>739</v>
      </c>
      <c r="F111" s="111" t="s">
        <v>716</v>
      </c>
      <c r="G111" s="111" t="s">
        <v>714</v>
      </c>
      <c r="H111" s="111" t="s">
        <v>740</v>
      </c>
    </row>
    <row r="112" spans="1:8" x14ac:dyDescent="0.25">
      <c r="A112" s="111" t="s">
        <v>205</v>
      </c>
      <c r="B112" s="111" t="s">
        <v>204</v>
      </c>
      <c r="C112" s="111" t="s">
        <v>716</v>
      </c>
      <c r="D112" s="111" t="s">
        <v>708</v>
      </c>
      <c r="E112" s="111" t="s">
        <v>717</v>
      </c>
      <c r="F112" s="111" t="s">
        <v>716</v>
      </c>
      <c r="G112" s="111" t="s">
        <v>714</v>
      </c>
      <c r="H112" s="111" t="s">
        <v>744</v>
      </c>
    </row>
    <row r="113" spans="1:8" x14ac:dyDescent="0.25">
      <c r="A113" s="111" t="s">
        <v>207</v>
      </c>
      <c r="B113" s="111" t="s">
        <v>206</v>
      </c>
      <c r="C113" s="111" t="s">
        <v>719</v>
      </c>
      <c r="D113" s="111" t="s">
        <v>708</v>
      </c>
      <c r="E113" s="111" t="s">
        <v>721</v>
      </c>
      <c r="F113" s="111" t="s">
        <v>722</v>
      </c>
      <c r="G113" s="111" t="s">
        <v>723</v>
      </c>
      <c r="H113" s="111" t="s">
        <v>738</v>
      </c>
    </row>
    <row r="114" spans="1:8" x14ac:dyDescent="0.25">
      <c r="A114" s="111" t="s">
        <v>753</v>
      </c>
      <c r="B114" s="111" t="s">
        <v>208</v>
      </c>
      <c r="C114" s="111" t="s">
        <v>730</v>
      </c>
      <c r="D114" s="111" t="s">
        <v>727</v>
      </c>
      <c r="E114" s="111" t="s">
        <v>749</v>
      </c>
      <c r="F114" s="111" t="s">
        <v>730</v>
      </c>
      <c r="G114" s="111" t="s">
        <v>733</v>
      </c>
      <c r="H114" s="111" t="s">
        <v>753</v>
      </c>
    </row>
    <row r="115" spans="1:8" x14ac:dyDescent="0.25">
      <c r="A115" s="111" t="s">
        <v>848</v>
      </c>
      <c r="B115" s="111" t="s">
        <v>209</v>
      </c>
      <c r="C115" s="111" t="s">
        <v>707</v>
      </c>
      <c r="D115" s="111" t="s">
        <v>727</v>
      </c>
      <c r="E115" s="111" t="s">
        <v>709</v>
      </c>
      <c r="F115" s="111" t="s">
        <v>710</v>
      </c>
      <c r="G115" s="111" t="s">
        <v>711</v>
      </c>
      <c r="H115" s="111" t="s">
        <v>737</v>
      </c>
    </row>
    <row r="116" spans="1:8" x14ac:dyDescent="0.25">
      <c r="A116" s="111" t="s">
        <v>211</v>
      </c>
      <c r="B116" s="111" t="s">
        <v>210</v>
      </c>
      <c r="C116" s="111" t="s">
        <v>730</v>
      </c>
      <c r="D116" s="111" t="s">
        <v>727</v>
      </c>
      <c r="E116" s="111" t="s">
        <v>732</v>
      </c>
      <c r="F116" s="111" t="s">
        <v>730</v>
      </c>
      <c r="G116" s="111" t="s">
        <v>705</v>
      </c>
      <c r="H116" s="111" t="s">
        <v>747</v>
      </c>
    </row>
    <row r="117" spans="1:8" x14ac:dyDescent="0.25">
      <c r="A117" s="111" t="s">
        <v>213</v>
      </c>
      <c r="B117" s="111" t="s">
        <v>212</v>
      </c>
      <c r="C117" s="111" t="s">
        <v>707</v>
      </c>
      <c r="D117" s="111" t="s">
        <v>708</v>
      </c>
      <c r="E117" s="111" t="s">
        <v>709</v>
      </c>
      <c r="F117" s="111" t="s">
        <v>710</v>
      </c>
      <c r="G117" s="111" t="s">
        <v>711</v>
      </c>
      <c r="H117" s="111" t="s">
        <v>712</v>
      </c>
    </row>
    <row r="118" spans="1:8" x14ac:dyDescent="0.25">
      <c r="A118" s="111" t="s">
        <v>215</v>
      </c>
      <c r="B118" s="111" t="s">
        <v>214</v>
      </c>
      <c r="C118" s="111" t="s">
        <v>713</v>
      </c>
      <c r="D118" s="111" t="s">
        <v>727</v>
      </c>
      <c r="E118" s="111" t="s">
        <v>704</v>
      </c>
      <c r="F118" s="111" t="s">
        <v>713</v>
      </c>
      <c r="G118" s="111" t="s">
        <v>714</v>
      </c>
      <c r="H118" s="111" t="s">
        <v>715</v>
      </c>
    </row>
    <row r="119" spans="1:8" x14ac:dyDescent="0.25">
      <c r="A119" s="111" t="s">
        <v>217</v>
      </c>
      <c r="B119" s="111" t="s">
        <v>216</v>
      </c>
      <c r="C119" s="111" t="s">
        <v>716</v>
      </c>
      <c r="D119" s="111" t="s">
        <v>703</v>
      </c>
      <c r="E119" s="111" t="s">
        <v>717</v>
      </c>
      <c r="F119" s="111" t="s">
        <v>716</v>
      </c>
      <c r="G119" s="111" t="s">
        <v>714</v>
      </c>
      <c r="H119" s="111" t="s">
        <v>744</v>
      </c>
    </row>
    <row r="120" spans="1:8" x14ac:dyDescent="0.25">
      <c r="A120" s="111" t="s">
        <v>370</v>
      </c>
      <c r="B120" s="111" t="s">
        <v>218</v>
      </c>
      <c r="C120" s="111" t="s">
        <v>730</v>
      </c>
      <c r="D120" s="111" t="s">
        <v>703</v>
      </c>
      <c r="E120" s="111" t="s">
        <v>732</v>
      </c>
      <c r="F120" s="111" t="s">
        <v>730</v>
      </c>
      <c r="G120" s="111" t="s">
        <v>705</v>
      </c>
      <c r="H120" s="111" t="s">
        <v>742</v>
      </c>
    </row>
    <row r="121" spans="1:8" x14ac:dyDescent="0.25">
      <c r="A121" s="111" t="s">
        <v>220</v>
      </c>
      <c r="B121" s="111" t="s">
        <v>219</v>
      </c>
      <c r="C121" s="111" t="s">
        <v>716</v>
      </c>
      <c r="D121" s="111" t="s">
        <v>708</v>
      </c>
      <c r="E121" s="111" t="s">
        <v>717</v>
      </c>
      <c r="F121" s="111" t="s">
        <v>716</v>
      </c>
      <c r="G121" s="111" t="s">
        <v>714</v>
      </c>
      <c r="H121" s="111" t="s">
        <v>741</v>
      </c>
    </row>
    <row r="122" spans="1:8" x14ac:dyDescent="0.25">
      <c r="A122" s="111" t="s">
        <v>222</v>
      </c>
      <c r="B122" s="111" t="s">
        <v>221</v>
      </c>
      <c r="C122" s="111" t="s">
        <v>730</v>
      </c>
      <c r="D122" s="111"/>
      <c r="E122" s="111" t="s">
        <v>749</v>
      </c>
      <c r="F122" s="111" t="s">
        <v>730</v>
      </c>
      <c r="G122" s="111" t="s">
        <v>733</v>
      </c>
      <c r="H122" s="111" t="s">
        <v>753</v>
      </c>
    </row>
    <row r="123" spans="1:8" x14ac:dyDescent="0.25">
      <c r="A123" s="111" t="s">
        <v>224</v>
      </c>
      <c r="B123" s="111" t="s">
        <v>223</v>
      </c>
      <c r="C123" s="111" t="s">
        <v>702</v>
      </c>
      <c r="D123" s="111" t="s">
        <v>703</v>
      </c>
      <c r="E123" s="111" t="s">
        <v>732</v>
      </c>
      <c r="F123" s="111" t="s">
        <v>702</v>
      </c>
      <c r="G123" s="111" t="s">
        <v>705</v>
      </c>
      <c r="H123" s="111" t="s">
        <v>706</v>
      </c>
    </row>
    <row r="124" spans="1:8" x14ac:dyDescent="0.25">
      <c r="A124" s="111" t="s">
        <v>226</v>
      </c>
      <c r="B124" s="111" t="s">
        <v>225</v>
      </c>
      <c r="C124" s="111" t="s">
        <v>707</v>
      </c>
      <c r="D124" s="111" t="s">
        <v>731</v>
      </c>
      <c r="E124" s="111" t="s">
        <v>709</v>
      </c>
      <c r="F124" s="111" t="s">
        <v>735</v>
      </c>
      <c r="G124" s="111" t="s">
        <v>711</v>
      </c>
      <c r="H124" s="111" t="s">
        <v>736</v>
      </c>
    </row>
    <row r="125" spans="1:8" x14ac:dyDescent="0.25">
      <c r="A125" s="111" t="s">
        <v>228</v>
      </c>
      <c r="B125" s="111" t="s">
        <v>227</v>
      </c>
      <c r="C125" s="111" t="s">
        <v>730</v>
      </c>
      <c r="D125" s="111" t="s">
        <v>731</v>
      </c>
      <c r="E125" s="111" t="s">
        <v>732</v>
      </c>
      <c r="F125" s="111" t="s">
        <v>730</v>
      </c>
      <c r="G125" s="111" t="s">
        <v>733</v>
      </c>
      <c r="H125" s="111" t="s">
        <v>734</v>
      </c>
    </row>
    <row r="126" spans="1:8" x14ac:dyDescent="0.25">
      <c r="A126" s="111" t="s">
        <v>230</v>
      </c>
      <c r="B126" s="111" t="s">
        <v>229</v>
      </c>
      <c r="C126" s="111" t="s">
        <v>719</v>
      </c>
      <c r="D126" s="111" t="s">
        <v>727</v>
      </c>
      <c r="E126" s="111" t="s">
        <v>721</v>
      </c>
      <c r="F126" s="111" t="s">
        <v>722</v>
      </c>
      <c r="G126" s="111" t="s">
        <v>723</v>
      </c>
      <c r="H126" s="111" t="s">
        <v>738</v>
      </c>
    </row>
    <row r="127" spans="1:8" x14ac:dyDescent="0.25">
      <c r="A127" s="111" t="s">
        <v>232</v>
      </c>
      <c r="B127" s="111" t="s">
        <v>231</v>
      </c>
      <c r="C127" s="111" t="s">
        <v>716</v>
      </c>
      <c r="D127" s="111" t="s">
        <v>703</v>
      </c>
      <c r="E127" s="111" t="s">
        <v>739</v>
      </c>
      <c r="F127" s="111" t="s">
        <v>716</v>
      </c>
      <c r="G127" s="111" t="s">
        <v>714</v>
      </c>
      <c r="H127" s="111" t="s">
        <v>740</v>
      </c>
    </row>
    <row r="128" spans="1:8" x14ac:dyDescent="0.25">
      <c r="A128" s="111" t="s">
        <v>234</v>
      </c>
      <c r="B128" s="111" t="s">
        <v>233</v>
      </c>
      <c r="C128" s="111" t="s">
        <v>716</v>
      </c>
      <c r="D128" s="111" t="s">
        <v>727</v>
      </c>
      <c r="E128" s="111" t="s">
        <v>739</v>
      </c>
      <c r="F128" s="111" t="s">
        <v>716</v>
      </c>
      <c r="G128" s="111" t="s">
        <v>714</v>
      </c>
      <c r="H128" s="111" t="s">
        <v>740</v>
      </c>
    </row>
    <row r="129" spans="1:8" x14ac:dyDescent="0.25">
      <c r="A129" s="111" t="s">
        <v>236</v>
      </c>
      <c r="B129" s="111" t="s">
        <v>235</v>
      </c>
      <c r="C129" s="111" t="s">
        <v>707</v>
      </c>
      <c r="D129" s="111" t="s">
        <v>731</v>
      </c>
      <c r="E129" s="111" t="s">
        <v>709</v>
      </c>
      <c r="F129" s="111" t="s">
        <v>751</v>
      </c>
      <c r="G129" s="111" t="s">
        <v>711</v>
      </c>
      <c r="H129" s="111" t="s">
        <v>748</v>
      </c>
    </row>
    <row r="130" spans="1:8" x14ac:dyDescent="0.25">
      <c r="A130" s="111" t="s">
        <v>239</v>
      </c>
      <c r="B130" s="111" t="s">
        <v>238</v>
      </c>
      <c r="C130" s="111" t="s">
        <v>713</v>
      </c>
      <c r="D130" s="111" t="s">
        <v>720</v>
      </c>
      <c r="E130" s="111" t="s">
        <v>704</v>
      </c>
      <c r="F130" s="111" t="s">
        <v>713</v>
      </c>
      <c r="G130" s="111" t="s">
        <v>705</v>
      </c>
      <c r="H130" s="111" t="s">
        <v>729</v>
      </c>
    </row>
    <row r="131" spans="1:8" x14ac:dyDescent="0.25">
      <c r="A131" s="111" t="s">
        <v>241</v>
      </c>
      <c r="B131" s="111" t="s">
        <v>240</v>
      </c>
      <c r="C131" s="111" t="s">
        <v>702</v>
      </c>
      <c r="D131" s="111" t="s">
        <v>727</v>
      </c>
      <c r="E131" s="111" t="s">
        <v>704</v>
      </c>
      <c r="F131" s="111" t="s">
        <v>702</v>
      </c>
      <c r="G131" s="111" t="s">
        <v>705</v>
      </c>
      <c r="H131" s="111" t="s">
        <v>706</v>
      </c>
    </row>
    <row r="132" spans="1:8" x14ac:dyDescent="0.25">
      <c r="A132" s="111" t="s">
        <v>243</v>
      </c>
      <c r="B132" s="111" t="s">
        <v>242</v>
      </c>
      <c r="C132" s="111" t="s">
        <v>730</v>
      </c>
      <c r="D132" s="111" t="s">
        <v>708</v>
      </c>
      <c r="E132" s="111" t="s">
        <v>749</v>
      </c>
      <c r="F132" s="111" t="s">
        <v>730</v>
      </c>
      <c r="G132" s="111" t="s">
        <v>733</v>
      </c>
      <c r="H132" s="111" t="s">
        <v>753</v>
      </c>
    </row>
    <row r="133" spans="1:8" x14ac:dyDescent="0.25">
      <c r="A133" s="111" t="s">
        <v>393</v>
      </c>
      <c r="B133" s="111" t="s">
        <v>237</v>
      </c>
      <c r="C133" s="111" t="s">
        <v>713</v>
      </c>
      <c r="D133" s="111" t="s">
        <v>727</v>
      </c>
      <c r="E133" s="111" t="s">
        <v>704</v>
      </c>
      <c r="F133" s="111" t="s">
        <v>713</v>
      </c>
      <c r="G133" s="111" t="s">
        <v>705</v>
      </c>
      <c r="H133" s="111" t="s">
        <v>729</v>
      </c>
    </row>
    <row r="134" spans="1:8" x14ac:dyDescent="0.25">
      <c r="A134" s="111" t="s">
        <v>245</v>
      </c>
      <c r="B134" s="111" t="s">
        <v>244</v>
      </c>
      <c r="C134" s="111" t="s">
        <v>719</v>
      </c>
      <c r="D134" s="111" t="s">
        <v>708</v>
      </c>
      <c r="E134" s="111" t="s">
        <v>721</v>
      </c>
      <c r="F134" s="111" t="s">
        <v>722</v>
      </c>
      <c r="G134" s="111" t="s">
        <v>723</v>
      </c>
      <c r="H134" s="111" t="s">
        <v>738</v>
      </c>
    </row>
    <row r="135" spans="1:8" x14ac:dyDescent="0.25">
      <c r="A135" s="111" t="s">
        <v>247</v>
      </c>
      <c r="B135" s="111" t="s">
        <v>246</v>
      </c>
      <c r="C135" s="111" t="s">
        <v>730</v>
      </c>
      <c r="D135" s="111" t="s">
        <v>727</v>
      </c>
      <c r="E135" s="111" t="s">
        <v>732</v>
      </c>
      <c r="F135" s="111" t="s">
        <v>730</v>
      </c>
      <c r="G135" s="111" t="s">
        <v>733</v>
      </c>
      <c r="H135" s="111" t="s">
        <v>750</v>
      </c>
    </row>
    <row r="136" spans="1:8" x14ac:dyDescent="0.25">
      <c r="A136" s="111" t="s">
        <v>249</v>
      </c>
      <c r="B136" s="111" t="s">
        <v>248</v>
      </c>
      <c r="C136" s="111" t="s">
        <v>719</v>
      </c>
      <c r="D136" s="111" t="s">
        <v>727</v>
      </c>
      <c r="E136" s="111" t="s">
        <v>721</v>
      </c>
      <c r="F136" s="111" t="s">
        <v>725</v>
      </c>
      <c r="G136" s="111" t="s">
        <v>723</v>
      </c>
      <c r="H136" s="111" t="s">
        <v>726</v>
      </c>
    </row>
    <row r="137" spans="1:8" x14ac:dyDescent="0.25">
      <c r="A137" s="111" t="s">
        <v>251</v>
      </c>
      <c r="B137" s="111" t="s">
        <v>250</v>
      </c>
      <c r="C137" s="111" t="s">
        <v>719</v>
      </c>
      <c r="D137" s="111" t="s">
        <v>708</v>
      </c>
      <c r="E137" s="111" t="s">
        <v>721</v>
      </c>
      <c r="F137" s="111" t="s">
        <v>725</v>
      </c>
      <c r="G137" s="111" t="s">
        <v>723</v>
      </c>
      <c r="H137" s="111" t="s">
        <v>726</v>
      </c>
    </row>
    <row r="138" spans="1:8" x14ac:dyDescent="0.25">
      <c r="A138" s="111" t="s">
        <v>253</v>
      </c>
      <c r="B138" s="111" t="s">
        <v>252</v>
      </c>
      <c r="C138" s="111" t="s">
        <v>730</v>
      </c>
      <c r="D138" s="111" t="s">
        <v>727</v>
      </c>
      <c r="E138" s="111" t="s">
        <v>732</v>
      </c>
      <c r="F138" s="111" t="s">
        <v>730</v>
      </c>
      <c r="G138" s="111" t="s">
        <v>705</v>
      </c>
      <c r="H138" s="111" t="s">
        <v>742</v>
      </c>
    </row>
    <row r="139" spans="1:8" x14ac:dyDescent="0.25">
      <c r="A139" s="111" t="s">
        <v>255</v>
      </c>
      <c r="B139" s="111" t="s">
        <v>254</v>
      </c>
      <c r="C139" s="111" t="s">
        <v>707</v>
      </c>
      <c r="D139" s="111" t="s">
        <v>731</v>
      </c>
      <c r="E139" s="111" t="s">
        <v>709</v>
      </c>
      <c r="F139" s="111" t="s">
        <v>735</v>
      </c>
      <c r="G139" s="111" t="s">
        <v>711</v>
      </c>
      <c r="H139" s="111" t="s">
        <v>737</v>
      </c>
    </row>
    <row r="140" spans="1:8" x14ac:dyDescent="0.25">
      <c r="A140" s="111" t="s">
        <v>257</v>
      </c>
      <c r="B140" s="111" t="s">
        <v>256</v>
      </c>
      <c r="C140" s="111" t="s">
        <v>707</v>
      </c>
      <c r="D140" s="111" t="s">
        <v>731</v>
      </c>
      <c r="E140" s="111" t="s">
        <v>709</v>
      </c>
      <c r="F140" s="111" t="s">
        <v>735</v>
      </c>
      <c r="G140" s="111" t="s">
        <v>711</v>
      </c>
      <c r="H140" s="111" t="s">
        <v>712</v>
      </c>
    </row>
    <row r="141" spans="1:8" x14ac:dyDescent="0.25">
      <c r="A141" s="111" t="s">
        <v>259</v>
      </c>
      <c r="B141" s="111" t="s">
        <v>258</v>
      </c>
      <c r="C141" s="111" t="s">
        <v>713</v>
      </c>
      <c r="D141" s="111" t="s">
        <v>720</v>
      </c>
      <c r="E141" s="111" t="s">
        <v>704</v>
      </c>
      <c r="F141" s="111" t="s">
        <v>713</v>
      </c>
      <c r="G141" s="111" t="s">
        <v>705</v>
      </c>
      <c r="H141" s="111" t="s">
        <v>729</v>
      </c>
    </row>
    <row r="142" spans="1:8" x14ac:dyDescent="0.25">
      <c r="A142" s="111" t="s">
        <v>261</v>
      </c>
      <c r="B142" s="111" t="s">
        <v>260</v>
      </c>
      <c r="C142" s="111" t="s">
        <v>707</v>
      </c>
      <c r="D142" s="111" t="s">
        <v>708</v>
      </c>
      <c r="E142" s="111" t="s">
        <v>709</v>
      </c>
      <c r="F142" s="111" t="s">
        <v>735</v>
      </c>
      <c r="G142" s="111" t="s">
        <v>711</v>
      </c>
      <c r="H142" s="111" t="s">
        <v>737</v>
      </c>
    </row>
    <row r="143" spans="1:8" x14ac:dyDescent="0.25">
      <c r="A143" s="111" t="s">
        <v>377</v>
      </c>
      <c r="B143" s="111" t="s">
        <v>262</v>
      </c>
      <c r="C143" s="111" t="s">
        <v>707</v>
      </c>
      <c r="D143" s="111" t="s">
        <v>720</v>
      </c>
      <c r="E143" s="111" t="s">
        <v>709</v>
      </c>
      <c r="F143" s="111" t="s">
        <v>754</v>
      </c>
      <c r="G143" s="111" t="s">
        <v>711</v>
      </c>
      <c r="H143" s="111" t="s">
        <v>737</v>
      </c>
    </row>
    <row r="144" spans="1:8" x14ac:dyDescent="0.25">
      <c r="A144" s="111" t="s">
        <v>264</v>
      </c>
      <c r="B144" s="111" t="s">
        <v>263</v>
      </c>
      <c r="C144" s="111" t="s">
        <v>716</v>
      </c>
      <c r="D144" s="111" t="s">
        <v>703</v>
      </c>
      <c r="E144" s="111" t="s">
        <v>743</v>
      </c>
      <c r="F144" s="111" t="s">
        <v>716</v>
      </c>
      <c r="G144" s="111" t="s">
        <v>714</v>
      </c>
      <c r="H144" s="111" t="s">
        <v>744</v>
      </c>
    </row>
    <row r="145" spans="1:8" x14ac:dyDescent="0.25">
      <c r="A145" s="111" t="s">
        <v>266</v>
      </c>
      <c r="B145" s="111" t="s">
        <v>265</v>
      </c>
      <c r="C145" s="111" t="s">
        <v>719</v>
      </c>
      <c r="D145" s="111" t="s">
        <v>720</v>
      </c>
      <c r="E145" s="111" t="s">
        <v>721</v>
      </c>
      <c r="F145" s="111" t="s">
        <v>722</v>
      </c>
      <c r="G145" s="111" t="s">
        <v>723</v>
      </c>
      <c r="H145" s="111" t="s">
        <v>724</v>
      </c>
    </row>
    <row r="146" spans="1:8" x14ac:dyDescent="0.25">
      <c r="A146" s="111" t="s">
        <v>268</v>
      </c>
      <c r="B146" s="111" t="s">
        <v>267</v>
      </c>
      <c r="C146" s="111" t="s">
        <v>719</v>
      </c>
      <c r="D146" s="111" t="s">
        <v>708</v>
      </c>
      <c r="E146" s="111" t="s">
        <v>721</v>
      </c>
      <c r="F146" s="111" t="s">
        <v>722</v>
      </c>
      <c r="G146" s="111" t="s">
        <v>723</v>
      </c>
      <c r="H146" s="111" t="s">
        <v>724</v>
      </c>
    </row>
    <row r="147" spans="1:8" x14ac:dyDescent="0.25">
      <c r="A147" s="111" t="s">
        <v>270</v>
      </c>
      <c r="B147" s="111" t="s">
        <v>269</v>
      </c>
      <c r="C147" s="111" t="s">
        <v>719</v>
      </c>
      <c r="D147" s="111" t="s">
        <v>708</v>
      </c>
      <c r="E147" s="111" t="s">
        <v>721</v>
      </c>
      <c r="F147" s="111" t="s">
        <v>722</v>
      </c>
      <c r="G147" s="111" t="s">
        <v>723</v>
      </c>
      <c r="H147" s="111" t="s">
        <v>724</v>
      </c>
    </row>
    <row r="148" spans="1:8" x14ac:dyDescent="0.25">
      <c r="A148" s="111" t="s">
        <v>272</v>
      </c>
      <c r="B148" s="111" t="s">
        <v>271</v>
      </c>
      <c r="C148" s="111" t="s">
        <v>730</v>
      </c>
      <c r="D148" s="111" t="s">
        <v>727</v>
      </c>
      <c r="E148" s="111" t="s">
        <v>749</v>
      </c>
      <c r="F148" s="111" t="s">
        <v>730</v>
      </c>
      <c r="G148" s="111" t="s">
        <v>733</v>
      </c>
      <c r="H148" s="111" t="s">
        <v>755</v>
      </c>
    </row>
    <row r="149" spans="1:8" x14ac:dyDescent="0.25">
      <c r="A149" s="111" t="s">
        <v>274</v>
      </c>
      <c r="B149" s="111" t="s">
        <v>273</v>
      </c>
      <c r="C149" s="111" t="s">
        <v>716</v>
      </c>
      <c r="D149" s="111" t="s">
        <v>727</v>
      </c>
      <c r="E149" s="111" t="s">
        <v>739</v>
      </c>
      <c r="F149" s="111" t="s">
        <v>716</v>
      </c>
      <c r="G149" s="111" t="s">
        <v>714</v>
      </c>
      <c r="H149" s="111" t="s">
        <v>718</v>
      </c>
    </row>
    <row r="150" spans="1:8" x14ac:dyDescent="0.25">
      <c r="A150" s="111" t="s">
        <v>276</v>
      </c>
      <c r="B150" s="111" t="s">
        <v>275</v>
      </c>
      <c r="C150" s="111" t="s">
        <v>713</v>
      </c>
      <c r="D150" s="111" t="s">
        <v>720</v>
      </c>
      <c r="E150" s="111" t="s">
        <v>704</v>
      </c>
      <c r="F150" s="111" t="s">
        <v>713</v>
      </c>
      <c r="G150" s="111" t="s">
        <v>705</v>
      </c>
      <c r="H150" s="111" t="s">
        <v>729</v>
      </c>
    </row>
    <row r="151" spans="1:8" x14ac:dyDescent="0.25">
      <c r="A151" s="111" t="s">
        <v>278</v>
      </c>
      <c r="B151" s="111" t="s">
        <v>277</v>
      </c>
      <c r="C151" s="111" t="s">
        <v>716</v>
      </c>
      <c r="D151" s="111" t="s">
        <v>727</v>
      </c>
      <c r="E151" s="111" t="s">
        <v>739</v>
      </c>
      <c r="F151" s="111" t="s">
        <v>716</v>
      </c>
      <c r="G151" s="111" t="s">
        <v>714</v>
      </c>
      <c r="H151" s="111" t="s">
        <v>740</v>
      </c>
    </row>
    <row r="152" spans="1:8" x14ac:dyDescent="0.25">
      <c r="A152" s="111" t="s">
        <v>280</v>
      </c>
      <c r="B152" s="111" t="s">
        <v>279</v>
      </c>
      <c r="C152" s="111" t="s">
        <v>707</v>
      </c>
      <c r="D152" s="111" t="s">
        <v>708</v>
      </c>
      <c r="E152" s="111" t="s">
        <v>709</v>
      </c>
      <c r="F152" s="111" t="s">
        <v>710</v>
      </c>
      <c r="G152" s="111" t="s">
        <v>711</v>
      </c>
      <c r="H152" s="111" t="s">
        <v>712</v>
      </c>
    </row>
    <row r="153" spans="1:8" x14ac:dyDescent="0.25">
      <c r="A153" s="111" t="s">
        <v>282</v>
      </c>
      <c r="B153" s="111" t="s">
        <v>281</v>
      </c>
      <c r="C153" s="111" t="s">
        <v>716</v>
      </c>
      <c r="D153" s="111" t="s">
        <v>708</v>
      </c>
      <c r="E153" s="111" t="s">
        <v>717</v>
      </c>
      <c r="F153" s="111" t="s">
        <v>716</v>
      </c>
      <c r="G153" s="111" t="s">
        <v>714</v>
      </c>
      <c r="H153" s="111" t="s">
        <v>744</v>
      </c>
    </row>
    <row r="154" spans="1:8" x14ac:dyDescent="0.25">
      <c r="A154" s="111" t="s">
        <v>284</v>
      </c>
      <c r="B154" s="111" t="s">
        <v>283</v>
      </c>
      <c r="C154" s="111" t="s">
        <v>716</v>
      </c>
      <c r="D154" s="111" t="s">
        <v>703</v>
      </c>
      <c r="E154" s="111" t="s">
        <v>739</v>
      </c>
      <c r="F154" s="111" t="s">
        <v>716</v>
      </c>
      <c r="G154" s="111" t="s">
        <v>714</v>
      </c>
      <c r="H154" s="111" t="s">
        <v>740</v>
      </c>
    </row>
    <row r="155" spans="1:8" x14ac:dyDescent="0.25">
      <c r="A155" s="111" t="s">
        <v>286</v>
      </c>
      <c r="B155" s="111" t="s">
        <v>285</v>
      </c>
      <c r="C155" s="111" t="s">
        <v>730</v>
      </c>
      <c r="D155" s="111" t="s">
        <v>720</v>
      </c>
      <c r="E155" s="111" t="s">
        <v>732</v>
      </c>
      <c r="F155" s="111" t="s">
        <v>730</v>
      </c>
      <c r="G155" s="111" t="s">
        <v>705</v>
      </c>
      <c r="H155" s="111" t="s">
        <v>742</v>
      </c>
    </row>
    <row r="156" spans="1:8" x14ac:dyDescent="0.25">
      <c r="A156" s="111" t="s">
        <v>288</v>
      </c>
      <c r="B156" s="111" t="s">
        <v>287</v>
      </c>
      <c r="C156" s="111" t="s">
        <v>707</v>
      </c>
      <c r="D156" s="111" t="s">
        <v>731</v>
      </c>
      <c r="E156" s="111" t="s">
        <v>709</v>
      </c>
      <c r="F156" s="111" t="s">
        <v>735</v>
      </c>
      <c r="G156" s="111" t="s">
        <v>711</v>
      </c>
      <c r="H156" s="111" t="s">
        <v>737</v>
      </c>
    </row>
    <row r="157" spans="1:8" x14ac:dyDescent="0.25">
      <c r="A157" s="111" t="s">
        <v>290</v>
      </c>
      <c r="B157" s="111" t="s">
        <v>289</v>
      </c>
      <c r="C157" s="111" t="s">
        <v>707</v>
      </c>
      <c r="D157" s="111" t="s">
        <v>731</v>
      </c>
      <c r="E157" s="111" t="s">
        <v>709</v>
      </c>
      <c r="F157" s="111" t="s">
        <v>735</v>
      </c>
      <c r="G157" s="111" t="s">
        <v>711</v>
      </c>
      <c r="H157" s="111" t="s">
        <v>712</v>
      </c>
    </row>
    <row r="158" spans="1:8" x14ac:dyDescent="0.25">
      <c r="A158" s="111" t="s">
        <v>292</v>
      </c>
      <c r="B158" s="111" t="s">
        <v>291</v>
      </c>
      <c r="C158" s="111" t="s">
        <v>730</v>
      </c>
      <c r="D158" s="111" t="s">
        <v>727</v>
      </c>
      <c r="E158" s="111" t="s">
        <v>749</v>
      </c>
      <c r="F158" s="111" t="s">
        <v>730</v>
      </c>
      <c r="G158" s="111" t="s">
        <v>733</v>
      </c>
      <c r="H158" s="111" t="s">
        <v>750</v>
      </c>
    </row>
    <row r="159" spans="1:8" x14ac:dyDescent="0.25">
      <c r="A159" s="111" t="s">
        <v>294</v>
      </c>
      <c r="B159" s="111" t="s">
        <v>293</v>
      </c>
      <c r="C159" s="111" t="s">
        <v>716</v>
      </c>
      <c r="D159" s="111" t="s">
        <v>703</v>
      </c>
      <c r="E159" s="111" t="s">
        <v>743</v>
      </c>
      <c r="F159" s="111" t="s">
        <v>716</v>
      </c>
      <c r="G159" s="111" t="s">
        <v>714</v>
      </c>
      <c r="H159" s="111" t="s">
        <v>744</v>
      </c>
    </row>
    <row r="160" spans="1:8" x14ac:dyDescent="0.25">
      <c r="A160" s="111" t="s">
        <v>296</v>
      </c>
      <c r="B160" s="111" t="s">
        <v>295</v>
      </c>
      <c r="C160" s="111" t="s">
        <v>716</v>
      </c>
      <c r="D160" s="111" t="s">
        <v>708</v>
      </c>
      <c r="E160" s="111" t="s">
        <v>717</v>
      </c>
      <c r="F160" s="111" t="s">
        <v>716</v>
      </c>
      <c r="G160" s="111" t="s">
        <v>714</v>
      </c>
      <c r="H160" s="111" t="s">
        <v>741</v>
      </c>
    </row>
    <row r="161" spans="1:8" x14ac:dyDescent="0.25">
      <c r="A161" s="111" t="s">
        <v>299</v>
      </c>
      <c r="B161" s="111" t="s">
        <v>298</v>
      </c>
      <c r="C161" s="111" t="s">
        <v>716</v>
      </c>
      <c r="D161" s="111" t="s">
        <v>703</v>
      </c>
      <c r="E161" s="111" t="s">
        <v>743</v>
      </c>
      <c r="F161" s="111" t="s">
        <v>716</v>
      </c>
      <c r="G161" s="111" t="s">
        <v>714</v>
      </c>
      <c r="H161" s="111" t="s">
        <v>744</v>
      </c>
    </row>
    <row r="162" spans="1:8" x14ac:dyDescent="0.25">
      <c r="A162" s="111" t="s">
        <v>301</v>
      </c>
      <c r="B162" s="111" t="s">
        <v>300</v>
      </c>
      <c r="C162" s="111" t="s">
        <v>707</v>
      </c>
      <c r="D162" s="111" t="s">
        <v>731</v>
      </c>
      <c r="E162" s="111" t="s">
        <v>709</v>
      </c>
      <c r="F162" s="111" t="s">
        <v>735</v>
      </c>
      <c r="G162" s="111" t="s">
        <v>711</v>
      </c>
      <c r="H162" s="111" t="s">
        <v>712</v>
      </c>
    </row>
    <row r="163" spans="1:8" x14ac:dyDescent="0.25">
      <c r="A163" s="111" t="s">
        <v>303</v>
      </c>
      <c r="B163" s="111" t="s">
        <v>302</v>
      </c>
      <c r="C163" s="111" t="s">
        <v>702</v>
      </c>
      <c r="D163" s="111" t="s">
        <v>727</v>
      </c>
      <c r="E163" s="111" t="s">
        <v>732</v>
      </c>
      <c r="F163" s="111" t="s">
        <v>702</v>
      </c>
      <c r="G163" s="111" t="s">
        <v>705</v>
      </c>
      <c r="H163" s="111" t="s">
        <v>706</v>
      </c>
    </row>
    <row r="164" spans="1:8" x14ac:dyDescent="0.25">
      <c r="A164" s="111" t="s">
        <v>305</v>
      </c>
      <c r="B164" s="111" t="s">
        <v>304</v>
      </c>
      <c r="C164" s="111" t="s">
        <v>716</v>
      </c>
      <c r="D164" s="111" t="s">
        <v>727</v>
      </c>
      <c r="E164" s="111" t="s">
        <v>743</v>
      </c>
      <c r="F164" s="111" t="s">
        <v>716</v>
      </c>
      <c r="G164" s="111" t="s">
        <v>714</v>
      </c>
      <c r="H164" s="111" t="s">
        <v>715</v>
      </c>
    </row>
    <row r="165" spans="1:8" x14ac:dyDescent="0.25">
      <c r="A165" s="111" t="s">
        <v>307</v>
      </c>
      <c r="B165" s="111" t="s">
        <v>306</v>
      </c>
      <c r="C165" s="111" t="s">
        <v>719</v>
      </c>
      <c r="D165" s="111" t="s">
        <v>708</v>
      </c>
      <c r="E165" s="111" t="s">
        <v>721</v>
      </c>
      <c r="F165" s="111" t="s">
        <v>725</v>
      </c>
      <c r="G165" s="111" t="s">
        <v>723</v>
      </c>
      <c r="H165" s="111" t="s">
        <v>726</v>
      </c>
    </row>
    <row r="166" spans="1:8" x14ac:dyDescent="0.25">
      <c r="A166" s="111" t="s">
        <v>309</v>
      </c>
      <c r="B166" s="111" t="s">
        <v>308</v>
      </c>
      <c r="C166" s="111" t="s">
        <v>716</v>
      </c>
      <c r="D166" s="111" t="s">
        <v>727</v>
      </c>
      <c r="E166" s="111" t="s">
        <v>717</v>
      </c>
      <c r="F166" s="111" t="s">
        <v>716</v>
      </c>
      <c r="G166" s="111" t="s">
        <v>714</v>
      </c>
      <c r="H166" s="111" t="s">
        <v>741</v>
      </c>
    </row>
    <row r="167" spans="1:8" x14ac:dyDescent="0.25">
      <c r="A167" s="111" t="s">
        <v>311</v>
      </c>
      <c r="B167" s="111" t="s">
        <v>310</v>
      </c>
      <c r="C167" s="111" t="s">
        <v>707</v>
      </c>
      <c r="D167" s="111" t="s">
        <v>731</v>
      </c>
      <c r="E167" s="111" t="s">
        <v>709</v>
      </c>
      <c r="F167" s="111" t="s">
        <v>735</v>
      </c>
      <c r="G167" s="111" t="s">
        <v>711</v>
      </c>
      <c r="H167" s="111" t="s">
        <v>748</v>
      </c>
    </row>
    <row r="168" spans="1:8" x14ac:dyDescent="0.25">
      <c r="A168" s="111" t="s">
        <v>313</v>
      </c>
      <c r="B168" s="111" t="s">
        <v>312</v>
      </c>
      <c r="C168" s="111" t="s">
        <v>707</v>
      </c>
      <c r="D168" s="111" t="s">
        <v>731</v>
      </c>
      <c r="E168" s="111" t="s">
        <v>709</v>
      </c>
      <c r="F168" s="111" t="s">
        <v>751</v>
      </c>
      <c r="G168" s="111" t="s">
        <v>711</v>
      </c>
      <c r="H168" s="111" t="s">
        <v>736</v>
      </c>
    </row>
    <row r="169" spans="1:8" x14ac:dyDescent="0.25">
      <c r="A169" s="111" t="s">
        <v>315</v>
      </c>
      <c r="B169" s="111" t="s">
        <v>314</v>
      </c>
      <c r="C169" s="111" t="s">
        <v>713</v>
      </c>
      <c r="D169" s="111" t="s">
        <v>727</v>
      </c>
      <c r="E169" s="111" t="s">
        <v>704</v>
      </c>
      <c r="F169" s="111" t="s">
        <v>713</v>
      </c>
      <c r="G169" s="111" t="s">
        <v>705</v>
      </c>
      <c r="H169" s="111" t="s">
        <v>729</v>
      </c>
    </row>
    <row r="170" spans="1:8" x14ac:dyDescent="0.25">
      <c r="A170" s="111" t="s">
        <v>317</v>
      </c>
      <c r="B170" s="111" t="s">
        <v>316</v>
      </c>
      <c r="C170" s="111" t="s">
        <v>707</v>
      </c>
      <c r="D170" s="111" t="s">
        <v>703</v>
      </c>
      <c r="E170" s="111" t="s">
        <v>728</v>
      </c>
      <c r="F170" s="111" t="s">
        <v>752</v>
      </c>
      <c r="G170" s="111" t="s">
        <v>705</v>
      </c>
      <c r="H170" s="111" t="s">
        <v>752</v>
      </c>
    </row>
    <row r="171" spans="1:8" x14ac:dyDescent="0.25">
      <c r="A171" s="111" t="s">
        <v>850</v>
      </c>
      <c r="B171" s="111" t="s">
        <v>318</v>
      </c>
      <c r="C171" s="111" t="s">
        <v>716</v>
      </c>
      <c r="D171" s="111" t="s">
        <v>703</v>
      </c>
      <c r="E171" s="111" t="s">
        <v>717</v>
      </c>
      <c r="F171" s="111" t="s">
        <v>716</v>
      </c>
      <c r="G171" s="111" t="s">
        <v>714</v>
      </c>
      <c r="H171" s="111" t="s">
        <v>744</v>
      </c>
    </row>
    <row r="172" spans="1:8" x14ac:dyDescent="0.25">
      <c r="A172" s="111" t="s">
        <v>320</v>
      </c>
      <c r="B172" s="111" t="s">
        <v>319</v>
      </c>
      <c r="C172" s="111" t="s">
        <v>730</v>
      </c>
      <c r="D172" s="111" t="s">
        <v>708</v>
      </c>
      <c r="E172" s="111" t="s">
        <v>732</v>
      </c>
      <c r="F172" s="111" t="s">
        <v>730</v>
      </c>
      <c r="G172" s="111" t="s">
        <v>705</v>
      </c>
      <c r="H172" s="111" t="s">
        <v>742</v>
      </c>
    </row>
    <row r="173" spans="1:8" x14ac:dyDescent="0.25">
      <c r="A173" s="111" t="s">
        <v>373</v>
      </c>
      <c r="B173" s="111" t="s">
        <v>91</v>
      </c>
      <c r="C173" s="111" t="s">
        <v>730</v>
      </c>
      <c r="D173" s="111" t="s">
        <v>727</v>
      </c>
      <c r="E173" s="111" t="s">
        <v>732</v>
      </c>
      <c r="F173" s="111" t="s">
        <v>730</v>
      </c>
      <c r="G173" s="111" t="s">
        <v>705</v>
      </c>
      <c r="H173" s="111" t="s">
        <v>742</v>
      </c>
    </row>
    <row r="174" spans="1:8" x14ac:dyDescent="0.25">
      <c r="A174" s="111" t="s">
        <v>322</v>
      </c>
      <c r="B174" s="111" t="s">
        <v>321</v>
      </c>
      <c r="C174" s="111" t="s">
        <v>716</v>
      </c>
      <c r="D174" s="111" t="s">
        <v>703</v>
      </c>
      <c r="E174" s="111" t="s">
        <v>739</v>
      </c>
      <c r="F174" s="111" t="s">
        <v>716</v>
      </c>
      <c r="G174" s="111" t="s">
        <v>714</v>
      </c>
      <c r="H174" s="111" t="s">
        <v>740</v>
      </c>
    </row>
    <row r="175" spans="1:8" x14ac:dyDescent="0.25">
      <c r="A175" s="111" t="s">
        <v>324</v>
      </c>
      <c r="B175" s="111" t="s">
        <v>323</v>
      </c>
      <c r="C175" s="111" t="s">
        <v>730</v>
      </c>
      <c r="D175" s="111" t="s">
        <v>708</v>
      </c>
      <c r="E175" s="111" t="s">
        <v>749</v>
      </c>
      <c r="F175" s="111" t="s">
        <v>730</v>
      </c>
      <c r="G175" s="111" t="s">
        <v>733</v>
      </c>
      <c r="H175" s="111" t="s">
        <v>755</v>
      </c>
    </row>
    <row r="176" spans="1:8" x14ac:dyDescent="0.25">
      <c r="A176" s="111" t="s">
        <v>326</v>
      </c>
      <c r="B176" s="111" t="s">
        <v>325</v>
      </c>
      <c r="C176" s="111" t="s">
        <v>719</v>
      </c>
      <c r="D176" s="111" t="s">
        <v>720</v>
      </c>
      <c r="E176" s="111" t="s">
        <v>721</v>
      </c>
      <c r="F176" s="111" t="s">
        <v>722</v>
      </c>
      <c r="G176" s="111" t="s">
        <v>723</v>
      </c>
      <c r="H176" s="111" t="s">
        <v>724</v>
      </c>
    </row>
    <row r="177" spans="1:8" x14ac:dyDescent="0.25">
      <c r="A177" s="111" t="s">
        <v>328</v>
      </c>
      <c r="B177" s="111" t="s">
        <v>327</v>
      </c>
      <c r="C177" s="111" t="s">
        <v>713</v>
      </c>
      <c r="D177" s="111" t="s">
        <v>708</v>
      </c>
      <c r="E177" s="111" t="s">
        <v>704</v>
      </c>
      <c r="F177" s="111" t="s">
        <v>713</v>
      </c>
      <c r="G177" s="111" t="s">
        <v>714</v>
      </c>
      <c r="H177" s="111" t="s">
        <v>715</v>
      </c>
    </row>
    <row r="178" spans="1:8" x14ac:dyDescent="0.25">
      <c r="A178" s="111" t="s">
        <v>330</v>
      </c>
      <c r="B178" s="111" t="s">
        <v>329</v>
      </c>
      <c r="C178" s="111" t="s">
        <v>707</v>
      </c>
      <c r="D178" s="111" t="s">
        <v>708</v>
      </c>
      <c r="E178" s="111" t="s">
        <v>704</v>
      </c>
      <c r="F178" s="111" t="s">
        <v>710</v>
      </c>
      <c r="G178" s="111" t="s">
        <v>705</v>
      </c>
      <c r="H178" s="111" t="s">
        <v>729</v>
      </c>
    </row>
    <row r="179" spans="1:8" x14ac:dyDescent="0.25">
      <c r="A179" s="111" t="s">
        <v>332</v>
      </c>
      <c r="B179" s="111" t="s">
        <v>331</v>
      </c>
      <c r="C179" s="111" t="s">
        <v>707</v>
      </c>
      <c r="D179" s="111" t="s">
        <v>708</v>
      </c>
      <c r="E179" s="111" t="s">
        <v>728</v>
      </c>
      <c r="F179" s="111" t="s">
        <v>752</v>
      </c>
      <c r="G179" s="111" t="s">
        <v>705</v>
      </c>
      <c r="H179" s="111" t="s">
        <v>752</v>
      </c>
    </row>
    <row r="180" spans="1:8" x14ac:dyDescent="0.25">
      <c r="A180" s="111" t="s">
        <v>334</v>
      </c>
      <c r="B180" s="111" t="s">
        <v>333</v>
      </c>
      <c r="C180" s="111" t="s">
        <v>730</v>
      </c>
      <c r="D180" s="111" t="s">
        <v>708</v>
      </c>
      <c r="E180" s="111" t="s">
        <v>749</v>
      </c>
      <c r="F180" s="111" t="s">
        <v>730</v>
      </c>
      <c r="G180" s="111" t="s">
        <v>733</v>
      </c>
      <c r="H180" s="111" t="s">
        <v>755</v>
      </c>
    </row>
    <row r="181" spans="1:8" x14ac:dyDescent="0.25">
      <c r="A181" s="111" t="s">
        <v>336</v>
      </c>
      <c r="B181" s="111" t="s">
        <v>335</v>
      </c>
      <c r="C181" s="111" t="s">
        <v>716</v>
      </c>
      <c r="D181" s="111" t="s">
        <v>703</v>
      </c>
      <c r="E181" s="111" t="s">
        <v>743</v>
      </c>
      <c r="F181" s="111" t="s">
        <v>716</v>
      </c>
      <c r="G181" s="111" t="s">
        <v>714</v>
      </c>
      <c r="H181" s="111" t="s">
        <v>744</v>
      </c>
    </row>
    <row r="182" spans="1:8" x14ac:dyDescent="0.25">
      <c r="A182" s="111" t="s">
        <v>338</v>
      </c>
      <c r="B182" s="111" t="s">
        <v>337</v>
      </c>
      <c r="C182" s="111" t="s">
        <v>707</v>
      </c>
      <c r="D182" s="111" t="s">
        <v>727</v>
      </c>
      <c r="E182" s="111" t="s">
        <v>709</v>
      </c>
      <c r="F182" s="111" t="s">
        <v>710</v>
      </c>
      <c r="G182" s="111" t="s">
        <v>711</v>
      </c>
      <c r="H182" s="111" t="s">
        <v>737</v>
      </c>
    </row>
    <row r="183" spans="1:8" x14ac:dyDescent="0.25">
      <c r="A183" s="111" t="s">
        <v>340</v>
      </c>
      <c r="B183" s="111" t="s">
        <v>339</v>
      </c>
      <c r="C183" s="111" t="s">
        <v>713</v>
      </c>
      <c r="D183" s="111" t="s">
        <v>720</v>
      </c>
      <c r="E183" s="111" t="s">
        <v>704</v>
      </c>
      <c r="F183" s="111" t="s">
        <v>713</v>
      </c>
      <c r="G183" s="111" t="s">
        <v>705</v>
      </c>
      <c r="H183" s="111" t="s">
        <v>729</v>
      </c>
    </row>
    <row r="184" spans="1:8" x14ac:dyDescent="0.25">
      <c r="A184" s="111" t="s">
        <v>851</v>
      </c>
      <c r="B184" s="111" t="s">
        <v>341</v>
      </c>
      <c r="C184" s="111" t="s">
        <v>707</v>
      </c>
      <c r="D184" s="111" t="s">
        <v>731</v>
      </c>
      <c r="E184" s="111" t="s">
        <v>709</v>
      </c>
      <c r="F184" s="147" t="s">
        <v>735</v>
      </c>
      <c r="G184" s="111" t="s">
        <v>711</v>
      </c>
      <c r="H184" s="111" t="s">
        <v>748</v>
      </c>
    </row>
    <row r="185" spans="1:8" x14ac:dyDescent="0.25">
      <c r="A185" s="111" t="s">
        <v>343</v>
      </c>
      <c r="B185" s="111" t="s">
        <v>342</v>
      </c>
      <c r="C185" s="111" t="s">
        <v>745</v>
      </c>
      <c r="D185" s="111" t="s">
        <v>731</v>
      </c>
      <c r="E185" s="111" t="s">
        <v>709</v>
      </c>
      <c r="F185" s="111" t="s">
        <v>745</v>
      </c>
      <c r="G185" s="111" t="s">
        <v>723</v>
      </c>
      <c r="H185" s="111" t="s">
        <v>746</v>
      </c>
    </row>
    <row r="186" spans="1:8" x14ac:dyDescent="0.25">
      <c r="A186" s="111" t="s">
        <v>345</v>
      </c>
      <c r="B186" s="111" t="s">
        <v>344</v>
      </c>
      <c r="C186" s="111" t="s">
        <v>719</v>
      </c>
      <c r="D186" s="111" t="s">
        <v>720</v>
      </c>
      <c r="E186" s="111" t="s">
        <v>721</v>
      </c>
      <c r="F186" s="111" t="s">
        <v>725</v>
      </c>
      <c r="G186" s="111" t="s">
        <v>723</v>
      </c>
      <c r="H186" s="111" t="s">
        <v>726</v>
      </c>
    </row>
    <row r="187" spans="1:8" x14ac:dyDescent="0.25">
      <c r="A187" s="111" t="s">
        <v>347</v>
      </c>
      <c r="B187" s="111" t="s">
        <v>346</v>
      </c>
      <c r="C187" s="111" t="s">
        <v>707</v>
      </c>
      <c r="D187" s="111" t="s">
        <v>727</v>
      </c>
      <c r="E187" s="111" t="s">
        <v>728</v>
      </c>
      <c r="F187" s="111" t="s">
        <v>752</v>
      </c>
      <c r="G187" s="111" t="s">
        <v>705</v>
      </c>
      <c r="H187" s="111" t="s">
        <v>752</v>
      </c>
    </row>
    <row r="188" spans="1:8" x14ac:dyDescent="0.25">
      <c r="A188" s="111" t="s">
        <v>349</v>
      </c>
      <c r="B188" s="111" t="s">
        <v>348</v>
      </c>
      <c r="C188" s="111" t="s">
        <v>730</v>
      </c>
      <c r="D188" s="111" t="s">
        <v>727</v>
      </c>
      <c r="E188" s="111" t="s">
        <v>749</v>
      </c>
      <c r="F188" s="111" t="s">
        <v>730</v>
      </c>
      <c r="G188" s="111" t="s">
        <v>733</v>
      </c>
      <c r="H188" s="111" t="s">
        <v>750</v>
      </c>
    </row>
    <row r="189" spans="1:8" x14ac:dyDescent="0.25">
      <c r="A189" s="111" t="s">
        <v>852</v>
      </c>
      <c r="B189" s="111" t="s">
        <v>350</v>
      </c>
      <c r="C189" s="111" t="s">
        <v>719</v>
      </c>
      <c r="D189" s="111" t="s">
        <v>708</v>
      </c>
      <c r="E189" s="111" t="s">
        <v>721</v>
      </c>
      <c r="F189" s="111" t="s">
        <v>725</v>
      </c>
      <c r="G189" s="111" t="s">
        <v>723</v>
      </c>
      <c r="H189" s="111" t="s">
        <v>726</v>
      </c>
    </row>
    <row r="190" spans="1:8" x14ac:dyDescent="0.25">
      <c r="A190" s="111" t="s">
        <v>375</v>
      </c>
      <c r="B190" s="111" t="s">
        <v>351</v>
      </c>
      <c r="C190" s="111" t="s">
        <v>730</v>
      </c>
      <c r="D190" s="111" t="s">
        <v>727</v>
      </c>
      <c r="E190" s="111" t="s">
        <v>732</v>
      </c>
      <c r="F190" s="111" t="s">
        <v>730</v>
      </c>
      <c r="G190" s="111" t="s">
        <v>705</v>
      </c>
      <c r="H190" s="111" t="s">
        <v>742</v>
      </c>
    </row>
    <row r="191" spans="1:8" x14ac:dyDescent="0.25">
      <c r="A191" s="111" t="s">
        <v>353</v>
      </c>
      <c r="B191" s="111" t="s">
        <v>352</v>
      </c>
      <c r="C191" s="111" t="s">
        <v>713</v>
      </c>
      <c r="D191" s="111" t="s">
        <v>727</v>
      </c>
      <c r="E191" s="111" t="s">
        <v>704</v>
      </c>
      <c r="F191" s="111" t="s">
        <v>713</v>
      </c>
      <c r="G191" s="111" t="s">
        <v>705</v>
      </c>
      <c r="H191" s="111" t="s">
        <v>729</v>
      </c>
    </row>
    <row r="192" spans="1:8" x14ac:dyDescent="0.25">
      <c r="A192" s="111" t="s">
        <v>355</v>
      </c>
      <c r="B192" s="111" t="s">
        <v>354</v>
      </c>
      <c r="C192" s="111" t="s">
        <v>716</v>
      </c>
      <c r="D192" s="111" t="s">
        <v>727</v>
      </c>
      <c r="E192" s="111" t="s">
        <v>717</v>
      </c>
      <c r="F192" s="111" t="s">
        <v>716</v>
      </c>
      <c r="G192" s="111" t="s">
        <v>714</v>
      </c>
      <c r="H192" s="111" t="s">
        <v>744</v>
      </c>
    </row>
    <row r="193" spans="1:8" x14ac:dyDescent="0.25">
      <c r="A193" s="111" t="s">
        <v>357</v>
      </c>
      <c r="B193" s="111" t="s">
        <v>356</v>
      </c>
      <c r="C193" s="111" t="s">
        <v>716</v>
      </c>
      <c r="D193" s="111" t="s">
        <v>703</v>
      </c>
      <c r="E193" s="111" t="s">
        <v>717</v>
      </c>
      <c r="F193" s="111" t="s">
        <v>716</v>
      </c>
      <c r="G193" s="111" t="s">
        <v>714</v>
      </c>
      <c r="H193" s="111" t="s">
        <v>744</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50" t="s">
        <v>466</v>
      </c>
      <c r="B1" s="192" t="s">
        <v>433</v>
      </c>
    </row>
    <row r="2" spans="1:2" s="5" customFormat="1" ht="16.5" customHeight="1" x14ac:dyDescent="0.25">
      <c r="A2" s="30"/>
      <c r="B2" s="192"/>
    </row>
    <row r="3" spans="1:2" s="5" customFormat="1" ht="10.5" customHeight="1" x14ac:dyDescent="0.25">
      <c r="A3" s="25"/>
      <c r="B3" s="26"/>
    </row>
    <row r="4" spans="1:2" x14ac:dyDescent="0.25">
      <c r="A4" s="125" t="s">
        <v>432</v>
      </c>
      <c r="B4" s="27"/>
    </row>
    <row r="5" spans="1:2" ht="18.75" customHeight="1" x14ac:dyDescent="0.25">
      <c r="A5" s="126" t="s">
        <v>434</v>
      </c>
      <c r="B5" s="28" t="s">
        <v>1117</v>
      </c>
    </row>
    <row r="6" spans="1:2" ht="18.75" customHeight="1" x14ac:dyDescent="0.25">
      <c r="A6" s="126" t="s">
        <v>468</v>
      </c>
      <c r="B6" s="28" t="s">
        <v>467</v>
      </c>
    </row>
    <row r="7" spans="1:2" ht="18.75" customHeight="1" x14ac:dyDescent="0.25">
      <c r="A7" s="126" t="s">
        <v>435</v>
      </c>
      <c r="B7" s="28" t="s">
        <v>383</v>
      </c>
    </row>
    <row r="8" spans="1:2" ht="18.75" customHeight="1" x14ac:dyDescent="0.25">
      <c r="A8" s="126" t="s">
        <v>436</v>
      </c>
      <c r="B8" s="28" t="s">
        <v>469</v>
      </c>
    </row>
    <row r="9" spans="1:2" s="5" customFormat="1" ht="18.75" customHeight="1" x14ac:dyDescent="0.25">
      <c r="A9" s="126" t="s">
        <v>694</v>
      </c>
      <c r="B9" s="29" t="s">
        <v>694</v>
      </c>
    </row>
    <row r="10" spans="1:2" s="5" customFormat="1" ht="18.75" customHeight="1" x14ac:dyDescent="0.25">
      <c r="A10" s="126" t="s">
        <v>1021</v>
      </c>
      <c r="B10" s="29" t="s">
        <v>1021</v>
      </c>
    </row>
    <row r="11" spans="1:2" s="5" customFormat="1" ht="18.75" customHeight="1" x14ac:dyDescent="0.25">
      <c r="A11" s="126" t="s">
        <v>1022</v>
      </c>
      <c r="B11" s="29" t="s">
        <v>1022</v>
      </c>
    </row>
    <row r="12" spans="1:2" s="5" customFormat="1" ht="18.75" customHeight="1" x14ac:dyDescent="0.25">
      <c r="A12" s="126" t="s">
        <v>1023</v>
      </c>
      <c r="B12" s="29" t="s">
        <v>1023</v>
      </c>
    </row>
    <row r="13" spans="1:2" s="5" customFormat="1" ht="18.75" customHeight="1" x14ac:dyDescent="0.25">
      <c r="A13" s="126" t="s">
        <v>1090</v>
      </c>
      <c r="B13" s="29" t="s">
        <v>1091</v>
      </c>
    </row>
    <row r="14" spans="1:2" ht="18.75" customHeight="1" x14ac:dyDescent="0.25">
      <c r="A14" s="126" t="s">
        <v>695</v>
      </c>
      <c r="B14" s="28" t="s">
        <v>695</v>
      </c>
    </row>
    <row r="15" spans="1:2" ht="18.75" customHeight="1" x14ac:dyDescent="0.25">
      <c r="A15" s="126" t="s">
        <v>756</v>
      </c>
      <c r="B15" s="28" t="s">
        <v>756</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O198"/>
  <sheetViews>
    <sheetView showGridLines="0" zoomScale="90" zoomScaleNormal="90" workbookViewId="0">
      <pane xSplit="2" ySplit="3" topLeftCell="G4" activePane="bottomRight" state="frozen"/>
      <selection pane="topRight" activeCell="C1" sqref="C1"/>
      <selection pane="bottomLeft" activeCell="A4" sqref="A4"/>
      <selection pane="bottomRight" sqref="A1:AN1"/>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1" ht="15.75" customHeight="1" x14ac:dyDescent="0.3">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row>
    <row r="2" spans="1:41" s="2" customFormat="1" ht="107.25" customHeight="1" thickBot="1" x14ac:dyDescent="0.35">
      <c r="A2" s="127" t="s">
        <v>380</v>
      </c>
      <c r="B2" s="45" t="s">
        <v>358</v>
      </c>
      <c r="C2" s="31" t="s">
        <v>500</v>
      </c>
      <c r="D2" s="31" t="s">
        <v>506</v>
      </c>
      <c r="E2" s="31" t="s">
        <v>501</v>
      </c>
      <c r="F2" s="31" t="s">
        <v>509</v>
      </c>
      <c r="G2" s="31" t="s">
        <v>514</v>
      </c>
      <c r="H2" s="32" t="s">
        <v>365</v>
      </c>
      <c r="I2" s="31" t="s">
        <v>853</v>
      </c>
      <c r="J2" s="31" t="s">
        <v>855</v>
      </c>
      <c r="K2" s="32" t="s">
        <v>366</v>
      </c>
      <c r="L2" s="33" t="s">
        <v>854</v>
      </c>
      <c r="M2" s="34" t="s">
        <v>425</v>
      </c>
      <c r="N2" s="34" t="s">
        <v>399</v>
      </c>
      <c r="O2" s="34" t="s">
        <v>422</v>
      </c>
      <c r="P2" s="35" t="s">
        <v>491</v>
      </c>
      <c r="Q2" s="34" t="s">
        <v>398</v>
      </c>
      <c r="R2" s="36" t="s">
        <v>465</v>
      </c>
      <c r="S2" s="36" t="s">
        <v>409</v>
      </c>
      <c r="T2" s="36" t="s">
        <v>410</v>
      </c>
      <c r="U2" s="36" t="s">
        <v>411</v>
      </c>
      <c r="V2" s="37" t="s">
        <v>423</v>
      </c>
      <c r="W2" s="35" t="s">
        <v>412</v>
      </c>
      <c r="X2" s="38" t="s">
        <v>369</v>
      </c>
      <c r="Y2" s="39" t="s">
        <v>413</v>
      </c>
      <c r="Z2" s="39" t="s">
        <v>414</v>
      </c>
      <c r="AA2" s="40" t="s">
        <v>367</v>
      </c>
      <c r="AB2" s="39" t="s">
        <v>381</v>
      </c>
      <c r="AC2" s="39" t="s">
        <v>415</v>
      </c>
      <c r="AD2" s="39" t="s">
        <v>416</v>
      </c>
      <c r="AE2" s="40" t="s">
        <v>368</v>
      </c>
      <c r="AF2" s="41" t="s">
        <v>790</v>
      </c>
      <c r="AG2" s="42" t="s">
        <v>859</v>
      </c>
      <c r="AH2" s="185" t="s">
        <v>1066</v>
      </c>
      <c r="AI2" s="173" t="s">
        <v>840</v>
      </c>
      <c r="AJ2" s="189" t="s">
        <v>1089</v>
      </c>
      <c r="AK2" s="159" t="s">
        <v>987</v>
      </c>
      <c r="AL2" s="159" t="s">
        <v>986</v>
      </c>
      <c r="AM2" s="173" t="s">
        <v>988</v>
      </c>
      <c r="AN2" s="159" t="s">
        <v>1049</v>
      </c>
    </row>
    <row r="3" spans="1:41" s="2" customFormat="1" ht="15" customHeight="1" thickTop="1" thickBot="1" x14ac:dyDescent="0.35">
      <c r="A3" s="128" t="s">
        <v>775</v>
      </c>
      <c r="B3" s="48" t="s">
        <v>775</v>
      </c>
      <c r="C3" s="49" t="s">
        <v>776</v>
      </c>
      <c r="D3" s="49" t="s">
        <v>776</v>
      </c>
      <c r="E3" s="49" t="s">
        <v>776</v>
      </c>
      <c r="F3" s="49" t="s">
        <v>776</v>
      </c>
      <c r="G3" s="49" t="s">
        <v>776</v>
      </c>
      <c r="H3" s="49" t="s">
        <v>776</v>
      </c>
      <c r="I3" s="49" t="s">
        <v>776</v>
      </c>
      <c r="J3" s="49" t="s">
        <v>776</v>
      </c>
      <c r="K3" s="49" t="s">
        <v>776</v>
      </c>
      <c r="L3" s="49" t="s">
        <v>776</v>
      </c>
      <c r="M3" s="49" t="s">
        <v>776</v>
      </c>
      <c r="N3" s="49" t="s">
        <v>776</v>
      </c>
      <c r="O3" s="49" t="s">
        <v>776</v>
      </c>
      <c r="P3" s="49" t="s">
        <v>776</v>
      </c>
      <c r="Q3" s="49" t="s">
        <v>776</v>
      </c>
      <c r="R3" s="49" t="s">
        <v>776</v>
      </c>
      <c r="S3" s="49" t="s">
        <v>776</v>
      </c>
      <c r="T3" s="49" t="s">
        <v>776</v>
      </c>
      <c r="U3" s="49" t="s">
        <v>776</v>
      </c>
      <c r="V3" s="49" t="s">
        <v>776</v>
      </c>
      <c r="W3" s="49" t="s">
        <v>776</v>
      </c>
      <c r="X3" s="49" t="s">
        <v>776</v>
      </c>
      <c r="Y3" s="49" t="s">
        <v>776</v>
      </c>
      <c r="Z3" s="49" t="s">
        <v>776</v>
      </c>
      <c r="AA3" s="49" t="s">
        <v>776</v>
      </c>
      <c r="AB3" s="49" t="s">
        <v>776</v>
      </c>
      <c r="AC3" s="49" t="s">
        <v>776</v>
      </c>
      <c r="AD3" s="49" t="s">
        <v>776</v>
      </c>
      <c r="AE3" s="49" t="s">
        <v>776</v>
      </c>
      <c r="AF3" s="49" t="s">
        <v>776</v>
      </c>
      <c r="AG3" s="49" t="s">
        <v>776</v>
      </c>
      <c r="AH3" s="49" t="s">
        <v>1067</v>
      </c>
      <c r="AI3" s="49" t="s">
        <v>1045</v>
      </c>
      <c r="AJ3" s="49" t="s">
        <v>776</v>
      </c>
      <c r="AK3" s="49" t="s">
        <v>1029</v>
      </c>
      <c r="AL3" s="49" t="s">
        <v>1030</v>
      </c>
      <c r="AM3" s="49" t="s">
        <v>1031</v>
      </c>
      <c r="AN3" s="49" t="s">
        <v>1063</v>
      </c>
    </row>
    <row r="4" spans="1:41" ht="16.5" thickTop="1" thickBot="1" x14ac:dyDescent="0.3">
      <c r="A4" s="129" t="s">
        <v>1</v>
      </c>
      <c r="B4" s="46" t="s">
        <v>0</v>
      </c>
      <c r="C4" s="156">
        <f>'Hazard &amp; Exposure'!AO3</f>
        <v>9.1999999999999993</v>
      </c>
      <c r="D4" s="157">
        <f>'Hazard &amp; Exposure'!AP3</f>
        <v>7.2</v>
      </c>
      <c r="E4" s="157">
        <f>'Hazard &amp; Exposure'!AQ3</f>
        <v>0</v>
      </c>
      <c r="F4" s="157">
        <f>'Hazard &amp; Exposure'!AR3</f>
        <v>0</v>
      </c>
      <c r="G4" s="157">
        <f>'Hazard &amp; Exposure'!AU3</f>
        <v>7.6</v>
      </c>
      <c r="H4" s="43">
        <f>'Hazard &amp; Exposure'!AV3</f>
        <v>6.1</v>
      </c>
      <c r="I4" s="157">
        <f>'Hazard &amp; Exposure'!AY3</f>
        <v>10</v>
      </c>
      <c r="J4" s="157">
        <f>'Hazard &amp; Exposure'!BB3</f>
        <v>10</v>
      </c>
      <c r="K4" s="43">
        <f>'Hazard &amp; Exposure'!BC3</f>
        <v>10</v>
      </c>
      <c r="L4" s="44">
        <f t="shared" ref="L4:L35" si="0">ROUND((10-GEOMEAN(((10-H4)/10*9+1),((10-K4)/10*9+1)))/9*10,1)</f>
        <v>8.8000000000000007</v>
      </c>
      <c r="M4" s="155">
        <f>Vulnerability!E3</f>
        <v>8.3000000000000007</v>
      </c>
      <c r="N4" s="153">
        <f>Vulnerability!H3</f>
        <v>4.8</v>
      </c>
      <c r="O4" s="153">
        <f>Vulnerability!M3</f>
        <v>7.2</v>
      </c>
      <c r="P4" s="43">
        <f>Vulnerability!N3</f>
        <v>7.2</v>
      </c>
      <c r="Q4" s="153">
        <f>Vulnerability!S3</f>
        <v>9</v>
      </c>
      <c r="R4" s="152">
        <f>Vulnerability!W3</f>
        <v>1.2</v>
      </c>
      <c r="S4" s="152">
        <f>Vulnerability!Z3</f>
        <v>5.4</v>
      </c>
      <c r="T4" s="152">
        <f>Vulnerability!AC3</f>
        <v>0</v>
      </c>
      <c r="U4" s="152">
        <f>Vulnerability!AI3</f>
        <v>6.4</v>
      </c>
      <c r="V4" s="153">
        <f>Vulnerability!AJ3</f>
        <v>3.7</v>
      </c>
      <c r="W4" s="43">
        <f>Vulnerability!AK3</f>
        <v>7.2</v>
      </c>
      <c r="X4" s="44">
        <f t="shared" ref="X4:X35" si="1">ROUND((10-GEOMEAN(((10-P4)/10*9+1),((10-W4)/10*9+1)))/9*10,1)</f>
        <v>7.2</v>
      </c>
      <c r="Y4" s="154">
        <f>'Lack of Coping Capacity'!D3</f>
        <v>6.3</v>
      </c>
      <c r="Z4" s="151">
        <f>'Lack of Coping Capacity'!G3</f>
        <v>8</v>
      </c>
      <c r="AA4" s="43">
        <f>'Lack of Coping Capacity'!H3</f>
        <v>7.2</v>
      </c>
      <c r="AB4" s="151">
        <f>'Lack of Coping Capacity'!M3</f>
        <v>6.8</v>
      </c>
      <c r="AC4" s="151">
        <f>'Lack of Coping Capacity'!R3</f>
        <v>8.5</v>
      </c>
      <c r="AD4" s="151">
        <f>'Lack of Coping Capacity'!W3</f>
        <v>8.1999999999999993</v>
      </c>
      <c r="AE4" s="43">
        <f>'Lack of Coping Capacity'!X3</f>
        <v>7.8</v>
      </c>
      <c r="AF4" s="44">
        <f t="shared" ref="AF4:AF35" si="2">ROUND((10-GEOMEAN(((10-AA4)/10*9+1),((10-AE4)/10*9+1)))/9*10,1)</f>
        <v>7.5</v>
      </c>
      <c r="AG4" s="160">
        <f t="shared" ref="AG4:AG35" si="3">ROUND(L4^(1/3)*X4^(1/3)*AF4^(1/3),1)</f>
        <v>7.8</v>
      </c>
      <c r="AH4" s="186" t="str">
        <f>IF(AG4&gt;=6.5,"Very High",IF(AG4&gt;=5,"High",IF(AG4&gt;=3.5,"Medium",IF(AG4&gt;=2,"Low","Very Low"))))</f>
        <v>Very High</v>
      </c>
      <c r="AI4" s="179">
        <f t="shared" ref="AI4:AI35" si="4">_xlfn.RANK.EQ(AG4,AG$4:AG$194)</f>
        <v>4</v>
      </c>
      <c r="AJ4" s="182">
        <f>VLOOKUP($B4,'Lack of Reliability Index'!$A$2:$H$192,8,FALSE)</f>
        <v>3.0833333333333321</v>
      </c>
      <c r="AK4" s="51">
        <f>'Imputed and missing data hidden'!BA2</f>
        <v>3</v>
      </c>
      <c r="AL4" s="180">
        <f t="shared" ref="AL4:AL35" si="5">AK4/51</f>
        <v>5.8823529411764705E-2</v>
      </c>
      <c r="AM4" s="51" t="str">
        <f t="shared" ref="AM4:AM35" si="6">IF(J4&gt;=7,"YES","")</f>
        <v>YES</v>
      </c>
      <c r="AN4" s="181">
        <f>'Indicator Date hidden2'!BB3</f>
        <v>0.3125</v>
      </c>
      <c r="AO4" s="187"/>
    </row>
    <row r="5" spans="1:41" ht="15.75" thickBot="1" x14ac:dyDescent="0.3">
      <c r="A5" s="130" t="s">
        <v>3</v>
      </c>
      <c r="B5" s="47" t="s">
        <v>2</v>
      </c>
      <c r="C5" s="158">
        <f>'Hazard &amp; Exposure'!AO4</f>
        <v>6.2</v>
      </c>
      <c r="D5" s="157">
        <f>'Hazard &amp; Exposure'!AP4</f>
        <v>4.7</v>
      </c>
      <c r="E5" s="157">
        <f>'Hazard &amp; Exposure'!AQ4</f>
        <v>7.8</v>
      </c>
      <c r="F5" s="157">
        <f>'Hazard &amp; Exposure'!AR4</f>
        <v>0</v>
      </c>
      <c r="G5" s="157">
        <f>'Hazard &amp; Exposure'!AU4</f>
        <v>6.8</v>
      </c>
      <c r="H5" s="43">
        <f>'Hazard &amp; Exposure'!AV4</f>
        <v>5.6</v>
      </c>
      <c r="I5" s="157">
        <f>'Hazard &amp; Exposure'!AY4</f>
        <v>0.1</v>
      </c>
      <c r="J5" s="157">
        <f>'Hazard &amp; Exposure'!BB4</f>
        <v>0</v>
      </c>
      <c r="K5" s="43">
        <f>'Hazard &amp; Exposure'!BC4</f>
        <v>0.1</v>
      </c>
      <c r="L5" s="44">
        <f t="shared" si="0"/>
        <v>3.3</v>
      </c>
      <c r="M5" s="155">
        <f>Vulnerability!E4</f>
        <v>2.7</v>
      </c>
      <c r="N5" s="153">
        <f>Vulnerability!H4</f>
        <v>2.2999999999999998</v>
      </c>
      <c r="O5" s="153">
        <f>Vulnerability!M4</f>
        <v>1.4</v>
      </c>
      <c r="P5" s="43">
        <f>Vulnerability!N4</f>
        <v>2.2999999999999998</v>
      </c>
      <c r="Q5" s="153">
        <f>Vulnerability!S4</f>
        <v>0</v>
      </c>
      <c r="R5" s="152">
        <f>Vulnerability!W4</f>
        <v>0.3</v>
      </c>
      <c r="S5" s="152">
        <f>Vulnerability!Z4</f>
        <v>1.2</v>
      </c>
      <c r="T5" s="152">
        <f>Vulnerability!AC4</f>
        <v>0.4</v>
      </c>
      <c r="U5" s="152">
        <f>Vulnerability!AI4</f>
        <v>2.8</v>
      </c>
      <c r="V5" s="153">
        <f>Vulnerability!AJ4</f>
        <v>1.2</v>
      </c>
      <c r="W5" s="43">
        <f>Vulnerability!AK4</f>
        <v>0.6</v>
      </c>
      <c r="X5" s="44">
        <f t="shared" si="1"/>
        <v>1.5</v>
      </c>
      <c r="Y5" s="168" t="str">
        <f>'Lack of Coping Capacity'!D4</f>
        <v>x</v>
      </c>
      <c r="Z5" s="151">
        <f>'Lack of Coping Capacity'!G4</f>
        <v>5.6</v>
      </c>
      <c r="AA5" s="43">
        <f>'Lack of Coping Capacity'!H4</f>
        <v>5.6</v>
      </c>
      <c r="AB5" s="151">
        <f>'Lack of Coping Capacity'!M4</f>
        <v>2.2999999999999998</v>
      </c>
      <c r="AC5" s="151">
        <f>'Lack of Coping Capacity'!R4</f>
        <v>1.6</v>
      </c>
      <c r="AD5" s="151">
        <f>'Lack of Coping Capacity'!W4</f>
        <v>3.9</v>
      </c>
      <c r="AE5" s="43">
        <f>'Lack of Coping Capacity'!X4</f>
        <v>2.6</v>
      </c>
      <c r="AF5" s="44">
        <f t="shared" si="2"/>
        <v>4.3</v>
      </c>
      <c r="AG5" s="160">
        <f t="shared" si="3"/>
        <v>2.8</v>
      </c>
      <c r="AH5" s="186" t="str">
        <f t="shared" ref="AH5:AH68" si="7">IF(AG5&gt;=6.5,"Very High",IF(AG5&gt;=5,"High",IF(AG5&gt;=3.5,"Medium",IF(AG5&gt;=2,"Low","Very Low"))))</f>
        <v>Low</v>
      </c>
      <c r="AI5" s="179">
        <f t="shared" si="4"/>
        <v>124</v>
      </c>
      <c r="AJ5" s="182">
        <f>VLOOKUP($B5,'Lack of Reliability Index'!$A$2:$H$192,8,FALSE)</f>
        <v>2.8666666666666663</v>
      </c>
      <c r="AK5" s="51">
        <f>'Imputed and missing data hidden'!BA3</f>
        <v>2</v>
      </c>
      <c r="AL5" s="180">
        <f t="shared" si="5"/>
        <v>3.9215686274509803E-2</v>
      </c>
      <c r="AM5" s="51" t="str">
        <f t="shared" si="6"/>
        <v/>
      </c>
      <c r="AN5" s="181">
        <f>'Indicator Date hidden2'!BB4</f>
        <v>0.4375</v>
      </c>
      <c r="AO5" s="187"/>
    </row>
    <row r="6" spans="1:41" ht="15.75" thickBot="1" x14ac:dyDescent="0.3">
      <c r="A6" s="130" t="s">
        <v>5</v>
      </c>
      <c r="B6" s="47" t="s">
        <v>4</v>
      </c>
      <c r="C6" s="158">
        <f>'Hazard &amp; Exposure'!AO5</f>
        <v>5.5</v>
      </c>
      <c r="D6" s="157">
        <f>'Hazard &amp; Exposure'!AP5</f>
        <v>5.2</v>
      </c>
      <c r="E6" s="157">
        <f>'Hazard &amp; Exposure'!AQ5</f>
        <v>4.5999999999999996</v>
      </c>
      <c r="F6" s="157">
        <f>'Hazard &amp; Exposure'!AR5</f>
        <v>0</v>
      </c>
      <c r="G6" s="157">
        <f>'Hazard &amp; Exposure'!AU5</f>
        <v>4.0999999999999996</v>
      </c>
      <c r="H6" s="43">
        <f>'Hazard &amp; Exposure'!AV5</f>
        <v>4.0999999999999996</v>
      </c>
      <c r="I6" s="157">
        <f>'Hazard &amp; Exposure'!AY5</f>
        <v>9.5</v>
      </c>
      <c r="J6" s="157">
        <f>'Hazard &amp; Exposure'!BB5</f>
        <v>0</v>
      </c>
      <c r="K6" s="43">
        <f>'Hazard &amp; Exposure'!BC5</f>
        <v>6.7</v>
      </c>
      <c r="L6" s="44">
        <f t="shared" si="0"/>
        <v>5.5</v>
      </c>
      <c r="M6" s="155">
        <f>Vulnerability!E5</f>
        <v>3.2</v>
      </c>
      <c r="N6" s="153">
        <f>Vulnerability!H5</f>
        <v>5.7</v>
      </c>
      <c r="O6" s="153">
        <f>Vulnerability!M5</f>
        <v>0.1</v>
      </c>
      <c r="P6" s="43">
        <f>Vulnerability!N5</f>
        <v>3.1</v>
      </c>
      <c r="Q6" s="153">
        <f>Vulnerability!S5</f>
        <v>5.3</v>
      </c>
      <c r="R6" s="152">
        <f>Vulnerability!W5</f>
        <v>0.5</v>
      </c>
      <c r="S6" s="152">
        <f>Vulnerability!Z5</f>
        <v>1.3</v>
      </c>
      <c r="T6" s="152">
        <f>Vulnerability!AC5</f>
        <v>0.2</v>
      </c>
      <c r="U6" s="152">
        <f>Vulnerability!AI5</f>
        <v>1.7</v>
      </c>
      <c r="V6" s="153">
        <f>Vulnerability!AJ5</f>
        <v>0.9</v>
      </c>
      <c r="W6" s="43">
        <f>Vulnerability!AK5</f>
        <v>3.4</v>
      </c>
      <c r="X6" s="44">
        <f t="shared" si="1"/>
        <v>3.3</v>
      </c>
      <c r="Y6" s="168">
        <f>'Lack of Coping Capacity'!D5</f>
        <v>3.5</v>
      </c>
      <c r="Z6" s="151">
        <f>'Lack of Coping Capacity'!G5</f>
        <v>6.4</v>
      </c>
      <c r="AA6" s="43">
        <f>'Lack of Coping Capacity'!H5</f>
        <v>5</v>
      </c>
      <c r="AB6" s="151">
        <f>'Lack of Coping Capacity'!M5</f>
        <v>3.7</v>
      </c>
      <c r="AC6" s="151">
        <f>'Lack of Coping Capacity'!R5</f>
        <v>4.8</v>
      </c>
      <c r="AD6" s="151">
        <f>'Lack of Coping Capacity'!W5</f>
        <v>4.2</v>
      </c>
      <c r="AE6" s="43">
        <f>'Lack of Coping Capacity'!X5</f>
        <v>4.2</v>
      </c>
      <c r="AF6" s="44">
        <f t="shared" si="2"/>
        <v>4.5999999999999996</v>
      </c>
      <c r="AG6" s="160">
        <f t="shared" si="3"/>
        <v>4.4000000000000004</v>
      </c>
      <c r="AH6" s="186" t="str">
        <f t="shared" si="7"/>
        <v>Medium</v>
      </c>
      <c r="AI6" s="179">
        <f t="shared" si="4"/>
        <v>67</v>
      </c>
      <c r="AJ6" s="182">
        <f>VLOOKUP($B6,'Lack of Reliability Index'!$A$2:$H$192,8,FALSE)</f>
        <v>2.3836734693877553</v>
      </c>
      <c r="AK6" s="51">
        <f>'Imputed and missing data hidden'!BA4</f>
        <v>2</v>
      </c>
      <c r="AL6" s="180">
        <f t="shared" si="5"/>
        <v>3.9215686274509803E-2</v>
      </c>
      <c r="AM6" s="51" t="str">
        <f t="shared" si="6"/>
        <v/>
      </c>
      <c r="AN6" s="181">
        <f>'Indicator Date hidden2'!BB5</f>
        <v>0.34693877551020408</v>
      </c>
      <c r="AO6" s="187"/>
    </row>
    <row r="7" spans="1:41" ht="15.75" thickBot="1" x14ac:dyDescent="0.3">
      <c r="A7" s="130" t="s">
        <v>7</v>
      </c>
      <c r="B7" s="47" t="s">
        <v>6</v>
      </c>
      <c r="C7" s="158">
        <f>'Hazard &amp; Exposure'!AO6</f>
        <v>0.1</v>
      </c>
      <c r="D7" s="157">
        <f>'Hazard &amp; Exposure'!AP6</f>
        <v>5.0999999999999996</v>
      </c>
      <c r="E7" s="157">
        <f>'Hazard &amp; Exposure'!AQ6</f>
        <v>0</v>
      </c>
      <c r="F7" s="157">
        <f>'Hazard &amp; Exposure'!AR6</f>
        <v>0</v>
      </c>
      <c r="G7" s="157">
        <f>'Hazard &amp; Exposure'!AU6</f>
        <v>4</v>
      </c>
      <c r="H7" s="43">
        <f>'Hazard &amp; Exposure'!AV6</f>
        <v>2.1</v>
      </c>
      <c r="I7" s="157">
        <f>'Hazard &amp; Exposure'!AY6</f>
        <v>7</v>
      </c>
      <c r="J7" s="157">
        <f>'Hazard &amp; Exposure'!BB6</f>
        <v>0</v>
      </c>
      <c r="K7" s="43">
        <f>'Hazard &amp; Exposure'!BC6</f>
        <v>4.9000000000000004</v>
      </c>
      <c r="L7" s="44">
        <f t="shared" si="0"/>
        <v>3.6</v>
      </c>
      <c r="M7" s="155">
        <f>Vulnerability!E6</f>
        <v>6.4</v>
      </c>
      <c r="N7" s="153">
        <f>Vulnerability!H6</f>
        <v>4.4000000000000004</v>
      </c>
      <c r="O7" s="153">
        <f>Vulnerability!M6</f>
        <v>0.3</v>
      </c>
      <c r="P7" s="43">
        <f>Vulnerability!N6</f>
        <v>4.4000000000000004</v>
      </c>
      <c r="Q7" s="153">
        <f>Vulnerability!S6</f>
        <v>4.4000000000000004</v>
      </c>
      <c r="R7" s="152">
        <f>Vulnerability!W6</f>
        <v>6.3</v>
      </c>
      <c r="S7" s="152">
        <f>Vulnerability!Z6</f>
        <v>5.3</v>
      </c>
      <c r="T7" s="152">
        <f>Vulnerability!AC6</f>
        <v>2.5</v>
      </c>
      <c r="U7" s="152">
        <f>Vulnerability!AI6</f>
        <v>4.5999999999999996</v>
      </c>
      <c r="V7" s="153">
        <f>Vulnerability!AJ6</f>
        <v>4.8</v>
      </c>
      <c r="W7" s="43">
        <f>Vulnerability!AK6</f>
        <v>4.5999999999999996</v>
      </c>
      <c r="X7" s="44">
        <f t="shared" si="1"/>
        <v>4.5</v>
      </c>
      <c r="Y7" s="168">
        <f>'Lack of Coping Capacity'!D6</f>
        <v>5.3</v>
      </c>
      <c r="Z7" s="151">
        <f>'Lack of Coping Capacity'!G6</f>
        <v>7.6</v>
      </c>
      <c r="AA7" s="43">
        <f>'Lack of Coping Capacity'!H6</f>
        <v>6.5</v>
      </c>
      <c r="AB7" s="151">
        <f>'Lack of Coping Capacity'!M6</f>
        <v>6.9</v>
      </c>
      <c r="AC7" s="151">
        <f>'Lack of Coping Capacity'!R6</f>
        <v>8.4</v>
      </c>
      <c r="AD7" s="151">
        <f>'Lack of Coping Capacity'!W6</f>
        <v>8.6</v>
      </c>
      <c r="AE7" s="43">
        <f>'Lack of Coping Capacity'!X6</f>
        <v>8</v>
      </c>
      <c r="AF7" s="44">
        <f t="shared" si="2"/>
        <v>7.3</v>
      </c>
      <c r="AG7" s="160">
        <f t="shared" si="3"/>
        <v>4.9000000000000004</v>
      </c>
      <c r="AH7" s="186" t="str">
        <f t="shared" si="7"/>
        <v>Medium</v>
      </c>
      <c r="AI7" s="179">
        <f t="shared" si="4"/>
        <v>49</v>
      </c>
      <c r="AJ7" s="182">
        <f>VLOOKUP($B7,'Lack of Reliability Index'!$A$2:$H$192,8,FALSE)</f>
        <v>3.3111111111111118</v>
      </c>
      <c r="AK7" s="51">
        <f>'Imputed and missing data hidden'!BA5</f>
        <v>2</v>
      </c>
      <c r="AL7" s="180">
        <f t="shared" si="5"/>
        <v>3.9215686274509803E-2</v>
      </c>
      <c r="AM7" s="51" t="str">
        <f t="shared" si="6"/>
        <v/>
      </c>
      <c r="AN7" s="181">
        <f>'Indicator Date hidden2'!BB6</f>
        <v>0.52083333333333337</v>
      </c>
      <c r="AO7" s="187"/>
    </row>
    <row r="8" spans="1:41" ht="15.75" thickBot="1" x14ac:dyDescent="0.3">
      <c r="A8" s="130" t="s">
        <v>9</v>
      </c>
      <c r="B8" s="47" t="s">
        <v>8</v>
      </c>
      <c r="C8" s="158">
        <f>'Hazard &amp; Exposure'!AO7</f>
        <v>1.1000000000000001</v>
      </c>
      <c r="D8" s="157">
        <f>'Hazard &amp; Exposure'!AP7</f>
        <v>0.1</v>
      </c>
      <c r="E8" s="157">
        <f>'Hazard &amp; Exposure'!AQ7</f>
        <v>0</v>
      </c>
      <c r="F8" s="157">
        <f>'Hazard &amp; Exposure'!AR7</f>
        <v>8.4</v>
      </c>
      <c r="G8" s="157">
        <f>'Hazard &amp; Exposure'!AU7</f>
        <v>0</v>
      </c>
      <c r="H8" s="43">
        <f>'Hazard &amp; Exposure'!AV7</f>
        <v>2.9</v>
      </c>
      <c r="I8" s="157">
        <f>'Hazard &amp; Exposure'!AY7</f>
        <v>0.1</v>
      </c>
      <c r="J8" s="157">
        <f>'Hazard &amp; Exposure'!BB7</f>
        <v>0</v>
      </c>
      <c r="K8" s="43">
        <f>'Hazard &amp; Exposure'!BC7</f>
        <v>0.1</v>
      </c>
      <c r="L8" s="44">
        <f t="shared" si="0"/>
        <v>1.6</v>
      </c>
      <c r="M8" s="155">
        <f>Vulnerability!E7</f>
        <v>2.5</v>
      </c>
      <c r="N8" s="153">
        <f>Vulnerability!H7</f>
        <v>5.8</v>
      </c>
      <c r="O8" s="153">
        <f>Vulnerability!M7</f>
        <v>1.3</v>
      </c>
      <c r="P8" s="43">
        <f>Vulnerability!N7</f>
        <v>3</v>
      </c>
      <c r="Q8" s="153">
        <f>Vulnerability!S7</f>
        <v>0</v>
      </c>
      <c r="R8" s="152">
        <f>Vulnerability!W7</f>
        <v>0.1</v>
      </c>
      <c r="S8" s="152">
        <f>Vulnerability!Z7</f>
        <v>0.7</v>
      </c>
      <c r="T8" s="152">
        <f>Vulnerability!AC7</f>
        <v>0.7</v>
      </c>
      <c r="U8" s="152">
        <f>Vulnerability!AI7</f>
        <v>5.4</v>
      </c>
      <c r="V8" s="153">
        <f>Vulnerability!AJ7</f>
        <v>2</v>
      </c>
      <c r="W8" s="43">
        <f>Vulnerability!AK7</f>
        <v>1</v>
      </c>
      <c r="X8" s="44">
        <f t="shared" si="1"/>
        <v>2.1</v>
      </c>
      <c r="Y8" s="168">
        <f>'Lack of Coping Capacity'!D7</f>
        <v>5.4</v>
      </c>
      <c r="Z8" s="151">
        <f>'Lack of Coping Capacity'!G7</f>
        <v>4.5</v>
      </c>
      <c r="AA8" s="43">
        <f>'Lack of Coping Capacity'!H7</f>
        <v>5</v>
      </c>
      <c r="AB8" s="151">
        <f>'Lack of Coping Capacity'!M7</f>
        <v>1.1000000000000001</v>
      </c>
      <c r="AC8" s="151">
        <f>'Lack of Coping Capacity'!R7</f>
        <v>0.5</v>
      </c>
      <c r="AD8" s="151">
        <f>'Lack of Coping Capacity'!W7</f>
        <v>3.4</v>
      </c>
      <c r="AE8" s="43">
        <f>'Lack of Coping Capacity'!X7</f>
        <v>1.7</v>
      </c>
      <c r="AF8" s="44">
        <f t="shared" si="2"/>
        <v>3.5</v>
      </c>
      <c r="AG8" s="160">
        <f t="shared" si="3"/>
        <v>2.2999999999999998</v>
      </c>
      <c r="AH8" s="186" t="str">
        <f t="shared" si="7"/>
        <v>Low</v>
      </c>
      <c r="AI8" s="179">
        <f t="shared" si="4"/>
        <v>140</v>
      </c>
      <c r="AJ8" s="182">
        <f>VLOOKUP($B8,'Lack of Reliability Index'!$A$2:$H$192,8,FALSE)</f>
        <v>5.8666666666666671</v>
      </c>
      <c r="AK8" s="51">
        <f>'Imputed and missing data hidden'!BA6</f>
        <v>12</v>
      </c>
      <c r="AL8" s="180">
        <f t="shared" si="5"/>
        <v>0.23529411764705882</v>
      </c>
      <c r="AM8" s="51" t="str">
        <f t="shared" si="6"/>
        <v/>
      </c>
      <c r="AN8" s="181">
        <f>'Indicator Date hidden2'!BB7</f>
        <v>0.5</v>
      </c>
      <c r="AO8" s="187"/>
    </row>
    <row r="9" spans="1:41" ht="15.75" thickBot="1" x14ac:dyDescent="0.3">
      <c r="A9" s="130" t="s">
        <v>11</v>
      </c>
      <c r="B9" s="47" t="s">
        <v>10</v>
      </c>
      <c r="C9" s="158">
        <f>'Hazard &amp; Exposure'!AO8</f>
        <v>5.2</v>
      </c>
      <c r="D9" s="157">
        <f>'Hazard &amp; Exposure'!AP8</f>
        <v>6.5</v>
      </c>
      <c r="E9" s="157">
        <f>'Hazard &amp; Exposure'!AQ8</f>
        <v>0</v>
      </c>
      <c r="F9" s="157">
        <f>'Hazard &amp; Exposure'!AR8</f>
        <v>0</v>
      </c>
      <c r="G9" s="157">
        <f>'Hazard &amp; Exposure'!AU8</f>
        <v>3.1</v>
      </c>
      <c r="H9" s="43">
        <f>'Hazard &amp; Exposure'!AV8</f>
        <v>3.4</v>
      </c>
      <c r="I9" s="157">
        <f>'Hazard &amp; Exposure'!AY8</f>
        <v>1.7</v>
      </c>
      <c r="J9" s="157">
        <f>'Hazard &amp; Exposure'!BB8</f>
        <v>0</v>
      </c>
      <c r="K9" s="43">
        <f>'Hazard &amp; Exposure'!BC8</f>
        <v>1.2</v>
      </c>
      <c r="L9" s="44">
        <f t="shared" si="0"/>
        <v>2.4</v>
      </c>
      <c r="M9" s="155">
        <f>Vulnerability!E8</f>
        <v>3.2</v>
      </c>
      <c r="N9" s="153">
        <f>Vulnerability!H8</f>
        <v>4.5999999999999996</v>
      </c>
      <c r="O9" s="153">
        <f>Vulnerability!M8</f>
        <v>0</v>
      </c>
      <c r="P9" s="43">
        <f>Vulnerability!N8</f>
        <v>2.8</v>
      </c>
      <c r="Q9" s="153">
        <f>Vulnerability!S8</f>
        <v>1.8</v>
      </c>
      <c r="R9" s="152">
        <f>Vulnerability!W8</f>
        <v>0.6</v>
      </c>
      <c r="S9" s="152">
        <f>Vulnerability!Z8</f>
        <v>0.9</v>
      </c>
      <c r="T9" s="152">
        <f>Vulnerability!AC8</f>
        <v>0.2</v>
      </c>
      <c r="U9" s="152">
        <f>Vulnerability!AI8</f>
        <v>1.1000000000000001</v>
      </c>
      <c r="V9" s="153">
        <f>Vulnerability!AJ8</f>
        <v>0.7</v>
      </c>
      <c r="W9" s="43">
        <f>Vulnerability!AK8</f>
        <v>1.3</v>
      </c>
      <c r="X9" s="44">
        <f t="shared" si="1"/>
        <v>2.1</v>
      </c>
      <c r="Y9" s="168">
        <f>'Lack of Coping Capacity'!D8</f>
        <v>3.8</v>
      </c>
      <c r="Z9" s="151">
        <f>'Lack of Coping Capacity'!G8</f>
        <v>5.4</v>
      </c>
      <c r="AA9" s="43">
        <f>'Lack of Coping Capacity'!H8</f>
        <v>4.5999999999999996</v>
      </c>
      <c r="AB9" s="151">
        <f>'Lack of Coping Capacity'!M8</f>
        <v>1.5</v>
      </c>
      <c r="AC9" s="151">
        <f>'Lack of Coping Capacity'!R8</f>
        <v>2.9</v>
      </c>
      <c r="AD9" s="151">
        <f>'Lack of Coping Capacity'!W8</f>
        <v>2.2000000000000002</v>
      </c>
      <c r="AE9" s="43">
        <f>'Lack of Coping Capacity'!X8</f>
        <v>2.2000000000000002</v>
      </c>
      <c r="AF9" s="44">
        <f t="shared" si="2"/>
        <v>3.5</v>
      </c>
      <c r="AG9" s="160">
        <f t="shared" si="3"/>
        <v>2.6</v>
      </c>
      <c r="AH9" s="186" t="str">
        <f t="shared" si="7"/>
        <v>Low</v>
      </c>
      <c r="AI9" s="179">
        <f t="shared" si="4"/>
        <v>132</v>
      </c>
      <c r="AJ9" s="182">
        <f>VLOOKUP($B9,'Lack of Reliability Index'!$A$2:$H$192,8,FALSE)</f>
        <v>2.689855072463768</v>
      </c>
      <c r="AK9" s="51">
        <f>'Imputed and missing data hidden'!BA7</f>
        <v>4</v>
      </c>
      <c r="AL9" s="180">
        <f t="shared" si="5"/>
        <v>7.8431372549019607E-2</v>
      </c>
      <c r="AM9" s="51" t="str">
        <f t="shared" si="6"/>
        <v/>
      </c>
      <c r="AN9" s="181">
        <f>'Indicator Date hidden2'!BB8</f>
        <v>0.30434782608695654</v>
      </c>
      <c r="AO9" s="187"/>
    </row>
    <row r="10" spans="1:41" ht="15.75" thickBot="1" x14ac:dyDescent="0.3">
      <c r="A10" s="130" t="s">
        <v>13</v>
      </c>
      <c r="B10" s="47" t="s">
        <v>12</v>
      </c>
      <c r="C10" s="158">
        <f>'Hazard &amp; Exposure'!AO9</f>
        <v>8.1</v>
      </c>
      <c r="D10" s="157">
        <f>'Hazard &amp; Exposure'!AP9</f>
        <v>4.4000000000000004</v>
      </c>
      <c r="E10" s="157">
        <f>'Hazard &amp; Exposure'!AQ9</f>
        <v>0</v>
      </c>
      <c r="F10" s="157">
        <f>'Hazard &amp; Exposure'!AR9</f>
        <v>0</v>
      </c>
      <c r="G10" s="157">
        <f>'Hazard &amp; Exposure'!AU9</f>
        <v>4.5999999999999996</v>
      </c>
      <c r="H10" s="43">
        <f>'Hazard &amp; Exposure'!AV9</f>
        <v>4.2</v>
      </c>
      <c r="I10" s="157">
        <f>'Hazard &amp; Exposure'!AY9</f>
        <v>2.9</v>
      </c>
      <c r="J10" s="157">
        <f>'Hazard &amp; Exposure'!BB9</f>
        <v>0</v>
      </c>
      <c r="K10" s="43">
        <f>'Hazard &amp; Exposure'!BC9</f>
        <v>2</v>
      </c>
      <c r="L10" s="44">
        <f t="shared" si="0"/>
        <v>3.2</v>
      </c>
      <c r="M10" s="155">
        <f>Vulnerability!E9</f>
        <v>2.2999999999999998</v>
      </c>
      <c r="N10" s="153">
        <f>Vulnerability!H9</f>
        <v>2.9</v>
      </c>
      <c r="O10" s="153">
        <f>Vulnerability!M9</f>
        <v>1.8</v>
      </c>
      <c r="P10" s="43">
        <f>Vulnerability!N9</f>
        <v>2.2999999999999998</v>
      </c>
      <c r="Q10" s="153">
        <f>Vulnerability!S9</f>
        <v>4.5999999999999996</v>
      </c>
      <c r="R10" s="152">
        <f>Vulnerability!W9</f>
        <v>0.6</v>
      </c>
      <c r="S10" s="152">
        <f>Vulnerability!Z9</f>
        <v>0.8</v>
      </c>
      <c r="T10" s="152">
        <f>Vulnerability!AC9</f>
        <v>0</v>
      </c>
      <c r="U10" s="152">
        <f>Vulnerability!AI9</f>
        <v>4</v>
      </c>
      <c r="V10" s="153">
        <f>Vulnerability!AJ9</f>
        <v>1.5</v>
      </c>
      <c r="W10" s="43">
        <f>Vulnerability!AK9</f>
        <v>3.2</v>
      </c>
      <c r="X10" s="44">
        <f t="shared" si="1"/>
        <v>2.8</v>
      </c>
      <c r="Y10" s="168">
        <f>'Lack of Coping Capacity'!D9</f>
        <v>7.5</v>
      </c>
      <c r="Z10" s="151">
        <f>'Lack of Coping Capacity'!G9</f>
        <v>5.9</v>
      </c>
      <c r="AA10" s="43">
        <f>'Lack of Coping Capacity'!H9</f>
        <v>6.7</v>
      </c>
      <c r="AB10" s="151">
        <f>'Lack of Coping Capacity'!M9</f>
        <v>2.2000000000000002</v>
      </c>
      <c r="AC10" s="151">
        <f>'Lack of Coping Capacity'!R9</f>
        <v>1.4</v>
      </c>
      <c r="AD10" s="151">
        <f>'Lack of Coping Capacity'!W9</f>
        <v>2.8</v>
      </c>
      <c r="AE10" s="43">
        <f>'Lack of Coping Capacity'!X9</f>
        <v>2.1</v>
      </c>
      <c r="AF10" s="44">
        <f t="shared" si="2"/>
        <v>4.8</v>
      </c>
      <c r="AG10" s="160">
        <f t="shared" si="3"/>
        <v>3.5</v>
      </c>
      <c r="AH10" s="186" t="str">
        <f t="shared" si="7"/>
        <v>Medium</v>
      </c>
      <c r="AI10" s="179">
        <f t="shared" si="4"/>
        <v>99</v>
      </c>
      <c r="AJ10" s="182">
        <f>VLOOKUP($B10,'Lack of Reliability Index'!$A$2:$H$192,8,FALSE)</f>
        <v>1.6533333333333324</v>
      </c>
      <c r="AK10" s="51">
        <f>'Imputed and missing data hidden'!BA8</f>
        <v>1</v>
      </c>
      <c r="AL10" s="180">
        <f t="shared" si="5"/>
        <v>1.9607843137254902E-2</v>
      </c>
      <c r="AM10" s="51" t="str">
        <f t="shared" si="6"/>
        <v/>
      </c>
      <c r="AN10" s="181">
        <f>'Indicator Date hidden2'!BB9</f>
        <v>0.26</v>
      </c>
      <c r="AO10" s="187"/>
    </row>
    <row r="11" spans="1:41" ht="15.75" thickBot="1" x14ac:dyDescent="0.3">
      <c r="A11" s="130" t="s">
        <v>15</v>
      </c>
      <c r="B11" s="47" t="s">
        <v>14</v>
      </c>
      <c r="C11" s="158">
        <f>'Hazard &amp; Exposure'!AO10</f>
        <v>4</v>
      </c>
      <c r="D11" s="157">
        <f>'Hazard &amp; Exposure'!AP10</f>
        <v>5.3</v>
      </c>
      <c r="E11" s="157">
        <f>'Hazard &amp; Exposure'!AQ10</f>
        <v>7.2</v>
      </c>
      <c r="F11" s="157">
        <f>'Hazard &amp; Exposure'!AR10</f>
        <v>4.8</v>
      </c>
      <c r="G11" s="157">
        <f>'Hazard &amp; Exposure'!AU10</f>
        <v>6.6</v>
      </c>
      <c r="H11" s="43">
        <f>'Hazard &amp; Exposure'!AV10</f>
        <v>5.7</v>
      </c>
      <c r="I11" s="157">
        <f>'Hazard &amp; Exposure'!AY10</f>
        <v>0.1</v>
      </c>
      <c r="J11" s="157">
        <f>'Hazard &amp; Exposure'!BB10</f>
        <v>0</v>
      </c>
      <c r="K11" s="43">
        <f>'Hazard &amp; Exposure'!BC10</f>
        <v>0.1</v>
      </c>
      <c r="L11" s="44">
        <f t="shared" si="0"/>
        <v>3.4</v>
      </c>
      <c r="M11" s="155">
        <f>Vulnerability!E10</f>
        <v>0.2</v>
      </c>
      <c r="N11" s="153">
        <f>Vulnerability!H10</f>
        <v>2.1</v>
      </c>
      <c r="O11" s="153">
        <f>Vulnerability!M10</f>
        <v>0</v>
      </c>
      <c r="P11" s="43">
        <f>Vulnerability!N10</f>
        <v>0.6</v>
      </c>
      <c r="Q11" s="153">
        <f>Vulnerability!S10</f>
        <v>4.7</v>
      </c>
      <c r="R11" s="152">
        <f>Vulnerability!W10</f>
        <v>0.2</v>
      </c>
      <c r="S11" s="152">
        <f>Vulnerability!Z10</f>
        <v>0.2</v>
      </c>
      <c r="T11" s="152">
        <f>Vulnerability!AC10</f>
        <v>0.1</v>
      </c>
      <c r="U11" s="152">
        <f>Vulnerability!AI10</f>
        <v>1.2</v>
      </c>
      <c r="V11" s="153">
        <f>Vulnerability!AJ10</f>
        <v>0.4</v>
      </c>
      <c r="W11" s="43">
        <f>Vulnerability!AK10</f>
        <v>2.8</v>
      </c>
      <c r="X11" s="44">
        <f t="shared" si="1"/>
        <v>1.8</v>
      </c>
      <c r="Y11" s="168">
        <f>'Lack of Coping Capacity'!D10</f>
        <v>2.4</v>
      </c>
      <c r="Z11" s="151">
        <f>'Lack of Coping Capacity'!G10</f>
        <v>2.1</v>
      </c>
      <c r="AA11" s="43">
        <f>'Lack of Coping Capacity'!H10</f>
        <v>2.2999999999999998</v>
      </c>
      <c r="AB11" s="151">
        <f>'Lack of Coping Capacity'!M10</f>
        <v>2</v>
      </c>
      <c r="AC11" s="151">
        <f>'Lack of Coping Capacity'!R10</f>
        <v>3</v>
      </c>
      <c r="AD11" s="151">
        <f>'Lack of Coping Capacity'!W10</f>
        <v>0.7</v>
      </c>
      <c r="AE11" s="43">
        <f>'Lack of Coping Capacity'!X10</f>
        <v>1.9</v>
      </c>
      <c r="AF11" s="44">
        <f t="shared" si="2"/>
        <v>2.1</v>
      </c>
      <c r="AG11" s="160">
        <f t="shared" si="3"/>
        <v>2.2999999999999998</v>
      </c>
      <c r="AH11" s="186" t="str">
        <f t="shared" si="7"/>
        <v>Low</v>
      </c>
      <c r="AI11" s="179">
        <f t="shared" si="4"/>
        <v>140</v>
      </c>
      <c r="AJ11" s="182">
        <f>VLOOKUP($B11,'Lack of Reliability Index'!$A$2:$H$192,8,FALSE)</f>
        <v>3.7037037037037033</v>
      </c>
      <c r="AK11" s="51">
        <f>'Imputed and missing data hidden'!BA9</f>
        <v>5</v>
      </c>
      <c r="AL11" s="180">
        <f t="shared" si="5"/>
        <v>9.8039215686274508E-2</v>
      </c>
      <c r="AM11" s="51" t="str">
        <f t="shared" si="6"/>
        <v/>
      </c>
      <c r="AN11" s="181">
        <f>'Indicator Date hidden2'!BB10</f>
        <v>0.44444444444444442</v>
      </c>
      <c r="AO11" s="187"/>
    </row>
    <row r="12" spans="1:41" ht="15.75" thickBot="1" x14ac:dyDescent="0.3">
      <c r="A12" s="130" t="s">
        <v>17</v>
      </c>
      <c r="B12" s="47" t="s">
        <v>16</v>
      </c>
      <c r="C12" s="158">
        <f>'Hazard &amp; Exposure'!AO11</f>
        <v>4</v>
      </c>
      <c r="D12" s="157">
        <f>'Hazard &amp; Exposure'!AP11</f>
        <v>5.5</v>
      </c>
      <c r="E12" s="157">
        <f>'Hazard &amp; Exposure'!AQ11</f>
        <v>0</v>
      </c>
      <c r="F12" s="157">
        <f>'Hazard &amp; Exposure'!AR11</f>
        <v>0</v>
      </c>
      <c r="G12" s="157">
        <f>'Hazard &amp; Exposure'!AU11</f>
        <v>0.5</v>
      </c>
      <c r="H12" s="43">
        <f>'Hazard &amp; Exposure'!AV11</f>
        <v>2.2999999999999998</v>
      </c>
      <c r="I12" s="157">
        <f>'Hazard &amp; Exposure'!AY11</f>
        <v>0</v>
      </c>
      <c r="J12" s="157">
        <f>'Hazard &amp; Exposure'!BB11</f>
        <v>0</v>
      </c>
      <c r="K12" s="43">
        <f>'Hazard &amp; Exposure'!BC11</f>
        <v>0</v>
      </c>
      <c r="L12" s="44">
        <f t="shared" si="0"/>
        <v>1.2</v>
      </c>
      <c r="M12" s="155">
        <f>Vulnerability!E11</f>
        <v>0.9</v>
      </c>
      <c r="N12" s="153">
        <f>Vulnerability!H11</f>
        <v>1.2</v>
      </c>
      <c r="O12" s="153">
        <f>Vulnerability!M11</f>
        <v>0</v>
      </c>
      <c r="P12" s="43">
        <f>Vulnerability!N11</f>
        <v>0.8</v>
      </c>
      <c r="Q12" s="153">
        <f>Vulnerability!S11</f>
        <v>6.5</v>
      </c>
      <c r="R12" s="152">
        <f>Vulnerability!W11</f>
        <v>0.1</v>
      </c>
      <c r="S12" s="152">
        <f>Vulnerability!Z11</f>
        <v>0.3</v>
      </c>
      <c r="T12" s="152">
        <f>Vulnerability!AC11</f>
        <v>0</v>
      </c>
      <c r="U12" s="152">
        <f>Vulnerability!AI11</f>
        <v>0.3</v>
      </c>
      <c r="V12" s="153">
        <f>Vulnerability!AJ11</f>
        <v>0.2</v>
      </c>
      <c r="W12" s="43">
        <f>Vulnerability!AK11</f>
        <v>4</v>
      </c>
      <c r="X12" s="44">
        <f t="shared" si="1"/>
        <v>2.5</v>
      </c>
      <c r="Y12" s="168">
        <f>'Lack of Coping Capacity'!D11</f>
        <v>2</v>
      </c>
      <c r="Z12" s="151">
        <f>'Lack of Coping Capacity'!G11</f>
        <v>2.2999999999999998</v>
      </c>
      <c r="AA12" s="43">
        <f>'Lack of Coping Capacity'!H11</f>
        <v>2.2000000000000002</v>
      </c>
      <c r="AB12" s="151">
        <f>'Lack of Coping Capacity'!M11</f>
        <v>1.1000000000000001</v>
      </c>
      <c r="AC12" s="151">
        <f>'Lack of Coping Capacity'!R11</f>
        <v>0</v>
      </c>
      <c r="AD12" s="151">
        <f>'Lack of Coping Capacity'!W11</f>
        <v>0.3</v>
      </c>
      <c r="AE12" s="43">
        <f>'Lack of Coping Capacity'!X11</f>
        <v>0.5</v>
      </c>
      <c r="AF12" s="44">
        <f t="shared" si="2"/>
        <v>1.4</v>
      </c>
      <c r="AG12" s="160">
        <f t="shared" si="3"/>
        <v>1.6</v>
      </c>
      <c r="AH12" s="186" t="str">
        <f t="shared" si="7"/>
        <v>Very Low</v>
      </c>
      <c r="AI12" s="179">
        <f t="shared" si="4"/>
        <v>169</v>
      </c>
      <c r="AJ12" s="182">
        <f>VLOOKUP($B12,'Lack of Reliability Index'!$A$2:$H$192,8,FALSE)</f>
        <v>2.084848484848485</v>
      </c>
      <c r="AK12" s="51">
        <f>'Imputed and missing data hidden'!BA10</f>
        <v>6</v>
      </c>
      <c r="AL12" s="180">
        <f t="shared" si="5"/>
        <v>0.11764705882352941</v>
      </c>
      <c r="AM12" s="51" t="str">
        <f t="shared" si="6"/>
        <v/>
      </c>
      <c r="AN12" s="181">
        <f>'Indicator Date hidden2'!BB11</f>
        <v>9.0909090909090912E-2</v>
      </c>
      <c r="AO12" s="187"/>
    </row>
    <row r="13" spans="1:41" ht="15.75" thickBot="1" x14ac:dyDescent="0.3">
      <c r="A13" s="130" t="s">
        <v>19</v>
      </c>
      <c r="B13" s="47" t="s">
        <v>18</v>
      </c>
      <c r="C13" s="158">
        <f>'Hazard &amp; Exposure'!AO12</f>
        <v>8.1999999999999993</v>
      </c>
      <c r="D13" s="157">
        <f>'Hazard &amp; Exposure'!AP12</f>
        <v>4.9000000000000004</v>
      </c>
      <c r="E13" s="157">
        <f>'Hazard &amp; Exposure'!AQ12</f>
        <v>0</v>
      </c>
      <c r="F13" s="157">
        <f>'Hazard &amp; Exposure'!AR12</f>
        <v>0</v>
      </c>
      <c r="G13" s="157">
        <f>'Hazard &amp; Exposure'!AU12</f>
        <v>5.3</v>
      </c>
      <c r="H13" s="43">
        <f>'Hazard &amp; Exposure'!AV12</f>
        <v>4.5</v>
      </c>
      <c r="I13" s="157">
        <f>'Hazard &amp; Exposure'!AY12</f>
        <v>8.3000000000000007</v>
      </c>
      <c r="J13" s="157">
        <f>'Hazard &amp; Exposure'!BB12</f>
        <v>0</v>
      </c>
      <c r="K13" s="43">
        <f>'Hazard &amp; Exposure'!BC12</f>
        <v>5.8</v>
      </c>
      <c r="L13" s="44">
        <f t="shared" si="0"/>
        <v>5.2</v>
      </c>
      <c r="M13" s="155">
        <f>Vulnerability!E12</f>
        <v>3.3</v>
      </c>
      <c r="N13" s="153">
        <f>Vulnerability!H12</f>
        <v>3</v>
      </c>
      <c r="O13" s="153">
        <f>Vulnerability!M12</f>
        <v>0.2</v>
      </c>
      <c r="P13" s="43">
        <f>Vulnerability!N12</f>
        <v>2.5</v>
      </c>
      <c r="Q13" s="153">
        <f>Vulnerability!S12</f>
        <v>8.3000000000000007</v>
      </c>
      <c r="R13" s="152">
        <f>Vulnerability!W12</f>
        <v>0.5</v>
      </c>
      <c r="S13" s="152">
        <f>Vulnerability!Z12</f>
        <v>1.8</v>
      </c>
      <c r="T13" s="152">
        <f>Vulnerability!AC12</f>
        <v>0</v>
      </c>
      <c r="U13" s="152">
        <f>Vulnerability!AI12</f>
        <v>1.3</v>
      </c>
      <c r="V13" s="153">
        <f>Vulnerability!AJ12</f>
        <v>0.9</v>
      </c>
      <c r="W13" s="43">
        <f>Vulnerability!AK12</f>
        <v>5.8</v>
      </c>
      <c r="X13" s="44">
        <f t="shared" si="1"/>
        <v>4.3</v>
      </c>
      <c r="Y13" s="168" t="str">
        <f>'Lack of Coping Capacity'!D12</f>
        <v>x</v>
      </c>
      <c r="Z13" s="151">
        <f>'Lack of Coping Capacity'!G12</f>
        <v>6.1</v>
      </c>
      <c r="AA13" s="43">
        <f>'Lack of Coping Capacity'!H12</f>
        <v>6.1</v>
      </c>
      <c r="AB13" s="151">
        <f>'Lack of Coping Capacity'!M12</f>
        <v>1.8</v>
      </c>
      <c r="AC13" s="151">
        <f>'Lack of Coping Capacity'!R12</f>
        <v>3.6</v>
      </c>
      <c r="AD13" s="151">
        <f>'Lack of Coping Capacity'!W12</f>
        <v>2.1</v>
      </c>
      <c r="AE13" s="43">
        <f>'Lack of Coping Capacity'!X12</f>
        <v>2.5</v>
      </c>
      <c r="AF13" s="44">
        <f t="shared" si="2"/>
        <v>4.5</v>
      </c>
      <c r="AG13" s="160">
        <f t="shared" si="3"/>
        <v>4.7</v>
      </c>
      <c r="AH13" s="186" t="str">
        <f t="shared" si="7"/>
        <v>Medium</v>
      </c>
      <c r="AI13" s="179">
        <f t="shared" si="4"/>
        <v>55</v>
      </c>
      <c r="AJ13" s="182">
        <f>VLOOKUP($B13,'Lack of Reliability Index'!$A$2:$H$192,8,FALSE)</f>
        <v>3.3555555555555561</v>
      </c>
      <c r="AK13" s="51">
        <f>'Imputed and missing data hidden'!BA11</f>
        <v>3</v>
      </c>
      <c r="AL13" s="180">
        <f t="shared" si="5"/>
        <v>5.8823529411764705E-2</v>
      </c>
      <c r="AM13" s="51" t="str">
        <f t="shared" si="6"/>
        <v/>
      </c>
      <c r="AN13" s="181">
        <f>'Indicator Date hidden2'!BB12</f>
        <v>0.47916666666666669</v>
      </c>
      <c r="AO13" s="187"/>
    </row>
    <row r="14" spans="1:41" ht="15.75" thickBot="1" x14ac:dyDescent="0.3">
      <c r="A14" s="130" t="s">
        <v>21</v>
      </c>
      <c r="B14" s="47" t="s">
        <v>20</v>
      </c>
      <c r="C14" s="158">
        <f>'Hazard &amp; Exposure'!AO13</f>
        <v>0.1</v>
      </c>
      <c r="D14" s="157">
        <f>'Hazard &amp; Exposure'!AP13</f>
        <v>0.1</v>
      </c>
      <c r="E14" s="157">
        <f>'Hazard &amp; Exposure'!AQ13</f>
        <v>0</v>
      </c>
      <c r="F14" s="157">
        <f>'Hazard &amp; Exposure'!AR13</f>
        <v>8.8000000000000007</v>
      </c>
      <c r="G14" s="157">
        <f>'Hazard &amp; Exposure'!AU13</f>
        <v>2.6</v>
      </c>
      <c r="H14" s="43">
        <f>'Hazard &amp; Exposure'!AV13</f>
        <v>3.4</v>
      </c>
      <c r="I14" s="157">
        <f>'Hazard &amp; Exposure'!AY13</f>
        <v>0.4</v>
      </c>
      <c r="J14" s="157">
        <f>'Hazard &amp; Exposure'!BB13</f>
        <v>0</v>
      </c>
      <c r="K14" s="43">
        <f>'Hazard &amp; Exposure'!BC13</f>
        <v>0.3</v>
      </c>
      <c r="L14" s="44">
        <f t="shared" si="0"/>
        <v>2</v>
      </c>
      <c r="M14" s="155">
        <f>Vulnerability!E13</f>
        <v>2.4</v>
      </c>
      <c r="N14" s="153">
        <f>Vulnerability!H13</f>
        <v>4.8</v>
      </c>
      <c r="O14" s="153">
        <f>Vulnerability!M13</f>
        <v>0</v>
      </c>
      <c r="P14" s="43">
        <f>Vulnerability!N13</f>
        <v>2.4</v>
      </c>
      <c r="Q14" s="153">
        <f>Vulnerability!S13</f>
        <v>0</v>
      </c>
      <c r="R14" s="152">
        <f>Vulnerability!W13</f>
        <v>3.6</v>
      </c>
      <c r="S14" s="152">
        <f>Vulnerability!Z13</f>
        <v>0.8</v>
      </c>
      <c r="T14" s="152">
        <f>Vulnerability!AC13</f>
        <v>0</v>
      </c>
      <c r="U14" s="152">
        <f>Vulnerability!AI13</f>
        <v>2.8</v>
      </c>
      <c r="V14" s="153">
        <f>Vulnerability!AJ13</f>
        <v>1.9</v>
      </c>
      <c r="W14" s="43">
        <f>Vulnerability!AK13</f>
        <v>1</v>
      </c>
      <c r="X14" s="44">
        <f t="shared" si="1"/>
        <v>1.7</v>
      </c>
      <c r="Y14" s="168" t="str">
        <f>'Lack of Coping Capacity'!D13</f>
        <v>x</v>
      </c>
      <c r="Z14" s="151">
        <f>'Lack of Coping Capacity'!G13</f>
        <v>3.6</v>
      </c>
      <c r="AA14" s="43">
        <f>'Lack of Coping Capacity'!H13</f>
        <v>3.6</v>
      </c>
      <c r="AB14" s="151">
        <f>'Lack of Coping Capacity'!M13</f>
        <v>2.6</v>
      </c>
      <c r="AC14" s="151">
        <f>'Lack of Coping Capacity'!R13</f>
        <v>2.2000000000000002</v>
      </c>
      <c r="AD14" s="151">
        <f>'Lack of Coping Capacity'!W13</f>
        <v>2.6</v>
      </c>
      <c r="AE14" s="43">
        <f>'Lack of Coping Capacity'!X13</f>
        <v>2.5</v>
      </c>
      <c r="AF14" s="44">
        <f t="shared" si="2"/>
        <v>3.1</v>
      </c>
      <c r="AG14" s="160">
        <f t="shared" si="3"/>
        <v>2.2000000000000002</v>
      </c>
      <c r="AH14" s="186" t="str">
        <f t="shared" si="7"/>
        <v>Low</v>
      </c>
      <c r="AI14" s="179">
        <f t="shared" si="4"/>
        <v>144</v>
      </c>
      <c r="AJ14" s="182">
        <f>VLOOKUP($B14,'Lack of Reliability Index'!$A$2:$H$192,8,FALSE)</f>
        <v>3.060317460317461</v>
      </c>
      <c r="AK14" s="51">
        <f>'Imputed and missing data hidden'!BA12</f>
        <v>11</v>
      </c>
      <c r="AL14" s="180">
        <f t="shared" si="5"/>
        <v>0.21568627450980393</v>
      </c>
      <c r="AM14" s="51" t="str">
        <f t="shared" si="6"/>
        <v/>
      </c>
      <c r="AN14" s="181">
        <f>'Indicator Date hidden2'!BB13</f>
        <v>2.3809523809523808E-2</v>
      </c>
      <c r="AO14" s="187"/>
    </row>
    <row r="15" spans="1:41" ht="15.75" thickBot="1" x14ac:dyDescent="0.3">
      <c r="A15" s="130" t="s">
        <v>23</v>
      </c>
      <c r="B15" s="47" t="s">
        <v>22</v>
      </c>
      <c r="C15" s="158">
        <f>'Hazard &amp; Exposure'!AO14</f>
        <v>0.1</v>
      </c>
      <c r="D15" s="157">
        <f>'Hazard &amp; Exposure'!AP14</f>
        <v>0.1</v>
      </c>
      <c r="E15" s="157">
        <f>'Hazard &amp; Exposure'!AQ14</f>
        <v>0</v>
      </c>
      <c r="F15" s="157">
        <f>'Hazard &amp; Exposure'!AR14</f>
        <v>0</v>
      </c>
      <c r="G15" s="157">
        <f>'Hazard &amp; Exposure'!AU14</f>
        <v>0</v>
      </c>
      <c r="H15" s="43">
        <f>'Hazard &amp; Exposure'!AV14</f>
        <v>0.1</v>
      </c>
      <c r="I15" s="157">
        <f>'Hazard &amp; Exposure'!AY14</f>
        <v>0.3</v>
      </c>
      <c r="J15" s="157">
        <f>'Hazard &amp; Exposure'!BB14</f>
        <v>0</v>
      </c>
      <c r="K15" s="43">
        <f>'Hazard &amp; Exposure'!BC14</f>
        <v>0.2</v>
      </c>
      <c r="L15" s="44">
        <f t="shared" si="0"/>
        <v>0.2</v>
      </c>
      <c r="M15" s="155">
        <f>Vulnerability!E14</f>
        <v>1.9</v>
      </c>
      <c r="N15" s="153">
        <f>Vulnerability!H14</f>
        <v>3.1</v>
      </c>
      <c r="O15" s="153">
        <f>Vulnerability!M14</f>
        <v>0</v>
      </c>
      <c r="P15" s="43">
        <f>Vulnerability!N14</f>
        <v>1.7</v>
      </c>
      <c r="Q15" s="153">
        <f>Vulnerability!S14</f>
        <v>1.1000000000000001</v>
      </c>
      <c r="R15" s="152">
        <f>Vulnerability!W14</f>
        <v>0.2</v>
      </c>
      <c r="S15" s="152">
        <f>Vulnerability!Z14</f>
        <v>0.6</v>
      </c>
      <c r="T15" s="152">
        <f>Vulnerability!AC14</f>
        <v>0</v>
      </c>
      <c r="U15" s="152">
        <f>Vulnerability!AI14</f>
        <v>1.5</v>
      </c>
      <c r="V15" s="153">
        <f>Vulnerability!AJ14</f>
        <v>0.6</v>
      </c>
      <c r="W15" s="43">
        <f>Vulnerability!AK14</f>
        <v>0.9</v>
      </c>
      <c r="X15" s="44">
        <f t="shared" si="1"/>
        <v>1.3</v>
      </c>
      <c r="Y15" s="168">
        <f>'Lack of Coping Capacity'!D14</f>
        <v>3.8</v>
      </c>
      <c r="Z15" s="151">
        <f>'Lack of Coping Capacity'!G14</f>
        <v>5.4</v>
      </c>
      <c r="AA15" s="43">
        <f>'Lack of Coping Capacity'!H14</f>
        <v>4.5999999999999996</v>
      </c>
      <c r="AB15" s="151">
        <f>'Lack of Coping Capacity'!M14</f>
        <v>0.4</v>
      </c>
      <c r="AC15" s="151">
        <f>'Lack of Coping Capacity'!R14</f>
        <v>0</v>
      </c>
      <c r="AD15" s="151">
        <f>'Lack of Coping Capacity'!W14</f>
        <v>2.5</v>
      </c>
      <c r="AE15" s="43">
        <f>'Lack of Coping Capacity'!X14</f>
        <v>1</v>
      </c>
      <c r="AF15" s="44">
        <f t="shared" si="2"/>
        <v>3</v>
      </c>
      <c r="AG15" s="160">
        <f t="shared" si="3"/>
        <v>0.9</v>
      </c>
      <c r="AH15" s="186" t="str">
        <f t="shared" si="7"/>
        <v>Very Low</v>
      </c>
      <c r="AI15" s="179">
        <f t="shared" si="4"/>
        <v>186</v>
      </c>
      <c r="AJ15" s="182">
        <f>VLOOKUP($B15,'Lack of Reliability Index'!$A$2:$H$192,8,FALSE)</f>
        <v>3.3185185185185198</v>
      </c>
      <c r="AK15" s="51">
        <f>'Imputed and missing data hidden'!BA13</f>
        <v>8</v>
      </c>
      <c r="AL15" s="180">
        <f t="shared" si="5"/>
        <v>0.15686274509803921</v>
      </c>
      <c r="AM15" s="51" t="str">
        <f t="shared" si="6"/>
        <v/>
      </c>
      <c r="AN15" s="181">
        <f>'Indicator Date hidden2'!BB14</f>
        <v>0.22222222222222221</v>
      </c>
      <c r="AO15" s="187"/>
    </row>
    <row r="16" spans="1:41" ht="15.75" thickBot="1" x14ac:dyDescent="0.3">
      <c r="A16" s="130" t="s">
        <v>25</v>
      </c>
      <c r="B16" s="47" t="s">
        <v>24</v>
      </c>
      <c r="C16" s="158">
        <f>'Hazard &amp; Exposure'!AO15</f>
        <v>8.6999999999999993</v>
      </c>
      <c r="D16" s="157">
        <f>'Hazard &amp; Exposure'!AP15</f>
        <v>10</v>
      </c>
      <c r="E16" s="157">
        <f>'Hazard &amp; Exposure'!AQ15</f>
        <v>8.1999999999999993</v>
      </c>
      <c r="F16" s="157">
        <f>'Hazard &amp; Exposure'!AR15</f>
        <v>6.9</v>
      </c>
      <c r="G16" s="157">
        <f>'Hazard &amp; Exposure'!AU15</f>
        <v>5</v>
      </c>
      <c r="H16" s="43">
        <f>'Hazard &amp; Exposure'!AV15</f>
        <v>8.1999999999999993</v>
      </c>
      <c r="I16" s="157">
        <f>'Hazard &amp; Exposure'!AY15</f>
        <v>9.4</v>
      </c>
      <c r="J16" s="157">
        <f>'Hazard &amp; Exposure'!BB15</f>
        <v>0</v>
      </c>
      <c r="K16" s="43">
        <f>'Hazard &amp; Exposure'!BC15</f>
        <v>6.6</v>
      </c>
      <c r="L16" s="44">
        <f t="shared" si="0"/>
        <v>7.5</v>
      </c>
      <c r="M16" s="155">
        <f>Vulnerability!E15</f>
        <v>7.3</v>
      </c>
      <c r="N16" s="153">
        <f>Vulnerability!H15</f>
        <v>4.4000000000000004</v>
      </c>
      <c r="O16" s="153">
        <f>Vulnerability!M15</f>
        <v>0.6</v>
      </c>
      <c r="P16" s="43">
        <f>Vulnerability!N15</f>
        <v>4.9000000000000004</v>
      </c>
      <c r="Q16" s="153">
        <f>Vulnerability!S15</f>
        <v>7.7</v>
      </c>
      <c r="R16" s="152">
        <f>Vulnerability!W15</f>
        <v>1.8</v>
      </c>
      <c r="S16" s="152">
        <f>Vulnerability!Z15</f>
        <v>4.9000000000000004</v>
      </c>
      <c r="T16" s="152">
        <f>Vulnerability!AC15</f>
        <v>4</v>
      </c>
      <c r="U16" s="152">
        <f>Vulnerability!AI15</f>
        <v>5.2</v>
      </c>
      <c r="V16" s="153">
        <f>Vulnerability!AJ15</f>
        <v>4.0999999999999996</v>
      </c>
      <c r="W16" s="43">
        <f>Vulnerability!AK15</f>
        <v>6.2</v>
      </c>
      <c r="X16" s="44">
        <f t="shared" si="1"/>
        <v>5.6</v>
      </c>
      <c r="Y16" s="168">
        <f>'Lack of Coping Capacity'!D15</f>
        <v>3</v>
      </c>
      <c r="Z16" s="151">
        <f>'Lack of Coping Capacity'!G15</f>
        <v>6.8</v>
      </c>
      <c r="AA16" s="43">
        <f>'Lack of Coping Capacity'!H15</f>
        <v>4.9000000000000004</v>
      </c>
      <c r="AB16" s="151">
        <f>'Lack of Coping Capacity'!M15</f>
        <v>5.6</v>
      </c>
      <c r="AC16" s="151">
        <f>'Lack of Coping Capacity'!R15</f>
        <v>5.0999999999999996</v>
      </c>
      <c r="AD16" s="151">
        <f>'Lack of Coping Capacity'!W15</f>
        <v>5.6</v>
      </c>
      <c r="AE16" s="43">
        <f>'Lack of Coping Capacity'!X15</f>
        <v>5.4</v>
      </c>
      <c r="AF16" s="44">
        <f t="shared" si="2"/>
        <v>5.2</v>
      </c>
      <c r="AG16" s="160">
        <f t="shared" si="3"/>
        <v>6</v>
      </c>
      <c r="AH16" s="186" t="str">
        <f t="shared" si="7"/>
        <v>High</v>
      </c>
      <c r="AI16" s="179">
        <f t="shared" si="4"/>
        <v>22</v>
      </c>
      <c r="AJ16" s="182">
        <f>VLOOKUP($B16,'Lack of Reliability Index'!$A$2:$H$192,8,FALSE)</f>
        <v>0.83660130718954306</v>
      </c>
      <c r="AK16" s="51">
        <f>'Imputed and missing data hidden'!BA14</f>
        <v>0</v>
      </c>
      <c r="AL16" s="180">
        <f t="shared" si="5"/>
        <v>0</v>
      </c>
      <c r="AM16" s="51" t="str">
        <f t="shared" si="6"/>
        <v/>
      </c>
      <c r="AN16" s="181">
        <f>'Indicator Date hidden2'!BB15</f>
        <v>0.15686274509803921</v>
      </c>
      <c r="AO16" s="187"/>
    </row>
    <row r="17" spans="1:41" ht="15.75" thickBot="1" x14ac:dyDescent="0.3">
      <c r="A17" s="130" t="s">
        <v>27</v>
      </c>
      <c r="B17" s="47" t="s">
        <v>26</v>
      </c>
      <c r="C17" s="158">
        <f>'Hazard &amp; Exposure'!AO16</f>
        <v>0.1</v>
      </c>
      <c r="D17" s="157">
        <f>'Hazard &amp; Exposure'!AP16</f>
        <v>0.1</v>
      </c>
      <c r="E17" s="157">
        <f>'Hazard &amp; Exposure'!AQ16</f>
        <v>5.7</v>
      </c>
      <c r="F17" s="157">
        <f>'Hazard &amp; Exposure'!AR16</f>
        <v>4.5999999999999996</v>
      </c>
      <c r="G17" s="157">
        <f>'Hazard &amp; Exposure'!AU16</f>
        <v>0.5</v>
      </c>
      <c r="H17" s="43">
        <f>'Hazard &amp; Exposure'!AV16</f>
        <v>2.6</v>
      </c>
      <c r="I17" s="157">
        <f>'Hazard &amp; Exposure'!AY16</f>
        <v>0</v>
      </c>
      <c r="J17" s="157">
        <f>'Hazard &amp; Exposure'!BB16</f>
        <v>0</v>
      </c>
      <c r="K17" s="43">
        <f>'Hazard &amp; Exposure'!BC16</f>
        <v>0</v>
      </c>
      <c r="L17" s="44">
        <f t="shared" si="0"/>
        <v>1.4</v>
      </c>
      <c r="M17" s="155">
        <f>Vulnerability!E16</f>
        <v>2.4</v>
      </c>
      <c r="N17" s="153">
        <f>Vulnerability!H16</f>
        <v>4.7</v>
      </c>
      <c r="O17" s="153">
        <f>Vulnerability!M16</f>
        <v>0.2</v>
      </c>
      <c r="P17" s="43">
        <f>Vulnerability!N16</f>
        <v>2.4</v>
      </c>
      <c r="Q17" s="153">
        <f>Vulnerability!S16</f>
        <v>0</v>
      </c>
      <c r="R17" s="152">
        <f>Vulnerability!W16</f>
        <v>1.3</v>
      </c>
      <c r="S17" s="152">
        <f>Vulnerability!Z16</f>
        <v>0.9</v>
      </c>
      <c r="T17" s="152">
        <f>Vulnerability!AC16</f>
        <v>0</v>
      </c>
      <c r="U17" s="152">
        <f>Vulnerability!AI16</f>
        <v>1.9</v>
      </c>
      <c r="V17" s="153">
        <f>Vulnerability!AJ16</f>
        <v>1</v>
      </c>
      <c r="W17" s="43">
        <f>Vulnerability!AK16</f>
        <v>0.5</v>
      </c>
      <c r="X17" s="44">
        <f t="shared" si="1"/>
        <v>1.5</v>
      </c>
      <c r="Y17" s="168">
        <f>'Lack of Coping Capacity'!D16</f>
        <v>2.8</v>
      </c>
      <c r="Z17" s="151">
        <f>'Lack of Coping Capacity'!G16</f>
        <v>3</v>
      </c>
      <c r="AA17" s="43">
        <f>'Lack of Coping Capacity'!H16</f>
        <v>2.9</v>
      </c>
      <c r="AB17" s="151">
        <f>'Lack of Coping Capacity'!M16</f>
        <v>2.2999999999999998</v>
      </c>
      <c r="AC17" s="151">
        <f>'Lack of Coping Capacity'!R16</f>
        <v>0.2</v>
      </c>
      <c r="AD17" s="151">
        <f>'Lack of Coping Capacity'!W16</f>
        <v>3.4</v>
      </c>
      <c r="AE17" s="43">
        <f>'Lack of Coping Capacity'!X16</f>
        <v>2</v>
      </c>
      <c r="AF17" s="44">
        <f t="shared" si="2"/>
        <v>2.5</v>
      </c>
      <c r="AG17" s="160">
        <f t="shared" si="3"/>
        <v>1.7</v>
      </c>
      <c r="AH17" s="186" t="str">
        <f t="shared" si="7"/>
        <v>Very Low</v>
      </c>
      <c r="AI17" s="179">
        <f t="shared" si="4"/>
        <v>164</v>
      </c>
      <c r="AJ17" s="182">
        <f>VLOOKUP($B17,'Lack of Reliability Index'!$A$2:$H$192,8,FALSE)</f>
        <v>3.8297872340425529</v>
      </c>
      <c r="AK17" s="51">
        <f>'Imputed and missing data hidden'!BA15</f>
        <v>5</v>
      </c>
      <c r="AL17" s="180">
        <f t="shared" si="5"/>
        <v>9.8039215686274508E-2</v>
      </c>
      <c r="AM17" s="51" t="str">
        <f t="shared" si="6"/>
        <v/>
      </c>
      <c r="AN17" s="181">
        <f>'Indicator Date hidden2'!BB16</f>
        <v>0.46808510638297873</v>
      </c>
      <c r="AO17" s="187"/>
    </row>
    <row r="18" spans="1:41" ht="15.75" thickBot="1" x14ac:dyDescent="0.3">
      <c r="A18" s="130" t="s">
        <v>29</v>
      </c>
      <c r="B18" s="47" t="s">
        <v>28</v>
      </c>
      <c r="C18" s="158">
        <f>'Hazard &amp; Exposure'!AO17</f>
        <v>0.1</v>
      </c>
      <c r="D18" s="157">
        <f>'Hazard &amp; Exposure'!AP17</f>
        <v>6.2</v>
      </c>
      <c r="E18" s="157">
        <f>'Hazard &amp; Exposure'!AQ17</f>
        <v>0</v>
      </c>
      <c r="F18" s="157">
        <f>'Hazard &amp; Exposure'!AR17</f>
        <v>0</v>
      </c>
      <c r="G18" s="157">
        <f>'Hazard &amp; Exposure'!AU17</f>
        <v>3.1</v>
      </c>
      <c r="H18" s="43">
        <f>'Hazard &amp; Exposure'!AV17</f>
        <v>2.2999999999999998</v>
      </c>
      <c r="I18" s="157">
        <f>'Hazard &amp; Exposure'!AY17</f>
        <v>4.0999999999999996</v>
      </c>
      <c r="J18" s="157">
        <f>'Hazard &amp; Exposure'!BB17</f>
        <v>0</v>
      </c>
      <c r="K18" s="43">
        <f>'Hazard &amp; Exposure'!BC17</f>
        <v>2.9</v>
      </c>
      <c r="L18" s="44">
        <f t="shared" si="0"/>
        <v>2.6</v>
      </c>
      <c r="M18" s="155">
        <f>Vulnerability!E17</f>
        <v>1.5</v>
      </c>
      <c r="N18" s="153">
        <f>Vulnerability!H17</f>
        <v>1.2</v>
      </c>
      <c r="O18" s="153">
        <f>Vulnerability!M17</f>
        <v>0.1</v>
      </c>
      <c r="P18" s="43">
        <f>Vulnerability!N17</f>
        <v>1.1000000000000001</v>
      </c>
      <c r="Q18" s="153">
        <f>Vulnerability!S17</f>
        <v>1.7</v>
      </c>
      <c r="R18" s="152">
        <f>Vulnerability!W17</f>
        <v>0.9</v>
      </c>
      <c r="S18" s="152">
        <f>Vulnerability!Z17</f>
        <v>0.3</v>
      </c>
      <c r="T18" s="152">
        <f>Vulnerability!AC17</f>
        <v>0.8</v>
      </c>
      <c r="U18" s="152">
        <f>Vulnerability!AI17</f>
        <v>2.4</v>
      </c>
      <c r="V18" s="153">
        <f>Vulnerability!AJ17</f>
        <v>1.1000000000000001</v>
      </c>
      <c r="W18" s="43">
        <f>Vulnerability!AK17</f>
        <v>1.4</v>
      </c>
      <c r="X18" s="44">
        <f t="shared" si="1"/>
        <v>1.3</v>
      </c>
      <c r="Y18" s="168">
        <f>'Lack of Coping Capacity'!D17</f>
        <v>2.8</v>
      </c>
      <c r="Z18" s="151">
        <f>'Lack of Coping Capacity'!G17</f>
        <v>5.8</v>
      </c>
      <c r="AA18" s="43">
        <f>'Lack of Coping Capacity'!H17</f>
        <v>4.3</v>
      </c>
      <c r="AB18" s="151">
        <f>'Lack of Coping Capacity'!M17</f>
        <v>2</v>
      </c>
      <c r="AC18" s="151">
        <f>'Lack of Coping Capacity'!R17</f>
        <v>0.3</v>
      </c>
      <c r="AD18" s="151">
        <f>'Lack of Coping Capacity'!W17</f>
        <v>1.8</v>
      </c>
      <c r="AE18" s="43">
        <f>'Lack of Coping Capacity'!X17</f>
        <v>1.4</v>
      </c>
      <c r="AF18" s="44">
        <f t="shared" si="2"/>
        <v>3</v>
      </c>
      <c r="AG18" s="160">
        <f t="shared" si="3"/>
        <v>2.2000000000000002</v>
      </c>
      <c r="AH18" s="186" t="str">
        <f t="shared" si="7"/>
        <v>Low</v>
      </c>
      <c r="AI18" s="179">
        <f t="shared" si="4"/>
        <v>144</v>
      </c>
      <c r="AJ18" s="182">
        <f>VLOOKUP($B18,'Lack of Reliability Index'!$A$2:$H$192,8,FALSE)</f>
        <v>2.7290780141843989</v>
      </c>
      <c r="AK18" s="51">
        <f>'Imputed and missing data hidden'!BA16</f>
        <v>3</v>
      </c>
      <c r="AL18" s="180">
        <f t="shared" si="5"/>
        <v>5.8823529411764705E-2</v>
      </c>
      <c r="AM18" s="51" t="str">
        <f t="shared" si="6"/>
        <v/>
      </c>
      <c r="AN18" s="181">
        <f>'Indicator Date hidden2'!BB17</f>
        <v>0.36170212765957449</v>
      </c>
      <c r="AO18" s="187"/>
    </row>
    <row r="19" spans="1:41" ht="15.75" thickBot="1" x14ac:dyDescent="0.3">
      <c r="A19" s="130" t="s">
        <v>31</v>
      </c>
      <c r="B19" s="47" t="s">
        <v>30</v>
      </c>
      <c r="C19" s="158">
        <f>'Hazard &amp; Exposure'!AO18</f>
        <v>2.7</v>
      </c>
      <c r="D19" s="157">
        <f>'Hazard &amp; Exposure'!AP18</f>
        <v>4</v>
      </c>
      <c r="E19" s="157">
        <f>'Hazard &amp; Exposure'!AQ18</f>
        <v>0</v>
      </c>
      <c r="F19" s="157">
        <f>'Hazard &amp; Exposure'!AR18</f>
        <v>0</v>
      </c>
      <c r="G19" s="157">
        <f>'Hazard &amp; Exposure'!AU18</f>
        <v>0.5</v>
      </c>
      <c r="H19" s="43">
        <f>'Hazard &amp; Exposure'!AV18</f>
        <v>1.6</v>
      </c>
      <c r="I19" s="157">
        <f>'Hazard &amp; Exposure'!AY18</f>
        <v>7.8</v>
      </c>
      <c r="J19" s="157">
        <f>'Hazard &amp; Exposure'!BB18</f>
        <v>0</v>
      </c>
      <c r="K19" s="43">
        <f>'Hazard &amp; Exposure'!BC18</f>
        <v>5.5</v>
      </c>
      <c r="L19" s="44">
        <f t="shared" si="0"/>
        <v>3.8</v>
      </c>
      <c r="M19" s="155">
        <f>Vulnerability!E18</f>
        <v>0.8</v>
      </c>
      <c r="N19" s="153">
        <f>Vulnerability!H18</f>
        <v>0.8</v>
      </c>
      <c r="O19" s="153">
        <f>Vulnerability!M18</f>
        <v>0</v>
      </c>
      <c r="P19" s="43">
        <f>Vulnerability!N18</f>
        <v>0.6</v>
      </c>
      <c r="Q19" s="153">
        <f>Vulnerability!S18</f>
        <v>4.9000000000000004</v>
      </c>
      <c r="R19" s="152">
        <f>Vulnerability!W18</f>
        <v>0.2</v>
      </c>
      <c r="S19" s="152">
        <f>Vulnerability!Z18</f>
        <v>0.3</v>
      </c>
      <c r="T19" s="152">
        <f>Vulnerability!AC18</f>
        <v>0</v>
      </c>
      <c r="U19" s="152">
        <f>Vulnerability!AI18</f>
        <v>0.4</v>
      </c>
      <c r="V19" s="153">
        <f>Vulnerability!AJ18</f>
        <v>0.2</v>
      </c>
      <c r="W19" s="43">
        <f>Vulnerability!AK18</f>
        <v>2.9</v>
      </c>
      <c r="X19" s="44">
        <f t="shared" si="1"/>
        <v>1.8</v>
      </c>
      <c r="Y19" s="168" t="str">
        <f>'Lack of Coping Capacity'!D18</f>
        <v>x</v>
      </c>
      <c r="Z19" s="151">
        <f>'Lack of Coping Capacity'!G18</f>
        <v>2.4</v>
      </c>
      <c r="AA19" s="43">
        <f>'Lack of Coping Capacity'!H18</f>
        <v>2.4</v>
      </c>
      <c r="AB19" s="151">
        <f>'Lack of Coping Capacity'!M18</f>
        <v>2</v>
      </c>
      <c r="AC19" s="151">
        <f>'Lack of Coping Capacity'!R18</f>
        <v>0</v>
      </c>
      <c r="AD19" s="151">
        <f>'Lack of Coping Capacity'!W18</f>
        <v>0.2</v>
      </c>
      <c r="AE19" s="43">
        <f>'Lack of Coping Capacity'!X18</f>
        <v>0.7</v>
      </c>
      <c r="AF19" s="44">
        <f t="shared" si="2"/>
        <v>1.6</v>
      </c>
      <c r="AG19" s="160">
        <f t="shared" si="3"/>
        <v>2.2000000000000002</v>
      </c>
      <c r="AH19" s="186" t="str">
        <f t="shared" si="7"/>
        <v>Low</v>
      </c>
      <c r="AI19" s="179">
        <f t="shared" si="4"/>
        <v>144</v>
      </c>
      <c r="AJ19" s="182">
        <f>VLOOKUP($B19,'Lack of Reliability Index'!$A$2:$H$192,8,FALSE)</f>
        <v>2.7348837209302337</v>
      </c>
      <c r="AK19" s="51">
        <f>'Imputed and missing data hidden'!BA17</f>
        <v>7</v>
      </c>
      <c r="AL19" s="180">
        <f t="shared" si="5"/>
        <v>0.13725490196078433</v>
      </c>
      <c r="AM19" s="51" t="str">
        <f t="shared" si="6"/>
        <v/>
      </c>
      <c r="AN19" s="181">
        <f>'Indicator Date hidden2'!BB18</f>
        <v>0.16279069767441862</v>
      </c>
      <c r="AO19" s="187"/>
    </row>
    <row r="20" spans="1:41" ht="15.75" thickBot="1" x14ac:dyDescent="0.3">
      <c r="A20" s="130" t="s">
        <v>33</v>
      </c>
      <c r="B20" s="47" t="s">
        <v>32</v>
      </c>
      <c r="C20" s="158">
        <f>'Hazard &amp; Exposure'!AO19</f>
        <v>2</v>
      </c>
      <c r="D20" s="157">
        <f>'Hazard &amp; Exposure'!AP19</f>
        <v>8.4</v>
      </c>
      <c r="E20" s="157">
        <f>'Hazard &amp; Exposure'!AQ19</f>
        <v>5.3</v>
      </c>
      <c r="F20" s="157">
        <f>'Hazard &amp; Exposure'!AR19</f>
        <v>7.2</v>
      </c>
      <c r="G20" s="157">
        <f>'Hazard &amp; Exposure'!AU19</f>
        <v>1</v>
      </c>
      <c r="H20" s="43">
        <f>'Hazard &amp; Exposure'!AV19</f>
        <v>5.5</v>
      </c>
      <c r="I20" s="157">
        <f>'Hazard &amp; Exposure'!AY19</f>
        <v>0.3</v>
      </c>
      <c r="J20" s="157">
        <f>'Hazard &amp; Exposure'!BB19</f>
        <v>0</v>
      </c>
      <c r="K20" s="43">
        <f>'Hazard &amp; Exposure'!BC19</f>
        <v>0.2</v>
      </c>
      <c r="L20" s="44">
        <f t="shared" si="0"/>
        <v>3.3</v>
      </c>
      <c r="M20" s="155">
        <f>Vulnerability!E19</f>
        <v>4.7</v>
      </c>
      <c r="N20" s="153">
        <f>Vulnerability!H19</f>
        <v>3.9</v>
      </c>
      <c r="O20" s="153">
        <f>Vulnerability!M19</f>
        <v>1</v>
      </c>
      <c r="P20" s="43">
        <f>Vulnerability!N19</f>
        <v>3.6</v>
      </c>
      <c r="Q20" s="153">
        <f>Vulnerability!S19</f>
        <v>0</v>
      </c>
      <c r="R20" s="152">
        <f>Vulnerability!W19</f>
        <v>1.4</v>
      </c>
      <c r="S20" s="152">
        <f>Vulnerability!Z19</f>
        <v>1.3</v>
      </c>
      <c r="T20" s="152">
        <f>Vulnerability!AC19</f>
        <v>0.7</v>
      </c>
      <c r="U20" s="152">
        <f>Vulnerability!AI19</f>
        <v>2.6</v>
      </c>
      <c r="V20" s="153">
        <f>Vulnerability!AJ19</f>
        <v>1.5</v>
      </c>
      <c r="W20" s="43">
        <f>Vulnerability!AK19</f>
        <v>0.8</v>
      </c>
      <c r="X20" s="44">
        <f t="shared" si="1"/>
        <v>2.2999999999999998</v>
      </c>
      <c r="Y20" s="168" t="str">
        <f>'Lack of Coping Capacity'!D19</f>
        <v>x</v>
      </c>
      <c r="Z20" s="151">
        <f>'Lack of Coping Capacity'!G19</f>
        <v>6.4</v>
      </c>
      <c r="AA20" s="43">
        <f>'Lack of Coping Capacity'!H19</f>
        <v>6.4</v>
      </c>
      <c r="AB20" s="151">
        <f>'Lack of Coping Capacity'!M19</f>
        <v>4.3</v>
      </c>
      <c r="AC20" s="151">
        <f>'Lack of Coping Capacity'!R19</f>
        <v>2.9</v>
      </c>
      <c r="AD20" s="151">
        <f>'Lack of Coping Capacity'!W19</f>
        <v>4.4000000000000004</v>
      </c>
      <c r="AE20" s="43">
        <f>'Lack of Coping Capacity'!X19</f>
        <v>3.9</v>
      </c>
      <c r="AF20" s="44">
        <f t="shared" si="2"/>
        <v>5.3</v>
      </c>
      <c r="AG20" s="160">
        <f t="shared" si="3"/>
        <v>3.4</v>
      </c>
      <c r="AH20" s="186" t="str">
        <f t="shared" si="7"/>
        <v>Low</v>
      </c>
      <c r="AI20" s="179">
        <f t="shared" si="4"/>
        <v>101</v>
      </c>
      <c r="AJ20" s="182">
        <f>VLOOKUP($B20,'Lack of Reliability Index'!$A$2:$H$192,8,FALSE)</f>
        <v>3.6444444444444448</v>
      </c>
      <c r="AK20" s="51">
        <f>'Imputed and missing data hidden'!BA18</f>
        <v>2</v>
      </c>
      <c r="AL20" s="180">
        <f t="shared" si="5"/>
        <v>3.9215686274509803E-2</v>
      </c>
      <c r="AM20" s="51" t="str">
        <f t="shared" si="6"/>
        <v/>
      </c>
      <c r="AN20" s="181">
        <f>'Indicator Date hidden2'!BB19</f>
        <v>0.58333333333333337</v>
      </c>
      <c r="AO20" s="187"/>
    </row>
    <row r="21" spans="1:41" ht="15.75" thickBot="1" x14ac:dyDescent="0.3">
      <c r="A21" s="130" t="s">
        <v>35</v>
      </c>
      <c r="B21" s="47" t="s">
        <v>34</v>
      </c>
      <c r="C21" s="158">
        <f>'Hazard &amp; Exposure'!AO20</f>
        <v>0.1</v>
      </c>
      <c r="D21" s="157">
        <f>'Hazard &amp; Exposure'!AP20</f>
        <v>5.0999999999999996</v>
      </c>
      <c r="E21" s="157">
        <f>'Hazard &amp; Exposure'!AQ20</f>
        <v>0</v>
      </c>
      <c r="F21" s="157">
        <f>'Hazard &amp; Exposure'!AR20</f>
        <v>0</v>
      </c>
      <c r="G21" s="157">
        <f>'Hazard &amp; Exposure'!AU20</f>
        <v>0.5</v>
      </c>
      <c r="H21" s="43">
        <f>'Hazard &amp; Exposure'!AV20</f>
        <v>1.4</v>
      </c>
      <c r="I21" s="157">
        <f>'Hazard &amp; Exposure'!AY20</f>
        <v>3.8</v>
      </c>
      <c r="J21" s="157">
        <f>'Hazard &amp; Exposure'!BB20</f>
        <v>0</v>
      </c>
      <c r="K21" s="43">
        <f>'Hazard &amp; Exposure'!BC20</f>
        <v>2.7</v>
      </c>
      <c r="L21" s="44">
        <f t="shared" si="0"/>
        <v>2.1</v>
      </c>
      <c r="M21" s="155">
        <f>Vulnerability!E20</f>
        <v>8.5</v>
      </c>
      <c r="N21" s="153">
        <f>Vulnerability!H20</f>
        <v>6.4</v>
      </c>
      <c r="O21" s="153">
        <f>Vulnerability!M20</f>
        <v>2.2999999999999998</v>
      </c>
      <c r="P21" s="43">
        <f>Vulnerability!N20</f>
        <v>6.4</v>
      </c>
      <c r="Q21" s="153">
        <f>Vulnerability!S20</f>
        <v>1</v>
      </c>
      <c r="R21" s="152">
        <f>Vulnerability!W20</f>
        <v>3.3</v>
      </c>
      <c r="S21" s="152">
        <f>Vulnerability!Z20</f>
        <v>5.8</v>
      </c>
      <c r="T21" s="152">
        <f>Vulnerability!AC20</f>
        <v>0</v>
      </c>
      <c r="U21" s="152">
        <f>Vulnerability!AI20</f>
        <v>4.5999999999999996</v>
      </c>
      <c r="V21" s="153">
        <f>Vulnerability!AJ20</f>
        <v>3.7</v>
      </c>
      <c r="W21" s="43">
        <f>Vulnerability!AK20</f>
        <v>2.5</v>
      </c>
      <c r="X21" s="44">
        <f t="shared" si="1"/>
        <v>4.7</v>
      </c>
      <c r="Y21" s="168">
        <f>'Lack of Coping Capacity'!D20</f>
        <v>5.5</v>
      </c>
      <c r="Z21" s="151">
        <f>'Lack of Coping Capacity'!G20</f>
        <v>6.1</v>
      </c>
      <c r="AA21" s="43">
        <f>'Lack of Coping Capacity'!H20</f>
        <v>5.8</v>
      </c>
      <c r="AB21" s="151">
        <f>'Lack of Coping Capacity'!M20</f>
        <v>7.7</v>
      </c>
      <c r="AC21" s="151">
        <f>'Lack of Coping Capacity'!R20</f>
        <v>7.4</v>
      </c>
      <c r="AD21" s="151">
        <f>'Lack of Coping Capacity'!W20</f>
        <v>7.6</v>
      </c>
      <c r="AE21" s="43">
        <f>'Lack of Coping Capacity'!X20</f>
        <v>7.6</v>
      </c>
      <c r="AF21" s="44">
        <f t="shared" si="2"/>
        <v>6.8</v>
      </c>
      <c r="AG21" s="160">
        <f t="shared" si="3"/>
        <v>4.0999999999999996</v>
      </c>
      <c r="AH21" s="186" t="str">
        <f t="shared" si="7"/>
        <v>Medium</v>
      </c>
      <c r="AI21" s="179">
        <f t="shared" si="4"/>
        <v>79</v>
      </c>
      <c r="AJ21" s="182">
        <f>VLOOKUP($B21,'Lack of Reliability Index'!$A$2:$H$192,8,FALSE)</f>
        <v>1.173333333333332</v>
      </c>
      <c r="AK21" s="51">
        <f>'Imputed and missing data hidden'!BA19</f>
        <v>0</v>
      </c>
      <c r="AL21" s="180">
        <f t="shared" si="5"/>
        <v>0</v>
      </c>
      <c r="AM21" s="51" t="str">
        <f t="shared" si="6"/>
        <v/>
      </c>
      <c r="AN21" s="181">
        <f>'Indicator Date hidden2'!BB20</f>
        <v>0.22</v>
      </c>
      <c r="AO21" s="187"/>
    </row>
    <row r="22" spans="1:41" ht="15.75" thickBot="1" x14ac:dyDescent="0.3">
      <c r="A22" s="130" t="s">
        <v>37</v>
      </c>
      <c r="B22" s="47" t="s">
        <v>36</v>
      </c>
      <c r="C22" s="158">
        <f>'Hazard &amp; Exposure'!AO21</f>
        <v>7.2</v>
      </c>
      <c r="D22" s="157">
        <f>'Hazard &amp; Exposure'!AP21</f>
        <v>5.4</v>
      </c>
      <c r="E22" s="157">
        <f>'Hazard &amp; Exposure'!AQ21</f>
        <v>0</v>
      </c>
      <c r="F22" s="157">
        <f>'Hazard &amp; Exposure'!AR21</f>
        <v>0</v>
      </c>
      <c r="G22" s="157">
        <f>'Hazard &amp; Exposure'!AU21</f>
        <v>0</v>
      </c>
      <c r="H22" s="43">
        <f>'Hazard &amp; Exposure'!AV21</f>
        <v>3.2</v>
      </c>
      <c r="I22" s="157">
        <f>'Hazard &amp; Exposure'!AY21</f>
        <v>0.1</v>
      </c>
      <c r="J22" s="157">
        <f>'Hazard &amp; Exposure'!BB21</f>
        <v>0</v>
      </c>
      <c r="K22" s="43">
        <f>'Hazard &amp; Exposure'!BC21</f>
        <v>0.1</v>
      </c>
      <c r="L22" s="44">
        <f t="shared" si="0"/>
        <v>1.8</v>
      </c>
      <c r="M22" s="155">
        <f>Vulnerability!E21</f>
        <v>6.7</v>
      </c>
      <c r="N22" s="153">
        <f>Vulnerability!H21</f>
        <v>5</v>
      </c>
      <c r="O22" s="153">
        <f>Vulnerability!M21</f>
        <v>1.7</v>
      </c>
      <c r="P22" s="43">
        <f>Vulnerability!N21</f>
        <v>5</v>
      </c>
      <c r="Q22" s="153">
        <f>Vulnerability!S21</f>
        <v>0</v>
      </c>
      <c r="R22" s="152">
        <f>Vulnerability!W21</f>
        <v>1.1000000000000001</v>
      </c>
      <c r="S22" s="152">
        <f>Vulnerability!Z21</f>
        <v>2.7</v>
      </c>
      <c r="T22" s="152">
        <f>Vulnerability!AC21</f>
        <v>0</v>
      </c>
      <c r="U22" s="152">
        <f>Vulnerability!AI21</f>
        <v>4.3</v>
      </c>
      <c r="V22" s="153">
        <f>Vulnerability!AJ21</f>
        <v>2.2000000000000002</v>
      </c>
      <c r="W22" s="43">
        <f>Vulnerability!AK21</f>
        <v>1.2</v>
      </c>
      <c r="X22" s="44">
        <f t="shared" si="1"/>
        <v>3.3</v>
      </c>
      <c r="Y22" s="168">
        <f>'Lack of Coping Capacity'!D21</f>
        <v>4.5</v>
      </c>
      <c r="Z22" s="151">
        <f>'Lack of Coping Capacity'!G21</f>
        <v>3.7</v>
      </c>
      <c r="AA22" s="43">
        <f>'Lack of Coping Capacity'!H21</f>
        <v>4.0999999999999996</v>
      </c>
      <c r="AB22" s="151">
        <f>'Lack of Coping Capacity'!M21</f>
        <v>4.5999999999999996</v>
      </c>
      <c r="AC22" s="151">
        <f>'Lack of Coping Capacity'!R21</f>
        <v>5.0999999999999996</v>
      </c>
      <c r="AD22" s="151">
        <f>'Lack of Coping Capacity'!W21</f>
        <v>5.0999999999999996</v>
      </c>
      <c r="AE22" s="43">
        <f>'Lack of Coping Capacity'!X21</f>
        <v>4.9000000000000004</v>
      </c>
      <c r="AF22" s="44">
        <f t="shared" si="2"/>
        <v>4.5</v>
      </c>
      <c r="AG22" s="160">
        <f t="shared" si="3"/>
        <v>3</v>
      </c>
      <c r="AH22" s="186" t="str">
        <f t="shared" si="7"/>
        <v>Low</v>
      </c>
      <c r="AI22" s="179">
        <f t="shared" si="4"/>
        <v>115</v>
      </c>
      <c r="AJ22" s="182">
        <f>VLOOKUP($B22,'Lack of Reliability Index'!$A$2:$H$192,8,FALSE)</f>
        <v>2.5599999999999987</v>
      </c>
      <c r="AK22" s="51">
        <f>'Imputed and missing data hidden'!BA20</f>
        <v>2</v>
      </c>
      <c r="AL22" s="180">
        <f t="shared" si="5"/>
        <v>3.9215686274509803E-2</v>
      </c>
      <c r="AM22" s="51" t="str">
        <f t="shared" si="6"/>
        <v/>
      </c>
      <c r="AN22" s="181">
        <f>'Indicator Date hidden2'!BB21</f>
        <v>0.38</v>
      </c>
      <c r="AO22" s="187"/>
    </row>
    <row r="23" spans="1:41" ht="15.75" thickBot="1" x14ac:dyDescent="0.3">
      <c r="A23" s="130" t="s">
        <v>841</v>
      </c>
      <c r="B23" s="47" t="s">
        <v>38</v>
      </c>
      <c r="C23" s="158">
        <f>'Hazard &amp; Exposure'!AO22</f>
        <v>6.3</v>
      </c>
      <c r="D23" s="157">
        <f>'Hazard &amp; Exposure'!AP22</f>
        <v>5.5</v>
      </c>
      <c r="E23" s="157">
        <f>'Hazard &amp; Exposure'!AQ22</f>
        <v>0</v>
      </c>
      <c r="F23" s="157">
        <f>'Hazard &amp; Exposure'!AR22</f>
        <v>0</v>
      </c>
      <c r="G23" s="157">
        <f>'Hazard &amp; Exposure'!AU22</f>
        <v>4.2</v>
      </c>
      <c r="H23" s="43">
        <f>'Hazard &amp; Exposure'!AV22</f>
        <v>3.7</v>
      </c>
      <c r="I23" s="157">
        <f>'Hazard &amp; Exposure'!AY22</f>
        <v>6.9</v>
      </c>
      <c r="J23" s="157">
        <f>'Hazard &amp; Exposure'!BB22</f>
        <v>0</v>
      </c>
      <c r="K23" s="43">
        <f>'Hazard &amp; Exposure'!BC22</f>
        <v>4.8</v>
      </c>
      <c r="L23" s="44">
        <f t="shared" si="0"/>
        <v>4.3</v>
      </c>
      <c r="M23" s="155">
        <f>Vulnerability!E22</f>
        <v>6</v>
      </c>
      <c r="N23" s="153">
        <f>Vulnerability!H22</f>
        <v>5.4</v>
      </c>
      <c r="O23" s="153">
        <f>Vulnerability!M22</f>
        <v>1.1000000000000001</v>
      </c>
      <c r="P23" s="43">
        <f>Vulnerability!N22</f>
        <v>4.5999999999999996</v>
      </c>
      <c r="Q23" s="153">
        <f>Vulnerability!S22</f>
        <v>0.9</v>
      </c>
      <c r="R23" s="152">
        <f>Vulnerability!W22</f>
        <v>0.9</v>
      </c>
      <c r="S23" s="152">
        <f>Vulnerability!Z22</f>
        <v>1.8</v>
      </c>
      <c r="T23" s="152">
        <f>Vulnerability!AC22</f>
        <v>1.6</v>
      </c>
      <c r="U23" s="152">
        <f>Vulnerability!AI22</f>
        <v>5.6</v>
      </c>
      <c r="V23" s="153">
        <f>Vulnerability!AJ22</f>
        <v>2.7</v>
      </c>
      <c r="W23" s="43">
        <f>Vulnerability!AK22</f>
        <v>1.8</v>
      </c>
      <c r="X23" s="44">
        <f t="shared" si="1"/>
        <v>3.3</v>
      </c>
      <c r="Y23" s="168">
        <f>'Lack of Coping Capacity'!D22</f>
        <v>5.6</v>
      </c>
      <c r="Z23" s="151">
        <f>'Lack of Coping Capacity'!G22</f>
        <v>6.4</v>
      </c>
      <c r="AA23" s="43">
        <f>'Lack of Coping Capacity'!H22</f>
        <v>6</v>
      </c>
      <c r="AB23" s="151">
        <f>'Lack of Coping Capacity'!M22</f>
        <v>3.2</v>
      </c>
      <c r="AC23" s="151">
        <f>'Lack of Coping Capacity'!R22</f>
        <v>5.6</v>
      </c>
      <c r="AD23" s="151">
        <f>'Lack of Coping Capacity'!W22</f>
        <v>5</v>
      </c>
      <c r="AE23" s="43">
        <f>'Lack of Coping Capacity'!X22</f>
        <v>4.5999999999999996</v>
      </c>
      <c r="AF23" s="44">
        <f t="shared" si="2"/>
        <v>5.3</v>
      </c>
      <c r="AG23" s="160">
        <f t="shared" si="3"/>
        <v>4.2</v>
      </c>
      <c r="AH23" s="186" t="str">
        <f t="shared" si="7"/>
        <v>Medium</v>
      </c>
      <c r="AI23" s="179">
        <f t="shared" si="4"/>
        <v>74</v>
      </c>
      <c r="AJ23" s="182">
        <f>VLOOKUP($B23,'Lack of Reliability Index'!$A$2:$H$192,8,FALSE)</f>
        <v>1.706666666666667</v>
      </c>
      <c r="AK23" s="51">
        <f>'Imputed and missing data hidden'!BA21</f>
        <v>0</v>
      </c>
      <c r="AL23" s="180">
        <f t="shared" si="5"/>
        <v>0</v>
      </c>
      <c r="AM23" s="51" t="str">
        <f t="shared" si="6"/>
        <v/>
      </c>
      <c r="AN23" s="181">
        <f>'Indicator Date hidden2'!BB22</f>
        <v>0.32</v>
      </c>
      <c r="AO23" s="187"/>
    </row>
    <row r="24" spans="1:41" ht="15.75" thickBot="1" x14ac:dyDescent="0.3">
      <c r="A24" s="130" t="s">
        <v>40</v>
      </c>
      <c r="B24" s="47" t="s">
        <v>39</v>
      </c>
      <c r="C24" s="158">
        <f>'Hazard &amp; Exposure'!AO23</f>
        <v>6.3</v>
      </c>
      <c r="D24" s="157">
        <f>'Hazard &amp; Exposure'!AP23</f>
        <v>7.1</v>
      </c>
      <c r="E24" s="157">
        <f>'Hazard &amp; Exposure'!AQ23</f>
        <v>3.1</v>
      </c>
      <c r="F24" s="157">
        <f>'Hazard &amp; Exposure'!AR23</f>
        <v>0</v>
      </c>
      <c r="G24" s="157">
        <f>'Hazard &amp; Exposure'!AU23</f>
        <v>3.4</v>
      </c>
      <c r="H24" s="43">
        <f>'Hazard &amp; Exposure'!AV23</f>
        <v>4.4000000000000004</v>
      </c>
      <c r="I24" s="157">
        <f>'Hazard &amp; Exposure'!AY23</f>
        <v>1.9</v>
      </c>
      <c r="J24" s="157">
        <f>'Hazard &amp; Exposure'!BB23</f>
        <v>0</v>
      </c>
      <c r="K24" s="43">
        <f>'Hazard &amp; Exposure'!BC23</f>
        <v>1.3</v>
      </c>
      <c r="L24" s="44">
        <f t="shared" si="0"/>
        <v>3</v>
      </c>
      <c r="M24" s="155">
        <f>Vulnerability!E23</f>
        <v>3.1</v>
      </c>
      <c r="N24" s="153">
        <f>Vulnerability!H23</f>
        <v>2.2000000000000002</v>
      </c>
      <c r="O24" s="153">
        <f>Vulnerability!M23</f>
        <v>1.8</v>
      </c>
      <c r="P24" s="43">
        <f>Vulnerability!N23</f>
        <v>2.6</v>
      </c>
      <c r="Q24" s="153">
        <f>Vulnerability!S23</f>
        <v>7.1</v>
      </c>
      <c r="R24" s="152">
        <f>Vulnerability!W23</f>
        <v>0.6</v>
      </c>
      <c r="S24" s="152">
        <f>Vulnerability!Z23</f>
        <v>0.4</v>
      </c>
      <c r="T24" s="152">
        <f>Vulnerability!AC23</f>
        <v>0</v>
      </c>
      <c r="U24" s="152">
        <f>Vulnerability!AI23</f>
        <v>2.4</v>
      </c>
      <c r="V24" s="153">
        <f>Vulnerability!AJ23</f>
        <v>0.9</v>
      </c>
      <c r="W24" s="43">
        <f>Vulnerability!AK23</f>
        <v>4.7</v>
      </c>
      <c r="X24" s="44">
        <f t="shared" si="1"/>
        <v>3.7</v>
      </c>
      <c r="Y24" s="168" t="str">
        <f>'Lack of Coping Capacity'!D23</f>
        <v>x</v>
      </c>
      <c r="Z24" s="151">
        <f>'Lack of Coping Capacity'!G23</f>
        <v>6.1</v>
      </c>
      <c r="AA24" s="43">
        <f>'Lack of Coping Capacity'!H23</f>
        <v>6.1</v>
      </c>
      <c r="AB24" s="151">
        <f>'Lack of Coping Capacity'!M23</f>
        <v>2.4</v>
      </c>
      <c r="AC24" s="151">
        <f>'Lack of Coping Capacity'!R23</f>
        <v>1.1000000000000001</v>
      </c>
      <c r="AD24" s="151">
        <f>'Lack of Coping Capacity'!W23</f>
        <v>4</v>
      </c>
      <c r="AE24" s="43">
        <f>'Lack of Coping Capacity'!X23</f>
        <v>2.5</v>
      </c>
      <c r="AF24" s="44">
        <f t="shared" si="2"/>
        <v>4.5</v>
      </c>
      <c r="AG24" s="160">
        <f t="shared" si="3"/>
        <v>3.7</v>
      </c>
      <c r="AH24" s="186" t="str">
        <f t="shared" si="7"/>
        <v>Medium</v>
      </c>
      <c r="AI24" s="179">
        <f t="shared" si="4"/>
        <v>95</v>
      </c>
      <c r="AJ24" s="182">
        <f>VLOOKUP($B24,'Lack of Reliability Index'!$A$2:$H$192,8,FALSE)</f>
        <v>3.2444444444444445</v>
      </c>
      <c r="AK24" s="51">
        <f>'Imputed and missing data hidden'!BA22</f>
        <v>3</v>
      </c>
      <c r="AL24" s="180">
        <f t="shared" si="5"/>
        <v>5.8823529411764705E-2</v>
      </c>
      <c r="AM24" s="51" t="str">
        <f t="shared" si="6"/>
        <v/>
      </c>
      <c r="AN24" s="181">
        <f>'Indicator Date hidden2'!BB23</f>
        <v>0.45833333333333331</v>
      </c>
      <c r="AO24" s="187"/>
    </row>
    <row r="25" spans="1:41" ht="15.75" thickBot="1" x14ac:dyDescent="0.3">
      <c r="A25" s="130" t="s">
        <v>42</v>
      </c>
      <c r="B25" s="47" t="s">
        <v>41</v>
      </c>
      <c r="C25" s="158">
        <f>'Hazard &amp; Exposure'!AO24</f>
        <v>0.1</v>
      </c>
      <c r="D25" s="157">
        <f>'Hazard &amp; Exposure'!AP24</f>
        <v>4.8</v>
      </c>
      <c r="E25" s="157">
        <f>'Hazard &amp; Exposure'!AQ24</f>
        <v>0</v>
      </c>
      <c r="F25" s="157">
        <f>'Hazard &amp; Exposure'!AR24</f>
        <v>0</v>
      </c>
      <c r="G25" s="157">
        <f>'Hazard &amp; Exposure'!AU24</f>
        <v>6.5</v>
      </c>
      <c r="H25" s="43">
        <f>'Hazard &amp; Exposure'!AV24</f>
        <v>2.8</v>
      </c>
      <c r="I25" s="157">
        <f>'Hazard &amp; Exposure'!AY24</f>
        <v>0.1</v>
      </c>
      <c r="J25" s="157">
        <f>'Hazard &amp; Exposure'!BB24</f>
        <v>0</v>
      </c>
      <c r="K25" s="43">
        <f>'Hazard &amp; Exposure'!BC24</f>
        <v>0.1</v>
      </c>
      <c r="L25" s="44">
        <f t="shared" si="0"/>
        <v>1.5</v>
      </c>
      <c r="M25" s="155">
        <f>Vulnerability!E24</f>
        <v>3.9</v>
      </c>
      <c r="N25" s="153">
        <f>Vulnerability!H24</f>
        <v>7.4</v>
      </c>
      <c r="O25" s="153">
        <f>Vulnerability!M24</f>
        <v>0.8</v>
      </c>
      <c r="P25" s="43">
        <f>Vulnerability!N24</f>
        <v>4</v>
      </c>
      <c r="Q25" s="153">
        <f>Vulnerability!S24</f>
        <v>2.1</v>
      </c>
      <c r="R25" s="152">
        <f>Vulnerability!W24</f>
        <v>5.3</v>
      </c>
      <c r="S25" s="152">
        <f>Vulnerability!Z24</f>
        <v>2.8</v>
      </c>
      <c r="T25" s="152">
        <f>Vulnerability!AC24</f>
        <v>0.3</v>
      </c>
      <c r="U25" s="152">
        <f>Vulnerability!AI24</f>
        <v>5.3</v>
      </c>
      <c r="V25" s="153">
        <f>Vulnerability!AJ24</f>
        <v>3.7</v>
      </c>
      <c r="W25" s="43">
        <f>Vulnerability!AK24</f>
        <v>2.9</v>
      </c>
      <c r="X25" s="44">
        <f t="shared" si="1"/>
        <v>3.5</v>
      </c>
      <c r="Y25" s="168">
        <f>'Lack of Coping Capacity'!D24</f>
        <v>5.6</v>
      </c>
      <c r="Z25" s="151">
        <f>'Lack of Coping Capacity'!G24</f>
        <v>4</v>
      </c>
      <c r="AA25" s="43">
        <f>'Lack of Coping Capacity'!H24</f>
        <v>4.8</v>
      </c>
      <c r="AB25" s="151">
        <f>'Lack of Coping Capacity'!M24</f>
        <v>3.9</v>
      </c>
      <c r="AC25" s="151">
        <f>'Lack of Coping Capacity'!R24</f>
        <v>4.8</v>
      </c>
      <c r="AD25" s="151">
        <f>'Lack of Coping Capacity'!W24</f>
        <v>4.5</v>
      </c>
      <c r="AE25" s="43">
        <f>'Lack of Coping Capacity'!X24</f>
        <v>4.4000000000000004</v>
      </c>
      <c r="AF25" s="44">
        <f t="shared" si="2"/>
        <v>4.5999999999999996</v>
      </c>
      <c r="AG25" s="160">
        <f t="shared" si="3"/>
        <v>2.9</v>
      </c>
      <c r="AH25" s="186" t="str">
        <f t="shared" si="7"/>
        <v>Low</v>
      </c>
      <c r="AI25" s="179">
        <f t="shared" si="4"/>
        <v>119</v>
      </c>
      <c r="AJ25" s="182">
        <f>VLOOKUP($B25,'Lack of Reliability Index'!$A$2:$H$192,8,FALSE)</f>
        <v>2.7700680272108835</v>
      </c>
      <c r="AK25" s="51">
        <f>'Imputed and missing data hidden'!BA23</f>
        <v>1</v>
      </c>
      <c r="AL25" s="180">
        <f t="shared" si="5"/>
        <v>1.9607843137254902E-2</v>
      </c>
      <c r="AM25" s="51" t="str">
        <f t="shared" si="6"/>
        <v/>
      </c>
      <c r="AN25" s="181">
        <f>'Indicator Date hidden2'!BB24</f>
        <v>0.46938775510204084</v>
      </c>
      <c r="AO25" s="187"/>
    </row>
    <row r="26" spans="1:41" ht="15.75" thickBot="1" x14ac:dyDescent="0.3">
      <c r="A26" s="130" t="s">
        <v>44</v>
      </c>
      <c r="B26" s="47" t="s">
        <v>43</v>
      </c>
      <c r="C26" s="158">
        <f>'Hazard &amp; Exposure'!AO25</f>
        <v>2.4</v>
      </c>
      <c r="D26" s="157">
        <f>'Hazard &amp; Exposure'!AP25</f>
        <v>8.1</v>
      </c>
      <c r="E26" s="157">
        <f>'Hazard &amp; Exposure'!AQ25</f>
        <v>0</v>
      </c>
      <c r="F26" s="157">
        <f>'Hazard &amp; Exposure'!AR25</f>
        <v>0</v>
      </c>
      <c r="G26" s="157">
        <f>'Hazard &amp; Exposure'!AU25</f>
        <v>4.5</v>
      </c>
      <c r="H26" s="43">
        <f>'Hazard &amp; Exposure'!AV25</f>
        <v>3.8</v>
      </c>
      <c r="I26" s="157">
        <f>'Hazard &amp; Exposure'!AY25</f>
        <v>8.3000000000000007</v>
      </c>
      <c r="J26" s="157">
        <f>'Hazard &amp; Exposure'!BB25</f>
        <v>7</v>
      </c>
      <c r="K26" s="43">
        <f>'Hazard &amp; Exposure'!BC25</f>
        <v>7</v>
      </c>
      <c r="L26" s="44">
        <f t="shared" si="0"/>
        <v>5.6</v>
      </c>
      <c r="M26" s="155">
        <f>Vulnerability!E25</f>
        <v>3.4</v>
      </c>
      <c r="N26" s="153">
        <f>Vulnerability!H25</f>
        <v>6.1</v>
      </c>
      <c r="O26" s="153">
        <f>Vulnerability!M25</f>
        <v>0.1</v>
      </c>
      <c r="P26" s="43">
        <f>Vulnerability!N25</f>
        <v>3.3</v>
      </c>
      <c r="Q26" s="153">
        <f>Vulnerability!S25</f>
        <v>1.7</v>
      </c>
      <c r="R26" s="152">
        <f>Vulnerability!W25</f>
        <v>0.7</v>
      </c>
      <c r="S26" s="152">
        <f>Vulnerability!Z25</f>
        <v>0.9</v>
      </c>
      <c r="T26" s="152">
        <f>Vulnerability!AC25</f>
        <v>0</v>
      </c>
      <c r="U26" s="152">
        <f>Vulnerability!AI25</f>
        <v>1.5</v>
      </c>
      <c r="V26" s="153">
        <f>Vulnerability!AJ25</f>
        <v>0.8</v>
      </c>
      <c r="W26" s="43">
        <f>Vulnerability!AK25</f>
        <v>1.3</v>
      </c>
      <c r="X26" s="44">
        <f t="shared" si="1"/>
        <v>2.4</v>
      </c>
      <c r="Y26" s="168">
        <f>'Lack of Coping Capacity'!D25</f>
        <v>4.3</v>
      </c>
      <c r="Z26" s="151">
        <f>'Lack of Coping Capacity'!G25</f>
        <v>5.9</v>
      </c>
      <c r="AA26" s="43">
        <f>'Lack of Coping Capacity'!H25</f>
        <v>5.0999999999999996</v>
      </c>
      <c r="AB26" s="151">
        <f>'Lack of Coping Capacity'!M25</f>
        <v>2.5</v>
      </c>
      <c r="AC26" s="151">
        <f>'Lack of Coping Capacity'!R25</f>
        <v>3.8</v>
      </c>
      <c r="AD26" s="151">
        <f>'Lack of Coping Capacity'!W25</f>
        <v>3</v>
      </c>
      <c r="AE26" s="43">
        <f>'Lack of Coping Capacity'!X25</f>
        <v>3.1</v>
      </c>
      <c r="AF26" s="44">
        <f t="shared" si="2"/>
        <v>4.2</v>
      </c>
      <c r="AG26" s="160">
        <f t="shared" si="3"/>
        <v>3.8</v>
      </c>
      <c r="AH26" s="186" t="str">
        <f t="shared" si="7"/>
        <v>Medium</v>
      </c>
      <c r="AI26" s="179">
        <f t="shared" si="4"/>
        <v>91</v>
      </c>
      <c r="AJ26" s="182">
        <f>VLOOKUP($B26,'Lack of Reliability Index'!$A$2:$H$192,8,FALSE)</f>
        <v>2.666666666666667</v>
      </c>
      <c r="AK26" s="51">
        <f>'Imputed and missing data hidden'!BA24</f>
        <v>0</v>
      </c>
      <c r="AL26" s="180">
        <f t="shared" si="5"/>
        <v>0</v>
      </c>
      <c r="AM26" s="51" t="str">
        <f t="shared" si="6"/>
        <v>YES</v>
      </c>
      <c r="AN26" s="181">
        <f>'Indicator Date hidden2'!BB25</f>
        <v>0.4</v>
      </c>
      <c r="AO26" s="187"/>
    </row>
    <row r="27" spans="1:41" ht="15.75" thickBot="1" x14ac:dyDescent="0.3">
      <c r="A27" s="130" t="s">
        <v>379</v>
      </c>
      <c r="B27" s="47" t="s">
        <v>45</v>
      </c>
      <c r="C27" s="158">
        <f>'Hazard &amp; Exposure'!AO26</f>
        <v>0.1</v>
      </c>
      <c r="D27" s="157">
        <f>'Hazard &amp; Exposure'!AP26</f>
        <v>1.4</v>
      </c>
      <c r="E27" s="157">
        <f>'Hazard &amp; Exposure'!AQ26</f>
        <v>5</v>
      </c>
      <c r="F27" s="157">
        <f>'Hazard &amp; Exposure'!AR26</f>
        <v>1.9</v>
      </c>
      <c r="G27" s="157">
        <f>'Hazard &amp; Exposure'!AU26</f>
        <v>2</v>
      </c>
      <c r="H27" s="43">
        <f>'Hazard &amp; Exposure'!AV26</f>
        <v>2.2000000000000002</v>
      </c>
      <c r="I27" s="157">
        <f>'Hazard &amp; Exposure'!AY26</f>
        <v>3.4</v>
      </c>
      <c r="J27" s="157">
        <f>'Hazard &amp; Exposure'!BB26</f>
        <v>0</v>
      </c>
      <c r="K27" s="43">
        <f>'Hazard &amp; Exposure'!BC26</f>
        <v>2.4</v>
      </c>
      <c r="L27" s="44">
        <f t="shared" si="0"/>
        <v>2.2999999999999998</v>
      </c>
      <c r="M27" s="155">
        <f>Vulnerability!E26</f>
        <v>1.3</v>
      </c>
      <c r="N27" s="153" t="str">
        <f>Vulnerability!H26</f>
        <v>x</v>
      </c>
      <c r="O27" s="153">
        <f>Vulnerability!M26</f>
        <v>0</v>
      </c>
      <c r="P27" s="43">
        <f>Vulnerability!N26</f>
        <v>0.9</v>
      </c>
      <c r="Q27" s="153">
        <f>Vulnerability!S26</f>
        <v>0</v>
      </c>
      <c r="R27" s="152">
        <f>Vulnerability!W26</f>
        <v>0.6</v>
      </c>
      <c r="S27" s="152">
        <f>Vulnerability!Z26</f>
        <v>1.5</v>
      </c>
      <c r="T27" s="152">
        <f>Vulnerability!AC26</f>
        <v>0</v>
      </c>
      <c r="U27" s="152">
        <f>Vulnerability!AI26</f>
        <v>1.8</v>
      </c>
      <c r="V27" s="153">
        <f>Vulnerability!AJ26</f>
        <v>1</v>
      </c>
      <c r="W27" s="43">
        <f>Vulnerability!AK26</f>
        <v>0.5</v>
      </c>
      <c r="X27" s="44">
        <f t="shared" si="1"/>
        <v>0.7</v>
      </c>
      <c r="Y27" s="168">
        <f>'Lack of Coping Capacity'!D26</f>
        <v>6</v>
      </c>
      <c r="Z27" s="151">
        <f>'Lack of Coping Capacity'!G26</f>
        <v>3.4</v>
      </c>
      <c r="AA27" s="43">
        <f>'Lack of Coping Capacity'!H26</f>
        <v>4.7</v>
      </c>
      <c r="AB27" s="151">
        <f>'Lack of Coping Capacity'!M26</f>
        <v>1.9</v>
      </c>
      <c r="AC27" s="151">
        <f>'Lack of Coping Capacity'!R26</f>
        <v>7.2</v>
      </c>
      <c r="AD27" s="151">
        <f>'Lack of Coping Capacity'!W26</f>
        <v>2.5</v>
      </c>
      <c r="AE27" s="43">
        <f>'Lack of Coping Capacity'!X26</f>
        <v>3.9</v>
      </c>
      <c r="AF27" s="44">
        <f t="shared" si="2"/>
        <v>4.3</v>
      </c>
      <c r="AG27" s="160">
        <f t="shared" si="3"/>
        <v>1.9</v>
      </c>
      <c r="AH27" s="186" t="str">
        <f t="shared" si="7"/>
        <v>Very Low</v>
      </c>
      <c r="AI27" s="179">
        <f t="shared" si="4"/>
        <v>158</v>
      </c>
      <c r="AJ27" s="182">
        <f>VLOOKUP($B27,'Lack of Reliability Index'!$A$2:$H$192,8,FALSE)</f>
        <v>4.2232558139534895</v>
      </c>
      <c r="AK27" s="51">
        <f>'Imputed and missing data hidden'!BA25</f>
        <v>7</v>
      </c>
      <c r="AL27" s="180">
        <f t="shared" si="5"/>
        <v>0.13725490196078433</v>
      </c>
      <c r="AM27" s="51" t="str">
        <f t="shared" si="6"/>
        <v/>
      </c>
      <c r="AN27" s="181">
        <f>'Indicator Date hidden2'!BB26</f>
        <v>0.44186046511627908</v>
      </c>
      <c r="AO27" s="187"/>
    </row>
    <row r="28" spans="1:41" ht="15.75" thickBot="1" x14ac:dyDescent="0.3">
      <c r="A28" s="130" t="s">
        <v>47</v>
      </c>
      <c r="B28" s="47" t="s">
        <v>46</v>
      </c>
      <c r="C28" s="158">
        <f>'Hazard &amp; Exposure'!AO27</f>
        <v>6.6</v>
      </c>
      <c r="D28" s="157">
        <f>'Hazard &amp; Exposure'!AP27</f>
        <v>4.9000000000000004</v>
      </c>
      <c r="E28" s="157">
        <f>'Hazard &amp; Exposure'!AQ27</f>
        <v>0</v>
      </c>
      <c r="F28" s="157">
        <f>'Hazard &amp; Exposure'!AR27</f>
        <v>0</v>
      </c>
      <c r="G28" s="157">
        <f>'Hazard &amp; Exposure'!AU27</f>
        <v>2.8</v>
      </c>
      <c r="H28" s="43">
        <f>'Hazard &amp; Exposure'!AV27</f>
        <v>3.3</v>
      </c>
      <c r="I28" s="157">
        <f>'Hazard &amp; Exposure'!AY27</f>
        <v>1</v>
      </c>
      <c r="J28" s="157">
        <f>'Hazard &amp; Exposure'!BB27</f>
        <v>0</v>
      </c>
      <c r="K28" s="43">
        <f>'Hazard &amp; Exposure'!BC27</f>
        <v>0.7</v>
      </c>
      <c r="L28" s="44">
        <f t="shared" si="0"/>
        <v>2.1</v>
      </c>
      <c r="M28" s="155">
        <f>Vulnerability!E27</f>
        <v>2.4</v>
      </c>
      <c r="N28" s="153">
        <f>Vulnerability!H27</f>
        <v>2.9</v>
      </c>
      <c r="O28" s="153">
        <f>Vulnerability!M27</f>
        <v>0</v>
      </c>
      <c r="P28" s="43">
        <f>Vulnerability!N27</f>
        <v>1.9</v>
      </c>
      <c r="Q28" s="153">
        <f>Vulnerability!S27</f>
        <v>4.2</v>
      </c>
      <c r="R28" s="152">
        <f>Vulnerability!W27</f>
        <v>0.4</v>
      </c>
      <c r="S28" s="152">
        <f>Vulnerability!Z27</f>
        <v>0.6</v>
      </c>
      <c r="T28" s="152">
        <f>Vulnerability!AC27</f>
        <v>0</v>
      </c>
      <c r="U28" s="152">
        <f>Vulnerability!AI27</f>
        <v>2.2999999999999998</v>
      </c>
      <c r="V28" s="153">
        <f>Vulnerability!AJ27</f>
        <v>0.9</v>
      </c>
      <c r="W28" s="43">
        <f>Vulnerability!AK27</f>
        <v>2.7</v>
      </c>
      <c r="X28" s="44">
        <f t="shared" si="1"/>
        <v>2.2999999999999998</v>
      </c>
      <c r="Y28" s="168">
        <f>'Lack of Coping Capacity'!D27</f>
        <v>3.2</v>
      </c>
      <c r="Z28" s="151">
        <f>'Lack of Coping Capacity'!G27</f>
        <v>5.0999999999999996</v>
      </c>
      <c r="AA28" s="43">
        <f>'Lack of Coping Capacity'!H27</f>
        <v>4.2</v>
      </c>
      <c r="AB28" s="151">
        <f>'Lack of Coping Capacity'!M27</f>
        <v>2.1</v>
      </c>
      <c r="AC28" s="151">
        <f>'Lack of Coping Capacity'!R27</f>
        <v>1.3</v>
      </c>
      <c r="AD28" s="151">
        <f>'Lack of Coping Capacity'!W27</f>
        <v>1.8</v>
      </c>
      <c r="AE28" s="43">
        <f>'Lack of Coping Capacity'!X27</f>
        <v>1.7</v>
      </c>
      <c r="AF28" s="44">
        <f t="shared" si="2"/>
        <v>3</v>
      </c>
      <c r="AG28" s="160">
        <f t="shared" si="3"/>
        <v>2.4</v>
      </c>
      <c r="AH28" s="186" t="str">
        <f t="shared" si="7"/>
        <v>Low</v>
      </c>
      <c r="AI28" s="179">
        <f t="shared" si="4"/>
        <v>136</v>
      </c>
      <c r="AJ28" s="182">
        <f>VLOOKUP($B28,'Lack of Reliability Index'!$A$2:$H$192,8,FALSE)</f>
        <v>2.1101449275362318</v>
      </c>
      <c r="AK28" s="51">
        <f>'Imputed and missing data hidden'!BA26</f>
        <v>4</v>
      </c>
      <c r="AL28" s="180">
        <f t="shared" si="5"/>
        <v>7.8431372549019607E-2</v>
      </c>
      <c r="AM28" s="51" t="str">
        <f t="shared" si="6"/>
        <v/>
      </c>
      <c r="AN28" s="181">
        <f>'Indicator Date hidden2'!BB27</f>
        <v>0.19565217391304349</v>
      </c>
      <c r="AO28" s="187"/>
    </row>
    <row r="29" spans="1:41" ht="15.75" thickBot="1" x14ac:dyDescent="0.3">
      <c r="A29" s="130" t="s">
        <v>49</v>
      </c>
      <c r="B29" s="47" t="s">
        <v>48</v>
      </c>
      <c r="C29" s="158">
        <f>'Hazard &amp; Exposure'!AO28</f>
        <v>0.1</v>
      </c>
      <c r="D29" s="157">
        <f>'Hazard &amp; Exposure'!AP28</f>
        <v>4.5999999999999996</v>
      </c>
      <c r="E29" s="157">
        <f>'Hazard &amp; Exposure'!AQ28</f>
        <v>0</v>
      </c>
      <c r="F29" s="157">
        <f>'Hazard &amp; Exposure'!AR28</f>
        <v>0</v>
      </c>
      <c r="G29" s="157">
        <f>'Hazard &amp; Exposure'!AU28</f>
        <v>6</v>
      </c>
      <c r="H29" s="43">
        <f>'Hazard &amp; Exposure'!AV28</f>
        <v>2.6</v>
      </c>
      <c r="I29" s="157">
        <f>'Hazard &amp; Exposure'!AY28</f>
        <v>6.9</v>
      </c>
      <c r="J29" s="157">
        <f>'Hazard &amp; Exposure'!BB28</f>
        <v>0</v>
      </c>
      <c r="K29" s="43">
        <f>'Hazard &amp; Exposure'!BC28</f>
        <v>4.8</v>
      </c>
      <c r="L29" s="44">
        <f t="shared" si="0"/>
        <v>3.8</v>
      </c>
      <c r="M29" s="155">
        <f>Vulnerability!E28</f>
        <v>9.4</v>
      </c>
      <c r="N29" s="153">
        <f>Vulnerability!H28</f>
        <v>5.4</v>
      </c>
      <c r="O29" s="153">
        <f>Vulnerability!M28</f>
        <v>3.5</v>
      </c>
      <c r="P29" s="43">
        <f>Vulnerability!N28</f>
        <v>6.9</v>
      </c>
      <c r="Q29" s="153">
        <f>Vulnerability!S28</f>
        <v>4.9000000000000004</v>
      </c>
      <c r="R29" s="152">
        <f>Vulnerability!W28</f>
        <v>3.7</v>
      </c>
      <c r="S29" s="152">
        <f>Vulnerability!Z28</f>
        <v>5.4</v>
      </c>
      <c r="T29" s="152">
        <f>Vulnerability!AC28</f>
        <v>0.1</v>
      </c>
      <c r="U29" s="152">
        <f>Vulnerability!AI28</f>
        <v>5.2</v>
      </c>
      <c r="V29" s="153">
        <f>Vulnerability!AJ28</f>
        <v>3.9</v>
      </c>
      <c r="W29" s="43">
        <f>Vulnerability!AK28</f>
        <v>4.4000000000000004</v>
      </c>
      <c r="X29" s="44">
        <f t="shared" si="1"/>
        <v>5.8</v>
      </c>
      <c r="Y29" s="168">
        <f>'Lack of Coping Capacity'!D28</f>
        <v>3.2</v>
      </c>
      <c r="Z29" s="151">
        <f>'Lack of Coping Capacity'!G28</f>
        <v>6</v>
      </c>
      <c r="AA29" s="43">
        <f>'Lack of Coping Capacity'!H28</f>
        <v>4.5999999999999996</v>
      </c>
      <c r="AB29" s="151">
        <f>'Lack of Coping Capacity'!M28</f>
        <v>8.1</v>
      </c>
      <c r="AC29" s="151">
        <f>'Lack of Coping Capacity'!R28</f>
        <v>7</v>
      </c>
      <c r="AD29" s="151">
        <f>'Lack of Coping Capacity'!W28</f>
        <v>6.7</v>
      </c>
      <c r="AE29" s="43">
        <f>'Lack of Coping Capacity'!X28</f>
        <v>7.3</v>
      </c>
      <c r="AF29" s="44">
        <f t="shared" si="2"/>
        <v>6.1</v>
      </c>
      <c r="AG29" s="160">
        <f t="shared" si="3"/>
        <v>5.0999999999999996</v>
      </c>
      <c r="AH29" s="186" t="str">
        <f t="shared" si="7"/>
        <v>High</v>
      </c>
      <c r="AI29" s="179">
        <f t="shared" si="4"/>
        <v>43</v>
      </c>
      <c r="AJ29" s="182">
        <f>VLOOKUP($B29,'Lack of Reliability Index'!$A$2:$H$192,8,FALSE)</f>
        <v>1.359477124183007</v>
      </c>
      <c r="AK29" s="51">
        <f>'Imputed and missing data hidden'!BA27</f>
        <v>0</v>
      </c>
      <c r="AL29" s="180">
        <f t="shared" si="5"/>
        <v>0</v>
      </c>
      <c r="AM29" s="51" t="str">
        <f t="shared" si="6"/>
        <v/>
      </c>
      <c r="AN29" s="181">
        <f>'Indicator Date hidden2'!BB28</f>
        <v>0.25490196078431371</v>
      </c>
      <c r="AO29" s="187"/>
    </row>
    <row r="30" spans="1:41" ht="15.75" thickBot="1" x14ac:dyDescent="0.3">
      <c r="A30" s="130" t="s">
        <v>51</v>
      </c>
      <c r="B30" s="47" t="s">
        <v>50</v>
      </c>
      <c r="C30" s="158">
        <f>'Hazard &amp; Exposure'!AO29</f>
        <v>4</v>
      </c>
      <c r="D30" s="157">
        <f>'Hazard &amp; Exposure'!AP29</f>
        <v>3.7</v>
      </c>
      <c r="E30" s="157">
        <f>'Hazard &amp; Exposure'!AQ29</f>
        <v>0</v>
      </c>
      <c r="F30" s="157">
        <f>'Hazard &amp; Exposure'!AR29</f>
        <v>0</v>
      </c>
      <c r="G30" s="157">
        <f>'Hazard &amp; Exposure'!AU29</f>
        <v>5</v>
      </c>
      <c r="H30" s="43">
        <f>'Hazard &amp; Exposure'!AV29</f>
        <v>2.8</v>
      </c>
      <c r="I30" s="157">
        <f>'Hazard &amp; Exposure'!AY29</f>
        <v>9.1999999999999993</v>
      </c>
      <c r="J30" s="157">
        <f>'Hazard &amp; Exposure'!BB29</f>
        <v>0</v>
      </c>
      <c r="K30" s="43">
        <f>'Hazard &amp; Exposure'!BC29</f>
        <v>6.4</v>
      </c>
      <c r="L30" s="44">
        <f t="shared" si="0"/>
        <v>4.9000000000000004</v>
      </c>
      <c r="M30" s="155">
        <f>Vulnerability!E29</f>
        <v>9.1999999999999993</v>
      </c>
      <c r="N30" s="153">
        <f>Vulnerability!H29</f>
        <v>4.2</v>
      </c>
      <c r="O30" s="153">
        <f>Vulnerability!M29</f>
        <v>5.9</v>
      </c>
      <c r="P30" s="43">
        <f>Vulnerability!N29</f>
        <v>7.1</v>
      </c>
      <c r="Q30" s="153">
        <f>Vulnerability!S29</f>
        <v>7.1</v>
      </c>
      <c r="R30" s="152">
        <f>Vulnerability!W29</f>
        <v>3.2</v>
      </c>
      <c r="S30" s="152">
        <f>Vulnerability!Z29</f>
        <v>6</v>
      </c>
      <c r="T30" s="152">
        <f>Vulnerability!AC29</f>
        <v>0.1</v>
      </c>
      <c r="U30" s="152">
        <f>Vulnerability!AI29</f>
        <v>8</v>
      </c>
      <c r="V30" s="153">
        <f>Vulnerability!AJ29</f>
        <v>5</v>
      </c>
      <c r="W30" s="43">
        <f>Vulnerability!AK29</f>
        <v>6.2</v>
      </c>
      <c r="X30" s="44">
        <f t="shared" si="1"/>
        <v>6.7</v>
      </c>
      <c r="Y30" s="168">
        <f>'Lack of Coping Capacity'!D29</f>
        <v>4.5999999999999996</v>
      </c>
      <c r="Z30" s="151">
        <f>'Lack of Coping Capacity'!G29</f>
        <v>7.8</v>
      </c>
      <c r="AA30" s="43">
        <f>'Lack of Coping Capacity'!H29</f>
        <v>6.2</v>
      </c>
      <c r="AB30" s="151">
        <f>'Lack of Coping Capacity'!M29</f>
        <v>7.4</v>
      </c>
      <c r="AC30" s="151">
        <f>'Lack of Coping Capacity'!R29</f>
        <v>6.1</v>
      </c>
      <c r="AD30" s="151">
        <f>'Lack of Coping Capacity'!W29</f>
        <v>6.5</v>
      </c>
      <c r="AE30" s="43">
        <f>'Lack of Coping Capacity'!X29</f>
        <v>6.7</v>
      </c>
      <c r="AF30" s="44">
        <f t="shared" si="2"/>
        <v>6.5</v>
      </c>
      <c r="AG30" s="160">
        <f t="shared" si="3"/>
        <v>6</v>
      </c>
      <c r="AH30" s="186" t="str">
        <f t="shared" si="7"/>
        <v>High</v>
      </c>
      <c r="AI30" s="179">
        <f t="shared" si="4"/>
        <v>22</v>
      </c>
      <c r="AJ30" s="182">
        <f>VLOOKUP($B30,'Lack of Reliability Index'!$A$2:$H$192,8,FALSE)</f>
        <v>2.4000000000000004</v>
      </c>
      <c r="AK30" s="51">
        <f>'Imputed and missing data hidden'!BA28</f>
        <v>3</v>
      </c>
      <c r="AL30" s="180">
        <f t="shared" si="5"/>
        <v>5.8823529411764705E-2</v>
      </c>
      <c r="AM30" s="51" t="str">
        <f t="shared" si="6"/>
        <v/>
      </c>
      <c r="AN30" s="181">
        <f>'Indicator Date hidden2'!BB29</f>
        <v>0.3</v>
      </c>
      <c r="AO30" s="187"/>
    </row>
    <row r="31" spans="1:41" ht="15.75" thickBot="1" x14ac:dyDescent="0.3">
      <c r="A31" s="130" t="s">
        <v>842</v>
      </c>
      <c r="B31" s="47" t="s">
        <v>58</v>
      </c>
      <c r="C31" s="158">
        <f>'Hazard &amp; Exposure'!AO30</f>
        <v>0.1</v>
      </c>
      <c r="D31" s="157">
        <f>'Hazard &amp; Exposure'!AP30</f>
        <v>0.1</v>
      </c>
      <c r="E31" s="157">
        <f>'Hazard &amp; Exposure'!AQ30</f>
        <v>0</v>
      </c>
      <c r="F31" s="157">
        <f>'Hazard &amp; Exposure'!AR30</f>
        <v>0</v>
      </c>
      <c r="G31" s="157">
        <f>'Hazard &amp; Exposure'!AU30</f>
        <v>6.6</v>
      </c>
      <c r="H31" s="43">
        <f>'Hazard &amp; Exposure'!AV30</f>
        <v>1.9</v>
      </c>
      <c r="I31" s="157">
        <f>'Hazard &amp; Exposure'!AY30</f>
        <v>0.1</v>
      </c>
      <c r="J31" s="157">
        <f>'Hazard &amp; Exposure'!BB30</f>
        <v>0</v>
      </c>
      <c r="K31" s="43">
        <f>'Hazard &amp; Exposure'!BC30</f>
        <v>0.1</v>
      </c>
      <c r="L31" s="44">
        <f t="shared" si="0"/>
        <v>1</v>
      </c>
      <c r="M31" s="155">
        <f>Vulnerability!E30</f>
        <v>4.5999999999999996</v>
      </c>
      <c r="N31" s="153">
        <f>Vulnerability!H30</f>
        <v>5.5</v>
      </c>
      <c r="O31" s="153">
        <f>Vulnerability!M30</f>
        <v>5.8</v>
      </c>
      <c r="P31" s="43">
        <f>Vulnerability!N30</f>
        <v>5.0999999999999996</v>
      </c>
      <c r="Q31" s="153">
        <f>Vulnerability!S30</f>
        <v>0</v>
      </c>
      <c r="R31" s="152">
        <f>Vulnerability!W30</f>
        <v>1.4</v>
      </c>
      <c r="S31" s="152">
        <f>Vulnerability!Z30</f>
        <v>1.6</v>
      </c>
      <c r="T31" s="152">
        <f>Vulnerability!AC30</f>
        <v>0</v>
      </c>
      <c r="U31" s="152">
        <f>Vulnerability!AI30</f>
        <v>4.3</v>
      </c>
      <c r="V31" s="153">
        <f>Vulnerability!AJ30</f>
        <v>2</v>
      </c>
      <c r="W31" s="43">
        <f>Vulnerability!AK30</f>
        <v>1</v>
      </c>
      <c r="X31" s="44">
        <f t="shared" si="1"/>
        <v>3.3</v>
      </c>
      <c r="Y31" s="168">
        <f>'Lack of Coping Capacity'!D30</f>
        <v>3.4</v>
      </c>
      <c r="Z31" s="151">
        <f>'Lack of Coping Capacity'!G30</f>
        <v>4.7</v>
      </c>
      <c r="AA31" s="43">
        <f>'Lack of Coping Capacity'!H30</f>
        <v>4.0999999999999996</v>
      </c>
      <c r="AB31" s="151">
        <f>'Lack of Coping Capacity'!M30</f>
        <v>3.2</v>
      </c>
      <c r="AC31" s="151">
        <f>'Lack of Coping Capacity'!R30</f>
        <v>3</v>
      </c>
      <c r="AD31" s="151">
        <f>'Lack of Coping Capacity'!W30</f>
        <v>5.2</v>
      </c>
      <c r="AE31" s="43">
        <f>'Lack of Coping Capacity'!X30</f>
        <v>3.8</v>
      </c>
      <c r="AF31" s="44">
        <f t="shared" si="2"/>
        <v>4</v>
      </c>
      <c r="AG31" s="160">
        <f t="shared" si="3"/>
        <v>2.4</v>
      </c>
      <c r="AH31" s="186" t="str">
        <f t="shared" si="7"/>
        <v>Low</v>
      </c>
      <c r="AI31" s="179">
        <f t="shared" si="4"/>
        <v>136</v>
      </c>
      <c r="AJ31" s="182">
        <f>VLOOKUP($B31,'Lack of Reliability Index'!$A$2:$H$192,8,FALSE)</f>
        <v>2.7687943262411352</v>
      </c>
      <c r="AK31" s="51">
        <f>'Imputed and missing data hidden'!BA29</f>
        <v>4</v>
      </c>
      <c r="AL31" s="180">
        <f t="shared" si="5"/>
        <v>7.8431372549019607E-2</v>
      </c>
      <c r="AM31" s="51" t="str">
        <f t="shared" si="6"/>
        <v/>
      </c>
      <c r="AN31" s="181">
        <f>'Indicator Date hidden2'!BB30</f>
        <v>0.31914893617021278</v>
      </c>
      <c r="AO31" s="187"/>
    </row>
    <row r="32" spans="1:41" ht="15.75" thickBot="1" x14ac:dyDescent="0.3">
      <c r="A32" s="130" t="s">
        <v>53</v>
      </c>
      <c r="B32" s="47" t="s">
        <v>52</v>
      </c>
      <c r="C32" s="158">
        <f>'Hazard &amp; Exposure'!AO31</f>
        <v>0.1</v>
      </c>
      <c r="D32" s="157">
        <f>'Hazard &amp; Exposure'!AP31</f>
        <v>9.5</v>
      </c>
      <c r="E32" s="157">
        <f>'Hazard &amp; Exposure'!AQ31</f>
        <v>5.2</v>
      </c>
      <c r="F32" s="157">
        <f>'Hazard &amp; Exposure'!AR31</f>
        <v>4</v>
      </c>
      <c r="G32" s="157">
        <f>'Hazard &amp; Exposure'!AU31</f>
        <v>4.7</v>
      </c>
      <c r="H32" s="43">
        <f>'Hazard &amp; Exposure'!AV31</f>
        <v>5.7</v>
      </c>
      <c r="I32" s="157">
        <f>'Hazard &amp; Exposure'!AY31</f>
        <v>4.3</v>
      </c>
      <c r="J32" s="157">
        <f>'Hazard &amp; Exposure'!BB31</f>
        <v>0</v>
      </c>
      <c r="K32" s="43">
        <f>'Hazard &amp; Exposure'!BC31</f>
        <v>3</v>
      </c>
      <c r="L32" s="44">
        <f t="shared" si="0"/>
        <v>4.5</v>
      </c>
      <c r="M32" s="155">
        <f>Vulnerability!E31</f>
        <v>7.2</v>
      </c>
      <c r="N32" s="153">
        <f>Vulnerability!H31</f>
        <v>3.9</v>
      </c>
      <c r="O32" s="153">
        <f>Vulnerability!M31</f>
        <v>1.9</v>
      </c>
      <c r="P32" s="43">
        <f>Vulnerability!N31</f>
        <v>5.0999999999999996</v>
      </c>
      <c r="Q32" s="153">
        <f>Vulnerability!S31</f>
        <v>0</v>
      </c>
      <c r="R32" s="152">
        <f>Vulnerability!W31</f>
        <v>2.6</v>
      </c>
      <c r="S32" s="152">
        <f>Vulnerability!Z31</f>
        <v>3.9</v>
      </c>
      <c r="T32" s="152">
        <f>Vulnerability!AC31</f>
        <v>3.9</v>
      </c>
      <c r="U32" s="152">
        <f>Vulnerability!AI31</f>
        <v>5</v>
      </c>
      <c r="V32" s="153">
        <f>Vulnerability!AJ31</f>
        <v>3.9</v>
      </c>
      <c r="W32" s="43">
        <f>Vulnerability!AK31</f>
        <v>2.2000000000000002</v>
      </c>
      <c r="X32" s="44">
        <f t="shared" si="1"/>
        <v>3.8</v>
      </c>
      <c r="Y32" s="168">
        <f>'Lack of Coping Capacity'!D31</f>
        <v>6.8</v>
      </c>
      <c r="Z32" s="151">
        <f>'Lack of Coping Capacity'!G31</f>
        <v>7.2</v>
      </c>
      <c r="AA32" s="43">
        <f>'Lack of Coping Capacity'!H31</f>
        <v>7</v>
      </c>
      <c r="AB32" s="151">
        <f>'Lack of Coping Capacity'!M31</f>
        <v>5.3</v>
      </c>
      <c r="AC32" s="151">
        <f>'Lack of Coping Capacity'!R31</f>
        <v>6.5</v>
      </c>
      <c r="AD32" s="151">
        <f>'Lack of Coping Capacity'!W31</f>
        <v>6.4</v>
      </c>
      <c r="AE32" s="43">
        <f>'Lack of Coping Capacity'!X31</f>
        <v>6.1</v>
      </c>
      <c r="AF32" s="44">
        <f t="shared" si="2"/>
        <v>6.6</v>
      </c>
      <c r="AG32" s="160">
        <f t="shared" si="3"/>
        <v>4.8</v>
      </c>
      <c r="AH32" s="186" t="str">
        <f t="shared" si="7"/>
        <v>Medium</v>
      </c>
      <c r="AI32" s="179">
        <f t="shared" si="4"/>
        <v>53</v>
      </c>
      <c r="AJ32" s="182">
        <f>VLOOKUP($B32,'Lack of Reliability Index'!$A$2:$H$192,8,FALSE)</f>
        <v>2.1333333333333337</v>
      </c>
      <c r="AK32" s="51">
        <f>'Imputed and missing data hidden'!BA30</f>
        <v>0</v>
      </c>
      <c r="AL32" s="180">
        <f t="shared" si="5"/>
        <v>0</v>
      </c>
      <c r="AM32" s="51" t="str">
        <f t="shared" si="6"/>
        <v/>
      </c>
      <c r="AN32" s="181">
        <f>'Indicator Date hidden2'!BB31</f>
        <v>0.4</v>
      </c>
      <c r="AO32" s="187"/>
    </row>
    <row r="33" spans="1:41" ht="15.75" thickBot="1" x14ac:dyDescent="0.3">
      <c r="A33" s="130" t="s">
        <v>55</v>
      </c>
      <c r="B33" s="47" t="s">
        <v>54</v>
      </c>
      <c r="C33" s="158">
        <f>'Hazard &amp; Exposure'!AO32</f>
        <v>0.7</v>
      </c>
      <c r="D33" s="157">
        <f>'Hazard &amp; Exposure'!AP32</f>
        <v>6</v>
      </c>
      <c r="E33" s="157">
        <f>'Hazard &amp; Exposure'!AQ32</f>
        <v>0</v>
      </c>
      <c r="F33" s="157">
        <f>'Hazard &amp; Exposure'!AR32</f>
        <v>0</v>
      </c>
      <c r="G33" s="157">
        <f>'Hazard &amp; Exposure'!AU32</f>
        <v>3.1</v>
      </c>
      <c r="H33" s="43">
        <f>'Hazard &amp; Exposure'!AV32</f>
        <v>2.2999999999999998</v>
      </c>
      <c r="I33" s="157">
        <f>'Hazard &amp; Exposure'!AY32</f>
        <v>9.6999999999999993</v>
      </c>
      <c r="J33" s="157">
        <f>'Hazard &amp; Exposure'!BB32</f>
        <v>0</v>
      </c>
      <c r="K33" s="43">
        <f>'Hazard &amp; Exposure'!BC32</f>
        <v>6.8</v>
      </c>
      <c r="L33" s="44">
        <f t="shared" si="0"/>
        <v>4.9000000000000004</v>
      </c>
      <c r="M33" s="155">
        <f>Vulnerability!E32</f>
        <v>8</v>
      </c>
      <c r="N33" s="153">
        <f>Vulnerability!H32</f>
        <v>6.5</v>
      </c>
      <c r="O33" s="153">
        <f>Vulnerability!M32</f>
        <v>1.4</v>
      </c>
      <c r="P33" s="43">
        <f>Vulnerability!N32</f>
        <v>6</v>
      </c>
      <c r="Q33" s="153">
        <f>Vulnerability!S32</f>
        <v>8.1999999999999993</v>
      </c>
      <c r="R33" s="152">
        <f>Vulnerability!W32</f>
        <v>5.6</v>
      </c>
      <c r="S33" s="152">
        <f>Vulnerability!Z32</f>
        <v>4.8</v>
      </c>
      <c r="T33" s="152">
        <f>Vulnerability!AC32</f>
        <v>0</v>
      </c>
      <c r="U33" s="152">
        <f>Vulnerability!AI32</f>
        <v>4</v>
      </c>
      <c r="V33" s="153">
        <f>Vulnerability!AJ32</f>
        <v>3.9</v>
      </c>
      <c r="W33" s="43">
        <f>Vulnerability!AK32</f>
        <v>6.5</v>
      </c>
      <c r="X33" s="44">
        <f t="shared" si="1"/>
        <v>6.3</v>
      </c>
      <c r="Y33" s="168">
        <f>'Lack of Coping Capacity'!D32</f>
        <v>2.6</v>
      </c>
      <c r="Z33" s="151">
        <f>'Lack of Coping Capacity'!G32</f>
        <v>7</v>
      </c>
      <c r="AA33" s="43">
        <f>'Lack of Coping Capacity'!H32</f>
        <v>4.8</v>
      </c>
      <c r="AB33" s="151">
        <f>'Lack of Coping Capacity'!M32</f>
        <v>5.9</v>
      </c>
      <c r="AC33" s="151">
        <f>'Lack of Coping Capacity'!R32</f>
        <v>6.7</v>
      </c>
      <c r="AD33" s="151">
        <f>'Lack of Coping Capacity'!W32</f>
        <v>7.9</v>
      </c>
      <c r="AE33" s="43">
        <f>'Lack of Coping Capacity'!X32</f>
        <v>6.8</v>
      </c>
      <c r="AF33" s="44">
        <f t="shared" si="2"/>
        <v>5.9</v>
      </c>
      <c r="AG33" s="160">
        <f t="shared" si="3"/>
        <v>5.7</v>
      </c>
      <c r="AH33" s="186" t="str">
        <f t="shared" si="7"/>
        <v>High</v>
      </c>
      <c r="AI33" s="179">
        <f t="shared" si="4"/>
        <v>25</v>
      </c>
      <c r="AJ33" s="182">
        <f>VLOOKUP($B33,'Lack of Reliability Index'!$A$2:$H$192,8,FALSE)</f>
        <v>1.9869281045751634</v>
      </c>
      <c r="AK33" s="51">
        <f>'Imputed and missing data hidden'!BA31</f>
        <v>0</v>
      </c>
      <c r="AL33" s="180">
        <f t="shared" si="5"/>
        <v>0</v>
      </c>
      <c r="AM33" s="51" t="str">
        <f t="shared" si="6"/>
        <v/>
      </c>
      <c r="AN33" s="181">
        <f>'Indicator Date hidden2'!BB32</f>
        <v>0.37254901960784315</v>
      </c>
      <c r="AO33" s="187"/>
    </row>
    <row r="34" spans="1:41" ht="15.75" thickBot="1" x14ac:dyDescent="0.3">
      <c r="A34" s="130" t="s">
        <v>57</v>
      </c>
      <c r="B34" s="47" t="s">
        <v>56</v>
      </c>
      <c r="C34" s="158">
        <f>'Hazard &amp; Exposure'!AO33</f>
        <v>4.8</v>
      </c>
      <c r="D34" s="157">
        <f>'Hazard &amp; Exposure'!AP33</f>
        <v>5.2</v>
      </c>
      <c r="E34" s="157">
        <f>'Hazard &amp; Exposure'!AQ33</f>
        <v>6.9</v>
      </c>
      <c r="F34" s="157">
        <f>'Hazard &amp; Exposure'!AR33</f>
        <v>2.6</v>
      </c>
      <c r="G34" s="157">
        <f>'Hazard &amp; Exposure'!AU33</f>
        <v>4.8</v>
      </c>
      <c r="H34" s="43">
        <f>'Hazard &amp; Exposure'!AV33</f>
        <v>5</v>
      </c>
      <c r="I34" s="157">
        <f>'Hazard &amp; Exposure'!AY33</f>
        <v>0.6</v>
      </c>
      <c r="J34" s="157">
        <f>'Hazard &amp; Exposure'!BB33</f>
        <v>0</v>
      </c>
      <c r="K34" s="43">
        <f>'Hazard &amp; Exposure'!BC33</f>
        <v>0.4</v>
      </c>
      <c r="L34" s="44">
        <f t="shared" si="0"/>
        <v>3</v>
      </c>
      <c r="M34" s="155">
        <f>Vulnerability!E33</f>
        <v>0.5</v>
      </c>
      <c r="N34" s="153">
        <f>Vulnerability!H33</f>
        <v>1.8</v>
      </c>
      <c r="O34" s="153">
        <f>Vulnerability!M33</f>
        <v>0</v>
      </c>
      <c r="P34" s="43">
        <f>Vulnerability!N33</f>
        <v>0.7</v>
      </c>
      <c r="Q34" s="153">
        <f>Vulnerability!S33</f>
        <v>5.4</v>
      </c>
      <c r="R34" s="152">
        <f>Vulnerability!W33</f>
        <v>0.1</v>
      </c>
      <c r="S34" s="152">
        <f>Vulnerability!Z33</f>
        <v>0.4</v>
      </c>
      <c r="T34" s="152">
        <f>Vulnerability!AC33</f>
        <v>0.1</v>
      </c>
      <c r="U34" s="152">
        <f>Vulnerability!AI33</f>
        <v>0.8</v>
      </c>
      <c r="V34" s="153">
        <f>Vulnerability!AJ33</f>
        <v>0.4</v>
      </c>
      <c r="W34" s="43">
        <f>Vulnerability!AK33</f>
        <v>3.3</v>
      </c>
      <c r="X34" s="44">
        <f t="shared" si="1"/>
        <v>2.1</v>
      </c>
      <c r="Y34" s="168">
        <f>'Lack of Coping Capacity'!D33</f>
        <v>2.8</v>
      </c>
      <c r="Z34" s="151">
        <f>'Lack of Coping Capacity'!G33</f>
        <v>1.6</v>
      </c>
      <c r="AA34" s="43">
        <f>'Lack of Coping Capacity'!H33</f>
        <v>2.2000000000000002</v>
      </c>
      <c r="AB34" s="151">
        <f>'Lack of Coping Capacity'!M33</f>
        <v>2.4</v>
      </c>
      <c r="AC34" s="151">
        <f>'Lack of Coping Capacity'!R33</f>
        <v>2.9</v>
      </c>
      <c r="AD34" s="151">
        <f>'Lack of Coping Capacity'!W33</f>
        <v>1.8</v>
      </c>
      <c r="AE34" s="43">
        <f>'Lack of Coping Capacity'!X33</f>
        <v>2.4</v>
      </c>
      <c r="AF34" s="44">
        <f t="shared" si="2"/>
        <v>2.2999999999999998</v>
      </c>
      <c r="AG34" s="160">
        <f t="shared" si="3"/>
        <v>2.4</v>
      </c>
      <c r="AH34" s="186" t="str">
        <f t="shared" si="7"/>
        <v>Low</v>
      </c>
      <c r="AI34" s="179">
        <f t="shared" si="4"/>
        <v>136</v>
      </c>
      <c r="AJ34" s="182">
        <f>VLOOKUP($B34,'Lack of Reliability Index'!$A$2:$H$192,8,FALSE)</f>
        <v>3.5393939393939391</v>
      </c>
      <c r="AK34" s="51">
        <f>'Imputed and missing data hidden'!BA32</f>
        <v>6</v>
      </c>
      <c r="AL34" s="180">
        <f t="shared" si="5"/>
        <v>0.11764705882352941</v>
      </c>
      <c r="AM34" s="51" t="str">
        <f t="shared" si="6"/>
        <v/>
      </c>
      <c r="AN34" s="181">
        <f>'Indicator Date hidden2'!BB33</f>
        <v>0.36363636363636365</v>
      </c>
      <c r="AO34" s="187"/>
    </row>
    <row r="35" spans="1:41" ht="15.75" thickBot="1" x14ac:dyDescent="0.3">
      <c r="A35" s="130" t="s">
        <v>60</v>
      </c>
      <c r="B35" s="47" t="s">
        <v>59</v>
      </c>
      <c r="C35" s="158">
        <f>'Hazard &amp; Exposure'!AO34</f>
        <v>0.6</v>
      </c>
      <c r="D35" s="157">
        <f>'Hazard &amp; Exposure'!AP34</f>
        <v>5.8</v>
      </c>
      <c r="E35" s="157">
        <f>'Hazard &amp; Exposure'!AQ34</f>
        <v>0</v>
      </c>
      <c r="F35" s="157">
        <f>'Hazard &amp; Exposure'!AR34</f>
        <v>0</v>
      </c>
      <c r="G35" s="157">
        <f>'Hazard &amp; Exposure'!AU34</f>
        <v>0.5</v>
      </c>
      <c r="H35" s="43">
        <f>'Hazard &amp; Exposure'!AV34</f>
        <v>1.7</v>
      </c>
      <c r="I35" s="157">
        <f>'Hazard &amp; Exposure'!AY34</f>
        <v>10</v>
      </c>
      <c r="J35" s="157">
        <f>'Hazard &amp; Exposure'!BB34</f>
        <v>10</v>
      </c>
      <c r="K35" s="43">
        <f>'Hazard &amp; Exposure'!BC34</f>
        <v>10</v>
      </c>
      <c r="L35" s="44">
        <f t="shared" si="0"/>
        <v>7.9</v>
      </c>
      <c r="M35" s="155">
        <f>Vulnerability!E34</f>
        <v>9.5</v>
      </c>
      <c r="N35" s="153">
        <f>Vulnerability!H34</f>
        <v>8.1999999999999993</v>
      </c>
      <c r="O35" s="153">
        <f>Vulnerability!M34</f>
        <v>7.7</v>
      </c>
      <c r="P35" s="43">
        <f>Vulnerability!N34</f>
        <v>8.6999999999999993</v>
      </c>
      <c r="Q35" s="153">
        <f>Vulnerability!S34</f>
        <v>9.8000000000000007</v>
      </c>
      <c r="R35" s="152">
        <f>Vulnerability!W34</f>
        <v>8.3000000000000007</v>
      </c>
      <c r="S35" s="152">
        <f>Vulnerability!Z34</f>
        <v>7.4</v>
      </c>
      <c r="T35" s="152">
        <f>Vulnerability!AC34</f>
        <v>0.1</v>
      </c>
      <c r="U35" s="152">
        <f>Vulnerability!AI34</f>
        <v>9.6999999999999993</v>
      </c>
      <c r="V35" s="153">
        <f>Vulnerability!AJ34</f>
        <v>7.5</v>
      </c>
      <c r="W35" s="43">
        <f>Vulnerability!AK34</f>
        <v>8.9</v>
      </c>
      <c r="X35" s="44">
        <f t="shared" si="1"/>
        <v>8.8000000000000007</v>
      </c>
      <c r="Y35" s="168" t="str">
        <f>'Lack of Coping Capacity'!D34</f>
        <v>x</v>
      </c>
      <c r="Z35" s="151">
        <f>'Lack of Coping Capacity'!G34</f>
        <v>8.1</v>
      </c>
      <c r="AA35" s="43">
        <f>'Lack of Coping Capacity'!H34</f>
        <v>8.1</v>
      </c>
      <c r="AB35" s="151">
        <f>'Lack of Coping Capacity'!M34</f>
        <v>9.1</v>
      </c>
      <c r="AC35" s="151">
        <f>'Lack of Coping Capacity'!R34</f>
        <v>8.1999999999999993</v>
      </c>
      <c r="AD35" s="151">
        <f>'Lack of Coping Capacity'!W34</f>
        <v>9.9</v>
      </c>
      <c r="AE35" s="43">
        <f>'Lack of Coping Capacity'!X34</f>
        <v>9.1</v>
      </c>
      <c r="AF35" s="44">
        <f t="shared" si="2"/>
        <v>8.6999999999999993</v>
      </c>
      <c r="AG35" s="160">
        <f t="shared" si="3"/>
        <v>8.5</v>
      </c>
      <c r="AH35" s="186" t="str">
        <f t="shared" si="7"/>
        <v>Very High</v>
      </c>
      <c r="AI35" s="179">
        <f t="shared" si="4"/>
        <v>3</v>
      </c>
      <c r="AJ35" s="182">
        <f>VLOOKUP($B35,'Lack of Reliability Index'!$A$2:$H$192,8,FALSE)</f>
        <v>4.6879432624113484</v>
      </c>
      <c r="AK35" s="51">
        <f>'Imputed and missing data hidden'!BA33</f>
        <v>3</v>
      </c>
      <c r="AL35" s="180">
        <f t="shared" si="5"/>
        <v>5.8823529411764705E-2</v>
      </c>
      <c r="AM35" s="51" t="str">
        <f t="shared" si="6"/>
        <v>YES</v>
      </c>
      <c r="AN35" s="181">
        <f>'Indicator Date hidden2'!BB34</f>
        <v>0.55319148936170215</v>
      </c>
      <c r="AO35" s="187"/>
    </row>
    <row r="36" spans="1:41" ht="15.75" thickBot="1" x14ac:dyDescent="0.3">
      <c r="A36" s="130" t="s">
        <v>62</v>
      </c>
      <c r="B36" s="47" t="s">
        <v>61</v>
      </c>
      <c r="C36" s="158">
        <f>'Hazard &amp; Exposure'!AO35</f>
        <v>0.1</v>
      </c>
      <c r="D36" s="157">
        <f>'Hazard &amp; Exposure'!AP35</f>
        <v>7.5</v>
      </c>
      <c r="E36" s="157">
        <f>'Hazard &amp; Exposure'!AQ35</f>
        <v>0</v>
      </c>
      <c r="F36" s="157">
        <f>'Hazard &amp; Exposure'!AR35</f>
        <v>0</v>
      </c>
      <c r="G36" s="157">
        <f>'Hazard &amp; Exposure'!AU35</f>
        <v>5.4</v>
      </c>
      <c r="H36" s="43">
        <f>'Hazard &amp; Exposure'!AV35</f>
        <v>3.4</v>
      </c>
      <c r="I36" s="157">
        <f>'Hazard &amp; Exposure'!AY35</f>
        <v>10</v>
      </c>
      <c r="J36" s="157">
        <f>'Hazard &amp; Exposure'!BB35</f>
        <v>0</v>
      </c>
      <c r="K36" s="43">
        <f>'Hazard &amp; Exposure'!BC35</f>
        <v>7</v>
      </c>
      <c r="L36" s="44">
        <f t="shared" ref="L36:L67" si="8">ROUND((10-GEOMEAN(((10-H36)/10*9+1),((10-K36)/10*9+1)))/9*10,1)</f>
        <v>5.5</v>
      </c>
      <c r="M36" s="155">
        <f>Vulnerability!E35</f>
        <v>9.4</v>
      </c>
      <c r="N36" s="153">
        <f>Vulnerability!H35</f>
        <v>7</v>
      </c>
      <c r="O36" s="153">
        <f>Vulnerability!M35</f>
        <v>3</v>
      </c>
      <c r="P36" s="43">
        <f>Vulnerability!N35</f>
        <v>7.2</v>
      </c>
      <c r="Q36" s="153">
        <f>Vulnerability!S35</f>
        <v>8.6</v>
      </c>
      <c r="R36" s="152">
        <f>Vulnerability!W35</f>
        <v>5.0999999999999996</v>
      </c>
      <c r="S36" s="152">
        <f>Vulnerability!Z35</f>
        <v>8.1</v>
      </c>
      <c r="T36" s="152">
        <f>Vulnerability!AC35</f>
        <v>6.3</v>
      </c>
      <c r="U36" s="152">
        <f>Vulnerability!AI35</f>
        <v>7.8</v>
      </c>
      <c r="V36" s="153">
        <f>Vulnerability!AJ35</f>
        <v>7</v>
      </c>
      <c r="W36" s="43">
        <f>Vulnerability!AK35</f>
        <v>7.9</v>
      </c>
      <c r="X36" s="44">
        <f t="shared" ref="X36:X67" si="9">ROUND((10-GEOMEAN(((10-P36)/10*9+1),((10-W36)/10*9+1)))/9*10,1)</f>
        <v>7.6</v>
      </c>
      <c r="Y36" s="168" t="str">
        <f>'Lack of Coping Capacity'!D35</f>
        <v>x</v>
      </c>
      <c r="Z36" s="151">
        <f>'Lack of Coping Capacity'!G35</f>
        <v>8</v>
      </c>
      <c r="AA36" s="43">
        <f>'Lack of Coping Capacity'!H35</f>
        <v>8</v>
      </c>
      <c r="AB36" s="151">
        <f>'Lack of Coping Capacity'!M35</f>
        <v>9.1999999999999993</v>
      </c>
      <c r="AC36" s="151">
        <f>'Lack of Coping Capacity'!R35</f>
        <v>9.8000000000000007</v>
      </c>
      <c r="AD36" s="151">
        <f>'Lack of Coping Capacity'!W35</f>
        <v>9.8000000000000007</v>
      </c>
      <c r="AE36" s="43">
        <f>'Lack of Coping Capacity'!X35</f>
        <v>9.6</v>
      </c>
      <c r="AF36" s="44">
        <f t="shared" ref="AF36:AF67" si="10">ROUND((10-GEOMEAN(((10-AA36)/10*9+1),((10-AE36)/10*9+1)))/9*10,1)</f>
        <v>8.9</v>
      </c>
      <c r="AG36" s="160">
        <f t="shared" ref="AG36:AG67" si="11">ROUND(L36^(1/3)*X36^(1/3)*AF36^(1/3),1)</f>
        <v>7.2</v>
      </c>
      <c r="AH36" s="186" t="str">
        <f t="shared" si="7"/>
        <v>Very High</v>
      </c>
      <c r="AI36" s="179">
        <f t="shared" ref="AI36:AI67" si="12">_xlfn.RANK.EQ(AG36,AG$4:AG$194)</f>
        <v>7</v>
      </c>
      <c r="AJ36" s="182">
        <f>VLOOKUP($B36,'Lack of Reliability Index'!$A$2:$H$192,8,FALSE)</f>
        <v>2.0482269503546089</v>
      </c>
      <c r="AK36" s="51">
        <f>'Imputed and missing data hidden'!BA34</f>
        <v>3</v>
      </c>
      <c r="AL36" s="180">
        <f t="shared" ref="AL36:AL67" si="13">AK36/51</f>
        <v>5.8823529411764705E-2</v>
      </c>
      <c r="AM36" s="51" t="str">
        <f t="shared" ref="AM36:AM67" si="14">IF(J36&gt;=7,"YES","")</f>
        <v/>
      </c>
      <c r="AN36" s="181">
        <f>'Indicator Date hidden2'!BB35</f>
        <v>0.23404255319148937</v>
      </c>
      <c r="AO36" s="187"/>
    </row>
    <row r="37" spans="1:41" ht="15.75" thickBot="1" x14ac:dyDescent="0.3">
      <c r="A37" s="130" t="s">
        <v>64</v>
      </c>
      <c r="B37" s="47" t="s">
        <v>63</v>
      </c>
      <c r="C37" s="158">
        <f>'Hazard &amp; Exposure'!AO36</f>
        <v>9.8000000000000007</v>
      </c>
      <c r="D37" s="157">
        <f>'Hazard &amp; Exposure'!AP36</f>
        <v>5.6</v>
      </c>
      <c r="E37" s="157">
        <f>'Hazard &amp; Exposure'!AQ36</f>
        <v>9.1</v>
      </c>
      <c r="F37" s="157">
        <f>'Hazard &amp; Exposure'!AR36</f>
        <v>0</v>
      </c>
      <c r="G37" s="157">
        <f>'Hazard &amp; Exposure'!AU36</f>
        <v>0.3</v>
      </c>
      <c r="H37" s="43">
        <f>'Hazard &amp; Exposure'!AV36</f>
        <v>6.7</v>
      </c>
      <c r="I37" s="157">
        <f>'Hazard &amp; Exposure'!AY36</f>
        <v>2.9</v>
      </c>
      <c r="J37" s="157">
        <f>'Hazard &amp; Exposure'!BB36</f>
        <v>0</v>
      </c>
      <c r="K37" s="43">
        <f>'Hazard &amp; Exposure'!BC36</f>
        <v>2</v>
      </c>
      <c r="L37" s="44">
        <f t="shared" si="8"/>
        <v>4.8</v>
      </c>
      <c r="M37" s="155">
        <f>Vulnerability!E36</f>
        <v>1.6</v>
      </c>
      <c r="N37" s="153">
        <f>Vulnerability!H36</f>
        <v>5.4</v>
      </c>
      <c r="O37" s="153">
        <f>Vulnerability!M36</f>
        <v>0.1</v>
      </c>
      <c r="P37" s="43">
        <f>Vulnerability!N36</f>
        <v>2.2000000000000002</v>
      </c>
      <c r="Q37" s="153">
        <f>Vulnerability!S36</f>
        <v>1.4</v>
      </c>
      <c r="R37" s="152">
        <f>Vulnerability!W36</f>
        <v>0.7</v>
      </c>
      <c r="S37" s="152">
        <f>Vulnerability!Z36</f>
        <v>0.4</v>
      </c>
      <c r="T37" s="152">
        <f>Vulnerability!AC36</f>
        <v>0</v>
      </c>
      <c r="U37" s="152">
        <f>Vulnerability!AI36</f>
        <v>2</v>
      </c>
      <c r="V37" s="153">
        <f>Vulnerability!AJ36</f>
        <v>0.8</v>
      </c>
      <c r="W37" s="43">
        <f>Vulnerability!AK36</f>
        <v>1.1000000000000001</v>
      </c>
      <c r="X37" s="44">
        <f t="shared" si="9"/>
        <v>1.7</v>
      </c>
      <c r="Y37" s="168">
        <f>'Lack of Coping Capacity'!D36</f>
        <v>3.2</v>
      </c>
      <c r="Z37" s="151">
        <f>'Lack of Coping Capacity'!G36</f>
        <v>3.2</v>
      </c>
      <c r="AA37" s="43">
        <f>'Lack of Coping Capacity'!H36</f>
        <v>3.2</v>
      </c>
      <c r="AB37" s="151">
        <f>'Lack of Coping Capacity'!M36</f>
        <v>2</v>
      </c>
      <c r="AC37" s="151">
        <f>'Lack of Coping Capacity'!R36</f>
        <v>2.8</v>
      </c>
      <c r="AD37" s="151">
        <f>'Lack of Coping Capacity'!W36</f>
        <v>3.2</v>
      </c>
      <c r="AE37" s="43">
        <f>'Lack of Coping Capacity'!X36</f>
        <v>2.7</v>
      </c>
      <c r="AF37" s="44">
        <f t="shared" si="10"/>
        <v>3</v>
      </c>
      <c r="AG37" s="160">
        <f t="shared" si="11"/>
        <v>2.9</v>
      </c>
      <c r="AH37" s="186" t="str">
        <f t="shared" si="7"/>
        <v>Low</v>
      </c>
      <c r="AI37" s="179">
        <f t="shared" si="12"/>
        <v>119</v>
      </c>
      <c r="AJ37" s="182">
        <f>VLOOKUP($B37,'Lack of Reliability Index'!$A$2:$H$192,8,FALSE)</f>
        <v>2.3111111111111118</v>
      </c>
      <c r="AK37" s="51">
        <f>'Imputed and missing data hidden'!BA35</f>
        <v>2</v>
      </c>
      <c r="AL37" s="180">
        <f t="shared" si="13"/>
        <v>3.9215686274509803E-2</v>
      </c>
      <c r="AM37" s="51" t="str">
        <f t="shared" si="14"/>
        <v/>
      </c>
      <c r="AN37" s="181">
        <f>'Indicator Date hidden2'!BB36</f>
        <v>0.33333333333333331</v>
      </c>
      <c r="AO37" s="187"/>
    </row>
    <row r="38" spans="1:41" ht="15.75" thickBot="1" x14ac:dyDescent="0.3">
      <c r="A38" s="130" t="s">
        <v>376</v>
      </c>
      <c r="B38" s="47" t="s">
        <v>65</v>
      </c>
      <c r="C38" s="158">
        <f>'Hazard &amp; Exposure'!AO37</f>
        <v>7.9</v>
      </c>
      <c r="D38" s="157">
        <f>'Hazard &amp; Exposure'!AP37</f>
        <v>8.4</v>
      </c>
      <c r="E38" s="157">
        <f>'Hazard &amp; Exposure'!AQ37</f>
        <v>9.3000000000000007</v>
      </c>
      <c r="F38" s="157">
        <f>'Hazard &amp; Exposure'!AR37</f>
        <v>8.1</v>
      </c>
      <c r="G38" s="157">
        <f>'Hazard &amp; Exposure'!AU37</f>
        <v>4.5999999999999996</v>
      </c>
      <c r="H38" s="43">
        <f>'Hazard &amp; Exposure'!AV37</f>
        <v>8</v>
      </c>
      <c r="I38" s="157">
        <f>'Hazard &amp; Exposure'!AY37</f>
        <v>8.1</v>
      </c>
      <c r="J38" s="157">
        <f>'Hazard &amp; Exposure'!BB37</f>
        <v>0</v>
      </c>
      <c r="K38" s="43">
        <f>'Hazard &amp; Exposure'!BC37</f>
        <v>5.7</v>
      </c>
      <c r="L38" s="44">
        <f t="shared" si="8"/>
        <v>7</v>
      </c>
      <c r="M38" s="155">
        <f>Vulnerability!E37</f>
        <v>4.2</v>
      </c>
      <c r="N38" s="153">
        <f>Vulnerability!H37</f>
        <v>3.3</v>
      </c>
      <c r="O38" s="153">
        <f>Vulnerability!M37</f>
        <v>0</v>
      </c>
      <c r="P38" s="43">
        <f>Vulnerability!N37</f>
        <v>2.9</v>
      </c>
      <c r="Q38" s="153">
        <f>Vulnerability!S37</f>
        <v>5.3</v>
      </c>
      <c r="R38" s="152">
        <f>Vulnerability!W37</f>
        <v>0.5</v>
      </c>
      <c r="S38" s="152">
        <f>Vulnerability!Z37</f>
        <v>0.8</v>
      </c>
      <c r="T38" s="152">
        <f>Vulnerability!AC37</f>
        <v>2.1</v>
      </c>
      <c r="U38" s="152">
        <f>Vulnerability!AI37</f>
        <v>2.4</v>
      </c>
      <c r="V38" s="153">
        <f>Vulnerability!AJ37</f>
        <v>1.5</v>
      </c>
      <c r="W38" s="43">
        <f>Vulnerability!AK37</f>
        <v>3.6</v>
      </c>
      <c r="X38" s="44">
        <f t="shared" si="9"/>
        <v>3.3</v>
      </c>
      <c r="Y38" s="168">
        <f>'Lack of Coping Capacity'!D37</f>
        <v>2.5</v>
      </c>
      <c r="Z38" s="151">
        <f>'Lack of Coping Capacity'!G37</f>
        <v>5.0999999999999996</v>
      </c>
      <c r="AA38" s="43">
        <f>'Lack of Coping Capacity'!H37</f>
        <v>3.8</v>
      </c>
      <c r="AB38" s="151">
        <f>'Lack of Coping Capacity'!M37</f>
        <v>2.8</v>
      </c>
      <c r="AC38" s="151">
        <f>'Lack of Coping Capacity'!R37</f>
        <v>4.2</v>
      </c>
      <c r="AD38" s="151">
        <f>'Lack of Coping Capacity'!W37</f>
        <v>3.3</v>
      </c>
      <c r="AE38" s="43">
        <f>'Lack of Coping Capacity'!X37</f>
        <v>3.4</v>
      </c>
      <c r="AF38" s="44">
        <f t="shared" si="10"/>
        <v>3.6</v>
      </c>
      <c r="AG38" s="160">
        <f t="shared" si="11"/>
        <v>4.4000000000000004</v>
      </c>
      <c r="AH38" s="186" t="str">
        <f t="shared" si="7"/>
        <v>Medium</v>
      </c>
      <c r="AI38" s="179">
        <f t="shared" si="12"/>
        <v>67</v>
      </c>
      <c r="AJ38" s="182">
        <f>VLOOKUP($B38,'Lack of Reliability Index'!$A$2:$H$192,8,FALSE)</f>
        <v>2.879999999999999</v>
      </c>
      <c r="AK38" s="51">
        <f>'Imputed and missing data hidden'!BA36</f>
        <v>0</v>
      </c>
      <c r="AL38" s="180">
        <f t="shared" si="13"/>
        <v>0</v>
      </c>
      <c r="AM38" s="51" t="str">
        <f t="shared" si="14"/>
        <v/>
      </c>
      <c r="AN38" s="181">
        <f>'Indicator Date hidden2'!BB37</f>
        <v>0.54</v>
      </c>
      <c r="AO38" s="187"/>
    </row>
    <row r="39" spans="1:41" ht="15.75" thickBot="1" x14ac:dyDescent="0.3">
      <c r="A39" s="130" t="s">
        <v>67</v>
      </c>
      <c r="B39" s="47" t="s">
        <v>66</v>
      </c>
      <c r="C39" s="158">
        <f>'Hazard &amp; Exposure'!AO38</f>
        <v>8.6999999999999993</v>
      </c>
      <c r="D39" s="157">
        <f>'Hazard &amp; Exposure'!AP38</f>
        <v>6.8</v>
      </c>
      <c r="E39" s="157">
        <f>'Hazard &amp; Exposure'!AQ38</f>
        <v>7.9</v>
      </c>
      <c r="F39" s="157">
        <f>'Hazard &amp; Exposure'!AR38</f>
        <v>4.0999999999999996</v>
      </c>
      <c r="G39" s="157">
        <f>'Hazard &amp; Exposure'!AU38</f>
        <v>2</v>
      </c>
      <c r="H39" s="43">
        <f>'Hazard &amp; Exposure'!AV38</f>
        <v>6.5</v>
      </c>
      <c r="I39" s="157">
        <f>'Hazard &amp; Exposure'!AY38</f>
        <v>9.1999999999999993</v>
      </c>
      <c r="J39" s="157">
        <f>'Hazard &amp; Exposure'!BB38</f>
        <v>7</v>
      </c>
      <c r="K39" s="43">
        <f>'Hazard &amp; Exposure'!BC38</f>
        <v>7</v>
      </c>
      <c r="L39" s="44">
        <f t="shared" si="8"/>
        <v>6.8</v>
      </c>
      <c r="M39" s="155">
        <f>Vulnerability!E38</f>
        <v>4.5999999999999996</v>
      </c>
      <c r="N39" s="153">
        <f>Vulnerability!H38</f>
        <v>5.8</v>
      </c>
      <c r="O39" s="153">
        <f>Vulnerability!M38</f>
        <v>0.7</v>
      </c>
      <c r="P39" s="43">
        <f>Vulnerability!N38</f>
        <v>3.9</v>
      </c>
      <c r="Q39" s="153">
        <f>Vulnerability!S38</f>
        <v>10</v>
      </c>
      <c r="R39" s="152">
        <f>Vulnerability!W38</f>
        <v>0.5</v>
      </c>
      <c r="S39" s="152">
        <f>Vulnerability!Z38</f>
        <v>1</v>
      </c>
      <c r="T39" s="152">
        <f>Vulnerability!AC38</f>
        <v>0.1</v>
      </c>
      <c r="U39" s="152">
        <f>Vulnerability!AI38</f>
        <v>2</v>
      </c>
      <c r="V39" s="153">
        <f>Vulnerability!AJ38</f>
        <v>0.9</v>
      </c>
      <c r="W39" s="43">
        <f>Vulnerability!AK38</f>
        <v>7.7</v>
      </c>
      <c r="X39" s="44">
        <f t="shared" si="9"/>
        <v>6.2</v>
      </c>
      <c r="Y39" s="168">
        <f>'Lack of Coping Capacity'!D38</f>
        <v>3</v>
      </c>
      <c r="Z39" s="151">
        <f>'Lack of Coping Capacity'!G38</f>
        <v>5.7</v>
      </c>
      <c r="AA39" s="43">
        <f>'Lack of Coping Capacity'!H38</f>
        <v>4.4000000000000004</v>
      </c>
      <c r="AB39" s="151">
        <f>'Lack of Coping Capacity'!M38</f>
        <v>2.5</v>
      </c>
      <c r="AC39" s="151">
        <f>'Lack of Coping Capacity'!R38</f>
        <v>4.3</v>
      </c>
      <c r="AD39" s="151">
        <f>'Lack of Coping Capacity'!W38</f>
        <v>4</v>
      </c>
      <c r="AE39" s="43">
        <f>'Lack of Coping Capacity'!X38</f>
        <v>3.6</v>
      </c>
      <c r="AF39" s="44">
        <f t="shared" si="10"/>
        <v>4</v>
      </c>
      <c r="AG39" s="160">
        <f t="shared" si="11"/>
        <v>5.5</v>
      </c>
      <c r="AH39" s="186" t="str">
        <f t="shared" si="7"/>
        <v>High</v>
      </c>
      <c r="AI39" s="179">
        <f t="shared" si="12"/>
        <v>29</v>
      </c>
      <c r="AJ39" s="182">
        <f>VLOOKUP($B39,'Lack of Reliability Index'!$A$2:$H$192,8,FALSE)</f>
        <v>2.4836601307189543</v>
      </c>
      <c r="AK39" s="51">
        <f>'Imputed and missing data hidden'!BA37</f>
        <v>0</v>
      </c>
      <c r="AL39" s="180">
        <f t="shared" si="13"/>
        <v>0</v>
      </c>
      <c r="AM39" s="51" t="str">
        <f t="shared" si="14"/>
        <v>YES</v>
      </c>
      <c r="AN39" s="181">
        <f>'Indicator Date hidden2'!BB38</f>
        <v>0.37254901960784315</v>
      </c>
      <c r="AO39" s="187"/>
    </row>
    <row r="40" spans="1:41" ht="15.75" thickBot="1" x14ac:dyDescent="0.3">
      <c r="A40" s="130" t="s">
        <v>69</v>
      </c>
      <c r="B40" s="47" t="s">
        <v>68</v>
      </c>
      <c r="C40" s="158">
        <f>'Hazard &amp; Exposure'!AO39</f>
        <v>0.1</v>
      </c>
      <c r="D40" s="157">
        <f>'Hazard &amp; Exposure'!AP39</f>
        <v>0.1</v>
      </c>
      <c r="E40" s="157">
        <f>'Hazard &amp; Exposure'!AQ39</f>
        <v>5.5</v>
      </c>
      <c r="F40" s="157">
        <f>'Hazard &amp; Exposure'!AR39</f>
        <v>2.9</v>
      </c>
      <c r="G40" s="157">
        <f>'Hazard &amp; Exposure'!AU39</f>
        <v>1</v>
      </c>
      <c r="H40" s="43">
        <f>'Hazard &amp; Exposure'!AV39</f>
        <v>2.2000000000000002</v>
      </c>
      <c r="I40" s="157">
        <f>'Hazard &amp; Exposure'!AY39</f>
        <v>1.1000000000000001</v>
      </c>
      <c r="J40" s="157">
        <f>'Hazard &amp; Exposure'!BB39</f>
        <v>0</v>
      </c>
      <c r="K40" s="43">
        <f>'Hazard &amp; Exposure'!BC39</f>
        <v>0.8</v>
      </c>
      <c r="L40" s="44">
        <f t="shared" si="8"/>
        <v>1.5</v>
      </c>
      <c r="M40" s="155">
        <f>Vulnerability!E39</f>
        <v>7.7</v>
      </c>
      <c r="N40" s="153">
        <f>Vulnerability!H39</f>
        <v>7.7</v>
      </c>
      <c r="O40" s="153">
        <f>Vulnerability!M39</f>
        <v>3.6</v>
      </c>
      <c r="P40" s="43">
        <f>Vulnerability!N39</f>
        <v>6.7</v>
      </c>
      <c r="Q40" s="153">
        <f>Vulnerability!S39</f>
        <v>0</v>
      </c>
      <c r="R40" s="152">
        <f>Vulnerability!W39</f>
        <v>2.2000000000000002</v>
      </c>
      <c r="S40" s="152">
        <f>Vulnerability!Z39</f>
        <v>4.7</v>
      </c>
      <c r="T40" s="152">
        <f>Vulnerability!AC39</f>
        <v>0</v>
      </c>
      <c r="U40" s="152">
        <f>Vulnerability!AI39</f>
        <v>7.5</v>
      </c>
      <c r="V40" s="153">
        <f>Vulnerability!AJ39</f>
        <v>4.2</v>
      </c>
      <c r="W40" s="43">
        <f>Vulnerability!AK39</f>
        <v>2.2999999999999998</v>
      </c>
      <c r="X40" s="44">
        <f t="shared" si="9"/>
        <v>4.9000000000000004</v>
      </c>
      <c r="Y40" s="168">
        <f>'Lack of Coping Capacity'!D39</f>
        <v>7.8</v>
      </c>
      <c r="Z40" s="151">
        <f>'Lack of Coping Capacity'!G39</f>
        <v>7.7</v>
      </c>
      <c r="AA40" s="43">
        <f>'Lack of Coping Capacity'!H39</f>
        <v>7.8</v>
      </c>
      <c r="AB40" s="151">
        <f>'Lack of Coping Capacity'!M39</f>
        <v>5.8</v>
      </c>
      <c r="AC40" s="151">
        <f>'Lack of Coping Capacity'!R39</f>
        <v>5.2</v>
      </c>
      <c r="AD40" s="151">
        <f>'Lack of Coping Capacity'!W39</f>
        <v>4.5</v>
      </c>
      <c r="AE40" s="43">
        <f>'Lack of Coping Capacity'!X39</f>
        <v>5.2</v>
      </c>
      <c r="AF40" s="44">
        <f t="shared" si="10"/>
        <v>6.7</v>
      </c>
      <c r="AG40" s="160">
        <f t="shared" si="11"/>
        <v>3.7</v>
      </c>
      <c r="AH40" s="186" t="str">
        <f t="shared" si="7"/>
        <v>Medium</v>
      </c>
      <c r="AI40" s="179">
        <f t="shared" si="12"/>
        <v>95</v>
      </c>
      <c r="AJ40" s="182">
        <f>VLOOKUP($B40,'Lack of Reliability Index'!$A$2:$H$192,8,FALSE)</f>
        <v>4.8811594202898547</v>
      </c>
      <c r="AK40" s="51">
        <f>'Imputed and missing data hidden'!BA38</f>
        <v>7</v>
      </c>
      <c r="AL40" s="180">
        <f t="shared" si="13"/>
        <v>0.13725490196078433</v>
      </c>
      <c r="AM40" s="51" t="str">
        <f t="shared" si="14"/>
        <v/>
      </c>
      <c r="AN40" s="181">
        <f>'Indicator Date hidden2'!BB39</f>
        <v>0.56521739130434778</v>
      </c>
      <c r="AO40" s="187"/>
    </row>
    <row r="41" spans="1:41" ht="15.75" thickBot="1" x14ac:dyDescent="0.3">
      <c r="A41" s="130" t="s">
        <v>374</v>
      </c>
      <c r="B41" s="47" t="s">
        <v>71</v>
      </c>
      <c r="C41" s="158">
        <f>'Hazard &amp; Exposure'!AO40</f>
        <v>1.6</v>
      </c>
      <c r="D41" s="157">
        <f>'Hazard &amp; Exposure'!AP40</f>
        <v>8.6</v>
      </c>
      <c r="E41" s="157">
        <f>'Hazard &amp; Exposure'!AQ40</f>
        <v>0</v>
      </c>
      <c r="F41" s="157">
        <f>'Hazard &amp; Exposure'!AR40</f>
        <v>0</v>
      </c>
      <c r="G41" s="157">
        <f>'Hazard &amp; Exposure'!AU40</f>
        <v>0.5</v>
      </c>
      <c r="H41" s="43">
        <f>'Hazard &amp; Exposure'!AV40</f>
        <v>3.2</v>
      </c>
      <c r="I41" s="157">
        <f>'Hazard &amp; Exposure'!AY40</f>
        <v>6.1</v>
      </c>
      <c r="J41" s="157">
        <f>'Hazard &amp; Exposure'!BB40</f>
        <v>0</v>
      </c>
      <c r="K41" s="43">
        <f>'Hazard &amp; Exposure'!BC40</f>
        <v>4.3</v>
      </c>
      <c r="L41" s="44">
        <f t="shared" si="8"/>
        <v>3.8</v>
      </c>
      <c r="M41" s="155">
        <f>Vulnerability!E40</f>
        <v>7.3</v>
      </c>
      <c r="N41" s="153">
        <f>Vulnerability!H40</f>
        <v>7</v>
      </c>
      <c r="O41" s="153">
        <f>Vulnerability!M40</f>
        <v>0.6</v>
      </c>
      <c r="P41" s="43">
        <f>Vulnerability!N40</f>
        <v>5.6</v>
      </c>
      <c r="Q41" s="153">
        <f>Vulnerability!S40</f>
        <v>7.4</v>
      </c>
      <c r="R41" s="152">
        <f>Vulnerability!W40</f>
        <v>7.3</v>
      </c>
      <c r="S41" s="152">
        <f>Vulnerability!Z40</f>
        <v>3.5</v>
      </c>
      <c r="T41" s="152">
        <f>Vulnerability!AC40</f>
        <v>0</v>
      </c>
      <c r="U41" s="152">
        <f>Vulnerability!AI40</f>
        <v>7</v>
      </c>
      <c r="V41" s="153">
        <f>Vulnerability!AJ40</f>
        <v>5.0999999999999996</v>
      </c>
      <c r="W41" s="43">
        <f>Vulnerability!AK40</f>
        <v>6.4</v>
      </c>
      <c r="X41" s="44">
        <f t="shared" si="9"/>
        <v>6</v>
      </c>
      <c r="Y41" s="168" t="str">
        <f>'Lack of Coping Capacity'!D40</f>
        <v>x</v>
      </c>
      <c r="Z41" s="151">
        <f>'Lack of Coping Capacity'!G40</f>
        <v>7.6</v>
      </c>
      <c r="AA41" s="43">
        <f>'Lack of Coping Capacity'!H40</f>
        <v>7.6</v>
      </c>
      <c r="AB41" s="151">
        <f>'Lack of Coping Capacity'!M40</f>
        <v>5.5</v>
      </c>
      <c r="AC41" s="151">
        <f>'Lack of Coping Capacity'!R40</f>
        <v>8</v>
      </c>
      <c r="AD41" s="151">
        <f>'Lack of Coping Capacity'!W40</f>
        <v>7.3</v>
      </c>
      <c r="AE41" s="43">
        <f>'Lack of Coping Capacity'!X40</f>
        <v>6.9</v>
      </c>
      <c r="AF41" s="44">
        <f t="shared" si="10"/>
        <v>7.3</v>
      </c>
      <c r="AG41" s="160">
        <f t="shared" si="11"/>
        <v>5.5</v>
      </c>
      <c r="AH41" s="186" t="str">
        <f t="shared" si="7"/>
        <v>High</v>
      </c>
      <c r="AI41" s="179">
        <f t="shared" si="12"/>
        <v>29</v>
      </c>
      <c r="AJ41" s="182">
        <f>VLOOKUP($B41,'Lack of Reliability Index'!$A$2:$H$192,8,FALSE)</f>
        <v>1.9733333333333327</v>
      </c>
      <c r="AK41" s="51">
        <f>'Imputed and missing data hidden'!BA39</f>
        <v>1</v>
      </c>
      <c r="AL41" s="180">
        <f t="shared" si="13"/>
        <v>1.9607843137254902E-2</v>
      </c>
      <c r="AM41" s="51" t="str">
        <f t="shared" si="14"/>
        <v/>
      </c>
      <c r="AN41" s="181">
        <f>'Indicator Date hidden2'!BB40</f>
        <v>0.32</v>
      </c>
      <c r="AO41" s="187"/>
    </row>
    <row r="42" spans="1:41" ht="15.75" thickBot="1" x14ac:dyDescent="0.3">
      <c r="A42" s="130" t="s">
        <v>844</v>
      </c>
      <c r="B42" s="47" t="s">
        <v>70</v>
      </c>
      <c r="C42" s="158">
        <f>'Hazard &amp; Exposure'!AO41</f>
        <v>4.0999999999999996</v>
      </c>
      <c r="D42" s="157">
        <f>'Hazard &amp; Exposure'!AP41</f>
        <v>7.5</v>
      </c>
      <c r="E42" s="157">
        <f>'Hazard &amp; Exposure'!AQ41</f>
        <v>0</v>
      </c>
      <c r="F42" s="157">
        <f>'Hazard &amp; Exposure'!AR41</f>
        <v>0</v>
      </c>
      <c r="G42" s="157">
        <f>'Hazard &amp; Exposure'!AU41</f>
        <v>2</v>
      </c>
      <c r="H42" s="43">
        <f>'Hazard &amp; Exposure'!AV41</f>
        <v>3.3</v>
      </c>
      <c r="I42" s="157">
        <f>'Hazard &amp; Exposure'!AY41</f>
        <v>10</v>
      </c>
      <c r="J42" s="157">
        <f>'Hazard &amp; Exposure'!BB41</f>
        <v>9</v>
      </c>
      <c r="K42" s="43">
        <f>'Hazard &amp; Exposure'!BC41</f>
        <v>9</v>
      </c>
      <c r="L42" s="44">
        <f t="shared" si="8"/>
        <v>7.1</v>
      </c>
      <c r="M42" s="155">
        <f>Vulnerability!E41</f>
        <v>8.8000000000000007</v>
      </c>
      <c r="N42" s="153">
        <f>Vulnerability!H41</f>
        <v>6.6</v>
      </c>
      <c r="O42" s="153">
        <f>Vulnerability!M41</f>
        <v>2.8</v>
      </c>
      <c r="P42" s="43">
        <f>Vulnerability!N41</f>
        <v>6.8</v>
      </c>
      <c r="Q42" s="153">
        <f>Vulnerability!S41</f>
        <v>9.4</v>
      </c>
      <c r="R42" s="152">
        <f>Vulnerability!W41</f>
        <v>5.4</v>
      </c>
      <c r="S42" s="152">
        <f>Vulnerability!Z41</f>
        <v>6.3</v>
      </c>
      <c r="T42" s="152">
        <f>Vulnerability!AC41</f>
        <v>0</v>
      </c>
      <c r="U42" s="152">
        <f>Vulnerability!AI41</f>
        <v>9.6999999999999993</v>
      </c>
      <c r="V42" s="153">
        <f>Vulnerability!AJ41</f>
        <v>6.6</v>
      </c>
      <c r="W42" s="43">
        <f>Vulnerability!AK41</f>
        <v>8.3000000000000007</v>
      </c>
      <c r="X42" s="44">
        <f t="shared" si="9"/>
        <v>7.6</v>
      </c>
      <c r="Y42" s="168">
        <f>'Lack of Coping Capacity'!D41</f>
        <v>7.5</v>
      </c>
      <c r="Z42" s="151">
        <f>'Lack of Coping Capacity'!G41</f>
        <v>8</v>
      </c>
      <c r="AA42" s="43">
        <f>'Lack of Coping Capacity'!H41</f>
        <v>7.8</v>
      </c>
      <c r="AB42" s="151">
        <f>'Lack of Coping Capacity'!M41</f>
        <v>7.7</v>
      </c>
      <c r="AC42" s="151">
        <f>'Lack of Coping Capacity'!R41</f>
        <v>8.9</v>
      </c>
      <c r="AD42" s="151">
        <f>'Lack of Coping Capacity'!W41</f>
        <v>7.8</v>
      </c>
      <c r="AE42" s="43">
        <f>'Lack of Coping Capacity'!X41</f>
        <v>8.1</v>
      </c>
      <c r="AF42" s="44">
        <f t="shared" si="10"/>
        <v>8</v>
      </c>
      <c r="AG42" s="160">
        <f t="shared" si="11"/>
        <v>7.6</v>
      </c>
      <c r="AH42" s="186" t="str">
        <f t="shared" si="7"/>
        <v>Very High</v>
      </c>
      <c r="AI42" s="179">
        <f t="shared" si="12"/>
        <v>6</v>
      </c>
      <c r="AJ42" s="182">
        <f>VLOOKUP($B42,'Lack of Reliability Index'!$A$2:$H$192,8,FALSE)</f>
        <v>2.7777777777777786</v>
      </c>
      <c r="AK42" s="51">
        <f>'Imputed and missing data hidden'!BA40</f>
        <v>5</v>
      </c>
      <c r="AL42" s="180">
        <f t="shared" si="13"/>
        <v>9.8039215686274508E-2</v>
      </c>
      <c r="AM42" s="51" t="str">
        <f t="shared" si="14"/>
        <v>YES</v>
      </c>
      <c r="AN42" s="181">
        <f>'Indicator Date hidden2'!BB41</f>
        <v>0.16666666666666666</v>
      </c>
      <c r="AO42" s="187"/>
    </row>
    <row r="43" spans="1:41" ht="15.75" thickBot="1" x14ac:dyDescent="0.3">
      <c r="A43" s="130" t="s">
        <v>73</v>
      </c>
      <c r="B43" s="47" t="s">
        <v>72</v>
      </c>
      <c r="C43" s="158">
        <f>'Hazard &amp; Exposure'!AO42</f>
        <v>9.6</v>
      </c>
      <c r="D43" s="157">
        <f>'Hazard &amp; Exposure'!AP42</f>
        <v>3.3</v>
      </c>
      <c r="E43" s="157">
        <f>'Hazard &amp; Exposure'!AQ42</f>
        <v>8.6999999999999993</v>
      </c>
      <c r="F43" s="157">
        <f>'Hazard &amp; Exposure'!AR42</f>
        <v>1.9</v>
      </c>
      <c r="G43" s="157">
        <f>'Hazard &amp; Exposure'!AU42</f>
        <v>0.8</v>
      </c>
      <c r="H43" s="43">
        <f>'Hazard &amp; Exposure'!AV42</f>
        <v>6.3</v>
      </c>
      <c r="I43" s="157">
        <f>'Hazard &amp; Exposure'!AY42</f>
        <v>0.1</v>
      </c>
      <c r="J43" s="157">
        <f>'Hazard &amp; Exposure'!BB42</f>
        <v>0</v>
      </c>
      <c r="K43" s="43">
        <f>'Hazard &amp; Exposure'!BC42</f>
        <v>0.1</v>
      </c>
      <c r="L43" s="44">
        <f t="shared" si="8"/>
        <v>3.8</v>
      </c>
      <c r="M43" s="155">
        <f>Vulnerability!E42</f>
        <v>2.7</v>
      </c>
      <c r="N43" s="153">
        <f>Vulnerability!H42</f>
        <v>5</v>
      </c>
      <c r="O43" s="153">
        <f>Vulnerability!M42</f>
        <v>0.4</v>
      </c>
      <c r="P43" s="43">
        <f>Vulnerability!N42</f>
        <v>2.7</v>
      </c>
      <c r="Q43" s="153">
        <f>Vulnerability!S42</f>
        <v>2.7</v>
      </c>
      <c r="R43" s="152">
        <f>Vulnerability!W42</f>
        <v>0.3</v>
      </c>
      <c r="S43" s="152">
        <f>Vulnerability!Z42</f>
        <v>0.5</v>
      </c>
      <c r="T43" s="152">
        <f>Vulnerability!AC42</f>
        <v>0.4</v>
      </c>
      <c r="U43" s="152">
        <f>Vulnerability!AI42</f>
        <v>2.5</v>
      </c>
      <c r="V43" s="153">
        <f>Vulnerability!AJ42</f>
        <v>1</v>
      </c>
      <c r="W43" s="43">
        <f>Vulnerability!AK42</f>
        <v>1.9</v>
      </c>
      <c r="X43" s="44">
        <f t="shared" si="9"/>
        <v>2.2999999999999998</v>
      </c>
      <c r="Y43" s="168">
        <f>'Lack of Coping Capacity'!D42</f>
        <v>1.5</v>
      </c>
      <c r="Z43" s="151">
        <f>'Lack of Coping Capacity'!G42</f>
        <v>4.2</v>
      </c>
      <c r="AA43" s="43">
        <f>'Lack of Coping Capacity'!H42</f>
        <v>2.9</v>
      </c>
      <c r="AB43" s="151">
        <f>'Lack of Coping Capacity'!M42</f>
        <v>1.7</v>
      </c>
      <c r="AC43" s="151">
        <f>'Lack of Coping Capacity'!R42</f>
        <v>2.2000000000000002</v>
      </c>
      <c r="AD43" s="151">
        <f>'Lack of Coping Capacity'!W42</f>
        <v>3.7</v>
      </c>
      <c r="AE43" s="43">
        <f>'Lack of Coping Capacity'!X42</f>
        <v>2.5</v>
      </c>
      <c r="AF43" s="44">
        <f t="shared" si="10"/>
        <v>2.7</v>
      </c>
      <c r="AG43" s="160">
        <f t="shared" si="11"/>
        <v>2.9</v>
      </c>
      <c r="AH43" s="186" t="str">
        <f t="shared" si="7"/>
        <v>Low</v>
      </c>
      <c r="AI43" s="179">
        <f t="shared" si="12"/>
        <v>119</v>
      </c>
      <c r="AJ43" s="182">
        <f>VLOOKUP($B43,'Lack of Reliability Index'!$A$2:$H$192,8,FALSE)</f>
        <v>2.0081632653061217</v>
      </c>
      <c r="AK43" s="51">
        <f>'Imputed and missing data hidden'!BA41</f>
        <v>1</v>
      </c>
      <c r="AL43" s="180">
        <f t="shared" si="13"/>
        <v>1.9607843137254902E-2</v>
      </c>
      <c r="AM43" s="51" t="str">
        <f t="shared" si="14"/>
        <v/>
      </c>
      <c r="AN43" s="181">
        <f>'Indicator Date hidden2'!BB42</f>
        <v>0.32653061224489793</v>
      </c>
      <c r="AO43" s="187"/>
    </row>
    <row r="44" spans="1:41" ht="15.75" thickBot="1" x14ac:dyDescent="0.3">
      <c r="A44" s="130" t="s">
        <v>371</v>
      </c>
      <c r="B44" s="47" t="s">
        <v>74</v>
      </c>
      <c r="C44" s="158">
        <f>'Hazard &amp; Exposure'!AO43</f>
        <v>0.1</v>
      </c>
      <c r="D44" s="157">
        <f>'Hazard &amp; Exposure'!AP43</f>
        <v>5.6</v>
      </c>
      <c r="E44" s="157">
        <f>'Hazard &amp; Exposure'!AQ43</f>
        <v>4.5999999999999996</v>
      </c>
      <c r="F44" s="157">
        <f>'Hazard &amp; Exposure'!AR43</f>
        <v>0</v>
      </c>
      <c r="G44" s="157">
        <f>'Hazard &amp; Exposure'!AU43</f>
        <v>1</v>
      </c>
      <c r="H44" s="43">
        <f>'Hazard &amp; Exposure'!AV43</f>
        <v>2.6</v>
      </c>
      <c r="I44" s="157">
        <f>'Hazard &amp; Exposure'!AY43</f>
        <v>9.1999999999999993</v>
      </c>
      <c r="J44" s="157">
        <f>'Hazard &amp; Exposure'!BB43</f>
        <v>0</v>
      </c>
      <c r="K44" s="43">
        <f>'Hazard &amp; Exposure'!BC43</f>
        <v>6.4</v>
      </c>
      <c r="L44" s="44">
        <f t="shared" si="8"/>
        <v>4.8</v>
      </c>
      <c r="M44" s="155">
        <f>Vulnerability!E43</f>
        <v>8.4</v>
      </c>
      <c r="N44" s="153">
        <f>Vulnerability!H43</f>
        <v>6.8</v>
      </c>
      <c r="O44" s="153">
        <f>Vulnerability!M43</f>
        <v>0.8</v>
      </c>
      <c r="P44" s="43">
        <f>Vulnerability!N43</f>
        <v>6.1</v>
      </c>
      <c r="Q44" s="153">
        <f>Vulnerability!S43</f>
        <v>4</v>
      </c>
      <c r="R44" s="152">
        <f>Vulnerability!W43</f>
        <v>4.7</v>
      </c>
      <c r="S44" s="152">
        <f>Vulnerability!Z43</f>
        <v>5</v>
      </c>
      <c r="T44" s="152">
        <f>Vulnerability!AC43</f>
        <v>0.1</v>
      </c>
      <c r="U44" s="152">
        <f>Vulnerability!AI43</f>
        <v>4.2</v>
      </c>
      <c r="V44" s="153">
        <f>Vulnerability!AJ43</f>
        <v>3.7</v>
      </c>
      <c r="W44" s="43">
        <f>Vulnerability!AK43</f>
        <v>3.9</v>
      </c>
      <c r="X44" s="44">
        <f t="shared" si="9"/>
        <v>5.0999999999999996</v>
      </c>
      <c r="Y44" s="168">
        <f>'Lack of Coping Capacity'!D43</f>
        <v>7.8</v>
      </c>
      <c r="Z44" s="151">
        <f>'Lack of Coping Capacity'!G43</f>
        <v>6.4</v>
      </c>
      <c r="AA44" s="43">
        <f>'Lack of Coping Capacity'!H43</f>
        <v>7.1</v>
      </c>
      <c r="AB44" s="151">
        <f>'Lack of Coping Capacity'!M43</f>
        <v>6.1</v>
      </c>
      <c r="AC44" s="151">
        <f>'Lack of Coping Capacity'!R43</f>
        <v>7.1</v>
      </c>
      <c r="AD44" s="151">
        <f>'Lack of Coping Capacity'!W43</f>
        <v>8</v>
      </c>
      <c r="AE44" s="43">
        <f>'Lack of Coping Capacity'!X43</f>
        <v>7.1</v>
      </c>
      <c r="AF44" s="44">
        <f t="shared" si="10"/>
        <v>7.1</v>
      </c>
      <c r="AG44" s="160">
        <f t="shared" si="11"/>
        <v>5.6</v>
      </c>
      <c r="AH44" s="186" t="str">
        <f t="shared" si="7"/>
        <v>High</v>
      </c>
      <c r="AI44" s="179">
        <f t="shared" si="12"/>
        <v>26</v>
      </c>
      <c r="AJ44" s="182">
        <f>VLOOKUP($B44,'Lack of Reliability Index'!$A$2:$H$192,8,FALSE)</f>
        <v>1.9869281045751634</v>
      </c>
      <c r="AK44" s="51">
        <f>'Imputed and missing data hidden'!BA42</f>
        <v>0</v>
      </c>
      <c r="AL44" s="180">
        <f t="shared" si="13"/>
        <v>0</v>
      </c>
      <c r="AM44" s="51" t="str">
        <f t="shared" si="14"/>
        <v/>
      </c>
      <c r="AN44" s="181">
        <f>'Indicator Date hidden2'!BB43</f>
        <v>0.37254901960784315</v>
      </c>
      <c r="AO44" s="187"/>
    </row>
    <row r="45" spans="1:41" ht="15.75" thickBot="1" x14ac:dyDescent="0.3">
      <c r="A45" s="130" t="s">
        <v>76</v>
      </c>
      <c r="B45" s="47" t="s">
        <v>75</v>
      </c>
      <c r="C45" s="158">
        <f>'Hazard &amp; Exposure'!AO44</f>
        <v>6</v>
      </c>
      <c r="D45" s="157">
        <f>'Hazard &amp; Exposure'!AP44</f>
        <v>6.5</v>
      </c>
      <c r="E45" s="157">
        <f>'Hazard &amp; Exposure'!AQ44</f>
        <v>7.7</v>
      </c>
      <c r="F45" s="157">
        <f>'Hazard &amp; Exposure'!AR44</f>
        <v>0</v>
      </c>
      <c r="G45" s="157">
        <f>'Hazard &amp; Exposure'!AU44</f>
        <v>3.3</v>
      </c>
      <c r="H45" s="43">
        <f>'Hazard &amp; Exposure'!AV44</f>
        <v>5.2</v>
      </c>
      <c r="I45" s="157">
        <f>'Hazard &amp; Exposure'!AY44</f>
        <v>0.9</v>
      </c>
      <c r="J45" s="157">
        <f>'Hazard &amp; Exposure'!BB44</f>
        <v>0</v>
      </c>
      <c r="K45" s="43">
        <f>'Hazard &amp; Exposure'!BC44</f>
        <v>0.6</v>
      </c>
      <c r="L45" s="44">
        <f t="shared" si="8"/>
        <v>3.2</v>
      </c>
      <c r="M45" s="155">
        <f>Vulnerability!E44</f>
        <v>1.9</v>
      </c>
      <c r="N45" s="153">
        <f>Vulnerability!H44</f>
        <v>1.9</v>
      </c>
      <c r="O45" s="153">
        <f>Vulnerability!M44</f>
        <v>0</v>
      </c>
      <c r="P45" s="43">
        <f>Vulnerability!N44</f>
        <v>1.4</v>
      </c>
      <c r="Q45" s="153">
        <f>Vulnerability!S44</f>
        <v>1</v>
      </c>
      <c r="R45" s="152">
        <f>Vulnerability!W44</f>
        <v>0.2</v>
      </c>
      <c r="S45" s="152">
        <f>Vulnerability!Z44</f>
        <v>0.4</v>
      </c>
      <c r="T45" s="152">
        <f>Vulnerability!AC44</f>
        <v>0</v>
      </c>
      <c r="U45" s="152">
        <f>Vulnerability!AI44</f>
        <v>1.7</v>
      </c>
      <c r="V45" s="153">
        <f>Vulnerability!AJ44</f>
        <v>0.6</v>
      </c>
      <c r="W45" s="43">
        <f>Vulnerability!AK44</f>
        <v>0.8</v>
      </c>
      <c r="X45" s="44">
        <f t="shared" si="9"/>
        <v>1.1000000000000001</v>
      </c>
      <c r="Y45" s="168">
        <f>'Lack of Coping Capacity'!D44</f>
        <v>4.4000000000000004</v>
      </c>
      <c r="Z45" s="151">
        <f>'Lack of Coping Capacity'!G44</f>
        <v>4.5999999999999996</v>
      </c>
      <c r="AA45" s="43">
        <f>'Lack of Coping Capacity'!H44</f>
        <v>4.5</v>
      </c>
      <c r="AB45" s="151">
        <f>'Lack of Coping Capacity'!M44</f>
        <v>2</v>
      </c>
      <c r="AC45" s="151">
        <f>'Lack of Coping Capacity'!R44</f>
        <v>0.1</v>
      </c>
      <c r="AD45" s="151">
        <f>'Lack of Coping Capacity'!W44</f>
        <v>2.4</v>
      </c>
      <c r="AE45" s="43">
        <f>'Lack of Coping Capacity'!X44</f>
        <v>1.5</v>
      </c>
      <c r="AF45" s="44">
        <f t="shared" si="10"/>
        <v>3.1</v>
      </c>
      <c r="AG45" s="160">
        <f t="shared" si="11"/>
        <v>2.2000000000000002</v>
      </c>
      <c r="AH45" s="186" t="str">
        <f t="shared" si="7"/>
        <v>Low</v>
      </c>
      <c r="AI45" s="179">
        <f t="shared" si="12"/>
        <v>144</v>
      </c>
      <c r="AJ45" s="182">
        <f>VLOOKUP($B45,'Lack of Reliability Index'!$A$2:$H$192,8,FALSE)</f>
        <v>2.1101449275362318</v>
      </c>
      <c r="AK45" s="51">
        <f>'Imputed and missing data hidden'!BA43</f>
        <v>4</v>
      </c>
      <c r="AL45" s="180">
        <f t="shared" si="13"/>
        <v>7.8431372549019607E-2</v>
      </c>
      <c r="AM45" s="51" t="str">
        <f t="shared" si="14"/>
        <v/>
      </c>
      <c r="AN45" s="181">
        <f>'Indicator Date hidden2'!BB44</f>
        <v>0.19565217391304349</v>
      </c>
      <c r="AO45" s="187"/>
    </row>
    <row r="46" spans="1:41" ht="15.75" thickBot="1" x14ac:dyDescent="0.3">
      <c r="A46" s="130" t="s">
        <v>78</v>
      </c>
      <c r="B46" s="47" t="s">
        <v>77</v>
      </c>
      <c r="C46" s="158">
        <f>'Hazard &amp; Exposure'!AO45</f>
        <v>5.2</v>
      </c>
      <c r="D46" s="157">
        <f>'Hazard &amp; Exposure'!AP45</f>
        <v>3.6</v>
      </c>
      <c r="E46" s="157">
        <f>'Hazard &amp; Exposure'!AQ45</f>
        <v>5.7</v>
      </c>
      <c r="F46" s="157">
        <f>'Hazard &amp; Exposure'!AR45</f>
        <v>8</v>
      </c>
      <c r="G46" s="157">
        <f>'Hazard &amp; Exposure'!AU45</f>
        <v>5.0999999999999996</v>
      </c>
      <c r="H46" s="43">
        <f>'Hazard &amp; Exposure'!AV45</f>
        <v>5.7</v>
      </c>
      <c r="I46" s="157">
        <f>'Hazard &amp; Exposure'!AY45</f>
        <v>1.4</v>
      </c>
      <c r="J46" s="157">
        <f>'Hazard &amp; Exposure'!BB45</f>
        <v>0</v>
      </c>
      <c r="K46" s="43">
        <f>'Hazard &amp; Exposure'!BC45</f>
        <v>1</v>
      </c>
      <c r="L46" s="44">
        <f t="shared" si="8"/>
        <v>3.7</v>
      </c>
      <c r="M46" s="155">
        <f>Vulnerability!E45</f>
        <v>2.7</v>
      </c>
      <c r="N46" s="153">
        <f>Vulnerability!H45</f>
        <v>4.0999999999999996</v>
      </c>
      <c r="O46" s="153">
        <f>Vulnerability!M45</f>
        <v>4.3</v>
      </c>
      <c r="P46" s="43">
        <f>Vulnerability!N45</f>
        <v>3.5</v>
      </c>
      <c r="Q46" s="153">
        <f>Vulnerability!S45</f>
        <v>0</v>
      </c>
      <c r="R46" s="152">
        <f>Vulnerability!W45</f>
        <v>0.5</v>
      </c>
      <c r="S46" s="152">
        <f>Vulnerability!Z45</f>
        <v>0.4</v>
      </c>
      <c r="T46" s="152">
        <f>Vulnerability!AC45</f>
        <v>10</v>
      </c>
      <c r="U46" s="152">
        <f>Vulnerability!AI45</f>
        <v>0.5</v>
      </c>
      <c r="V46" s="153">
        <f>Vulnerability!AJ45</f>
        <v>5.0999999999999996</v>
      </c>
      <c r="W46" s="43">
        <f>Vulnerability!AK45</f>
        <v>2.9</v>
      </c>
      <c r="X46" s="44">
        <f t="shared" si="9"/>
        <v>3.2</v>
      </c>
      <c r="Y46" s="168">
        <f>'Lack of Coping Capacity'!D45</f>
        <v>2.5</v>
      </c>
      <c r="Z46" s="151">
        <f>'Lack of Coping Capacity'!G45</f>
        <v>5.3</v>
      </c>
      <c r="AA46" s="43">
        <f>'Lack of Coping Capacity'!H45</f>
        <v>3.9</v>
      </c>
      <c r="AB46" s="151">
        <f>'Lack of Coping Capacity'!M45</f>
        <v>3.9</v>
      </c>
      <c r="AC46" s="151">
        <f>'Lack of Coping Capacity'!R45</f>
        <v>1.8</v>
      </c>
      <c r="AD46" s="151">
        <f>'Lack of Coping Capacity'!W45</f>
        <v>0.1</v>
      </c>
      <c r="AE46" s="43">
        <f>'Lack of Coping Capacity'!X45</f>
        <v>1.9</v>
      </c>
      <c r="AF46" s="44">
        <f t="shared" si="10"/>
        <v>3</v>
      </c>
      <c r="AG46" s="160">
        <f t="shared" si="11"/>
        <v>3.3</v>
      </c>
      <c r="AH46" s="186" t="str">
        <f t="shared" si="7"/>
        <v>Low</v>
      </c>
      <c r="AI46" s="179">
        <f t="shared" si="12"/>
        <v>108</v>
      </c>
      <c r="AJ46" s="182">
        <f>VLOOKUP($B46,'Lack of Reliability Index'!$A$2:$H$192,8,FALSE)</f>
        <v>3.6571428571428566</v>
      </c>
      <c r="AK46" s="51">
        <f>'Imputed and missing data hidden'!BA44</f>
        <v>8</v>
      </c>
      <c r="AL46" s="180">
        <f t="shared" si="13"/>
        <v>0.15686274509803921</v>
      </c>
      <c r="AM46" s="51" t="str">
        <f t="shared" si="14"/>
        <v/>
      </c>
      <c r="AN46" s="181">
        <f>'Indicator Date hidden2'!BB45</f>
        <v>0.2857142857142857</v>
      </c>
      <c r="AO46" s="187"/>
    </row>
    <row r="47" spans="1:41" ht="15.75" thickBot="1" x14ac:dyDescent="0.3">
      <c r="A47" s="130" t="s">
        <v>80</v>
      </c>
      <c r="B47" s="47" t="s">
        <v>79</v>
      </c>
      <c r="C47" s="158">
        <f>'Hazard &amp; Exposure'!AO46</f>
        <v>5</v>
      </c>
      <c r="D47" s="157">
        <f>'Hazard &amp; Exposure'!AP46</f>
        <v>0</v>
      </c>
      <c r="E47" s="157">
        <f>'Hazard &amp; Exposure'!AQ46</f>
        <v>6.4</v>
      </c>
      <c r="F47" s="157">
        <f>'Hazard &amp; Exposure'!AR46</f>
        <v>0</v>
      </c>
      <c r="G47" s="157">
        <f>'Hazard &amp; Exposure'!AU46</f>
        <v>3.1</v>
      </c>
      <c r="H47" s="43">
        <f>'Hazard &amp; Exposure'!AV46</f>
        <v>3.3</v>
      </c>
      <c r="I47" s="157">
        <f>'Hazard &amp; Exposure'!AY46</f>
        <v>0.2</v>
      </c>
      <c r="J47" s="157">
        <f>'Hazard &amp; Exposure'!BB46</f>
        <v>0</v>
      </c>
      <c r="K47" s="43">
        <f>'Hazard &amp; Exposure'!BC46</f>
        <v>0.1</v>
      </c>
      <c r="L47" s="44">
        <f t="shared" si="8"/>
        <v>1.8</v>
      </c>
      <c r="M47" s="155">
        <f>Vulnerability!E46</f>
        <v>1.4</v>
      </c>
      <c r="N47" s="153">
        <f>Vulnerability!H46</f>
        <v>2</v>
      </c>
      <c r="O47" s="153">
        <f>Vulnerability!M46</f>
        <v>0</v>
      </c>
      <c r="P47" s="43">
        <f>Vulnerability!N46</f>
        <v>1.2</v>
      </c>
      <c r="Q47" s="153">
        <f>Vulnerability!S46</f>
        <v>9</v>
      </c>
      <c r="R47" s="152">
        <f>Vulnerability!W46</f>
        <v>0.2</v>
      </c>
      <c r="S47" s="152">
        <f>Vulnerability!Z46</f>
        <v>0.2</v>
      </c>
      <c r="T47" s="152">
        <f>Vulnerability!AC46</f>
        <v>0</v>
      </c>
      <c r="U47" s="152">
        <f>Vulnerability!AI46</f>
        <v>2.6</v>
      </c>
      <c r="V47" s="153">
        <f>Vulnerability!AJ46</f>
        <v>0.8</v>
      </c>
      <c r="W47" s="43">
        <f>Vulnerability!AK46</f>
        <v>6.4</v>
      </c>
      <c r="X47" s="44">
        <f t="shared" si="9"/>
        <v>4.3</v>
      </c>
      <c r="Y47" s="168" t="str">
        <f>'Lack of Coping Capacity'!D46</f>
        <v>x</v>
      </c>
      <c r="Z47" s="151">
        <f>'Lack of Coping Capacity'!G46</f>
        <v>3.7</v>
      </c>
      <c r="AA47" s="43">
        <f>'Lack of Coping Capacity'!H46</f>
        <v>3.7</v>
      </c>
      <c r="AB47" s="151">
        <f>'Lack of Coping Capacity'!M46</f>
        <v>1.6</v>
      </c>
      <c r="AC47" s="151">
        <f>'Lack of Coping Capacity'!R46</f>
        <v>0</v>
      </c>
      <c r="AD47" s="151">
        <f>'Lack of Coping Capacity'!W46</f>
        <v>2.4</v>
      </c>
      <c r="AE47" s="43">
        <f>'Lack of Coping Capacity'!X46</f>
        <v>1.3</v>
      </c>
      <c r="AF47" s="44">
        <f t="shared" si="10"/>
        <v>2.6</v>
      </c>
      <c r="AG47" s="160">
        <f t="shared" si="11"/>
        <v>2.7</v>
      </c>
      <c r="AH47" s="186" t="str">
        <f t="shared" si="7"/>
        <v>Low</v>
      </c>
      <c r="AI47" s="179">
        <f t="shared" si="12"/>
        <v>128</v>
      </c>
      <c r="AJ47" s="182">
        <f>VLOOKUP($B47,'Lack of Reliability Index'!$A$2:$H$192,8,FALSE)</f>
        <v>2.7246376811594208</v>
      </c>
      <c r="AK47" s="51">
        <f>'Imputed and missing data hidden'!BA45</f>
        <v>5</v>
      </c>
      <c r="AL47" s="180">
        <f t="shared" si="13"/>
        <v>9.8039215686274508E-2</v>
      </c>
      <c r="AM47" s="51" t="str">
        <f t="shared" si="14"/>
        <v/>
      </c>
      <c r="AN47" s="181">
        <f>'Indicator Date hidden2'!BB46</f>
        <v>0.2608695652173913</v>
      </c>
      <c r="AO47" s="187"/>
    </row>
    <row r="48" spans="1:41" ht="15.75" thickBot="1" x14ac:dyDescent="0.3">
      <c r="A48" s="130" t="s">
        <v>82</v>
      </c>
      <c r="B48" s="47" t="s">
        <v>81</v>
      </c>
      <c r="C48" s="158">
        <f>'Hazard &amp; Exposure'!AO47</f>
        <v>2.2000000000000002</v>
      </c>
      <c r="D48" s="157">
        <f>'Hazard &amp; Exposure'!AP47</f>
        <v>5.3</v>
      </c>
      <c r="E48" s="157">
        <f>'Hazard &amp; Exposure'!AQ47</f>
        <v>0</v>
      </c>
      <c r="F48" s="157">
        <f>'Hazard &amp; Exposure'!AR47</f>
        <v>0</v>
      </c>
      <c r="G48" s="157">
        <f>'Hazard &amp; Exposure'!AU47</f>
        <v>1.5</v>
      </c>
      <c r="H48" s="43">
        <f>'Hazard &amp; Exposure'!AV47</f>
        <v>2</v>
      </c>
      <c r="I48" s="157">
        <f>'Hazard &amp; Exposure'!AY47</f>
        <v>0.2</v>
      </c>
      <c r="J48" s="157">
        <f>'Hazard &amp; Exposure'!BB47</f>
        <v>0</v>
      </c>
      <c r="K48" s="43">
        <f>'Hazard &amp; Exposure'!BC47</f>
        <v>0.1</v>
      </c>
      <c r="L48" s="44">
        <f t="shared" si="8"/>
        <v>1.1000000000000001</v>
      </c>
      <c r="M48" s="155">
        <f>Vulnerability!E47</f>
        <v>1.1000000000000001</v>
      </c>
      <c r="N48" s="153">
        <f>Vulnerability!H47</f>
        <v>1</v>
      </c>
      <c r="O48" s="153">
        <f>Vulnerability!M47</f>
        <v>0</v>
      </c>
      <c r="P48" s="43">
        <f>Vulnerability!N47</f>
        <v>0.8</v>
      </c>
      <c r="Q48" s="153">
        <f>Vulnerability!S47</f>
        <v>2.2000000000000002</v>
      </c>
      <c r="R48" s="152">
        <f>Vulnerability!W47</f>
        <v>0.2</v>
      </c>
      <c r="S48" s="152">
        <f>Vulnerability!Z47</f>
        <v>0.2</v>
      </c>
      <c r="T48" s="152">
        <f>Vulnerability!AC47</f>
        <v>0</v>
      </c>
      <c r="U48" s="152">
        <f>Vulnerability!AI47</f>
        <v>1.7</v>
      </c>
      <c r="V48" s="153">
        <f>Vulnerability!AJ47</f>
        <v>0.5</v>
      </c>
      <c r="W48" s="43">
        <f>Vulnerability!AK47</f>
        <v>1.4</v>
      </c>
      <c r="X48" s="44">
        <f t="shared" si="9"/>
        <v>1.1000000000000001</v>
      </c>
      <c r="Y48" s="168">
        <f>'Lack of Coping Capacity'!D47</f>
        <v>2.5</v>
      </c>
      <c r="Z48" s="151">
        <f>'Lack of Coping Capacity'!G47</f>
        <v>3.6</v>
      </c>
      <c r="AA48" s="43">
        <f>'Lack of Coping Capacity'!H47</f>
        <v>3.1</v>
      </c>
      <c r="AB48" s="151">
        <f>'Lack of Coping Capacity'!M47</f>
        <v>2.1</v>
      </c>
      <c r="AC48" s="151">
        <f>'Lack of Coping Capacity'!R47</f>
        <v>0</v>
      </c>
      <c r="AD48" s="151">
        <f>'Lack of Coping Capacity'!W47</f>
        <v>0.8</v>
      </c>
      <c r="AE48" s="43">
        <f>'Lack of Coping Capacity'!X47</f>
        <v>1</v>
      </c>
      <c r="AF48" s="44">
        <f t="shared" si="10"/>
        <v>2.1</v>
      </c>
      <c r="AG48" s="160">
        <f t="shared" si="11"/>
        <v>1.4</v>
      </c>
      <c r="AH48" s="186" t="str">
        <f t="shared" si="7"/>
        <v>Very Low</v>
      </c>
      <c r="AI48" s="179">
        <f t="shared" si="12"/>
        <v>175</v>
      </c>
      <c r="AJ48" s="182">
        <f>VLOOKUP($B48,'Lack of Reliability Index'!$A$2:$H$192,8,FALSE)</f>
        <v>2.4000000000000004</v>
      </c>
      <c r="AK48" s="51">
        <f>'Imputed and missing data hidden'!BA46</f>
        <v>5</v>
      </c>
      <c r="AL48" s="180">
        <f t="shared" si="13"/>
        <v>9.8039215686274508E-2</v>
      </c>
      <c r="AM48" s="51" t="str">
        <f t="shared" si="14"/>
        <v/>
      </c>
      <c r="AN48" s="181">
        <f>'Indicator Date hidden2'!BB47</f>
        <v>0.2</v>
      </c>
      <c r="AO48" s="187"/>
    </row>
    <row r="49" spans="1:41" ht="15.75" thickBot="1" x14ac:dyDescent="0.3">
      <c r="A49" s="130" t="s">
        <v>84</v>
      </c>
      <c r="B49" s="47" t="s">
        <v>83</v>
      </c>
      <c r="C49" s="158">
        <f>'Hazard &amp; Exposure'!AO48</f>
        <v>0.1</v>
      </c>
      <c r="D49" s="157">
        <f>'Hazard &amp; Exposure'!AP48</f>
        <v>2.2999999999999998</v>
      </c>
      <c r="E49" s="157">
        <f>'Hazard &amp; Exposure'!AQ48</f>
        <v>0</v>
      </c>
      <c r="F49" s="157">
        <f>'Hazard &amp; Exposure'!AR48</f>
        <v>0</v>
      </c>
      <c r="G49" s="157">
        <f>'Hazard &amp; Exposure'!AU48</f>
        <v>2.2999999999999998</v>
      </c>
      <c r="H49" s="43">
        <f>'Hazard &amp; Exposure'!AV48</f>
        <v>1</v>
      </c>
      <c r="I49" s="157">
        <f>'Hazard &amp; Exposure'!AY48</f>
        <v>0</v>
      </c>
      <c r="J49" s="157">
        <f>'Hazard &amp; Exposure'!BB48</f>
        <v>0</v>
      </c>
      <c r="K49" s="43">
        <f>'Hazard &amp; Exposure'!BC48</f>
        <v>0</v>
      </c>
      <c r="L49" s="44">
        <f t="shared" si="8"/>
        <v>0.5</v>
      </c>
      <c r="M49" s="155">
        <f>Vulnerability!E48</f>
        <v>0.4</v>
      </c>
      <c r="N49" s="153">
        <f>Vulnerability!H48</f>
        <v>0.8</v>
      </c>
      <c r="O49" s="153">
        <f>Vulnerability!M48</f>
        <v>0</v>
      </c>
      <c r="P49" s="43">
        <f>Vulnerability!N48</f>
        <v>0.4</v>
      </c>
      <c r="Q49" s="153">
        <f>Vulnerability!S48</f>
        <v>5.0999999999999996</v>
      </c>
      <c r="R49" s="152">
        <f>Vulnerability!W48</f>
        <v>0.3</v>
      </c>
      <c r="S49" s="152">
        <f>Vulnerability!Z48</f>
        <v>0.3</v>
      </c>
      <c r="T49" s="152">
        <f>Vulnerability!AC48</f>
        <v>0</v>
      </c>
      <c r="U49" s="152">
        <f>Vulnerability!AI48</f>
        <v>1</v>
      </c>
      <c r="V49" s="153">
        <f>Vulnerability!AJ48</f>
        <v>0.4</v>
      </c>
      <c r="W49" s="43">
        <f>Vulnerability!AK48</f>
        <v>3.1</v>
      </c>
      <c r="X49" s="44">
        <f t="shared" si="9"/>
        <v>1.8</v>
      </c>
      <c r="Y49" s="168">
        <f>'Lack of Coping Capacity'!D48</f>
        <v>2.7</v>
      </c>
      <c r="Z49" s="151">
        <f>'Lack of Coping Capacity'!G48</f>
        <v>1.2</v>
      </c>
      <c r="AA49" s="43">
        <f>'Lack of Coping Capacity'!H48</f>
        <v>2</v>
      </c>
      <c r="AB49" s="151">
        <f>'Lack of Coping Capacity'!M48</f>
        <v>1.5</v>
      </c>
      <c r="AC49" s="151">
        <f>'Lack of Coping Capacity'!R48</f>
        <v>0</v>
      </c>
      <c r="AD49" s="151">
        <f>'Lack of Coping Capacity'!W48</f>
        <v>0.7</v>
      </c>
      <c r="AE49" s="43">
        <f>'Lack of Coping Capacity'!X48</f>
        <v>0.7</v>
      </c>
      <c r="AF49" s="44">
        <f t="shared" si="10"/>
        <v>1.4</v>
      </c>
      <c r="AG49" s="160">
        <f t="shared" si="11"/>
        <v>1.1000000000000001</v>
      </c>
      <c r="AH49" s="186" t="str">
        <f t="shared" si="7"/>
        <v>Very Low</v>
      </c>
      <c r="AI49" s="179">
        <f t="shared" si="12"/>
        <v>183</v>
      </c>
      <c r="AJ49" s="182">
        <f>VLOOKUP($B49,'Lack of Reliability Index'!$A$2:$H$192,8,FALSE)</f>
        <v>2.7555555555555555</v>
      </c>
      <c r="AK49" s="51">
        <f>'Imputed and missing data hidden'!BA47</f>
        <v>5</v>
      </c>
      <c r="AL49" s="180">
        <f t="shared" si="13"/>
        <v>9.8039215686274508E-2</v>
      </c>
      <c r="AM49" s="51" t="str">
        <f t="shared" si="14"/>
        <v/>
      </c>
      <c r="AN49" s="181">
        <f>'Indicator Date hidden2'!BB48</f>
        <v>0.26666666666666666</v>
      </c>
      <c r="AO49" s="187"/>
    </row>
    <row r="50" spans="1:41" ht="15.75" thickBot="1" x14ac:dyDescent="0.3">
      <c r="A50" s="130" t="s">
        <v>86</v>
      </c>
      <c r="B50" s="47" t="s">
        <v>85</v>
      </c>
      <c r="C50" s="158">
        <f>'Hazard &amp; Exposure'!AO49</f>
        <v>5.3</v>
      </c>
      <c r="D50" s="157">
        <f>'Hazard &amp; Exposure'!AP49</f>
        <v>0.4</v>
      </c>
      <c r="E50" s="157">
        <f>'Hazard &amp; Exposure'!AQ49</f>
        <v>8.5</v>
      </c>
      <c r="F50" s="157">
        <f>'Hazard &amp; Exposure'!AR49</f>
        <v>0</v>
      </c>
      <c r="G50" s="157">
        <f>'Hazard &amp; Exposure'!AU49</f>
        <v>9.1999999999999993</v>
      </c>
      <c r="H50" s="43">
        <f>'Hazard &amp; Exposure'!AV49</f>
        <v>6</v>
      </c>
      <c r="I50" s="157">
        <f>'Hazard &amp; Exposure'!AY49</f>
        <v>3.5</v>
      </c>
      <c r="J50" s="157">
        <f>'Hazard &amp; Exposure'!BB49</f>
        <v>0</v>
      </c>
      <c r="K50" s="43">
        <f>'Hazard &amp; Exposure'!BC49</f>
        <v>2.5</v>
      </c>
      <c r="L50" s="44">
        <f t="shared" si="8"/>
        <v>4.5</v>
      </c>
      <c r="M50" s="155">
        <f>Vulnerability!E49</f>
        <v>7.6</v>
      </c>
      <c r="N50" s="153">
        <f>Vulnerability!H49</f>
        <v>4.8</v>
      </c>
      <c r="O50" s="153">
        <f>Vulnerability!M49</f>
        <v>4.5</v>
      </c>
      <c r="P50" s="43">
        <f>Vulnerability!N49</f>
        <v>6.1</v>
      </c>
      <c r="Q50" s="153">
        <f>Vulnerability!S49</f>
        <v>5.3</v>
      </c>
      <c r="R50" s="152">
        <f>Vulnerability!W49</f>
        <v>3.7</v>
      </c>
      <c r="S50" s="152">
        <f>Vulnerability!Z49</f>
        <v>5.8</v>
      </c>
      <c r="T50" s="152">
        <f>Vulnerability!AC49</f>
        <v>2.6</v>
      </c>
      <c r="U50" s="152">
        <f>Vulnerability!AI49</f>
        <v>3.5</v>
      </c>
      <c r="V50" s="153">
        <f>Vulnerability!AJ49</f>
        <v>4</v>
      </c>
      <c r="W50" s="43">
        <f>Vulnerability!AK49</f>
        <v>4.7</v>
      </c>
      <c r="X50" s="44">
        <f t="shared" si="9"/>
        <v>5.4</v>
      </c>
      <c r="Y50" s="168">
        <f>'Lack of Coping Capacity'!D49</f>
        <v>5.5</v>
      </c>
      <c r="Z50" s="151">
        <f>'Lack of Coping Capacity'!G49</f>
        <v>6.9</v>
      </c>
      <c r="AA50" s="43">
        <f>'Lack of Coping Capacity'!H49</f>
        <v>6.2</v>
      </c>
      <c r="AB50" s="151">
        <f>'Lack of Coping Capacity'!M49</f>
        <v>7.3</v>
      </c>
      <c r="AC50" s="151">
        <f>'Lack of Coping Capacity'!R49</f>
        <v>5.6</v>
      </c>
      <c r="AD50" s="151">
        <f>'Lack of Coping Capacity'!W49</f>
        <v>7</v>
      </c>
      <c r="AE50" s="43">
        <f>'Lack of Coping Capacity'!X49</f>
        <v>6.6</v>
      </c>
      <c r="AF50" s="44">
        <f t="shared" si="10"/>
        <v>6.4</v>
      </c>
      <c r="AG50" s="160">
        <f t="shared" si="11"/>
        <v>5.4</v>
      </c>
      <c r="AH50" s="186" t="str">
        <f t="shared" si="7"/>
        <v>High</v>
      </c>
      <c r="AI50" s="179">
        <f t="shared" si="12"/>
        <v>34</v>
      </c>
      <c r="AJ50" s="182">
        <f>VLOOKUP($B50,'Lack of Reliability Index'!$A$2:$H$192,8,FALSE)</f>
        <v>4.2962962962962958</v>
      </c>
      <c r="AK50" s="51">
        <f>'Imputed and missing data hidden'!BA48</f>
        <v>5</v>
      </c>
      <c r="AL50" s="180">
        <f t="shared" si="13"/>
        <v>9.8039215686274508E-2</v>
      </c>
      <c r="AM50" s="51" t="str">
        <f t="shared" si="14"/>
        <v/>
      </c>
      <c r="AN50" s="181">
        <f>'Indicator Date hidden2'!BB49</f>
        <v>0.55555555555555558</v>
      </c>
      <c r="AO50" s="187"/>
    </row>
    <row r="51" spans="1:41" ht="15.75" thickBot="1" x14ac:dyDescent="0.3">
      <c r="A51" s="130" t="s">
        <v>88</v>
      </c>
      <c r="B51" s="47" t="s">
        <v>87</v>
      </c>
      <c r="C51" s="158">
        <f>'Hazard &amp; Exposure'!AO50</f>
        <v>1.6</v>
      </c>
      <c r="D51" s="157">
        <f>'Hazard &amp; Exposure'!AP50</f>
        <v>0.1</v>
      </c>
      <c r="E51" s="157">
        <f>'Hazard &amp; Exposure'!AQ50</f>
        <v>8.5</v>
      </c>
      <c r="F51" s="157">
        <f>'Hazard &amp; Exposure'!AR50</f>
        <v>7.6</v>
      </c>
      <c r="G51" s="157">
        <f>'Hazard &amp; Exposure'!AU50</f>
        <v>0</v>
      </c>
      <c r="H51" s="43">
        <f>'Hazard &amp; Exposure'!AV50</f>
        <v>4.7</v>
      </c>
      <c r="I51" s="157">
        <f>'Hazard &amp; Exposure'!AY50</f>
        <v>0.1</v>
      </c>
      <c r="J51" s="157">
        <f>'Hazard &amp; Exposure'!BB50</f>
        <v>0</v>
      </c>
      <c r="K51" s="43">
        <f>'Hazard &amp; Exposure'!BC50</f>
        <v>0.1</v>
      </c>
      <c r="L51" s="44">
        <f t="shared" si="8"/>
        <v>2.7</v>
      </c>
      <c r="M51" s="155">
        <f>Vulnerability!E50</f>
        <v>3.4</v>
      </c>
      <c r="N51" s="153">
        <f>Vulnerability!H50</f>
        <v>4.8</v>
      </c>
      <c r="O51" s="153">
        <f>Vulnerability!M50</f>
        <v>4.9000000000000004</v>
      </c>
      <c r="P51" s="43">
        <f>Vulnerability!N50</f>
        <v>4.0999999999999996</v>
      </c>
      <c r="Q51" s="153">
        <f>Vulnerability!S50</f>
        <v>0</v>
      </c>
      <c r="R51" s="152">
        <f>Vulnerability!W50</f>
        <v>0.1</v>
      </c>
      <c r="S51" s="152">
        <f>Vulnerability!Z50</f>
        <v>2.6</v>
      </c>
      <c r="T51" s="152">
        <f>Vulnerability!AC50</f>
        <v>10</v>
      </c>
      <c r="U51" s="152">
        <f>Vulnerability!AI50</f>
        <v>2.2000000000000002</v>
      </c>
      <c r="V51" s="153">
        <f>Vulnerability!AJ50</f>
        <v>5.6</v>
      </c>
      <c r="W51" s="43">
        <f>Vulnerability!AK50</f>
        <v>3.3</v>
      </c>
      <c r="X51" s="44">
        <f t="shared" si="9"/>
        <v>3.7</v>
      </c>
      <c r="Y51" s="168" t="str">
        <f>'Lack of Coping Capacity'!D50</f>
        <v>x</v>
      </c>
      <c r="Z51" s="151">
        <f>'Lack of Coping Capacity'!G50</f>
        <v>4.5999999999999996</v>
      </c>
      <c r="AA51" s="43">
        <f>'Lack of Coping Capacity'!H50</f>
        <v>4.5999999999999996</v>
      </c>
      <c r="AB51" s="151">
        <f>'Lack of Coping Capacity'!M50</f>
        <v>2.6</v>
      </c>
      <c r="AC51" s="151">
        <f>'Lack of Coping Capacity'!R50</f>
        <v>1.1000000000000001</v>
      </c>
      <c r="AD51" s="151">
        <f>'Lack of Coping Capacity'!W50</f>
        <v>4.9000000000000004</v>
      </c>
      <c r="AE51" s="43">
        <f>'Lack of Coping Capacity'!X50</f>
        <v>2.9</v>
      </c>
      <c r="AF51" s="44">
        <f t="shared" si="10"/>
        <v>3.8</v>
      </c>
      <c r="AG51" s="160">
        <f t="shared" si="11"/>
        <v>3.4</v>
      </c>
      <c r="AH51" s="186" t="str">
        <f t="shared" si="7"/>
        <v>Low</v>
      </c>
      <c r="AI51" s="179">
        <f t="shared" si="12"/>
        <v>101</v>
      </c>
      <c r="AJ51" s="182">
        <f>VLOOKUP($B51,'Lack of Reliability Index'!$A$2:$H$192,8,FALSE)</f>
        <v>7.1089430894308947</v>
      </c>
      <c r="AK51" s="51">
        <f>'Imputed and missing data hidden'!BA49</f>
        <v>13</v>
      </c>
      <c r="AL51" s="180">
        <f t="shared" si="13"/>
        <v>0.25490196078431371</v>
      </c>
      <c r="AM51" s="51" t="str">
        <f t="shared" si="14"/>
        <v/>
      </c>
      <c r="AN51" s="181">
        <f>'Indicator Date hidden2'!BB50</f>
        <v>0.68292682926829273</v>
      </c>
      <c r="AO51" s="187"/>
    </row>
    <row r="52" spans="1:41" ht="15.75" thickBot="1" x14ac:dyDescent="0.3">
      <c r="A52" s="130" t="s">
        <v>90</v>
      </c>
      <c r="B52" s="47" t="s">
        <v>89</v>
      </c>
      <c r="C52" s="158">
        <f>'Hazard &amp; Exposure'!AO51</f>
        <v>7.2</v>
      </c>
      <c r="D52" s="157">
        <f>'Hazard &amp; Exposure'!AP51</f>
        <v>4.5999999999999996</v>
      </c>
      <c r="E52" s="157">
        <f>'Hazard &amp; Exposure'!AQ51</f>
        <v>6.4</v>
      </c>
      <c r="F52" s="157">
        <f>'Hazard &amp; Exposure'!AR51</f>
        <v>7.9</v>
      </c>
      <c r="G52" s="157">
        <f>'Hazard &amp; Exposure'!AU51</f>
        <v>1</v>
      </c>
      <c r="H52" s="43">
        <f>'Hazard &amp; Exposure'!AV51</f>
        <v>5.9</v>
      </c>
      <c r="I52" s="157">
        <f>'Hazard &amp; Exposure'!AY51</f>
        <v>4.3</v>
      </c>
      <c r="J52" s="157">
        <f>'Hazard &amp; Exposure'!BB51</f>
        <v>0</v>
      </c>
      <c r="K52" s="43">
        <f>'Hazard &amp; Exposure'!BC51</f>
        <v>3</v>
      </c>
      <c r="L52" s="44">
        <f t="shared" si="8"/>
        <v>4.5999999999999996</v>
      </c>
      <c r="M52" s="155">
        <f>Vulnerability!E51</f>
        <v>4.4000000000000004</v>
      </c>
      <c r="N52" s="153">
        <f>Vulnerability!H51</f>
        <v>5.7</v>
      </c>
      <c r="O52" s="153">
        <f>Vulnerability!M51</f>
        <v>0.5</v>
      </c>
      <c r="P52" s="43">
        <f>Vulnerability!N51</f>
        <v>3.8</v>
      </c>
      <c r="Q52" s="153">
        <f>Vulnerability!S51</f>
        <v>0.8</v>
      </c>
      <c r="R52" s="152">
        <f>Vulnerability!W51</f>
        <v>1</v>
      </c>
      <c r="S52" s="152">
        <f>Vulnerability!Z51</f>
        <v>1.7</v>
      </c>
      <c r="T52" s="152">
        <f>Vulnerability!AC51</f>
        <v>4.4000000000000004</v>
      </c>
      <c r="U52" s="152">
        <f>Vulnerability!AI51</f>
        <v>3.8</v>
      </c>
      <c r="V52" s="153">
        <f>Vulnerability!AJ51</f>
        <v>2.8</v>
      </c>
      <c r="W52" s="43">
        <f>Vulnerability!AK51</f>
        <v>1.9</v>
      </c>
      <c r="X52" s="44">
        <f t="shared" si="9"/>
        <v>2.9</v>
      </c>
      <c r="Y52" s="168">
        <f>'Lack of Coping Capacity'!D51</f>
        <v>4.5999999999999996</v>
      </c>
      <c r="Z52" s="151">
        <f>'Lack of Coping Capacity'!G51</f>
        <v>6.3</v>
      </c>
      <c r="AA52" s="43">
        <f>'Lack of Coping Capacity'!H51</f>
        <v>5.5</v>
      </c>
      <c r="AB52" s="151">
        <f>'Lack of Coping Capacity'!M51</f>
        <v>3.1</v>
      </c>
      <c r="AC52" s="151">
        <f>'Lack of Coping Capacity'!R51</f>
        <v>3</v>
      </c>
      <c r="AD52" s="151">
        <f>'Lack of Coping Capacity'!W51</f>
        <v>4.5</v>
      </c>
      <c r="AE52" s="43">
        <f>'Lack of Coping Capacity'!X51</f>
        <v>3.5</v>
      </c>
      <c r="AF52" s="44">
        <f t="shared" si="10"/>
        <v>4.5999999999999996</v>
      </c>
      <c r="AG52" s="160">
        <f t="shared" si="11"/>
        <v>3.9</v>
      </c>
      <c r="AH52" s="186" t="str">
        <f t="shared" si="7"/>
        <v>Medium</v>
      </c>
      <c r="AI52" s="179">
        <f t="shared" si="12"/>
        <v>86</v>
      </c>
      <c r="AJ52" s="182">
        <f>VLOOKUP($B52,'Lack of Reliability Index'!$A$2:$H$192,8,FALSE)</f>
        <v>1.0666666666666664</v>
      </c>
      <c r="AK52" s="51">
        <f>'Imputed and missing data hidden'!BA50</f>
        <v>0</v>
      </c>
      <c r="AL52" s="180">
        <f t="shared" si="13"/>
        <v>0</v>
      </c>
      <c r="AM52" s="51" t="str">
        <f t="shared" si="14"/>
        <v/>
      </c>
      <c r="AN52" s="181">
        <f>'Indicator Date hidden2'!BB51</f>
        <v>0.2</v>
      </c>
      <c r="AO52" s="187"/>
    </row>
    <row r="53" spans="1:41" ht="15.75" thickBot="1" x14ac:dyDescent="0.3">
      <c r="A53" s="130" t="s">
        <v>93</v>
      </c>
      <c r="B53" s="47" t="s">
        <v>92</v>
      </c>
      <c r="C53" s="158">
        <f>'Hazard &amp; Exposure'!AO52</f>
        <v>9.4</v>
      </c>
      <c r="D53" s="157">
        <f>'Hazard &amp; Exposure'!AP52</f>
        <v>6.7</v>
      </c>
      <c r="E53" s="157">
        <f>'Hazard &amp; Exposure'!AQ52</f>
        <v>9.1999999999999993</v>
      </c>
      <c r="F53" s="157">
        <f>'Hazard &amp; Exposure'!AR52</f>
        <v>0</v>
      </c>
      <c r="G53" s="157">
        <f>'Hazard &amp; Exposure'!AU52</f>
        <v>2.8</v>
      </c>
      <c r="H53" s="43">
        <f>'Hazard &amp; Exposure'!AV52</f>
        <v>6.9</v>
      </c>
      <c r="I53" s="157">
        <f>'Hazard &amp; Exposure'!AY52</f>
        <v>1.4</v>
      </c>
      <c r="J53" s="157">
        <f>'Hazard &amp; Exposure'!BB52</f>
        <v>0</v>
      </c>
      <c r="K53" s="43">
        <f>'Hazard &amp; Exposure'!BC52</f>
        <v>1</v>
      </c>
      <c r="L53" s="44">
        <f t="shared" si="8"/>
        <v>4.5999999999999996</v>
      </c>
      <c r="M53" s="155">
        <f>Vulnerability!E52</f>
        <v>3.8</v>
      </c>
      <c r="N53" s="153">
        <f>Vulnerability!H52</f>
        <v>5.0999999999999996</v>
      </c>
      <c r="O53" s="153">
        <f>Vulnerability!M52</f>
        <v>0.4</v>
      </c>
      <c r="P53" s="43">
        <f>Vulnerability!N52</f>
        <v>3.3</v>
      </c>
      <c r="Q53" s="153">
        <f>Vulnerability!S52</f>
        <v>5.8</v>
      </c>
      <c r="R53" s="152">
        <f>Vulnerability!W52</f>
        <v>0.5</v>
      </c>
      <c r="S53" s="152">
        <f>Vulnerability!Z52</f>
        <v>1.5</v>
      </c>
      <c r="T53" s="152">
        <f>Vulnerability!AC52</f>
        <v>0.6</v>
      </c>
      <c r="U53" s="152">
        <f>Vulnerability!AI52</f>
        <v>3.6</v>
      </c>
      <c r="V53" s="153">
        <f>Vulnerability!AJ52</f>
        <v>1.6</v>
      </c>
      <c r="W53" s="43">
        <f>Vulnerability!AK52</f>
        <v>4</v>
      </c>
      <c r="X53" s="44">
        <f t="shared" si="9"/>
        <v>3.7</v>
      </c>
      <c r="Y53" s="168">
        <f>'Lack of Coping Capacity'!D52</f>
        <v>3</v>
      </c>
      <c r="Z53" s="151">
        <f>'Lack of Coping Capacity'!G52</f>
        <v>6.4</v>
      </c>
      <c r="AA53" s="43">
        <f>'Lack of Coping Capacity'!H52</f>
        <v>4.7</v>
      </c>
      <c r="AB53" s="151">
        <f>'Lack of Coping Capacity'!M52</f>
        <v>3.1</v>
      </c>
      <c r="AC53" s="151">
        <f>'Lack of Coping Capacity'!R52</f>
        <v>4</v>
      </c>
      <c r="AD53" s="151">
        <f>'Lack of Coping Capacity'!W52</f>
        <v>4.0999999999999996</v>
      </c>
      <c r="AE53" s="43">
        <f>'Lack of Coping Capacity'!X52</f>
        <v>3.7</v>
      </c>
      <c r="AF53" s="44">
        <f t="shared" si="10"/>
        <v>4.2</v>
      </c>
      <c r="AG53" s="160">
        <f t="shared" si="11"/>
        <v>4.2</v>
      </c>
      <c r="AH53" s="186" t="str">
        <f t="shared" si="7"/>
        <v>Medium</v>
      </c>
      <c r="AI53" s="179">
        <f t="shared" si="12"/>
        <v>74</v>
      </c>
      <c r="AJ53" s="182">
        <f>VLOOKUP($B53,'Lack of Reliability Index'!$A$2:$H$192,8,FALSE)</f>
        <v>1.0666666666666664</v>
      </c>
      <c r="AK53" s="51">
        <f>'Imputed and missing data hidden'!BA51</f>
        <v>0</v>
      </c>
      <c r="AL53" s="180">
        <f t="shared" si="13"/>
        <v>0</v>
      </c>
      <c r="AM53" s="51" t="str">
        <f t="shared" si="14"/>
        <v/>
      </c>
      <c r="AN53" s="181">
        <f>'Indicator Date hidden2'!BB52</f>
        <v>0.2</v>
      </c>
      <c r="AO53" s="187"/>
    </row>
    <row r="54" spans="1:41" ht="15.75" thickBot="1" x14ac:dyDescent="0.3">
      <c r="A54" s="130" t="s">
        <v>95</v>
      </c>
      <c r="B54" s="47" t="s">
        <v>94</v>
      </c>
      <c r="C54" s="158">
        <f>'Hazard &amp; Exposure'!AO53</f>
        <v>6</v>
      </c>
      <c r="D54" s="157">
        <f>'Hazard &amp; Exposure'!AP53</f>
        <v>8.1</v>
      </c>
      <c r="E54" s="157">
        <f>'Hazard &amp; Exposure'!AQ53</f>
        <v>7.2</v>
      </c>
      <c r="F54" s="157">
        <f>'Hazard &amp; Exposure'!AR53</f>
        <v>0</v>
      </c>
      <c r="G54" s="157">
        <f>'Hazard &amp; Exposure'!AU53</f>
        <v>3.1</v>
      </c>
      <c r="H54" s="43">
        <f>'Hazard &amp; Exposure'!AV53</f>
        <v>5.5</v>
      </c>
      <c r="I54" s="157">
        <f>'Hazard &amp; Exposure'!AY53</f>
        <v>7.5</v>
      </c>
      <c r="J54" s="157">
        <f>'Hazard &amp; Exposure'!BB53</f>
        <v>7</v>
      </c>
      <c r="K54" s="43">
        <f>'Hazard &amp; Exposure'!BC53</f>
        <v>7</v>
      </c>
      <c r="L54" s="44">
        <f t="shared" si="8"/>
        <v>6.3</v>
      </c>
      <c r="M54" s="155">
        <f>Vulnerability!E53</f>
        <v>4.2</v>
      </c>
      <c r="N54" s="153">
        <f>Vulnerability!H53</f>
        <v>4.5</v>
      </c>
      <c r="O54" s="153">
        <f>Vulnerability!M53</f>
        <v>0.3</v>
      </c>
      <c r="P54" s="43">
        <f>Vulnerability!N53</f>
        <v>3.3</v>
      </c>
      <c r="Q54" s="153">
        <f>Vulnerability!S53</f>
        <v>6.3</v>
      </c>
      <c r="R54" s="152">
        <f>Vulnerability!W53</f>
        <v>0.3</v>
      </c>
      <c r="S54" s="152">
        <f>Vulnerability!Z53</f>
        <v>1.7</v>
      </c>
      <c r="T54" s="152">
        <f>Vulnerability!AC53</f>
        <v>0</v>
      </c>
      <c r="U54" s="152">
        <f>Vulnerability!AI53</f>
        <v>2.2000000000000002</v>
      </c>
      <c r="V54" s="153">
        <f>Vulnerability!AJ53</f>
        <v>1.1000000000000001</v>
      </c>
      <c r="W54" s="43">
        <f>Vulnerability!AK53</f>
        <v>4.2</v>
      </c>
      <c r="X54" s="44">
        <f t="shared" si="9"/>
        <v>3.8</v>
      </c>
      <c r="Y54" s="168">
        <f>'Lack of Coping Capacity'!D53</f>
        <v>4.2</v>
      </c>
      <c r="Z54" s="151">
        <f>'Lack of Coping Capacity'!G53</f>
        <v>6.6</v>
      </c>
      <c r="AA54" s="43">
        <f>'Lack of Coping Capacity'!H53</f>
        <v>5.4</v>
      </c>
      <c r="AB54" s="151">
        <f>'Lack of Coping Capacity'!M53</f>
        <v>3.9</v>
      </c>
      <c r="AC54" s="151">
        <f>'Lack of Coping Capacity'!R53</f>
        <v>3.3</v>
      </c>
      <c r="AD54" s="151">
        <f>'Lack of Coping Capacity'!W53</f>
        <v>3.2</v>
      </c>
      <c r="AE54" s="43">
        <f>'Lack of Coping Capacity'!X53</f>
        <v>3.5</v>
      </c>
      <c r="AF54" s="44">
        <f t="shared" si="10"/>
        <v>4.5</v>
      </c>
      <c r="AG54" s="160">
        <f t="shared" si="11"/>
        <v>4.8</v>
      </c>
      <c r="AH54" s="186" t="str">
        <f t="shared" si="7"/>
        <v>Medium</v>
      </c>
      <c r="AI54" s="179">
        <f t="shared" si="12"/>
        <v>53</v>
      </c>
      <c r="AJ54" s="182">
        <f>VLOOKUP($B54,'Lack of Reliability Index'!$A$2:$H$192,8,FALSE)</f>
        <v>2.7333333333333334</v>
      </c>
      <c r="AK54" s="51">
        <f>'Imputed and missing data hidden'!BA52</f>
        <v>1</v>
      </c>
      <c r="AL54" s="180">
        <f t="shared" si="13"/>
        <v>1.9607843137254902E-2</v>
      </c>
      <c r="AM54" s="51" t="str">
        <f t="shared" si="14"/>
        <v>YES</v>
      </c>
      <c r="AN54" s="181">
        <f>'Indicator Date hidden2'!BB53</f>
        <v>0.36</v>
      </c>
      <c r="AO54" s="187"/>
    </row>
    <row r="55" spans="1:41" ht="15.75" thickBot="1" x14ac:dyDescent="0.3">
      <c r="A55" s="130" t="s">
        <v>97</v>
      </c>
      <c r="B55" s="47" t="s">
        <v>96</v>
      </c>
      <c r="C55" s="158">
        <f>'Hazard &amp; Exposure'!AO54</f>
        <v>8.6999999999999993</v>
      </c>
      <c r="D55" s="157">
        <f>'Hazard &amp; Exposure'!AP54</f>
        <v>3</v>
      </c>
      <c r="E55" s="157">
        <f>'Hazard &amp; Exposure'!AQ54</f>
        <v>8.1999999999999993</v>
      </c>
      <c r="F55" s="157">
        <f>'Hazard &amp; Exposure'!AR54</f>
        <v>3.7</v>
      </c>
      <c r="G55" s="157">
        <f>'Hazard &amp; Exposure'!AU54</f>
        <v>3.4</v>
      </c>
      <c r="H55" s="43">
        <f>'Hazard &amp; Exposure'!AV54</f>
        <v>6.1</v>
      </c>
      <c r="I55" s="157">
        <f>'Hazard &amp; Exposure'!AY54</f>
        <v>7.9</v>
      </c>
      <c r="J55" s="157">
        <f>'Hazard &amp; Exposure'!BB54</f>
        <v>7</v>
      </c>
      <c r="K55" s="43">
        <f>'Hazard &amp; Exposure'!BC54</f>
        <v>7</v>
      </c>
      <c r="L55" s="44">
        <f t="shared" si="8"/>
        <v>6.6</v>
      </c>
      <c r="M55" s="155">
        <f>Vulnerability!E54</f>
        <v>4.2</v>
      </c>
      <c r="N55" s="153">
        <f>Vulnerability!H54</f>
        <v>4.5</v>
      </c>
      <c r="O55" s="153">
        <f>Vulnerability!M54</f>
        <v>0.5</v>
      </c>
      <c r="P55" s="43">
        <f>Vulnerability!N54</f>
        <v>3.4</v>
      </c>
      <c r="Q55" s="153">
        <f>Vulnerability!S54</f>
        <v>0</v>
      </c>
      <c r="R55" s="152">
        <f>Vulnerability!W54</f>
        <v>0.8</v>
      </c>
      <c r="S55" s="152">
        <f>Vulnerability!Z54</f>
        <v>1.4</v>
      </c>
      <c r="T55" s="152">
        <f>Vulnerability!AC54</f>
        <v>0</v>
      </c>
      <c r="U55" s="152">
        <f>Vulnerability!AI54</f>
        <v>3.5</v>
      </c>
      <c r="V55" s="153">
        <f>Vulnerability!AJ54</f>
        <v>1.5</v>
      </c>
      <c r="W55" s="43">
        <f>Vulnerability!AK54</f>
        <v>0.8</v>
      </c>
      <c r="X55" s="44">
        <f t="shared" si="9"/>
        <v>2.2000000000000002</v>
      </c>
      <c r="Y55" s="168">
        <f>'Lack of Coping Capacity'!D54</f>
        <v>5.2</v>
      </c>
      <c r="Z55" s="151">
        <f>'Lack of Coping Capacity'!G54</f>
        <v>6.2</v>
      </c>
      <c r="AA55" s="43">
        <f>'Lack of Coping Capacity'!H54</f>
        <v>5.7</v>
      </c>
      <c r="AB55" s="151">
        <f>'Lack of Coping Capacity'!M54</f>
        <v>3.2</v>
      </c>
      <c r="AC55" s="151">
        <f>'Lack of Coping Capacity'!R54</f>
        <v>2.9</v>
      </c>
      <c r="AD55" s="151">
        <f>'Lack of Coping Capacity'!W54</f>
        <v>4.3</v>
      </c>
      <c r="AE55" s="43">
        <f>'Lack of Coping Capacity'!X54</f>
        <v>3.5</v>
      </c>
      <c r="AF55" s="44">
        <f t="shared" si="10"/>
        <v>4.7</v>
      </c>
      <c r="AG55" s="160">
        <f t="shared" si="11"/>
        <v>4.0999999999999996</v>
      </c>
      <c r="AH55" s="186" t="str">
        <f t="shared" si="7"/>
        <v>Medium</v>
      </c>
      <c r="AI55" s="179">
        <f t="shared" si="12"/>
        <v>79</v>
      </c>
      <c r="AJ55" s="182">
        <f>VLOOKUP($B55,'Lack of Reliability Index'!$A$2:$H$192,8,FALSE)</f>
        <v>3.2666666666666657</v>
      </c>
      <c r="AK55" s="51">
        <f>'Imputed and missing data hidden'!BA53</f>
        <v>1</v>
      </c>
      <c r="AL55" s="180">
        <f t="shared" si="13"/>
        <v>1.9607843137254902E-2</v>
      </c>
      <c r="AM55" s="51" t="str">
        <f t="shared" si="14"/>
        <v>YES</v>
      </c>
      <c r="AN55" s="181">
        <f>'Indicator Date hidden2'!BB54</f>
        <v>0.44</v>
      </c>
      <c r="AO55" s="187"/>
    </row>
    <row r="56" spans="1:41" ht="15.75" thickBot="1" x14ac:dyDescent="0.3">
      <c r="A56" s="130" t="s">
        <v>99</v>
      </c>
      <c r="B56" s="47" t="s">
        <v>98</v>
      </c>
      <c r="C56" s="158">
        <f>'Hazard &amp; Exposure'!AO55</f>
        <v>0.1</v>
      </c>
      <c r="D56" s="157">
        <f>'Hazard &amp; Exposure'!AP55</f>
        <v>4.4000000000000004</v>
      </c>
      <c r="E56" s="157">
        <f>'Hazard &amp; Exposure'!AQ55</f>
        <v>0</v>
      </c>
      <c r="F56" s="157">
        <f>'Hazard &amp; Exposure'!AR55</f>
        <v>0</v>
      </c>
      <c r="G56" s="157">
        <f>'Hazard &amp; Exposure'!AU55</f>
        <v>3.6</v>
      </c>
      <c r="H56" s="43">
        <f>'Hazard &amp; Exposure'!AV55</f>
        <v>1.8</v>
      </c>
      <c r="I56" s="157">
        <f>'Hazard &amp; Exposure'!AY55</f>
        <v>5.5</v>
      </c>
      <c r="J56" s="157">
        <f>'Hazard &amp; Exposure'!BB55</f>
        <v>0</v>
      </c>
      <c r="K56" s="43">
        <f>'Hazard &amp; Exposure'!BC55</f>
        <v>3.9</v>
      </c>
      <c r="L56" s="44">
        <f t="shared" si="8"/>
        <v>2.9</v>
      </c>
      <c r="M56" s="155">
        <f>Vulnerability!E55</f>
        <v>5.5</v>
      </c>
      <c r="N56" s="153" t="str">
        <f>Vulnerability!H55</f>
        <v>x</v>
      </c>
      <c r="O56" s="153">
        <f>Vulnerability!M55</f>
        <v>0.2</v>
      </c>
      <c r="P56" s="43">
        <f>Vulnerability!N55</f>
        <v>3.7</v>
      </c>
      <c r="Q56" s="153">
        <f>Vulnerability!S55</f>
        <v>0</v>
      </c>
      <c r="R56" s="152">
        <f>Vulnerability!W55</f>
        <v>6.4</v>
      </c>
      <c r="S56" s="152">
        <f>Vulnerability!Z55</f>
        <v>4.0999999999999996</v>
      </c>
      <c r="T56" s="152">
        <f>Vulnerability!AC55</f>
        <v>0</v>
      </c>
      <c r="U56" s="152">
        <f>Vulnerability!AI55</f>
        <v>2</v>
      </c>
      <c r="V56" s="153">
        <f>Vulnerability!AJ55</f>
        <v>3.5</v>
      </c>
      <c r="W56" s="43">
        <f>Vulnerability!AK55</f>
        <v>1.9</v>
      </c>
      <c r="X56" s="44">
        <f t="shared" si="9"/>
        <v>2.8</v>
      </c>
      <c r="Y56" s="168" t="str">
        <f>'Lack of Coping Capacity'!D55</f>
        <v>x</v>
      </c>
      <c r="Z56" s="151">
        <f>'Lack of Coping Capacity'!G55</f>
        <v>8.1</v>
      </c>
      <c r="AA56" s="43">
        <f>'Lack of Coping Capacity'!H55</f>
        <v>8.1</v>
      </c>
      <c r="AB56" s="151">
        <f>'Lack of Coping Capacity'!M55</f>
        <v>4.8</v>
      </c>
      <c r="AC56" s="151">
        <f>'Lack of Coping Capacity'!R55</f>
        <v>7.2</v>
      </c>
      <c r="AD56" s="151">
        <f>'Lack of Coping Capacity'!W55</f>
        <v>7.1</v>
      </c>
      <c r="AE56" s="43">
        <f>'Lack of Coping Capacity'!X55</f>
        <v>6.4</v>
      </c>
      <c r="AF56" s="44">
        <f t="shared" si="10"/>
        <v>7.3</v>
      </c>
      <c r="AG56" s="160">
        <f t="shared" si="11"/>
        <v>3.9</v>
      </c>
      <c r="AH56" s="186" t="str">
        <f t="shared" si="7"/>
        <v>Medium</v>
      </c>
      <c r="AI56" s="179">
        <f t="shared" si="12"/>
        <v>86</v>
      </c>
      <c r="AJ56" s="182">
        <f>VLOOKUP($B56,'Lack of Reliability Index'!$A$2:$H$192,8,FALSE)</f>
        <v>3.3922480620155042</v>
      </c>
      <c r="AK56" s="51">
        <f>'Imputed and missing data hidden'!BA54</f>
        <v>9</v>
      </c>
      <c r="AL56" s="180">
        <f t="shared" si="13"/>
        <v>0.17647058823529413</v>
      </c>
      <c r="AM56" s="51" t="str">
        <f t="shared" si="14"/>
        <v/>
      </c>
      <c r="AN56" s="181">
        <f>'Indicator Date hidden2'!BB55</f>
        <v>0.18604651162790697</v>
      </c>
      <c r="AO56" s="187"/>
    </row>
    <row r="57" spans="1:41" ht="15.75" thickBot="1" x14ac:dyDescent="0.3">
      <c r="A57" s="130" t="s">
        <v>101</v>
      </c>
      <c r="B57" s="47" t="s">
        <v>100</v>
      </c>
      <c r="C57" s="158">
        <f>'Hazard &amp; Exposure'!AO56</f>
        <v>2.8</v>
      </c>
      <c r="D57" s="157">
        <f>'Hazard &amp; Exposure'!AP56</f>
        <v>3.1</v>
      </c>
      <c r="E57" s="157">
        <f>'Hazard &amp; Exposure'!AQ56</f>
        <v>0</v>
      </c>
      <c r="F57" s="157">
        <f>'Hazard &amp; Exposure'!AR56</f>
        <v>0</v>
      </c>
      <c r="G57" s="157">
        <f>'Hazard &amp; Exposure'!AU56</f>
        <v>8.3000000000000007</v>
      </c>
      <c r="H57" s="43">
        <f>'Hazard &amp; Exposure'!AV56</f>
        <v>3.7</v>
      </c>
      <c r="I57" s="157">
        <f>'Hazard &amp; Exposure'!AY56</f>
        <v>5.7</v>
      </c>
      <c r="J57" s="157">
        <f>'Hazard &amp; Exposure'!BB56</f>
        <v>0</v>
      </c>
      <c r="K57" s="43">
        <f>'Hazard &amp; Exposure'!BC56</f>
        <v>4</v>
      </c>
      <c r="L57" s="44">
        <f t="shared" si="8"/>
        <v>3.9</v>
      </c>
      <c r="M57" s="155">
        <f>Vulnerability!E56</f>
        <v>8.1999999999999993</v>
      </c>
      <c r="N57" s="153" t="str">
        <f>Vulnerability!H56</f>
        <v>x</v>
      </c>
      <c r="O57" s="153">
        <f>Vulnerability!M56</f>
        <v>0.2</v>
      </c>
      <c r="P57" s="43">
        <f>Vulnerability!N56</f>
        <v>5.5</v>
      </c>
      <c r="Q57" s="153">
        <f>Vulnerability!S56</f>
        <v>2.2000000000000002</v>
      </c>
      <c r="R57" s="152">
        <f>Vulnerability!W56</f>
        <v>0.9</v>
      </c>
      <c r="S57" s="152">
        <f>Vulnerability!Z56</f>
        <v>6</v>
      </c>
      <c r="T57" s="152">
        <f>Vulnerability!AC56</f>
        <v>0</v>
      </c>
      <c r="U57" s="152">
        <f>Vulnerability!AI56</f>
        <v>7.4</v>
      </c>
      <c r="V57" s="153">
        <f>Vulnerability!AJ56</f>
        <v>4.3</v>
      </c>
      <c r="W57" s="43">
        <f>Vulnerability!AK56</f>
        <v>3.3</v>
      </c>
      <c r="X57" s="44">
        <f t="shared" si="9"/>
        <v>4.5</v>
      </c>
      <c r="Y57" s="168" t="str">
        <f>'Lack of Coping Capacity'!D56</f>
        <v>x</v>
      </c>
      <c r="Z57" s="151">
        <f>'Lack of Coping Capacity'!G56</f>
        <v>8.1999999999999993</v>
      </c>
      <c r="AA57" s="43">
        <f>'Lack of Coping Capacity'!H56</f>
        <v>8.1999999999999993</v>
      </c>
      <c r="AB57" s="151">
        <f>'Lack of Coping Capacity'!M56</f>
        <v>7.5</v>
      </c>
      <c r="AC57" s="151">
        <f>'Lack of Coping Capacity'!R56</f>
        <v>9.1</v>
      </c>
      <c r="AD57" s="151">
        <f>'Lack of Coping Capacity'!W56</f>
        <v>5.7</v>
      </c>
      <c r="AE57" s="43">
        <f>'Lack of Coping Capacity'!X56</f>
        <v>7.4</v>
      </c>
      <c r="AF57" s="44">
        <f t="shared" si="10"/>
        <v>7.8</v>
      </c>
      <c r="AG57" s="160">
        <f t="shared" si="11"/>
        <v>5.2</v>
      </c>
      <c r="AH57" s="186" t="str">
        <f t="shared" si="7"/>
        <v>High</v>
      </c>
      <c r="AI57" s="179">
        <f t="shared" si="12"/>
        <v>38</v>
      </c>
      <c r="AJ57" s="182">
        <f>VLOOKUP($B57,'Lack of Reliability Index'!$A$2:$H$192,8,FALSE)</f>
        <v>3.6825396825396828</v>
      </c>
      <c r="AK57" s="51">
        <f>'Imputed and missing data hidden'!BA55</f>
        <v>10</v>
      </c>
      <c r="AL57" s="180">
        <f t="shared" si="13"/>
        <v>0.19607843137254902</v>
      </c>
      <c r="AM57" s="51" t="str">
        <f t="shared" si="14"/>
        <v/>
      </c>
      <c r="AN57" s="181">
        <f>'Indicator Date hidden2'!BB56</f>
        <v>0.19047619047619047</v>
      </c>
      <c r="AO57" s="187"/>
    </row>
    <row r="58" spans="1:41" ht="15.75" thickBot="1" x14ac:dyDescent="0.3">
      <c r="A58" s="130" t="s">
        <v>103</v>
      </c>
      <c r="B58" s="47" t="s">
        <v>102</v>
      </c>
      <c r="C58" s="158">
        <f>'Hazard &amp; Exposure'!AO57</f>
        <v>0.1</v>
      </c>
      <c r="D58" s="157">
        <f>'Hazard &amp; Exposure'!AP57</f>
        <v>3.6</v>
      </c>
      <c r="E58" s="157">
        <f>'Hazard &amp; Exposure'!AQ57</f>
        <v>0</v>
      </c>
      <c r="F58" s="157">
        <f>'Hazard &amp; Exposure'!AR57</f>
        <v>0</v>
      </c>
      <c r="G58" s="157">
        <f>'Hazard &amp; Exposure'!AU57</f>
        <v>0</v>
      </c>
      <c r="H58" s="43">
        <f>'Hazard &amp; Exposure'!AV57</f>
        <v>0.9</v>
      </c>
      <c r="I58" s="157">
        <f>'Hazard &amp; Exposure'!AY57</f>
        <v>0.1</v>
      </c>
      <c r="J58" s="157">
        <f>'Hazard &amp; Exposure'!BB57</f>
        <v>0</v>
      </c>
      <c r="K58" s="43">
        <f>'Hazard &amp; Exposure'!BC57</f>
        <v>0.1</v>
      </c>
      <c r="L58" s="44">
        <f t="shared" si="8"/>
        <v>0.5</v>
      </c>
      <c r="M58" s="155">
        <f>Vulnerability!E57</f>
        <v>1.3</v>
      </c>
      <c r="N58" s="153">
        <f>Vulnerability!H57</f>
        <v>1.9</v>
      </c>
      <c r="O58" s="153">
        <f>Vulnerability!M57</f>
        <v>0</v>
      </c>
      <c r="P58" s="43">
        <f>Vulnerability!N57</f>
        <v>1.1000000000000001</v>
      </c>
      <c r="Q58" s="153">
        <f>Vulnerability!S57</f>
        <v>1.2</v>
      </c>
      <c r="R58" s="152">
        <f>Vulnerability!W57</f>
        <v>1.5</v>
      </c>
      <c r="S58" s="152">
        <f>Vulnerability!Z57</f>
        <v>0.2</v>
      </c>
      <c r="T58" s="152">
        <f>Vulnerability!AC57</f>
        <v>0</v>
      </c>
      <c r="U58" s="152">
        <f>Vulnerability!AI57</f>
        <v>1.7</v>
      </c>
      <c r="V58" s="153">
        <f>Vulnerability!AJ57</f>
        <v>0.9</v>
      </c>
      <c r="W58" s="43">
        <f>Vulnerability!AK57</f>
        <v>1.1000000000000001</v>
      </c>
      <c r="X58" s="44">
        <f t="shared" si="9"/>
        <v>1.1000000000000001</v>
      </c>
      <c r="Y58" s="168" t="str">
        <f>'Lack of Coping Capacity'!D57</f>
        <v>x</v>
      </c>
      <c r="Z58" s="151">
        <f>'Lack of Coping Capacity'!G57</f>
        <v>2.9</v>
      </c>
      <c r="AA58" s="43">
        <f>'Lack of Coping Capacity'!H57</f>
        <v>2.9</v>
      </c>
      <c r="AB58" s="151">
        <f>'Lack of Coping Capacity'!M57</f>
        <v>1</v>
      </c>
      <c r="AC58" s="151">
        <f>'Lack of Coping Capacity'!R57</f>
        <v>0.1</v>
      </c>
      <c r="AD58" s="151">
        <f>'Lack of Coping Capacity'!W57</f>
        <v>1.8</v>
      </c>
      <c r="AE58" s="43">
        <f>'Lack of Coping Capacity'!X57</f>
        <v>1</v>
      </c>
      <c r="AF58" s="44">
        <f t="shared" si="10"/>
        <v>2</v>
      </c>
      <c r="AG58" s="160">
        <f t="shared" si="11"/>
        <v>1</v>
      </c>
      <c r="AH58" s="186" t="str">
        <f t="shared" si="7"/>
        <v>Very Low</v>
      </c>
      <c r="AI58" s="179">
        <f t="shared" si="12"/>
        <v>185</v>
      </c>
      <c r="AJ58" s="182">
        <f>VLOOKUP($B58,'Lack of Reliability Index'!$A$2:$H$192,8,FALSE)</f>
        <v>2.7555555555555555</v>
      </c>
      <c r="AK58" s="51">
        <f>'Imputed and missing data hidden'!BA56</f>
        <v>5</v>
      </c>
      <c r="AL58" s="180">
        <f t="shared" si="13"/>
        <v>9.8039215686274508E-2</v>
      </c>
      <c r="AM58" s="51" t="str">
        <f t="shared" si="14"/>
        <v/>
      </c>
      <c r="AN58" s="181">
        <f>'Indicator Date hidden2'!BB57</f>
        <v>0.26666666666666666</v>
      </c>
      <c r="AO58" s="187"/>
    </row>
    <row r="59" spans="1:41" ht="15.75" thickBot="1" x14ac:dyDescent="0.3">
      <c r="A59" s="130" t="s">
        <v>105</v>
      </c>
      <c r="B59" s="47" t="s">
        <v>104</v>
      </c>
      <c r="C59" s="158">
        <f>'Hazard &amp; Exposure'!AO58</f>
        <v>5.5</v>
      </c>
      <c r="D59" s="157">
        <f>'Hazard &amp; Exposure'!AP58</f>
        <v>5.7</v>
      </c>
      <c r="E59" s="157">
        <f>'Hazard &amp; Exposure'!AQ58</f>
        <v>0</v>
      </c>
      <c r="F59" s="157">
        <f>'Hazard &amp; Exposure'!AR58</f>
        <v>0</v>
      </c>
      <c r="G59" s="157">
        <f>'Hazard &amp; Exposure'!AU58</f>
        <v>5.7</v>
      </c>
      <c r="H59" s="43">
        <f>'Hazard &amp; Exposure'!AV58</f>
        <v>3.8</v>
      </c>
      <c r="I59" s="157">
        <f>'Hazard &amp; Exposure'!AY58</f>
        <v>10</v>
      </c>
      <c r="J59" s="157">
        <f>'Hazard &amp; Exposure'!BB58</f>
        <v>9</v>
      </c>
      <c r="K59" s="43">
        <f>'Hazard &amp; Exposure'!BC58</f>
        <v>9</v>
      </c>
      <c r="L59" s="44">
        <f t="shared" si="8"/>
        <v>7.2</v>
      </c>
      <c r="M59" s="155">
        <f>Vulnerability!E58</f>
        <v>9.1999999999999993</v>
      </c>
      <c r="N59" s="153">
        <f>Vulnerability!H58</f>
        <v>4.3</v>
      </c>
      <c r="O59" s="153">
        <f>Vulnerability!M58</f>
        <v>2.6</v>
      </c>
      <c r="P59" s="43">
        <f>Vulnerability!N58</f>
        <v>6.3</v>
      </c>
      <c r="Q59" s="153">
        <f>Vulnerability!S58</f>
        <v>8.4</v>
      </c>
      <c r="R59" s="152">
        <f>Vulnerability!W58</f>
        <v>3.1</v>
      </c>
      <c r="S59" s="152">
        <f>Vulnerability!Z58</f>
        <v>4.9000000000000004</v>
      </c>
      <c r="T59" s="152">
        <f>Vulnerability!AC58</f>
        <v>0.1</v>
      </c>
      <c r="U59" s="152">
        <f>Vulnerability!AI58</f>
        <v>6.7</v>
      </c>
      <c r="V59" s="153">
        <f>Vulnerability!AJ58</f>
        <v>4.0999999999999996</v>
      </c>
      <c r="W59" s="43">
        <f>Vulnerability!AK58</f>
        <v>6.8</v>
      </c>
      <c r="X59" s="44">
        <f t="shared" si="9"/>
        <v>6.6</v>
      </c>
      <c r="Y59" s="168">
        <f>'Lack of Coping Capacity'!D58</f>
        <v>2.9</v>
      </c>
      <c r="Z59" s="151">
        <f>'Lack of Coping Capacity'!G58</f>
        <v>6.4</v>
      </c>
      <c r="AA59" s="43">
        <f>'Lack of Coping Capacity'!H58</f>
        <v>4.7</v>
      </c>
      <c r="AB59" s="151">
        <f>'Lack of Coping Capacity'!M58</f>
        <v>7.6</v>
      </c>
      <c r="AC59" s="151">
        <f>'Lack of Coping Capacity'!R58</f>
        <v>8.6</v>
      </c>
      <c r="AD59" s="151">
        <f>'Lack of Coping Capacity'!W58</f>
        <v>7.8</v>
      </c>
      <c r="AE59" s="43">
        <f>'Lack of Coping Capacity'!X58</f>
        <v>8</v>
      </c>
      <c r="AF59" s="44">
        <f t="shared" si="10"/>
        <v>6.6</v>
      </c>
      <c r="AG59" s="160">
        <f t="shared" si="11"/>
        <v>6.8</v>
      </c>
      <c r="AH59" s="186" t="str">
        <f t="shared" si="7"/>
        <v>Very High</v>
      </c>
      <c r="AI59" s="179">
        <f t="shared" si="12"/>
        <v>11</v>
      </c>
      <c r="AJ59" s="182">
        <f>VLOOKUP($B59,'Lack of Reliability Index'!$A$2:$H$192,8,FALSE)</f>
        <v>2.0915032679738559</v>
      </c>
      <c r="AK59" s="51">
        <f>'Imputed and missing data hidden'!BA57</f>
        <v>0</v>
      </c>
      <c r="AL59" s="180">
        <f t="shared" si="13"/>
        <v>0</v>
      </c>
      <c r="AM59" s="51" t="str">
        <f t="shared" si="14"/>
        <v>YES</v>
      </c>
      <c r="AN59" s="181">
        <f>'Indicator Date hidden2'!BB58</f>
        <v>0.31372549019607843</v>
      </c>
      <c r="AO59" s="187"/>
    </row>
    <row r="60" spans="1:41" ht="15.75" thickBot="1" x14ac:dyDescent="0.3">
      <c r="A60" s="130" t="s">
        <v>107</v>
      </c>
      <c r="B60" s="47" t="s">
        <v>106</v>
      </c>
      <c r="C60" s="158">
        <f>'Hazard &amp; Exposure'!AO59</f>
        <v>3.2</v>
      </c>
      <c r="D60" s="157">
        <f>'Hazard &amp; Exposure'!AP59</f>
        <v>0.1</v>
      </c>
      <c r="E60" s="157">
        <f>'Hazard &amp; Exposure'!AQ59</f>
        <v>8.1</v>
      </c>
      <c r="F60" s="157">
        <f>'Hazard &amp; Exposure'!AR59</f>
        <v>3.3</v>
      </c>
      <c r="G60" s="157">
        <f>'Hazard &amp; Exposure'!AU59</f>
        <v>2.6</v>
      </c>
      <c r="H60" s="43">
        <f>'Hazard &amp; Exposure'!AV59</f>
        <v>4.0999999999999996</v>
      </c>
      <c r="I60" s="157">
        <f>'Hazard &amp; Exposure'!AY59</f>
        <v>0.1</v>
      </c>
      <c r="J60" s="157">
        <f>'Hazard &amp; Exposure'!BB59</f>
        <v>0</v>
      </c>
      <c r="K60" s="43">
        <f>'Hazard &amp; Exposure'!BC59</f>
        <v>0.1</v>
      </c>
      <c r="L60" s="44">
        <f t="shared" si="8"/>
        <v>2.2999999999999998</v>
      </c>
      <c r="M60" s="155">
        <f>Vulnerability!E59</f>
        <v>3.3</v>
      </c>
      <c r="N60" s="153">
        <f>Vulnerability!H59</f>
        <v>4.5999999999999996</v>
      </c>
      <c r="O60" s="153">
        <f>Vulnerability!M59</f>
        <v>3</v>
      </c>
      <c r="P60" s="43">
        <f>Vulnerability!N59</f>
        <v>3.6</v>
      </c>
      <c r="Q60" s="153">
        <f>Vulnerability!S59</f>
        <v>0</v>
      </c>
      <c r="R60" s="152">
        <f>Vulnerability!W59</f>
        <v>0.7</v>
      </c>
      <c r="S60" s="152">
        <f>Vulnerability!Z59</f>
        <v>1.7</v>
      </c>
      <c r="T60" s="152">
        <f>Vulnerability!AC59</f>
        <v>10</v>
      </c>
      <c r="U60" s="152">
        <f>Vulnerability!AI59</f>
        <v>2.7</v>
      </c>
      <c r="V60" s="153">
        <f>Vulnerability!AJ59</f>
        <v>5.6</v>
      </c>
      <c r="W60" s="43">
        <f>Vulnerability!AK59</f>
        <v>3.3</v>
      </c>
      <c r="X60" s="44">
        <f t="shared" si="9"/>
        <v>3.5</v>
      </c>
      <c r="Y60" s="168">
        <f>'Lack of Coping Capacity'!D59</f>
        <v>0.1</v>
      </c>
      <c r="Z60" s="151">
        <f>'Lack of Coping Capacity'!G59</f>
        <v>5.5</v>
      </c>
      <c r="AA60" s="43">
        <f>'Lack of Coping Capacity'!H59</f>
        <v>2.8</v>
      </c>
      <c r="AB60" s="151">
        <f>'Lack of Coping Capacity'!M59</f>
        <v>3.5</v>
      </c>
      <c r="AC60" s="151">
        <f>'Lack of Coping Capacity'!R59</f>
        <v>3.4</v>
      </c>
      <c r="AD60" s="151">
        <f>'Lack of Coping Capacity'!W59</f>
        <v>4.9000000000000004</v>
      </c>
      <c r="AE60" s="43">
        <f>'Lack of Coping Capacity'!X59</f>
        <v>3.9</v>
      </c>
      <c r="AF60" s="44">
        <f t="shared" si="10"/>
        <v>3.4</v>
      </c>
      <c r="AG60" s="160">
        <f t="shared" si="11"/>
        <v>3</v>
      </c>
      <c r="AH60" s="186" t="str">
        <f t="shared" si="7"/>
        <v>Low</v>
      </c>
      <c r="AI60" s="179">
        <f t="shared" si="12"/>
        <v>115</v>
      </c>
      <c r="AJ60" s="182">
        <f>VLOOKUP($B60,'Lack of Reliability Index'!$A$2:$H$192,8,FALSE)</f>
        <v>3.2592592592592595</v>
      </c>
      <c r="AK60" s="51">
        <f>'Imputed and missing data hidden'!BA58</f>
        <v>6</v>
      </c>
      <c r="AL60" s="180">
        <f t="shared" si="13"/>
        <v>0.11764705882352941</v>
      </c>
      <c r="AM60" s="51" t="str">
        <f t="shared" si="14"/>
        <v/>
      </c>
      <c r="AN60" s="181">
        <f>'Indicator Date hidden2'!BB59</f>
        <v>0.31111111111111112</v>
      </c>
      <c r="AO60" s="187"/>
    </row>
    <row r="61" spans="1:41" ht="15.75" thickBot="1" x14ac:dyDescent="0.3">
      <c r="A61" s="130" t="s">
        <v>109</v>
      </c>
      <c r="B61" s="47" t="s">
        <v>108</v>
      </c>
      <c r="C61" s="158">
        <f>'Hazard &amp; Exposure'!AO60</f>
        <v>0.1</v>
      </c>
      <c r="D61" s="157">
        <f>'Hazard &amp; Exposure'!AP60</f>
        <v>0.1</v>
      </c>
      <c r="E61" s="157">
        <f>'Hazard &amp; Exposure'!AQ60</f>
        <v>0</v>
      </c>
      <c r="F61" s="157">
        <f>'Hazard &amp; Exposure'!AR60</f>
        <v>0</v>
      </c>
      <c r="G61" s="157">
        <f>'Hazard &amp; Exposure'!AU60</f>
        <v>0</v>
      </c>
      <c r="H61" s="43">
        <f>'Hazard &amp; Exposure'!AV60</f>
        <v>0.1</v>
      </c>
      <c r="I61" s="157">
        <f>'Hazard &amp; Exposure'!AY60</f>
        <v>0</v>
      </c>
      <c r="J61" s="157">
        <f>'Hazard &amp; Exposure'!BB60</f>
        <v>0</v>
      </c>
      <c r="K61" s="43">
        <f>'Hazard &amp; Exposure'!BC60</f>
        <v>0</v>
      </c>
      <c r="L61" s="44">
        <f t="shared" si="8"/>
        <v>0.1</v>
      </c>
      <c r="M61" s="155">
        <f>Vulnerability!E60</f>
        <v>0.8</v>
      </c>
      <c r="N61" s="153">
        <f>Vulnerability!H60</f>
        <v>0.7</v>
      </c>
      <c r="O61" s="153">
        <f>Vulnerability!M60</f>
        <v>0</v>
      </c>
      <c r="P61" s="43">
        <f>Vulnerability!N60</f>
        <v>0.6</v>
      </c>
      <c r="Q61" s="153">
        <f>Vulnerability!S60</f>
        <v>4.4000000000000004</v>
      </c>
      <c r="R61" s="152">
        <f>Vulnerability!W60</f>
        <v>0.1</v>
      </c>
      <c r="S61" s="152">
        <f>Vulnerability!Z60</f>
        <v>0.2</v>
      </c>
      <c r="T61" s="152">
        <f>Vulnerability!AC60</f>
        <v>0</v>
      </c>
      <c r="U61" s="152">
        <f>Vulnerability!AI60</f>
        <v>1.1000000000000001</v>
      </c>
      <c r="V61" s="153">
        <f>Vulnerability!AJ60</f>
        <v>0.4</v>
      </c>
      <c r="W61" s="43">
        <f>Vulnerability!AK60</f>
        <v>2.6</v>
      </c>
      <c r="X61" s="44">
        <f t="shared" si="9"/>
        <v>1.7</v>
      </c>
      <c r="Y61" s="168">
        <f>'Lack of Coping Capacity'!D60</f>
        <v>2.2000000000000002</v>
      </c>
      <c r="Z61" s="151">
        <f>'Lack of Coping Capacity'!G60</f>
        <v>1.4</v>
      </c>
      <c r="AA61" s="43">
        <f>'Lack of Coping Capacity'!H60</f>
        <v>1.8</v>
      </c>
      <c r="AB61" s="151">
        <f>'Lack of Coping Capacity'!M60</f>
        <v>1.4</v>
      </c>
      <c r="AC61" s="151">
        <f>'Lack of Coping Capacity'!R60</f>
        <v>0.6</v>
      </c>
      <c r="AD61" s="151">
        <f>'Lack of Coping Capacity'!W60</f>
        <v>1</v>
      </c>
      <c r="AE61" s="43">
        <f>'Lack of Coping Capacity'!X60</f>
        <v>1</v>
      </c>
      <c r="AF61" s="44">
        <f t="shared" si="10"/>
        <v>1.4</v>
      </c>
      <c r="AG61" s="160">
        <f t="shared" si="11"/>
        <v>0.6</v>
      </c>
      <c r="AH61" s="186" t="str">
        <f t="shared" si="7"/>
        <v>Very Low</v>
      </c>
      <c r="AI61" s="179">
        <f t="shared" si="12"/>
        <v>190</v>
      </c>
      <c r="AJ61" s="182">
        <f>VLOOKUP($B61,'Lack of Reliability Index'!$A$2:$H$192,8,FALSE)</f>
        <v>3.07878787878788</v>
      </c>
      <c r="AK61" s="51">
        <f>'Imputed and missing data hidden'!BA59</f>
        <v>7</v>
      </c>
      <c r="AL61" s="180">
        <f t="shared" si="13"/>
        <v>0.13725490196078433</v>
      </c>
      <c r="AM61" s="51" t="str">
        <f t="shared" si="14"/>
        <v/>
      </c>
      <c r="AN61" s="181">
        <f>'Indicator Date hidden2'!BB60</f>
        <v>0.22727272727272727</v>
      </c>
      <c r="AO61" s="187"/>
    </row>
    <row r="62" spans="1:41" ht="15.75" thickBot="1" x14ac:dyDescent="0.3">
      <c r="A62" s="130" t="s">
        <v>111</v>
      </c>
      <c r="B62" s="47" t="s">
        <v>110</v>
      </c>
      <c r="C62" s="158">
        <f>'Hazard &amp; Exposure'!AO61</f>
        <v>3</v>
      </c>
      <c r="D62" s="157">
        <f>'Hazard &amp; Exposure'!AP61</f>
        <v>6.4</v>
      </c>
      <c r="E62" s="157">
        <f>'Hazard &amp; Exposure'!AQ61</f>
        <v>5.7</v>
      </c>
      <c r="F62" s="157">
        <f>'Hazard &amp; Exposure'!AR61</f>
        <v>0</v>
      </c>
      <c r="G62" s="157">
        <f>'Hazard &amp; Exposure'!AU61</f>
        <v>2.2999999999999998</v>
      </c>
      <c r="H62" s="43">
        <f>'Hazard &amp; Exposure'!AV61</f>
        <v>3.8</v>
      </c>
      <c r="I62" s="157">
        <f>'Hazard &amp; Exposure'!AY61</f>
        <v>2.8</v>
      </c>
      <c r="J62" s="157">
        <f>'Hazard &amp; Exposure'!BB61</f>
        <v>0</v>
      </c>
      <c r="K62" s="43">
        <f>'Hazard &amp; Exposure'!BC61</f>
        <v>2</v>
      </c>
      <c r="L62" s="44">
        <f t="shared" si="8"/>
        <v>2.9</v>
      </c>
      <c r="M62" s="155">
        <f>Vulnerability!E61</f>
        <v>0.8</v>
      </c>
      <c r="N62" s="153">
        <f>Vulnerability!H61</f>
        <v>1.7</v>
      </c>
      <c r="O62" s="153">
        <f>Vulnerability!M61</f>
        <v>0</v>
      </c>
      <c r="P62" s="43">
        <f>Vulnerability!N61</f>
        <v>0.8</v>
      </c>
      <c r="Q62" s="153">
        <f>Vulnerability!S61</f>
        <v>6.6</v>
      </c>
      <c r="R62" s="152">
        <f>Vulnerability!W61</f>
        <v>0.5</v>
      </c>
      <c r="S62" s="152">
        <f>Vulnerability!Z61</f>
        <v>0.3</v>
      </c>
      <c r="T62" s="152">
        <f>Vulnerability!AC61</f>
        <v>0</v>
      </c>
      <c r="U62" s="152">
        <f>Vulnerability!AI61</f>
        <v>0.8</v>
      </c>
      <c r="V62" s="153">
        <f>Vulnerability!AJ61</f>
        <v>0.4</v>
      </c>
      <c r="W62" s="43">
        <f>Vulnerability!AK61</f>
        <v>4.2</v>
      </c>
      <c r="X62" s="44">
        <f t="shared" si="9"/>
        <v>2.7</v>
      </c>
      <c r="Y62" s="168">
        <f>'Lack of Coping Capacity'!D61</f>
        <v>2.9</v>
      </c>
      <c r="Z62" s="151">
        <f>'Lack of Coping Capacity'!G61</f>
        <v>2.6</v>
      </c>
      <c r="AA62" s="43">
        <f>'Lack of Coping Capacity'!H61</f>
        <v>2.8</v>
      </c>
      <c r="AB62" s="151">
        <f>'Lack of Coping Capacity'!M61</f>
        <v>2.2000000000000002</v>
      </c>
      <c r="AC62" s="151">
        <f>'Lack of Coping Capacity'!R61</f>
        <v>0</v>
      </c>
      <c r="AD62" s="151">
        <f>'Lack of Coping Capacity'!W61</f>
        <v>1.1000000000000001</v>
      </c>
      <c r="AE62" s="43">
        <f>'Lack of Coping Capacity'!X61</f>
        <v>1.1000000000000001</v>
      </c>
      <c r="AF62" s="44">
        <f t="shared" si="10"/>
        <v>2</v>
      </c>
      <c r="AG62" s="160">
        <f t="shared" si="11"/>
        <v>2.5</v>
      </c>
      <c r="AH62" s="186" t="str">
        <f t="shared" si="7"/>
        <v>Low</v>
      </c>
      <c r="AI62" s="179">
        <f t="shared" si="12"/>
        <v>135</v>
      </c>
      <c r="AJ62" s="182">
        <f>VLOOKUP($B62,'Lack of Reliability Index'!$A$2:$H$192,8,FALSE)</f>
        <v>1.8074074074074069</v>
      </c>
      <c r="AK62" s="51">
        <f>'Imputed and missing data hidden'!BA60</f>
        <v>5</v>
      </c>
      <c r="AL62" s="180">
        <f t="shared" si="13"/>
        <v>9.8039215686274508E-2</v>
      </c>
      <c r="AM62" s="51" t="str">
        <f t="shared" si="14"/>
        <v/>
      </c>
      <c r="AN62" s="181">
        <f>'Indicator Date hidden2'!BB61</f>
        <v>8.8888888888888892E-2</v>
      </c>
      <c r="AO62" s="187"/>
    </row>
    <row r="63" spans="1:41" ht="15.75" thickBot="1" x14ac:dyDescent="0.3">
      <c r="A63" s="130" t="s">
        <v>113</v>
      </c>
      <c r="B63" s="47" t="s">
        <v>112</v>
      </c>
      <c r="C63" s="158">
        <f>'Hazard &amp; Exposure'!AO62</f>
        <v>1.7</v>
      </c>
      <c r="D63" s="157">
        <f>'Hazard &amp; Exposure'!AP62</f>
        <v>4.8</v>
      </c>
      <c r="E63" s="157">
        <f>'Hazard &amp; Exposure'!AQ62</f>
        <v>0</v>
      </c>
      <c r="F63" s="157">
        <f>'Hazard &amp; Exposure'!AR62</f>
        <v>0</v>
      </c>
      <c r="G63" s="157">
        <f>'Hazard &amp; Exposure'!AU62</f>
        <v>1.5</v>
      </c>
      <c r="H63" s="43">
        <f>'Hazard &amp; Exposure'!AV62</f>
        <v>1.8</v>
      </c>
      <c r="I63" s="157">
        <f>'Hazard &amp; Exposure'!AY62</f>
        <v>8.3000000000000007</v>
      </c>
      <c r="J63" s="157">
        <f>'Hazard &amp; Exposure'!BB62</f>
        <v>0</v>
      </c>
      <c r="K63" s="43">
        <f>'Hazard &amp; Exposure'!BC62</f>
        <v>5.8</v>
      </c>
      <c r="L63" s="44">
        <f t="shared" si="8"/>
        <v>4.0999999999999996</v>
      </c>
      <c r="M63" s="155">
        <f>Vulnerability!E62</f>
        <v>5.6</v>
      </c>
      <c r="N63" s="153">
        <f>Vulnerability!H62</f>
        <v>5.8</v>
      </c>
      <c r="O63" s="153">
        <f>Vulnerability!M62</f>
        <v>0.7</v>
      </c>
      <c r="P63" s="43">
        <f>Vulnerability!N62</f>
        <v>4.4000000000000004</v>
      </c>
      <c r="Q63" s="153">
        <f>Vulnerability!S62</f>
        <v>1.3</v>
      </c>
      <c r="R63" s="152">
        <f>Vulnerability!W62</f>
        <v>7.2</v>
      </c>
      <c r="S63" s="152">
        <f>Vulnerability!Z62</f>
        <v>2.5</v>
      </c>
      <c r="T63" s="152">
        <f>Vulnerability!AC62</f>
        <v>0</v>
      </c>
      <c r="U63" s="152">
        <f>Vulnerability!AI62</f>
        <v>3.2</v>
      </c>
      <c r="V63" s="153">
        <f>Vulnerability!AJ62</f>
        <v>3.7</v>
      </c>
      <c r="W63" s="43">
        <f>Vulnerability!AK62</f>
        <v>2.6</v>
      </c>
      <c r="X63" s="44">
        <f t="shared" si="9"/>
        <v>3.6</v>
      </c>
      <c r="Y63" s="168">
        <f>'Lack of Coping Capacity'!D62</f>
        <v>6.7</v>
      </c>
      <c r="Z63" s="151">
        <f>'Lack of Coping Capacity'!G62</f>
        <v>6.7</v>
      </c>
      <c r="AA63" s="43">
        <f>'Lack of Coping Capacity'!H62</f>
        <v>6.7</v>
      </c>
      <c r="AB63" s="151">
        <f>'Lack of Coping Capacity'!M62</f>
        <v>3.7</v>
      </c>
      <c r="AC63" s="151">
        <f>'Lack of Coping Capacity'!R62</f>
        <v>5.9</v>
      </c>
      <c r="AD63" s="151">
        <f>'Lack of Coping Capacity'!W62</f>
        <v>7.4</v>
      </c>
      <c r="AE63" s="43">
        <f>'Lack of Coping Capacity'!X62</f>
        <v>5.7</v>
      </c>
      <c r="AF63" s="44">
        <f t="shared" si="10"/>
        <v>6.2</v>
      </c>
      <c r="AG63" s="160">
        <f t="shared" si="11"/>
        <v>4.5</v>
      </c>
      <c r="AH63" s="186" t="str">
        <f t="shared" si="7"/>
        <v>Medium</v>
      </c>
      <c r="AI63" s="179">
        <f t="shared" si="12"/>
        <v>64</v>
      </c>
      <c r="AJ63" s="182">
        <f>VLOOKUP($B63,'Lack of Reliability Index'!$A$2:$H$192,8,FALSE)</f>
        <v>2.0266666666666664</v>
      </c>
      <c r="AK63" s="51">
        <f>'Imputed and missing data hidden'!BA61</f>
        <v>0</v>
      </c>
      <c r="AL63" s="180">
        <f t="shared" si="13"/>
        <v>0</v>
      </c>
      <c r="AM63" s="51" t="str">
        <f t="shared" si="14"/>
        <v/>
      </c>
      <c r="AN63" s="181">
        <f>'Indicator Date hidden2'!BB62</f>
        <v>0.38</v>
      </c>
      <c r="AO63" s="187"/>
    </row>
    <row r="64" spans="1:41" ht="15.75" thickBot="1" x14ac:dyDescent="0.3">
      <c r="A64" s="130" t="s">
        <v>115</v>
      </c>
      <c r="B64" s="47" t="s">
        <v>114</v>
      </c>
      <c r="C64" s="158">
        <f>'Hazard &amp; Exposure'!AO63</f>
        <v>0.1</v>
      </c>
      <c r="D64" s="157">
        <f>'Hazard &amp; Exposure'!AP63</f>
        <v>3.5</v>
      </c>
      <c r="E64" s="157">
        <f>'Hazard &amp; Exposure'!AQ63</f>
        <v>3.6</v>
      </c>
      <c r="F64" s="157">
        <f>'Hazard &amp; Exposure'!AR63</f>
        <v>0</v>
      </c>
      <c r="G64" s="157">
        <f>'Hazard &amp; Exposure'!AU63</f>
        <v>3.3</v>
      </c>
      <c r="H64" s="43">
        <f>'Hazard &amp; Exposure'!AV63</f>
        <v>2.2000000000000002</v>
      </c>
      <c r="I64" s="157">
        <f>'Hazard &amp; Exposure'!AY63</f>
        <v>3.6</v>
      </c>
      <c r="J64" s="157">
        <f>'Hazard &amp; Exposure'!BB63</f>
        <v>0</v>
      </c>
      <c r="K64" s="43">
        <f>'Hazard &amp; Exposure'!BC63</f>
        <v>2.5</v>
      </c>
      <c r="L64" s="44">
        <f t="shared" si="8"/>
        <v>2.4</v>
      </c>
      <c r="M64" s="155">
        <f>Vulnerability!E63</f>
        <v>8.5</v>
      </c>
      <c r="N64" s="153">
        <f>Vulnerability!H63</f>
        <v>8.5</v>
      </c>
      <c r="O64" s="153">
        <f>Vulnerability!M63</f>
        <v>3.5</v>
      </c>
      <c r="P64" s="43">
        <f>Vulnerability!N63</f>
        <v>7.3</v>
      </c>
      <c r="Q64" s="153">
        <f>Vulnerability!S63</f>
        <v>3.7</v>
      </c>
      <c r="R64" s="152">
        <f>Vulnerability!W63</f>
        <v>4.5</v>
      </c>
      <c r="S64" s="152">
        <f>Vulnerability!Z63</f>
        <v>4.3</v>
      </c>
      <c r="T64" s="152">
        <f>Vulnerability!AC63</f>
        <v>0</v>
      </c>
      <c r="U64" s="152">
        <f>Vulnerability!AI63</f>
        <v>4</v>
      </c>
      <c r="V64" s="153">
        <f>Vulnerability!AJ63</f>
        <v>3.4</v>
      </c>
      <c r="W64" s="43">
        <f>Vulnerability!AK63</f>
        <v>3.6</v>
      </c>
      <c r="X64" s="44">
        <f t="shared" si="9"/>
        <v>5.8</v>
      </c>
      <c r="Y64" s="168">
        <f>'Lack of Coping Capacity'!D63</f>
        <v>3</v>
      </c>
      <c r="Z64" s="151">
        <f>'Lack of Coping Capacity'!G63</f>
        <v>6.9</v>
      </c>
      <c r="AA64" s="43">
        <f>'Lack of Coping Capacity'!H63</f>
        <v>5</v>
      </c>
      <c r="AB64" s="151">
        <f>'Lack of Coping Capacity'!M63</f>
        <v>6.1</v>
      </c>
      <c r="AC64" s="151">
        <f>'Lack of Coping Capacity'!R63</f>
        <v>4.2</v>
      </c>
      <c r="AD64" s="151">
        <f>'Lack of Coping Capacity'!W63</f>
        <v>7</v>
      </c>
      <c r="AE64" s="43">
        <f>'Lack of Coping Capacity'!X63</f>
        <v>5.8</v>
      </c>
      <c r="AF64" s="44">
        <f t="shared" si="10"/>
        <v>5.4</v>
      </c>
      <c r="AG64" s="160">
        <f t="shared" si="11"/>
        <v>4.2</v>
      </c>
      <c r="AH64" s="186" t="str">
        <f t="shared" si="7"/>
        <v>Medium</v>
      </c>
      <c r="AI64" s="179">
        <f t="shared" si="12"/>
        <v>74</v>
      </c>
      <c r="AJ64" s="182">
        <f>VLOOKUP($B64,'Lack of Reliability Index'!$A$2:$H$192,8,FALSE)</f>
        <v>1.6816326530612251</v>
      </c>
      <c r="AK64" s="51">
        <f>'Imputed and missing data hidden'!BA62</f>
        <v>1</v>
      </c>
      <c r="AL64" s="180">
        <f t="shared" si="13"/>
        <v>1.9607843137254902E-2</v>
      </c>
      <c r="AM64" s="51" t="str">
        <f t="shared" si="14"/>
        <v/>
      </c>
      <c r="AN64" s="181">
        <f>'Indicator Date hidden2'!BB63</f>
        <v>0.26530612244897961</v>
      </c>
      <c r="AO64" s="187"/>
    </row>
    <row r="65" spans="1:41" ht="15.75" thickBot="1" x14ac:dyDescent="0.3">
      <c r="A65" s="130" t="s">
        <v>117</v>
      </c>
      <c r="B65" s="47" t="s">
        <v>116</v>
      </c>
      <c r="C65" s="158">
        <f>'Hazard &amp; Exposure'!AO64</f>
        <v>7.8</v>
      </c>
      <c r="D65" s="157">
        <f>'Hazard &amp; Exposure'!AP64</f>
        <v>5.2</v>
      </c>
      <c r="E65" s="157">
        <f>'Hazard &amp; Exposure'!AQ64</f>
        <v>0</v>
      </c>
      <c r="F65" s="157">
        <f>'Hazard &amp; Exposure'!AR64</f>
        <v>0</v>
      </c>
      <c r="G65" s="157">
        <f>'Hazard &amp; Exposure'!AU64</f>
        <v>5.3</v>
      </c>
      <c r="H65" s="43">
        <f>'Hazard &amp; Exposure'!AV64</f>
        <v>4.4000000000000004</v>
      </c>
      <c r="I65" s="157">
        <f>'Hazard &amp; Exposure'!AY64</f>
        <v>3.5</v>
      </c>
      <c r="J65" s="157">
        <f>'Hazard &amp; Exposure'!BB64</f>
        <v>0</v>
      </c>
      <c r="K65" s="43">
        <f>'Hazard &amp; Exposure'!BC64</f>
        <v>2.5</v>
      </c>
      <c r="L65" s="44">
        <f t="shared" si="8"/>
        <v>3.5</v>
      </c>
      <c r="M65" s="155">
        <f>Vulnerability!E64</f>
        <v>3.1</v>
      </c>
      <c r="N65" s="153">
        <f>Vulnerability!H64</f>
        <v>3.9</v>
      </c>
      <c r="O65" s="153">
        <f>Vulnerability!M64</f>
        <v>2.2000000000000002</v>
      </c>
      <c r="P65" s="43">
        <f>Vulnerability!N64</f>
        <v>3.1</v>
      </c>
      <c r="Q65" s="153">
        <f>Vulnerability!S64</f>
        <v>8.8000000000000007</v>
      </c>
      <c r="R65" s="152">
        <f>Vulnerability!W64</f>
        <v>0.9</v>
      </c>
      <c r="S65" s="152">
        <f>Vulnerability!Z64</f>
        <v>0.5</v>
      </c>
      <c r="T65" s="152">
        <f>Vulnerability!AC64</f>
        <v>0</v>
      </c>
      <c r="U65" s="152">
        <f>Vulnerability!AI64</f>
        <v>2.5</v>
      </c>
      <c r="V65" s="153">
        <f>Vulnerability!AJ64</f>
        <v>1</v>
      </c>
      <c r="W65" s="43">
        <f>Vulnerability!AK64</f>
        <v>6.3</v>
      </c>
      <c r="X65" s="44">
        <f t="shared" si="9"/>
        <v>4.9000000000000004</v>
      </c>
      <c r="Y65" s="168">
        <f>'Lack of Coping Capacity'!D64</f>
        <v>4.7</v>
      </c>
      <c r="Z65" s="151">
        <f>'Lack of Coping Capacity'!G64</f>
        <v>4.2</v>
      </c>
      <c r="AA65" s="43">
        <f>'Lack of Coping Capacity'!H64</f>
        <v>4.5</v>
      </c>
      <c r="AB65" s="151">
        <f>'Lack of Coping Capacity'!M64</f>
        <v>2.2999999999999998</v>
      </c>
      <c r="AC65" s="151">
        <f>'Lack of Coping Capacity'!R64</f>
        <v>1.1000000000000001</v>
      </c>
      <c r="AD65" s="151">
        <f>'Lack of Coping Capacity'!W64</f>
        <v>2.4</v>
      </c>
      <c r="AE65" s="43">
        <f>'Lack of Coping Capacity'!X64</f>
        <v>1.9</v>
      </c>
      <c r="AF65" s="44">
        <f t="shared" si="10"/>
        <v>3.3</v>
      </c>
      <c r="AG65" s="160">
        <f t="shared" si="11"/>
        <v>3.8</v>
      </c>
      <c r="AH65" s="186" t="str">
        <f t="shared" si="7"/>
        <v>Medium</v>
      </c>
      <c r="AI65" s="179">
        <f t="shared" si="12"/>
        <v>91</v>
      </c>
      <c r="AJ65" s="182">
        <f>VLOOKUP($B65,'Lack of Reliability Index'!$A$2:$H$192,8,FALSE)</f>
        <v>2.927891156462584</v>
      </c>
      <c r="AK65" s="51">
        <f>'Imputed and missing data hidden'!BA63</f>
        <v>2</v>
      </c>
      <c r="AL65" s="180">
        <f t="shared" si="13"/>
        <v>3.9215686274509803E-2</v>
      </c>
      <c r="AM65" s="51" t="str">
        <f t="shared" si="14"/>
        <v/>
      </c>
      <c r="AN65" s="181">
        <f>'Indicator Date hidden2'!BB64</f>
        <v>0.44897959183673469</v>
      </c>
      <c r="AO65" s="187"/>
    </row>
    <row r="66" spans="1:41" ht="15.75" thickBot="1" x14ac:dyDescent="0.3">
      <c r="A66" s="130" t="s">
        <v>119</v>
      </c>
      <c r="B66" s="47" t="s">
        <v>118</v>
      </c>
      <c r="C66" s="158">
        <f>'Hazard &amp; Exposure'!AO65</f>
        <v>2.7</v>
      </c>
      <c r="D66" s="157">
        <f>'Hazard &amp; Exposure'!AP65</f>
        <v>6.1</v>
      </c>
      <c r="E66" s="157">
        <f>'Hazard &amp; Exposure'!AQ65</f>
        <v>0</v>
      </c>
      <c r="F66" s="157">
        <f>'Hazard &amp; Exposure'!AR65</f>
        <v>0</v>
      </c>
      <c r="G66" s="157">
        <f>'Hazard &amp; Exposure'!AU65</f>
        <v>0.5</v>
      </c>
      <c r="H66" s="43">
        <f>'Hazard &amp; Exposure'!AV65</f>
        <v>2.2000000000000002</v>
      </c>
      <c r="I66" s="157">
        <f>'Hazard &amp; Exposure'!AY65</f>
        <v>1.8</v>
      </c>
      <c r="J66" s="157">
        <f>'Hazard &amp; Exposure'!BB65</f>
        <v>0</v>
      </c>
      <c r="K66" s="43">
        <f>'Hazard &amp; Exposure'!BC65</f>
        <v>1.3</v>
      </c>
      <c r="L66" s="44">
        <f t="shared" si="8"/>
        <v>1.8</v>
      </c>
      <c r="M66" s="155">
        <f>Vulnerability!E65</f>
        <v>0.4</v>
      </c>
      <c r="N66" s="153">
        <f>Vulnerability!H65</f>
        <v>1.1000000000000001</v>
      </c>
      <c r="O66" s="153">
        <f>Vulnerability!M65</f>
        <v>0</v>
      </c>
      <c r="P66" s="43">
        <f>Vulnerability!N65</f>
        <v>0.5</v>
      </c>
      <c r="Q66" s="153">
        <f>Vulnerability!S65</f>
        <v>8</v>
      </c>
      <c r="R66" s="152">
        <f>Vulnerability!W65</f>
        <v>0.1</v>
      </c>
      <c r="S66" s="152">
        <f>Vulnerability!Z65</f>
        <v>0.3</v>
      </c>
      <c r="T66" s="152">
        <f>Vulnerability!AC65</f>
        <v>0</v>
      </c>
      <c r="U66" s="152">
        <f>Vulnerability!AI65</f>
        <v>1</v>
      </c>
      <c r="V66" s="153">
        <f>Vulnerability!AJ65</f>
        <v>0.4</v>
      </c>
      <c r="W66" s="43">
        <f>Vulnerability!AK65</f>
        <v>5.3</v>
      </c>
      <c r="X66" s="44">
        <f t="shared" si="9"/>
        <v>3.3</v>
      </c>
      <c r="Y66" s="168">
        <f>'Lack of Coping Capacity'!D65</f>
        <v>2.7</v>
      </c>
      <c r="Z66" s="151">
        <f>'Lack of Coping Capacity'!G65</f>
        <v>1.7</v>
      </c>
      <c r="AA66" s="43">
        <f>'Lack of Coping Capacity'!H65</f>
        <v>2.2000000000000002</v>
      </c>
      <c r="AB66" s="151">
        <f>'Lack of Coping Capacity'!M65</f>
        <v>1.9</v>
      </c>
      <c r="AC66" s="151">
        <f>'Lack of Coping Capacity'!R65</f>
        <v>0</v>
      </c>
      <c r="AD66" s="151">
        <f>'Lack of Coping Capacity'!W65</f>
        <v>0.2</v>
      </c>
      <c r="AE66" s="43">
        <f>'Lack of Coping Capacity'!X65</f>
        <v>0.7</v>
      </c>
      <c r="AF66" s="44">
        <f t="shared" si="10"/>
        <v>1.5</v>
      </c>
      <c r="AG66" s="160">
        <f t="shared" si="11"/>
        <v>2.1</v>
      </c>
      <c r="AH66" s="186" t="str">
        <f t="shared" si="7"/>
        <v>Low</v>
      </c>
      <c r="AI66" s="179">
        <f t="shared" si="12"/>
        <v>150</v>
      </c>
      <c r="AJ66" s="182">
        <f>VLOOKUP($B66,'Lack of Reliability Index'!$A$2:$H$192,8,FALSE)</f>
        <v>2.6909090909090905</v>
      </c>
      <c r="AK66" s="51">
        <f>'Imputed and missing data hidden'!BA64</f>
        <v>6</v>
      </c>
      <c r="AL66" s="180">
        <f t="shared" si="13"/>
        <v>0.11764705882352941</v>
      </c>
      <c r="AM66" s="51" t="str">
        <f t="shared" si="14"/>
        <v/>
      </c>
      <c r="AN66" s="181">
        <f>'Indicator Date hidden2'!BB65</f>
        <v>0.20454545454545456</v>
      </c>
      <c r="AO66" s="187"/>
    </row>
    <row r="67" spans="1:41" ht="15.75" thickBot="1" x14ac:dyDescent="0.3">
      <c r="A67" s="130" t="s">
        <v>121</v>
      </c>
      <c r="B67" s="47" t="s">
        <v>120</v>
      </c>
      <c r="C67" s="158">
        <f>'Hazard &amp; Exposure'!AO66</f>
        <v>0.1</v>
      </c>
      <c r="D67" s="157">
        <f>'Hazard &amp; Exposure'!AP66</f>
        <v>4.9000000000000004</v>
      </c>
      <c r="E67" s="157">
        <f>'Hazard &amp; Exposure'!AQ66</f>
        <v>5.2</v>
      </c>
      <c r="F67" s="157">
        <f>'Hazard &amp; Exposure'!AR66</f>
        <v>0</v>
      </c>
      <c r="G67" s="157">
        <f>'Hazard &amp; Exposure'!AU66</f>
        <v>1</v>
      </c>
      <c r="H67" s="43">
        <f>'Hazard &amp; Exposure'!AV66</f>
        <v>2.6</v>
      </c>
      <c r="I67" s="157">
        <f>'Hazard &amp; Exposure'!AY66</f>
        <v>3.8</v>
      </c>
      <c r="J67" s="157">
        <f>'Hazard &amp; Exposure'!BB66</f>
        <v>0</v>
      </c>
      <c r="K67" s="43">
        <f>'Hazard &amp; Exposure'!BC66</f>
        <v>2.7</v>
      </c>
      <c r="L67" s="44">
        <f t="shared" si="8"/>
        <v>2.7</v>
      </c>
      <c r="M67" s="155">
        <f>Vulnerability!E66</f>
        <v>7</v>
      </c>
      <c r="N67" s="153">
        <f>Vulnerability!H66</f>
        <v>5.9</v>
      </c>
      <c r="O67" s="153">
        <f>Vulnerability!M66</f>
        <v>1.5</v>
      </c>
      <c r="P67" s="43">
        <f>Vulnerability!N66</f>
        <v>5.4</v>
      </c>
      <c r="Q67" s="153">
        <f>Vulnerability!S66</f>
        <v>3.1</v>
      </c>
      <c r="R67" s="152">
        <f>Vulnerability!W66</f>
        <v>3.9</v>
      </c>
      <c r="S67" s="152">
        <f>Vulnerability!Z66</f>
        <v>3.5</v>
      </c>
      <c r="T67" s="152">
        <f>Vulnerability!AC66</f>
        <v>1.7</v>
      </c>
      <c r="U67" s="152">
        <f>Vulnerability!AI66</f>
        <v>3</v>
      </c>
      <c r="V67" s="153">
        <f>Vulnerability!AJ66</f>
        <v>3.1</v>
      </c>
      <c r="W67" s="43">
        <f>Vulnerability!AK66</f>
        <v>3.1</v>
      </c>
      <c r="X67" s="44">
        <f t="shared" si="9"/>
        <v>4.3</v>
      </c>
      <c r="Y67" s="168">
        <f>'Lack of Coping Capacity'!D66</f>
        <v>3.4</v>
      </c>
      <c r="Z67" s="151">
        <f>'Lack of Coping Capacity'!G66</f>
        <v>5.7</v>
      </c>
      <c r="AA67" s="43">
        <f>'Lack of Coping Capacity'!H66</f>
        <v>4.5999999999999996</v>
      </c>
      <c r="AB67" s="151">
        <f>'Lack of Coping Capacity'!M66</f>
        <v>4.4000000000000004</v>
      </c>
      <c r="AC67" s="151">
        <f>'Lack of Coping Capacity'!R66</f>
        <v>6.7</v>
      </c>
      <c r="AD67" s="151">
        <f>'Lack of Coping Capacity'!W66</f>
        <v>6.3</v>
      </c>
      <c r="AE67" s="43">
        <f>'Lack of Coping Capacity'!X66</f>
        <v>5.8</v>
      </c>
      <c r="AF67" s="44">
        <f t="shared" si="10"/>
        <v>5.2</v>
      </c>
      <c r="AG67" s="160">
        <f t="shared" si="11"/>
        <v>3.9</v>
      </c>
      <c r="AH67" s="186" t="str">
        <f t="shared" si="7"/>
        <v>Medium</v>
      </c>
      <c r="AI67" s="179">
        <f t="shared" si="12"/>
        <v>86</v>
      </c>
      <c r="AJ67" s="182">
        <f>VLOOKUP($B67,'Lack of Reliability Index'!$A$2:$H$192,8,FALSE)</f>
        <v>2.1333333333333337</v>
      </c>
      <c r="AK67" s="51">
        <f>'Imputed and missing data hidden'!BA65</f>
        <v>0</v>
      </c>
      <c r="AL67" s="180">
        <f t="shared" si="13"/>
        <v>0</v>
      </c>
      <c r="AM67" s="51" t="str">
        <f t="shared" si="14"/>
        <v/>
      </c>
      <c r="AN67" s="181">
        <f>'Indicator Date hidden2'!BB66</f>
        <v>0.4</v>
      </c>
      <c r="AO67" s="187"/>
    </row>
    <row r="68" spans="1:41" ht="15.75" thickBot="1" x14ac:dyDescent="0.3">
      <c r="A68" s="130" t="s">
        <v>123</v>
      </c>
      <c r="B68" s="47" t="s">
        <v>122</v>
      </c>
      <c r="C68" s="158">
        <f>'Hazard &amp; Exposure'!AO67</f>
        <v>6.1</v>
      </c>
      <c r="D68" s="157">
        <f>'Hazard &amp; Exposure'!AP67</f>
        <v>3.1</v>
      </c>
      <c r="E68" s="157">
        <f>'Hazard &amp; Exposure'!AQ67</f>
        <v>8.6999999999999993</v>
      </c>
      <c r="F68" s="157">
        <f>'Hazard &amp; Exposure'!AR67</f>
        <v>0</v>
      </c>
      <c r="G68" s="157">
        <f>'Hazard &amp; Exposure'!AU67</f>
        <v>2.2999999999999998</v>
      </c>
      <c r="H68" s="43">
        <f>'Hazard &amp; Exposure'!AV67</f>
        <v>4.9000000000000004</v>
      </c>
      <c r="I68" s="157">
        <f>'Hazard &amp; Exposure'!AY67</f>
        <v>4.8</v>
      </c>
      <c r="J68" s="157">
        <f>'Hazard &amp; Exposure'!BB67</f>
        <v>0</v>
      </c>
      <c r="K68" s="43">
        <f>'Hazard &amp; Exposure'!BC67</f>
        <v>3.4</v>
      </c>
      <c r="L68" s="44">
        <f t="shared" ref="L68:L99" si="15">ROUND((10-GEOMEAN(((10-H68)/10*9+1),((10-K68)/10*9+1)))/9*10,1)</f>
        <v>4.2</v>
      </c>
      <c r="M68" s="155">
        <f>Vulnerability!E67</f>
        <v>1.3</v>
      </c>
      <c r="N68" s="153">
        <f>Vulnerability!H67</f>
        <v>2.2999999999999998</v>
      </c>
      <c r="O68" s="153">
        <f>Vulnerability!M67</f>
        <v>2</v>
      </c>
      <c r="P68" s="43">
        <f>Vulnerability!N67</f>
        <v>1.7</v>
      </c>
      <c r="Q68" s="153">
        <f>Vulnerability!S67</f>
        <v>4.9000000000000004</v>
      </c>
      <c r="R68" s="152">
        <f>Vulnerability!W67</f>
        <v>0.4</v>
      </c>
      <c r="S68" s="152">
        <f>Vulnerability!Z67</f>
        <v>0.3</v>
      </c>
      <c r="T68" s="152">
        <f>Vulnerability!AC67</f>
        <v>0</v>
      </c>
      <c r="U68" s="152">
        <f>Vulnerability!AI67</f>
        <v>1.5</v>
      </c>
      <c r="V68" s="153">
        <f>Vulnerability!AJ67</f>
        <v>0.6</v>
      </c>
      <c r="W68" s="43">
        <f>Vulnerability!AK67</f>
        <v>3</v>
      </c>
      <c r="X68" s="44">
        <f t="shared" ref="X68:X99" si="16">ROUND((10-GEOMEAN(((10-P68)/10*9+1),((10-W68)/10*9+1)))/9*10,1)</f>
        <v>2.4</v>
      </c>
      <c r="Y68" s="168">
        <f>'Lack of Coping Capacity'!D67</f>
        <v>2.2999999999999998</v>
      </c>
      <c r="Z68" s="151">
        <f>'Lack of Coping Capacity'!G67</f>
        <v>4.9000000000000004</v>
      </c>
      <c r="AA68" s="43">
        <f>'Lack of Coping Capacity'!H67</f>
        <v>3.6</v>
      </c>
      <c r="AB68" s="151">
        <f>'Lack of Coping Capacity'!M67</f>
        <v>2.2000000000000002</v>
      </c>
      <c r="AC68" s="151">
        <f>'Lack of Coping Capacity'!R67</f>
        <v>0</v>
      </c>
      <c r="AD68" s="151">
        <f>'Lack of Coping Capacity'!W67</f>
        <v>0.8</v>
      </c>
      <c r="AE68" s="43">
        <f>'Lack of Coping Capacity'!X67</f>
        <v>1</v>
      </c>
      <c r="AF68" s="44">
        <f t="shared" ref="AF68:AF99" si="17">ROUND((10-GEOMEAN(((10-AA68)/10*9+1),((10-AE68)/10*9+1)))/9*10,1)</f>
        <v>2.4</v>
      </c>
      <c r="AG68" s="160">
        <f t="shared" ref="AG68:AG99" si="18">ROUND(L68^(1/3)*X68^(1/3)*AF68^(1/3),1)</f>
        <v>2.9</v>
      </c>
      <c r="AH68" s="186" t="str">
        <f t="shared" si="7"/>
        <v>Low</v>
      </c>
      <c r="AI68" s="179">
        <f t="shared" ref="AI68:AI99" si="19">_xlfn.RANK.EQ(AG68,AG$4:AG$194)</f>
        <v>119</v>
      </c>
      <c r="AJ68" s="182">
        <f>VLOOKUP($B68,'Lack of Reliability Index'!$A$2:$H$192,8,FALSE)</f>
        <v>2.4579710144927533</v>
      </c>
      <c r="AK68" s="51">
        <f>'Imputed and missing data hidden'!BA66</f>
        <v>4</v>
      </c>
      <c r="AL68" s="180">
        <f t="shared" ref="AL68:AL99" si="20">AK68/51</f>
        <v>7.8431372549019607E-2</v>
      </c>
      <c r="AM68" s="51" t="str">
        <f t="shared" ref="AM68:AM99" si="21">IF(J68&gt;=7,"YES","")</f>
        <v/>
      </c>
      <c r="AN68" s="181">
        <f>'Indicator Date hidden2'!BB67</f>
        <v>0.2608695652173913</v>
      </c>
      <c r="AO68" s="187"/>
    </row>
    <row r="69" spans="1:41" ht="15.75" thickBot="1" x14ac:dyDescent="0.3">
      <c r="A69" s="130" t="s">
        <v>125</v>
      </c>
      <c r="B69" s="47" t="s">
        <v>124</v>
      </c>
      <c r="C69" s="158">
        <f>'Hazard &amp; Exposure'!AO68</f>
        <v>0.5</v>
      </c>
      <c r="D69" s="157">
        <f>'Hazard &amp; Exposure'!AP68</f>
        <v>0.1</v>
      </c>
      <c r="E69" s="157">
        <f>'Hazard &amp; Exposure'!AQ68</f>
        <v>0</v>
      </c>
      <c r="F69" s="157">
        <f>'Hazard &amp; Exposure'!AR68</f>
        <v>1.8</v>
      </c>
      <c r="G69" s="157">
        <f>'Hazard &amp; Exposure'!AU68</f>
        <v>0.5</v>
      </c>
      <c r="H69" s="43">
        <f>'Hazard &amp; Exposure'!AV68</f>
        <v>0.6</v>
      </c>
      <c r="I69" s="157">
        <f>'Hazard &amp; Exposure'!AY68</f>
        <v>0.1</v>
      </c>
      <c r="J69" s="157">
        <f>'Hazard &amp; Exposure'!BB68</f>
        <v>0</v>
      </c>
      <c r="K69" s="43">
        <f>'Hazard &amp; Exposure'!BC68</f>
        <v>0.1</v>
      </c>
      <c r="L69" s="44">
        <f t="shared" si="15"/>
        <v>0.4</v>
      </c>
      <c r="M69" s="155">
        <f>Vulnerability!E68</f>
        <v>3</v>
      </c>
      <c r="N69" s="153">
        <f>Vulnerability!H68</f>
        <v>3</v>
      </c>
      <c r="O69" s="153">
        <f>Vulnerability!M68</f>
        <v>1.1000000000000001</v>
      </c>
      <c r="P69" s="43">
        <f>Vulnerability!N68</f>
        <v>2.5</v>
      </c>
      <c r="Q69" s="153">
        <f>Vulnerability!S68</f>
        <v>0</v>
      </c>
      <c r="R69" s="152">
        <f>Vulnerability!W68</f>
        <v>0.1</v>
      </c>
      <c r="S69" s="152">
        <f>Vulnerability!Z68</f>
        <v>1.2</v>
      </c>
      <c r="T69" s="152">
        <f>Vulnerability!AC68</f>
        <v>0</v>
      </c>
      <c r="U69" s="152">
        <f>Vulnerability!AI68</f>
        <v>5.4</v>
      </c>
      <c r="V69" s="153">
        <f>Vulnerability!AJ68</f>
        <v>2</v>
      </c>
      <c r="W69" s="43">
        <f>Vulnerability!AK68</f>
        <v>1</v>
      </c>
      <c r="X69" s="44">
        <f t="shared" si="16"/>
        <v>1.8</v>
      </c>
      <c r="Y69" s="168">
        <f>'Lack of Coping Capacity'!D68</f>
        <v>4.7</v>
      </c>
      <c r="Z69" s="151">
        <f>'Lack of Coping Capacity'!G68</f>
        <v>5.0999999999999996</v>
      </c>
      <c r="AA69" s="43">
        <f>'Lack of Coping Capacity'!H68</f>
        <v>4.9000000000000004</v>
      </c>
      <c r="AB69" s="151">
        <f>'Lack of Coping Capacity'!M68</f>
        <v>3.3</v>
      </c>
      <c r="AC69" s="151">
        <f>'Lack of Coping Capacity'!R68</f>
        <v>0.3</v>
      </c>
      <c r="AD69" s="151">
        <f>'Lack of Coping Capacity'!W68</f>
        <v>3.1</v>
      </c>
      <c r="AE69" s="43">
        <f>'Lack of Coping Capacity'!X68</f>
        <v>2.2000000000000002</v>
      </c>
      <c r="AF69" s="44">
        <f t="shared" si="17"/>
        <v>3.7</v>
      </c>
      <c r="AG69" s="160">
        <f t="shared" si="18"/>
        <v>1.4</v>
      </c>
      <c r="AH69" s="186" t="str">
        <f t="shared" ref="AH69:AH132" si="22">IF(AG69&gt;=6.5,"Very High",IF(AG69&gt;=5,"High",IF(AG69&gt;=3.5,"Medium",IF(AG69&gt;=2,"Low","Very Low"))))</f>
        <v>Very Low</v>
      </c>
      <c r="AI69" s="179">
        <f t="shared" si="19"/>
        <v>175</v>
      </c>
      <c r="AJ69" s="182">
        <f>VLOOKUP($B69,'Lack of Reliability Index'!$A$2:$H$192,8,FALSE)</f>
        <v>4.7238095238095248</v>
      </c>
      <c r="AK69" s="51">
        <f>'Imputed and missing data hidden'!BA67</f>
        <v>12</v>
      </c>
      <c r="AL69" s="180">
        <f t="shared" si="20"/>
        <v>0.23529411764705882</v>
      </c>
      <c r="AM69" s="51" t="str">
        <f t="shared" si="21"/>
        <v/>
      </c>
      <c r="AN69" s="181">
        <f>'Indicator Date hidden2'!BB68</f>
        <v>0.2857142857142857</v>
      </c>
      <c r="AO69" s="187"/>
    </row>
    <row r="70" spans="1:41" ht="15.75" thickBot="1" x14ac:dyDescent="0.3">
      <c r="A70" s="130" t="s">
        <v>127</v>
      </c>
      <c r="B70" s="47" t="s">
        <v>126</v>
      </c>
      <c r="C70" s="158">
        <f>'Hazard &amp; Exposure'!AO69</f>
        <v>9.6999999999999993</v>
      </c>
      <c r="D70" s="157">
        <f>'Hazard &amp; Exposure'!AP69</f>
        <v>5.0999999999999996</v>
      </c>
      <c r="E70" s="157">
        <f>'Hazard &amp; Exposure'!AQ69</f>
        <v>7.4</v>
      </c>
      <c r="F70" s="157">
        <f>'Hazard &amp; Exposure'!AR69</f>
        <v>4.5</v>
      </c>
      <c r="G70" s="157">
        <f>'Hazard &amp; Exposure'!AU69</f>
        <v>3.6</v>
      </c>
      <c r="H70" s="43">
        <f>'Hazard &amp; Exposure'!AV69</f>
        <v>6.8</v>
      </c>
      <c r="I70" s="157">
        <f>'Hazard &amp; Exposure'!AY69</f>
        <v>6.2</v>
      </c>
      <c r="J70" s="157">
        <f>'Hazard &amp; Exposure'!BB69</f>
        <v>0</v>
      </c>
      <c r="K70" s="43">
        <f>'Hazard &amp; Exposure'!BC69</f>
        <v>4.3</v>
      </c>
      <c r="L70" s="44">
        <f t="shared" si="15"/>
        <v>5.7</v>
      </c>
      <c r="M70" s="155">
        <f>Vulnerability!E69</f>
        <v>4.8</v>
      </c>
      <c r="N70" s="153">
        <f>Vulnerability!H69</f>
        <v>6.3</v>
      </c>
      <c r="O70" s="153">
        <f>Vulnerability!M69</f>
        <v>0.5</v>
      </c>
      <c r="P70" s="43">
        <f>Vulnerability!N69</f>
        <v>4.0999999999999996</v>
      </c>
      <c r="Q70" s="153">
        <f>Vulnerability!S69</f>
        <v>7.1</v>
      </c>
      <c r="R70" s="152">
        <f>Vulnerability!W69</f>
        <v>0.5</v>
      </c>
      <c r="S70" s="152">
        <f>Vulnerability!Z69</f>
        <v>2.5</v>
      </c>
      <c r="T70" s="152">
        <f>Vulnerability!AC69</f>
        <v>10</v>
      </c>
      <c r="U70" s="152">
        <f>Vulnerability!AI69</f>
        <v>4.7</v>
      </c>
      <c r="V70" s="153">
        <f>Vulnerability!AJ69</f>
        <v>6.1</v>
      </c>
      <c r="W70" s="43">
        <f>Vulnerability!AK69</f>
        <v>6.6</v>
      </c>
      <c r="X70" s="44">
        <f t="shared" si="16"/>
        <v>5.5</v>
      </c>
      <c r="Y70" s="168">
        <f>'Lack of Coping Capacity'!D69</f>
        <v>5.5</v>
      </c>
      <c r="Z70" s="151">
        <f>'Lack of Coping Capacity'!G69</f>
        <v>6.7</v>
      </c>
      <c r="AA70" s="43">
        <f>'Lack of Coping Capacity'!H69</f>
        <v>6.1</v>
      </c>
      <c r="AB70" s="151">
        <f>'Lack of Coping Capacity'!M69</f>
        <v>4.0999999999999996</v>
      </c>
      <c r="AC70" s="151">
        <f>'Lack of Coping Capacity'!R69</f>
        <v>4.5</v>
      </c>
      <c r="AD70" s="151">
        <f>'Lack of Coping Capacity'!W69</f>
        <v>5.2</v>
      </c>
      <c r="AE70" s="43">
        <f>'Lack of Coping Capacity'!X69</f>
        <v>4.5999999999999996</v>
      </c>
      <c r="AF70" s="44">
        <f t="shared" si="17"/>
        <v>5.4</v>
      </c>
      <c r="AG70" s="160">
        <f t="shared" si="18"/>
        <v>5.5</v>
      </c>
      <c r="AH70" s="186" t="str">
        <f t="shared" si="22"/>
        <v>High</v>
      </c>
      <c r="AI70" s="179">
        <f t="shared" si="19"/>
        <v>29</v>
      </c>
      <c r="AJ70" s="182">
        <f>VLOOKUP($B70,'Lack of Reliability Index'!$A$2:$H$192,8,FALSE)</f>
        <v>1.5466666666666669</v>
      </c>
      <c r="AK70" s="51">
        <f>'Imputed and missing data hidden'!BA68</f>
        <v>1</v>
      </c>
      <c r="AL70" s="180">
        <f t="shared" si="20"/>
        <v>1.9607843137254902E-2</v>
      </c>
      <c r="AM70" s="51" t="str">
        <f t="shared" si="21"/>
        <v/>
      </c>
      <c r="AN70" s="181">
        <f>'Indicator Date hidden2'!BB69</f>
        <v>0.24</v>
      </c>
      <c r="AO70" s="187"/>
    </row>
    <row r="71" spans="1:41" ht="15.75" thickBot="1" x14ac:dyDescent="0.3">
      <c r="A71" s="130" t="s">
        <v>129</v>
      </c>
      <c r="B71" s="47" t="s">
        <v>128</v>
      </c>
      <c r="C71" s="158">
        <f>'Hazard &amp; Exposure'!AO70</f>
        <v>0.1</v>
      </c>
      <c r="D71" s="157">
        <f>'Hazard &amp; Exposure'!AP70</f>
        <v>5.2</v>
      </c>
      <c r="E71" s="157">
        <f>'Hazard &amp; Exposure'!AQ70</f>
        <v>5.2</v>
      </c>
      <c r="F71" s="157">
        <f>'Hazard &amp; Exposure'!AR70</f>
        <v>0</v>
      </c>
      <c r="G71" s="157">
        <f>'Hazard &amp; Exposure'!AU70</f>
        <v>0.8</v>
      </c>
      <c r="H71" s="43">
        <f>'Hazard &amp; Exposure'!AV70</f>
        <v>2.6</v>
      </c>
      <c r="I71" s="157">
        <f>'Hazard &amp; Exposure'!AY70</f>
        <v>7.2</v>
      </c>
      <c r="J71" s="157">
        <f>'Hazard &amp; Exposure'!BB70</f>
        <v>0</v>
      </c>
      <c r="K71" s="43">
        <f>'Hazard &amp; Exposure'!BC70</f>
        <v>5</v>
      </c>
      <c r="L71" s="44">
        <f t="shared" si="15"/>
        <v>3.9</v>
      </c>
      <c r="M71" s="155">
        <f>Vulnerability!E70</f>
        <v>9.1</v>
      </c>
      <c r="N71" s="153">
        <f>Vulnerability!H70</f>
        <v>2.2000000000000002</v>
      </c>
      <c r="O71" s="153">
        <f>Vulnerability!M70</f>
        <v>2.8</v>
      </c>
      <c r="P71" s="43">
        <f>Vulnerability!N70</f>
        <v>5.8</v>
      </c>
      <c r="Q71" s="153">
        <f>Vulnerability!S70</f>
        <v>2.4</v>
      </c>
      <c r="R71" s="152">
        <f>Vulnerability!W70</f>
        <v>5</v>
      </c>
      <c r="S71" s="152">
        <f>Vulnerability!Z70</f>
        <v>5.5</v>
      </c>
      <c r="T71" s="152">
        <f>Vulnerability!AC70</f>
        <v>0</v>
      </c>
      <c r="U71" s="152">
        <f>Vulnerability!AI70</f>
        <v>5.8</v>
      </c>
      <c r="V71" s="153">
        <f>Vulnerability!AJ70</f>
        <v>4.4000000000000004</v>
      </c>
      <c r="W71" s="43">
        <f>Vulnerability!AK70</f>
        <v>3.5</v>
      </c>
      <c r="X71" s="44">
        <f t="shared" si="16"/>
        <v>4.8</v>
      </c>
      <c r="Y71" s="168">
        <f>'Lack of Coping Capacity'!D70</f>
        <v>5</v>
      </c>
      <c r="Z71" s="151">
        <f>'Lack of Coping Capacity'!G70</f>
        <v>7.2</v>
      </c>
      <c r="AA71" s="43">
        <f>'Lack of Coping Capacity'!H70</f>
        <v>6.1</v>
      </c>
      <c r="AB71" s="151">
        <f>'Lack of Coping Capacity'!M70</f>
        <v>8</v>
      </c>
      <c r="AC71" s="151">
        <f>'Lack of Coping Capacity'!R70</f>
        <v>7.4</v>
      </c>
      <c r="AD71" s="151">
        <f>'Lack of Coping Capacity'!W70</f>
        <v>9.3000000000000007</v>
      </c>
      <c r="AE71" s="43">
        <f>'Lack of Coping Capacity'!X70</f>
        <v>8.1999999999999993</v>
      </c>
      <c r="AF71" s="44">
        <f t="shared" si="17"/>
        <v>7.3</v>
      </c>
      <c r="AG71" s="160">
        <f t="shared" si="18"/>
        <v>5.2</v>
      </c>
      <c r="AH71" s="186" t="str">
        <f t="shared" si="22"/>
        <v>High</v>
      </c>
      <c r="AI71" s="179">
        <f t="shared" si="19"/>
        <v>38</v>
      </c>
      <c r="AJ71" s="182">
        <f>VLOOKUP($B71,'Lack of Reliability Index'!$A$2:$H$192,8,FALSE)</f>
        <v>1.2462585034013589</v>
      </c>
      <c r="AK71" s="51">
        <f>'Imputed and missing data hidden'!BA69</f>
        <v>1</v>
      </c>
      <c r="AL71" s="180">
        <f t="shared" si="20"/>
        <v>1.9607843137254902E-2</v>
      </c>
      <c r="AM71" s="51" t="str">
        <f t="shared" si="21"/>
        <v/>
      </c>
      <c r="AN71" s="181">
        <f>'Indicator Date hidden2'!BB70</f>
        <v>0.18367346938775511</v>
      </c>
      <c r="AO71" s="187"/>
    </row>
    <row r="72" spans="1:41" ht="15.75" thickBot="1" x14ac:dyDescent="0.3">
      <c r="A72" s="130" t="s">
        <v>372</v>
      </c>
      <c r="B72" s="47" t="s">
        <v>130</v>
      </c>
      <c r="C72" s="158">
        <f>'Hazard &amp; Exposure'!AO71</f>
        <v>0.1</v>
      </c>
      <c r="D72" s="157">
        <f>'Hazard &amp; Exposure'!AP71</f>
        <v>3.3</v>
      </c>
      <c r="E72" s="157">
        <f>'Hazard &amp; Exposure'!AQ71</f>
        <v>1.5</v>
      </c>
      <c r="F72" s="157">
        <f>'Hazard &amp; Exposure'!AR71</f>
        <v>0</v>
      </c>
      <c r="G72" s="157">
        <f>'Hazard &amp; Exposure'!AU71</f>
        <v>2.1</v>
      </c>
      <c r="H72" s="43">
        <f>'Hazard &amp; Exposure'!AV71</f>
        <v>1.5</v>
      </c>
      <c r="I72" s="157">
        <f>'Hazard &amp; Exposure'!AY71</f>
        <v>6.4</v>
      </c>
      <c r="J72" s="157">
        <f>'Hazard &amp; Exposure'!BB71</f>
        <v>0</v>
      </c>
      <c r="K72" s="43">
        <f>'Hazard &amp; Exposure'!BC71</f>
        <v>4.5</v>
      </c>
      <c r="L72" s="44">
        <f t="shared" si="15"/>
        <v>3.1</v>
      </c>
      <c r="M72" s="155">
        <f>Vulnerability!E71</f>
        <v>9.3000000000000007</v>
      </c>
      <c r="N72" s="153">
        <f>Vulnerability!H71</f>
        <v>6.4</v>
      </c>
      <c r="O72" s="153">
        <f>Vulnerability!M71</f>
        <v>5.9</v>
      </c>
      <c r="P72" s="43">
        <f>Vulnerability!N71</f>
        <v>7.7</v>
      </c>
      <c r="Q72" s="153">
        <f>Vulnerability!S71</f>
        <v>4.3</v>
      </c>
      <c r="R72" s="152">
        <f>Vulnerability!W71</f>
        <v>7</v>
      </c>
      <c r="S72" s="152">
        <f>Vulnerability!Z71</f>
        <v>5.3</v>
      </c>
      <c r="T72" s="152">
        <f>Vulnerability!AC71</f>
        <v>0.6</v>
      </c>
      <c r="U72" s="152">
        <f>Vulnerability!AI71</f>
        <v>7.3</v>
      </c>
      <c r="V72" s="153">
        <f>Vulnerability!AJ71</f>
        <v>5.5</v>
      </c>
      <c r="W72" s="43">
        <f>Vulnerability!AK71</f>
        <v>4.9000000000000004</v>
      </c>
      <c r="X72" s="44">
        <f t="shared" si="16"/>
        <v>6.5</v>
      </c>
      <c r="Y72" s="168">
        <f>'Lack of Coping Capacity'!D71</f>
        <v>7.8</v>
      </c>
      <c r="Z72" s="151">
        <f>'Lack of Coping Capacity'!G71</f>
        <v>8.3000000000000007</v>
      </c>
      <c r="AA72" s="43">
        <f>'Lack of Coping Capacity'!H71</f>
        <v>8.1</v>
      </c>
      <c r="AB72" s="151">
        <f>'Lack of Coping Capacity'!M71</f>
        <v>8</v>
      </c>
      <c r="AC72" s="151">
        <f>'Lack of Coping Capacity'!R71</f>
        <v>7.3</v>
      </c>
      <c r="AD72" s="151">
        <f>'Lack of Coping Capacity'!W71</f>
        <v>7.6</v>
      </c>
      <c r="AE72" s="43">
        <f>'Lack of Coping Capacity'!X71</f>
        <v>7.6</v>
      </c>
      <c r="AF72" s="44">
        <f t="shared" si="17"/>
        <v>7.9</v>
      </c>
      <c r="AG72" s="160">
        <f t="shared" si="18"/>
        <v>5.4</v>
      </c>
      <c r="AH72" s="186" t="str">
        <f t="shared" si="22"/>
        <v>High</v>
      </c>
      <c r="AI72" s="179">
        <f t="shared" si="19"/>
        <v>34</v>
      </c>
      <c r="AJ72" s="182">
        <f>VLOOKUP($B72,'Lack of Reliability Index'!$A$2:$H$192,8,FALSE)</f>
        <v>3.5234042553191491</v>
      </c>
      <c r="AK72" s="51">
        <f>'Imputed and missing data hidden'!BA70</f>
        <v>3</v>
      </c>
      <c r="AL72" s="180">
        <f t="shared" si="20"/>
        <v>5.8823529411764705E-2</v>
      </c>
      <c r="AM72" s="51" t="str">
        <f t="shared" si="21"/>
        <v/>
      </c>
      <c r="AN72" s="181">
        <f>'Indicator Date hidden2'!BB71</f>
        <v>0.51063829787234039</v>
      </c>
      <c r="AO72" s="187"/>
    </row>
    <row r="73" spans="1:41" ht="15.75" thickBot="1" x14ac:dyDescent="0.3">
      <c r="A73" s="130" t="s">
        <v>132</v>
      </c>
      <c r="B73" s="47" t="s">
        <v>131</v>
      </c>
      <c r="C73" s="158">
        <f>'Hazard &amp; Exposure'!AO72</f>
        <v>0.1</v>
      </c>
      <c r="D73" s="157">
        <f>'Hazard &amp; Exposure'!AP72</f>
        <v>5</v>
      </c>
      <c r="E73" s="157">
        <f>'Hazard &amp; Exposure'!AQ72</f>
        <v>6.7</v>
      </c>
      <c r="F73" s="157">
        <f>'Hazard &amp; Exposure'!AR72</f>
        <v>0</v>
      </c>
      <c r="G73" s="157">
        <f>'Hazard &amp; Exposure'!AU72</f>
        <v>4.4000000000000004</v>
      </c>
      <c r="H73" s="43">
        <f>'Hazard &amp; Exposure'!AV72</f>
        <v>3.7</v>
      </c>
      <c r="I73" s="157">
        <f>'Hazard &amp; Exposure'!AY72</f>
        <v>0.3</v>
      </c>
      <c r="J73" s="157">
        <f>'Hazard &amp; Exposure'!BB72</f>
        <v>0</v>
      </c>
      <c r="K73" s="43">
        <f>'Hazard &amp; Exposure'!BC72</f>
        <v>0.2</v>
      </c>
      <c r="L73" s="44">
        <f t="shared" si="15"/>
        <v>2.1</v>
      </c>
      <c r="M73" s="155">
        <f>Vulnerability!E72</f>
        <v>5.2</v>
      </c>
      <c r="N73" s="153">
        <f>Vulnerability!H72</f>
        <v>4.7</v>
      </c>
      <c r="O73" s="153">
        <f>Vulnerability!M72</f>
        <v>1.1000000000000001</v>
      </c>
      <c r="P73" s="43">
        <f>Vulnerability!N72</f>
        <v>4.0999999999999996</v>
      </c>
      <c r="Q73" s="153">
        <f>Vulnerability!S72</f>
        <v>0</v>
      </c>
      <c r="R73" s="152">
        <f>Vulnerability!W72</f>
        <v>2.2999999999999998</v>
      </c>
      <c r="S73" s="152">
        <f>Vulnerability!Z72</f>
        <v>2.2000000000000002</v>
      </c>
      <c r="T73" s="152">
        <f>Vulnerability!AC72</f>
        <v>0.2</v>
      </c>
      <c r="U73" s="152">
        <f>Vulnerability!AI72</f>
        <v>2.8</v>
      </c>
      <c r="V73" s="153">
        <f>Vulnerability!AJ72</f>
        <v>1.9</v>
      </c>
      <c r="W73" s="43">
        <f>Vulnerability!AK72</f>
        <v>1</v>
      </c>
      <c r="X73" s="44">
        <f t="shared" si="16"/>
        <v>2.7</v>
      </c>
      <c r="Y73" s="168" t="str">
        <f>'Lack of Coping Capacity'!D72</f>
        <v>x</v>
      </c>
      <c r="Z73" s="151">
        <f>'Lack of Coping Capacity'!G72</f>
        <v>5.9</v>
      </c>
      <c r="AA73" s="43">
        <f>'Lack of Coping Capacity'!H72</f>
        <v>5.9</v>
      </c>
      <c r="AB73" s="151">
        <f>'Lack of Coping Capacity'!M72</f>
        <v>4.3</v>
      </c>
      <c r="AC73" s="151">
        <f>'Lack of Coping Capacity'!R72</f>
        <v>4</v>
      </c>
      <c r="AD73" s="151">
        <f>'Lack of Coping Capacity'!W72</f>
        <v>5.3</v>
      </c>
      <c r="AE73" s="43">
        <f>'Lack of Coping Capacity'!X72</f>
        <v>4.5</v>
      </c>
      <c r="AF73" s="44">
        <f t="shared" si="17"/>
        <v>5.2</v>
      </c>
      <c r="AG73" s="160">
        <f t="shared" si="18"/>
        <v>3.1</v>
      </c>
      <c r="AH73" s="186" t="str">
        <f t="shared" si="22"/>
        <v>Low</v>
      </c>
      <c r="AI73" s="179">
        <f t="shared" si="19"/>
        <v>113</v>
      </c>
      <c r="AJ73" s="182">
        <f>VLOOKUP($B73,'Lack of Reliability Index'!$A$2:$H$192,8,FALSE)</f>
        <v>3.636879432624113</v>
      </c>
      <c r="AK73" s="51">
        <f>'Imputed and missing data hidden'!BA71</f>
        <v>3</v>
      </c>
      <c r="AL73" s="180">
        <f t="shared" si="20"/>
        <v>5.8823529411764705E-2</v>
      </c>
      <c r="AM73" s="51" t="str">
        <f t="shared" si="21"/>
        <v/>
      </c>
      <c r="AN73" s="181">
        <f>'Indicator Date hidden2'!BB72</f>
        <v>0.53191489361702127</v>
      </c>
      <c r="AO73" s="187"/>
    </row>
    <row r="74" spans="1:41" ht="15.75" thickBot="1" x14ac:dyDescent="0.3">
      <c r="A74" s="130" t="s">
        <v>134</v>
      </c>
      <c r="B74" s="47" t="s">
        <v>133</v>
      </c>
      <c r="C74" s="158">
        <f>'Hazard &amp; Exposure'!AO73</f>
        <v>5.7</v>
      </c>
      <c r="D74" s="157">
        <f>'Hazard &amp; Exposure'!AP73</f>
        <v>4.3</v>
      </c>
      <c r="E74" s="157">
        <f>'Hazard &amp; Exposure'!AQ73</f>
        <v>6.3</v>
      </c>
      <c r="F74" s="157">
        <f>'Hazard &amp; Exposure'!AR73</f>
        <v>7.2</v>
      </c>
      <c r="G74" s="157">
        <f>'Hazard &amp; Exposure'!AU73</f>
        <v>4</v>
      </c>
      <c r="H74" s="43">
        <f>'Hazard &amp; Exposure'!AV73</f>
        <v>5.6</v>
      </c>
      <c r="I74" s="157">
        <f>'Hazard &amp; Exposure'!AY73</f>
        <v>7</v>
      </c>
      <c r="J74" s="157">
        <f>'Hazard &amp; Exposure'!BB73</f>
        <v>0</v>
      </c>
      <c r="K74" s="43">
        <f>'Hazard &amp; Exposure'!BC73</f>
        <v>4.9000000000000004</v>
      </c>
      <c r="L74" s="44">
        <f t="shared" si="15"/>
        <v>5.3</v>
      </c>
      <c r="M74" s="155">
        <f>Vulnerability!E73</f>
        <v>8</v>
      </c>
      <c r="N74" s="153">
        <f>Vulnerability!H73</f>
        <v>8.4</v>
      </c>
      <c r="O74" s="153">
        <f>Vulnerability!M73</f>
        <v>6</v>
      </c>
      <c r="P74" s="43">
        <f>Vulnerability!N73</f>
        <v>7.6</v>
      </c>
      <c r="Q74" s="153">
        <f>Vulnerability!S73</f>
        <v>5.2</v>
      </c>
      <c r="R74" s="152">
        <f>Vulnerability!W73</f>
        <v>2.7</v>
      </c>
      <c r="S74" s="152">
        <f>Vulnerability!Z73</f>
        <v>3.9</v>
      </c>
      <c r="T74" s="152">
        <f>Vulnerability!AC73</f>
        <v>10</v>
      </c>
      <c r="U74" s="152">
        <f>Vulnerability!AI73</f>
        <v>8.5</v>
      </c>
      <c r="V74" s="153">
        <f>Vulnerability!AJ73</f>
        <v>7.5</v>
      </c>
      <c r="W74" s="43">
        <f>Vulnerability!AK73</f>
        <v>6.5</v>
      </c>
      <c r="X74" s="44">
        <f t="shared" si="16"/>
        <v>7.1</v>
      </c>
      <c r="Y74" s="168">
        <f>'Lack of Coping Capacity'!D73</f>
        <v>6.7</v>
      </c>
      <c r="Z74" s="151">
        <f>'Lack of Coping Capacity'!G73</f>
        <v>8.5</v>
      </c>
      <c r="AA74" s="43">
        <f>'Lack of Coping Capacity'!H73</f>
        <v>7.6</v>
      </c>
      <c r="AB74" s="151">
        <f>'Lack of Coping Capacity'!M73</f>
        <v>7.3</v>
      </c>
      <c r="AC74" s="151">
        <f>'Lack of Coping Capacity'!R73</f>
        <v>6.1</v>
      </c>
      <c r="AD74" s="151">
        <f>'Lack of Coping Capacity'!W73</f>
        <v>8.3000000000000007</v>
      </c>
      <c r="AE74" s="43">
        <f>'Lack of Coping Capacity'!X73</f>
        <v>7.2</v>
      </c>
      <c r="AF74" s="44">
        <f t="shared" si="17"/>
        <v>7.4</v>
      </c>
      <c r="AG74" s="160">
        <f t="shared" si="18"/>
        <v>6.5</v>
      </c>
      <c r="AH74" s="186" t="str">
        <f t="shared" si="22"/>
        <v>Very High</v>
      </c>
      <c r="AI74" s="179">
        <f t="shared" si="19"/>
        <v>15</v>
      </c>
      <c r="AJ74" s="182">
        <f>VLOOKUP($B74,'Lack of Reliability Index'!$A$2:$H$192,8,FALSE)</f>
        <v>1.9869281045751634</v>
      </c>
      <c r="AK74" s="51">
        <f>'Imputed and missing data hidden'!BA72</f>
        <v>0</v>
      </c>
      <c r="AL74" s="180">
        <f t="shared" si="20"/>
        <v>0</v>
      </c>
      <c r="AM74" s="51" t="str">
        <f t="shared" si="21"/>
        <v/>
      </c>
      <c r="AN74" s="181">
        <f>'Indicator Date hidden2'!BB73</f>
        <v>0.37254901960784315</v>
      </c>
      <c r="AO74" s="187"/>
    </row>
    <row r="75" spans="1:41" ht="15.75" thickBot="1" x14ac:dyDescent="0.3">
      <c r="A75" s="130" t="s">
        <v>136</v>
      </c>
      <c r="B75" s="47" t="s">
        <v>135</v>
      </c>
      <c r="C75" s="158">
        <f>'Hazard &amp; Exposure'!AO74</f>
        <v>6.6</v>
      </c>
      <c r="D75" s="157">
        <f>'Hazard &amp; Exposure'!AP74</f>
        <v>5.0999999999999996</v>
      </c>
      <c r="E75" s="157">
        <f>'Hazard &amp; Exposure'!AQ74</f>
        <v>7</v>
      </c>
      <c r="F75" s="157">
        <f>'Hazard &amp; Exposure'!AR74</f>
        <v>4.3</v>
      </c>
      <c r="G75" s="157">
        <f>'Hazard &amp; Exposure'!AU74</f>
        <v>4.4000000000000004</v>
      </c>
      <c r="H75" s="43">
        <f>'Hazard &amp; Exposure'!AV74</f>
        <v>5.6</v>
      </c>
      <c r="I75" s="157">
        <f>'Hazard &amp; Exposure'!AY74</f>
        <v>5</v>
      </c>
      <c r="J75" s="157">
        <f>'Hazard &amp; Exposure'!BB74</f>
        <v>0</v>
      </c>
      <c r="K75" s="43">
        <f>'Hazard &amp; Exposure'!BC74</f>
        <v>3.5</v>
      </c>
      <c r="L75" s="44">
        <f t="shared" si="15"/>
        <v>4.5999999999999996</v>
      </c>
      <c r="M75" s="155">
        <f>Vulnerability!E74</f>
        <v>6.3</v>
      </c>
      <c r="N75" s="153">
        <f>Vulnerability!H74</f>
        <v>6.2</v>
      </c>
      <c r="O75" s="153">
        <f>Vulnerability!M74</f>
        <v>1.2</v>
      </c>
      <c r="P75" s="43">
        <f>Vulnerability!N74</f>
        <v>5</v>
      </c>
      <c r="Q75" s="153">
        <f>Vulnerability!S74</f>
        <v>7.2</v>
      </c>
      <c r="R75" s="152">
        <f>Vulnerability!W74</f>
        <v>0.5</v>
      </c>
      <c r="S75" s="152">
        <f>Vulnerability!Z74</f>
        <v>1.5</v>
      </c>
      <c r="T75" s="152">
        <f>Vulnerability!AC74</f>
        <v>1.5</v>
      </c>
      <c r="U75" s="152">
        <f>Vulnerability!AI74</f>
        <v>3.9</v>
      </c>
      <c r="V75" s="153">
        <f>Vulnerability!AJ74</f>
        <v>1.9</v>
      </c>
      <c r="W75" s="43">
        <f>Vulnerability!AK74</f>
        <v>5.0999999999999996</v>
      </c>
      <c r="X75" s="44">
        <f t="shared" si="16"/>
        <v>5.0999999999999996</v>
      </c>
      <c r="Y75" s="168">
        <f>'Lack of Coping Capacity'!D74</f>
        <v>5.2</v>
      </c>
      <c r="Z75" s="151">
        <f>'Lack of Coping Capacity'!G74</f>
        <v>6.8</v>
      </c>
      <c r="AA75" s="43">
        <f>'Lack of Coping Capacity'!H74</f>
        <v>6</v>
      </c>
      <c r="AB75" s="151">
        <f>'Lack of Coping Capacity'!M74</f>
        <v>4.3</v>
      </c>
      <c r="AC75" s="151">
        <f>'Lack of Coping Capacity'!R74</f>
        <v>4.0999999999999996</v>
      </c>
      <c r="AD75" s="151">
        <f>'Lack of Coping Capacity'!W74</f>
        <v>4.4000000000000004</v>
      </c>
      <c r="AE75" s="43">
        <f>'Lack of Coping Capacity'!X74</f>
        <v>4.3</v>
      </c>
      <c r="AF75" s="44">
        <f t="shared" si="17"/>
        <v>5.2</v>
      </c>
      <c r="AG75" s="160">
        <f t="shared" si="18"/>
        <v>5</v>
      </c>
      <c r="AH75" s="186" t="str">
        <f t="shared" si="22"/>
        <v>High</v>
      </c>
      <c r="AI75" s="179">
        <f t="shared" si="19"/>
        <v>46</v>
      </c>
      <c r="AJ75" s="182">
        <f>VLOOKUP($B75,'Lack of Reliability Index'!$A$2:$H$192,8,FALSE)</f>
        <v>1.5466666666666669</v>
      </c>
      <c r="AK75" s="51">
        <f>'Imputed and missing data hidden'!BA73</f>
        <v>1</v>
      </c>
      <c r="AL75" s="180">
        <f t="shared" si="20"/>
        <v>1.9607843137254902E-2</v>
      </c>
      <c r="AM75" s="51" t="str">
        <f t="shared" si="21"/>
        <v/>
      </c>
      <c r="AN75" s="181">
        <f>'Indicator Date hidden2'!BB74</f>
        <v>0.24</v>
      </c>
      <c r="AO75" s="187"/>
    </row>
    <row r="76" spans="1:41" ht="15.75" thickBot="1" x14ac:dyDescent="0.3">
      <c r="A76" s="130" t="s">
        <v>138</v>
      </c>
      <c r="B76" s="47" t="s">
        <v>137</v>
      </c>
      <c r="C76" s="158">
        <f>'Hazard &amp; Exposure'!AO75</f>
        <v>3.8</v>
      </c>
      <c r="D76" s="157">
        <f>'Hazard &amp; Exposure'!AP75</f>
        <v>7.5</v>
      </c>
      <c r="E76" s="157">
        <f>'Hazard &amp; Exposure'!AQ75</f>
        <v>0</v>
      </c>
      <c r="F76" s="157">
        <f>'Hazard &amp; Exposure'!AR75</f>
        <v>0</v>
      </c>
      <c r="G76" s="157">
        <f>'Hazard &amp; Exposure'!AU75</f>
        <v>3.8</v>
      </c>
      <c r="H76" s="43">
        <f>'Hazard &amp; Exposure'!AV75</f>
        <v>3.6</v>
      </c>
      <c r="I76" s="157">
        <f>'Hazard &amp; Exposure'!AY75</f>
        <v>0.1</v>
      </c>
      <c r="J76" s="157">
        <f>'Hazard &amp; Exposure'!BB75</f>
        <v>0</v>
      </c>
      <c r="K76" s="43">
        <f>'Hazard &amp; Exposure'!BC75</f>
        <v>0.1</v>
      </c>
      <c r="L76" s="44">
        <f t="shared" si="15"/>
        <v>2</v>
      </c>
      <c r="M76" s="155">
        <f>Vulnerability!E75</f>
        <v>1.8</v>
      </c>
      <c r="N76" s="153">
        <f>Vulnerability!H75</f>
        <v>2.4</v>
      </c>
      <c r="O76" s="153">
        <f>Vulnerability!M75</f>
        <v>0</v>
      </c>
      <c r="P76" s="43">
        <f>Vulnerability!N75</f>
        <v>1.5</v>
      </c>
      <c r="Q76" s="153">
        <f>Vulnerability!S75</f>
        <v>2.7</v>
      </c>
      <c r="R76" s="152">
        <f>Vulnerability!W75</f>
        <v>0.2</v>
      </c>
      <c r="S76" s="152">
        <f>Vulnerability!Z75</f>
        <v>0.4</v>
      </c>
      <c r="T76" s="152">
        <f>Vulnerability!AC75</f>
        <v>0</v>
      </c>
      <c r="U76" s="152">
        <f>Vulnerability!AI75</f>
        <v>1.9</v>
      </c>
      <c r="V76" s="153">
        <f>Vulnerability!AJ75</f>
        <v>0.7</v>
      </c>
      <c r="W76" s="43">
        <f>Vulnerability!AK75</f>
        <v>1.8</v>
      </c>
      <c r="X76" s="44">
        <f t="shared" si="16"/>
        <v>1.7</v>
      </c>
      <c r="Y76" s="168">
        <f>'Lack of Coping Capacity'!D75</f>
        <v>1.4</v>
      </c>
      <c r="Z76" s="151">
        <f>'Lack of Coping Capacity'!G75</f>
        <v>4.8</v>
      </c>
      <c r="AA76" s="43">
        <f>'Lack of Coping Capacity'!H75</f>
        <v>3.1</v>
      </c>
      <c r="AB76" s="151">
        <f>'Lack of Coping Capacity'!M75</f>
        <v>1.7</v>
      </c>
      <c r="AC76" s="151">
        <f>'Lack of Coping Capacity'!R75</f>
        <v>0.1</v>
      </c>
      <c r="AD76" s="151">
        <f>'Lack of Coping Capacity'!W75</f>
        <v>1.6</v>
      </c>
      <c r="AE76" s="43">
        <f>'Lack of Coping Capacity'!X75</f>
        <v>1.1000000000000001</v>
      </c>
      <c r="AF76" s="44">
        <f t="shared" si="17"/>
        <v>2.2000000000000002</v>
      </c>
      <c r="AG76" s="160">
        <f t="shared" si="18"/>
        <v>2</v>
      </c>
      <c r="AH76" s="186" t="str">
        <f t="shared" si="22"/>
        <v>Low</v>
      </c>
      <c r="AI76" s="179">
        <f t="shared" si="19"/>
        <v>153</v>
      </c>
      <c r="AJ76" s="182">
        <f>VLOOKUP($B76,'Lack of Reliability Index'!$A$2:$H$192,8,FALSE)</f>
        <v>2.4000000000000004</v>
      </c>
      <c r="AK76" s="51">
        <f>'Imputed and missing data hidden'!BA74</f>
        <v>5</v>
      </c>
      <c r="AL76" s="180">
        <f t="shared" si="20"/>
        <v>9.8039215686274508E-2</v>
      </c>
      <c r="AM76" s="51" t="str">
        <f t="shared" si="21"/>
        <v/>
      </c>
      <c r="AN76" s="181">
        <f>'Indicator Date hidden2'!BB75</f>
        <v>0.2</v>
      </c>
      <c r="AO76" s="187"/>
    </row>
    <row r="77" spans="1:41" ht="15.75" thickBot="1" x14ac:dyDescent="0.3">
      <c r="A77" s="130" t="s">
        <v>140</v>
      </c>
      <c r="B77" s="47" t="s">
        <v>139</v>
      </c>
      <c r="C77" s="158">
        <f>'Hazard &amp; Exposure'!AO76</f>
        <v>6</v>
      </c>
      <c r="D77" s="157">
        <f>'Hazard &amp; Exposure'!AP76</f>
        <v>0.1</v>
      </c>
      <c r="E77" s="157">
        <f>'Hazard &amp; Exposure'!AQ76</f>
        <v>0</v>
      </c>
      <c r="F77" s="157">
        <f>'Hazard &amp; Exposure'!AR76</f>
        <v>0</v>
      </c>
      <c r="G77" s="157">
        <f>'Hazard &amp; Exposure'!AU76</f>
        <v>0</v>
      </c>
      <c r="H77" s="43">
        <f>'Hazard &amp; Exposure'!AV76</f>
        <v>1.6</v>
      </c>
      <c r="I77" s="157">
        <f>'Hazard &amp; Exposure'!AY76</f>
        <v>0</v>
      </c>
      <c r="J77" s="157">
        <f>'Hazard &amp; Exposure'!BB76</f>
        <v>0</v>
      </c>
      <c r="K77" s="43">
        <f>'Hazard &amp; Exposure'!BC76</f>
        <v>0</v>
      </c>
      <c r="L77" s="44">
        <f t="shared" si="15"/>
        <v>0.8</v>
      </c>
      <c r="M77" s="155">
        <f>Vulnerability!E76</f>
        <v>0.4</v>
      </c>
      <c r="N77" s="153">
        <f>Vulnerability!H76</f>
        <v>0.6</v>
      </c>
      <c r="O77" s="153">
        <f>Vulnerability!M76</f>
        <v>0</v>
      </c>
      <c r="P77" s="43">
        <f>Vulnerability!N76</f>
        <v>0.4</v>
      </c>
      <c r="Q77" s="153">
        <f>Vulnerability!S76</f>
        <v>1.7</v>
      </c>
      <c r="R77" s="152">
        <f>Vulnerability!W76</f>
        <v>0</v>
      </c>
      <c r="S77" s="152">
        <f>Vulnerability!Z76</f>
        <v>0.2</v>
      </c>
      <c r="T77" s="152">
        <f>Vulnerability!AC76</f>
        <v>0</v>
      </c>
      <c r="U77" s="152">
        <f>Vulnerability!AI76</f>
        <v>1.2</v>
      </c>
      <c r="V77" s="153">
        <f>Vulnerability!AJ76</f>
        <v>0.4</v>
      </c>
      <c r="W77" s="43">
        <f>Vulnerability!AK76</f>
        <v>1.1000000000000001</v>
      </c>
      <c r="X77" s="44">
        <f t="shared" si="16"/>
        <v>0.8</v>
      </c>
      <c r="Y77" s="168" t="str">
        <f>'Lack of Coping Capacity'!D76</f>
        <v>x</v>
      </c>
      <c r="Z77" s="151">
        <f>'Lack of Coping Capacity'!G76</f>
        <v>2.2999999999999998</v>
      </c>
      <c r="AA77" s="43">
        <f>'Lack of Coping Capacity'!H76</f>
        <v>2.2999999999999998</v>
      </c>
      <c r="AB77" s="151">
        <f>'Lack of Coping Capacity'!M76</f>
        <v>1.5</v>
      </c>
      <c r="AC77" s="151">
        <f>'Lack of Coping Capacity'!R76</f>
        <v>2.6</v>
      </c>
      <c r="AD77" s="151">
        <f>'Lack of Coping Capacity'!W76</f>
        <v>0.7</v>
      </c>
      <c r="AE77" s="43">
        <f>'Lack of Coping Capacity'!X76</f>
        <v>1.6</v>
      </c>
      <c r="AF77" s="44">
        <f t="shared" si="17"/>
        <v>2</v>
      </c>
      <c r="AG77" s="160">
        <f t="shared" si="18"/>
        <v>1.1000000000000001</v>
      </c>
      <c r="AH77" s="186" t="str">
        <f t="shared" si="22"/>
        <v>Very Low</v>
      </c>
      <c r="AI77" s="179">
        <f t="shared" si="19"/>
        <v>183</v>
      </c>
      <c r="AJ77" s="182">
        <f>VLOOKUP($B77,'Lack of Reliability Index'!$A$2:$H$192,8,FALSE)</f>
        <v>3.0201550387596896</v>
      </c>
      <c r="AK77" s="51">
        <f>'Imputed and missing data hidden'!BA75</f>
        <v>9</v>
      </c>
      <c r="AL77" s="180">
        <f t="shared" si="20"/>
        <v>0.17647058823529413</v>
      </c>
      <c r="AM77" s="51" t="str">
        <f t="shared" si="21"/>
        <v/>
      </c>
      <c r="AN77" s="181">
        <f>'Indicator Date hidden2'!BB76</f>
        <v>0.11627906976744186</v>
      </c>
      <c r="AO77" s="187"/>
    </row>
    <row r="78" spans="1:41" ht="15.75" thickBot="1" x14ac:dyDescent="0.3">
      <c r="A78" s="130" t="s">
        <v>142</v>
      </c>
      <c r="B78" s="47" t="s">
        <v>141</v>
      </c>
      <c r="C78" s="158">
        <f>'Hazard &amp; Exposure'!AO77</f>
        <v>7.9</v>
      </c>
      <c r="D78" s="157">
        <f>'Hazard &amp; Exposure'!AP77</f>
        <v>8.4</v>
      </c>
      <c r="E78" s="157">
        <f>'Hazard &amp; Exposure'!AQ77</f>
        <v>8.1</v>
      </c>
      <c r="F78" s="157">
        <f>'Hazard &amp; Exposure'!AR77</f>
        <v>7.2</v>
      </c>
      <c r="G78" s="157">
        <f>'Hazard &amp; Exposure'!AU77</f>
        <v>6.1</v>
      </c>
      <c r="H78" s="43">
        <f>'Hazard &amp; Exposure'!AV77</f>
        <v>7.6</v>
      </c>
      <c r="I78" s="157">
        <f>'Hazard &amp; Exposure'!AY77</f>
        <v>9.1</v>
      </c>
      <c r="J78" s="157">
        <f>'Hazard &amp; Exposure'!BB77</f>
        <v>0</v>
      </c>
      <c r="K78" s="43">
        <f>'Hazard &amp; Exposure'!BC77</f>
        <v>6.4</v>
      </c>
      <c r="L78" s="44">
        <f t="shared" si="15"/>
        <v>7</v>
      </c>
      <c r="M78" s="155">
        <f>Vulnerability!E77</f>
        <v>7.6</v>
      </c>
      <c r="N78" s="153">
        <f>Vulnerability!H77</f>
        <v>4.7</v>
      </c>
      <c r="O78" s="153">
        <f>Vulnerability!M77</f>
        <v>0.1</v>
      </c>
      <c r="P78" s="43">
        <f>Vulnerability!N77</f>
        <v>5</v>
      </c>
      <c r="Q78" s="153">
        <f>Vulnerability!S77</f>
        <v>6.5</v>
      </c>
      <c r="R78" s="152">
        <f>Vulnerability!W77</f>
        <v>1.6</v>
      </c>
      <c r="S78" s="152">
        <f>Vulnerability!Z77</f>
        <v>6.5</v>
      </c>
      <c r="T78" s="152">
        <f>Vulnerability!AC77</f>
        <v>0.9</v>
      </c>
      <c r="U78" s="152">
        <f>Vulnerability!AI77</f>
        <v>4.3</v>
      </c>
      <c r="V78" s="153">
        <f>Vulnerability!AJ77</f>
        <v>3.7</v>
      </c>
      <c r="W78" s="43">
        <f>Vulnerability!AK77</f>
        <v>5.3</v>
      </c>
      <c r="X78" s="44">
        <f t="shared" si="16"/>
        <v>5.2</v>
      </c>
      <c r="Y78" s="168">
        <f>'Lack of Coping Capacity'!D77</f>
        <v>1.8</v>
      </c>
      <c r="Z78" s="151">
        <f>'Lack of Coping Capacity'!G77</f>
        <v>5.4</v>
      </c>
      <c r="AA78" s="43">
        <f>'Lack of Coping Capacity'!H77</f>
        <v>3.6</v>
      </c>
      <c r="AB78" s="151">
        <f>'Lack of Coping Capacity'!M77</f>
        <v>5</v>
      </c>
      <c r="AC78" s="151">
        <f>'Lack of Coping Capacity'!R77</f>
        <v>5.2</v>
      </c>
      <c r="AD78" s="151">
        <f>'Lack of Coping Capacity'!W77</f>
        <v>5.6</v>
      </c>
      <c r="AE78" s="43">
        <f>'Lack of Coping Capacity'!X77</f>
        <v>5.3</v>
      </c>
      <c r="AF78" s="44">
        <f t="shared" si="17"/>
        <v>4.5</v>
      </c>
      <c r="AG78" s="160">
        <f t="shared" si="18"/>
        <v>5.5</v>
      </c>
      <c r="AH78" s="186" t="str">
        <f t="shared" si="22"/>
        <v>High</v>
      </c>
      <c r="AI78" s="179">
        <f t="shared" si="19"/>
        <v>29</v>
      </c>
      <c r="AJ78" s="182">
        <f>VLOOKUP($B78,'Lack of Reliability Index'!$A$2:$H$192,8,FALSE)</f>
        <v>2.9281045751633989</v>
      </c>
      <c r="AK78" s="51">
        <f>'Imputed and missing data hidden'!BA76</f>
        <v>0</v>
      </c>
      <c r="AL78" s="180">
        <f t="shared" si="20"/>
        <v>0</v>
      </c>
      <c r="AM78" s="51" t="str">
        <f t="shared" si="21"/>
        <v/>
      </c>
      <c r="AN78" s="181">
        <f>'Indicator Date hidden2'!BB77</f>
        <v>0.5490196078431373</v>
      </c>
      <c r="AO78" s="187"/>
    </row>
    <row r="79" spans="1:41" ht="15.75" thickBot="1" x14ac:dyDescent="0.3">
      <c r="A79" s="130" t="s">
        <v>144</v>
      </c>
      <c r="B79" s="47" t="s">
        <v>143</v>
      </c>
      <c r="C79" s="158">
        <f>'Hazard &amp; Exposure'!AO78</f>
        <v>8.5</v>
      </c>
      <c r="D79" s="157">
        <f>'Hazard &amp; Exposure'!AP78</f>
        <v>8.1</v>
      </c>
      <c r="E79" s="157">
        <f>'Hazard &amp; Exposure'!AQ78</f>
        <v>9.6999999999999993</v>
      </c>
      <c r="F79" s="157">
        <f>'Hazard &amp; Exposure'!AR78</f>
        <v>6.1</v>
      </c>
      <c r="G79" s="157">
        <f>'Hazard &amp; Exposure'!AU78</f>
        <v>3.6</v>
      </c>
      <c r="H79" s="43">
        <f>'Hazard &amp; Exposure'!AV78</f>
        <v>7.8</v>
      </c>
      <c r="I79" s="157">
        <f>'Hazard &amp; Exposure'!AY78</f>
        <v>8.9</v>
      </c>
      <c r="J79" s="157">
        <f>'Hazard &amp; Exposure'!BB78</f>
        <v>0</v>
      </c>
      <c r="K79" s="43">
        <f>'Hazard &amp; Exposure'!BC78</f>
        <v>6.2</v>
      </c>
      <c r="L79" s="44">
        <f t="shared" si="15"/>
        <v>7.1</v>
      </c>
      <c r="M79" s="155">
        <f>Vulnerability!E78</f>
        <v>4.5999999999999996</v>
      </c>
      <c r="N79" s="153">
        <f>Vulnerability!H78</f>
        <v>4.4000000000000004</v>
      </c>
      <c r="O79" s="153">
        <f>Vulnerability!M78</f>
        <v>0</v>
      </c>
      <c r="P79" s="43">
        <f>Vulnerability!N78</f>
        <v>3.4</v>
      </c>
      <c r="Q79" s="153">
        <f>Vulnerability!S78</f>
        <v>3.3</v>
      </c>
      <c r="R79" s="152">
        <f>Vulnerability!W78</f>
        <v>2.9</v>
      </c>
      <c r="S79" s="152">
        <f>Vulnerability!Z78</f>
        <v>3.2</v>
      </c>
      <c r="T79" s="152">
        <f>Vulnerability!AC78</f>
        <v>0.2</v>
      </c>
      <c r="U79" s="152">
        <f>Vulnerability!AI78</f>
        <v>3.6</v>
      </c>
      <c r="V79" s="153">
        <f>Vulnerability!AJ78</f>
        <v>2.6</v>
      </c>
      <c r="W79" s="43">
        <f>Vulnerability!AK78</f>
        <v>3</v>
      </c>
      <c r="X79" s="44">
        <f t="shared" si="16"/>
        <v>3.2</v>
      </c>
      <c r="Y79" s="168">
        <f>'Lack of Coping Capacity'!D78</f>
        <v>3.3</v>
      </c>
      <c r="Z79" s="151">
        <f>'Lack of Coping Capacity'!G78</f>
        <v>5.7</v>
      </c>
      <c r="AA79" s="43">
        <f>'Lack of Coping Capacity'!H78</f>
        <v>4.5</v>
      </c>
      <c r="AB79" s="151">
        <f>'Lack of Coping Capacity'!M78</f>
        <v>2.9</v>
      </c>
      <c r="AC79" s="151">
        <f>'Lack of Coping Capacity'!R78</f>
        <v>5.3</v>
      </c>
      <c r="AD79" s="151">
        <f>'Lack of Coping Capacity'!W78</f>
        <v>6.4</v>
      </c>
      <c r="AE79" s="43">
        <f>'Lack of Coping Capacity'!X78</f>
        <v>4.9000000000000004</v>
      </c>
      <c r="AF79" s="44">
        <f t="shared" si="17"/>
        <v>4.7</v>
      </c>
      <c r="AG79" s="160">
        <f t="shared" si="18"/>
        <v>4.7</v>
      </c>
      <c r="AH79" s="186" t="str">
        <f t="shared" si="22"/>
        <v>Medium</v>
      </c>
      <c r="AI79" s="179">
        <f t="shared" si="19"/>
        <v>55</v>
      </c>
      <c r="AJ79" s="182">
        <f>VLOOKUP($B79,'Lack of Reliability Index'!$A$2:$H$192,8,FALSE)</f>
        <v>1.6732026143790844</v>
      </c>
      <c r="AK79" s="51">
        <f>'Imputed and missing data hidden'!BA77</f>
        <v>0</v>
      </c>
      <c r="AL79" s="180">
        <f t="shared" si="20"/>
        <v>0</v>
      </c>
      <c r="AM79" s="51" t="str">
        <f t="shared" si="21"/>
        <v/>
      </c>
      <c r="AN79" s="181">
        <f>'Indicator Date hidden2'!BB78</f>
        <v>0.31372549019607843</v>
      </c>
      <c r="AO79" s="187"/>
    </row>
    <row r="80" spans="1:41" ht="15.75" thickBot="1" x14ac:dyDescent="0.3">
      <c r="A80" s="130" t="s">
        <v>845</v>
      </c>
      <c r="B80" s="47" t="s">
        <v>145</v>
      </c>
      <c r="C80" s="158">
        <f>'Hazard &amp; Exposure'!AO79</f>
        <v>10</v>
      </c>
      <c r="D80" s="157">
        <f>'Hazard &amp; Exposure'!AP79</f>
        <v>6.4</v>
      </c>
      <c r="E80" s="157">
        <f>'Hazard &amp; Exposure'!AQ79</f>
        <v>6.9</v>
      </c>
      <c r="F80" s="157">
        <f>'Hazard &amp; Exposure'!AR79</f>
        <v>1.8</v>
      </c>
      <c r="G80" s="157">
        <f>'Hazard &amp; Exposure'!AU79</f>
        <v>5.4</v>
      </c>
      <c r="H80" s="43">
        <f>'Hazard &amp; Exposure'!AV79</f>
        <v>7</v>
      </c>
      <c r="I80" s="157">
        <f>'Hazard &amp; Exposure'!AY79</f>
        <v>7.8</v>
      </c>
      <c r="J80" s="157">
        <f>'Hazard &amp; Exposure'!BB79</f>
        <v>0</v>
      </c>
      <c r="K80" s="43">
        <f>'Hazard &amp; Exposure'!BC79</f>
        <v>5.5</v>
      </c>
      <c r="L80" s="44">
        <f t="shared" si="15"/>
        <v>6.3</v>
      </c>
      <c r="M80" s="155">
        <f>Vulnerability!E79</f>
        <v>2.7</v>
      </c>
      <c r="N80" s="153">
        <f>Vulnerability!H79</f>
        <v>5</v>
      </c>
      <c r="O80" s="153">
        <f>Vulnerability!M79</f>
        <v>0.1</v>
      </c>
      <c r="P80" s="43">
        <f>Vulnerability!N79</f>
        <v>2.6</v>
      </c>
      <c r="Q80" s="153">
        <f>Vulnerability!S79</f>
        <v>8</v>
      </c>
      <c r="R80" s="152">
        <f>Vulnerability!W79</f>
        <v>0.2</v>
      </c>
      <c r="S80" s="152">
        <f>Vulnerability!Z79</f>
        <v>1.2</v>
      </c>
      <c r="T80" s="152">
        <f>Vulnerability!AC79</f>
        <v>0.2</v>
      </c>
      <c r="U80" s="152">
        <f>Vulnerability!AI79</f>
        <v>2.5</v>
      </c>
      <c r="V80" s="153">
        <f>Vulnerability!AJ79</f>
        <v>1.1000000000000001</v>
      </c>
      <c r="W80" s="43">
        <f>Vulnerability!AK79</f>
        <v>5.5</v>
      </c>
      <c r="X80" s="44">
        <f t="shared" si="16"/>
        <v>4.2</v>
      </c>
      <c r="Y80" s="168">
        <f>'Lack of Coping Capacity'!D79</f>
        <v>4.4000000000000004</v>
      </c>
      <c r="Z80" s="151">
        <f>'Lack of Coping Capacity'!G79</f>
        <v>6.2</v>
      </c>
      <c r="AA80" s="43">
        <f>'Lack of Coping Capacity'!H79</f>
        <v>5.3</v>
      </c>
      <c r="AB80" s="151">
        <f>'Lack of Coping Capacity'!M79</f>
        <v>3.3</v>
      </c>
      <c r="AC80" s="151">
        <f>'Lack of Coping Capacity'!R79</f>
        <v>3.7</v>
      </c>
      <c r="AD80" s="151">
        <f>'Lack of Coping Capacity'!W79</f>
        <v>3.5</v>
      </c>
      <c r="AE80" s="43">
        <f>'Lack of Coping Capacity'!X79</f>
        <v>3.5</v>
      </c>
      <c r="AF80" s="44">
        <f t="shared" si="17"/>
        <v>4.5</v>
      </c>
      <c r="AG80" s="160">
        <f t="shared" si="18"/>
        <v>4.9000000000000004</v>
      </c>
      <c r="AH80" s="186" t="str">
        <f t="shared" si="22"/>
        <v>Medium</v>
      </c>
      <c r="AI80" s="179">
        <f t="shared" si="19"/>
        <v>49</v>
      </c>
      <c r="AJ80" s="182">
        <f>VLOOKUP($B80,'Lack of Reliability Index'!$A$2:$H$192,8,FALSE)</f>
        <v>2.1219858156028373</v>
      </c>
      <c r="AK80" s="51">
        <f>'Imputed and missing data hidden'!BA78</f>
        <v>2</v>
      </c>
      <c r="AL80" s="180">
        <f t="shared" si="20"/>
        <v>3.9215686274509803E-2</v>
      </c>
      <c r="AM80" s="51" t="str">
        <f t="shared" si="21"/>
        <v/>
      </c>
      <c r="AN80" s="181">
        <f>'Indicator Date hidden2'!BB79</f>
        <v>0.2978723404255319</v>
      </c>
      <c r="AO80" s="187"/>
    </row>
    <row r="81" spans="1:41" ht="15.75" thickBot="1" x14ac:dyDescent="0.3">
      <c r="A81" s="130" t="s">
        <v>147</v>
      </c>
      <c r="B81" s="47" t="s">
        <v>146</v>
      </c>
      <c r="C81" s="158">
        <f>'Hazard &amp; Exposure'!AO80</f>
        <v>7</v>
      </c>
      <c r="D81" s="157">
        <f>'Hazard &amp; Exposure'!AP80</f>
        <v>9.5</v>
      </c>
      <c r="E81" s="157">
        <f>'Hazard &amp; Exposure'!AQ80</f>
        <v>0</v>
      </c>
      <c r="F81" s="157">
        <f>'Hazard &amp; Exposure'!AR80</f>
        <v>0</v>
      </c>
      <c r="G81" s="157">
        <f>'Hazard &amp; Exposure'!AU80</f>
        <v>3.3</v>
      </c>
      <c r="H81" s="43">
        <f>'Hazard &amp; Exposure'!AV80</f>
        <v>5.3</v>
      </c>
      <c r="I81" s="157">
        <f>'Hazard &amp; Exposure'!AY80</f>
        <v>10</v>
      </c>
      <c r="J81" s="157">
        <f>'Hazard &amp; Exposure'!BB80</f>
        <v>10</v>
      </c>
      <c r="K81" s="43">
        <f>'Hazard &amp; Exposure'!BC80</f>
        <v>10</v>
      </c>
      <c r="L81" s="44">
        <f t="shared" si="15"/>
        <v>8.6</v>
      </c>
      <c r="M81" s="155">
        <f>Vulnerability!E80</f>
        <v>5.6</v>
      </c>
      <c r="N81" s="153">
        <f>Vulnerability!H80</f>
        <v>4.0999999999999996</v>
      </c>
      <c r="O81" s="153">
        <f>Vulnerability!M80</f>
        <v>2.2999999999999998</v>
      </c>
      <c r="P81" s="43">
        <f>Vulnerability!N80</f>
        <v>4.4000000000000004</v>
      </c>
      <c r="Q81" s="153">
        <f>Vulnerability!S80</f>
        <v>9.4</v>
      </c>
      <c r="R81" s="152">
        <f>Vulnerability!W80</f>
        <v>0.8</v>
      </c>
      <c r="S81" s="152">
        <f>Vulnerability!Z80</f>
        <v>2.2000000000000002</v>
      </c>
      <c r="T81" s="152">
        <f>Vulnerability!AC80</f>
        <v>0</v>
      </c>
      <c r="U81" s="152">
        <f>Vulnerability!AI80</f>
        <v>6</v>
      </c>
      <c r="V81" s="153">
        <f>Vulnerability!AJ80</f>
        <v>2.6</v>
      </c>
      <c r="W81" s="43">
        <f>Vulnerability!AK80</f>
        <v>7.3</v>
      </c>
      <c r="X81" s="44">
        <f t="shared" si="16"/>
        <v>6.1</v>
      </c>
      <c r="Y81" s="168">
        <f>'Lack of Coping Capacity'!D80</f>
        <v>8.4</v>
      </c>
      <c r="Z81" s="151">
        <f>'Lack of Coping Capacity'!G80</f>
        <v>7.9</v>
      </c>
      <c r="AA81" s="43">
        <f>'Lack of Coping Capacity'!H80</f>
        <v>8.1999999999999993</v>
      </c>
      <c r="AB81" s="151">
        <f>'Lack of Coping Capacity'!M80</f>
        <v>4.5999999999999996</v>
      </c>
      <c r="AC81" s="151">
        <f>'Lack of Coping Capacity'!R80</f>
        <v>4.4000000000000004</v>
      </c>
      <c r="AD81" s="151">
        <f>'Lack of Coping Capacity'!W80</f>
        <v>6.5</v>
      </c>
      <c r="AE81" s="43">
        <f>'Lack of Coping Capacity'!X80</f>
        <v>5.2</v>
      </c>
      <c r="AF81" s="44">
        <f t="shared" si="17"/>
        <v>7</v>
      </c>
      <c r="AG81" s="160">
        <f t="shared" si="18"/>
        <v>7.2</v>
      </c>
      <c r="AH81" s="186" t="str">
        <f t="shared" si="22"/>
        <v>Very High</v>
      </c>
      <c r="AI81" s="179">
        <f t="shared" si="19"/>
        <v>7</v>
      </c>
      <c r="AJ81" s="182">
        <f>VLOOKUP($B81,'Lack of Reliability Index'!$A$2:$H$192,8,FALSE)</f>
        <v>3.2517006802721085</v>
      </c>
      <c r="AK81" s="51">
        <f>'Imputed and missing data hidden'!BA79</f>
        <v>2</v>
      </c>
      <c r="AL81" s="180">
        <f t="shared" si="20"/>
        <v>3.9215686274509803E-2</v>
      </c>
      <c r="AM81" s="51" t="str">
        <f t="shared" si="21"/>
        <v>YES</v>
      </c>
      <c r="AN81" s="181">
        <f>'Indicator Date hidden2'!BB80</f>
        <v>0.38775510204081631</v>
      </c>
      <c r="AO81" s="187"/>
    </row>
    <row r="82" spans="1:41" ht="15.75" thickBot="1" x14ac:dyDescent="0.3">
      <c r="A82" s="130" t="s">
        <v>149</v>
      </c>
      <c r="B82" s="47" t="s">
        <v>148</v>
      </c>
      <c r="C82" s="158">
        <f>'Hazard &amp; Exposure'!AO81</f>
        <v>0.1</v>
      </c>
      <c r="D82" s="157">
        <f>'Hazard &amp; Exposure'!AP81</f>
        <v>3.9</v>
      </c>
      <c r="E82" s="157">
        <f>'Hazard &amp; Exposure'!AQ81</f>
        <v>5.8</v>
      </c>
      <c r="F82" s="157">
        <f>'Hazard &amp; Exposure'!AR81</f>
        <v>0</v>
      </c>
      <c r="G82" s="157">
        <f>'Hazard &amp; Exposure'!AU81</f>
        <v>0.5</v>
      </c>
      <c r="H82" s="43">
        <f>'Hazard &amp; Exposure'!AV81</f>
        <v>2.4</v>
      </c>
      <c r="I82" s="157">
        <f>'Hazard &amp; Exposure'!AY81</f>
        <v>0</v>
      </c>
      <c r="J82" s="157">
        <f>'Hazard &amp; Exposure'!BB81</f>
        <v>0</v>
      </c>
      <c r="K82" s="43">
        <f>'Hazard &amp; Exposure'!BC81</f>
        <v>0</v>
      </c>
      <c r="L82" s="44">
        <f t="shared" si="15"/>
        <v>1.3</v>
      </c>
      <c r="M82" s="155">
        <f>Vulnerability!E81</f>
        <v>0.4</v>
      </c>
      <c r="N82" s="153">
        <f>Vulnerability!H81</f>
        <v>1.8</v>
      </c>
      <c r="O82" s="153">
        <f>Vulnerability!M81</f>
        <v>0</v>
      </c>
      <c r="P82" s="43">
        <f>Vulnerability!N81</f>
        <v>0.7</v>
      </c>
      <c r="Q82" s="153">
        <f>Vulnerability!S81</f>
        <v>3.1</v>
      </c>
      <c r="R82" s="152">
        <f>Vulnerability!W81</f>
        <v>0.3</v>
      </c>
      <c r="S82" s="152">
        <f>Vulnerability!Z81</f>
        <v>0.3</v>
      </c>
      <c r="T82" s="152">
        <f>Vulnerability!AC81</f>
        <v>0</v>
      </c>
      <c r="U82" s="152">
        <f>Vulnerability!AI81</f>
        <v>0.4</v>
      </c>
      <c r="V82" s="153">
        <f>Vulnerability!AJ81</f>
        <v>0.3</v>
      </c>
      <c r="W82" s="43">
        <f>Vulnerability!AK81</f>
        <v>1.8</v>
      </c>
      <c r="X82" s="44">
        <f t="shared" si="16"/>
        <v>1.3</v>
      </c>
      <c r="Y82" s="168" t="str">
        <f>'Lack of Coping Capacity'!D81</f>
        <v>x</v>
      </c>
      <c r="Z82" s="151">
        <f>'Lack of Coping Capacity'!G81</f>
        <v>2.5</v>
      </c>
      <c r="AA82" s="43">
        <f>'Lack of Coping Capacity'!H81</f>
        <v>2.5</v>
      </c>
      <c r="AB82" s="151">
        <f>'Lack of Coping Capacity'!M81</f>
        <v>2.2999999999999998</v>
      </c>
      <c r="AC82" s="151">
        <f>'Lack of Coping Capacity'!R81</f>
        <v>0.5</v>
      </c>
      <c r="AD82" s="151">
        <f>'Lack of Coping Capacity'!W81</f>
        <v>1.1000000000000001</v>
      </c>
      <c r="AE82" s="43">
        <f>'Lack of Coping Capacity'!X81</f>
        <v>1.3</v>
      </c>
      <c r="AF82" s="44">
        <f t="shared" si="17"/>
        <v>1.9</v>
      </c>
      <c r="AG82" s="160">
        <f t="shared" si="18"/>
        <v>1.5</v>
      </c>
      <c r="AH82" s="186" t="str">
        <f t="shared" si="22"/>
        <v>Very Low</v>
      </c>
      <c r="AI82" s="179">
        <f t="shared" si="19"/>
        <v>173</v>
      </c>
      <c r="AJ82" s="182">
        <f>VLOOKUP($B82,'Lack of Reliability Index'!$A$2:$H$192,8,FALSE)</f>
        <v>2.084848484848485</v>
      </c>
      <c r="AK82" s="51">
        <f>'Imputed and missing data hidden'!BA80</f>
        <v>6</v>
      </c>
      <c r="AL82" s="180">
        <f t="shared" si="20"/>
        <v>0.11764705882352941</v>
      </c>
      <c r="AM82" s="51" t="str">
        <f t="shared" si="21"/>
        <v/>
      </c>
      <c r="AN82" s="181">
        <f>'Indicator Date hidden2'!BB81</f>
        <v>9.0909090909090912E-2</v>
      </c>
      <c r="AO82" s="187"/>
    </row>
    <row r="83" spans="1:41" ht="15.75" thickBot="1" x14ac:dyDescent="0.3">
      <c r="A83" s="130" t="s">
        <v>151</v>
      </c>
      <c r="B83" s="47" t="s">
        <v>150</v>
      </c>
      <c r="C83" s="158">
        <f>'Hazard &amp; Exposure'!AO82</f>
        <v>6.6</v>
      </c>
      <c r="D83" s="157">
        <f>'Hazard &amp; Exposure'!AP82</f>
        <v>2.2999999999999998</v>
      </c>
      <c r="E83" s="157">
        <f>'Hazard &amp; Exposure'!AQ82</f>
        <v>6.2</v>
      </c>
      <c r="F83" s="157">
        <f>'Hazard &amp; Exposure'!AR82</f>
        <v>0</v>
      </c>
      <c r="G83" s="157">
        <f>'Hazard &amp; Exposure'!AU82</f>
        <v>5.3</v>
      </c>
      <c r="H83" s="43">
        <f>'Hazard &amp; Exposure'!AV82</f>
        <v>4.5</v>
      </c>
      <c r="I83" s="157">
        <f>'Hazard &amp; Exposure'!AY82</f>
        <v>5.8</v>
      </c>
      <c r="J83" s="157">
        <f>'Hazard &amp; Exposure'!BB82</f>
        <v>0</v>
      </c>
      <c r="K83" s="43">
        <f>'Hazard &amp; Exposure'!BC82</f>
        <v>4.0999999999999996</v>
      </c>
      <c r="L83" s="44">
        <f t="shared" si="15"/>
        <v>4.3</v>
      </c>
      <c r="M83" s="155">
        <f>Vulnerability!E82</f>
        <v>0.8</v>
      </c>
      <c r="N83" s="153">
        <f>Vulnerability!H82</f>
        <v>2.9</v>
      </c>
      <c r="O83" s="153">
        <f>Vulnerability!M82</f>
        <v>0</v>
      </c>
      <c r="P83" s="43">
        <f>Vulnerability!N82</f>
        <v>1.1000000000000001</v>
      </c>
      <c r="Q83" s="153">
        <f>Vulnerability!S82</f>
        <v>4.5</v>
      </c>
      <c r="R83" s="152">
        <f>Vulnerability!W82</f>
        <v>0.1</v>
      </c>
      <c r="S83" s="152">
        <f>Vulnerability!Z82</f>
        <v>0.3</v>
      </c>
      <c r="T83" s="152">
        <f>Vulnerability!AC82</f>
        <v>0.2</v>
      </c>
      <c r="U83" s="152">
        <f>Vulnerability!AI82</f>
        <v>0.5</v>
      </c>
      <c r="V83" s="153">
        <f>Vulnerability!AJ82</f>
        <v>0.3</v>
      </c>
      <c r="W83" s="43">
        <f>Vulnerability!AK82</f>
        <v>2.7</v>
      </c>
      <c r="X83" s="44">
        <f t="shared" si="16"/>
        <v>1.9</v>
      </c>
      <c r="Y83" s="168" t="str">
        <f>'Lack of Coping Capacity'!D82</f>
        <v>x</v>
      </c>
      <c r="Z83" s="151">
        <f>'Lack of Coping Capacity'!G82</f>
        <v>3.1</v>
      </c>
      <c r="AA83" s="43">
        <f>'Lack of Coping Capacity'!H82</f>
        <v>3.1</v>
      </c>
      <c r="AB83" s="151">
        <f>'Lack of Coping Capacity'!M82</f>
        <v>1.9</v>
      </c>
      <c r="AC83" s="151">
        <f>'Lack of Coping Capacity'!R82</f>
        <v>0</v>
      </c>
      <c r="AD83" s="151">
        <f>'Lack of Coping Capacity'!W82</f>
        <v>0.7</v>
      </c>
      <c r="AE83" s="43">
        <f>'Lack of Coping Capacity'!X82</f>
        <v>0.9</v>
      </c>
      <c r="AF83" s="44">
        <f t="shared" si="17"/>
        <v>2.1</v>
      </c>
      <c r="AG83" s="160">
        <f t="shared" si="18"/>
        <v>2.6</v>
      </c>
      <c r="AH83" s="186" t="str">
        <f t="shared" si="22"/>
        <v>Low</v>
      </c>
      <c r="AI83" s="179">
        <f t="shared" si="19"/>
        <v>132</v>
      </c>
      <c r="AJ83" s="182">
        <f>VLOOKUP($B83,'Lack of Reliability Index'!$A$2:$H$192,8,FALSE)</f>
        <v>3.1069767441860465</v>
      </c>
      <c r="AK83" s="51">
        <f>'Imputed and missing data hidden'!BA81</f>
        <v>7</v>
      </c>
      <c r="AL83" s="180">
        <f t="shared" si="20"/>
        <v>0.13725490196078433</v>
      </c>
      <c r="AM83" s="51" t="str">
        <f t="shared" si="21"/>
        <v/>
      </c>
      <c r="AN83" s="181">
        <f>'Indicator Date hidden2'!BB82</f>
        <v>0.23255813953488372</v>
      </c>
      <c r="AO83" s="187"/>
    </row>
    <row r="84" spans="1:41" ht="15.75" thickBot="1" x14ac:dyDescent="0.3">
      <c r="A84" s="130" t="s">
        <v>153</v>
      </c>
      <c r="B84" s="47" t="s">
        <v>152</v>
      </c>
      <c r="C84" s="158">
        <f>'Hazard &amp; Exposure'!AO83</f>
        <v>6.1</v>
      </c>
      <c r="D84" s="157">
        <f>'Hazard &amp; Exposure'!AP83</f>
        <v>5.4</v>
      </c>
      <c r="E84" s="157">
        <f>'Hazard &amp; Exposure'!AQ83</f>
        <v>7.4</v>
      </c>
      <c r="F84" s="157">
        <f>'Hazard &amp; Exposure'!AR83</f>
        <v>0</v>
      </c>
      <c r="G84" s="157">
        <f>'Hazard &amp; Exposure'!AU83</f>
        <v>2.8</v>
      </c>
      <c r="H84" s="43">
        <f>'Hazard &amp; Exposure'!AV83</f>
        <v>4.8</v>
      </c>
      <c r="I84" s="157">
        <f>'Hazard &amp; Exposure'!AY83</f>
        <v>2.4</v>
      </c>
      <c r="J84" s="157">
        <f>'Hazard &amp; Exposure'!BB83</f>
        <v>0</v>
      </c>
      <c r="K84" s="43">
        <f>'Hazard &amp; Exposure'!BC83</f>
        <v>1.7</v>
      </c>
      <c r="L84" s="44">
        <f t="shared" si="15"/>
        <v>3.4</v>
      </c>
      <c r="M84" s="155">
        <f>Vulnerability!E83</f>
        <v>1</v>
      </c>
      <c r="N84" s="153">
        <f>Vulnerability!H83</f>
        <v>1.8</v>
      </c>
      <c r="O84" s="153">
        <f>Vulnerability!M83</f>
        <v>0</v>
      </c>
      <c r="P84" s="43">
        <f>Vulnerability!N83</f>
        <v>1</v>
      </c>
      <c r="Q84" s="153">
        <f>Vulnerability!S83</f>
        <v>5.8</v>
      </c>
      <c r="R84" s="152">
        <f>Vulnerability!W83</f>
        <v>0.4</v>
      </c>
      <c r="S84" s="152">
        <f>Vulnerability!Z83</f>
        <v>0.3</v>
      </c>
      <c r="T84" s="152">
        <f>Vulnerability!AC83</f>
        <v>0</v>
      </c>
      <c r="U84" s="152">
        <f>Vulnerability!AI83</f>
        <v>0.8</v>
      </c>
      <c r="V84" s="153">
        <f>Vulnerability!AJ83</f>
        <v>0.4</v>
      </c>
      <c r="W84" s="43">
        <f>Vulnerability!AK83</f>
        <v>3.6</v>
      </c>
      <c r="X84" s="44">
        <f t="shared" si="16"/>
        <v>2.4</v>
      </c>
      <c r="Y84" s="168">
        <f>'Lack of Coping Capacity'!D83</f>
        <v>2.4</v>
      </c>
      <c r="Z84" s="151">
        <f>'Lack of Coping Capacity'!G83</f>
        <v>4.5</v>
      </c>
      <c r="AA84" s="43">
        <f>'Lack of Coping Capacity'!H83</f>
        <v>3.5</v>
      </c>
      <c r="AB84" s="151">
        <f>'Lack of Coping Capacity'!M83</f>
        <v>1.7</v>
      </c>
      <c r="AC84" s="151">
        <f>'Lack of Coping Capacity'!R83</f>
        <v>0</v>
      </c>
      <c r="AD84" s="151">
        <f>'Lack of Coping Capacity'!W83</f>
        <v>0.9</v>
      </c>
      <c r="AE84" s="43">
        <f>'Lack of Coping Capacity'!X83</f>
        <v>0.9</v>
      </c>
      <c r="AF84" s="44">
        <f t="shared" si="17"/>
        <v>2.2999999999999998</v>
      </c>
      <c r="AG84" s="160">
        <f t="shared" si="18"/>
        <v>2.7</v>
      </c>
      <c r="AH84" s="186" t="str">
        <f t="shared" si="22"/>
        <v>Low</v>
      </c>
      <c r="AI84" s="179">
        <f t="shared" si="19"/>
        <v>128</v>
      </c>
      <c r="AJ84" s="182">
        <f>VLOOKUP($B84,'Lack of Reliability Index'!$A$2:$H$192,8,FALSE)</f>
        <v>1.6463768115942035</v>
      </c>
      <c r="AK84" s="51">
        <f>'Imputed and missing data hidden'!BA82</f>
        <v>4</v>
      </c>
      <c r="AL84" s="180">
        <f t="shared" si="20"/>
        <v>7.8431372549019607E-2</v>
      </c>
      <c r="AM84" s="51" t="str">
        <f t="shared" si="21"/>
        <v/>
      </c>
      <c r="AN84" s="181">
        <f>'Indicator Date hidden2'!BB83</f>
        <v>0.10869565217391304</v>
      </c>
      <c r="AO84" s="187"/>
    </row>
    <row r="85" spans="1:41" ht="15.75" thickBot="1" x14ac:dyDescent="0.3">
      <c r="A85" s="130" t="s">
        <v>155</v>
      </c>
      <c r="B85" s="47" t="s">
        <v>154</v>
      </c>
      <c r="C85" s="158">
        <f>'Hazard &amp; Exposure'!AO84</f>
        <v>3.9</v>
      </c>
      <c r="D85" s="157">
        <f>'Hazard &amp; Exposure'!AP84</f>
        <v>3.1</v>
      </c>
      <c r="E85" s="157">
        <f>'Hazard &amp; Exposure'!AQ84</f>
        <v>0</v>
      </c>
      <c r="F85" s="157">
        <f>'Hazard &amp; Exposure'!AR84</f>
        <v>7.2</v>
      </c>
      <c r="G85" s="157">
        <f>'Hazard &amp; Exposure'!AU84</f>
        <v>2.5</v>
      </c>
      <c r="H85" s="43">
        <f>'Hazard &amp; Exposure'!AV84</f>
        <v>3.7</v>
      </c>
      <c r="I85" s="157">
        <f>'Hazard &amp; Exposure'!AY84</f>
        <v>0.4</v>
      </c>
      <c r="J85" s="157">
        <f>'Hazard &amp; Exposure'!BB84</f>
        <v>0</v>
      </c>
      <c r="K85" s="43">
        <f>'Hazard &amp; Exposure'!BC84</f>
        <v>0.3</v>
      </c>
      <c r="L85" s="44">
        <f t="shared" si="15"/>
        <v>2.2000000000000002</v>
      </c>
      <c r="M85" s="155">
        <f>Vulnerability!E84</f>
        <v>3.7</v>
      </c>
      <c r="N85" s="153">
        <f>Vulnerability!H84</f>
        <v>5.4</v>
      </c>
      <c r="O85" s="153">
        <f>Vulnerability!M84</f>
        <v>0.2</v>
      </c>
      <c r="P85" s="43">
        <f>Vulnerability!N84</f>
        <v>3.3</v>
      </c>
      <c r="Q85" s="153">
        <f>Vulnerability!S84</f>
        <v>0</v>
      </c>
      <c r="R85" s="152">
        <f>Vulnerability!W84</f>
        <v>1.8</v>
      </c>
      <c r="S85" s="152">
        <f>Vulnerability!Z84</f>
        <v>0.9</v>
      </c>
      <c r="T85" s="152">
        <f>Vulnerability!AC84</f>
        <v>1.2</v>
      </c>
      <c r="U85" s="152">
        <f>Vulnerability!AI84</f>
        <v>3.4</v>
      </c>
      <c r="V85" s="153">
        <f>Vulnerability!AJ84</f>
        <v>1.9</v>
      </c>
      <c r="W85" s="43">
        <f>Vulnerability!AK84</f>
        <v>1</v>
      </c>
      <c r="X85" s="44">
        <f t="shared" si="16"/>
        <v>2.2000000000000002</v>
      </c>
      <c r="Y85" s="168">
        <f>'Lack of Coping Capacity'!D84</f>
        <v>3.3</v>
      </c>
      <c r="Z85" s="151">
        <f>'Lack of Coping Capacity'!G84</f>
        <v>4.9000000000000004</v>
      </c>
      <c r="AA85" s="43">
        <f>'Lack of Coping Capacity'!H84</f>
        <v>4.0999999999999996</v>
      </c>
      <c r="AB85" s="151">
        <f>'Lack of Coping Capacity'!M84</f>
        <v>3.2</v>
      </c>
      <c r="AC85" s="151">
        <f>'Lack of Coping Capacity'!R84</f>
        <v>1.9</v>
      </c>
      <c r="AD85" s="151">
        <f>'Lack of Coping Capacity'!W84</f>
        <v>4.8</v>
      </c>
      <c r="AE85" s="43">
        <f>'Lack of Coping Capacity'!X84</f>
        <v>3.3</v>
      </c>
      <c r="AF85" s="44">
        <f t="shared" si="17"/>
        <v>3.7</v>
      </c>
      <c r="AG85" s="160">
        <f t="shared" si="18"/>
        <v>2.6</v>
      </c>
      <c r="AH85" s="186" t="str">
        <f t="shared" si="22"/>
        <v>Low</v>
      </c>
      <c r="AI85" s="179">
        <f t="shared" si="19"/>
        <v>132</v>
      </c>
      <c r="AJ85" s="182">
        <f>VLOOKUP($B85,'Lack of Reliability Index'!$A$2:$H$192,8,FALSE)</f>
        <v>3.0965986394557827</v>
      </c>
      <c r="AK85" s="51">
        <f>'Imputed and missing data hidden'!BA83</f>
        <v>1</v>
      </c>
      <c r="AL85" s="180">
        <f t="shared" si="20"/>
        <v>1.9607843137254902E-2</v>
      </c>
      <c r="AM85" s="51" t="str">
        <f t="shared" si="21"/>
        <v/>
      </c>
      <c r="AN85" s="181">
        <f>'Indicator Date hidden2'!BB84</f>
        <v>0.53061224489795922</v>
      </c>
      <c r="AO85" s="187"/>
    </row>
    <row r="86" spans="1:41" ht="15.75" thickBot="1" x14ac:dyDescent="0.3">
      <c r="A86" s="130" t="s">
        <v>157</v>
      </c>
      <c r="B86" s="47" t="s">
        <v>156</v>
      </c>
      <c r="C86" s="158">
        <f>'Hazard &amp; Exposure'!AO85</f>
        <v>9.5</v>
      </c>
      <c r="D86" s="157">
        <f>'Hazard &amp; Exposure'!AP85</f>
        <v>3.9</v>
      </c>
      <c r="E86" s="157">
        <f>'Hazard &amp; Exposure'!AQ85</f>
        <v>10</v>
      </c>
      <c r="F86" s="157">
        <f>'Hazard &amp; Exposure'!AR85</f>
        <v>10</v>
      </c>
      <c r="G86" s="157">
        <f>'Hazard &amp; Exposure'!AU85</f>
        <v>0.5</v>
      </c>
      <c r="H86" s="43">
        <f>'Hazard &amp; Exposure'!AV85</f>
        <v>8.4</v>
      </c>
      <c r="I86" s="157">
        <f>'Hazard &amp; Exposure'!AY85</f>
        <v>0.9</v>
      </c>
      <c r="J86" s="157">
        <f>'Hazard &amp; Exposure'!BB85</f>
        <v>0</v>
      </c>
      <c r="K86" s="43">
        <f>'Hazard &amp; Exposure'!BC85</f>
        <v>0.6</v>
      </c>
      <c r="L86" s="44">
        <f t="shared" si="15"/>
        <v>5.8</v>
      </c>
      <c r="M86" s="155">
        <f>Vulnerability!E85</f>
        <v>0.7</v>
      </c>
      <c r="N86" s="153">
        <f>Vulnerability!H85</f>
        <v>1.7</v>
      </c>
      <c r="O86" s="153">
        <f>Vulnerability!M85</f>
        <v>0</v>
      </c>
      <c r="P86" s="43">
        <f>Vulnerability!N85</f>
        <v>0.8</v>
      </c>
      <c r="Q86" s="153">
        <f>Vulnerability!S85</f>
        <v>0.6</v>
      </c>
      <c r="R86" s="152">
        <f>Vulnerability!W85</f>
        <v>0.3</v>
      </c>
      <c r="S86" s="152">
        <f>Vulnerability!Z85</f>
        <v>0.5</v>
      </c>
      <c r="T86" s="152">
        <f>Vulnerability!AC85</f>
        <v>1.3</v>
      </c>
      <c r="U86" s="152">
        <f>Vulnerability!AI85</f>
        <v>2.2000000000000002</v>
      </c>
      <c r="V86" s="153">
        <f>Vulnerability!AJ85</f>
        <v>1.1000000000000001</v>
      </c>
      <c r="W86" s="43">
        <f>Vulnerability!AK85</f>
        <v>0.9</v>
      </c>
      <c r="X86" s="44">
        <f t="shared" si="16"/>
        <v>0.9</v>
      </c>
      <c r="Y86" s="168">
        <f>'Lack of Coping Capacity'!D85</f>
        <v>1.9</v>
      </c>
      <c r="Z86" s="151">
        <f>'Lack of Coping Capacity'!G85</f>
        <v>2</v>
      </c>
      <c r="AA86" s="43">
        <f>'Lack of Coping Capacity'!H85</f>
        <v>2</v>
      </c>
      <c r="AB86" s="151">
        <f>'Lack of Coping Capacity'!M85</f>
        <v>1.4</v>
      </c>
      <c r="AC86" s="151">
        <f>'Lack of Coping Capacity'!R85</f>
        <v>0</v>
      </c>
      <c r="AD86" s="151">
        <f>'Lack of Coping Capacity'!W85</f>
        <v>1.3</v>
      </c>
      <c r="AE86" s="43">
        <f>'Lack of Coping Capacity'!X85</f>
        <v>0.9</v>
      </c>
      <c r="AF86" s="44">
        <f t="shared" si="17"/>
        <v>1.5</v>
      </c>
      <c r="AG86" s="160">
        <f t="shared" si="18"/>
        <v>2</v>
      </c>
      <c r="AH86" s="186" t="str">
        <f t="shared" si="22"/>
        <v>Low</v>
      </c>
      <c r="AI86" s="179">
        <f t="shared" si="19"/>
        <v>153</v>
      </c>
      <c r="AJ86" s="182">
        <f>VLOOKUP($B86,'Lack of Reliability Index'!$A$2:$H$192,8,FALSE)</f>
        <v>4.4289855072463773</v>
      </c>
      <c r="AK86" s="51">
        <f>'Imputed and missing data hidden'!BA84</f>
        <v>4</v>
      </c>
      <c r="AL86" s="180">
        <f t="shared" si="20"/>
        <v>7.8431372549019607E-2</v>
      </c>
      <c r="AM86" s="51" t="str">
        <f t="shared" si="21"/>
        <v/>
      </c>
      <c r="AN86" s="181">
        <f>'Indicator Date hidden2'!BB85</f>
        <v>0.63043478260869568</v>
      </c>
      <c r="AO86" s="187"/>
    </row>
    <row r="87" spans="1:41" ht="15.75" thickBot="1" x14ac:dyDescent="0.3">
      <c r="A87" s="130" t="s">
        <v>159</v>
      </c>
      <c r="B87" s="47" t="s">
        <v>158</v>
      </c>
      <c r="C87" s="158">
        <f>'Hazard &amp; Exposure'!AO86</f>
        <v>6.6</v>
      </c>
      <c r="D87" s="157">
        <f>'Hazard &amp; Exposure'!AP86</f>
        <v>2.6</v>
      </c>
      <c r="E87" s="157">
        <f>'Hazard &amp; Exposure'!AQ86</f>
        <v>0</v>
      </c>
      <c r="F87" s="157">
        <f>'Hazard &amp; Exposure'!AR86</f>
        <v>0</v>
      </c>
      <c r="G87" s="157">
        <f>'Hazard &amp; Exposure'!AU86</f>
        <v>6.8</v>
      </c>
      <c r="H87" s="43">
        <f>'Hazard &amp; Exposure'!AV86</f>
        <v>3.8</v>
      </c>
      <c r="I87" s="157">
        <f>'Hazard &amp; Exposure'!AY86</f>
        <v>1.8</v>
      </c>
      <c r="J87" s="157">
        <f>'Hazard &amp; Exposure'!BB86</f>
        <v>0</v>
      </c>
      <c r="K87" s="43">
        <f>'Hazard &amp; Exposure'!BC86</f>
        <v>1.3</v>
      </c>
      <c r="L87" s="44">
        <f t="shared" si="15"/>
        <v>2.6</v>
      </c>
      <c r="M87" s="155">
        <f>Vulnerability!E86</f>
        <v>2.8</v>
      </c>
      <c r="N87" s="153">
        <f>Vulnerability!H86</f>
        <v>4.3</v>
      </c>
      <c r="O87" s="153">
        <f>Vulnerability!M86</f>
        <v>7.4</v>
      </c>
      <c r="P87" s="43">
        <f>Vulnerability!N86</f>
        <v>4.3</v>
      </c>
      <c r="Q87" s="153">
        <f>Vulnerability!S86</f>
        <v>10</v>
      </c>
      <c r="R87" s="152">
        <f>Vulnerability!W86</f>
        <v>0.2</v>
      </c>
      <c r="S87" s="152">
        <f>Vulnerability!Z86</f>
        <v>1.1000000000000001</v>
      </c>
      <c r="T87" s="152">
        <f>Vulnerability!AC86</f>
        <v>0</v>
      </c>
      <c r="U87" s="152">
        <f>Vulnerability!AI86</f>
        <v>2</v>
      </c>
      <c r="V87" s="153">
        <f>Vulnerability!AJ86</f>
        <v>0.9</v>
      </c>
      <c r="W87" s="43">
        <f>Vulnerability!AK86</f>
        <v>7.7</v>
      </c>
      <c r="X87" s="44">
        <f t="shared" si="16"/>
        <v>6.3</v>
      </c>
      <c r="Y87" s="168">
        <f>'Lack of Coping Capacity'!D86</f>
        <v>6.1</v>
      </c>
      <c r="Z87" s="151">
        <f>'Lack of Coping Capacity'!G86</f>
        <v>5</v>
      </c>
      <c r="AA87" s="43">
        <f>'Lack of Coping Capacity'!H86</f>
        <v>5.6</v>
      </c>
      <c r="AB87" s="151">
        <f>'Lack of Coping Capacity'!M86</f>
        <v>1.3</v>
      </c>
      <c r="AC87" s="151">
        <f>'Lack of Coping Capacity'!R86</f>
        <v>2.5</v>
      </c>
      <c r="AD87" s="151">
        <f>'Lack of Coping Capacity'!W86</f>
        <v>3.3</v>
      </c>
      <c r="AE87" s="43">
        <f>'Lack of Coping Capacity'!X86</f>
        <v>2.4</v>
      </c>
      <c r="AF87" s="44">
        <f t="shared" si="17"/>
        <v>4.2</v>
      </c>
      <c r="AG87" s="160">
        <f t="shared" si="18"/>
        <v>4.0999999999999996</v>
      </c>
      <c r="AH87" s="186" t="str">
        <f t="shared" si="22"/>
        <v>Medium</v>
      </c>
      <c r="AI87" s="179">
        <f t="shared" si="19"/>
        <v>79</v>
      </c>
      <c r="AJ87" s="182">
        <f>VLOOKUP($B87,'Lack of Reliability Index'!$A$2:$H$192,8,FALSE)</f>
        <v>2.7700680272108835</v>
      </c>
      <c r="AK87" s="51">
        <f>'Imputed and missing data hidden'!BA85</f>
        <v>1</v>
      </c>
      <c r="AL87" s="180">
        <f t="shared" si="20"/>
        <v>1.9607843137254902E-2</v>
      </c>
      <c r="AM87" s="51" t="str">
        <f t="shared" si="21"/>
        <v/>
      </c>
      <c r="AN87" s="181">
        <f>'Indicator Date hidden2'!BB86</f>
        <v>0.46938775510204084</v>
      </c>
      <c r="AO87" s="187"/>
    </row>
    <row r="88" spans="1:41" ht="15.75" thickBot="1" x14ac:dyDescent="0.3">
      <c r="A88" s="130" t="s">
        <v>161</v>
      </c>
      <c r="B88" s="47" t="s">
        <v>160</v>
      </c>
      <c r="C88" s="158">
        <f>'Hazard &amp; Exposure'!AO87</f>
        <v>7.5</v>
      </c>
      <c r="D88" s="157">
        <f>'Hazard &amp; Exposure'!AP87</f>
        <v>6</v>
      </c>
      <c r="E88" s="157">
        <f>'Hazard &amp; Exposure'!AQ87</f>
        <v>0</v>
      </c>
      <c r="F88" s="157">
        <f>'Hazard &amp; Exposure'!AR87</f>
        <v>0</v>
      </c>
      <c r="G88" s="157">
        <f>'Hazard &amp; Exposure'!AU87</f>
        <v>5</v>
      </c>
      <c r="H88" s="43">
        <f>'Hazard &amp; Exposure'!AV87</f>
        <v>4.4000000000000004</v>
      </c>
      <c r="I88" s="157">
        <f>'Hazard &amp; Exposure'!AY87</f>
        <v>1.6</v>
      </c>
      <c r="J88" s="157">
        <f>'Hazard &amp; Exposure'!BB87</f>
        <v>0</v>
      </c>
      <c r="K88" s="43">
        <f>'Hazard &amp; Exposure'!BC87</f>
        <v>1.1000000000000001</v>
      </c>
      <c r="L88" s="44">
        <f t="shared" si="15"/>
        <v>2.9</v>
      </c>
      <c r="M88" s="155">
        <f>Vulnerability!E87</f>
        <v>2.2999999999999998</v>
      </c>
      <c r="N88" s="153">
        <f>Vulnerability!H87</f>
        <v>1.5</v>
      </c>
      <c r="O88" s="153">
        <f>Vulnerability!M87</f>
        <v>0</v>
      </c>
      <c r="P88" s="43">
        <f>Vulnerability!N87</f>
        <v>1.5</v>
      </c>
      <c r="Q88" s="153">
        <f>Vulnerability!S87</f>
        <v>0</v>
      </c>
      <c r="R88" s="152">
        <f>Vulnerability!W87</f>
        <v>0.8</v>
      </c>
      <c r="S88" s="152">
        <f>Vulnerability!Z87</f>
        <v>0.9</v>
      </c>
      <c r="T88" s="152">
        <f>Vulnerability!AC87</f>
        <v>0</v>
      </c>
      <c r="U88" s="152">
        <f>Vulnerability!AI87</f>
        <v>0.9</v>
      </c>
      <c r="V88" s="153">
        <f>Vulnerability!AJ87</f>
        <v>0.7</v>
      </c>
      <c r="W88" s="43">
        <f>Vulnerability!AK87</f>
        <v>0.4</v>
      </c>
      <c r="X88" s="44">
        <f t="shared" si="16"/>
        <v>1</v>
      </c>
      <c r="Y88" s="168">
        <f>'Lack of Coping Capacity'!D87</f>
        <v>3.8</v>
      </c>
      <c r="Z88" s="151">
        <f>'Lack of Coping Capacity'!G87</f>
        <v>6</v>
      </c>
      <c r="AA88" s="43">
        <f>'Lack of Coping Capacity'!H87</f>
        <v>4.9000000000000004</v>
      </c>
      <c r="AB88" s="151">
        <f>'Lack of Coping Capacity'!M87</f>
        <v>1.3</v>
      </c>
      <c r="AC88" s="151">
        <f>'Lack of Coping Capacity'!R87</f>
        <v>3.7</v>
      </c>
      <c r="AD88" s="151">
        <f>'Lack of Coping Capacity'!W87</f>
        <v>2.1</v>
      </c>
      <c r="AE88" s="43">
        <f>'Lack of Coping Capacity'!X87</f>
        <v>2.4</v>
      </c>
      <c r="AF88" s="44">
        <f t="shared" si="17"/>
        <v>3.8</v>
      </c>
      <c r="AG88" s="160">
        <f t="shared" si="18"/>
        <v>2.2000000000000002</v>
      </c>
      <c r="AH88" s="186" t="str">
        <f t="shared" si="22"/>
        <v>Low</v>
      </c>
      <c r="AI88" s="179">
        <f t="shared" si="19"/>
        <v>144</v>
      </c>
      <c r="AJ88" s="182">
        <f>VLOOKUP($B88,'Lack of Reliability Index'!$A$2:$H$192,8,FALSE)</f>
        <v>3.182978723404255</v>
      </c>
      <c r="AK88" s="51">
        <f>'Imputed and missing data hidden'!BA86</f>
        <v>3</v>
      </c>
      <c r="AL88" s="180">
        <f t="shared" si="20"/>
        <v>5.8823529411764705E-2</v>
      </c>
      <c r="AM88" s="51" t="str">
        <f t="shared" si="21"/>
        <v/>
      </c>
      <c r="AN88" s="181">
        <f>'Indicator Date hidden2'!BB87</f>
        <v>0.44680851063829785</v>
      </c>
      <c r="AO88" s="187"/>
    </row>
    <row r="89" spans="1:41" ht="15.75" thickBot="1" x14ac:dyDescent="0.3">
      <c r="A89" s="130" t="s">
        <v>163</v>
      </c>
      <c r="B89" s="47" t="s">
        <v>162</v>
      </c>
      <c r="C89" s="158">
        <f>'Hazard &amp; Exposure'!AO88</f>
        <v>4.2</v>
      </c>
      <c r="D89" s="157">
        <f>'Hazard &amp; Exposure'!AP88</f>
        <v>5.6</v>
      </c>
      <c r="E89" s="157">
        <f>'Hazard &amp; Exposure'!AQ88</f>
        <v>6</v>
      </c>
      <c r="F89" s="157">
        <f>'Hazard &amp; Exposure'!AR88</f>
        <v>0</v>
      </c>
      <c r="G89" s="157">
        <f>'Hazard &amp; Exposure'!AU88</f>
        <v>7</v>
      </c>
      <c r="H89" s="43">
        <f>'Hazard &amp; Exposure'!AV88</f>
        <v>4.9000000000000004</v>
      </c>
      <c r="I89" s="157">
        <f>'Hazard &amp; Exposure'!AY88</f>
        <v>9.3000000000000007</v>
      </c>
      <c r="J89" s="157">
        <f>'Hazard &amp; Exposure'!BB88</f>
        <v>0</v>
      </c>
      <c r="K89" s="43">
        <f>'Hazard &amp; Exposure'!BC88</f>
        <v>6.5</v>
      </c>
      <c r="L89" s="44">
        <f t="shared" si="15"/>
        <v>5.8</v>
      </c>
      <c r="M89" s="155">
        <f>Vulnerability!E88</f>
        <v>7.3</v>
      </c>
      <c r="N89" s="153">
        <f>Vulnerability!H88</f>
        <v>6.7</v>
      </c>
      <c r="O89" s="153">
        <f>Vulnerability!M88</f>
        <v>1.8</v>
      </c>
      <c r="P89" s="43">
        <f>Vulnerability!N88</f>
        <v>5.8</v>
      </c>
      <c r="Q89" s="153">
        <f>Vulnerability!S88</f>
        <v>8.1</v>
      </c>
      <c r="R89" s="152">
        <f>Vulnerability!W88</f>
        <v>6.8</v>
      </c>
      <c r="S89" s="152">
        <f>Vulnerability!Z88</f>
        <v>3.1</v>
      </c>
      <c r="T89" s="152">
        <f>Vulnerability!AC88</f>
        <v>1.1000000000000001</v>
      </c>
      <c r="U89" s="152">
        <f>Vulnerability!AI88</f>
        <v>5.2</v>
      </c>
      <c r="V89" s="153">
        <f>Vulnerability!AJ88</f>
        <v>4.4000000000000004</v>
      </c>
      <c r="W89" s="43">
        <f>Vulnerability!AK88</f>
        <v>6.6</v>
      </c>
      <c r="X89" s="44">
        <f t="shared" si="16"/>
        <v>6.2</v>
      </c>
      <c r="Y89" s="168">
        <f>'Lack of Coping Capacity'!D88</f>
        <v>3.9</v>
      </c>
      <c r="Z89" s="151">
        <f>'Lack of Coping Capacity'!G88</f>
        <v>6.4</v>
      </c>
      <c r="AA89" s="43">
        <f>'Lack of Coping Capacity'!H88</f>
        <v>5.2</v>
      </c>
      <c r="AB89" s="151">
        <f>'Lack of Coping Capacity'!M88</f>
        <v>5.0999999999999996</v>
      </c>
      <c r="AC89" s="151">
        <f>'Lack of Coping Capacity'!R88</f>
        <v>8.1</v>
      </c>
      <c r="AD89" s="151">
        <f>'Lack of Coping Capacity'!W88</f>
        <v>7.8</v>
      </c>
      <c r="AE89" s="43">
        <f>'Lack of Coping Capacity'!X88</f>
        <v>7</v>
      </c>
      <c r="AF89" s="44">
        <f t="shared" si="17"/>
        <v>6.2</v>
      </c>
      <c r="AG89" s="160">
        <f t="shared" si="18"/>
        <v>6.1</v>
      </c>
      <c r="AH89" s="186" t="str">
        <f t="shared" si="22"/>
        <v>High</v>
      </c>
      <c r="AI89" s="179">
        <f t="shared" si="19"/>
        <v>20</v>
      </c>
      <c r="AJ89" s="182">
        <f>VLOOKUP($B89,'Lack of Reliability Index'!$A$2:$H$192,8,FALSE)</f>
        <v>1.9869281045751634</v>
      </c>
      <c r="AK89" s="51">
        <f>'Imputed and missing data hidden'!BA87</f>
        <v>0</v>
      </c>
      <c r="AL89" s="180">
        <f t="shared" si="20"/>
        <v>0</v>
      </c>
      <c r="AM89" s="51" t="str">
        <f t="shared" si="21"/>
        <v/>
      </c>
      <c r="AN89" s="181">
        <f>'Indicator Date hidden2'!BB88</f>
        <v>0.37254901960784315</v>
      </c>
      <c r="AO89" s="187"/>
    </row>
    <row r="90" spans="1:41" ht="15.75" thickBot="1" x14ac:dyDescent="0.3">
      <c r="A90" s="130" t="s">
        <v>165</v>
      </c>
      <c r="B90" s="47" t="s">
        <v>164</v>
      </c>
      <c r="C90" s="158">
        <f>'Hazard &amp; Exposure'!AO89</f>
        <v>0.1</v>
      </c>
      <c r="D90" s="157">
        <f>'Hazard &amp; Exposure'!AP89</f>
        <v>0.1</v>
      </c>
      <c r="E90" s="157">
        <f>'Hazard &amp; Exposure'!AQ89</f>
        <v>8.6999999999999993</v>
      </c>
      <c r="F90" s="157">
        <f>'Hazard &amp; Exposure'!AR89</f>
        <v>0</v>
      </c>
      <c r="G90" s="157">
        <f>'Hazard &amp; Exposure'!AU89</f>
        <v>4</v>
      </c>
      <c r="H90" s="43">
        <f>'Hazard &amp; Exposure'!AV89</f>
        <v>3.7</v>
      </c>
      <c r="I90" s="157">
        <f>'Hazard &amp; Exposure'!AY89</f>
        <v>0.1</v>
      </c>
      <c r="J90" s="157">
        <f>'Hazard &amp; Exposure'!BB89</f>
        <v>0</v>
      </c>
      <c r="K90" s="43">
        <f>'Hazard &amp; Exposure'!BC89</f>
        <v>0.1</v>
      </c>
      <c r="L90" s="44">
        <f t="shared" si="15"/>
        <v>2.1</v>
      </c>
      <c r="M90" s="155">
        <f>Vulnerability!E89</f>
        <v>5.6</v>
      </c>
      <c r="N90" s="153">
        <f>Vulnerability!H89</f>
        <v>3.2</v>
      </c>
      <c r="O90" s="153">
        <f>Vulnerability!M89</f>
        <v>10</v>
      </c>
      <c r="P90" s="43">
        <f>Vulnerability!N89</f>
        <v>6.1</v>
      </c>
      <c r="Q90" s="153">
        <f>Vulnerability!S89</f>
        <v>0</v>
      </c>
      <c r="R90" s="152">
        <f>Vulnerability!W89</f>
        <v>10</v>
      </c>
      <c r="S90" s="152">
        <f>Vulnerability!Z89</f>
        <v>3.8</v>
      </c>
      <c r="T90" s="152">
        <f>Vulnerability!AC89</f>
        <v>0</v>
      </c>
      <c r="U90" s="152">
        <f>Vulnerability!AI89</f>
        <v>0.8</v>
      </c>
      <c r="V90" s="153">
        <f>Vulnerability!AJ89</f>
        <v>5.6</v>
      </c>
      <c r="W90" s="43">
        <f>Vulnerability!AK89</f>
        <v>3.3</v>
      </c>
      <c r="X90" s="44">
        <f t="shared" si="16"/>
        <v>4.9000000000000004</v>
      </c>
      <c r="Y90" s="168" t="str">
        <f>'Lack of Coping Capacity'!D89</f>
        <v>x</v>
      </c>
      <c r="Z90" s="151">
        <f>'Lack of Coping Capacity'!G89</f>
        <v>5.9</v>
      </c>
      <c r="AA90" s="43">
        <f>'Lack of Coping Capacity'!H89</f>
        <v>5.9</v>
      </c>
      <c r="AB90" s="151">
        <f>'Lack of Coping Capacity'!M89</f>
        <v>5.9</v>
      </c>
      <c r="AC90" s="151">
        <f>'Lack of Coping Capacity'!R89</f>
        <v>4.7</v>
      </c>
      <c r="AD90" s="151">
        <f>'Lack of Coping Capacity'!W89</f>
        <v>6.2</v>
      </c>
      <c r="AE90" s="43">
        <f>'Lack of Coping Capacity'!X89</f>
        <v>5.6</v>
      </c>
      <c r="AF90" s="44">
        <f t="shared" si="17"/>
        <v>5.8</v>
      </c>
      <c r="AG90" s="160">
        <f t="shared" si="18"/>
        <v>3.9</v>
      </c>
      <c r="AH90" s="186" t="str">
        <f t="shared" si="22"/>
        <v>Medium</v>
      </c>
      <c r="AI90" s="179">
        <f t="shared" si="19"/>
        <v>86</v>
      </c>
      <c r="AJ90" s="182">
        <f>VLOOKUP($B90,'Lack of Reliability Index'!$A$2:$H$192,8,FALSE)</f>
        <v>5.9418803418803421</v>
      </c>
      <c r="AK90" s="51">
        <f>'Imputed and missing data hidden'!BA88</f>
        <v>11</v>
      </c>
      <c r="AL90" s="180">
        <f t="shared" si="20"/>
        <v>0.21568627450980393</v>
      </c>
      <c r="AM90" s="51" t="str">
        <f t="shared" si="21"/>
        <v/>
      </c>
      <c r="AN90" s="181">
        <f>'Indicator Date hidden2'!BB89</f>
        <v>0.5641025641025641</v>
      </c>
      <c r="AO90" s="187"/>
    </row>
    <row r="91" spans="1:41" ht="15.75" thickBot="1" x14ac:dyDescent="0.3">
      <c r="A91" s="130" t="s">
        <v>843</v>
      </c>
      <c r="B91" s="47" t="s">
        <v>166</v>
      </c>
      <c r="C91" s="158">
        <f>'Hazard &amp; Exposure'!AO90</f>
        <v>1</v>
      </c>
      <c r="D91" s="157">
        <f>'Hazard &amp; Exposure'!AP90</f>
        <v>7.4</v>
      </c>
      <c r="E91" s="157">
        <f>'Hazard &amp; Exposure'!AQ90</f>
        <v>4.5999999999999996</v>
      </c>
      <c r="F91" s="157">
        <f>'Hazard &amp; Exposure'!AR90</f>
        <v>6.5</v>
      </c>
      <c r="G91" s="157">
        <f>'Hazard &amp; Exposure'!AU90</f>
        <v>2.9</v>
      </c>
      <c r="H91" s="43">
        <f>'Hazard &amp; Exposure'!AV90</f>
        <v>4.9000000000000004</v>
      </c>
      <c r="I91" s="157">
        <f>'Hazard &amp; Exposure'!AY90</f>
        <v>3.8</v>
      </c>
      <c r="J91" s="157">
        <f>'Hazard &amp; Exposure'!BB90</f>
        <v>0</v>
      </c>
      <c r="K91" s="43">
        <f>'Hazard &amp; Exposure'!BC90</f>
        <v>2.7</v>
      </c>
      <c r="L91" s="44">
        <f t="shared" si="15"/>
        <v>3.9</v>
      </c>
      <c r="M91" s="155">
        <f>Vulnerability!E90</f>
        <v>7.5</v>
      </c>
      <c r="N91" s="153" t="str">
        <f>Vulnerability!H90</f>
        <v>x</v>
      </c>
      <c r="O91" s="153">
        <f>Vulnerability!M90</f>
        <v>0.1</v>
      </c>
      <c r="P91" s="43">
        <f>Vulnerability!N90</f>
        <v>5</v>
      </c>
      <c r="Q91" s="153">
        <f>Vulnerability!S90</f>
        <v>0</v>
      </c>
      <c r="R91" s="152">
        <f>Vulnerability!W90</f>
        <v>4.7</v>
      </c>
      <c r="S91" s="152">
        <f>Vulnerability!Z90</f>
        <v>2.5</v>
      </c>
      <c r="T91" s="152">
        <f>Vulnerability!AC90</f>
        <v>0.8</v>
      </c>
      <c r="U91" s="152">
        <f>Vulnerability!AI90</f>
        <v>9.1999999999999993</v>
      </c>
      <c r="V91" s="153">
        <f>Vulnerability!AJ90</f>
        <v>5.4</v>
      </c>
      <c r="W91" s="43">
        <f>Vulnerability!AK90</f>
        <v>3.1</v>
      </c>
      <c r="X91" s="44">
        <f t="shared" si="16"/>
        <v>4.0999999999999996</v>
      </c>
      <c r="Y91" s="168" t="str">
        <f>'Lack of Coping Capacity'!D90</f>
        <v>x</v>
      </c>
      <c r="Z91" s="151">
        <f>'Lack of Coping Capacity'!G90</f>
        <v>8.3000000000000007</v>
      </c>
      <c r="AA91" s="43">
        <f>'Lack of Coping Capacity'!H90</f>
        <v>8.3000000000000007</v>
      </c>
      <c r="AB91" s="151">
        <f>'Lack of Coping Capacity'!M90</f>
        <v>6.4</v>
      </c>
      <c r="AC91" s="151">
        <f>'Lack of Coping Capacity'!R90</f>
        <v>3.1</v>
      </c>
      <c r="AD91" s="151">
        <f>'Lack of Coping Capacity'!W90</f>
        <v>0.5</v>
      </c>
      <c r="AE91" s="43">
        <f>'Lack of Coping Capacity'!X90</f>
        <v>3.3</v>
      </c>
      <c r="AF91" s="44">
        <f t="shared" si="17"/>
        <v>6.4</v>
      </c>
      <c r="AG91" s="160">
        <f t="shared" si="18"/>
        <v>4.7</v>
      </c>
      <c r="AH91" s="186" t="str">
        <f t="shared" si="22"/>
        <v>Medium</v>
      </c>
      <c r="AI91" s="179">
        <f t="shared" si="19"/>
        <v>55</v>
      </c>
      <c r="AJ91" s="182">
        <f>VLOOKUP($B91,'Lack of Reliability Index'!$A$2:$H$192,8,FALSE)</f>
        <v>3.7981981981981994</v>
      </c>
      <c r="AK91" s="51">
        <f>'Imputed and missing data hidden'!BA89</f>
        <v>11</v>
      </c>
      <c r="AL91" s="180">
        <f t="shared" si="20"/>
        <v>0.21568627450980393</v>
      </c>
      <c r="AM91" s="51" t="str">
        <f t="shared" si="21"/>
        <v/>
      </c>
      <c r="AN91" s="181">
        <f>'Indicator Date hidden2'!BB90</f>
        <v>0.16216216216216217</v>
      </c>
      <c r="AO91" s="187"/>
    </row>
    <row r="92" spans="1:41" ht="15.75" thickBot="1" x14ac:dyDescent="0.3">
      <c r="A92" s="130" t="s">
        <v>847</v>
      </c>
      <c r="B92" s="47" t="s">
        <v>297</v>
      </c>
      <c r="C92" s="158">
        <f>'Hazard &amp; Exposure'!AO91</f>
        <v>0.1</v>
      </c>
      <c r="D92" s="157">
        <f>'Hazard &amp; Exposure'!AP91</f>
        <v>4.7</v>
      </c>
      <c r="E92" s="157">
        <f>'Hazard &amp; Exposure'!AQ91</f>
        <v>7.6</v>
      </c>
      <c r="F92" s="157">
        <f>'Hazard &amp; Exposure'!AR91</f>
        <v>8.5</v>
      </c>
      <c r="G92" s="157">
        <f>'Hazard &amp; Exposure'!AU91</f>
        <v>0.3</v>
      </c>
      <c r="H92" s="43">
        <f>'Hazard &amp; Exposure'!AV91</f>
        <v>5.2</v>
      </c>
      <c r="I92" s="157">
        <f>'Hazard &amp; Exposure'!AY91</f>
        <v>3.1</v>
      </c>
      <c r="J92" s="157">
        <f>'Hazard &amp; Exposure'!BB91</f>
        <v>0</v>
      </c>
      <c r="K92" s="43">
        <f>'Hazard &amp; Exposure'!BC91</f>
        <v>2.2000000000000002</v>
      </c>
      <c r="L92" s="44">
        <f t="shared" si="15"/>
        <v>3.9</v>
      </c>
      <c r="M92" s="155">
        <f>Vulnerability!E91</f>
        <v>0.8</v>
      </c>
      <c r="N92" s="153">
        <f>Vulnerability!H91</f>
        <v>0.9</v>
      </c>
      <c r="O92" s="153">
        <f>Vulnerability!M91</f>
        <v>0</v>
      </c>
      <c r="P92" s="43">
        <f>Vulnerability!N91</f>
        <v>0.6</v>
      </c>
      <c r="Q92" s="153">
        <f>Vulnerability!S91</f>
        <v>0.6</v>
      </c>
      <c r="R92" s="152">
        <f>Vulnerability!W91</f>
        <v>0.7</v>
      </c>
      <c r="S92" s="152">
        <f>Vulnerability!Z91</f>
        <v>0.2</v>
      </c>
      <c r="T92" s="152">
        <f>Vulnerability!AC91</f>
        <v>0</v>
      </c>
      <c r="U92" s="152">
        <f>Vulnerability!AI91</f>
        <v>1.2</v>
      </c>
      <c r="V92" s="153">
        <f>Vulnerability!AJ91</f>
        <v>0.5</v>
      </c>
      <c r="W92" s="43">
        <f>Vulnerability!AK91</f>
        <v>0.6</v>
      </c>
      <c r="X92" s="44">
        <f t="shared" si="16"/>
        <v>0.6</v>
      </c>
      <c r="Y92" s="168">
        <f>'Lack of Coping Capacity'!D91</f>
        <v>1.5</v>
      </c>
      <c r="Z92" s="151">
        <f>'Lack of Coping Capacity'!G91</f>
        <v>3.8</v>
      </c>
      <c r="AA92" s="43">
        <f>'Lack of Coping Capacity'!H91</f>
        <v>2.7</v>
      </c>
      <c r="AB92" s="151">
        <f>'Lack of Coping Capacity'!M91</f>
        <v>1.4</v>
      </c>
      <c r="AC92" s="151">
        <f>'Lack of Coping Capacity'!R91</f>
        <v>0.2</v>
      </c>
      <c r="AD92" s="151">
        <f>'Lack of Coping Capacity'!W91</f>
        <v>1.5</v>
      </c>
      <c r="AE92" s="43">
        <f>'Lack of Coping Capacity'!X91</f>
        <v>1</v>
      </c>
      <c r="AF92" s="44">
        <f t="shared" si="17"/>
        <v>1.9</v>
      </c>
      <c r="AG92" s="160">
        <f t="shared" si="18"/>
        <v>1.6</v>
      </c>
      <c r="AH92" s="186" t="str">
        <f t="shared" si="22"/>
        <v>Very Low</v>
      </c>
      <c r="AI92" s="179">
        <f t="shared" si="19"/>
        <v>169</v>
      </c>
      <c r="AJ92" s="182">
        <f>VLOOKUP($B92,'Lack of Reliability Index'!$A$2:$H$192,8,FALSE)</f>
        <v>3.6173913043478265</v>
      </c>
      <c r="AK92" s="51">
        <f>'Imputed and missing data hidden'!BA90</f>
        <v>4</v>
      </c>
      <c r="AL92" s="180">
        <f t="shared" si="20"/>
        <v>7.8431372549019607E-2</v>
      </c>
      <c r="AM92" s="51" t="str">
        <f t="shared" si="21"/>
        <v/>
      </c>
      <c r="AN92" s="181">
        <f>'Indicator Date hidden2'!BB91</f>
        <v>0.47826086956521741</v>
      </c>
      <c r="AO92" s="187"/>
    </row>
    <row r="93" spans="1:41" ht="15.75" thickBot="1" x14ac:dyDescent="0.3">
      <c r="A93" s="130" t="s">
        <v>168</v>
      </c>
      <c r="B93" s="47" t="s">
        <v>167</v>
      </c>
      <c r="C93" s="158">
        <f>'Hazard &amp; Exposure'!AO92</f>
        <v>5.6</v>
      </c>
      <c r="D93" s="157">
        <f>'Hazard &amp; Exposure'!AP92</f>
        <v>1.3</v>
      </c>
      <c r="E93" s="157">
        <f>'Hazard &amp; Exposure'!AQ92</f>
        <v>0</v>
      </c>
      <c r="F93" s="157">
        <f>'Hazard &amp; Exposure'!AR92</f>
        <v>0</v>
      </c>
      <c r="G93" s="157">
        <f>'Hazard &amp; Exposure'!AU92</f>
        <v>3.1</v>
      </c>
      <c r="H93" s="43">
        <f>'Hazard &amp; Exposure'!AV92</f>
        <v>2.2999999999999998</v>
      </c>
      <c r="I93" s="157">
        <f>'Hazard &amp; Exposure'!AY92</f>
        <v>0.3</v>
      </c>
      <c r="J93" s="157">
        <f>'Hazard &amp; Exposure'!BB92</f>
        <v>0</v>
      </c>
      <c r="K93" s="43">
        <f>'Hazard &amp; Exposure'!BC92</f>
        <v>0.2</v>
      </c>
      <c r="L93" s="44">
        <f t="shared" si="15"/>
        <v>1.3</v>
      </c>
      <c r="M93" s="155">
        <f>Vulnerability!E92</f>
        <v>2.2999999999999998</v>
      </c>
      <c r="N93" s="153">
        <f>Vulnerability!H92</f>
        <v>4.5</v>
      </c>
      <c r="O93" s="153">
        <f>Vulnerability!M92</f>
        <v>0</v>
      </c>
      <c r="P93" s="43">
        <f>Vulnerability!N92</f>
        <v>2.2999999999999998</v>
      </c>
      <c r="Q93" s="153">
        <f>Vulnerability!S92</f>
        <v>1</v>
      </c>
      <c r="R93" s="152">
        <f>Vulnerability!W92</f>
        <v>0.3</v>
      </c>
      <c r="S93" s="152">
        <f>Vulnerability!Z92</f>
        <v>0.7</v>
      </c>
      <c r="T93" s="152">
        <f>Vulnerability!AC92</f>
        <v>0</v>
      </c>
      <c r="U93" s="152">
        <f>Vulnerability!AI92</f>
        <v>1</v>
      </c>
      <c r="V93" s="153">
        <f>Vulnerability!AJ92</f>
        <v>0.5</v>
      </c>
      <c r="W93" s="43">
        <f>Vulnerability!AK92</f>
        <v>0.8</v>
      </c>
      <c r="X93" s="44">
        <f t="shared" si="16"/>
        <v>1.6</v>
      </c>
      <c r="Y93" s="168" t="str">
        <f>'Lack of Coping Capacity'!D92</f>
        <v>x</v>
      </c>
      <c r="Z93" s="151">
        <f>'Lack of Coping Capacity'!G92</f>
        <v>5.8</v>
      </c>
      <c r="AA93" s="43">
        <f>'Lack of Coping Capacity'!H92</f>
        <v>5.8</v>
      </c>
      <c r="AB93" s="151">
        <f>'Lack of Coping Capacity'!M92</f>
        <v>1.3</v>
      </c>
      <c r="AC93" s="151">
        <f>'Lack of Coping Capacity'!R92</f>
        <v>1.7</v>
      </c>
      <c r="AD93" s="151">
        <f>'Lack of Coping Capacity'!W92</f>
        <v>1.2</v>
      </c>
      <c r="AE93" s="43">
        <f>'Lack of Coping Capacity'!X92</f>
        <v>1.4</v>
      </c>
      <c r="AF93" s="44">
        <f t="shared" si="17"/>
        <v>3.9</v>
      </c>
      <c r="AG93" s="160">
        <f t="shared" si="18"/>
        <v>2</v>
      </c>
      <c r="AH93" s="186" t="str">
        <f t="shared" si="22"/>
        <v>Low</v>
      </c>
      <c r="AI93" s="179">
        <f t="shared" si="19"/>
        <v>153</v>
      </c>
      <c r="AJ93" s="182">
        <f>VLOOKUP($B93,'Lack of Reliability Index'!$A$2:$H$192,8,FALSE)</f>
        <v>2.2814814814814808</v>
      </c>
      <c r="AK93" s="51">
        <f>'Imputed and missing data hidden'!BA91</f>
        <v>5</v>
      </c>
      <c r="AL93" s="180">
        <f t="shared" si="20"/>
        <v>9.8039215686274508E-2</v>
      </c>
      <c r="AM93" s="51" t="str">
        <f t="shared" si="21"/>
        <v/>
      </c>
      <c r="AN93" s="181">
        <f>'Indicator Date hidden2'!BB92</f>
        <v>0.17777777777777778</v>
      </c>
      <c r="AO93" s="187"/>
    </row>
    <row r="94" spans="1:41" ht="15.75" thickBot="1" x14ac:dyDescent="0.3">
      <c r="A94" s="130" t="s">
        <v>170</v>
      </c>
      <c r="B94" s="47" t="s">
        <v>169</v>
      </c>
      <c r="C94" s="158">
        <f>'Hazard &amp; Exposure'!AO93</f>
        <v>9.6999999999999993</v>
      </c>
      <c r="D94" s="157">
        <f>'Hazard &amp; Exposure'!AP93</f>
        <v>5.6</v>
      </c>
      <c r="E94" s="157">
        <f>'Hazard &amp; Exposure'!AQ93</f>
        <v>0</v>
      </c>
      <c r="F94" s="157">
        <f>'Hazard &amp; Exposure'!AR93</f>
        <v>0</v>
      </c>
      <c r="G94" s="157">
        <f>'Hazard &amp; Exposure'!AU93</f>
        <v>6.7</v>
      </c>
      <c r="H94" s="43">
        <f>'Hazard &amp; Exposure'!AV93</f>
        <v>5.8</v>
      </c>
      <c r="I94" s="157">
        <f>'Hazard &amp; Exposure'!AY93</f>
        <v>6.1</v>
      </c>
      <c r="J94" s="157">
        <f>'Hazard &amp; Exposure'!BB93</f>
        <v>0</v>
      </c>
      <c r="K94" s="43">
        <f>'Hazard &amp; Exposure'!BC93</f>
        <v>4.3</v>
      </c>
      <c r="L94" s="44">
        <f t="shared" si="15"/>
        <v>5.0999999999999996</v>
      </c>
      <c r="M94" s="155">
        <f>Vulnerability!E93</f>
        <v>3.9</v>
      </c>
      <c r="N94" s="153">
        <f>Vulnerability!H93</f>
        <v>2.9</v>
      </c>
      <c r="O94" s="153">
        <f>Vulnerability!M93</f>
        <v>3.3</v>
      </c>
      <c r="P94" s="43">
        <f>Vulnerability!N93</f>
        <v>3.5</v>
      </c>
      <c r="Q94" s="153">
        <f>Vulnerability!S93</f>
        <v>0.8</v>
      </c>
      <c r="R94" s="152">
        <f>Vulnerability!W93</f>
        <v>1</v>
      </c>
      <c r="S94" s="152">
        <f>Vulnerability!Z93</f>
        <v>1.1000000000000001</v>
      </c>
      <c r="T94" s="152">
        <f>Vulnerability!AC93</f>
        <v>0</v>
      </c>
      <c r="U94" s="152">
        <f>Vulnerability!AI93</f>
        <v>2.2999999999999998</v>
      </c>
      <c r="V94" s="153">
        <f>Vulnerability!AJ93</f>
        <v>1.1000000000000001</v>
      </c>
      <c r="W94" s="43">
        <f>Vulnerability!AK93</f>
        <v>1</v>
      </c>
      <c r="X94" s="44">
        <f t="shared" si="16"/>
        <v>2.2999999999999998</v>
      </c>
      <c r="Y94" s="168">
        <f>'Lack of Coping Capacity'!D93</f>
        <v>3.7</v>
      </c>
      <c r="Z94" s="151">
        <f>'Lack of Coping Capacity'!G93</f>
        <v>7</v>
      </c>
      <c r="AA94" s="43">
        <f>'Lack of Coping Capacity'!H93</f>
        <v>5.4</v>
      </c>
      <c r="AB94" s="151">
        <f>'Lack of Coping Capacity'!M93</f>
        <v>2.7</v>
      </c>
      <c r="AC94" s="151">
        <f>'Lack of Coping Capacity'!R93</f>
        <v>3.6</v>
      </c>
      <c r="AD94" s="151">
        <f>'Lack of Coping Capacity'!W93</f>
        <v>3.9</v>
      </c>
      <c r="AE94" s="43">
        <f>'Lack of Coping Capacity'!X93</f>
        <v>3.4</v>
      </c>
      <c r="AF94" s="44">
        <f t="shared" si="17"/>
        <v>4.5</v>
      </c>
      <c r="AG94" s="160">
        <f t="shared" si="18"/>
        <v>3.8</v>
      </c>
      <c r="AH94" s="186" t="str">
        <f t="shared" si="22"/>
        <v>Medium</v>
      </c>
      <c r="AI94" s="179">
        <f t="shared" si="19"/>
        <v>91</v>
      </c>
      <c r="AJ94" s="182">
        <f>VLOOKUP($B94,'Lack of Reliability Index'!$A$2:$H$192,8,FALSE)</f>
        <v>1.3111111111111118</v>
      </c>
      <c r="AK94" s="51">
        <f>'Imputed and missing data hidden'!BA92</f>
        <v>2</v>
      </c>
      <c r="AL94" s="180">
        <f t="shared" si="20"/>
        <v>3.9215686274509803E-2</v>
      </c>
      <c r="AM94" s="51" t="str">
        <f t="shared" si="21"/>
        <v/>
      </c>
      <c r="AN94" s="181">
        <f>'Indicator Date hidden2'!BB93</f>
        <v>0.14583333333333334</v>
      </c>
      <c r="AO94" s="187"/>
    </row>
    <row r="95" spans="1:41" ht="15.75" thickBot="1" x14ac:dyDescent="0.3">
      <c r="A95" s="130" t="s">
        <v>846</v>
      </c>
      <c r="B95" s="47" t="s">
        <v>171</v>
      </c>
      <c r="C95" s="158">
        <f>'Hazard &amp; Exposure'!AO94</f>
        <v>4</v>
      </c>
      <c r="D95" s="157">
        <f>'Hazard &amp; Exposure'!AP94</f>
        <v>9.1</v>
      </c>
      <c r="E95" s="157">
        <f>'Hazard &amp; Exposure'!AQ94</f>
        <v>0</v>
      </c>
      <c r="F95" s="157">
        <f>'Hazard &amp; Exposure'!AR94</f>
        <v>3.5</v>
      </c>
      <c r="G95" s="157">
        <f>'Hazard &amp; Exposure'!AU94</f>
        <v>2.5</v>
      </c>
      <c r="H95" s="43">
        <f>'Hazard &amp; Exposure'!AV94</f>
        <v>4.8</v>
      </c>
      <c r="I95" s="157">
        <f>'Hazard &amp; Exposure'!AY94</f>
        <v>2.1</v>
      </c>
      <c r="J95" s="157">
        <f>'Hazard &amp; Exposure'!BB94</f>
        <v>0</v>
      </c>
      <c r="K95" s="43">
        <f>'Hazard &amp; Exposure'!BC94</f>
        <v>1.5</v>
      </c>
      <c r="L95" s="44">
        <f t="shared" si="15"/>
        <v>3.3</v>
      </c>
      <c r="M95" s="155">
        <f>Vulnerability!E94</f>
        <v>7.2</v>
      </c>
      <c r="N95" s="153">
        <f>Vulnerability!H94</f>
        <v>4.7</v>
      </c>
      <c r="O95" s="153">
        <f>Vulnerability!M94</f>
        <v>1.8</v>
      </c>
      <c r="P95" s="43">
        <f>Vulnerability!N94</f>
        <v>5.2</v>
      </c>
      <c r="Q95" s="153">
        <f>Vulnerability!S94</f>
        <v>0</v>
      </c>
      <c r="R95" s="152">
        <f>Vulnerability!W94</f>
        <v>1.5</v>
      </c>
      <c r="S95" s="152">
        <f>Vulnerability!Z94</f>
        <v>5.4</v>
      </c>
      <c r="T95" s="152">
        <f>Vulnerability!AC94</f>
        <v>0.1</v>
      </c>
      <c r="U95" s="152">
        <f>Vulnerability!AI94</f>
        <v>5.7</v>
      </c>
      <c r="V95" s="153">
        <f>Vulnerability!AJ94</f>
        <v>3.5</v>
      </c>
      <c r="W95" s="43">
        <f>Vulnerability!AK94</f>
        <v>1.9</v>
      </c>
      <c r="X95" s="44">
        <f t="shared" si="16"/>
        <v>3.7</v>
      </c>
      <c r="Y95" s="168">
        <f>'Lack of Coping Capacity'!D94</f>
        <v>6.1</v>
      </c>
      <c r="Z95" s="151">
        <f>'Lack of Coping Capacity'!G94</f>
        <v>6.5</v>
      </c>
      <c r="AA95" s="43">
        <f>'Lack of Coping Capacity'!H94</f>
        <v>6.3</v>
      </c>
      <c r="AB95" s="151">
        <f>'Lack of Coping Capacity'!M94</f>
        <v>5.2</v>
      </c>
      <c r="AC95" s="151">
        <f>'Lack of Coping Capacity'!R94</f>
        <v>5.7</v>
      </c>
      <c r="AD95" s="151">
        <f>'Lack of Coping Capacity'!W94</f>
        <v>6.8</v>
      </c>
      <c r="AE95" s="43">
        <f>'Lack of Coping Capacity'!X94</f>
        <v>5.9</v>
      </c>
      <c r="AF95" s="44">
        <f t="shared" si="17"/>
        <v>6.1</v>
      </c>
      <c r="AG95" s="160">
        <f t="shared" si="18"/>
        <v>4.2</v>
      </c>
      <c r="AH95" s="186" t="str">
        <f t="shared" si="22"/>
        <v>Medium</v>
      </c>
      <c r="AI95" s="179">
        <f t="shared" si="19"/>
        <v>74</v>
      </c>
      <c r="AJ95" s="182">
        <f>VLOOKUP($B95,'Lack of Reliability Index'!$A$2:$H$192,8,FALSE)</f>
        <v>2.1333333333333337</v>
      </c>
      <c r="AK95" s="51">
        <f>'Imputed and missing data hidden'!BA93</f>
        <v>0</v>
      </c>
      <c r="AL95" s="180">
        <f t="shared" si="20"/>
        <v>0</v>
      </c>
      <c r="AM95" s="51" t="str">
        <f t="shared" si="21"/>
        <v/>
      </c>
      <c r="AN95" s="181">
        <f>'Indicator Date hidden2'!BB94</f>
        <v>0.4</v>
      </c>
      <c r="AO95" s="187"/>
    </row>
    <row r="96" spans="1:41" ht="15.75" thickBot="1" x14ac:dyDescent="0.3">
      <c r="A96" s="130" t="s">
        <v>378</v>
      </c>
      <c r="B96" s="47" t="s">
        <v>172</v>
      </c>
      <c r="C96" s="158">
        <f>'Hazard &amp; Exposure'!AO95</f>
        <v>0.1</v>
      </c>
      <c r="D96" s="157">
        <f>'Hazard &amp; Exposure'!AP95</f>
        <v>6.6</v>
      </c>
      <c r="E96" s="157">
        <f>'Hazard &amp; Exposure'!AQ95</f>
        <v>0</v>
      </c>
      <c r="F96" s="157">
        <f>'Hazard &amp; Exposure'!AR95</f>
        <v>0</v>
      </c>
      <c r="G96" s="157">
        <f>'Hazard &amp; Exposure'!AU95</f>
        <v>2</v>
      </c>
      <c r="H96" s="43">
        <f>'Hazard &amp; Exposure'!AV95</f>
        <v>2.2000000000000002</v>
      </c>
      <c r="I96" s="157">
        <f>'Hazard &amp; Exposure'!AY95</f>
        <v>0.1</v>
      </c>
      <c r="J96" s="157">
        <f>'Hazard &amp; Exposure'!BB95</f>
        <v>0</v>
      </c>
      <c r="K96" s="43">
        <f>'Hazard &amp; Exposure'!BC95</f>
        <v>0.1</v>
      </c>
      <c r="L96" s="44">
        <f t="shared" si="15"/>
        <v>1.2</v>
      </c>
      <c r="M96" s="155">
        <f>Vulnerability!E95</f>
        <v>1.8</v>
      </c>
      <c r="N96" s="153">
        <f>Vulnerability!H95</f>
        <v>2.6</v>
      </c>
      <c r="O96" s="153">
        <f>Vulnerability!M95</f>
        <v>0</v>
      </c>
      <c r="P96" s="43">
        <f>Vulnerability!N95</f>
        <v>1.6</v>
      </c>
      <c r="Q96" s="153">
        <f>Vulnerability!S95</f>
        <v>1.2</v>
      </c>
      <c r="R96" s="152">
        <f>Vulnerability!W95</f>
        <v>1.1000000000000001</v>
      </c>
      <c r="S96" s="152">
        <f>Vulnerability!Z95</f>
        <v>0.4</v>
      </c>
      <c r="T96" s="152">
        <f>Vulnerability!AC95</f>
        <v>0</v>
      </c>
      <c r="U96" s="152">
        <f>Vulnerability!AI95</f>
        <v>1.6</v>
      </c>
      <c r="V96" s="153">
        <f>Vulnerability!AJ95</f>
        <v>0.8</v>
      </c>
      <c r="W96" s="43">
        <f>Vulnerability!AK95</f>
        <v>1</v>
      </c>
      <c r="X96" s="44">
        <f t="shared" si="16"/>
        <v>1.3</v>
      </c>
      <c r="Y96" s="168" t="str">
        <f>'Lack of Coping Capacity'!D95</f>
        <v>x</v>
      </c>
      <c r="Z96" s="151">
        <f>'Lack of Coping Capacity'!G95</f>
        <v>3.6</v>
      </c>
      <c r="AA96" s="43">
        <f>'Lack of Coping Capacity'!H95</f>
        <v>3.6</v>
      </c>
      <c r="AB96" s="151">
        <f>'Lack of Coping Capacity'!M95</f>
        <v>1.4</v>
      </c>
      <c r="AC96" s="151">
        <f>'Lack of Coping Capacity'!R95</f>
        <v>0.8</v>
      </c>
      <c r="AD96" s="151">
        <f>'Lack of Coping Capacity'!W95</f>
        <v>2</v>
      </c>
      <c r="AE96" s="43">
        <f>'Lack of Coping Capacity'!X95</f>
        <v>1.4</v>
      </c>
      <c r="AF96" s="44">
        <f t="shared" si="17"/>
        <v>2.6</v>
      </c>
      <c r="AG96" s="160">
        <f t="shared" si="18"/>
        <v>1.6</v>
      </c>
      <c r="AH96" s="186" t="str">
        <f t="shared" si="22"/>
        <v>Very Low</v>
      </c>
      <c r="AI96" s="179">
        <f t="shared" si="19"/>
        <v>169</v>
      </c>
      <c r="AJ96" s="182">
        <f>VLOOKUP($B96,'Lack of Reliability Index'!$A$2:$H$192,8,FALSE)</f>
        <v>2.4000000000000004</v>
      </c>
      <c r="AK96" s="51">
        <f>'Imputed and missing data hidden'!BA94</f>
        <v>5</v>
      </c>
      <c r="AL96" s="180">
        <f t="shared" si="20"/>
        <v>9.8039215686274508E-2</v>
      </c>
      <c r="AM96" s="51" t="str">
        <f t="shared" si="21"/>
        <v/>
      </c>
      <c r="AN96" s="181">
        <f>'Indicator Date hidden2'!BB95</f>
        <v>0.2</v>
      </c>
      <c r="AO96" s="187"/>
    </row>
    <row r="97" spans="1:41" ht="15.75" thickBot="1" x14ac:dyDescent="0.3">
      <c r="A97" s="130" t="s">
        <v>174</v>
      </c>
      <c r="B97" s="47" t="s">
        <v>173</v>
      </c>
      <c r="C97" s="158">
        <f>'Hazard &amp; Exposure'!AO96</f>
        <v>6.5</v>
      </c>
      <c r="D97" s="157">
        <f>'Hazard &amp; Exposure'!AP96</f>
        <v>1.2</v>
      </c>
      <c r="E97" s="157">
        <f>'Hazard &amp; Exposure'!AQ96</f>
        <v>7.2</v>
      </c>
      <c r="F97" s="157">
        <f>'Hazard &amp; Exposure'!AR96</f>
        <v>0</v>
      </c>
      <c r="G97" s="157">
        <f>'Hazard &amp; Exposure'!AU96</f>
        <v>2.6</v>
      </c>
      <c r="H97" s="43">
        <f>'Hazard &amp; Exposure'!AV96</f>
        <v>4.0999999999999996</v>
      </c>
      <c r="I97" s="157">
        <f>'Hazard &amp; Exposure'!AY96</f>
        <v>7.4</v>
      </c>
      <c r="J97" s="157">
        <f>'Hazard &amp; Exposure'!BB96</f>
        <v>7</v>
      </c>
      <c r="K97" s="43">
        <f>'Hazard &amp; Exposure'!BC96</f>
        <v>7</v>
      </c>
      <c r="L97" s="44">
        <f t="shared" si="15"/>
        <v>5.7</v>
      </c>
      <c r="M97" s="155">
        <f>Vulnerability!E96</f>
        <v>2.9</v>
      </c>
      <c r="N97" s="153">
        <f>Vulnerability!H96</f>
        <v>5.0999999999999996</v>
      </c>
      <c r="O97" s="153">
        <f>Vulnerability!M96</f>
        <v>5.8</v>
      </c>
      <c r="P97" s="43">
        <f>Vulnerability!N96</f>
        <v>4.2</v>
      </c>
      <c r="Q97" s="153">
        <f>Vulnerability!S96</f>
        <v>10</v>
      </c>
      <c r="R97" s="152">
        <f>Vulnerability!W96</f>
        <v>0.2</v>
      </c>
      <c r="S97" s="152">
        <f>Vulnerability!Z96</f>
        <v>0.6</v>
      </c>
      <c r="T97" s="152">
        <f>Vulnerability!AC96</f>
        <v>0</v>
      </c>
      <c r="U97" s="152">
        <f>Vulnerability!AI96</f>
        <v>1.7</v>
      </c>
      <c r="V97" s="153">
        <f>Vulnerability!AJ96</f>
        <v>0.6</v>
      </c>
      <c r="W97" s="43">
        <f>Vulnerability!AK96</f>
        <v>7.7</v>
      </c>
      <c r="X97" s="44">
        <f t="shared" si="16"/>
        <v>6.3</v>
      </c>
      <c r="Y97" s="168">
        <f>'Lack of Coping Capacity'!D96</f>
        <v>4.7</v>
      </c>
      <c r="Z97" s="151">
        <f>'Lack of Coping Capacity'!G96</f>
        <v>6.7</v>
      </c>
      <c r="AA97" s="43">
        <f>'Lack of Coping Capacity'!H96</f>
        <v>5.7</v>
      </c>
      <c r="AB97" s="151">
        <f>'Lack of Coping Capacity'!M96</f>
        <v>2.2999999999999998</v>
      </c>
      <c r="AC97" s="151">
        <f>'Lack of Coping Capacity'!R96</f>
        <v>0.8</v>
      </c>
      <c r="AD97" s="151">
        <f>'Lack of Coping Capacity'!W96</f>
        <v>3.4</v>
      </c>
      <c r="AE97" s="43">
        <f>'Lack of Coping Capacity'!X96</f>
        <v>2.2000000000000002</v>
      </c>
      <c r="AF97" s="44">
        <f t="shared" si="17"/>
        <v>4.2</v>
      </c>
      <c r="AG97" s="160">
        <f t="shared" si="18"/>
        <v>5.3</v>
      </c>
      <c r="AH97" s="186" t="str">
        <f t="shared" si="22"/>
        <v>High</v>
      </c>
      <c r="AI97" s="179">
        <f t="shared" si="19"/>
        <v>36</v>
      </c>
      <c r="AJ97" s="182">
        <f>VLOOKUP($B97,'Lack of Reliability Index'!$A$2:$H$192,8,FALSE)</f>
        <v>3.0370370370370372</v>
      </c>
      <c r="AK97" s="51">
        <f>'Imputed and missing data hidden'!BA95</f>
        <v>6</v>
      </c>
      <c r="AL97" s="180">
        <f t="shared" si="20"/>
        <v>0.11764705882352941</v>
      </c>
      <c r="AM97" s="51" t="str">
        <f t="shared" si="21"/>
        <v>YES</v>
      </c>
      <c r="AN97" s="181">
        <f>'Indicator Date hidden2'!BB96</f>
        <v>0.15555555555555556</v>
      </c>
      <c r="AO97" s="187"/>
    </row>
    <row r="98" spans="1:41" ht="15.75" thickBot="1" x14ac:dyDescent="0.3">
      <c r="A98" s="130" t="s">
        <v>176</v>
      </c>
      <c r="B98" s="47" t="s">
        <v>175</v>
      </c>
      <c r="C98" s="158">
        <f>'Hazard &amp; Exposure'!AO97</f>
        <v>0.1</v>
      </c>
      <c r="D98" s="157">
        <f>'Hazard &amp; Exposure'!AP97</f>
        <v>3</v>
      </c>
      <c r="E98" s="157">
        <f>'Hazard &amp; Exposure'!AQ97</f>
        <v>0</v>
      </c>
      <c r="F98" s="157">
        <f>'Hazard &amp; Exposure'!AR97</f>
        <v>0</v>
      </c>
      <c r="G98" s="157">
        <f>'Hazard &amp; Exposure'!AU97</f>
        <v>5.3</v>
      </c>
      <c r="H98" s="43">
        <f>'Hazard &amp; Exposure'!AV97</f>
        <v>2</v>
      </c>
      <c r="I98" s="157">
        <f>'Hazard &amp; Exposure'!AY97</f>
        <v>3.9</v>
      </c>
      <c r="J98" s="157">
        <f>'Hazard &amp; Exposure'!BB97</f>
        <v>0</v>
      </c>
      <c r="K98" s="43">
        <f>'Hazard &amp; Exposure'!BC97</f>
        <v>2.7</v>
      </c>
      <c r="L98" s="44">
        <f t="shared" si="15"/>
        <v>2.4</v>
      </c>
      <c r="M98" s="155">
        <f>Vulnerability!E97</f>
        <v>8</v>
      </c>
      <c r="N98" s="153">
        <f>Vulnerability!H97</f>
        <v>7.3</v>
      </c>
      <c r="O98" s="153">
        <f>Vulnerability!M97</f>
        <v>2.1</v>
      </c>
      <c r="P98" s="43">
        <f>Vulnerability!N97</f>
        <v>6.4</v>
      </c>
      <c r="Q98" s="153">
        <f>Vulnerability!S97</f>
        <v>0</v>
      </c>
      <c r="R98" s="152">
        <f>Vulnerability!W97</f>
        <v>10</v>
      </c>
      <c r="S98" s="152">
        <f>Vulnerability!Z97</f>
        <v>4.8</v>
      </c>
      <c r="T98" s="152">
        <f>Vulnerability!AC97</f>
        <v>10</v>
      </c>
      <c r="U98" s="152">
        <f>Vulnerability!AI97</f>
        <v>4</v>
      </c>
      <c r="V98" s="153">
        <f>Vulnerability!AJ97</f>
        <v>8.4</v>
      </c>
      <c r="W98" s="43">
        <f>Vulnerability!AK97</f>
        <v>5.6</v>
      </c>
      <c r="X98" s="44">
        <f t="shared" si="16"/>
        <v>6</v>
      </c>
      <c r="Y98" s="168">
        <f>'Lack of Coping Capacity'!D97</f>
        <v>8.4</v>
      </c>
      <c r="Z98" s="151">
        <f>'Lack of Coping Capacity'!G97</f>
        <v>6.2</v>
      </c>
      <c r="AA98" s="43">
        <f>'Lack of Coping Capacity'!H97</f>
        <v>7.3</v>
      </c>
      <c r="AB98" s="151">
        <f>'Lack of Coping Capacity'!M97</f>
        <v>6.1</v>
      </c>
      <c r="AC98" s="151">
        <f>'Lack of Coping Capacity'!R97</f>
        <v>6.5</v>
      </c>
      <c r="AD98" s="151">
        <f>'Lack of Coping Capacity'!W97</f>
        <v>5.7</v>
      </c>
      <c r="AE98" s="43">
        <f>'Lack of Coping Capacity'!X97</f>
        <v>6.1</v>
      </c>
      <c r="AF98" s="44">
        <f t="shared" si="17"/>
        <v>6.7</v>
      </c>
      <c r="AG98" s="160">
        <f t="shared" si="18"/>
        <v>4.5999999999999996</v>
      </c>
      <c r="AH98" s="186" t="str">
        <f t="shared" si="22"/>
        <v>Medium</v>
      </c>
      <c r="AI98" s="179">
        <f t="shared" si="19"/>
        <v>60</v>
      </c>
      <c r="AJ98" s="182">
        <f>VLOOKUP($B98,'Lack of Reliability Index'!$A$2:$H$192,8,FALSE)</f>
        <v>2.1999999999999993</v>
      </c>
      <c r="AK98" s="51">
        <f>'Imputed and missing data hidden'!BA96</f>
        <v>2</v>
      </c>
      <c r="AL98" s="180">
        <f t="shared" si="20"/>
        <v>3.9215686274509803E-2</v>
      </c>
      <c r="AM98" s="51" t="str">
        <f t="shared" si="21"/>
        <v/>
      </c>
      <c r="AN98" s="181">
        <f>'Indicator Date hidden2'!BB97</f>
        <v>0.3125</v>
      </c>
      <c r="AO98" s="187"/>
    </row>
    <row r="99" spans="1:41" ht="15.75" thickBot="1" x14ac:dyDescent="0.3">
      <c r="A99" s="130" t="s">
        <v>178</v>
      </c>
      <c r="B99" s="47" t="s">
        <v>177</v>
      </c>
      <c r="C99" s="158">
        <f>'Hazard &amp; Exposure'!AO98</f>
        <v>0.1</v>
      </c>
      <c r="D99" s="157">
        <f>'Hazard &amp; Exposure'!AP98</f>
        <v>6.2</v>
      </c>
      <c r="E99" s="157">
        <f>'Hazard &amp; Exposure'!AQ98</f>
        <v>5.5</v>
      </c>
      <c r="F99" s="157">
        <f>'Hazard &amp; Exposure'!AR98</f>
        <v>0</v>
      </c>
      <c r="G99" s="157">
        <f>'Hazard &amp; Exposure'!AU98</f>
        <v>0.5</v>
      </c>
      <c r="H99" s="43">
        <f>'Hazard &amp; Exposure'!AV98</f>
        <v>3</v>
      </c>
      <c r="I99" s="157">
        <f>'Hazard &amp; Exposure'!AY98</f>
        <v>3.7</v>
      </c>
      <c r="J99" s="157">
        <f>'Hazard &amp; Exposure'!BB98</f>
        <v>0</v>
      </c>
      <c r="K99" s="43">
        <f>'Hazard &amp; Exposure'!BC98</f>
        <v>2.6</v>
      </c>
      <c r="L99" s="44">
        <f t="shared" si="15"/>
        <v>2.8</v>
      </c>
      <c r="M99" s="155">
        <f>Vulnerability!E98</f>
        <v>8.9</v>
      </c>
      <c r="N99" s="153">
        <f>Vulnerability!H98</f>
        <v>5.8</v>
      </c>
      <c r="O99" s="153">
        <f>Vulnerability!M98</f>
        <v>7.6</v>
      </c>
      <c r="P99" s="43">
        <f>Vulnerability!N98</f>
        <v>7.8</v>
      </c>
      <c r="Q99" s="153">
        <f>Vulnerability!S98</f>
        <v>3.6</v>
      </c>
      <c r="R99" s="152">
        <f>Vulnerability!W98</f>
        <v>4.9000000000000004</v>
      </c>
      <c r="S99" s="152">
        <f>Vulnerability!Z98</f>
        <v>4.3</v>
      </c>
      <c r="T99" s="152">
        <f>Vulnerability!AC98</f>
        <v>0.1</v>
      </c>
      <c r="U99" s="152">
        <f>Vulnerability!AI98</f>
        <v>8.6</v>
      </c>
      <c r="V99" s="153">
        <f>Vulnerability!AJ98</f>
        <v>5.3</v>
      </c>
      <c r="W99" s="43">
        <f>Vulnerability!AK98</f>
        <v>4.5</v>
      </c>
      <c r="X99" s="44">
        <f t="shared" si="16"/>
        <v>6.4</v>
      </c>
      <c r="Y99" s="168" t="str">
        <f>'Lack of Coping Capacity'!D98</f>
        <v>x</v>
      </c>
      <c r="Z99" s="151">
        <f>'Lack of Coping Capacity'!G98</f>
        <v>7.3</v>
      </c>
      <c r="AA99" s="43">
        <f>'Lack of Coping Capacity'!H98</f>
        <v>7.3</v>
      </c>
      <c r="AB99" s="151">
        <f>'Lack of Coping Capacity'!M98</f>
        <v>8</v>
      </c>
      <c r="AC99" s="151">
        <f>'Lack of Coping Capacity'!R98</f>
        <v>7.8</v>
      </c>
      <c r="AD99" s="151">
        <f>'Lack of Coping Capacity'!W98</f>
        <v>8.1999999999999993</v>
      </c>
      <c r="AE99" s="43">
        <f>'Lack of Coping Capacity'!X98</f>
        <v>8</v>
      </c>
      <c r="AF99" s="44">
        <f t="shared" si="17"/>
        <v>7.7</v>
      </c>
      <c r="AG99" s="160">
        <f t="shared" si="18"/>
        <v>5.2</v>
      </c>
      <c r="AH99" s="186" t="str">
        <f t="shared" si="22"/>
        <v>High</v>
      </c>
      <c r="AI99" s="179">
        <f t="shared" si="19"/>
        <v>38</v>
      </c>
      <c r="AJ99" s="182">
        <f>VLOOKUP($B99,'Lack of Reliability Index'!$A$2:$H$192,8,FALSE)</f>
        <v>3.0695035460992912</v>
      </c>
      <c r="AK99" s="51">
        <f>'Imputed and missing data hidden'!BA97</f>
        <v>3</v>
      </c>
      <c r="AL99" s="180">
        <f t="shared" si="20"/>
        <v>5.8823529411764705E-2</v>
      </c>
      <c r="AM99" s="51" t="str">
        <f t="shared" si="21"/>
        <v/>
      </c>
      <c r="AN99" s="181">
        <f>'Indicator Date hidden2'!BB98</f>
        <v>0.42553191489361702</v>
      </c>
      <c r="AO99" s="187"/>
    </row>
    <row r="100" spans="1:41" ht="15.75" thickBot="1" x14ac:dyDescent="0.3">
      <c r="A100" s="130" t="s">
        <v>180</v>
      </c>
      <c r="B100" s="47" t="s">
        <v>179</v>
      </c>
      <c r="C100" s="158">
        <f>'Hazard &amp; Exposure'!AO99</f>
        <v>5.4</v>
      </c>
      <c r="D100" s="157">
        <f>'Hazard &amp; Exposure'!AP99</f>
        <v>2.6</v>
      </c>
      <c r="E100" s="157">
        <f>'Hazard &amp; Exposure'!AQ99</f>
        <v>7.3</v>
      </c>
      <c r="F100" s="157">
        <f>'Hazard &amp; Exposure'!AR99</f>
        <v>0</v>
      </c>
      <c r="G100" s="157">
        <f>'Hazard &amp; Exposure'!AU99</f>
        <v>5</v>
      </c>
      <c r="H100" s="43">
        <f>'Hazard &amp; Exposure'!AV99</f>
        <v>4.5</v>
      </c>
      <c r="I100" s="157">
        <f>'Hazard &amp; Exposure'!AY99</f>
        <v>10</v>
      </c>
      <c r="J100" s="157">
        <f>'Hazard &amp; Exposure'!BB99</f>
        <v>10</v>
      </c>
      <c r="K100" s="43">
        <f>'Hazard &amp; Exposure'!BC99</f>
        <v>10</v>
      </c>
      <c r="L100" s="44">
        <f t="shared" ref="L100:L131" si="23">ROUND((10-GEOMEAN(((10-H100)/10*9+1),((10-K100)/10*9+1)))/9*10,1)</f>
        <v>8.4</v>
      </c>
      <c r="M100" s="155">
        <f>Vulnerability!E99</f>
        <v>3.1</v>
      </c>
      <c r="N100" s="153">
        <f>Vulnerability!H99</f>
        <v>2.2000000000000002</v>
      </c>
      <c r="O100" s="153">
        <f>Vulnerability!M99</f>
        <v>1.6</v>
      </c>
      <c r="P100" s="43">
        <f>Vulnerability!N99</f>
        <v>2.5</v>
      </c>
      <c r="Q100" s="153">
        <f>Vulnerability!S99</f>
        <v>7.6</v>
      </c>
      <c r="R100" s="152">
        <f>Vulnerability!W99</f>
        <v>0.7</v>
      </c>
      <c r="S100" s="152">
        <f>Vulnerability!Z99</f>
        <v>1.1000000000000001</v>
      </c>
      <c r="T100" s="152">
        <f>Vulnerability!AC99</f>
        <v>0</v>
      </c>
      <c r="U100" s="152">
        <f>Vulnerability!AI99</f>
        <v>1.2</v>
      </c>
      <c r="V100" s="153">
        <f>Vulnerability!AJ99</f>
        <v>0.8</v>
      </c>
      <c r="W100" s="43">
        <f>Vulnerability!AK99</f>
        <v>5.0999999999999996</v>
      </c>
      <c r="X100" s="44">
        <f t="shared" ref="X100:X131" si="24">ROUND((10-GEOMEAN(((10-P100)/10*9+1),((10-W100)/10*9+1)))/9*10,1)</f>
        <v>3.9</v>
      </c>
      <c r="Y100" s="168" t="str">
        <f>'Lack of Coping Capacity'!D99</f>
        <v>x</v>
      </c>
      <c r="Z100" s="151">
        <f>'Lack of Coping Capacity'!G99</f>
        <v>8.6</v>
      </c>
      <c r="AA100" s="43">
        <f>'Lack of Coping Capacity'!H99</f>
        <v>8.6</v>
      </c>
      <c r="AB100" s="151">
        <f>'Lack of Coping Capacity'!M99</f>
        <v>3.5</v>
      </c>
      <c r="AC100" s="151">
        <f>'Lack of Coping Capacity'!R99</f>
        <v>5.0999999999999996</v>
      </c>
      <c r="AD100" s="151">
        <f>'Lack of Coping Capacity'!W99</f>
        <v>3.5</v>
      </c>
      <c r="AE100" s="43">
        <f>'Lack of Coping Capacity'!X99</f>
        <v>4</v>
      </c>
      <c r="AF100" s="44">
        <f t="shared" ref="AF100:AF131" si="25">ROUND((10-GEOMEAN(((10-AA100)/10*9+1),((10-AE100)/10*9+1)))/9*10,1)</f>
        <v>6.9</v>
      </c>
      <c r="AG100" s="160">
        <f t="shared" ref="AG100:AG131" si="26">ROUND(L100^(1/3)*X100^(1/3)*AF100^(1/3),1)</f>
        <v>6.1</v>
      </c>
      <c r="AH100" s="186" t="str">
        <f t="shared" si="22"/>
        <v>High</v>
      </c>
      <c r="AI100" s="179">
        <f t="shared" ref="AI100:AI131" si="27">_xlfn.RANK.EQ(AG100,AG$4:AG$194)</f>
        <v>20</v>
      </c>
      <c r="AJ100" s="182">
        <f>VLOOKUP($B100,'Lack of Reliability Index'!$A$2:$H$192,8,FALSE)</f>
        <v>7.8294573643410841</v>
      </c>
      <c r="AK100" s="51">
        <f>'Imputed and missing data hidden'!BA98</f>
        <v>10</v>
      </c>
      <c r="AL100" s="180">
        <f t="shared" ref="AL100:AL131" si="28">AK100/51</f>
        <v>0.19607843137254902</v>
      </c>
      <c r="AM100" s="51" t="str">
        <f t="shared" ref="AM100:AM131" si="29">IF(J100&gt;=7,"YES","")</f>
        <v>YES</v>
      </c>
      <c r="AN100" s="181">
        <f>'Indicator Date hidden2'!BB99</f>
        <v>0.67441860465116277</v>
      </c>
      <c r="AO100" s="187"/>
    </row>
    <row r="101" spans="1:41" ht="15.75" thickBot="1" x14ac:dyDescent="0.3">
      <c r="A101" s="130" t="s">
        <v>182</v>
      </c>
      <c r="B101" s="47" t="s">
        <v>181</v>
      </c>
      <c r="C101" s="158">
        <f>'Hazard &amp; Exposure'!AO100</f>
        <v>5.2</v>
      </c>
      <c r="D101" s="157">
        <f>'Hazard &amp; Exposure'!AP100</f>
        <v>0.1</v>
      </c>
      <c r="E101" s="157">
        <f>'Hazard &amp; Exposure'!AQ100</f>
        <v>0</v>
      </c>
      <c r="F101" s="157">
        <f>'Hazard &amp; Exposure'!AR100</f>
        <v>0</v>
      </c>
      <c r="G101" s="157">
        <f>'Hazard &amp; Exposure'!AU100</f>
        <v>0</v>
      </c>
      <c r="H101" s="43">
        <f>'Hazard &amp; Exposure'!AV100</f>
        <v>1.3</v>
      </c>
      <c r="I101" s="157">
        <f>'Hazard &amp; Exposure'!AY100</f>
        <v>0.1</v>
      </c>
      <c r="J101" s="157">
        <f>'Hazard &amp; Exposure'!BB100</f>
        <v>0</v>
      </c>
      <c r="K101" s="43">
        <f>'Hazard &amp; Exposure'!BC100</f>
        <v>0.1</v>
      </c>
      <c r="L101" s="44">
        <f t="shared" si="23"/>
        <v>0.7</v>
      </c>
      <c r="M101" s="155">
        <f>Vulnerability!E100</f>
        <v>0.6</v>
      </c>
      <c r="N101" s="153" t="str">
        <f>Vulnerability!H100</f>
        <v>x</v>
      </c>
      <c r="O101" s="153">
        <f>Vulnerability!M100</f>
        <v>0</v>
      </c>
      <c r="P101" s="43">
        <f>Vulnerability!N100</f>
        <v>0.4</v>
      </c>
      <c r="Q101" s="153">
        <f>Vulnerability!S100</f>
        <v>2.2999999999999998</v>
      </c>
      <c r="R101" s="152" t="str">
        <f>Vulnerability!W100</f>
        <v>x</v>
      </c>
      <c r="S101" s="152" t="str">
        <f>Vulnerability!Z100</f>
        <v>x</v>
      </c>
      <c r="T101" s="152">
        <f>Vulnerability!AC100</f>
        <v>0</v>
      </c>
      <c r="U101" s="152">
        <f>Vulnerability!AI100</f>
        <v>0</v>
      </c>
      <c r="V101" s="153">
        <f>Vulnerability!AJ100</f>
        <v>0</v>
      </c>
      <c r="W101" s="43">
        <f>Vulnerability!AK100</f>
        <v>1.2</v>
      </c>
      <c r="X101" s="44">
        <f t="shared" si="24"/>
        <v>0.8</v>
      </c>
      <c r="Y101" s="168" t="str">
        <f>'Lack of Coping Capacity'!D100</f>
        <v>x</v>
      </c>
      <c r="Z101" s="151">
        <f>'Lack of Coping Capacity'!G100</f>
        <v>1.6</v>
      </c>
      <c r="AA101" s="43">
        <f>'Lack of Coping Capacity'!H100</f>
        <v>1.6</v>
      </c>
      <c r="AB101" s="151">
        <f>'Lack of Coping Capacity'!M100</f>
        <v>1.5</v>
      </c>
      <c r="AC101" s="151">
        <f>'Lack of Coping Capacity'!R100</f>
        <v>0</v>
      </c>
      <c r="AD101" s="151" t="str">
        <f>'Lack of Coping Capacity'!W100</f>
        <v>x</v>
      </c>
      <c r="AE101" s="43">
        <f>'Lack of Coping Capacity'!X100</f>
        <v>0.8</v>
      </c>
      <c r="AF101" s="44">
        <f t="shared" si="25"/>
        <v>1.2</v>
      </c>
      <c r="AG101" s="160">
        <f t="shared" si="26"/>
        <v>0.9</v>
      </c>
      <c r="AH101" s="186" t="str">
        <f t="shared" si="22"/>
        <v>Very Low</v>
      </c>
      <c r="AI101" s="179">
        <f t="shared" si="27"/>
        <v>186</v>
      </c>
      <c r="AJ101" s="182">
        <f>VLOOKUP($B101,'Lack of Reliability Index'!$A$2:$H$192,8,FALSE)</f>
        <v>4.1666666666666661</v>
      </c>
      <c r="AK101" s="51">
        <f>'Imputed and missing data hidden'!BA99</f>
        <v>23</v>
      </c>
      <c r="AL101" s="180">
        <f t="shared" si="28"/>
        <v>0.45098039215686275</v>
      </c>
      <c r="AM101" s="51" t="str">
        <f t="shared" si="29"/>
        <v/>
      </c>
      <c r="AN101" s="181">
        <f>'Indicator Date hidden2'!BB100</f>
        <v>3.125E-2</v>
      </c>
      <c r="AO101" s="187"/>
    </row>
    <row r="102" spans="1:41" ht="15.75" thickBot="1" x14ac:dyDescent="0.3">
      <c r="A102" s="130" t="s">
        <v>184</v>
      </c>
      <c r="B102" s="47" t="s">
        <v>183</v>
      </c>
      <c r="C102" s="158">
        <f>'Hazard &amp; Exposure'!AO101</f>
        <v>0.1</v>
      </c>
      <c r="D102" s="157">
        <f>'Hazard &amp; Exposure'!AP101</f>
        <v>4.7</v>
      </c>
      <c r="E102" s="157">
        <f>'Hazard &amp; Exposure'!AQ101</f>
        <v>0</v>
      </c>
      <c r="F102" s="157">
        <f>'Hazard &amp; Exposure'!AR101</f>
        <v>0</v>
      </c>
      <c r="G102" s="157">
        <f>'Hazard &amp; Exposure'!AU101</f>
        <v>3.1</v>
      </c>
      <c r="H102" s="43">
        <f>'Hazard &amp; Exposure'!AV101</f>
        <v>1.8</v>
      </c>
      <c r="I102" s="157">
        <f>'Hazard &amp; Exposure'!AY101</f>
        <v>0</v>
      </c>
      <c r="J102" s="157">
        <f>'Hazard &amp; Exposure'!BB101</f>
        <v>0</v>
      </c>
      <c r="K102" s="43">
        <f>'Hazard &amp; Exposure'!BC101</f>
        <v>0</v>
      </c>
      <c r="L102" s="44">
        <f t="shared" si="23"/>
        <v>0.9</v>
      </c>
      <c r="M102" s="155">
        <f>Vulnerability!E101</f>
        <v>1.6</v>
      </c>
      <c r="N102" s="153">
        <f>Vulnerability!H101</f>
        <v>2.1</v>
      </c>
      <c r="O102" s="153">
        <f>Vulnerability!M101</f>
        <v>0</v>
      </c>
      <c r="P102" s="43">
        <f>Vulnerability!N101</f>
        <v>1.3</v>
      </c>
      <c r="Q102" s="153">
        <f>Vulnerability!S101</f>
        <v>1.8</v>
      </c>
      <c r="R102" s="152">
        <f>Vulnerability!W101</f>
        <v>0.7</v>
      </c>
      <c r="S102" s="152">
        <f>Vulnerability!Z101</f>
        <v>0.4</v>
      </c>
      <c r="T102" s="152">
        <f>Vulnerability!AC101</f>
        <v>0</v>
      </c>
      <c r="U102" s="152">
        <f>Vulnerability!AI101</f>
        <v>1.3</v>
      </c>
      <c r="V102" s="153">
        <f>Vulnerability!AJ101</f>
        <v>0.6</v>
      </c>
      <c r="W102" s="43">
        <f>Vulnerability!AK101</f>
        <v>1.2</v>
      </c>
      <c r="X102" s="44">
        <f t="shared" si="24"/>
        <v>1.3</v>
      </c>
      <c r="Y102" s="168" t="str">
        <f>'Lack of Coping Capacity'!D101</f>
        <v>x</v>
      </c>
      <c r="Z102" s="151">
        <f>'Lack of Coping Capacity'!G101</f>
        <v>3.5</v>
      </c>
      <c r="AA102" s="43">
        <f>'Lack of Coping Capacity'!H101</f>
        <v>3.5</v>
      </c>
      <c r="AB102" s="151">
        <f>'Lack of Coping Capacity'!M101</f>
        <v>1.5</v>
      </c>
      <c r="AC102" s="151">
        <f>'Lack of Coping Capacity'!R101</f>
        <v>0.5</v>
      </c>
      <c r="AD102" s="151">
        <f>'Lack of Coping Capacity'!W101</f>
        <v>1.3</v>
      </c>
      <c r="AE102" s="43">
        <f>'Lack of Coping Capacity'!X101</f>
        <v>1.1000000000000001</v>
      </c>
      <c r="AF102" s="44">
        <f t="shared" si="25"/>
        <v>2.4</v>
      </c>
      <c r="AG102" s="160">
        <f t="shared" si="26"/>
        <v>1.4</v>
      </c>
      <c r="AH102" s="186" t="str">
        <f t="shared" si="22"/>
        <v>Very Low</v>
      </c>
      <c r="AI102" s="179">
        <f t="shared" si="27"/>
        <v>175</v>
      </c>
      <c r="AJ102" s="182">
        <f>VLOOKUP($B102,'Lack of Reliability Index'!$A$2:$H$192,8,FALSE)</f>
        <v>2.518518518518519</v>
      </c>
      <c r="AK102" s="51">
        <f>'Imputed and missing data hidden'!BA100</f>
        <v>5</v>
      </c>
      <c r="AL102" s="180">
        <f t="shared" si="28"/>
        <v>9.8039215686274508E-2</v>
      </c>
      <c r="AM102" s="51" t="str">
        <f t="shared" si="29"/>
        <v/>
      </c>
      <c r="AN102" s="181">
        <f>'Indicator Date hidden2'!BB101</f>
        <v>0.22222222222222221</v>
      </c>
      <c r="AO102" s="187"/>
    </row>
    <row r="103" spans="1:41" ht="15.75" thickBot="1" x14ac:dyDescent="0.3">
      <c r="A103" s="130" t="s">
        <v>186</v>
      </c>
      <c r="B103" s="47" t="s">
        <v>185</v>
      </c>
      <c r="C103" s="158">
        <f>'Hazard &amp; Exposure'!AO102</f>
        <v>0.1</v>
      </c>
      <c r="D103" s="157">
        <f>'Hazard &amp; Exposure'!AP102</f>
        <v>2</v>
      </c>
      <c r="E103" s="157">
        <f>'Hazard &amp; Exposure'!AQ102</f>
        <v>0</v>
      </c>
      <c r="F103" s="157">
        <f>'Hazard &amp; Exposure'!AR102</f>
        <v>0</v>
      </c>
      <c r="G103" s="157">
        <f>'Hazard &amp; Exposure'!AU102</f>
        <v>0</v>
      </c>
      <c r="H103" s="43">
        <f>'Hazard &amp; Exposure'!AV102</f>
        <v>0.5</v>
      </c>
      <c r="I103" s="157">
        <f>'Hazard &amp; Exposure'!AY102</f>
        <v>0</v>
      </c>
      <c r="J103" s="157">
        <f>'Hazard &amp; Exposure'!BB102</f>
        <v>0</v>
      </c>
      <c r="K103" s="43">
        <f>'Hazard &amp; Exposure'!BC102</f>
        <v>0</v>
      </c>
      <c r="L103" s="44">
        <f t="shared" si="23"/>
        <v>0.3</v>
      </c>
      <c r="M103" s="155">
        <f>Vulnerability!E102</f>
        <v>0.8</v>
      </c>
      <c r="N103" s="153">
        <f>Vulnerability!H102</f>
        <v>1.7</v>
      </c>
      <c r="O103" s="153">
        <f>Vulnerability!M102</f>
        <v>0</v>
      </c>
      <c r="P103" s="43">
        <f>Vulnerability!N102</f>
        <v>0.8</v>
      </c>
      <c r="Q103" s="153">
        <f>Vulnerability!S102</f>
        <v>2.7</v>
      </c>
      <c r="R103" s="152">
        <f>Vulnerability!W102</f>
        <v>0.1</v>
      </c>
      <c r="S103" s="152">
        <f>Vulnerability!Z102</f>
        <v>0.2</v>
      </c>
      <c r="T103" s="152">
        <f>Vulnerability!AC102</f>
        <v>0</v>
      </c>
      <c r="U103" s="152">
        <f>Vulnerability!AI102</f>
        <v>0.9</v>
      </c>
      <c r="V103" s="153">
        <f>Vulnerability!AJ102</f>
        <v>0.3</v>
      </c>
      <c r="W103" s="43">
        <f>Vulnerability!AK102</f>
        <v>1.6</v>
      </c>
      <c r="X103" s="44">
        <f t="shared" si="24"/>
        <v>1.2</v>
      </c>
      <c r="Y103" s="168" t="str">
        <f>'Lack of Coping Capacity'!D102</f>
        <v>x</v>
      </c>
      <c r="Z103" s="151">
        <f>'Lack of Coping Capacity'!G102</f>
        <v>1.7</v>
      </c>
      <c r="AA103" s="43">
        <f>'Lack of Coping Capacity'!H102</f>
        <v>1.7</v>
      </c>
      <c r="AB103" s="151">
        <f>'Lack of Coping Capacity'!M102</f>
        <v>1</v>
      </c>
      <c r="AC103" s="151">
        <f>'Lack of Coping Capacity'!R102</f>
        <v>0.1</v>
      </c>
      <c r="AD103" s="151">
        <f>'Lack of Coping Capacity'!W102</f>
        <v>0.7</v>
      </c>
      <c r="AE103" s="43">
        <f>'Lack of Coping Capacity'!X102</f>
        <v>0.6</v>
      </c>
      <c r="AF103" s="44">
        <f t="shared" si="25"/>
        <v>1.2</v>
      </c>
      <c r="AG103" s="160">
        <f t="shared" si="26"/>
        <v>0.8</v>
      </c>
      <c r="AH103" s="186" t="str">
        <f t="shared" si="22"/>
        <v>Very Low</v>
      </c>
      <c r="AI103" s="179">
        <f t="shared" si="27"/>
        <v>188</v>
      </c>
      <c r="AJ103" s="182">
        <f>VLOOKUP($B103,'Lack of Reliability Index'!$A$2:$H$192,8,FALSE)</f>
        <v>2.4868217054263564</v>
      </c>
      <c r="AK103" s="51">
        <f>'Imputed and missing data hidden'!BA101</f>
        <v>7</v>
      </c>
      <c r="AL103" s="180">
        <f t="shared" si="28"/>
        <v>0.13725490196078433</v>
      </c>
      <c r="AM103" s="51" t="str">
        <f t="shared" si="29"/>
        <v/>
      </c>
      <c r="AN103" s="181">
        <f>'Indicator Date hidden2'!BB102</f>
        <v>0.11627906976744186</v>
      </c>
      <c r="AO103" s="187"/>
    </row>
    <row r="104" spans="1:41" ht="15.75" thickBot="1" x14ac:dyDescent="0.3">
      <c r="A104" s="130" t="s">
        <v>189</v>
      </c>
      <c r="B104" s="47" t="s">
        <v>188</v>
      </c>
      <c r="C104" s="158">
        <f>'Hazard &amp; Exposure'!AO103</f>
        <v>0.1</v>
      </c>
      <c r="D104" s="157">
        <f>'Hazard &amp; Exposure'!AP103</f>
        <v>7.3</v>
      </c>
      <c r="E104" s="157">
        <f>'Hazard &amp; Exposure'!AQ103</f>
        <v>7.8</v>
      </c>
      <c r="F104" s="157">
        <f>'Hazard &amp; Exposure'!AR103</f>
        <v>7.5</v>
      </c>
      <c r="G104" s="157">
        <f>'Hazard &amp; Exposure'!AU103</f>
        <v>4.3</v>
      </c>
      <c r="H104" s="43">
        <f>'Hazard &amp; Exposure'!AV103</f>
        <v>6</v>
      </c>
      <c r="I104" s="157">
        <f>'Hazard &amp; Exposure'!AY103</f>
        <v>1.3</v>
      </c>
      <c r="J104" s="157">
        <f>'Hazard &amp; Exposure'!BB103</f>
        <v>0</v>
      </c>
      <c r="K104" s="43">
        <f>'Hazard &amp; Exposure'!BC103</f>
        <v>0.9</v>
      </c>
      <c r="L104" s="44">
        <f t="shared" si="23"/>
        <v>3.9</v>
      </c>
      <c r="M104" s="155">
        <f>Vulnerability!E103</f>
        <v>8.6</v>
      </c>
      <c r="N104" s="153">
        <f>Vulnerability!H103</f>
        <v>3.9</v>
      </c>
      <c r="O104" s="153">
        <f>Vulnerability!M103</f>
        <v>2.5</v>
      </c>
      <c r="P104" s="43">
        <f>Vulnerability!N103</f>
        <v>5.9</v>
      </c>
      <c r="Q104" s="153">
        <f>Vulnerability!S103</f>
        <v>0</v>
      </c>
      <c r="R104" s="152">
        <f>Vulnerability!W103</f>
        <v>2.7</v>
      </c>
      <c r="S104" s="152">
        <f>Vulnerability!Z103</f>
        <v>3.6</v>
      </c>
      <c r="T104" s="152">
        <f>Vulnerability!AC103</f>
        <v>2.6</v>
      </c>
      <c r="U104" s="152">
        <f>Vulnerability!AI103</f>
        <v>7.9</v>
      </c>
      <c r="V104" s="153">
        <f>Vulnerability!AJ103</f>
        <v>4.7</v>
      </c>
      <c r="W104" s="43">
        <f>Vulnerability!AK103</f>
        <v>2.7</v>
      </c>
      <c r="X104" s="44">
        <f t="shared" si="24"/>
        <v>4.5</v>
      </c>
      <c r="Y104" s="168">
        <f>'Lack of Coping Capacity'!D103</f>
        <v>4.7</v>
      </c>
      <c r="Z104" s="151">
        <f>'Lack of Coping Capacity'!G103</f>
        <v>7.5</v>
      </c>
      <c r="AA104" s="43">
        <f>'Lack of Coping Capacity'!H103</f>
        <v>6.1</v>
      </c>
      <c r="AB104" s="151">
        <f>'Lack of Coping Capacity'!M103</f>
        <v>8</v>
      </c>
      <c r="AC104" s="151">
        <f>'Lack of Coping Capacity'!R103</f>
        <v>9.6</v>
      </c>
      <c r="AD104" s="151">
        <f>'Lack of Coping Capacity'!W103</f>
        <v>8.4</v>
      </c>
      <c r="AE104" s="43">
        <f>'Lack of Coping Capacity'!X103</f>
        <v>8.6999999999999993</v>
      </c>
      <c r="AF104" s="44">
        <f t="shared" si="25"/>
        <v>7.6</v>
      </c>
      <c r="AG104" s="160">
        <f t="shared" si="26"/>
        <v>5.0999999999999996</v>
      </c>
      <c r="AH104" s="186" t="str">
        <f t="shared" si="22"/>
        <v>High</v>
      </c>
      <c r="AI104" s="179">
        <f t="shared" si="27"/>
        <v>43</v>
      </c>
      <c r="AJ104" s="182">
        <f>VLOOKUP($B104,'Lack of Reliability Index'!$A$2:$H$192,8,FALSE)</f>
        <v>2.7555555555555546</v>
      </c>
      <c r="AK104" s="51">
        <f>'Imputed and missing data hidden'!BA102</f>
        <v>2</v>
      </c>
      <c r="AL104" s="180">
        <f t="shared" si="28"/>
        <v>3.9215686274509803E-2</v>
      </c>
      <c r="AM104" s="51" t="str">
        <f t="shared" si="29"/>
        <v/>
      </c>
      <c r="AN104" s="181">
        <f>'Indicator Date hidden2'!BB103</f>
        <v>0.41666666666666669</v>
      </c>
      <c r="AO104" s="187"/>
    </row>
    <row r="105" spans="1:41" ht="15.75" thickBot="1" x14ac:dyDescent="0.3">
      <c r="A105" s="130" t="s">
        <v>191</v>
      </c>
      <c r="B105" s="47" t="s">
        <v>190</v>
      </c>
      <c r="C105" s="158">
        <f>'Hazard &amp; Exposure'!AO104</f>
        <v>4.0999999999999996</v>
      </c>
      <c r="D105" s="157">
        <f>'Hazard &amp; Exposure'!AP104</f>
        <v>5.3</v>
      </c>
      <c r="E105" s="157">
        <f>'Hazard &amp; Exposure'!AQ104</f>
        <v>0</v>
      </c>
      <c r="F105" s="157">
        <f>'Hazard &amp; Exposure'!AR104</f>
        <v>0.7</v>
      </c>
      <c r="G105" s="157">
        <f>'Hazard &amp; Exposure'!AU104</f>
        <v>6.1</v>
      </c>
      <c r="H105" s="43">
        <f>'Hazard &amp; Exposure'!AV104</f>
        <v>3.6</v>
      </c>
      <c r="I105" s="157">
        <f>'Hazard &amp; Exposure'!AY104</f>
        <v>2.1</v>
      </c>
      <c r="J105" s="157">
        <f>'Hazard &amp; Exposure'!BB104</f>
        <v>0</v>
      </c>
      <c r="K105" s="43">
        <f>'Hazard &amp; Exposure'!BC104</f>
        <v>1.5</v>
      </c>
      <c r="L105" s="44">
        <f t="shared" si="23"/>
        <v>2.6</v>
      </c>
      <c r="M105" s="155">
        <f>Vulnerability!E104</f>
        <v>8.3000000000000007</v>
      </c>
      <c r="N105" s="153">
        <f>Vulnerability!H104</f>
        <v>6.8</v>
      </c>
      <c r="O105" s="153">
        <f>Vulnerability!M104</f>
        <v>5.8</v>
      </c>
      <c r="P105" s="43">
        <f>Vulnerability!N104</f>
        <v>7.3</v>
      </c>
      <c r="Q105" s="153">
        <f>Vulnerability!S104</f>
        <v>3.2</v>
      </c>
      <c r="R105" s="152">
        <f>Vulnerability!W104</f>
        <v>6.1</v>
      </c>
      <c r="S105" s="152">
        <f>Vulnerability!Z104</f>
        <v>4</v>
      </c>
      <c r="T105" s="152">
        <f>Vulnerability!AC104</f>
        <v>0.2</v>
      </c>
      <c r="U105" s="152">
        <f>Vulnerability!AI104</f>
        <v>7</v>
      </c>
      <c r="V105" s="153">
        <f>Vulnerability!AJ104</f>
        <v>4.8</v>
      </c>
      <c r="W105" s="43">
        <f>Vulnerability!AK104</f>
        <v>4</v>
      </c>
      <c r="X105" s="44">
        <f t="shared" si="24"/>
        <v>5.9</v>
      </c>
      <c r="Y105" s="168">
        <f>'Lack of Coping Capacity'!D104</f>
        <v>4</v>
      </c>
      <c r="Z105" s="151">
        <f>'Lack of Coping Capacity'!G104</f>
        <v>6.7</v>
      </c>
      <c r="AA105" s="43">
        <f>'Lack of Coping Capacity'!H104</f>
        <v>5.4</v>
      </c>
      <c r="AB105" s="151">
        <f>'Lack of Coping Capacity'!M104</f>
        <v>8.1</v>
      </c>
      <c r="AC105" s="151">
        <f>'Lack of Coping Capacity'!R104</f>
        <v>5.6</v>
      </c>
      <c r="AD105" s="151">
        <f>'Lack of Coping Capacity'!W104</f>
        <v>7.9</v>
      </c>
      <c r="AE105" s="43">
        <f>'Lack of Coping Capacity'!X104</f>
        <v>7.2</v>
      </c>
      <c r="AF105" s="44">
        <f t="shared" si="25"/>
        <v>6.4</v>
      </c>
      <c r="AG105" s="160">
        <f t="shared" si="26"/>
        <v>4.5999999999999996</v>
      </c>
      <c r="AH105" s="186" t="str">
        <f t="shared" si="22"/>
        <v>Medium</v>
      </c>
      <c r="AI105" s="179">
        <f t="shared" si="27"/>
        <v>60</v>
      </c>
      <c r="AJ105" s="182">
        <f>VLOOKUP($B105,'Lack of Reliability Index'!$A$2:$H$192,8,FALSE)</f>
        <v>2.3466666666666667</v>
      </c>
      <c r="AK105" s="51">
        <f>'Imputed and missing data hidden'!BA103</f>
        <v>0</v>
      </c>
      <c r="AL105" s="180">
        <f t="shared" si="28"/>
        <v>0</v>
      </c>
      <c r="AM105" s="51" t="str">
        <f t="shared" si="29"/>
        <v/>
      </c>
      <c r="AN105" s="181">
        <f>'Indicator Date hidden2'!BB104</f>
        <v>0.44</v>
      </c>
      <c r="AO105" s="187"/>
    </row>
    <row r="106" spans="1:41" ht="15.75" thickBot="1" x14ac:dyDescent="0.3">
      <c r="A106" s="130" t="s">
        <v>193</v>
      </c>
      <c r="B106" s="47" t="s">
        <v>192</v>
      </c>
      <c r="C106" s="158">
        <f>'Hazard &amp; Exposure'!AO105</f>
        <v>4.0999999999999996</v>
      </c>
      <c r="D106" s="157">
        <f>'Hazard &amp; Exposure'!AP105</f>
        <v>6.6</v>
      </c>
      <c r="E106" s="157">
        <f>'Hazard &amp; Exposure'!AQ105</f>
        <v>7.1</v>
      </c>
      <c r="F106" s="157">
        <f>'Hazard &amp; Exposure'!AR105</f>
        <v>2.9</v>
      </c>
      <c r="G106" s="157">
        <f>'Hazard &amp; Exposure'!AU105</f>
        <v>3.3</v>
      </c>
      <c r="H106" s="43">
        <f>'Hazard &amp; Exposure'!AV105</f>
        <v>5.0999999999999996</v>
      </c>
      <c r="I106" s="157">
        <f>'Hazard &amp; Exposure'!AY105</f>
        <v>1.6</v>
      </c>
      <c r="J106" s="157">
        <f>'Hazard &amp; Exposure'!BB105</f>
        <v>0</v>
      </c>
      <c r="K106" s="43">
        <f>'Hazard &amp; Exposure'!BC105</f>
        <v>1.1000000000000001</v>
      </c>
      <c r="L106" s="44">
        <f t="shared" si="23"/>
        <v>3.4</v>
      </c>
      <c r="M106" s="155">
        <f>Vulnerability!E105</f>
        <v>2.5</v>
      </c>
      <c r="N106" s="153">
        <f>Vulnerability!H105</f>
        <v>4.5999999999999996</v>
      </c>
      <c r="O106" s="153">
        <f>Vulnerability!M105</f>
        <v>0</v>
      </c>
      <c r="P106" s="43">
        <f>Vulnerability!N105</f>
        <v>2.4</v>
      </c>
      <c r="Q106" s="153">
        <f>Vulnerability!S105</f>
        <v>5.5</v>
      </c>
      <c r="R106" s="152">
        <f>Vulnerability!W105</f>
        <v>0.9</v>
      </c>
      <c r="S106" s="152">
        <f>Vulnerability!Z105</f>
        <v>1.8</v>
      </c>
      <c r="T106" s="152">
        <f>Vulnerability!AC105</f>
        <v>0.1</v>
      </c>
      <c r="U106" s="152">
        <f>Vulnerability!AI105</f>
        <v>1.7</v>
      </c>
      <c r="V106" s="153">
        <f>Vulnerability!AJ105</f>
        <v>1.1000000000000001</v>
      </c>
      <c r="W106" s="43">
        <f>Vulnerability!AK105</f>
        <v>3.6</v>
      </c>
      <c r="X106" s="44">
        <f t="shared" si="24"/>
        <v>3</v>
      </c>
      <c r="Y106" s="168">
        <f>'Lack of Coping Capacity'!D105</f>
        <v>2.6</v>
      </c>
      <c r="Z106" s="151">
        <f>'Lack of Coping Capacity'!G105</f>
        <v>4.3</v>
      </c>
      <c r="AA106" s="43">
        <f>'Lack of Coping Capacity'!H105</f>
        <v>3.5</v>
      </c>
      <c r="AB106" s="151">
        <f>'Lack of Coping Capacity'!M105</f>
        <v>1.8</v>
      </c>
      <c r="AC106" s="151">
        <f>'Lack of Coping Capacity'!R105</f>
        <v>2.9</v>
      </c>
      <c r="AD106" s="151">
        <f>'Lack of Coping Capacity'!W105</f>
        <v>3.7</v>
      </c>
      <c r="AE106" s="43">
        <f>'Lack of Coping Capacity'!X105</f>
        <v>2.8</v>
      </c>
      <c r="AF106" s="44">
        <f t="shared" si="25"/>
        <v>3.2</v>
      </c>
      <c r="AG106" s="160">
        <f t="shared" si="26"/>
        <v>3.2</v>
      </c>
      <c r="AH106" s="186" t="str">
        <f t="shared" si="22"/>
        <v>Low</v>
      </c>
      <c r="AI106" s="179">
        <f t="shared" si="27"/>
        <v>111</v>
      </c>
      <c r="AJ106" s="182">
        <f>VLOOKUP($B106,'Lack of Reliability Index'!$A$2:$H$192,8,FALSE)</f>
        <v>2.33469387755102</v>
      </c>
      <c r="AK106" s="51">
        <f>'Imputed and missing data hidden'!BA104</f>
        <v>1</v>
      </c>
      <c r="AL106" s="180">
        <f t="shared" si="28"/>
        <v>1.9607843137254902E-2</v>
      </c>
      <c r="AM106" s="51" t="str">
        <f t="shared" si="29"/>
        <v/>
      </c>
      <c r="AN106" s="181">
        <f>'Indicator Date hidden2'!BB105</f>
        <v>0.38775510204081631</v>
      </c>
      <c r="AO106" s="187"/>
    </row>
    <row r="107" spans="1:41" ht="15.75" thickBot="1" x14ac:dyDescent="0.3">
      <c r="A107" s="130" t="s">
        <v>195</v>
      </c>
      <c r="B107" s="47" t="s">
        <v>194</v>
      </c>
      <c r="C107" s="158">
        <f>'Hazard &amp; Exposure'!AO106</f>
        <v>0.1</v>
      </c>
      <c r="D107" s="157">
        <f>'Hazard &amp; Exposure'!AP106</f>
        <v>0.1</v>
      </c>
      <c r="E107" s="157">
        <f>'Hazard &amp; Exposure'!AQ106</f>
        <v>9</v>
      </c>
      <c r="F107" s="157">
        <f>'Hazard &amp; Exposure'!AR106</f>
        <v>0</v>
      </c>
      <c r="G107" s="157">
        <f>'Hazard &amp; Exposure'!AU106</f>
        <v>0</v>
      </c>
      <c r="H107" s="43">
        <f>'Hazard &amp; Exposure'!AV106</f>
        <v>3.2</v>
      </c>
      <c r="I107" s="157">
        <f>'Hazard &amp; Exposure'!AY106</f>
        <v>0.1</v>
      </c>
      <c r="J107" s="157">
        <f>'Hazard &amp; Exposure'!BB106</f>
        <v>0</v>
      </c>
      <c r="K107" s="43">
        <f>'Hazard &amp; Exposure'!BC106</f>
        <v>0.1</v>
      </c>
      <c r="L107" s="44">
        <f t="shared" si="23"/>
        <v>1.8</v>
      </c>
      <c r="M107" s="155">
        <f>Vulnerability!E106</f>
        <v>3.5</v>
      </c>
      <c r="N107" s="153">
        <f>Vulnerability!H106</f>
        <v>3.6</v>
      </c>
      <c r="O107" s="153">
        <f>Vulnerability!M106</f>
        <v>0.9</v>
      </c>
      <c r="P107" s="43">
        <f>Vulnerability!N106</f>
        <v>2.9</v>
      </c>
      <c r="Q107" s="153">
        <f>Vulnerability!S106</f>
        <v>0</v>
      </c>
      <c r="R107" s="152">
        <f>Vulnerability!W106</f>
        <v>0.6</v>
      </c>
      <c r="S107" s="152">
        <f>Vulnerability!Z106</f>
        <v>2.4</v>
      </c>
      <c r="T107" s="152">
        <f>Vulnerability!AC106</f>
        <v>0</v>
      </c>
      <c r="U107" s="152">
        <f>Vulnerability!AI106</f>
        <v>3</v>
      </c>
      <c r="V107" s="153">
        <f>Vulnerability!AJ106</f>
        <v>1.6</v>
      </c>
      <c r="W107" s="43">
        <f>Vulnerability!AK106</f>
        <v>0.8</v>
      </c>
      <c r="X107" s="44">
        <f t="shared" si="24"/>
        <v>1.9</v>
      </c>
      <c r="Y107" s="168">
        <f>'Lack of Coping Capacity'!D106</f>
        <v>5.8</v>
      </c>
      <c r="Z107" s="151">
        <f>'Lack of Coping Capacity'!G106</f>
        <v>6.2</v>
      </c>
      <c r="AA107" s="43">
        <f>'Lack of Coping Capacity'!H106</f>
        <v>6</v>
      </c>
      <c r="AB107" s="151">
        <f>'Lack of Coping Capacity'!M106</f>
        <v>1.2</v>
      </c>
      <c r="AC107" s="151">
        <f>'Lack of Coping Capacity'!R106</f>
        <v>0.2</v>
      </c>
      <c r="AD107" s="151">
        <f>'Lack of Coping Capacity'!W106</f>
        <v>3.1</v>
      </c>
      <c r="AE107" s="43">
        <f>'Lack of Coping Capacity'!X106</f>
        <v>1.5</v>
      </c>
      <c r="AF107" s="44">
        <f t="shared" si="25"/>
        <v>4.0999999999999996</v>
      </c>
      <c r="AG107" s="160">
        <f t="shared" si="26"/>
        <v>2.4</v>
      </c>
      <c r="AH107" s="186" t="str">
        <f t="shared" si="22"/>
        <v>Low</v>
      </c>
      <c r="AI107" s="179">
        <f t="shared" si="27"/>
        <v>136</v>
      </c>
      <c r="AJ107" s="182">
        <f>VLOOKUP($B107,'Lack of Reliability Index'!$A$2:$H$192,8,FALSE)</f>
        <v>4.8</v>
      </c>
      <c r="AK107" s="51">
        <f>'Imputed and missing data hidden'!BA105</f>
        <v>3</v>
      </c>
      <c r="AL107" s="180">
        <f t="shared" si="28"/>
        <v>5.8823529411764705E-2</v>
      </c>
      <c r="AM107" s="51" t="str">
        <f t="shared" si="29"/>
        <v/>
      </c>
      <c r="AN107" s="181">
        <f>'Indicator Date hidden2'!BB106</f>
        <v>0.75</v>
      </c>
      <c r="AO107" s="187"/>
    </row>
    <row r="108" spans="1:41" ht="15.75" thickBot="1" x14ac:dyDescent="0.3">
      <c r="A108" s="130" t="s">
        <v>197</v>
      </c>
      <c r="B108" s="47" t="s">
        <v>196</v>
      </c>
      <c r="C108" s="158">
        <f>'Hazard &amp; Exposure'!AO107</f>
        <v>0.1</v>
      </c>
      <c r="D108" s="157">
        <f>'Hazard &amp; Exposure'!AP107</f>
        <v>7</v>
      </c>
      <c r="E108" s="157">
        <f>'Hazard &amp; Exposure'!AQ107</f>
        <v>0</v>
      </c>
      <c r="F108" s="157">
        <f>'Hazard &amp; Exposure'!AR107</f>
        <v>0</v>
      </c>
      <c r="G108" s="157">
        <f>'Hazard &amp; Exposure'!AU107</f>
        <v>5.0999999999999996</v>
      </c>
      <c r="H108" s="43">
        <f>'Hazard &amp; Exposure'!AV107</f>
        <v>3.1</v>
      </c>
      <c r="I108" s="157">
        <f>'Hazard &amp; Exposure'!AY107</f>
        <v>10</v>
      </c>
      <c r="J108" s="157">
        <f>'Hazard &amp; Exposure'!BB107</f>
        <v>8</v>
      </c>
      <c r="K108" s="43">
        <f>'Hazard &amp; Exposure'!BC107</f>
        <v>8</v>
      </c>
      <c r="L108" s="44">
        <f t="shared" si="23"/>
        <v>6.1</v>
      </c>
      <c r="M108" s="155">
        <f>Vulnerability!E107</f>
        <v>9</v>
      </c>
      <c r="N108" s="153">
        <f>Vulnerability!H107</f>
        <v>5.6</v>
      </c>
      <c r="O108" s="153">
        <f>Vulnerability!M107</f>
        <v>4</v>
      </c>
      <c r="P108" s="43">
        <f>Vulnerability!N107</f>
        <v>6.9</v>
      </c>
      <c r="Q108" s="153">
        <f>Vulnerability!S107</f>
        <v>6.3</v>
      </c>
      <c r="R108" s="152">
        <f>Vulnerability!W107</f>
        <v>3.6</v>
      </c>
      <c r="S108" s="152">
        <f>Vulnerability!Z107</f>
        <v>7.4</v>
      </c>
      <c r="T108" s="152">
        <f>Vulnerability!AC107</f>
        <v>0</v>
      </c>
      <c r="U108" s="152">
        <f>Vulnerability!AI107</f>
        <v>2.4</v>
      </c>
      <c r="V108" s="153">
        <f>Vulnerability!AJ107</f>
        <v>3.9</v>
      </c>
      <c r="W108" s="43">
        <f>Vulnerability!AK107</f>
        <v>5.2</v>
      </c>
      <c r="X108" s="44">
        <f t="shared" si="24"/>
        <v>6.1</v>
      </c>
      <c r="Y108" s="168">
        <f>'Lack of Coping Capacity'!D107</f>
        <v>4.9000000000000004</v>
      </c>
      <c r="Z108" s="151">
        <f>'Lack of Coping Capacity'!G107</f>
        <v>7</v>
      </c>
      <c r="AA108" s="43">
        <f>'Lack of Coping Capacity'!H107</f>
        <v>6</v>
      </c>
      <c r="AB108" s="151">
        <f>'Lack of Coping Capacity'!M107</f>
        <v>7.4</v>
      </c>
      <c r="AC108" s="151">
        <f>'Lack of Coping Capacity'!R107</f>
        <v>7.4</v>
      </c>
      <c r="AD108" s="151">
        <f>'Lack of Coping Capacity'!W107</f>
        <v>8.1</v>
      </c>
      <c r="AE108" s="43">
        <f>'Lack of Coping Capacity'!X107</f>
        <v>7.6</v>
      </c>
      <c r="AF108" s="44">
        <f t="shared" si="25"/>
        <v>6.9</v>
      </c>
      <c r="AG108" s="160">
        <f t="shared" si="26"/>
        <v>6.4</v>
      </c>
      <c r="AH108" s="186" t="str">
        <f t="shared" si="22"/>
        <v>High</v>
      </c>
      <c r="AI108" s="179">
        <f t="shared" si="27"/>
        <v>16</v>
      </c>
      <c r="AJ108" s="182">
        <f>VLOOKUP($B108,'Lack of Reliability Index'!$A$2:$H$192,8,FALSE)</f>
        <v>3.5294117647058831</v>
      </c>
      <c r="AK108" s="51">
        <f>'Imputed and missing data hidden'!BA106</f>
        <v>0</v>
      </c>
      <c r="AL108" s="180">
        <f t="shared" si="28"/>
        <v>0</v>
      </c>
      <c r="AM108" s="51" t="str">
        <f t="shared" si="29"/>
        <v>YES</v>
      </c>
      <c r="AN108" s="181">
        <f>'Indicator Date hidden2'!BB107</f>
        <v>0.52941176470588236</v>
      </c>
      <c r="AO108" s="187"/>
    </row>
    <row r="109" spans="1:41" ht="15.75" thickBot="1" x14ac:dyDescent="0.3">
      <c r="A109" s="130" t="s">
        <v>199</v>
      </c>
      <c r="B109" s="47" t="s">
        <v>198</v>
      </c>
      <c r="C109" s="158">
        <f>'Hazard &amp; Exposure'!AO108</f>
        <v>0.1</v>
      </c>
      <c r="D109" s="157">
        <f>'Hazard &amp; Exposure'!AP108</f>
        <v>0.1</v>
      </c>
      <c r="E109" s="157">
        <f>'Hazard &amp; Exposure'!AQ108</f>
        <v>7.7</v>
      </c>
      <c r="F109" s="157">
        <f>'Hazard &amp; Exposure'!AR108</f>
        <v>0</v>
      </c>
      <c r="G109" s="157">
        <f>'Hazard &amp; Exposure'!AU108</f>
        <v>0</v>
      </c>
      <c r="H109" s="43">
        <f>'Hazard &amp; Exposure'!AV108</f>
        <v>2.4</v>
      </c>
      <c r="I109" s="157">
        <f>'Hazard &amp; Exposure'!AY108</f>
        <v>0</v>
      </c>
      <c r="J109" s="157">
        <f>'Hazard &amp; Exposure'!BB108</f>
        <v>0</v>
      </c>
      <c r="K109" s="43">
        <f>'Hazard &amp; Exposure'!BC108</f>
        <v>0</v>
      </c>
      <c r="L109" s="44">
        <f t="shared" si="23"/>
        <v>1.3</v>
      </c>
      <c r="M109" s="155">
        <f>Vulnerability!E108</f>
        <v>1.4</v>
      </c>
      <c r="N109" s="153">
        <f>Vulnerability!H108</f>
        <v>2.9</v>
      </c>
      <c r="O109" s="153">
        <f>Vulnerability!M108</f>
        <v>0</v>
      </c>
      <c r="P109" s="43">
        <f>Vulnerability!N108</f>
        <v>1.4</v>
      </c>
      <c r="Q109" s="153">
        <f>Vulnerability!S108</f>
        <v>4.7</v>
      </c>
      <c r="R109" s="152">
        <f>Vulnerability!W108</f>
        <v>0.2</v>
      </c>
      <c r="S109" s="152">
        <f>Vulnerability!Z108</f>
        <v>0.5</v>
      </c>
      <c r="T109" s="152">
        <f>Vulnerability!AC108</f>
        <v>0</v>
      </c>
      <c r="U109" s="152">
        <f>Vulnerability!AI108</f>
        <v>1.5</v>
      </c>
      <c r="V109" s="153">
        <f>Vulnerability!AJ108</f>
        <v>0.6</v>
      </c>
      <c r="W109" s="43">
        <f>Vulnerability!AK108</f>
        <v>2.9</v>
      </c>
      <c r="X109" s="44">
        <f t="shared" si="24"/>
        <v>2.2000000000000002</v>
      </c>
      <c r="Y109" s="168" t="str">
        <f>'Lack of Coping Capacity'!D108</f>
        <v>x</v>
      </c>
      <c r="Z109" s="151">
        <f>'Lack of Coping Capacity'!G108</f>
        <v>3.8</v>
      </c>
      <c r="AA109" s="43">
        <f>'Lack of Coping Capacity'!H108</f>
        <v>3.8</v>
      </c>
      <c r="AB109" s="151">
        <f>'Lack of Coping Capacity'!M108</f>
        <v>1.9</v>
      </c>
      <c r="AC109" s="151">
        <f>'Lack of Coping Capacity'!R108</f>
        <v>0</v>
      </c>
      <c r="AD109" s="151">
        <f>'Lack of Coping Capacity'!W108</f>
        <v>0.5</v>
      </c>
      <c r="AE109" s="43">
        <f>'Lack of Coping Capacity'!X108</f>
        <v>0.8</v>
      </c>
      <c r="AF109" s="44">
        <f t="shared" si="25"/>
        <v>2.4</v>
      </c>
      <c r="AG109" s="160">
        <f t="shared" si="26"/>
        <v>1.9</v>
      </c>
      <c r="AH109" s="186" t="str">
        <f t="shared" si="22"/>
        <v>Very Low</v>
      </c>
      <c r="AI109" s="179">
        <f t="shared" si="27"/>
        <v>158</v>
      </c>
      <c r="AJ109" s="182">
        <f>VLOOKUP($B109,'Lack of Reliability Index'!$A$2:$H$192,8,FALSE)</f>
        <v>2.3515151515151516</v>
      </c>
      <c r="AK109" s="51">
        <f>'Imputed and missing data hidden'!BA107</f>
        <v>7</v>
      </c>
      <c r="AL109" s="180">
        <f t="shared" si="28"/>
        <v>0.13725490196078433</v>
      </c>
      <c r="AM109" s="51" t="str">
        <f t="shared" si="29"/>
        <v/>
      </c>
      <c r="AN109" s="181">
        <f>'Indicator Date hidden2'!BB108</f>
        <v>9.0909090909090912E-2</v>
      </c>
      <c r="AO109" s="187"/>
    </row>
    <row r="110" spans="1:41" s="3" customFormat="1" ht="15.75" thickBot="1" x14ac:dyDescent="0.3">
      <c r="A110" s="130" t="s">
        <v>201</v>
      </c>
      <c r="B110" s="47" t="s">
        <v>200</v>
      </c>
      <c r="C110" s="158">
        <f>'Hazard &amp; Exposure'!AO109</f>
        <v>0.1</v>
      </c>
      <c r="D110" s="157">
        <f>'Hazard &amp; Exposure'!AP109</f>
        <v>0.1</v>
      </c>
      <c r="E110" s="157">
        <f>'Hazard &amp; Exposure'!AQ109</f>
        <v>8.6</v>
      </c>
      <c r="F110" s="157">
        <f>'Hazard &amp; Exposure'!AR109</f>
        <v>0.4</v>
      </c>
      <c r="G110" s="157">
        <f>'Hazard &amp; Exposure'!AU109</f>
        <v>3.6</v>
      </c>
      <c r="H110" s="43">
        <f>'Hazard &amp; Exposure'!AV109</f>
        <v>3.6</v>
      </c>
      <c r="I110" s="157">
        <f>'Hazard &amp; Exposure'!AY109</f>
        <v>3</v>
      </c>
      <c r="J110" s="157">
        <f>'Hazard &amp; Exposure'!BB109</f>
        <v>0</v>
      </c>
      <c r="K110" s="43">
        <f>'Hazard &amp; Exposure'!BC109</f>
        <v>2.1</v>
      </c>
      <c r="L110" s="44">
        <f t="shared" si="23"/>
        <v>2.9</v>
      </c>
      <c r="M110" s="155">
        <f>Vulnerability!E109</f>
        <v>5.8</v>
      </c>
      <c r="N110" s="153" t="str">
        <f>Vulnerability!H109</f>
        <v>x</v>
      </c>
      <c r="O110" s="153">
        <f>Vulnerability!M109</f>
        <v>6.6</v>
      </c>
      <c r="P110" s="43">
        <f>Vulnerability!N109</f>
        <v>6.1</v>
      </c>
      <c r="Q110" s="153">
        <f>Vulnerability!S109</f>
        <v>0</v>
      </c>
      <c r="R110" s="152">
        <f>Vulnerability!W109</f>
        <v>7.7</v>
      </c>
      <c r="S110" s="152">
        <f>Vulnerability!Z109</f>
        <v>2.8</v>
      </c>
      <c r="T110" s="152">
        <f>Vulnerability!AC109</f>
        <v>9.9</v>
      </c>
      <c r="U110" s="152">
        <f>Vulnerability!AI109</f>
        <v>5</v>
      </c>
      <c r="V110" s="153">
        <f>Vulnerability!AJ109</f>
        <v>7.3</v>
      </c>
      <c r="W110" s="43">
        <f>Vulnerability!AK109</f>
        <v>4.5999999999999996</v>
      </c>
      <c r="X110" s="44">
        <f t="shared" si="24"/>
        <v>5.4</v>
      </c>
      <c r="Y110" s="168">
        <f>'Lack of Coping Capacity'!D109</f>
        <v>7.3</v>
      </c>
      <c r="Z110" s="151">
        <f>'Lack of Coping Capacity'!G109</f>
        <v>8.1</v>
      </c>
      <c r="AA110" s="43">
        <f>'Lack of Coping Capacity'!H109</f>
        <v>7.7</v>
      </c>
      <c r="AB110" s="151">
        <f>'Lack of Coping Capacity'!M109</f>
        <v>4.5</v>
      </c>
      <c r="AC110" s="151">
        <f>'Lack of Coping Capacity'!R109</f>
        <v>1.2</v>
      </c>
      <c r="AD110" s="151">
        <f>'Lack of Coping Capacity'!W109</f>
        <v>7.4</v>
      </c>
      <c r="AE110" s="43">
        <f>'Lack of Coping Capacity'!X109</f>
        <v>4.4000000000000004</v>
      </c>
      <c r="AF110" s="44">
        <f t="shared" si="25"/>
        <v>6.3</v>
      </c>
      <c r="AG110" s="160">
        <f t="shared" si="26"/>
        <v>4.5999999999999996</v>
      </c>
      <c r="AH110" s="186" t="str">
        <f t="shared" si="22"/>
        <v>Medium</v>
      </c>
      <c r="AI110" s="179">
        <f t="shared" si="27"/>
        <v>60</v>
      </c>
      <c r="AJ110" s="182">
        <f>VLOOKUP($B110,'Lack of Reliability Index'!$A$2:$H$192,8,FALSE)</f>
        <v>6.6666666666666679</v>
      </c>
      <c r="AK110" s="51">
        <f>'Imputed and missing data hidden'!BA108</f>
        <v>14</v>
      </c>
      <c r="AL110" s="180">
        <f t="shared" si="28"/>
        <v>0.27450980392156865</v>
      </c>
      <c r="AM110" s="51" t="str">
        <f t="shared" si="29"/>
        <v/>
      </c>
      <c r="AN110" s="181">
        <f>'Indicator Date hidden2'!BB109</f>
        <v>0.55000000000000004</v>
      </c>
      <c r="AO110" s="187"/>
    </row>
    <row r="111" spans="1:41" ht="15.75" thickBot="1" x14ac:dyDescent="0.3">
      <c r="A111" s="130" t="s">
        <v>203</v>
      </c>
      <c r="B111" s="47" t="s">
        <v>202</v>
      </c>
      <c r="C111" s="158">
        <f>'Hazard &amp; Exposure'!AO110</f>
        <v>0.1</v>
      </c>
      <c r="D111" s="157">
        <f>'Hazard &amp; Exposure'!AP110</f>
        <v>8.5</v>
      </c>
      <c r="E111" s="157">
        <f>'Hazard &amp; Exposure'!AQ110</f>
        <v>4.7</v>
      </c>
      <c r="F111" s="157">
        <f>'Hazard &amp; Exposure'!AR110</f>
        <v>0</v>
      </c>
      <c r="G111" s="157">
        <f>'Hazard &amp; Exposure'!AU110</f>
        <v>8.6999999999999993</v>
      </c>
      <c r="H111" s="43">
        <f>'Hazard &amp; Exposure'!AV110</f>
        <v>5.6</v>
      </c>
      <c r="I111" s="157">
        <f>'Hazard &amp; Exposure'!AY110</f>
        <v>7.1</v>
      </c>
      <c r="J111" s="157">
        <f>'Hazard &amp; Exposure'!BB110</f>
        <v>0</v>
      </c>
      <c r="K111" s="43">
        <f>'Hazard &amp; Exposure'!BC110</f>
        <v>5</v>
      </c>
      <c r="L111" s="44">
        <f t="shared" si="23"/>
        <v>5.3</v>
      </c>
      <c r="M111" s="155">
        <f>Vulnerability!E110</f>
        <v>8.1</v>
      </c>
      <c r="N111" s="153">
        <f>Vulnerability!H110</f>
        <v>5.2</v>
      </c>
      <c r="O111" s="153">
        <f>Vulnerability!M110</f>
        <v>2.8</v>
      </c>
      <c r="P111" s="43">
        <f>Vulnerability!N110</f>
        <v>6.1</v>
      </c>
      <c r="Q111" s="153">
        <f>Vulnerability!S110</f>
        <v>6.5</v>
      </c>
      <c r="R111" s="152">
        <f>Vulnerability!W110</f>
        <v>2.8</v>
      </c>
      <c r="S111" s="152">
        <f>Vulnerability!Z110</f>
        <v>5.3</v>
      </c>
      <c r="T111" s="152">
        <f>Vulnerability!AC110</f>
        <v>10</v>
      </c>
      <c r="U111" s="152">
        <f>Vulnerability!AI110</f>
        <v>3.6</v>
      </c>
      <c r="V111" s="153">
        <f>Vulnerability!AJ110</f>
        <v>6.6</v>
      </c>
      <c r="W111" s="43">
        <f>Vulnerability!AK110</f>
        <v>6.6</v>
      </c>
      <c r="X111" s="44">
        <f t="shared" si="24"/>
        <v>6.4</v>
      </c>
      <c r="Y111" s="168">
        <f>'Lack of Coping Capacity'!D110</f>
        <v>4.8</v>
      </c>
      <c r="Z111" s="151">
        <f>'Lack of Coping Capacity'!G110</f>
        <v>6.9</v>
      </c>
      <c r="AA111" s="43">
        <f>'Lack of Coping Capacity'!H110</f>
        <v>5.9</v>
      </c>
      <c r="AB111" s="151">
        <f>'Lack of Coping Capacity'!M110</f>
        <v>7</v>
      </c>
      <c r="AC111" s="151">
        <f>'Lack of Coping Capacity'!R110</f>
        <v>8.4</v>
      </c>
      <c r="AD111" s="151">
        <f>'Lack of Coping Capacity'!W110</f>
        <v>8.4</v>
      </c>
      <c r="AE111" s="43">
        <f>'Lack of Coping Capacity'!X110</f>
        <v>7.9</v>
      </c>
      <c r="AF111" s="44">
        <f t="shared" si="25"/>
        <v>7</v>
      </c>
      <c r="AG111" s="160">
        <f t="shared" si="26"/>
        <v>6.2</v>
      </c>
      <c r="AH111" s="186" t="str">
        <f t="shared" si="22"/>
        <v>High</v>
      </c>
      <c r="AI111" s="179">
        <f t="shared" si="27"/>
        <v>18</v>
      </c>
      <c r="AJ111" s="182">
        <f>VLOOKUP($B111,'Lack of Reliability Index'!$A$2:$H$192,8,FALSE)</f>
        <v>2.2400000000000011</v>
      </c>
      <c r="AK111" s="51">
        <f>'Imputed and missing data hidden'!BA109</f>
        <v>0</v>
      </c>
      <c r="AL111" s="180">
        <f t="shared" si="28"/>
        <v>0</v>
      </c>
      <c r="AM111" s="51" t="str">
        <f t="shared" si="29"/>
        <v/>
      </c>
      <c r="AN111" s="181">
        <f>'Indicator Date hidden2'!BB110</f>
        <v>0.42</v>
      </c>
      <c r="AO111" s="187"/>
    </row>
    <row r="112" spans="1:41" ht="15.75" thickBot="1" x14ac:dyDescent="0.3">
      <c r="A112" s="130" t="s">
        <v>205</v>
      </c>
      <c r="B112" s="47" t="s">
        <v>204</v>
      </c>
      <c r="C112" s="158">
        <f>'Hazard &amp; Exposure'!AO111</f>
        <v>0.1</v>
      </c>
      <c r="D112" s="157">
        <f>'Hazard &amp; Exposure'!AP111</f>
        <v>0.1</v>
      </c>
      <c r="E112" s="157">
        <f>'Hazard &amp; Exposure'!AQ111</f>
        <v>6.8</v>
      </c>
      <c r="F112" s="157">
        <f>'Hazard &amp; Exposure'!AR111</f>
        <v>7</v>
      </c>
      <c r="G112" s="157">
        <f>'Hazard &amp; Exposure'!AU111</f>
        <v>1.3</v>
      </c>
      <c r="H112" s="43">
        <f>'Hazard &amp; Exposure'!AV111</f>
        <v>3.8</v>
      </c>
      <c r="I112" s="157">
        <f>'Hazard &amp; Exposure'!AY111</f>
        <v>0.1</v>
      </c>
      <c r="J112" s="157">
        <f>'Hazard &amp; Exposure'!BB111</f>
        <v>0</v>
      </c>
      <c r="K112" s="43">
        <f>'Hazard &amp; Exposure'!BC111</f>
        <v>0.1</v>
      </c>
      <c r="L112" s="44">
        <f t="shared" si="23"/>
        <v>2.1</v>
      </c>
      <c r="M112" s="155">
        <f>Vulnerability!E111</f>
        <v>2.6</v>
      </c>
      <c r="N112" s="153">
        <f>Vulnerability!H111</f>
        <v>3.9</v>
      </c>
      <c r="O112" s="153">
        <f>Vulnerability!M111</f>
        <v>0.5</v>
      </c>
      <c r="P112" s="43">
        <f>Vulnerability!N111</f>
        <v>2.4</v>
      </c>
      <c r="Q112" s="153">
        <f>Vulnerability!S111</f>
        <v>0</v>
      </c>
      <c r="R112" s="152">
        <f>Vulnerability!W111</f>
        <v>1.1000000000000001</v>
      </c>
      <c r="S112" s="152">
        <f>Vulnerability!Z111</f>
        <v>1.1000000000000001</v>
      </c>
      <c r="T112" s="152">
        <f>Vulnerability!AC111</f>
        <v>0.8</v>
      </c>
      <c r="U112" s="152">
        <f>Vulnerability!AI111</f>
        <v>2.6</v>
      </c>
      <c r="V112" s="153">
        <f>Vulnerability!AJ111</f>
        <v>1.4</v>
      </c>
      <c r="W112" s="43">
        <f>Vulnerability!AK111</f>
        <v>0.7</v>
      </c>
      <c r="X112" s="44">
        <f t="shared" si="24"/>
        <v>1.6</v>
      </c>
      <c r="Y112" s="168">
        <f>'Lack of Coping Capacity'!D111</f>
        <v>3.3</v>
      </c>
      <c r="Z112" s="151">
        <f>'Lack of Coping Capacity'!G111</f>
        <v>4.0999999999999996</v>
      </c>
      <c r="AA112" s="43">
        <f>'Lack of Coping Capacity'!H111</f>
        <v>3.7</v>
      </c>
      <c r="AB112" s="151">
        <f>'Lack of Coping Capacity'!M111</f>
        <v>2.5</v>
      </c>
      <c r="AC112" s="151">
        <f>'Lack of Coping Capacity'!R111</f>
        <v>0.3</v>
      </c>
      <c r="AD112" s="151">
        <f>'Lack of Coping Capacity'!W111</f>
        <v>2.9</v>
      </c>
      <c r="AE112" s="43">
        <f>'Lack of Coping Capacity'!X111</f>
        <v>1.9</v>
      </c>
      <c r="AF112" s="44">
        <f t="shared" si="25"/>
        <v>2.8</v>
      </c>
      <c r="AG112" s="160">
        <f t="shared" si="26"/>
        <v>2.1</v>
      </c>
      <c r="AH112" s="186" t="str">
        <f t="shared" si="22"/>
        <v>Low</v>
      </c>
      <c r="AI112" s="179">
        <f t="shared" si="27"/>
        <v>150</v>
      </c>
      <c r="AJ112" s="182">
        <f>VLOOKUP($B112,'Lack of Reliability Index'!$A$2:$H$192,8,FALSE)</f>
        <v>2.1449275362318847</v>
      </c>
      <c r="AK112" s="51">
        <f>'Imputed and missing data hidden'!BA110</f>
        <v>5</v>
      </c>
      <c r="AL112" s="180">
        <f t="shared" si="28"/>
        <v>9.8039215686274508E-2</v>
      </c>
      <c r="AM112" s="51" t="str">
        <f t="shared" si="29"/>
        <v/>
      </c>
      <c r="AN112" s="181">
        <f>'Indicator Date hidden2'!BB111</f>
        <v>0.15217391304347827</v>
      </c>
      <c r="AO112" s="187"/>
    </row>
    <row r="113" spans="1:41" ht="15.75" thickBot="1" x14ac:dyDescent="0.3">
      <c r="A113" s="130" t="s">
        <v>207</v>
      </c>
      <c r="B113" s="47" t="s">
        <v>206</v>
      </c>
      <c r="C113" s="158">
        <f>'Hazard &amp; Exposure'!AO112</f>
        <v>8.5</v>
      </c>
      <c r="D113" s="157">
        <f>'Hazard &amp; Exposure'!AP112</f>
        <v>7.2</v>
      </c>
      <c r="E113" s="157">
        <f>'Hazard &amp; Exposure'!AQ112</f>
        <v>6.6</v>
      </c>
      <c r="F113" s="157">
        <f>'Hazard &amp; Exposure'!AR112</f>
        <v>7.7</v>
      </c>
      <c r="G113" s="157">
        <f>'Hazard &amp; Exposure'!AU112</f>
        <v>3.9</v>
      </c>
      <c r="H113" s="43">
        <f>'Hazard &amp; Exposure'!AV112</f>
        <v>7</v>
      </c>
      <c r="I113" s="157">
        <f>'Hazard &amp; Exposure'!AY112</f>
        <v>9.6</v>
      </c>
      <c r="J113" s="157">
        <f>'Hazard &amp; Exposure'!BB112</f>
        <v>9</v>
      </c>
      <c r="K113" s="43">
        <f>'Hazard &amp; Exposure'!BC112</f>
        <v>9</v>
      </c>
      <c r="L113" s="44">
        <f t="shared" si="23"/>
        <v>8.1999999999999993</v>
      </c>
      <c r="M113" s="155">
        <f>Vulnerability!E112</f>
        <v>4.0999999999999996</v>
      </c>
      <c r="N113" s="153">
        <f>Vulnerability!H112</f>
        <v>4.5999999999999996</v>
      </c>
      <c r="O113" s="153">
        <f>Vulnerability!M112</f>
        <v>0.1</v>
      </c>
      <c r="P113" s="43">
        <f>Vulnerability!N112</f>
        <v>3.2</v>
      </c>
      <c r="Q113" s="153">
        <f>Vulnerability!S112</f>
        <v>6.2</v>
      </c>
      <c r="R113" s="152">
        <f>Vulnerability!W112</f>
        <v>0.3</v>
      </c>
      <c r="S113" s="152">
        <f>Vulnerability!Z112</f>
        <v>0.9</v>
      </c>
      <c r="T113" s="152">
        <f>Vulnerability!AC112</f>
        <v>0.6</v>
      </c>
      <c r="U113" s="152">
        <f>Vulnerability!AI112</f>
        <v>1.9</v>
      </c>
      <c r="V113" s="153">
        <f>Vulnerability!AJ112</f>
        <v>0.9</v>
      </c>
      <c r="W113" s="43">
        <f>Vulnerability!AK112</f>
        <v>4</v>
      </c>
      <c r="X113" s="44">
        <f t="shared" si="24"/>
        <v>3.6</v>
      </c>
      <c r="Y113" s="168">
        <f>'Lack of Coping Capacity'!D112</f>
        <v>5.0999999999999996</v>
      </c>
      <c r="Z113" s="151">
        <f>'Lack of Coping Capacity'!G112</f>
        <v>5.9</v>
      </c>
      <c r="AA113" s="43">
        <f>'Lack of Coping Capacity'!H112</f>
        <v>5.5</v>
      </c>
      <c r="AB113" s="151">
        <f>'Lack of Coping Capacity'!M112</f>
        <v>2.8</v>
      </c>
      <c r="AC113" s="151">
        <f>'Lack of Coping Capacity'!R112</f>
        <v>3.5</v>
      </c>
      <c r="AD113" s="151">
        <f>'Lack of Coping Capacity'!W112</f>
        <v>3.2</v>
      </c>
      <c r="AE113" s="43">
        <f>'Lack of Coping Capacity'!X112</f>
        <v>3.2</v>
      </c>
      <c r="AF113" s="44">
        <f t="shared" si="25"/>
        <v>4.4000000000000004</v>
      </c>
      <c r="AG113" s="160">
        <f t="shared" si="26"/>
        <v>5.0999999999999996</v>
      </c>
      <c r="AH113" s="186" t="str">
        <f t="shared" si="22"/>
        <v>High</v>
      </c>
      <c r="AI113" s="179">
        <f t="shared" si="27"/>
        <v>43</v>
      </c>
      <c r="AJ113" s="182">
        <f>VLOOKUP($B113,'Lack of Reliability Index'!$A$2:$H$192,8,FALSE)</f>
        <v>1.9607843137254903</v>
      </c>
      <c r="AK113" s="51">
        <f>'Imputed and missing data hidden'!BA111</f>
        <v>0</v>
      </c>
      <c r="AL113" s="180">
        <f t="shared" si="28"/>
        <v>0</v>
      </c>
      <c r="AM113" s="51" t="str">
        <f t="shared" si="29"/>
        <v>YES</v>
      </c>
      <c r="AN113" s="181">
        <f>'Indicator Date hidden2'!BB112</f>
        <v>0.29411764705882354</v>
      </c>
      <c r="AO113" s="187"/>
    </row>
    <row r="114" spans="1:41" s="3" customFormat="1" ht="15.75" thickBot="1" x14ac:dyDescent="0.3">
      <c r="A114" s="130" t="s">
        <v>753</v>
      </c>
      <c r="B114" s="47" t="s">
        <v>208</v>
      </c>
      <c r="C114" s="158">
        <f>'Hazard &amp; Exposure'!AO113</f>
        <v>0.8</v>
      </c>
      <c r="D114" s="157">
        <f>'Hazard &amp; Exposure'!AP113</f>
        <v>0.1</v>
      </c>
      <c r="E114" s="157">
        <f>'Hazard &amp; Exposure'!AQ113</f>
        <v>8.6</v>
      </c>
      <c r="F114" s="157">
        <f>'Hazard &amp; Exposure'!AR113</f>
        <v>3.8</v>
      </c>
      <c r="G114" s="157">
        <f>'Hazard &amp; Exposure'!AU113</f>
        <v>5.4</v>
      </c>
      <c r="H114" s="43">
        <f>'Hazard &amp; Exposure'!AV113</f>
        <v>4.5999999999999996</v>
      </c>
      <c r="I114" s="157">
        <f>'Hazard &amp; Exposure'!AY113</f>
        <v>0.3</v>
      </c>
      <c r="J114" s="157">
        <f>'Hazard &amp; Exposure'!BB113</f>
        <v>0</v>
      </c>
      <c r="K114" s="43">
        <f>'Hazard &amp; Exposure'!BC113</f>
        <v>0.2</v>
      </c>
      <c r="L114" s="44">
        <f t="shared" si="23"/>
        <v>2.7</v>
      </c>
      <c r="M114" s="155">
        <f>Vulnerability!E113</f>
        <v>4.8</v>
      </c>
      <c r="N114" s="153" t="str">
        <f>Vulnerability!H113</f>
        <v>x</v>
      </c>
      <c r="O114" s="153">
        <f>Vulnerability!M113</f>
        <v>9.4</v>
      </c>
      <c r="P114" s="43">
        <f>Vulnerability!N113</f>
        <v>6.3</v>
      </c>
      <c r="Q114" s="153">
        <f>Vulnerability!S113</f>
        <v>0</v>
      </c>
      <c r="R114" s="152">
        <f>Vulnerability!W113</f>
        <v>3.2</v>
      </c>
      <c r="S114" s="152">
        <f>Vulnerability!Z113</f>
        <v>2.6</v>
      </c>
      <c r="T114" s="152">
        <f>Vulnerability!AC113</f>
        <v>10</v>
      </c>
      <c r="U114" s="152">
        <f>Vulnerability!AI113</f>
        <v>5</v>
      </c>
      <c r="V114" s="153">
        <f>Vulnerability!AJ113</f>
        <v>6.5</v>
      </c>
      <c r="W114" s="43">
        <f>Vulnerability!AK113</f>
        <v>4</v>
      </c>
      <c r="X114" s="44">
        <f t="shared" si="24"/>
        <v>5.3</v>
      </c>
      <c r="Y114" s="168">
        <f>'Lack of Coping Capacity'!D113</f>
        <v>6</v>
      </c>
      <c r="Z114" s="151">
        <f>'Lack of Coping Capacity'!G113</f>
        <v>5.7</v>
      </c>
      <c r="AA114" s="43">
        <f>'Lack of Coping Capacity'!H113</f>
        <v>5.9</v>
      </c>
      <c r="AB114" s="151">
        <f>'Lack of Coping Capacity'!M113</f>
        <v>6.1</v>
      </c>
      <c r="AC114" s="151">
        <f>'Lack of Coping Capacity'!R113</f>
        <v>3.9</v>
      </c>
      <c r="AD114" s="151">
        <f>'Lack of Coping Capacity'!W113</f>
        <v>6.7</v>
      </c>
      <c r="AE114" s="43">
        <f>'Lack of Coping Capacity'!X113</f>
        <v>5.6</v>
      </c>
      <c r="AF114" s="44">
        <f t="shared" si="25"/>
        <v>5.8</v>
      </c>
      <c r="AG114" s="160">
        <f t="shared" si="26"/>
        <v>4.4000000000000004</v>
      </c>
      <c r="AH114" s="186" t="str">
        <f t="shared" si="22"/>
        <v>Medium</v>
      </c>
      <c r="AI114" s="179">
        <f t="shared" si="27"/>
        <v>67</v>
      </c>
      <c r="AJ114" s="182">
        <f>VLOOKUP($B114,'Lack of Reliability Index'!$A$2:$H$192,8,FALSE)</f>
        <v>5.0666666666666664</v>
      </c>
      <c r="AK114" s="51">
        <f>'Imputed and missing data hidden'!BA112</f>
        <v>13</v>
      </c>
      <c r="AL114" s="180">
        <f t="shared" si="28"/>
        <v>0.25490196078431371</v>
      </c>
      <c r="AM114" s="51" t="str">
        <f t="shared" si="29"/>
        <v/>
      </c>
      <c r="AN114" s="181">
        <f>'Indicator Date hidden2'!BB113</f>
        <v>0.3</v>
      </c>
      <c r="AO114" s="187"/>
    </row>
    <row r="115" spans="1:41" ht="15.75" thickBot="1" x14ac:dyDescent="0.3">
      <c r="A115" s="130" t="s">
        <v>848</v>
      </c>
      <c r="B115" s="47" t="s">
        <v>209</v>
      </c>
      <c r="C115" s="158">
        <f>'Hazard &amp; Exposure'!AO114</f>
        <v>5.0999999999999996</v>
      </c>
      <c r="D115" s="157">
        <f>'Hazard &amp; Exposure'!AP114</f>
        <v>5.6</v>
      </c>
      <c r="E115" s="157">
        <f>'Hazard &amp; Exposure'!AQ114</f>
        <v>0</v>
      </c>
      <c r="F115" s="157">
        <f>'Hazard &amp; Exposure'!AR114</f>
        <v>0</v>
      </c>
      <c r="G115" s="157">
        <f>'Hazard &amp; Exposure'!AU114</f>
        <v>5.5</v>
      </c>
      <c r="H115" s="43">
        <f>'Hazard &amp; Exposure'!AV114</f>
        <v>3.7</v>
      </c>
      <c r="I115" s="157">
        <f>'Hazard &amp; Exposure'!AY114</f>
        <v>0.4</v>
      </c>
      <c r="J115" s="157">
        <f>'Hazard &amp; Exposure'!BB114</f>
        <v>0</v>
      </c>
      <c r="K115" s="43">
        <f>'Hazard &amp; Exposure'!BC114</f>
        <v>0.3</v>
      </c>
      <c r="L115" s="44">
        <f t="shared" si="23"/>
        <v>2.2000000000000002</v>
      </c>
      <c r="M115" s="155">
        <f>Vulnerability!E114</f>
        <v>3.1</v>
      </c>
      <c r="N115" s="153">
        <f>Vulnerability!H114</f>
        <v>1.7</v>
      </c>
      <c r="O115" s="153">
        <f>Vulnerability!M114</f>
        <v>2.4</v>
      </c>
      <c r="P115" s="43">
        <f>Vulnerability!N114</f>
        <v>2.6</v>
      </c>
      <c r="Q115" s="153">
        <f>Vulnerability!S114</f>
        <v>1</v>
      </c>
      <c r="R115" s="152">
        <f>Vulnerability!W114</f>
        <v>1.5</v>
      </c>
      <c r="S115" s="152">
        <f>Vulnerability!Z114</f>
        <v>0.9</v>
      </c>
      <c r="T115" s="152">
        <f>Vulnerability!AC114</f>
        <v>0</v>
      </c>
      <c r="U115" s="152">
        <f>Vulnerability!AI114</f>
        <v>3.7</v>
      </c>
      <c r="V115" s="153">
        <f>Vulnerability!AJ114</f>
        <v>1.6</v>
      </c>
      <c r="W115" s="43">
        <f>Vulnerability!AK114</f>
        <v>1.3</v>
      </c>
      <c r="X115" s="44">
        <f t="shared" si="24"/>
        <v>2</v>
      </c>
      <c r="Y115" s="168">
        <f>'Lack of Coping Capacity'!D114</f>
        <v>6.2</v>
      </c>
      <c r="Z115" s="151">
        <f>'Lack of Coping Capacity'!G114</f>
        <v>6.6</v>
      </c>
      <c r="AA115" s="43">
        <f>'Lack of Coping Capacity'!H114</f>
        <v>6.4</v>
      </c>
      <c r="AB115" s="151">
        <f>'Lack of Coping Capacity'!M114</f>
        <v>2.5</v>
      </c>
      <c r="AC115" s="151">
        <f>'Lack of Coping Capacity'!R114</f>
        <v>1.6</v>
      </c>
      <c r="AD115" s="151">
        <f>'Lack of Coping Capacity'!W114</f>
        <v>3.5</v>
      </c>
      <c r="AE115" s="43">
        <f>'Lack of Coping Capacity'!X114</f>
        <v>2.5</v>
      </c>
      <c r="AF115" s="44">
        <f t="shared" si="25"/>
        <v>4.7</v>
      </c>
      <c r="AG115" s="160">
        <f t="shared" si="26"/>
        <v>2.7</v>
      </c>
      <c r="AH115" s="186" t="str">
        <f t="shared" si="22"/>
        <v>Low</v>
      </c>
      <c r="AI115" s="179">
        <f t="shared" si="27"/>
        <v>128</v>
      </c>
      <c r="AJ115" s="182">
        <f>VLOOKUP($B115,'Lack of Reliability Index'!$A$2:$H$192,8,FALSE)</f>
        <v>2.4435374149659861</v>
      </c>
      <c r="AK115" s="51">
        <f>'Imputed and missing data hidden'!BA113</f>
        <v>1</v>
      </c>
      <c r="AL115" s="180">
        <f t="shared" si="28"/>
        <v>1.9607843137254902E-2</v>
      </c>
      <c r="AM115" s="51" t="str">
        <f t="shared" si="29"/>
        <v/>
      </c>
      <c r="AN115" s="181">
        <f>'Indicator Date hidden2'!BB114</f>
        <v>0.40816326530612246</v>
      </c>
      <c r="AO115" s="187"/>
    </row>
    <row r="116" spans="1:41" ht="15.75" thickBot="1" x14ac:dyDescent="0.3">
      <c r="A116" s="130" t="s">
        <v>211</v>
      </c>
      <c r="B116" s="47" t="s">
        <v>210</v>
      </c>
      <c r="C116" s="158">
        <f>'Hazard &amp; Exposure'!AO115</f>
        <v>3.9</v>
      </c>
      <c r="D116" s="157">
        <f>'Hazard &amp; Exposure'!AP115</f>
        <v>4.4000000000000004</v>
      </c>
      <c r="E116" s="157">
        <f>'Hazard &amp; Exposure'!AQ115</f>
        <v>0</v>
      </c>
      <c r="F116" s="157">
        <f>'Hazard &amp; Exposure'!AR115</f>
        <v>0</v>
      </c>
      <c r="G116" s="157">
        <f>'Hazard &amp; Exposure'!AU115</f>
        <v>5.7</v>
      </c>
      <c r="H116" s="43">
        <f>'Hazard &amp; Exposure'!AV115</f>
        <v>3.1</v>
      </c>
      <c r="I116" s="157">
        <f>'Hazard &amp; Exposure'!AY115</f>
        <v>1.2</v>
      </c>
      <c r="J116" s="157">
        <f>'Hazard &amp; Exposure'!BB115</f>
        <v>0</v>
      </c>
      <c r="K116" s="43">
        <f>'Hazard &amp; Exposure'!BC115</f>
        <v>0.8</v>
      </c>
      <c r="L116" s="44">
        <f t="shared" si="23"/>
        <v>2</v>
      </c>
      <c r="M116" s="155">
        <f>Vulnerability!E115</f>
        <v>4.9000000000000004</v>
      </c>
      <c r="N116" s="153">
        <f>Vulnerability!H115</f>
        <v>2.8</v>
      </c>
      <c r="O116" s="153">
        <f>Vulnerability!M115</f>
        <v>2.7</v>
      </c>
      <c r="P116" s="43">
        <f>Vulnerability!N115</f>
        <v>3.8</v>
      </c>
      <c r="Q116" s="153">
        <f>Vulnerability!S115</f>
        <v>0</v>
      </c>
      <c r="R116" s="152">
        <f>Vulnerability!W115</f>
        <v>1.8</v>
      </c>
      <c r="S116" s="152">
        <f>Vulnerability!Z115</f>
        <v>0.9</v>
      </c>
      <c r="T116" s="152">
        <f>Vulnerability!AC115</f>
        <v>9.9</v>
      </c>
      <c r="U116" s="152">
        <f>Vulnerability!AI115</f>
        <v>5.3</v>
      </c>
      <c r="V116" s="153">
        <f>Vulnerability!AJ115</f>
        <v>6</v>
      </c>
      <c r="W116" s="43">
        <f>Vulnerability!AK115</f>
        <v>3.6</v>
      </c>
      <c r="X116" s="44">
        <f t="shared" si="24"/>
        <v>3.7</v>
      </c>
      <c r="Y116" s="168">
        <f>'Lack of Coping Capacity'!D115</f>
        <v>5.0999999999999996</v>
      </c>
      <c r="Z116" s="151">
        <f>'Lack of Coping Capacity'!G115</f>
        <v>5.8</v>
      </c>
      <c r="AA116" s="43">
        <f>'Lack of Coping Capacity'!H115</f>
        <v>5.5</v>
      </c>
      <c r="AB116" s="151">
        <f>'Lack of Coping Capacity'!M115</f>
        <v>3.6</v>
      </c>
      <c r="AC116" s="151">
        <f>'Lack of Coping Capacity'!R115</f>
        <v>7.1</v>
      </c>
      <c r="AD116" s="151">
        <f>'Lack of Coping Capacity'!W115</f>
        <v>3.1</v>
      </c>
      <c r="AE116" s="43">
        <f>'Lack of Coping Capacity'!X115</f>
        <v>4.5999999999999996</v>
      </c>
      <c r="AF116" s="44">
        <f t="shared" si="25"/>
        <v>5.0999999999999996</v>
      </c>
      <c r="AG116" s="160">
        <f t="shared" si="26"/>
        <v>3.4</v>
      </c>
      <c r="AH116" s="186" t="str">
        <f t="shared" si="22"/>
        <v>Low</v>
      </c>
      <c r="AI116" s="179">
        <f t="shared" si="27"/>
        <v>101</v>
      </c>
      <c r="AJ116" s="182">
        <f>VLOOKUP($B116,'Lack of Reliability Index'!$A$2:$H$192,8,FALSE)</f>
        <v>2.4435374149659861</v>
      </c>
      <c r="AK116" s="51">
        <f>'Imputed and missing data hidden'!BA114</f>
        <v>1</v>
      </c>
      <c r="AL116" s="180">
        <f t="shared" si="28"/>
        <v>1.9607843137254902E-2</v>
      </c>
      <c r="AM116" s="51" t="str">
        <f t="shared" si="29"/>
        <v/>
      </c>
      <c r="AN116" s="181">
        <f>'Indicator Date hidden2'!BB115</f>
        <v>0.40816326530612246</v>
      </c>
      <c r="AO116" s="187"/>
    </row>
    <row r="117" spans="1:41" ht="15.75" thickBot="1" x14ac:dyDescent="0.3">
      <c r="A117" s="130" t="s">
        <v>213</v>
      </c>
      <c r="B117" s="47" t="s">
        <v>212</v>
      </c>
      <c r="C117" s="158">
        <f>'Hazard &amp; Exposure'!AO116</f>
        <v>4.3</v>
      </c>
      <c r="D117" s="157">
        <f>'Hazard &amp; Exposure'!AP116</f>
        <v>4.4000000000000004</v>
      </c>
      <c r="E117" s="157">
        <f>'Hazard &amp; Exposure'!AQ116</f>
        <v>7.7</v>
      </c>
      <c r="F117" s="157">
        <f>'Hazard &amp; Exposure'!AR116</f>
        <v>0</v>
      </c>
      <c r="G117" s="157">
        <f>'Hazard &amp; Exposure'!AU116</f>
        <v>2</v>
      </c>
      <c r="H117" s="43">
        <f>'Hazard &amp; Exposure'!AV116</f>
        <v>4.2</v>
      </c>
      <c r="I117" s="157">
        <f>'Hazard &amp; Exposure'!AY116</f>
        <v>0.1</v>
      </c>
      <c r="J117" s="157">
        <f>'Hazard &amp; Exposure'!BB116</f>
        <v>0</v>
      </c>
      <c r="K117" s="43">
        <f>'Hazard &amp; Exposure'!BC116</f>
        <v>0.1</v>
      </c>
      <c r="L117" s="44">
        <f t="shared" si="23"/>
        <v>2.4</v>
      </c>
      <c r="M117" s="155">
        <f>Vulnerability!E116</f>
        <v>1.6</v>
      </c>
      <c r="N117" s="153">
        <f>Vulnerability!H116</f>
        <v>1.9</v>
      </c>
      <c r="O117" s="153">
        <f>Vulnerability!M116</f>
        <v>1.3</v>
      </c>
      <c r="P117" s="43">
        <f>Vulnerability!N116</f>
        <v>1.6</v>
      </c>
      <c r="Q117" s="153">
        <f>Vulnerability!S116</f>
        <v>1.7</v>
      </c>
      <c r="R117" s="152">
        <f>Vulnerability!W116</f>
        <v>0.3</v>
      </c>
      <c r="S117" s="152">
        <f>Vulnerability!Z116</f>
        <v>0.3</v>
      </c>
      <c r="T117" s="152">
        <f>Vulnerability!AC116</f>
        <v>0</v>
      </c>
      <c r="U117" s="152">
        <f>Vulnerability!AI116</f>
        <v>1.7</v>
      </c>
      <c r="V117" s="153">
        <f>Vulnerability!AJ116</f>
        <v>0.6</v>
      </c>
      <c r="W117" s="43">
        <f>Vulnerability!AK116</f>
        <v>1.2</v>
      </c>
      <c r="X117" s="44">
        <f t="shared" si="24"/>
        <v>1.4</v>
      </c>
      <c r="Y117" s="168">
        <f>'Lack of Coping Capacity'!D116</f>
        <v>4</v>
      </c>
      <c r="Z117" s="151">
        <f>'Lack of Coping Capacity'!G116</f>
        <v>5.0999999999999996</v>
      </c>
      <c r="AA117" s="43">
        <f>'Lack of Coping Capacity'!H116</f>
        <v>4.5999999999999996</v>
      </c>
      <c r="AB117" s="151">
        <f>'Lack of Coping Capacity'!M116</f>
        <v>1.4</v>
      </c>
      <c r="AC117" s="151">
        <f>'Lack of Coping Capacity'!R116</f>
        <v>0.8</v>
      </c>
      <c r="AD117" s="151">
        <f>'Lack of Coping Capacity'!W116</f>
        <v>5.3</v>
      </c>
      <c r="AE117" s="43">
        <f>'Lack of Coping Capacity'!X116</f>
        <v>2.5</v>
      </c>
      <c r="AF117" s="44">
        <f t="shared" si="25"/>
        <v>3.6</v>
      </c>
      <c r="AG117" s="160">
        <f t="shared" si="26"/>
        <v>2.2999999999999998</v>
      </c>
      <c r="AH117" s="186" t="str">
        <f t="shared" si="22"/>
        <v>Low</v>
      </c>
      <c r="AI117" s="179">
        <f t="shared" si="27"/>
        <v>140</v>
      </c>
      <c r="AJ117" s="182">
        <f>VLOOKUP($B117,'Lack of Reliability Index'!$A$2:$H$192,8,FALSE)</f>
        <v>2.8666666666666663</v>
      </c>
      <c r="AK117" s="51">
        <f>'Imputed and missing data hidden'!BA115</f>
        <v>2</v>
      </c>
      <c r="AL117" s="180">
        <f t="shared" si="28"/>
        <v>3.9215686274509803E-2</v>
      </c>
      <c r="AM117" s="51" t="str">
        <f t="shared" si="29"/>
        <v/>
      </c>
      <c r="AN117" s="181">
        <f>'Indicator Date hidden2'!BB116</f>
        <v>0.4375</v>
      </c>
      <c r="AO117" s="187"/>
    </row>
    <row r="118" spans="1:41" ht="15.75" thickBot="1" x14ac:dyDescent="0.3">
      <c r="A118" s="130" t="s">
        <v>215</v>
      </c>
      <c r="B118" s="47" t="s">
        <v>214</v>
      </c>
      <c r="C118" s="158">
        <f>'Hazard &amp; Exposure'!AO117</f>
        <v>3.3</v>
      </c>
      <c r="D118" s="157">
        <f>'Hazard &amp; Exposure'!AP117</f>
        <v>5.8</v>
      </c>
      <c r="E118" s="157">
        <f>'Hazard &amp; Exposure'!AQ117</f>
        <v>6.7</v>
      </c>
      <c r="F118" s="157">
        <f>'Hazard &amp; Exposure'!AR117</f>
        <v>0</v>
      </c>
      <c r="G118" s="157">
        <f>'Hazard &amp; Exposure'!AU117</f>
        <v>6.2</v>
      </c>
      <c r="H118" s="43">
        <f>'Hazard &amp; Exposure'!AV117</f>
        <v>4.8</v>
      </c>
      <c r="I118" s="157">
        <f>'Hazard &amp; Exposure'!AY117</f>
        <v>6.3</v>
      </c>
      <c r="J118" s="157">
        <f>'Hazard &amp; Exposure'!BB117</f>
        <v>0</v>
      </c>
      <c r="K118" s="43">
        <f>'Hazard &amp; Exposure'!BC117</f>
        <v>4.4000000000000004</v>
      </c>
      <c r="L118" s="44">
        <f t="shared" si="23"/>
        <v>4.5999999999999996</v>
      </c>
      <c r="M118" s="155">
        <f>Vulnerability!E117</f>
        <v>5.9</v>
      </c>
      <c r="N118" s="153">
        <f>Vulnerability!H117</f>
        <v>5.3</v>
      </c>
      <c r="O118" s="153">
        <f>Vulnerability!M117</f>
        <v>1.1000000000000001</v>
      </c>
      <c r="P118" s="43">
        <f>Vulnerability!N117</f>
        <v>4.5999999999999996</v>
      </c>
      <c r="Q118" s="153">
        <f>Vulnerability!S117</f>
        <v>2.1</v>
      </c>
      <c r="R118" s="152">
        <f>Vulnerability!W117</f>
        <v>1.1000000000000001</v>
      </c>
      <c r="S118" s="152">
        <f>Vulnerability!Z117</f>
        <v>1.4</v>
      </c>
      <c r="T118" s="152">
        <f>Vulnerability!AC117</f>
        <v>3</v>
      </c>
      <c r="U118" s="152">
        <f>Vulnerability!AI117</f>
        <v>1.8</v>
      </c>
      <c r="V118" s="153">
        <f>Vulnerability!AJ117</f>
        <v>1.9</v>
      </c>
      <c r="W118" s="43">
        <f>Vulnerability!AK117</f>
        <v>2</v>
      </c>
      <c r="X118" s="44">
        <f t="shared" si="24"/>
        <v>3.4</v>
      </c>
      <c r="Y118" s="168">
        <f>'Lack of Coping Capacity'!D117</f>
        <v>5.6</v>
      </c>
      <c r="Z118" s="151">
        <f>'Lack of Coping Capacity'!G117</f>
        <v>5.6</v>
      </c>
      <c r="AA118" s="43">
        <f>'Lack of Coping Capacity'!H117</f>
        <v>5.6</v>
      </c>
      <c r="AB118" s="151">
        <f>'Lack of Coping Capacity'!M117</f>
        <v>3.4</v>
      </c>
      <c r="AC118" s="151">
        <f>'Lack of Coping Capacity'!R117</f>
        <v>4.2</v>
      </c>
      <c r="AD118" s="151">
        <f>'Lack of Coping Capacity'!W117</f>
        <v>4.5999999999999996</v>
      </c>
      <c r="AE118" s="43">
        <f>'Lack of Coping Capacity'!X117</f>
        <v>4.0999999999999996</v>
      </c>
      <c r="AF118" s="44">
        <f t="shared" si="25"/>
        <v>4.9000000000000004</v>
      </c>
      <c r="AG118" s="160">
        <f t="shared" si="26"/>
        <v>4.2</v>
      </c>
      <c r="AH118" s="186" t="str">
        <f t="shared" si="22"/>
        <v>Medium</v>
      </c>
      <c r="AI118" s="179">
        <f t="shared" si="27"/>
        <v>74</v>
      </c>
      <c r="AJ118" s="182">
        <f>VLOOKUP($B118,'Lack of Reliability Index'!$A$2:$H$192,8,FALSE)</f>
        <v>3.5319727891156463</v>
      </c>
      <c r="AK118" s="51">
        <f>'Imputed and missing data hidden'!BA116</f>
        <v>1</v>
      </c>
      <c r="AL118" s="180">
        <f t="shared" si="28"/>
        <v>1.9607843137254902E-2</v>
      </c>
      <c r="AM118" s="51" t="str">
        <f t="shared" si="29"/>
        <v/>
      </c>
      <c r="AN118" s="181">
        <f>'Indicator Date hidden2'!BB117</f>
        <v>0.61224489795918369</v>
      </c>
      <c r="AO118" s="187"/>
    </row>
    <row r="119" spans="1:41" ht="15.75" thickBot="1" x14ac:dyDescent="0.3">
      <c r="A119" s="130" t="s">
        <v>217</v>
      </c>
      <c r="B119" s="47" t="s">
        <v>216</v>
      </c>
      <c r="C119" s="158">
        <f>'Hazard &amp; Exposure'!AO118</f>
        <v>2.8</v>
      </c>
      <c r="D119" s="157">
        <f>'Hazard &amp; Exposure'!AP118</f>
        <v>6.3</v>
      </c>
      <c r="E119" s="157">
        <f>'Hazard &amp; Exposure'!AQ118</f>
        <v>6</v>
      </c>
      <c r="F119" s="157">
        <f>'Hazard &amp; Exposure'!AR118</f>
        <v>5.2</v>
      </c>
      <c r="G119" s="157">
        <f>'Hazard &amp; Exposure'!AU118</f>
        <v>7.6</v>
      </c>
      <c r="H119" s="43">
        <f>'Hazard &amp; Exposure'!AV118</f>
        <v>5.8</v>
      </c>
      <c r="I119" s="157">
        <f>'Hazard &amp; Exposure'!AY118</f>
        <v>6.3</v>
      </c>
      <c r="J119" s="157">
        <f>'Hazard &amp; Exposure'!BB118</f>
        <v>0</v>
      </c>
      <c r="K119" s="43">
        <f>'Hazard &amp; Exposure'!BC118</f>
        <v>4.4000000000000004</v>
      </c>
      <c r="L119" s="44">
        <f t="shared" si="23"/>
        <v>5.0999999999999996</v>
      </c>
      <c r="M119" s="155">
        <f>Vulnerability!E118</f>
        <v>9</v>
      </c>
      <c r="N119" s="153">
        <f>Vulnerability!H118</f>
        <v>6.4</v>
      </c>
      <c r="O119" s="153">
        <f>Vulnerability!M118</f>
        <v>5.5</v>
      </c>
      <c r="P119" s="43">
        <f>Vulnerability!N118</f>
        <v>7.5</v>
      </c>
      <c r="Q119" s="153">
        <f>Vulnerability!S118</f>
        <v>3.7</v>
      </c>
      <c r="R119" s="152">
        <f>Vulnerability!W118</f>
        <v>8.6</v>
      </c>
      <c r="S119" s="152">
        <f>Vulnerability!Z118</f>
        <v>4.5</v>
      </c>
      <c r="T119" s="152">
        <f>Vulnerability!AC118</f>
        <v>3.6</v>
      </c>
      <c r="U119" s="152">
        <f>Vulnerability!AI118</f>
        <v>6.7</v>
      </c>
      <c r="V119" s="153">
        <f>Vulnerability!AJ118</f>
        <v>6.3</v>
      </c>
      <c r="W119" s="43">
        <f>Vulnerability!AK118</f>
        <v>5.0999999999999996</v>
      </c>
      <c r="X119" s="44">
        <f t="shared" si="24"/>
        <v>6.5</v>
      </c>
      <c r="Y119" s="168">
        <f>'Lack of Coping Capacity'!D118</f>
        <v>2.1</v>
      </c>
      <c r="Z119" s="151">
        <f>'Lack of Coping Capacity'!G118</f>
        <v>7.1</v>
      </c>
      <c r="AA119" s="43">
        <f>'Lack of Coping Capacity'!H118</f>
        <v>4.5999999999999996</v>
      </c>
      <c r="AB119" s="151">
        <f>'Lack of Coping Capacity'!M118</f>
        <v>7.7</v>
      </c>
      <c r="AC119" s="151">
        <f>'Lack of Coping Capacity'!R118</f>
        <v>9.4</v>
      </c>
      <c r="AD119" s="151">
        <f>'Lack of Coping Capacity'!W118</f>
        <v>6.9</v>
      </c>
      <c r="AE119" s="43">
        <f>'Lack of Coping Capacity'!X118</f>
        <v>8</v>
      </c>
      <c r="AF119" s="44">
        <f t="shared" si="25"/>
        <v>6.6</v>
      </c>
      <c r="AG119" s="160">
        <f t="shared" si="26"/>
        <v>6</v>
      </c>
      <c r="AH119" s="186" t="str">
        <f t="shared" si="22"/>
        <v>High</v>
      </c>
      <c r="AI119" s="179">
        <f t="shared" si="27"/>
        <v>22</v>
      </c>
      <c r="AJ119" s="182">
        <f>VLOOKUP($B119,'Lack of Reliability Index'!$A$2:$H$192,8,FALSE)</f>
        <v>2.9281045751633989</v>
      </c>
      <c r="AK119" s="51">
        <f>'Imputed and missing data hidden'!BA117</f>
        <v>0</v>
      </c>
      <c r="AL119" s="180">
        <f t="shared" si="28"/>
        <v>0</v>
      </c>
      <c r="AM119" s="51" t="str">
        <f t="shared" si="29"/>
        <v/>
      </c>
      <c r="AN119" s="181">
        <f>'Indicator Date hidden2'!BB118</f>
        <v>0.5490196078431373</v>
      </c>
      <c r="AO119" s="187"/>
    </row>
    <row r="120" spans="1:41" ht="15.75" thickBot="1" x14ac:dyDescent="0.3">
      <c r="A120" s="130" t="s">
        <v>370</v>
      </c>
      <c r="B120" s="47" t="s">
        <v>218</v>
      </c>
      <c r="C120" s="158">
        <f>'Hazard &amp; Exposure'!AO119</f>
        <v>9.4</v>
      </c>
      <c r="D120" s="157">
        <f>'Hazard &amp; Exposure'!AP119</f>
        <v>9.9</v>
      </c>
      <c r="E120" s="157">
        <f>'Hazard &amp; Exposure'!AQ119</f>
        <v>8.9</v>
      </c>
      <c r="F120" s="157">
        <f>'Hazard &amp; Exposure'!AR119</f>
        <v>5.6</v>
      </c>
      <c r="G120" s="157">
        <f>'Hazard &amp; Exposure'!AU119</f>
        <v>1</v>
      </c>
      <c r="H120" s="43">
        <f>'Hazard &amp; Exposure'!AV119</f>
        <v>8.1</v>
      </c>
      <c r="I120" s="157">
        <f>'Hazard &amp; Exposure'!AY119</f>
        <v>9.6</v>
      </c>
      <c r="J120" s="157">
        <f>'Hazard &amp; Exposure'!BB119</f>
        <v>9</v>
      </c>
      <c r="K120" s="43">
        <f>'Hazard &amp; Exposure'!BC119</f>
        <v>9</v>
      </c>
      <c r="L120" s="44">
        <f t="shared" si="23"/>
        <v>8.6</v>
      </c>
      <c r="M120" s="155">
        <f>Vulnerability!E119</f>
        <v>6.1</v>
      </c>
      <c r="N120" s="153">
        <f>Vulnerability!H119</f>
        <v>5</v>
      </c>
      <c r="O120" s="153">
        <f>Vulnerability!M119</f>
        <v>1.3</v>
      </c>
      <c r="P120" s="43">
        <f>Vulnerability!N119</f>
        <v>4.5999999999999996</v>
      </c>
      <c r="Q120" s="153">
        <f>Vulnerability!S119</f>
        <v>7.6</v>
      </c>
      <c r="R120" s="152">
        <f>Vulnerability!W119</f>
        <v>3</v>
      </c>
      <c r="S120" s="152">
        <f>Vulnerability!Z119</f>
        <v>4.0999999999999996</v>
      </c>
      <c r="T120" s="152">
        <f>Vulnerability!AC119</f>
        <v>0.6</v>
      </c>
      <c r="U120" s="152">
        <f>Vulnerability!AI119</f>
        <v>5.5</v>
      </c>
      <c r="V120" s="153">
        <f>Vulnerability!AJ119</f>
        <v>3.5</v>
      </c>
      <c r="W120" s="43">
        <f>Vulnerability!AK119</f>
        <v>5.9</v>
      </c>
      <c r="X120" s="44">
        <f t="shared" si="24"/>
        <v>5.3</v>
      </c>
      <c r="Y120" s="168">
        <f>'Lack of Coping Capacity'!D119</f>
        <v>7.1</v>
      </c>
      <c r="Z120" s="151">
        <f>'Lack of Coping Capacity'!G119</f>
        <v>7</v>
      </c>
      <c r="AA120" s="43">
        <f>'Lack of Coping Capacity'!H119</f>
        <v>7.1</v>
      </c>
      <c r="AB120" s="151">
        <f>'Lack of Coping Capacity'!M119</f>
        <v>5.6</v>
      </c>
      <c r="AC120" s="151">
        <f>'Lack of Coping Capacity'!R119</f>
        <v>5.2</v>
      </c>
      <c r="AD120" s="151">
        <f>'Lack of Coping Capacity'!W119</f>
        <v>5.5</v>
      </c>
      <c r="AE120" s="43">
        <f>'Lack of Coping Capacity'!X119</f>
        <v>5.4</v>
      </c>
      <c r="AF120" s="44">
        <f t="shared" si="25"/>
        <v>6.3</v>
      </c>
      <c r="AG120" s="160">
        <f t="shared" si="26"/>
        <v>6.6</v>
      </c>
      <c r="AH120" s="186" t="str">
        <f t="shared" si="22"/>
        <v>Very High</v>
      </c>
      <c r="AI120" s="179">
        <f t="shared" si="27"/>
        <v>14</v>
      </c>
      <c r="AJ120" s="182">
        <f>VLOOKUP($B120,'Lack of Reliability Index'!$A$2:$H$192,8,FALSE)</f>
        <v>2.7074829931972788</v>
      </c>
      <c r="AK120" s="51">
        <f>'Imputed and missing data hidden'!BA118</f>
        <v>2</v>
      </c>
      <c r="AL120" s="180">
        <f t="shared" si="28"/>
        <v>3.9215686274509803E-2</v>
      </c>
      <c r="AM120" s="51" t="str">
        <f t="shared" si="29"/>
        <v>YES</v>
      </c>
      <c r="AN120" s="181">
        <f>'Indicator Date hidden2'!BB119</f>
        <v>0.30612244897959184</v>
      </c>
      <c r="AO120" s="187"/>
    </row>
    <row r="121" spans="1:41" ht="15.75" thickBot="1" x14ac:dyDescent="0.3">
      <c r="A121" s="130" t="s">
        <v>220</v>
      </c>
      <c r="B121" s="47" t="s">
        <v>219</v>
      </c>
      <c r="C121" s="158">
        <f>'Hazard &amp; Exposure'!AO120</f>
        <v>0.1</v>
      </c>
      <c r="D121" s="157">
        <f>'Hazard &amp; Exposure'!AP120</f>
        <v>6.7</v>
      </c>
      <c r="E121" s="157">
        <f>'Hazard &amp; Exposure'!AQ120</f>
        <v>0</v>
      </c>
      <c r="F121" s="157">
        <f>'Hazard &amp; Exposure'!AR120</f>
        <v>0</v>
      </c>
      <c r="G121" s="157">
        <f>'Hazard &amp; Exposure'!AU120</f>
        <v>8.6</v>
      </c>
      <c r="H121" s="43">
        <f>'Hazard &amp; Exposure'!AV120</f>
        <v>4.3</v>
      </c>
      <c r="I121" s="157">
        <f>'Hazard &amp; Exposure'!AY120</f>
        <v>0.4</v>
      </c>
      <c r="J121" s="157">
        <f>'Hazard &amp; Exposure'!BB120</f>
        <v>0</v>
      </c>
      <c r="K121" s="43">
        <f>'Hazard &amp; Exposure'!BC120</f>
        <v>0.3</v>
      </c>
      <c r="L121" s="44">
        <f t="shared" si="23"/>
        <v>2.5</v>
      </c>
      <c r="M121" s="155">
        <f>Vulnerability!E120</f>
        <v>7.1</v>
      </c>
      <c r="N121" s="153">
        <f>Vulnerability!H120</f>
        <v>7.7</v>
      </c>
      <c r="O121" s="153">
        <f>Vulnerability!M120</f>
        <v>1.5</v>
      </c>
      <c r="P121" s="43">
        <f>Vulnerability!N120</f>
        <v>5.9</v>
      </c>
      <c r="Q121" s="153">
        <f>Vulnerability!S120</f>
        <v>2.1</v>
      </c>
      <c r="R121" s="152">
        <f>Vulnerability!W120</f>
        <v>6</v>
      </c>
      <c r="S121" s="152">
        <f>Vulnerability!Z120</f>
        <v>3.2</v>
      </c>
      <c r="T121" s="152">
        <f>Vulnerability!AC120</f>
        <v>0</v>
      </c>
      <c r="U121" s="152">
        <f>Vulnerability!AI120</f>
        <v>6</v>
      </c>
      <c r="V121" s="153">
        <f>Vulnerability!AJ120</f>
        <v>4.2</v>
      </c>
      <c r="W121" s="43">
        <f>Vulnerability!AK120</f>
        <v>3.2</v>
      </c>
      <c r="X121" s="44">
        <f t="shared" si="24"/>
        <v>4.7</v>
      </c>
      <c r="Y121" s="168">
        <f>'Lack of Coping Capacity'!D120</f>
        <v>4.3</v>
      </c>
      <c r="Z121" s="151">
        <f>'Lack of Coping Capacity'!G120</f>
        <v>4.8</v>
      </c>
      <c r="AA121" s="43">
        <f>'Lack of Coping Capacity'!H120</f>
        <v>4.5999999999999996</v>
      </c>
      <c r="AB121" s="151">
        <f>'Lack of Coping Capacity'!M120</f>
        <v>4.8</v>
      </c>
      <c r="AC121" s="151">
        <f>'Lack of Coping Capacity'!R120</f>
        <v>6.2</v>
      </c>
      <c r="AD121" s="151">
        <f>'Lack of Coping Capacity'!W120</f>
        <v>5.7</v>
      </c>
      <c r="AE121" s="43">
        <f>'Lack of Coping Capacity'!X120</f>
        <v>5.6</v>
      </c>
      <c r="AF121" s="44">
        <f t="shared" si="25"/>
        <v>5.0999999999999996</v>
      </c>
      <c r="AG121" s="160">
        <f t="shared" si="26"/>
        <v>3.9</v>
      </c>
      <c r="AH121" s="186" t="str">
        <f t="shared" si="22"/>
        <v>Medium</v>
      </c>
      <c r="AI121" s="179">
        <f t="shared" si="27"/>
        <v>86</v>
      </c>
      <c r="AJ121" s="182">
        <f>VLOOKUP($B121,'Lack of Reliability Index'!$A$2:$H$192,8,FALSE)</f>
        <v>2.9866666666666672</v>
      </c>
      <c r="AK121" s="51">
        <f>'Imputed and missing data hidden'!BA119</f>
        <v>0</v>
      </c>
      <c r="AL121" s="180">
        <f t="shared" si="28"/>
        <v>0</v>
      </c>
      <c r="AM121" s="51" t="str">
        <f t="shared" si="29"/>
        <v/>
      </c>
      <c r="AN121" s="181">
        <f>'Indicator Date hidden2'!BB120</f>
        <v>0.56000000000000005</v>
      </c>
      <c r="AO121" s="187"/>
    </row>
    <row r="122" spans="1:41" ht="15.75" thickBot="1" x14ac:dyDescent="0.3">
      <c r="A122" s="130" t="s">
        <v>222</v>
      </c>
      <c r="B122" s="47" t="s">
        <v>221</v>
      </c>
      <c r="C122" s="158">
        <f>'Hazard &amp; Exposure'!AO121</f>
        <v>0.1</v>
      </c>
      <c r="D122" s="157">
        <f>'Hazard &amp; Exposure'!AP121</f>
        <v>0.1</v>
      </c>
      <c r="E122" s="157">
        <f>'Hazard &amp; Exposure'!AQ121</f>
        <v>8.1999999999999993</v>
      </c>
      <c r="F122" s="157">
        <f>'Hazard &amp; Exposure'!AR121</f>
        <v>0</v>
      </c>
      <c r="G122" s="157">
        <f>'Hazard &amp; Exposure'!AU121</f>
        <v>0</v>
      </c>
      <c r="H122" s="43">
        <f>'Hazard &amp; Exposure'!AV121</f>
        <v>2.6</v>
      </c>
      <c r="I122" s="157">
        <f>'Hazard &amp; Exposure'!AY121</f>
        <v>0.1</v>
      </c>
      <c r="J122" s="157">
        <f>'Hazard &amp; Exposure'!BB121</f>
        <v>0</v>
      </c>
      <c r="K122" s="43">
        <f>'Hazard &amp; Exposure'!BC121</f>
        <v>0.1</v>
      </c>
      <c r="L122" s="44">
        <f t="shared" si="23"/>
        <v>1.4</v>
      </c>
      <c r="M122" s="155">
        <f>Vulnerability!E121</f>
        <v>3.5</v>
      </c>
      <c r="N122" s="153" t="str">
        <f>Vulnerability!H121</f>
        <v>x</v>
      </c>
      <c r="O122" s="153">
        <f>Vulnerability!M121</f>
        <v>10</v>
      </c>
      <c r="P122" s="43">
        <f>Vulnerability!N121</f>
        <v>5.7</v>
      </c>
      <c r="Q122" s="153">
        <f>Vulnerability!S121</f>
        <v>4.5999999999999996</v>
      </c>
      <c r="R122" s="152">
        <f>Vulnerability!W121</f>
        <v>2</v>
      </c>
      <c r="S122" s="152">
        <f>Vulnerability!Z121</f>
        <v>1.9</v>
      </c>
      <c r="T122" s="152">
        <f>Vulnerability!AC121</f>
        <v>0</v>
      </c>
      <c r="U122" s="152">
        <f>Vulnerability!AI121</f>
        <v>5</v>
      </c>
      <c r="V122" s="153">
        <f>Vulnerability!AJ121</f>
        <v>2.4</v>
      </c>
      <c r="W122" s="43">
        <f>Vulnerability!AK121</f>
        <v>3.6</v>
      </c>
      <c r="X122" s="44">
        <f t="shared" si="24"/>
        <v>4.7</v>
      </c>
      <c r="Y122" s="168">
        <f>'Lack of Coping Capacity'!D121</f>
        <v>8.1</v>
      </c>
      <c r="Z122" s="151">
        <f>'Lack of Coping Capacity'!G121</f>
        <v>6.4</v>
      </c>
      <c r="AA122" s="43">
        <f>'Lack of Coping Capacity'!H121</f>
        <v>7.3</v>
      </c>
      <c r="AB122" s="151">
        <f>'Lack of Coping Capacity'!M121</f>
        <v>3.3</v>
      </c>
      <c r="AC122" s="151">
        <f>'Lack of Coping Capacity'!R121</f>
        <v>1.5</v>
      </c>
      <c r="AD122" s="151">
        <f>'Lack of Coping Capacity'!W121</f>
        <v>5</v>
      </c>
      <c r="AE122" s="43">
        <f>'Lack of Coping Capacity'!X121</f>
        <v>3.3</v>
      </c>
      <c r="AF122" s="44">
        <f t="shared" si="25"/>
        <v>5.7</v>
      </c>
      <c r="AG122" s="160">
        <f t="shared" si="26"/>
        <v>3.3</v>
      </c>
      <c r="AH122" s="186" t="str">
        <f t="shared" si="22"/>
        <v>Low</v>
      </c>
      <c r="AI122" s="179">
        <f t="shared" si="27"/>
        <v>108</v>
      </c>
      <c r="AJ122" s="182">
        <f>VLOOKUP($B122,'Lack of Reliability Index'!$A$2:$H$192,8,FALSE)</f>
        <v>7.3333333333333339</v>
      </c>
      <c r="AK122" s="51">
        <f>'Imputed and missing data hidden'!BA120</f>
        <v>15</v>
      </c>
      <c r="AL122" s="180">
        <f t="shared" si="28"/>
        <v>0.29411764705882354</v>
      </c>
      <c r="AM122" s="51" t="str">
        <f t="shared" si="29"/>
        <v/>
      </c>
      <c r="AN122" s="181">
        <f>'Indicator Date hidden2'!BB121</f>
        <v>0.625</v>
      </c>
      <c r="AO122" s="187"/>
    </row>
    <row r="123" spans="1:41" ht="15.75" thickBot="1" x14ac:dyDescent="0.3">
      <c r="A123" s="130" t="s">
        <v>224</v>
      </c>
      <c r="B123" s="47" t="s">
        <v>223</v>
      </c>
      <c r="C123" s="158">
        <f>'Hazard &amp; Exposure'!AO122</f>
        <v>9.9</v>
      </c>
      <c r="D123" s="157">
        <f>'Hazard &amp; Exposure'!AP122</f>
        <v>6.8</v>
      </c>
      <c r="E123" s="157">
        <f>'Hazard &amp; Exposure'!AQ122</f>
        <v>0</v>
      </c>
      <c r="F123" s="157">
        <f>'Hazard &amp; Exposure'!AR122</f>
        <v>0.2</v>
      </c>
      <c r="G123" s="157">
        <f>'Hazard &amp; Exposure'!AU122</f>
        <v>2.9</v>
      </c>
      <c r="H123" s="43">
        <f>'Hazard &amp; Exposure'!AV122</f>
        <v>5.6</v>
      </c>
      <c r="I123" s="157">
        <f>'Hazard &amp; Exposure'!AY122</f>
        <v>6.8</v>
      </c>
      <c r="J123" s="157">
        <f>'Hazard &amp; Exposure'!BB122</f>
        <v>0</v>
      </c>
      <c r="K123" s="43">
        <f>'Hazard &amp; Exposure'!BC122</f>
        <v>4.8</v>
      </c>
      <c r="L123" s="44">
        <f t="shared" si="23"/>
        <v>5.2</v>
      </c>
      <c r="M123" s="155">
        <f>Vulnerability!E122</f>
        <v>6.9</v>
      </c>
      <c r="N123" s="153">
        <f>Vulnerability!H122</f>
        <v>4.3</v>
      </c>
      <c r="O123" s="153">
        <f>Vulnerability!M122</f>
        <v>2.1</v>
      </c>
      <c r="P123" s="43">
        <f>Vulnerability!N122</f>
        <v>5.0999999999999996</v>
      </c>
      <c r="Q123" s="153">
        <f>Vulnerability!S122</f>
        <v>3.7</v>
      </c>
      <c r="R123" s="152">
        <f>Vulnerability!W122</f>
        <v>1.1000000000000001</v>
      </c>
      <c r="S123" s="152">
        <f>Vulnerability!Z122</f>
        <v>4.4000000000000004</v>
      </c>
      <c r="T123" s="152">
        <f>Vulnerability!AC122</f>
        <v>2.9</v>
      </c>
      <c r="U123" s="152">
        <f>Vulnerability!AI122</f>
        <v>4.5</v>
      </c>
      <c r="V123" s="153">
        <f>Vulnerability!AJ122</f>
        <v>3.3</v>
      </c>
      <c r="W123" s="43">
        <f>Vulnerability!AK122</f>
        <v>3.5</v>
      </c>
      <c r="X123" s="44">
        <f t="shared" si="24"/>
        <v>4.3</v>
      </c>
      <c r="Y123" s="168">
        <f>'Lack of Coping Capacity'!D122</f>
        <v>5.4</v>
      </c>
      <c r="Z123" s="151">
        <f>'Lack of Coping Capacity'!G122</f>
        <v>6.8</v>
      </c>
      <c r="AA123" s="43">
        <f>'Lack of Coping Capacity'!H122</f>
        <v>6.1</v>
      </c>
      <c r="AB123" s="151">
        <f>'Lack of Coping Capacity'!M122</f>
        <v>5</v>
      </c>
      <c r="AC123" s="151">
        <f>'Lack of Coping Capacity'!R122</f>
        <v>5.4</v>
      </c>
      <c r="AD123" s="151">
        <f>'Lack of Coping Capacity'!W122</f>
        <v>5.6</v>
      </c>
      <c r="AE123" s="43">
        <f>'Lack of Coping Capacity'!X122</f>
        <v>5.3</v>
      </c>
      <c r="AF123" s="44">
        <f t="shared" si="25"/>
        <v>5.7</v>
      </c>
      <c r="AG123" s="160">
        <f t="shared" si="26"/>
        <v>5</v>
      </c>
      <c r="AH123" s="186" t="str">
        <f t="shared" si="22"/>
        <v>High</v>
      </c>
      <c r="AI123" s="179">
        <f t="shared" si="27"/>
        <v>46</v>
      </c>
      <c r="AJ123" s="182">
        <f>VLOOKUP($B123,'Lack of Reliability Index'!$A$2:$H$192,8,FALSE)</f>
        <v>1.3333333333333321</v>
      </c>
      <c r="AK123" s="51">
        <f>'Imputed and missing data hidden'!BA121</f>
        <v>1</v>
      </c>
      <c r="AL123" s="180">
        <f t="shared" si="28"/>
        <v>1.9607843137254902E-2</v>
      </c>
      <c r="AM123" s="51" t="str">
        <f t="shared" si="29"/>
        <v/>
      </c>
      <c r="AN123" s="181">
        <f>'Indicator Date hidden2'!BB122</f>
        <v>0.2</v>
      </c>
      <c r="AO123" s="187"/>
    </row>
    <row r="124" spans="1:41" ht="15.75" thickBot="1" x14ac:dyDescent="0.3">
      <c r="A124" s="130" t="s">
        <v>226</v>
      </c>
      <c r="B124" s="47" t="s">
        <v>225</v>
      </c>
      <c r="C124" s="158">
        <f>'Hazard &amp; Exposure'!AO123</f>
        <v>1.8</v>
      </c>
      <c r="D124" s="157">
        <f>'Hazard &amp; Exposure'!AP123</f>
        <v>5.8</v>
      </c>
      <c r="E124" s="157">
        <f>'Hazard &amp; Exposure'!AQ123</f>
        <v>0</v>
      </c>
      <c r="F124" s="157">
        <f>'Hazard &amp; Exposure'!AR123</f>
        <v>0</v>
      </c>
      <c r="G124" s="157">
        <f>'Hazard &amp; Exposure'!AU123</f>
        <v>0.5</v>
      </c>
      <c r="H124" s="43">
        <f>'Hazard &amp; Exposure'!AV123</f>
        <v>1.9</v>
      </c>
      <c r="I124" s="157">
        <f>'Hazard &amp; Exposure'!AY123</f>
        <v>0</v>
      </c>
      <c r="J124" s="157">
        <f>'Hazard &amp; Exposure'!BB123</f>
        <v>0</v>
      </c>
      <c r="K124" s="43">
        <f>'Hazard &amp; Exposure'!BC123</f>
        <v>0</v>
      </c>
      <c r="L124" s="44">
        <f t="shared" si="23"/>
        <v>1</v>
      </c>
      <c r="M124" s="155">
        <f>Vulnerability!E123</f>
        <v>0.4</v>
      </c>
      <c r="N124" s="153">
        <f>Vulnerability!H123</f>
        <v>0.7</v>
      </c>
      <c r="O124" s="153">
        <f>Vulnerability!M123</f>
        <v>0</v>
      </c>
      <c r="P124" s="43">
        <f>Vulnerability!N123</f>
        <v>0.4</v>
      </c>
      <c r="Q124" s="153">
        <f>Vulnerability!S123</f>
        <v>5.9</v>
      </c>
      <c r="R124" s="152">
        <f>Vulnerability!W123</f>
        <v>0.3</v>
      </c>
      <c r="S124" s="152">
        <f>Vulnerability!Z123</f>
        <v>0.3</v>
      </c>
      <c r="T124" s="152">
        <f>Vulnerability!AC123</f>
        <v>0</v>
      </c>
      <c r="U124" s="152">
        <f>Vulnerability!AI123</f>
        <v>1.4</v>
      </c>
      <c r="V124" s="153">
        <f>Vulnerability!AJ123</f>
        <v>0.5</v>
      </c>
      <c r="W124" s="43">
        <f>Vulnerability!AK123</f>
        <v>3.7</v>
      </c>
      <c r="X124" s="44">
        <f t="shared" si="24"/>
        <v>2.2000000000000002</v>
      </c>
      <c r="Y124" s="168">
        <f>'Lack of Coping Capacity'!D123</f>
        <v>1.7</v>
      </c>
      <c r="Z124" s="151">
        <f>'Lack of Coping Capacity'!G123</f>
        <v>1.6</v>
      </c>
      <c r="AA124" s="43">
        <f>'Lack of Coping Capacity'!H123</f>
        <v>1.7</v>
      </c>
      <c r="AB124" s="151">
        <f>'Lack of Coping Capacity'!M123</f>
        <v>1.4</v>
      </c>
      <c r="AC124" s="151">
        <f>'Lack of Coping Capacity'!R123</f>
        <v>0.1</v>
      </c>
      <c r="AD124" s="151">
        <f>'Lack of Coping Capacity'!W123</f>
        <v>1.1000000000000001</v>
      </c>
      <c r="AE124" s="43">
        <f>'Lack of Coping Capacity'!X123</f>
        <v>0.9</v>
      </c>
      <c r="AF124" s="44">
        <f t="shared" si="25"/>
        <v>1.3</v>
      </c>
      <c r="AG124" s="160">
        <f t="shared" si="26"/>
        <v>1.4</v>
      </c>
      <c r="AH124" s="186" t="str">
        <f t="shared" si="22"/>
        <v>Very Low</v>
      </c>
      <c r="AI124" s="179">
        <f t="shared" si="27"/>
        <v>175</v>
      </c>
      <c r="AJ124" s="182">
        <f>VLOOKUP($B124,'Lack of Reliability Index'!$A$2:$H$192,8,FALSE)</f>
        <v>2.6370370370370377</v>
      </c>
      <c r="AK124" s="51">
        <f>'Imputed and missing data hidden'!BA122</f>
        <v>5</v>
      </c>
      <c r="AL124" s="180">
        <f t="shared" si="28"/>
        <v>9.8039215686274508E-2</v>
      </c>
      <c r="AM124" s="51" t="str">
        <f t="shared" si="29"/>
        <v/>
      </c>
      <c r="AN124" s="181">
        <f>'Indicator Date hidden2'!BB123</f>
        <v>0.24444444444444444</v>
      </c>
      <c r="AO124" s="187"/>
    </row>
    <row r="125" spans="1:41" ht="15.75" thickBot="1" x14ac:dyDescent="0.3">
      <c r="A125" s="130" t="s">
        <v>228</v>
      </c>
      <c r="B125" s="47" t="s">
        <v>227</v>
      </c>
      <c r="C125" s="158">
        <f>'Hazard &amp; Exposure'!AO124</f>
        <v>8.3000000000000007</v>
      </c>
      <c r="D125" s="157">
        <f>'Hazard &amp; Exposure'!AP124</f>
        <v>3.8</v>
      </c>
      <c r="E125" s="157">
        <f>'Hazard &amp; Exposure'!AQ124</f>
        <v>7.1</v>
      </c>
      <c r="F125" s="157">
        <f>'Hazard &amp; Exposure'!AR124</f>
        <v>2.9</v>
      </c>
      <c r="G125" s="157">
        <f>'Hazard &amp; Exposure'!AU124</f>
        <v>1.5</v>
      </c>
      <c r="H125" s="43">
        <f>'Hazard &amp; Exposure'!AV124</f>
        <v>5.3</v>
      </c>
      <c r="I125" s="157">
        <f>'Hazard &amp; Exposure'!AY124</f>
        <v>0.1</v>
      </c>
      <c r="J125" s="157">
        <f>'Hazard &amp; Exposure'!BB124</f>
        <v>0</v>
      </c>
      <c r="K125" s="43">
        <f>'Hazard &amp; Exposure'!BC124</f>
        <v>0.1</v>
      </c>
      <c r="L125" s="44">
        <f t="shared" si="23"/>
        <v>3.1</v>
      </c>
      <c r="M125" s="155">
        <f>Vulnerability!E124</f>
        <v>0.5</v>
      </c>
      <c r="N125" s="153">
        <f>Vulnerability!H124</f>
        <v>2.1</v>
      </c>
      <c r="O125" s="153">
        <f>Vulnerability!M124</f>
        <v>0</v>
      </c>
      <c r="P125" s="43">
        <f>Vulnerability!N124</f>
        <v>0.8</v>
      </c>
      <c r="Q125" s="153">
        <f>Vulnerability!S124</f>
        <v>1.5</v>
      </c>
      <c r="R125" s="152">
        <f>Vulnerability!W124</f>
        <v>0.2</v>
      </c>
      <c r="S125" s="152">
        <f>Vulnerability!Z124</f>
        <v>0.4</v>
      </c>
      <c r="T125" s="152">
        <f>Vulnerability!AC124</f>
        <v>0</v>
      </c>
      <c r="U125" s="152">
        <f>Vulnerability!AI124</f>
        <v>1.7</v>
      </c>
      <c r="V125" s="153">
        <f>Vulnerability!AJ124</f>
        <v>0.6</v>
      </c>
      <c r="W125" s="43">
        <f>Vulnerability!AK124</f>
        <v>1.1000000000000001</v>
      </c>
      <c r="X125" s="44">
        <f t="shared" si="24"/>
        <v>1</v>
      </c>
      <c r="Y125" s="168">
        <f>'Lack of Coping Capacity'!D124</f>
        <v>2.6</v>
      </c>
      <c r="Z125" s="151">
        <f>'Lack of Coping Capacity'!G124</f>
        <v>1.2</v>
      </c>
      <c r="AA125" s="43">
        <f>'Lack of Coping Capacity'!H124</f>
        <v>1.9</v>
      </c>
      <c r="AB125" s="151">
        <f>'Lack of Coping Capacity'!M124</f>
        <v>1.7</v>
      </c>
      <c r="AC125" s="151">
        <f>'Lack of Coping Capacity'!R124</f>
        <v>3</v>
      </c>
      <c r="AD125" s="151">
        <f>'Lack of Coping Capacity'!W124</f>
        <v>1.3</v>
      </c>
      <c r="AE125" s="43">
        <f>'Lack of Coping Capacity'!X124</f>
        <v>2</v>
      </c>
      <c r="AF125" s="44">
        <f t="shared" si="25"/>
        <v>2</v>
      </c>
      <c r="AG125" s="160">
        <f t="shared" si="26"/>
        <v>1.8</v>
      </c>
      <c r="AH125" s="186" t="str">
        <f t="shared" si="22"/>
        <v>Very Low</v>
      </c>
      <c r="AI125" s="179">
        <f t="shared" si="27"/>
        <v>162</v>
      </c>
      <c r="AJ125" s="182">
        <f>VLOOKUP($B125,'Lack of Reliability Index'!$A$2:$H$192,8,FALSE)</f>
        <v>3.4031746031746035</v>
      </c>
      <c r="AK125" s="51">
        <f>'Imputed and missing data hidden'!BA123</f>
        <v>8</v>
      </c>
      <c r="AL125" s="180">
        <f t="shared" si="28"/>
        <v>0.15686274509803921</v>
      </c>
      <c r="AM125" s="51" t="str">
        <f t="shared" si="29"/>
        <v/>
      </c>
      <c r="AN125" s="181">
        <f>'Indicator Date hidden2'!BB124</f>
        <v>0.23809523809523808</v>
      </c>
      <c r="AO125" s="187"/>
    </row>
    <row r="126" spans="1:41" ht="15.75" thickBot="1" x14ac:dyDescent="0.3">
      <c r="A126" s="130" t="s">
        <v>230</v>
      </c>
      <c r="B126" s="47" t="s">
        <v>229</v>
      </c>
      <c r="C126" s="158">
        <f>'Hazard &amp; Exposure'!AO125</f>
        <v>9.1999999999999993</v>
      </c>
      <c r="D126" s="157">
        <f>'Hazard &amp; Exposure'!AP125</f>
        <v>5.2</v>
      </c>
      <c r="E126" s="157">
        <f>'Hazard &amp; Exposure'!AQ125</f>
        <v>8.1</v>
      </c>
      <c r="F126" s="157">
        <f>'Hazard &amp; Exposure'!AR125</f>
        <v>3.6</v>
      </c>
      <c r="G126" s="157">
        <f>'Hazard &amp; Exposure'!AU125</f>
        <v>3.9</v>
      </c>
      <c r="H126" s="43">
        <f>'Hazard &amp; Exposure'!AV125</f>
        <v>6.6</v>
      </c>
      <c r="I126" s="157">
        <f>'Hazard &amp; Exposure'!AY125</f>
        <v>3.5</v>
      </c>
      <c r="J126" s="157">
        <f>'Hazard &amp; Exposure'!BB125</f>
        <v>0</v>
      </c>
      <c r="K126" s="43">
        <f>'Hazard &amp; Exposure'!BC125</f>
        <v>2.5</v>
      </c>
      <c r="L126" s="44">
        <f t="shared" si="23"/>
        <v>4.9000000000000004</v>
      </c>
      <c r="M126" s="155">
        <f>Vulnerability!E125</f>
        <v>6.1</v>
      </c>
      <c r="N126" s="153">
        <f>Vulnerability!H125</f>
        <v>5.9</v>
      </c>
      <c r="O126" s="153">
        <f>Vulnerability!M125</f>
        <v>1.7</v>
      </c>
      <c r="P126" s="43">
        <f>Vulnerability!N125</f>
        <v>5</v>
      </c>
      <c r="Q126" s="153">
        <f>Vulnerability!S125</f>
        <v>0.8</v>
      </c>
      <c r="R126" s="152">
        <f>Vulnerability!W125</f>
        <v>0.4</v>
      </c>
      <c r="S126" s="152">
        <f>Vulnerability!Z125</f>
        <v>1.4</v>
      </c>
      <c r="T126" s="152">
        <f>Vulnerability!AC125</f>
        <v>0.5</v>
      </c>
      <c r="U126" s="152">
        <f>Vulnerability!AI125</f>
        <v>4.0999999999999996</v>
      </c>
      <c r="V126" s="153">
        <f>Vulnerability!AJ125</f>
        <v>1.7</v>
      </c>
      <c r="W126" s="43">
        <f>Vulnerability!AK125</f>
        <v>1.3</v>
      </c>
      <c r="X126" s="44">
        <f t="shared" si="24"/>
        <v>3.4</v>
      </c>
      <c r="Y126" s="168">
        <f>'Lack of Coping Capacity'!D125</f>
        <v>4.7</v>
      </c>
      <c r="Z126" s="151">
        <f>'Lack of Coping Capacity'!G125</f>
        <v>6.9</v>
      </c>
      <c r="AA126" s="43">
        <f>'Lack of Coping Capacity'!H125</f>
        <v>5.8</v>
      </c>
      <c r="AB126" s="151">
        <f>'Lack of Coping Capacity'!M125</f>
        <v>4.3</v>
      </c>
      <c r="AC126" s="151">
        <f>'Lack of Coping Capacity'!R125</f>
        <v>4.9000000000000004</v>
      </c>
      <c r="AD126" s="151">
        <f>'Lack of Coping Capacity'!W125</f>
        <v>4.5999999999999996</v>
      </c>
      <c r="AE126" s="43">
        <f>'Lack of Coping Capacity'!X125</f>
        <v>4.5999999999999996</v>
      </c>
      <c r="AF126" s="44">
        <f t="shared" si="25"/>
        <v>5.2</v>
      </c>
      <c r="AG126" s="160">
        <f t="shared" si="26"/>
        <v>4.4000000000000004</v>
      </c>
      <c r="AH126" s="186" t="str">
        <f t="shared" si="22"/>
        <v>Medium</v>
      </c>
      <c r="AI126" s="179">
        <f t="shared" si="27"/>
        <v>67</v>
      </c>
      <c r="AJ126" s="182">
        <f>VLOOKUP($B126,'Lack of Reliability Index'!$A$2:$H$192,8,FALSE)</f>
        <v>2.666666666666667</v>
      </c>
      <c r="AK126" s="51">
        <f>'Imputed and missing data hidden'!BA124</f>
        <v>0</v>
      </c>
      <c r="AL126" s="180">
        <f t="shared" si="28"/>
        <v>0</v>
      </c>
      <c r="AM126" s="51" t="str">
        <f t="shared" si="29"/>
        <v/>
      </c>
      <c r="AN126" s="181">
        <f>'Indicator Date hidden2'!BB125</f>
        <v>0.5</v>
      </c>
      <c r="AO126" s="187"/>
    </row>
    <row r="127" spans="1:41" ht="15.75" thickBot="1" x14ac:dyDescent="0.3">
      <c r="A127" s="130" t="s">
        <v>232</v>
      </c>
      <c r="B127" s="47" t="s">
        <v>231</v>
      </c>
      <c r="C127" s="158">
        <f>'Hazard &amp; Exposure'!AO126</f>
        <v>0.1</v>
      </c>
      <c r="D127" s="157">
        <f>'Hazard &amp; Exposure'!AP126</f>
        <v>7.4</v>
      </c>
      <c r="E127" s="157">
        <f>'Hazard &amp; Exposure'!AQ126</f>
        <v>0</v>
      </c>
      <c r="F127" s="157">
        <f>'Hazard &amp; Exposure'!AR126</f>
        <v>0</v>
      </c>
      <c r="G127" s="157">
        <f>'Hazard &amp; Exposure'!AU126</f>
        <v>6.6</v>
      </c>
      <c r="H127" s="43">
        <f>'Hazard &amp; Exposure'!AV126</f>
        <v>3.7</v>
      </c>
      <c r="I127" s="157">
        <f>'Hazard &amp; Exposure'!AY126</f>
        <v>10</v>
      </c>
      <c r="J127" s="157">
        <f>'Hazard &amp; Exposure'!BB126</f>
        <v>8</v>
      </c>
      <c r="K127" s="43">
        <f>'Hazard &amp; Exposure'!BC126</f>
        <v>8</v>
      </c>
      <c r="L127" s="44">
        <f t="shared" si="23"/>
        <v>6.3</v>
      </c>
      <c r="M127" s="155">
        <f>Vulnerability!E126</f>
        <v>9.6999999999999993</v>
      </c>
      <c r="N127" s="153">
        <f>Vulnerability!H126</f>
        <v>5.8</v>
      </c>
      <c r="O127" s="153">
        <f>Vulnerability!M126</f>
        <v>1.3</v>
      </c>
      <c r="P127" s="43">
        <f>Vulnerability!N126</f>
        <v>6.6</v>
      </c>
      <c r="Q127" s="153">
        <f>Vulnerability!S126</f>
        <v>7.3</v>
      </c>
      <c r="R127" s="152">
        <f>Vulnerability!W126</f>
        <v>4.2</v>
      </c>
      <c r="S127" s="152">
        <f>Vulnerability!Z126</f>
        <v>7</v>
      </c>
      <c r="T127" s="152">
        <f>Vulnerability!AC126</f>
        <v>3.3</v>
      </c>
      <c r="U127" s="152">
        <f>Vulnerability!AI126</f>
        <v>4.0999999999999996</v>
      </c>
      <c r="V127" s="153">
        <f>Vulnerability!AJ126</f>
        <v>4.8</v>
      </c>
      <c r="W127" s="43">
        <f>Vulnerability!AK126</f>
        <v>6.2</v>
      </c>
      <c r="X127" s="44">
        <f t="shared" si="24"/>
        <v>6.4</v>
      </c>
      <c r="Y127" s="168">
        <f>'Lack of Coping Capacity'!D126</f>
        <v>5.3</v>
      </c>
      <c r="Z127" s="151">
        <f>'Lack of Coping Capacity'!G126</f>
        <v>6.5</v>
      </c>
      <c r="AA127" s="43">
        <f>'Lack of Coping Capacity'!H126</f>
        <v>5.9</v>
      </c>
      <c r="AB127" s="151">
        <f>'Lack of Coping Capacity'!M126</f>
        <v>9</v>
      </c>
      <c r="AC127" s="151">
        <f>'Lack of Coping Capacity'!R126</f>
        <v>9.3000000000000007</v>
      </c>
      <c r="AD127" s="151">
        <f>'Lack of Coping Capacity'!W126</f>
        <v>8.1</v>
      </c>
      <c r="AE127" s="43">
        <f>'Lack of Coping Capacity'!X126</f>
        <v>8.8000000000000007</v>
      </c>
      <c r="AF127" s="44">
        <f t="shared" si="25"/>
        <v>7.6</v>
      </c>
      <c r="AG127" s="160">
        <f t="shared" si="26"/>
        <v>6.7</v>
      </c>
      <c r="AH127" s="186" t="str">
        <f t="shared" si="22"/>
        <v>Very High</v>
      </c>
      <c r="AI127" s="179">
        <f t="shared" si="27"/>
        <v>13</v>
      </c>
      <c r="AJ127" s="182">
        <f>VLOOKUP($B127,'Lack of Reliability Index'!$A$2:$H$192,8,FALSE)</f>
        <v>2.0326797385620923</v>
      </c>
      <c r="AK127" s="51">
        <f>'Imputed and missing data hidden'!BA125</f>
        <v>1</v>
      </c>
      <c r="AL127" s="180">
        <f t="shared" si="28"/>
        <v>1.9607843137254902E-2</v>
      </c>
      <c r="AM127" s="51" t="str">
        <f t="shared" si="29"/>
        <v>YES</v>
      </c>
      <c r="AN127" s="181">
        <f>'Indicator Date hidden2'!BB126</f>
        <v>0.25490196078431371</v>
      </c>
      <c r="AO127" s="187"/>
    </row>
    <row r="128" spans="1:41" ht="15.75" thickBot="1" x14ac:dyDescent="0.3">
      <c r="A128" s="130" t="s">
        <v>234</v>
      </c>
      <c r="B128" s="47" t="s">
        <v>233</v>
      </c>
      <c r="C128" s="158">
        <f>'Hazard &amp; Exposure'!AO127</f>
        <v>0.1</v>
      </c>
      <c r="D128" s="157">
        <f>'Hazard &amp; Exposure'!AP127</f>
        <v>8</v>
      </c>
      <c r="E128" s="157">
        <f>'Hazard &amp; Exposure'!AQ127</f>
        <v>0</v>
      </c>
      <c r="F128" s="157">
        <f>'Hazard &amp; Exposure'!AR127</f>
        <v>0</v>
      </c>
      <c r="G128" s="157">
        <f>'Hazard &amp; Exposure'!AU127</f>
        <v>0.5</v>
      </c>
      <c r="H128" s="43">
        <f>'Hazard &amp; Exposure'!AV127</f>
        <v>2.6</v>
      </c>
      <c r="I128" s="157">
        <f>'Hazard &amp; Exposure'!AY127</f>
        <v>10</v>
      </c>
      <c r="J128" s="157">
        <f>'Hazard &amp; Exposure'!BB127</f>
        <v>10</v>
      </c>
      <c r="K128" s="43">
        <f>'Hazard &amp; Exposure'!BC127</f>
        <v>10</v>
      </c>
      <c r="L128" s="44">
        <f t="shared" si="23"/>
        <v>8</v>
      </c>
      <c r="M128" s="155">
        <f>Vulnerability!E127</f>
        <v>8.1</v>
      </c>
      <c r="N128" s="153">
        <f>Vulnerability!H127</f>
        <v>4.5</v>
      </c>
      <c r="O128" s="153">
        <f>Vulnerability!M127</f>
        <v>0.5</v>
      </c>
      <c r="P128" s="43">
        <f>Vulnerability!N127</f>
        <v>5.3</v>
      </c>
      <c r="Q128" s="153">
        <f>Vulnerability!S127</f>
        <v>7.9</v>
      </c>
      <c r="R128" s="152">
        <f>Vulnerability!W127</f>
        <v>6.2</v>
      </c>
      <c r="S128" s="152">
        <f>Vulnerability!Z127</f>
        <v>7.5</v>
      </c>
      <c r="T128" s="152">
        <f>Vulnerability!AC127</f>
        <v>0</v>
      </c>
      <c r="U128" s="152">
        <f>Vulnerability!AI127</f>
        <v>3.3</v>
      </c>
      <c r="V128" s="153">
        <f>Vulnerability!AJ127</f>
        <v>4.8</v>
      </c>
      <c r="W128" s="43">
        <f>Vulnerability!AK127</f>
        <v>6.6</v>
      </c>
      <c r="X128" s="44">
        <f t="shared" si="24"/>
        <v>6</v>
      </c>
      <c r="Y128" s="168">
        <f>'Lack of Coping Capacity'!D127</f>
        <v>2.8</v>
      </c>
      <c r="Z128" s="151">
        <f>'Lack of Coping Capacity'!G127</f>
        <v>7.3</v>
      </c>
      <c r="AA128" s="43">
        <f>'Lack of Coping Capacity'!H127</f>
        <v>5.0999999999999996</v>
      </c>
      <c r="AB128" s="151">
        <f>'Lack of Coping Capacity'!M127</f>
        <v>5.7</v>
      </c>
      <c r="AC128" s="151">
        <f>'Lack of Coping Capacity'!R127</f>
        <v>7.7</v>
      </c>
      <c r="AD128" s="151">
        <f>'Lack of Coping Capacity'!W127</f>
        <v>9.4</v>
      </c>
      <c r="AE128" s="43">
        <f>'Lack of Coping Capacity'!X127</f>
        <v>7.6</v>
      </c>
      <c r="AF128" s="44">
        <f t="shared" si="25"/>
        <v>6.5</v>
      </c>
      <c r="AG128" s="160">
        <f t="shared" si="26"/>
        <v>6.8</v>
      </c>
      <c r="AH128" s="186" t="str">
        <f t="shared" si="22"/>
        <v>Very High</v>
      </c>
      <c r="AI128" s="179">
        <f t="shared" si="27"/>
        <v>11</v>
      </c>
      <c r="AJ128" s="182">
        <f>VLOOKUP($B128,'Lack of Reliability Index'!$A$2:$H$192,8,FALSE)</f>
        <v>2.8666666666666663</v>
      </c>
      <c r="AK128" s="51">
        <f>'Imputed and missing data hidden'!BA126</f>
        <v>1</v>
      </c>
      <c r="AL128" s="180">
        <f t="shared" si="28"/>
        <v>1.9607843137254902E-2</v>
      </c>
      <c r="AM128" s="51" t="str">
        <f t="shared" si="29"/>
        <v>YES</v>
      </c>
      <c r="AN128" s="181">
        <f>'Indicator Date hidden2'!BB127</f>
        <v>0.38</v>
      </c>
      <c r="AO128" s="187"/>
    </row>
    <row r="129" spans="1:41" ht="15.75" thickBot="1" x14ac:dyDescent="0.3">
      <c r="A129" s="130" t="s">
        <v>236</v>
      </c>
      <c r="B129" s="47" t="s">
        <v>235</v>
      </c>
      <c r="C129" s="158">
        <f>'Hazard &amp; Exposure'!AO128</f>
        <v>0.9</v>
      </c>
      <c r="D129" s="157">
        <f>'Hazard &amp; Exposure'!AP128</f>
        <v>0.1</v>
      </c>
      <c r="E129" s="157">
        <f>'Hazard &amp; Exposure'!AQ128</f>
        <v>0</v>
      </c>
      <c r="F129" s="157">
        <f>'Hazard &amp; Exposure'!AR128</f>
        <v>0</v>
      </c>
      <c r="G129" s="157">
        <f>'Hazard &amp; Exposure'!AU128</f>
        <v>0</v>
      </c>
      <c r="H129" s="43">
        <f>'Hazard &amp; Exposure'!AV128</f>
        <v>0.2</v>
      </c>
      <c r="I129" s="157">
        <f>'Hazard &amp; Exposure'!AY128</f>
        <v>0</v>
      </c>
      <c r="J129" s="157">
        <f>'Hazard &amp; Exposure'!BB128</f>
        <v>0</v>
      </c>
      <c r="K129" s="43">
        <f>'Hazard &amp; Exposure'!BC128</f>
        <v>0</v>
      </c>
      <c r="L129" s="44">
        <f t="shared" si="23"/>
        <v>0.1</v>
      </c>
      <c r="M129" s="155">
        <f>Vulnerability!E128</f>
        <v>0</v>
      </c>
      <c r="N129" s="153">
        <f>Vulnerability!H128</f>
        <v>0.5</v>
      </c>
      <c r="O129" s="153">
        <f>Vulnerability!M128</f>
        <v>0</v>
      </c>
      <c r="P129" s="43">
        <f>Vulnerability!N128</f>
        <v>0.1</v>
      </c>
      <c r="Q129" s="153">
        <f>Vulnerability!S128</f>
        <v>5.9</v>
      </c>
      <c r="R129" s="152">
        <f>Vulnerability!W128</f>
        <v>0.3</v>
      </c>
      <c r="S129" s="152">
        <f>Vulnerability!Z128</f>
        <v>0.2</v>
      </c>
      <c r="T129" s="152">
        <f>Vulnerability!AC128</f>
        <v>0</v>
      </c>
      <c r="U129" s="152">
        <f>Vulnerability!AI128</f>
        <v>1.2</v>
      </c>
      <c r="V129" s="153">
        <f>Vulnerability!AJ128</f>
        <v>0.4</v>
      </c>
      <c r="W129" s="43">
        <f>Vulnerability!AK128</f>
        <v>3.6</v>
      </c>
      <c r="X129" s="44">
        <f t="shared" si="24"/>
        <v>2</v>
      </c>
      <c r="Y129" s="168">
        <f>'Lack of Coping Capacity'!D128</f>
        <v>2.2999999999999998</v>
      </c>
      <c r="Z129" s="151">
        <f>'Lack of Coping Capacity'!G128</f>
        <v>1.4</v>
      </c>
      <c r="AA129" s="43">
        <f>'Lack of Coping Capacity'!H128</f>
        <v>1.9</v>
      </c>
      <c r="AB129" s="151">
        <f>'Lack of Coping Capacity'!M128</f>
        <v>1.6</v>
      </c>
      <c r="AC129" s="151">
        <f>'Lack of Coping Capacity'!R128</f>
        <v>1.9</v>
      </c>
      <c r="AD129" s="151">
        <f>'Lack of Coping Capacity'!W128</f>
        <v>0.2</v>
      </c>
      <c r="AE129" s="43">
        <f>'Lack of Coping Capacity'!X128</f>
        <v>1.2</v>
      </c>
      <c r="AF129" s="44">
        <f t="shared" si="25"/>
        <v>1.6</v>
      </c>
      <c r="AG129" s="160">
        <f t="shared" si="26"/>
        <v>0.7</v>
      </c>
      <c r="AH129" s="186" t="str">
        <f t="shared" si="22"/>
        <v>Very Low</v>
      </c>
      <c r="AI129" s="179">
        <f t="shared" si="27"/>
        <v>189</v>
      </c>
      <c r="AJ129" s="182">
        <f>VLOOKUP($B129,'Lack of Reliability Index'!$A$2:$H$192,8,FALSE)</f>
        <v>2.9037037037037035</v>
      </c>
      <c r="AK129" s="51">
        <f>'Imputed and missing data hidden'!BA127</f>
        <v>6</v>
      </c>
      <c r="AL129" s="180">
        <f t="shared" si="28"/>
        <v>0.11764705882352941</v>
      </c>
      <c r="AM129" s="51" t="str">
        <f t="shared" si="29"/>
        <v/>
      </c>
      <c r="AN129" s="181">
        <f>'Indicator Date hidden2'!BB128</f>
        <v>0.24444444444444444</v>
      </c>
      <c r="AO129" s="187"/>
    </row>
    <row r="130" spans="1:41" ht="15.75" thickBot="1" x14ac:dyDescent="0.3">
      <c r="A130" s="130" t="s">
        <v>239</v>
      </c>
      <c r="B130" s="47" t="s">
        <v>238</v>
      </c>
      <c r="C130" s="158">
        <f>'Hazard &amp; Exposure'!AO129</f>
        <v>6.2</v>
      </c>
      <c r="D130" s="157">
        <f>'Hazard &amp; Exposure'!AP129</f>
        <v>3.7</v>
      </c>
      <c r="E130" s="157">
        <f>'Hazard &amp; Exposure'!AQ129</f>
        <v>9.1999999999999993</v>
      </c>
      <c r="F130" s="157">
        <f>'Hazard &amp; Exposure'!AR129</f>
        <v>3.2</v>
      </c>
      <c r="G130" s="157">
        <f>'Hazard &amp; Exposure'!AU129</f>
        <v>5</v>
      </c>
      <c r="H130" s="43">
        <f>'Hazard &amp; Exposure'!AV129</f>
        <v>6</v>
      </c>
      <c r="I130" s="157">
        <f>'Hazard &amp; Exposure'!AY129</f>
        <v>0.2</v>
      </c>
      <c r="J130" s="157">
        <f>'Hazard &amp; Exposure'!BB129</f>
        <v>0</v>
      </c>
      <c r="K130" s="43">
        <f>'Hazard &amp; Exposure'!BC129</f>
        <v>0.1</v>
      </c>
      <c r="L130" s="44">
        <f t="shared" si="23"/>
        <v>3.6</v>
      </c>
      <c r="M130" s="155">
        <f>Vulnerability!E129</f>
        <v>2.4</v>
      </c>
      <c r="N130" s="153">
        <f>Vulnerability!H129</f>
        <v>3.8</v>
      </c>
      <c r="O130" s="153">
        <f>Vulnerability!M129</f>
        <v>0</v>
      </c>
      <c r="P130" s="43">
        <f>Vulnerability!N129</f>
        <v>2.2000000000000002</v>
      </c>
      <c r="Q130" s="153">
        <f>Vulnerability!S129</f>
        <v>0.8</v>
      </c>
      <c r="R130" s="152">
        <f>Vulnerability!W129</f>
        <v>0.3</v>
      </c>
      <c r="S130" s="152">
        <f>Vulnerability!Z129</f>
        <v>1.4</v>
      </c>
      <c r="T130" s="152">
        <f>Vulnerability!AC129</f>
        <v>0</v>
      </c>
      <c r="U130" s="152">
        <f>Vulnerability!AI129</f>
        <v>2.2999999999999998</v>
      </c>
      <c r="V130" s="153">
        <f>Vulnerability!AJ129</f>
        <v>1</v>
      </c>
      <c r="W130" s="43">
        <f>Vulnerability!AK129</f>
        <v>0.9</v>
      </c>
      <c r="X130" s="44">
        <f t="shared" si="24"/>
        <v>1.6</v>
      </c>
      <c r="Y130" s="168" t="str">
        <f>'Lack of Coping Capacity'!D129</f>
        <v>x</v>
      </c>
      <c r="Z130" s="151">
        <f>'Lack of Coping Capacity'!G129</f>
        <v>5.0999999999999996</v>
      </c>
      <c r="AA130" s="43">
        <f>'Lack of Coping Capacity'!H129</f>
        <v>5.0999999999999996</v>
      </c>
      <c r="AB130" s="151">
        <f>'Lack of Coping Capacity'!M129</f>
        <v>1.5</v>
      </c>
      <c r="AC130" s="151">
        <f>'Lack of Coping Capacity'!R129</f>
        <v>3.5</v>
      </c>
      <c r="AD130" s="151">
        <f>'Lack of Coping Capacity'!W129</f>
        <v>2.5</v>
      </c>
      <c r="AE130" s="43">
        <f>'Lack of Coping Capacity'!X129</f>
        <v>2.5</v>
      </c>
      <c r="AF130" s="44">
        <f t="shared" si="25"/>
        <v>3.9</v>
      </c>
      <c r="AG130" s="160">
        <f t="shared" si="26"/>
        <v>2.8</v>
      </c>
      <c r="AH130" s="186" t="str">
        <f t="shared" si="22"/>
        <v>Low</v>
      </c>
      <c r="AI130" s="179">
        <f t="shared" si="27"/>
        <v>124</v>
      </c>
      <c r="AJ130" s="182">
        <f>VLOOKUP($B130,'Lack of Reliability Index'!$A$2:$H$192,8,FALSE)</f>
        <v>2.7555555555555555</v>
      </c>
      <c r="AK130" s="51">
        <f>'Imputed and missing data hidden'!BA128</f>
        <v>5</v>
      </c>
      <c r="AL130" s="180">
        <f t="shared" si="28"/>
        <v>9.8039215686274508E-2</v>
      </c>
      <c r="AM130" s="51" t="str">
        <f t="shared" si="29"/>
        <v/>
      </c>
      <c r="AN130" s="181">
        <f>'Indicator Date hidden2'!BB129</f>
        <v>0.26666666666666666</v>
      </c>
      <c r="AO130" s="187"/>
    </row>
    <row r="131" spans="1:41" ht="15.75" thickBot="1" x14ac:dyDescent="0.3">
      <c r="A131" s="130" t="s">
        <v>241</v>
      </c>
      <c r="B131" s="47" t="s">
        <v>240</v>
      </c>
      <c r="C131" s="158">
        <f>'Hazard &amp; Exposure'!AO130</f>
        <v>9.1</v>
      </c>
      <c r="D131" s="157">
        <f>'Hazard &amp; Exposure'!AP130</f>
        <v>8.9</v>
      </c>
      <c r="E131" s="157">
        <f>'Hazard &amp; Exposure'!AQ130</f>
        <v>6.7</v>
      </c>
      <c r="F131" s="157">
        <f>'Hazard &amp; Exposure'!AR130</f>
        <v>3.8</v>
      </c>
      <c r="G131" s="157">
        <f>'Hazard &amp; Exposure'!AU130</f>
        <v>5.0999999999999996</v>
      </c>
      <c r="H131" s="43">
        <f>'Hazard &amp; Exposure'!AV130</f>
        <v>7.2</v>
      </c>
      <c r="I131" s="157">
        <f>'Hazard &amp; Exposure'!AY130</f>
        <v>9.6999999999999993</v>
      </c>
      <c r="J131" s="157">
        <f>'Hazard &amp; Exposure'!BB130</f>
        <v>8</v>
      </c>
      <c r="K131" s="43">
        <f>'Hazard &amp; Exposure'!BC130</f>
        <v>8</v>
      </c>
      <c r="L131" s="44">
        <f t="shared" si="23"/>
        <v>7.6</v>
      </c>
      <c r="M131" s="155">
        <f>Vulnerability!E130</f>
        <v>7.7</v>
      </c>
      <c r="N131" s="153">
        <f>Vulnerability!H130</f>
        <v>4.2</v>
      </c>
      <c r="O131" s="153">
        <f>Vulnerability!M130</f>
        <v>0.6</v>
      </c>
      <c r="P131" s="43">
        <f>Vulnerability!N130</f>
        <v>5.0999999999999996</v>
      </c>
      <c r="Q131" s="153">
        <f>Vulnerability!S130</f>
        <v>7.7</v>
      </c>
      <c r="R131" s="152">
        <f>Vulnerability!W130</f>
        <v>1.8</v>
      </c>
      <c r="S131" s="152">
        <f>Vulnerability!Z130</f>
        <v>6.6</v>
      </c>
      <c r="T131" s="152">
        <f>Vulnerability!AC130</f>
        <v>0</v>
      </c>
      <c r="U131" s="152">
        <f>Vulnerability!AI130</f>
        <v>5.7</v>
      </c>
      <c r="V131" s="153">
        <f>Vulnerability!AJ130</f>
        <v>4</v>
      </c>
      <c r="W131" s="43">
        <f>Vulnerability!AK130</f>
        <v>6.2</v>
      </c>
      <c r="X131" s="44">
        <f t="shared" si="24"/>
        <v>5.7</v>
      </c>
      <c r="Y131" s="168">
        <f>'Lack of Coping Capacity'!D130</f>
        <v>4</v>
      </c>
      <c r="Z131" s="151">
        <f>'Lack of Coping Capacity'!G130</f>
        <v>6.6</v>
      </c>
      <c r="AA131" s="43">
        <f>'Lack of Coping Capacity'!H130</f>
        <v>5.3</v>
      </c>
      <c r="AB131" s="151">
        <f>'Lack of Coping Capacity'!M130</f>
        <v>5.6</v>
      </c>
      <c r="AC131" s="151">
        <f>'Lack of Coping Capacity'!R130</f>
        <v>4.9000000000000004</v>
      </c>
      <c r="AD131" s="151">
        <f>'Lack of Coping Capacity'!W130</f>
        <v>7.3</v>
      </c>
      <c r="AE131" s="43">
        <f>'Lack of Coping Capacity'!X130</f>
        <v>5.9</v>
      </c>
      <c r="AF131" s="44">
        <f t="shared" si="25"/>
        <v>5.6</v>
      </c>
      <c r="AG131" s="160">
        <f t="shared" si="26"/>
        <v>6.2</v>
      </c>
      <c r="AH131" s="186" t="str">
        <f t="shared" si="22"/>
        <v>High</v>
      </c>
      <c r="AI131" s="179">
        <f t="shared" si="27"/>
        <v>18</v>
      </c>
      <c r="AJ131" s="182">
        <f>VLOOKUP($B131,'Lack of Reliability Index'!$A$2:$H$192,8,FALSE)</f>
        <v>2.6143790849673199</v>
      </c>
      <c r="AK131" s="51">
        <f>'Imputed and missing data hidden'!BA129</f>
        <v>0</v>
      </c>
      <c r="AL131" s="180">
        <f t="shared" si="28"/>
        <v>0</v>
      </c>
      <c r="AM131" s="51" t="str">
        <f t="shared" si="29"/>
        <v>YES</v>
      </c>
      <c r="AN131" s="181">
        <f>'Indicator Date hidden2'!BB130</f>
        <v>0.39215686274509803</v>
      </c>
      <c r="AO131" s="187"/>
    </row>
    <row r="132" spans="1:41" ht="15.75" thickBot="1" x14ac:dyDescent="0.3">
      <c r="A132" s="130" t="s">
        <v>243</v>
      </c>
      <c r="B132" s="47" t="s">
        <v>242</v>
      </c>
      <c r="C132" s="158">
        <f>'Hazard &amp; Exposure'!AO131</f>
        <v>0.3</v>
      </c>
      <c r="D132" s="157">
        <f>'Hazard &amp; Exposure'!AP131</f>
        <v>0.1</v>
      </c>
      <c r="E132" s="157">
        <f>'Hazard &amp; Exposure'!AQ131</f>
        <v>7.7</v>
      </c>
      <c r="F132" s="157">
        <f>'Hazard &amp; Exposure'!AR131</f>
        <v>4.9000000000000004</v>
      </c>
      <c r="G132" s="157">
        <f>'Hazard &amp; Exposure'!AU131</f>
        <v>0</v>
      </c>
      <c r="H132" s="43">
        <f>'Hazard &amp; Exposure'!AV131</f>
        <v>3.4</v>
      </c>
      <c r="I132" s="157">
        <f>'Hazard &amp; Exposure'!AY131</f>
        <v>0.1</v>
      </c>
      <c r="J132" s="157">
        <f>'Hazard &amp; Exposure'!BB131</f>
        <v>0</v>
      </c>
      <c r="K132" s="43">
        <f>'Hazard &amp; Exposure'!BC131</f>
        <v>0.1</v>
      </c>
      <c r="L132" s="44">
        <f t="shared" ref="L132:L163" si="30">ROUND((10-GEOMEAN(((10-H132)/10*9+1),((10-K132)/10*9+1)))/9*10,1)</f>
        <v>1.9</v>
      </c>
      <c r="M132" s="155">
        <f>Vulnerability!E131</f>
        <v>2.5</v>
      </c>
      <c r="N132" s="153" t="str">
        <f>Vulnerability!H131</f>
        <v>x</v>
      </c>
      <c r="O132" s="153">
        <f>Vulnerability!M131</f>
        <v>7.1</v>
      </c>
      <c r="P132" s="43">
        <f>Vulnerability!N131</f>
        <v>4</v>
      </c>
      <c r="Q132" s="153">
        <f>Vulnerability!S131</f>
        <v>0</v>
      </c>
      <c r="R132" s="152">
        <f>Vulnerability!W131</f>
        <v>2.2000000000000002</v>
      </c>
      <c r="S132" s="152">
        <f>Vulnerability!Z131</f>
        <v>0.9</v>
      </c>
      <c r="T132" s="152">
        <f>Vulnerability!AC131</f>
        <v>0</v>
      </c>
      <c r="U132" s="152">
        <f>Vulnerability!AI131</f>
        <v>5</v>
      </c>
      <c r="V132" s="153">
        <f>Vulnerability!AJ131</f>
        <v>2.2000000000000002</v>
      </c>
      <c r="W132" s="43">
        <f>Vulnerability!AK131</f>
        <v>1.2</v>
      </c>
      <c r="X132" s="44">
        <f t="shared" ref="X132:X163" si="31">ROUND((10-GEOMEAN(((10-P132)/10*9+1),((10-W132)/10*9+1)))/9*10,1)</f>
        <v>2.7</v>
      </c>
      <c r="Y132" s="168">
        <f>'Lack of Coping Capacity'!D131</f>
        <v>5.9</v>
      </c>
      <c r="Z132" s="151">
        <f>'Lack of Coping Capacity'!G131</f>
        <v>5.8</v>
      </c>
      <c r="AA132" s="43">
        <f>'Lack of Coping Capacity'!H131</f>
        <v>5.9</v>
      </c>
      <c r="AB132" s="151">
        <f>'Lack of Coping Capacity'!M131</f>
        <v>1.6</v>
      </c>
      <c r="AC132" s="151">
        <f>'Lack of Coping Capacity'!R131</f>
        <v>1.6</v>
      </c>
      <c r="AD132" s="151">
        <f>'Lack of Coping Capacity'!W131</f>
        <v>4</v>
      </c>
      <c r="AE132" s="43">
        <f>'Lack of Coping Capacity'!X131</f>
        <v>2.4</v>
      </c>
      <c r="AF132" s="44">
        <f t="shared" ref="AF132:AF163" si="32">ROUND((10-GEOMEAN(((10-AA132)/10*9+1),((10-AE132)/10*9+1)))/9*10,1)</f>
        <v>4.4000000000000004</v>
      </c>
      <c r="AG132" s="160">
        <f t="shared" ref="AG132:AG163" si="33">ROUND(L132^(1/3)*X132^(1/3)*AF132^(1/3),1)</f>
        <v>2.8</v>
      </c>
      <c r="AH132" s="186" t="str">
        <f t="shared" si="22"/>
        <v>Low</v>
      </c>
      <c r="AI132" s="179">
        <f t="shared" ref="AI132:AI163" si="34">_xlfn.RANK.EQ(AG132,AG$4:AG$194)</f>
        <v>124</v>
      </c>
      <c r="AJ132" s="182">
        <f>VLOOKUP($B132,'Lack of Reliability Index'!$A$2:$H$192,8,FALSE)</f>
        <v>6.5886178861788611</v>
      </c>
      <c r="AK132" s="51">
        <f>'Imputed and missing data hidden'!BA130</f>
        <v>13</v>
      </c>
      <c r="AL132" s="180">
        <f t="shared" ref="AL132:AL163" si="35">AK132/51</f>
        <v>0.25490196078431371</v>
      </c>
      <c r="AM132" s="51" t="str">
        <f t="shared" ref="AM132:AM163" si="36">IF(J132&gt;=7,"YES","")</f>
        <v/>
      </c>
      <c r="AN132" s="181">
        <f>'Indicator Date hidden2'!BB131</f>
        <v>0.58536585365853655</v>
      </c>
      <c r="AO132" s="187"/>
    </row>
    <row r="133" spans="1:41" ht="15.75" thickBot="1" x14ac:dyDescent="0.3">
      <c r="A133" s="130" t="s">
        <v>393</v>
      </c>
      <c r="B133" s="47" t="s">
        <v>237</v>
      </c>
      <c r="C133" s="158">
        <f>'Hazard &amp; Exposure'!AO132</f>
        <v>5.3</v>
      </c>
      <c r="D133" s="157">
        <f>'Hazard &amp; Exposure'!AP132</f>
        <v>1.8</v>
      </c>
      <c r="E133" s="157">
        <f>'Hazard &amp; Exposure'!AQ132</f>
        <v>5.6</v>
      </c>
      <c r="F133" s="157">
        <f>'Hazard &amp; Exposure'!AR132</f>
        <v>0</v>
      </c>
      <c r="G133" s="157">
        <f>'Hazard &amp; Exposure'!AU132</f>
        <v>0</v>
      </c>
      <c r="H133" s="43">
        <f>'Hazard &amp; Exposure'!AV132</f>
        <v>2.9</v>
      </c>
      <c r="I133" s="157">
        <f>'Hazard &amp; Exposure'!AY132</f>
        <v>2.2000000000000002</v>
      </c>
      <c r="J133" s="157">
        <f>'Hazard &amp; Exposure'!BB132</f>
        <v>0</v>
      </c>
      <c r="K133" s="43">
        <f>'Hazard &amp; Exposure'!BC132</f>
        <v>1.5</v>
      </c>
      <c r="L133" s="44">
        <f t="shared" si="30"/>
        <v>2.2000000000000002</v>
      </c>
      <c r="M133" s="155">
        <f>Vulnerability!E132</f>
        <v>3.4</v>
      </c>
      <c r="N133" s="153">
        <f>Vulnerability!H132</f>
        <v>2.4</v>
      </c>
      <c r="O133" s="153">
        <f>Vulnerability!M132</f>
        <v>10</v>
      </c>
      <c r="P133" s="43">
        <f>Vulnerability!N132</f>
        <v>4.8</v>
      </c>
      <c r="Q133" s="153">
        <f>Vulnerability!S132</f>
        <v>10</v>
      </c>
      <c r="R133" s="152">
        <f>Vulnerability!W132</f>
        <v>0</v>
      </c>
      <c r="S133" s="152">
        <f>Vulnerability!Z132</f>
        <v>0.9</v>
      </c>
      <c r="T133" s="152">
        <f>Vulnerability!AC132</f>
        <v>0</v>
      </c>
      <c r="U133" s="152">
        <f>Vulnerability!AI132</f>
        <v>2.7</v>
      </c>
      <c r="V133" s="153">
        <f>Vulnerability!AJ132</f>
        <v>1</v>
      </c>
      <c r="W133" s="43">
        <f>Vulnerability!AK132</f>
        <v>7.8</v>
      </c>
      <c r="X133" s="44">
        <f t="shared" si="31"/>
        <v>6.5</v>
      </c>
      <c r="Y133" s="168">
        <f>'Lack of Coping Capacity'!D132</f>
        <v>5.8</v>
      </c>
      <c r="Z133" s="151">
        <f>'Lack of Coping Capacity'!G132</f>
        <v>6.2</v>
      </c>
      <c r="AA133" s="43">
        <f>'Lack of Coping Capacity'!H132</f>
        <v>6</v>
      </c>
      <c r="AB133" s="151">
        <f>'Lack of Coping Capacity'!M132</f>
        <v>2.8</v>
      </c>
      <c r="AC133" s="151">
        <f>'Lack of Coping Capacity'!R132</f>
        <v>3.1</v>
      </c>
      <c r="AD133" s="151">
        <f>'Lack of Coping Capacity'!W132</f>
        <v>1.9</v>
      </c>
      <c r="AE133" s="43">
        <f>'Lack of Coping Capacity'!X132</f>
        <v>2.6</v>
      </c>
      <c r="AF133" s="44">
        <f t="shared" si="32"/>
        <v>4.5</v>
      </c>
      <c r="AG133" s="160">
        <f t="shared" si="33"/>
        <v>4</v>
      </c>
      <c r="AH133" s="186" t="str">
        <f t="shared" ref="AH133:AH194" si="37">IF(AG133&gt;=6.5,"Very High",IF(AG133&gt;=5,"High",IF(AG133&gt;=3.5,"Medium",IF(AG133&gt;=2,"Low","Very Low"))))</f>
        <v>Medium</v>
      </c>
      <c r="AI133" s="179">
        <f t="shared" si="34"/>
        <v>85</v>
      </c>
      <c r="AJ133" s="182">
        <f>VLOOKUP($B133,'Lack of Reliability Index'!$A$2:$H$192,8,FALSE)</f>
        <v>4.2181818181818178</v>
      </c>
      <c r="AK133" s="51">
        <f>'Imputed and missing data hidden'!BA131</f>
        <v>9</v>
      </c>
      <c r="AL133" s="180">
        <f t="shared" si="35"/>
        <v>0.17647058823529413</v>
      </c>
      <c r="AM133" s="51" t="str">
        <f t="shared" si="36"/>
        <v/>
      </c>
      <c r="AN133" s="181">
        <f>'Indicator Date hidden2'!BB132</f>
        <v>0.34090909090909088</v>
      </c>
      <c r="AO133" s="187"/>
    </row>
    <row r="134" spans="1:41" ht="15.75" thickBot="1" x14ac:dyDescent="0.3">
      <c r="A134" s="130" t="s">
        <v>245</v>
      </c>
      <c r="B134" s="47" t="s">
        <v>244</v>
      </c>
      <c r="C134" s="158">
        <f>'Hazard &amp; Exposure'!AO133</f>
        <v>6.3</v>
      </c>
      <c r="D134" s="157">
        <f>'Hazard &amp; Exposure'!AP133</f>
        <v>3</v>
      </c>
      <c r="E134" s="157">
        <f>'Hazard &amp; Exposure'!AQ133</f>
        <v>9.1</v>
      </c>
      <c r="F134" s="157">
        <f>'Hazard &amp; Exposure'!AR133</f>
        <v>2.4</v>
      </c>
      <c r="G134" s="157">
        <f>'Hazard &amp; Exposure'!AU133</f>
        <v>1</v>
      </c>
      <c r="H134" s="43">
        <f>'Hazard &amp; Exposure'!AV133</f>
        <v>5.3</v>
      </c>
      <c r="I134" s="157">
        <f>'Hazard &amp; Exposure'!AY133</f>
        <v>0.2</v>
      </c>
      <c r="J134" s="157">
        <f>'Hazard &amp; Exposure'!BB133</f>
        <v>0</v>
      </c>
      <c r="K134" s="43">
        <f>'Hazard &amp; Exposure'!BC133</f>
        <v>0.1</v>
      </c>
      <c r="L134" s="44">
        <f t="shared" si="30"/>
        <v>3.1</v>
      </c>
      <c r="M134" s="155">
        <f>Vulnerability!E133</f>
        <v>2.5</v>
      </c>
      <c r="N134" s="153">
        <f>Vulnerability!H133</f>
        <v>6.3</v>
      </c>
      <c r="O134" s="153">
        <f>Vulnerability!M133</f>
        <v>0</v>
      </c>
      <c r="P134" s="43">
        <f>Vulnerability!N133</f>
        <v>2.8</v>
      </c>
      <c r="Q134" s="153">
        <f>Vulnerability!S133</f>
        <v>2.1</v>
      </c>
      <c r="R134" s="152">
        <f>Vulnerability!W133</f>
        <v>0.9</v>
      </c>
      <c r="S134" s="152">
        <f>Vulnerability!Z133</f>
        <v>1.1000000000000001</v>
      </c>
      <c r="T134" s="152">
        <f>Vulnerability!AC133</f>
        <v>0.2</v>
      </c>
      <c r="U134" s="152">
        <f>Vulnerability!AI133</f>
        <v>2.5</v>
      </c>
      <c r="V134" s="153">
        <f>Vulnerability!AJ133</f>
        <v>1.2</v>
      </c>
      <c r="W134" s="43">
        <f>Vulnerability!AK133</f>
        <v>1.7</v>
      </c>
      <c r="X134" s="44">
        <f t="shared" si="31"/>
        <v>2.2999999999999998</v>
      </c>
      <c r="Y134" s="168">
        <f>'Lack of Coping Capacity'!D133</f>
        <v>4.3</v>
      </c>
      <c r="Z134" s="151">
        <f>'Lack of Coping Capacity'!G133</f>
        <v>5.5</v>
      </c>
      <c r="AA134" s="43">
        <f>'Lack of Coping Capacity'!H133</f>
        <v>4.9000000000000004</v>
      </c>
      <c r="AB134" s="151">
        <f>'Lack of Coping Capacity'!M133</f>
        <v>2</v>
      </c>
      <c r="AC134" s="151">
        <f>'Lack of Coping Capacity'!R133</f>
        <v>4.0999999999999996</v>
      </c>
      <c r="AD134" s="151">
        <f>'Lack of Coping Capacity'!W133</f>
        <v>3.5</v>
      </c>
      <c r="AE134" s="43">
        <f>'Lack of Coping Capacity'!X133</f>
        <v>3.2</v>
      </c>
      <c r="AF134" s="44">
        <f t="shared" si="32"/>
        <v>4.0999999999999996</v>
      </c>
      <c r="AG134" s="160">
        <f t="shared" si="33"/>
        <v>3.1</v>
      </c>
      <c r="AH134" s="186" t="str">
        <f t="shared" si="37"/>
        <v>Low</v>
      </c>
      <c r="AI134" s="179">
        <f t="shared" si="34"/>
        <v>113</v>
      </c>
      <c r="AJ134" s="182">
        <f>VLOOKUP($B134,'Lack of Reliability Index'!$A$2:$H$192,8,FALSE)</f>
        <v>2.1170068027210878</v>
      </c>
      <c r="AK134" s="51">
        <f>'Imputed and missing data hidden'!BA132</f>
        <v>1</v>
      </c>
      <c r="AL134" s="180">
        <f t="shared" si="35"/>
        <v>1.9607843137254902E-2</v>
      </c>
      <c r="AM134" s="51" t="str">
        <f t="shared" si="36"/>
        <v/>
      </c>
      <c r="AN134" s="181">
        <f>'Indicator Date hidden2'!BB133</f>
        <v>0.34693877551020408</v>
      </c>
      <c r="AO134" s="187"/>
    </row>
    <row r="135" spans="1:41" ht="15.75" thickBot="1" x14ac:dyDescent="0.3">
      <c r="A135" s="130" t="s">
        <v>247</v>
      </c>
      <c r="B135" s="47" t="s">
        <v>246</v>
      </c>
      <c r="C135" s="158">
        <f>'Hazard &amp; Exposure'!AO134</f>
        <v>7.1</v>
      </c>
      <c r="D135" s="157">
        <f>'Hazard &amp; Exposure'!AP134</f>
        <v>5.0999999999999996</v>
      </c>
      <c r="E135" s="157">
        <f>'Hazard &amp; Exposure'!AQ134</f>
        <v>8.6</v>
      </c>
      <c r="F135" s="157">
        <f>'Hazard &amp; Exposure'!AR134</f>
        <v>2.6</v>
      </c>
      <c r="G135" s="157">
        <f>'Hazard &amp; Exposure'!AU134</f>
        <v>2.6</v>
      </c>
      <c r="H135" s="43">
        <f>'Hazard &amp; Exposure'!AV134</f>
        <v>5.8</v>
      </c>
      <c r="I135" s="157">
        <f>'Hazard &amp; Exposure'!AY134</f>
        <v>5</v>
      </c>
      <c r="J135" s="157">
        <f>'Hazard &amp; Exposure'!BB134</f>
        <v>0</v>
      </c>
      <c r="K135" s="43">
        <f>'Hazard &amp; Exposure'!BC134</f>
        <v>3.5</v>
      </c>
      <c r="L135" s="44">
        <f t="shared" si="30"/>
        <v>4.8</v>
      </c>
      <c r="M135" s="155">
        <f>Vulnerability!E134</f>
        <v>6.7</v>
      </c>
      <c r="N135" s="153">
        <f>Vulnerability!H134</f>
        <v>6.3</v>
      </c>
      <c r="O135" s="153">
        <f>Vulnerability!M134</f>
        <v>2</v>
      </c>
      <c r="P135" s="43">
        <f>Vulnerability!N134</f>
        <v>5.4</v>
      </c>
      <c r="Q135" s="153">
        <f>Vulnerability!S134</f>
        <v>4.3</v>
      </c>
      <c r="R135" s="152">
        <f>Vulnerability!W134</f>
        <v>4.3</v>
      </c>
      <c r="S135" s="152">
        <f>Vulnerability!Z134</f>
        <v>5.2</v>
      </c>
      <c r="T135" s="152">
        <f>Vulnerability!AC134</f>
        <v>1.7</v>
      </c>
      <c r="U135" s="152">
        <f>Vulnerability!AI134</f>
        <v>4.8</v>
      </c>
      <c r="V135" s="153">
        <f>Vulnerability!AJ134</f>
        <v>4.0999999999999996</v>
      </c>
      <c r="W135" s="43">
        <f>Vulnerability!AK134</f>
        <v>4.2</v>
      </c>
      <c r="X135" s="44">
        <f t="shared" si="31"/>
        <v>4.8</v>
      </c>
      <c r="Y135" s="168">
        <f>'Lack of Coping Capacity'!D134</f>
        <v>6.7</v>
      </c>
      <c r="Z135" s="151">
        <f>'Lack of Coping Capacity'!G134</f>
        <v>6.8</v>
      </c>
      <c r="AA135" s="43">
        <f>'Lack of Coping Capacity'!H134</f>
        <v>6.8</v>
      </c>
      <c r="AB135" s="151">
        <f>'Lack of Coping Capacity'!M134</f>
        <v>7.8</v>
      </c>
      <c r="AC135" s="151">
        <f>'Lack of Coping Capacity'!R134</f>
        <v>9.6</v>
      </c>
      <c r="AD135" s="151">
        <f>'Lack of Coping Capacity'!W134</f>
        <v>7.4</v>
      </c>
      <c r="AE135" s="43">
        <f>'Lack of Coping Capacity'!X134</f>
        <v>8.3000000000000007</v>
      </c>
      <c r="AF135" s="44">
        <f t="shared" si="32"/>
        <v>7.6</v>
      </c>
      <c r="AG135" s="160">
        <f t="shared" si="33"/>
        <v>5.6</v>
      </c>
      <c r="AH135" s="186" t="str">
        <f t="shared" si="37"/>
        <v>High</v>
      </c>
      <c r="AI135" s="179">
        <f t="shared" si="34"/>
        <v>26</v>
      </c>
      <c r="AJ135" s="182">
        <f>VLOOKUP($B135,'Lack of Reliability Index'!$A$2:$H$192,8,FALSE)</f>
        <v>4.0567375886524824</v>
      </c>
      <c r="AK135" s="51">
        <f>'Imputed and missing data hidden'!BA133</f>
        <v>5</v>
      </c>
      <c r="AL135" s="180">
        <f t="shared" si="35"/>
        <v>9.8039215686274508E-2</v>
      </c>
      <c r="AM135" s="51" t="str">
        <f t="shared" si="36"/>
        <v/>
      </c>
      <c r="AN135" s="181">
        <f>'Indicator Date hidden2'!BB134</f>
        <v>0.51063829787234039</v>
      </c>
      <c r="AO135" s="187"/>
    </row>
    <row r="136" spans="1:41" ht="15.75" thickBot="1" x14ac:dyDescent="0.3">
      <c r="A136" s="130" t="s">
        <v>249</v>
      </c>
      <c r="B136" s="47" t="s">
        <v>248</v>
      </c>
      <c r="C136" s="158">
        <f>'Hazard &amp; Exposure'!AO135</f>
        <v>0.1</v>
      </c>
      <c r="D136" s="157">
        <f>'Hazard &amp; Exposure'!AP135</f>
        <v>4.8</v>
      </c>
      <c r="E136" s="157">
        <f>'Hazard &amp; Exposure'!AQ135</f>
        <v>0</v>
      </c>
      <c r="F136" s="157">
        <f>'Hazard &amp; Exposure'!AR135</f>
        <v>0</v>
      </c>
      <c r="G136" s="157">
        <f>'Hazard &amp; Exposure'!AU135</f>
        <v>3.6</v>
      </c>
      <c r="H136" s="43">
        <f>'Hazard &amp; Exposure'!AV135</f>
        <v>2</v>
      </c>
      <c r="I136" s="157">
        <f>'Hazard &amp; Exposure'!AY135</f>
        <v>2.6</v>
      </c>
      <c r="J136" s="157">
        <f>'Hazard &amp; Exposure'!BB135</f>
        <v>0</v>
      </c>
      <c r="K136" s="43">
        <f>'Hazard &amp; Exposure'!BC135</f>
        <v>1.8</v>
      </c>
      <c r="L136" s="44">
        <f t="shared" si="30"/>
        <v>1.9</v>
      </c>
      <c r="M136" s="155">
        <f>Vulnerability!E135</f>
        <v>4</v>
      </c>
      <c r="N136" s="153">
        <f>Vulnerability!H135</f>
        <v>6</v>
      </c>
      <c r="O136" s="153">
        <f>Vulnerability!M135</f>
        <v>0.2</v>
      </c>
      <c r="P136" s="43">
        <f>Vulnerability!N135</f>
        <v>3.6</v>
      </c>
      <c r="Q136" s="153">
        <f>Vulnerability!S135</f>
        <v>0</v>
      </c>
      <c r="R136" s="152">
        <f>Vulnerability!W135</f>
        <v>0.6</v>
      </c>
      <c r="S136" s="152">
        <f>Vulnerability!Z135</f>
        <v>0.9</v>
      </c>
      <c r="T136" s="152">
        <f>Vulnerability!AC135</f>
        <v>0.1</v>
      </c>
      <c r="U136" s="152">
        <f>Vulnerability!AI135</f>
        <v>3.9</v>
      </c>
      <c r="V136" s="153">
        <f>Vulnerability!AJ135</f>
        <v>1.5</v>
      </c>
      <c r="W136" s="43">
        <f>Vulnerability!AK135</f>
        <v>0.8</v>
      </c>
      <c r="X136" s="44">
        <f t="shared" si="31"/>
        <v>2.2999999999999998</v>
      </c>
      <c r="Y136" s="168">
        <f>'Lack of Coping Capacity'!D135</f>
        <v>3.7</v>
      </c>
      <c r="Z136" s="151">
        <f>'Lack of Coping Capacity'!G135</f>
        <v>6.8</v>
      </c>
      <c r="AA136" s="43">
        <f>'Lack of Coping Capacity'!H135</f>
        <v>5.3</v>
      </c>
      <c r="AB136" s="151">
        <f>'Lack of Coping Capacity'!M135</f>
        <v>2.9</v>
      </c>
      <c r="AC136" s="151">
        <f>'Lack of Coping Capacity'!R135</f>
        <v>3.3</v>
      </c>
      <c r="AD136" s="151">
        <f>'Lack of Coping Capacity'!W135</f>
        <v>4</v>
      </c>
      <c r="AE136" s="43">
        <f>'Lack of Coping Capacity'!X135</f>
        <v>3.4</v>
      </c>
      <c r="AF136" s="44">
        <f t="shared" si="32"/>
        <v>4.4000000000000004</v>
      </c>
      <c r="AG136" s="160">
        <f t="shared" si="33"/>
        <v>2.7</v>
      </c>
      <c r="AH136" s="186" t="str">
        <f t="shared" si="37"/>
        <v>Low</v>
      </c>
      <c r="AI136" s="179">
        <f t="shared" si="34"/>
        <v>128</v>
      </c>
      <c r="AJ136" s="182">
        <f>VLOOKUP($B136,'Lack of Reliability Index'!$A$2:$H$192,8,FALSE)</f>
        <v>1.7904761904761894</v>
      </c>
      <c r="AK136" s="51">
        <f>'Imputed and missing data hidden'!BA134</f>
        <v>1</v>
      </c>
      <c r="AL136" s="180">
        <f t="shared" si="35"/>
        <v>1.9607843137254902E-2</v>
      </c>
      <c r="AM136" s="51" t="str">
        <f t="shared" si="36"/>
        <v/>
      </c>
      <c r="AN136" s="181">
        <f>'Indicator Date hidden2'!BB135</f>
        <v>0.2857142857142857</v>
      </c>
      <c r="AO136" s="187"/>
    </row>
    <row r="137" spans="1:41" ht="15.75" thickBot="1" x14ac:dyDescent="0.3">
      <c r="A137" s="130" t="s">
        <v>251</v>
      </c>
      <c r="B137" s="47" t="s">
        <v>250</v>
      </c>
      <c r="C137" s="158">
        <f>'Hazard &amp; Exposure'!AO136</f>
        <v>9.1</v>
      </c>
      <c r="D137" s="157">
        <f>'Hazard &amp; Exposure'!AP136</f>
        <v>6.4</v>
      </c>
      <c r="E137" s="157">
        <f>'Hazard &amp; Exposure'!AQ136</f>
        <v>9.3000000000000007</v>
      </c>
      <c r="F137" s="157">
        <f>'Hazard &amp; Exposure'!AR136</f>
        <v>0</v>
      </c>
      <c r="G137" s="157">
        <f>'Hazard &amp; Exposure'!AU136</f>
        <v>4.8</v>
      </c>
      <c r="H137" s="43">
        <f>'Hazard &amp; Exposure'!AV136</f>
        <v>7</v>
      </c>
      <c r="I137" s="157">
        <f>'Hazard &amp; Exposure'!AY136</f>
        <v>2.4</v>
      </c>
      <c r="J137" s="157">
        <f>'Hazard &amp; Exposure'!BB136</f>
        <v>0</v>
      </c>
      <c r="K137" s="43">
        <f>'Hazard &amp; Exposure'!BC136</f>
        <v>1.7</v>
      </c>
      <c r="L137" s="44">
        <f t="shared" si="30"/>
        <v>4.9000000000000004</v>
      </c>
      <c r="M137" s="155">
        <f>Vulnerability!E136</f>
        <v>4.8</v>
      </c>
      <c r="N137" s="153">
        <f>Vulnerability!H136</f>
        <v>4.9000000000000004</v>
      </c>
      <c r="O137" s="153">
        <f>Vulnerability!M136</f>
        <v>0.3</v>
      </c>
      <c r="P137" s="43">
        <f>Vulnerability!N136</f>
        <v>3.7</v>
      </c>
      <c r="Q137" s="153">
        <f>Vulnerability!S136</f>
        <v>4.9000000000000004</v>
      </c>
      <c r="R137" s="152">
        <f>Vulnerability!W136</f>
        <v>0.9</v>
      </c>
      <c r="S137" s="152">
        <f>Vulnerability!Z136</f>
        <v>1</v>
      </c>
      <c r="T137" s="152">
        <f>Vulnerability!AC136</f>
        <v>3.4</v>
      </c>
      <c r="U137" s="152">
        <f>Vulnerability!AI136</f>
        <v>2.6</v>
      </c>
      <c r="V137" s="153">
        <f>Vulnerability!AJ136</f>
        <v>2</v>
      </c>
      <c r="W137" s="43">
        <f>Vulnerability!AK136</f>
        <v>3.6</v>
      </c>
      <c r="X137" s="44">
        <f t="shared" si="31"/>
        <v>3.7</v>
      </c>
      <c r="Y137" s="168">
        <f>'Lack of Coping Capacity'!D136</f>
        <v>3.6</v>
      </c>
      <c r="Z137" s="151">
        <f>'Lack of Coping Capacity'!G136</f>
        <v>5.8</v>
      </c>
      <c r="AA137" s="43">
        <f>'Lack of Coping Capacity'!H136</f>
        <v>4.7</v>
      </c>
      <c r="AB137" s="151">
        <f>'Lack of Coping Capacity'!M136</f>
        <v>3</v>
      </c>
      <c r="AC137" s="151">
        <f>'Lack of Coping Capacity'!R136</f>
        <v>4.9000000000000004</v>
      </c>
      <c r="AD137" s="151">
        <f>'Lack of Coping Capacity'!W136</f>
        <v>4.7</v>
      </c>
      <c r="AE137" s="43">
        <f>'Lack of Coping Capacity'!X136</f>
        <v>4.2</v>
      </c>
      <c r="AF137" s="44">
        <f t="shared" si="32"/>
        <v>4.5</v>
      </c>
      <c r="AG137" s="160">
        <f t="shared" si="33"/>
        <v>4.3</v>
      </c>
      <c r="AH137" s="186" t="str">
        <f t="shared" si="37"/>
        <v>Medium</v>
      </c>
      <c r="AI137" s="179">
        <f t="shared" si="34"/>
        <v>72</v>
      </c>
      <c r="AJ137" s="182">
        <f>VLOOKUP($B137,'Lack of Reliability Index'!$A$2:$H$192,8,FALSE)</f>
        <v>0.9411764705882355</v>
      </c>
      <c r="AK137" s="51">
        <f>'Imputed and missing data hidden'!BA135</f>
        <v>0</v>
      </c>
      <c r="AL137" s="180">
        <f t="shared" si="35"/>
        <v>0</v>
      </c>
      <c r="AM137" s="51" t="str">
        <f t="shared" si="36"/>
        <v/>
      </c>
      <c r="AN137" s="181">
        <f>'Indicator Date hidden2'!BB136</f>
        <v>0.17647058823529413</v>
      </c>
      <c r="AO137" s="187"/>
    </row>
    <row r="138" spans="1:41" ht="15.75" thickBot="1" x14ac:dyDescent="0.3">
      <c r="A138" s="130" t="s">
        <v>253</v>
      </c>
      <c r="B138" s="47" t="s">
        <v>252</v>
      </c>
      <c r="C138" s="158">
        <f>'Hazard &amp; Exposure'!AO137</f>
        <v>9.5</v>
      </c>
      <c r="D138" s="157">
        <f>'Hazard &amp; Exposure'!AP137</f>
        <v>7.2</v>
      </c>
      <c r="E138" s="157">
        <f>'Hazard &amp; Exposure'!AQ137</f>
        <v>9.3000000000000007</v>
      </c>
      <c r="F138" s="157">
        <f>'Hazard &amp; Exposure'!AR137</f>
        <v>9.6</v>
      </c>
      <c r="G138" s="157">
        <f>'Hazard &amp; Exposure'!AU137</f>
        <v>4</v>
      </c>
      <c r="H138" s="43">
        <f>'Hazard &amp; Exposure'!AV137</f>
        <v>8.5</v>
      </c>
      <c r="I138" s="157">
        <f>'Hazard &amp; Exposure'!AY137</f>
        <v>9.1</v>
      </c>
      <c r="J138" s="157">
        <f>'Hazard &amp; Exposure'!BB137</f>
        <v>9</v>
      </c>
      <c r="K138" s="43">
        <f>'Hazard &amp; Exposure'!BC137</f>
        <v>9</v>
      </c>
      <c r="L138" s="44">
        <f t="shared" si="30"/>
        <v>8.8000000000000007</v>
      </c>
      <c r="M138" s="155">
        <f>Vulnerability!E137</f>
        <v>4.9000000000000004</v>
      </c>
      <c r="N138" s="153">
        <f>Vulnerability!H137</f>
        <v>5.2</v>
      </c>
      <c r="O138" s="153">
        <f>Vulnerability!M137</f>
        <v>0.2</v>
      </c>
      <c r="P138" s="43">
        <f>Vulnerability!N137</f>
        <v>3.8</v>
      </c>
      <c r="Q138" s="153">
        <f>Vulnerability!S137</f>
        <v>6.2</v>
      </c>
      <c r="R138" s="152">
        <f>Vulnerability!W137</f>
        <v>3.4</v>
      </c>
      <c r="S138" s="152">
        <f>Vulnerability!Z137</f>
        <v>3.3</v>
      </c>
      <c r="T138" s="152">
        <f>Vulnerability!AC137</f>
        <v>3.9</v>
      </c>
      <c r="U138" s="152">
        <f>Vulnerability!AI137</f>
        <v>4.3</v>
      </c>
      <c r="V138" s="153">
        <f>Vulnerability!AJ137</f>
        <v>3.7</v>
      </c>
      <c r="W138" s="43">
        <f>Vulnerability!AK137</f>
        <v>5.0999999999999996</v>
      </c>
      <c r="X138" s="44">
        <f t="shared" si="31"/>
        <v>4.5</v>
      </c>
      <c r="Y138" s="168">
        <f>'Lack of Coping Capacity'!D137</f>
        <v>3.5</v>
      </c>
      <c r="Z138" s="151">
        <f>'Lack of Coping Capacity'!G137</f>
        <v>5.8</v>
      </c>
      <c r="AA138" s="43">
        <f>'Lack of Coping Capacity'!H137</f>
        <v>4.7</v>
      </c>
      <c r="AB138" s="151">
        <f>'Lack of Coping Capacity'!M137</f>
        <v>3.1</v>
      </c>
      <c r="AC138" s="151">
        <f>'Lack of Coping Capacity'!R137</f>
        <v>3.2</v>
      </c>
      <c r="AD138" s="151">
        <f>'Lack of Coping Capacity'!W137</f>
        <v>5.0999999999999996</v>
      </c>
      <c r="AE138" s="43">
        <f>'Lack of Coping Capacity'!X137</f>
        <v>3.8</v>
      </c>
      <c r="AF138" s="44">
        <f t="shared" si="32"/>
        <v>4.3</v>
      </c>
      <c r="AG138" s="160">
        <f t="shared" si="33"/>
        <v>5.5</v>
      </c>
      <c r="AH138" s="186" t="str">
        <f t="shared" si="37"/>
        <v>High</v>
      </c>
      <c r="AI138" s="179">
        <f t="shared" si="34"/>
        <v>29</v>
      </c>
      <c r="AJ138" s="182">
        <f>VLOOKUP($B138,'Lack of Reliability Index'!$A$2:$H$192,8,FALSE)</f>
        <v>2.0666666666666655</v>
      </c>
      <c r="AK138" s="51">
        <f>'Imputed and missing data hidden'!BA136</f>
        <v>1</v>
      </c>
      <c r="AL138" s="180">
        <f t="shared" si="35"/>
        <v>1.9607843137254902E-2</v>
      </c>
      <c r="AM138" s="51" t="str">
        <f t="shared" si="36"/>
        <v>YES</v>
      </c>
      <c r="AN138" s="181">
        <f>'Indicator Date hidden2'!BB137</f>
        <v>0.26</v>
      </c>
      <c r="AO138" s="187"/>
    </row>
    <row r="139" spans="1:41" ht="15.75" thickBot="1" x14ac:dyDescent="0.3">
      <c r="A139" s="130" t="s">
        <v>255</v>
      </c>
      <c r="B139" s="47" t="s">
        <v>254</v>
      </c>
      <c r="C139" s="158">
        <f>'Hazard &amp; Exposure'!AO138</f>
        <v>2.2000000000000002</v>
      </c>
      <c r="D139" s="157">
        <f>'Hazard &amp; Exposure'!AP138</f>
        <v>6.2</v>
      </c>
      <c r="E139" s="157">
        <f>'Hazard &amp; Exposure'!AQ138</f>
        <v>0</v>
      </c>
      <c r="F139" s="157">
        <f>'Hazard &amp; Exposure'!AR138</f>
        <v>0</v>
      </c>
      <c r="G139" s="157">
        <f>'Hazard &amp; Exposure'!AU138</f>
        <v>1.5</v>
      </c>
      <c r="H139" s="43">
        <f>'Hazard &amp; Exposure'!AV138</f>
        <v>2.2999999999999998</v>
      </c>
      <c r="I139" s="157">
        <f>'Hazard &amp; Exposure'!AY138</f>
        <v>0.4</v>
      </c>
      <c r="J139" s="157">
        <f>'Hazard &amp; Exposure'!BB138</f>
        <v>0</v>
      </c>
      <c r="K139" s="43">
        <f>'Hazard &amp; Exposure'!BC138</f>
        <v>0.3</v>
      </c>
      <c r="L139" s="44">
        <f t="shared" si="30"/>
        <v>1.4</v>
      </c>
      <c r="M139" s="155">
        <f>Vulnerability!E138</f>
        <v>1.5</v>
      </c>
      <c r="N139" s="153">
        <f>Vulnerability!H138</f>
        <v>1.8</v>
      </c>
      <c r="O139" s="153">
        <f>Vulnerability!M138</f>
        <v>0</v>
      </c>
      <c r="P139" s="43">
        <f>Vulnerability!N138</f>
        <v>1.2</v>
      </c>
      <c r="Q139" s="153">
        <f>Vulnerability!S138</f>
        <v>3</v>
      </c>
      <c r="R139" s="152">
        <f>Vulnerability!W138</f>
        <v>0.3</v>
      </c>
      <c r="S139" s="152">
        <f>Vulnerability!Z138</f>
        <v>0.4</v>
      </c>
      <c r="T139" s="152">
        <f>Vulnerability!AC138</f>
        <v>0</v>
      </c>
      <c r="U139" s="152">
        <f>Vulnerability!AI138</f>
        <v>1.2</v>
      </c>
      <c r="V139" s="153">
        <f>Vulnerability!AJ138</f>
        <v>0.5</v>
      </c>
      <c r="W139" s="43">
        <f>Vulnerability!AK138</f>
        <v>1.8</v>
      </c>
      <c r="X139" s="44">
        <f t="shared" si="31"/>
        <v>1.5</v>
      </c>
      <c r="Y139" s="168">
        <f>'Lack of Coping Capacity'!D138</f>
        <v>4.3</v>
      </c>
      <c r="Z139" s="151">
        <f>'Lack of Coping Capacity'!G138</f>
        <v>3.8</v>
      </c>
      <c r="AA139" s="43">
        <f>'Lack of Coping Capacity'!H138</f>
        <v>4.0999999999999996</v>
      </c>
      <c r="AB139" s="151">
        <f>'Lack of Coping Capacity'!M138</f>
        <v>1.5</v>
      </c>
      <c r="AC139" s="151">
        <f>'Lack of Coping Capacity'!R138</f>
        <v>0.2</v>
      </c>
      <c r="AD139" s="151">
        <f>'Lack of Coping Capacity'!W138</f>
        <v>2.4</v>
      </c>
      <c r="AE139" s="43">
        <f>'Lack of Coping Capacity'!X138</f>
        <v>1.4</v>
      </c>
      <c r="AF139" s="44">
        <f t="shared" si="32"/>
        <v>2.9</v>
      </c>
      <c r="AG139" s="160">
        <f t="shared" si="33"/>
        <v>1.8</v>
      </c>
      <c r="AH139" s="186" t="str">
        <f t="shared" si="37"/>
        <v>Very Low</v>
      </c>
      <c r="AI139" s="179">
        <f t="shared" si="34"/>
        <v>162</v>
      </c>
      <c r="AJ139" s="182">
        <f>VLOOKUP($B139,'Lack of Reliability Index'!$A$2:$H$192,8,FALSE)</f>
        <v>2.2260869565217387</v>
      </c>
      <c r="AK139" s="51">
        <f>'Imputed and missing data hidden'!BA137</f>
        <v>4</v>
      </c>
      <c r="AL139" s="180">
        <f t="shared" si="35"/>
        <v>7.8431372549019607E-2</v>
      </c>
      <c r="AM139" s="51" t="str">
        <f t="shared" si="36"/>
        <v/>
      </c>
      <c r="AN139" s="181">
        <f>'Indicator Date hidden2'!BB138</f>
        <v>0.21739130434782608</v>
      </c>
      <c r="AO139" s="187"/>
    </row>
    <row r="140" spans="1:41" ht="15.75" thickBot="1" x14ac:dyDescent="0.3">
      <c r="A140" s="130" t="s">
        <v>257</v>
      </c>
      <c r="B140" s="47" t="s">
        <v>256</v>
      </c>
      <c r="C140" s="158">
        <f>'Hazard &amp; Exposure'!AO139</f>
        <v>5.5</v>
      </c>
      <c r="D140" s="157">
        <f>'Hazard &amp; Exposure'!AP139</f>
        <v>3.7</v>
      </c>
      <c r="E140" s="157">
        <f>'Hazard &amp; Exposure'!AQ139</f>
        <v>6.2</v>
      </c>
      <c r="F140" s="157">
        <f>'Hazard &amp; Exposure'!AR139</f>
        <v>0.3</v>
      </c>
      <c r="G140" s="157">
        <f>'Hazard &amp; Exposure'!AU139</f>
        <v>2.5</v>
      </c>
      <c r="H140" s="43">
        <f>'Hazard &amp; Exposure'!AV139</f>
        <v>3.9</v>
      </c>
      <c r="I140" s="157">
        <f>'Hazard &amp; Exposure'!AY139</f>
        <v>0</v>
      </c>
      <c r="J140" s="157">
        <f>'Hazard &amp; Exposure'!BB139</f>
        <v>0</v>
      </c>
      <c r="K140" s="43">
        <f>'Hazard &amp; Exposure'!BC139</f>
        <v>0</v>
      </c>
      <c r="L140" s="44">
        <f t="shared" si="30"/>
        <v>2.2000000000000002</v>
      </c>
      <c r="M140" s="155">
        <f>Vulnerability!E139</f>
        <v>1.6</v>
      </c>
      <c r="N140" s="153">
        <f>Vulnerability!H139</f>
        <v>2</v>
      </c>
      <c r="O140" s="153">
        <f>Vulnerability!M139</f>
        <v>0</v>
      </c>
      <c r="P140" s="43">
        <f>Vulnerability!N139</f>
        <v>1.3</v>
      </c>
      <c r="Q140" s="153">
        <f>Vulnerability!S139</f>
        <v>1.4</v>
      </c>
      <c r="R140" s="152">
        <f>Vulnerability!W139</f>
        <v>0.4</v>
      </c>
      <c r="S140" s="152">
        <f>Vulnerability!Z139</f>
        <v>0.3</v>
      </c>
      <c r="T140" s="152">
        <f>Vulnerability!AC139</f>
        <v>0</v>
      </c>
      <c r="U140" s="152">
        <f>Vulnerability!AI139</f>
        <v>1.2</v>
      </c>
      <c r="V140" s="153">
        <f>Vulnerability!AJ139</f>
        <v>0.5</v>
      </c>
      <c r="W140" s="43">
        <f>Vulnerability!AK139</f>
        <v>1</v>
      </c>
      <c r="X140" s="44">
        <f t="shared" si="31"/>
        <v>1.2</v>
      </c>
      <c r="Y140" s="168">
        <f>'Lack of Coping Capacity'!D139</f>
        <v>2.6</v>
      </c>
      <c r="Z140" s="151">
        <f>'Lack of Coping Capacity'!G139</f>
        <v>3.2</v>
      </c>
      <c r="AA140" s="43">
        <f>'Lack of Coping Capacity'!H139</f>
        <v>2.9</v>
      </c>
      <c r="AB140" s="151">
        <f>'Lack of Coping Capacity'!M139</f>
        <v>2.2000000000000002</v>
      </c>
      <c r="AC140" s="151">
        <f>'Lack of Coping Capacity'!R139</f>
        <v>0</v>
      </c>
      <c r="AD140" s="151">
        <f>'Lack of Coping Capacity'!W139</f>
        <v>0.4</v>
      </c>
      <c r="AE140" s="43">
        <f>'Lack of Coping Capacity'!X139</f>
        <v>0.9</v>
      </c>
      <c r="AF140" s="44">
        <f t="shared" si="32"/>
        <v>2</v>
      </c>
      <c r="AG140" s="160">
        <f t="shared" si="33"/>
        <v>1.7</v>
      </c>
      <c r="AH140" s="186" t="str">
        <f t="shared" si="37"/>
        <v>Very Low</v>
      </c>
      <c r="AI140" s="179">
        <f t="shared" si="34"/>
        <v>164</v>
      </c>
      <c r="AJ140" s="182">
        <f>VLOOKUP($B140,'Lack of Reliability Index'!$A$2:$H$192,8,FALSE)</f>
        <v>2.518518518518519</v>
      </c>
      <c r="AK140" s="51">
        <f>'Imputed and missing data hidden'!BA138</f>
        <v>5</v>
      </c>
      <c r="AL140" s="180">
        <f t="shared" si="35"/>
        <v>9.8039215686274508E-2</v>
      </c>
      <c r="AM140" s="51" t="str">
        <f t="shared" si="36"/>
        <v/>
      </c>
      <c r="AN140" s="181">
        <f>'Indicator Date hidden2'!BB139</f>
        <v>0.22222222222222221</v>
      </c>
      <c r="AO140" s="187"/>
    </row>
    <row r="141" spans="1:41" ht="15.75" thickBot="1" x14ac:dyDescent="0.3">
      <c r="A141" s="130" t="s">
        <v>259</v>
      </c>
      <c r="B141" s="47" t="s">
        <v>258</v>
      </c>
      <c r="C141" s="158">
        <f>'Hazard &amp; Exposure'!AO140</f>
        <v>1.1000000000000001</v>
      </c>
      <c r="D141" s="157">
        <f>'Hazard &amp; Exposure'!AP140</f>
        <v>0</v>
      </c>
      <c r="E141" s="157">
        <f>'Hazard &amp; Exposure'!AQ140</f>
        <v>1.6</v>
      </c>
      <c r="F141" s="157">
        <f>'Hazard &amp; Exposure'!AR140</f>
        <v>0</v>
      </c>
      <c r="G141" s="157">
        <f>'Hazard &amp; Exposure'!AU140</f>
        <v>3.1</v>
      </c>
      <c r="H141" s="43">
        <f>'Hazard &amp; Exposure'!AV140</f>
        <v>1.2</v>
      </c>
      <c r="I141" s="157">
        <f>'Hazard &amp; Exposure'!AY140</f>
        <v>0.1</v>
      </c>
      <c r="J141" s="157">
        <f>'Hazard &amp; Exposure'!BB140</f>
        <v>0</v>
      </c>
      <c r="K141" s="43">
        <f>'Hazard &amp; Exposure'!BC140</f>
        <v>0.1</v>
      </c>
      <c r="L141" s="44">
        <f t="shared" si="30"/>
        <v>0.7</v>
      </c>
      <c r="M141" s="155">
        <f>Vulnerability!E140</f>
        <v>1.4</v>
      </c>
      <c r="N141" s="153">
        <f>Vulnerability!H140</f>
        <v>7.2</v>
      </c>
      <c r="O141" s="153">
        <f>Vulnerability!M140</f>
        <v>0</v>
      </c>
      <c r="P141" s="43">
        <f>Vulnerability!N140</f>
        <v>2.5</v>
      </c>
      <c r="Q141" s="153">
        <f>Vulnerability!S140</f>
        <v>0.9</v>
      </c>
      <c r="R141" s="152">
        <f>Vulnerability!W140</f>
        <v>0.3</v>
      </c>
      <c r="S141" s="152">
        <f>Vulnerability!Z140</f>
        <v>0.7</v>
      </c>
      <c r="T141" s="152">
        <f>Vulnerability!AC140</f>
        <v>0</v>
      </c>
      <c r="U141" s="152">
        <f>Vulnerability!AI140</f>
        <v>0.9</v>
      </c>
      <c r="V141" s="153">
        <f>Vulnerability!AJ140</f>
        <v>0.5</v>
      </c>
      <c r="W141" s="43">
        <f>Vulnerability!AK140</f>
        <v>0.7</v>
      </c>
      <c r="X141" s="44">
        <f t="shared" si="31"/>
        <v>1.6</v>
      </c>
      <c r="Y141" s="168">
        <f>'Lack of Coping Capacity'!D140</f>
        <v>4.7</v>
      </c>
      <c r="Z141" s="151">
        <f>'Lack of Coping Capacity'!G140</f>
        <v>3.6</v>
      </c>
      <c r="AA141" s="43">
        <f>'Lack of Coping Capacity'!H140</f>
        <v>4.2</v>
      </c>
      <c r="AB141" s="151">
        <f>'Lack of Coping Capacity'!M140</f>
        <v>1</v>
      </c>
      <c r="AC141" s="151">
        <f>'Lack of Coping Capacity'!R140</f>
        <v>0.2</v>
      </c>
      <c r="AD141" s="151">
        <f>'Lack of Coping Capacity'!W140</f>
        <v>0</v>
      </c>
      <c r="AE141" s="43">
        <f>'Lack of Coping Capacity'!X140</f>
        <v>0.4</v>
      </c>
      <c r="AF141" s="44">
        <f t="shared" si="32"/>
        <v>2.5</v>
      </c>
      <c r="AG141" s="160">
        <f t="shared" si="33"/>
        <v>1.4</v>
      </c>
      <c r="AH141" s="186" t="str">
        <f t="shared" si="37"/>
        <v>Very Low</v>
      </c>
      <c r="AI141" s="179">
        <f t="shared" si="34"/>
        <v>175</v>
      </c>
      <c r="AJ141" s="182">
        <f>VLOOKUP($B141,'Lack of Reliability Index'!$A$2:$H$192,8,FALSE)</f>
        <v>2.9333333333333336</v>
      </c>
      <c r="AK141" s="51">
        <f>'Imputed and missing data hidden'!BA139</f>
        <v>7</v>
      </c>
      <c r="AL141" s="180">
        <f t="shared" si="35"/>
        <v>0.13725490196078433</v>
      </c>
      <c r="AM141" s="51" t="str">
        <f t="shared" si="36"/>
        <v/>
      </c>
      <c r="AN141" s="181">
        <f>'Indicator Date hidden2'!BB140</f>
        <v>0.2</v>
      </c>
      <c r="AO141" s="187"/>
    </row>
    <row r="142" spans="1:41" ht="15.75" thickBot="1" x14ac:dyDescent="0.3">
      <c r="A142" s="130" t="s">
        <v>261</v>
      </c>
      <c r="B142" s="47" t="s">
        <v>260</v>
      </c>
      <c r="C142" s="158">
        <f>'Hazard &amp; Exposure'!AO141</f>
        <v>8.1999999999999993</v>
      </c>
      <c r="D142" s="157">
        <f>'Hazard &amp; Exposure'!AP141</f>
        <v>7</v>
      </c>
      <c r="E142" s="157">
        <f>'Hazard &amp; Exposure'!AQ141</f>
        <v>0</v>
      </c>
      <c r="F142" s="157">
        <f>'Hazard &amp; Exposure'!AR141</f>
        <v>0</v>
      </c>
      <c r="G142" s="157">
        <f>'Hazard &amp; Exposure'!AU141</f>
        <v>2.8</v>
      </c>
      <c r="H142" s="43">
        <f>'Hazard &amp; Exposure'!AV141</f>
        <v>4.5</v>
      </c>
      <c r="I142" s="157">
        <f>'Hazard &amp; Exposure'!AY141</f>
        <v>5.3</v>
      </c>
      <c r="J142" s="157">
        <f>'Hazard &amp; Exposure'!BB141</f>
        <v>0</v>
      </c>
      <c r="K142" s="43">
        <f>'Hazard &amp; Exposure'!BC141</f>
        <v>3.7</v>
      </c>
      <c r="L142" s="44">
        <f t="shared" si="30"/>
        <v>4.0999999999999996</v>
      </c>
      <c r="M142" s="155">
        <f>Vulnerability!E141</f>
        <v>2.2999999999999998</v>
      </c>
      <c r="N142" s="153">
        <f>Vulnerability!H141</f>
        <v>2.7</v>
      </c>
      <c r="O142" s="153">
        <f>Vulnerability!M141</f>
        <v>0</v>
      </c>
      <c r="P142" s="43">
        <f>Vulnerability!N141</f>
        <v>1.8</v>
      </c>
      <c r="Q142" s="153">
        <f>Vulnerability!S141</f>
        <v>2.1</v>
      </c>
      <c r="R142" s="152">
        <f>Vulnerability!W141</f>
        <v>0.8</v>
      </c>
      <c r="S142" s="152">
        <f>Vulnerability!Z141</f>
        <v>0.7</v>
      </c>
      <c r="T142" s="152">
        <f>Vulnerability!AC141</f>
        <v>0</v>
      </c>
      <c r="U142" s="152">
        <f>Vulnerability!AI141</f>
        <v>1.6</v>
      </c>
      <c r="V142" s="153">
        <f>Vulnerability!AJ141</f>
        <v>0.8</v>
      </c>
      <c r="W142" s="43">
        <f>Vulnerability!AK141</f>
        <v>1.5</v>
      </c>
      <c r="X142" s="44">
        <f t="shared" si="31"/>
        <v>1.7</v>
      </c>
      <c r="Y142" s="168">
        <f>'Lack of Coping Capacity'!D141</f>
        <v>3.8</v>
      </c>
      <c r="Z142" s="151">
        <f>'Lack of Coping Capacity'!G141</f>
        <v>5.3</v>
      </c>
      <c r="AA142" s="43">
        <f>'Lack of Coping Capacity'!H141</f>
        <v>4.5999999999999996</v>
      </c>
      <c r="AB142" s="151">
        <f>'Lack of Coping Capacity'!M141</f>
        <v>2.4</v>
      </c>
      <c r="AC142" s="151">
        <f>'Lack of Coping Capacity'!R141</f>
        <v>1.2</v>
      </c>
      <c r="AD142" s="151">
        <f>'Lack of Coping Capacity'!W141</f>
        <v>3.5</v>
      </c>
      <c r="AE142" s="43">
        <f>'Lack of Coping Capacity'!X141</f>
        <v>2.4</v>
      </c>
      <c r="AF142" s="44">
        <f t="shared" si="32"/>
        <v>3.6</v>
      </c>
      <c r="AG142" s="160">
        <f t="shared" si="33"/>
        <v>2.9</v>
      </c>
      <c r="AH142" s="186" t="str">
        <f t="shared" si="37"/>
        <v>Low</v>
      </c>
      <c r="AI142" s="179">
        <f t="shared" si="34"/>
        <v>119</v>
      </c>
      <c r="AJ142" s="182">
        <f>VLOOKUP($B142,'Lack of Reliability Index'!$A$2:$H$192,8,FALSE)</f>
        <v>1.7623188405797112</v>
      </c>
      <c r="AK142" s="51">
        <f>'Imputed and missing data hidden'!BA140</f>
        <v>4</v>
      </c>
      <c r="AL142" s="180">
        <f t="shared" si="35"/>
        <v>7.8431372549019607E-2</v>
      </c>
      <c r="AM142" s="51" t="str">
        <f t="shared" si="36"/>
        <v/>
      </c>
      <c r="AN142" s="181">
        <f>'Indicator Date hidden2'!BB141</f>
        <v>0.13043478260869565</v>
      </c>
      <c r="AO142" s="187"/>
    </row>
    <row r="143" spans="1:41" ht="15.75" thickBot="1" x14ac:dyDescent="0.3">
      <c r="A143" s="130" t="s">
        <v>377</v>
      </c>
      <c r="B143" s="47" t="s">
        <v>262</v>
      </c>
      <c r="C143" s="158">
        <f>'Hazard &amp; Exposure'!AO142</f>
        <v>7.1</v>
      </c>
      <c r="D143" s="157">
        <f>'Hazard &amp; Exposure'!AP142</f>
        <v>8.4</v>
      </c>
      <c r="E143" s="157">
        <f>'Hazard &amp; Exposure'!AQ142</f>
        <v>5.5</v>
      </c>
      <c r="F143" s="157">
        <f>'Hazard &amp; Exposure'!AR142</f>
        <v>3.8</v>
      </c>
      <c r="G143" s="157">
        <f>'Hazard &amp; Exposure'!AU142</f>
        <v>5.4</v>
      </c>
      <c r="H143" s="43">
        <f>'Hazard &amp; Exposure'!AV142</f>
        <v>6.3</v>
      </c>
      <c r="I143" s="157">
        <f>'Hazard &amp; Exposure'!AY142</f>
        <v>9.9</v>
      </c>
      <c r="J143" s="157">
        <f>'Hazard &amp; Exposure'!BB142</f>
        <v>0</v>
      </c>
      <c r="K143" s="43">
        <f>'Hazard &amp; Exposure'!BC142</f>
        <v>6.9</v>
      </c>
      <c r="L143" s="44">
        <f t="shared" si="30"/>
        <v>6.6</v>
      </c>
      <c r="M143" s="155">
        <f>Vulnerability!E142</f>
        <v>2.2000000000000002</v>
      </c>
      <c r="N143" s="153">
        <f>Vulnerability!H142</f>
        <v>3.9</v>
      </c>
      <c r="O143" s="153">
        <f>Vulnerability!M142</f>
        <v>0</v>
      </c>
      <c r="P143" s="43">
        <f>Vulnerability!N142</f>
        <v>2.1</v>
      </c>
      <c r="Q143" s="153">
        <f>Vulnerability!S142</f>
        <v>5.2</v>
      </c>
      <c r="R143" s="152">
        <f>Vulnerability!W142</f>
        <v>1.2</v>
      </c>
      <c r="S143" s="152">
        <f>Vulnerability!Z142</f>
        <v>0.6</v>
      </c>
      <c r="T143" s="152">
        <f>Vulnerability!AC142</f>
        <v>0</v>
      </c>
      <c r="U143" s="152">
        <f>Vulnerability!AI142</f>
        <v>1.8</v>
      </c>
      <c r="V143" s="153">
        <f>Vulnerability!AJ142</f>
        <v>0.9</v>
      </c>
      <c r="W143" s="43">
        <f>Vulnerability!AK142</f>
        <v>3.3</v>
      </c>
      <c r="X143" s="44">
        <f t="shared" si="31"/>
        <v>2.7</v>
      </c>
      <c r="Y143" s="168" t="str">
        <f>'Lack of Coping Capacity'!D142</f>
        <v>x</v>
      </c>
      <c r="Z143" s="151">
        <f>'Lack of Coping Capacity'!G142</f>
        <v>6.3</v>
      </c>
      <c r="AA143" s="43">
        <f>'Lack of Coping Capacity'!H142</f>
        <v>6.3</v>
      </c>
      <c r="AB143" s="151">
        <f>'Lack of Coping Capacity'!M142</f>
        <v>1.2</v>
      </c>
      <c r="AC143" s="151">
        <f>'Lack of Coping Capacity'!R142</f>
        <v>4.2</v>
      </c>
      <c r="AD143" s="151">
        <f>'Lack of Coping Capacity'!W142</f>
        <v>1.5</v>
      </c>
      <c r="AE143" s="43">
        <f>'Lack of Coping Capacity'!X142</f>
        <v>2.2999999999999998</v>
      </c>
      <c r="AF143" s="44">
        <f t="shared" si="32"/>
        <v>4.5999999999999996</v>
      </c>
      <c r="AG143" s="160">
        <f t="shared" si="33"/>
        <v>4.3</v>
      </c>
      <c r="AH143" s="186" t="str">
        <f t="shared" si="37"/>
        <v>Medium</v>
      </c>
      <c r="AI143" s="179">
        <f t="shared" si="34"/>
        <v>72</v>
      </c>
      <c r="AJ143" s="182">
        <f>VLOOKUP($B143,'Lack of Reliability Index'!$A$2:$H$192,8,FALSE)</f>
        <v>3.1407407407407408</v>
      </c>
      <c r="AK143" s="51">
        <f>'Imputed and missing data hidden'!BA141</f>
        <v>6</v>
      </c>
      <c r="AL143" s="180">
        <f t="shared" si="35"/>
        <v>0.11764705882352941</v>
      </c>
      <c r="AM143" s="51" t="str">
        <f t="shared" si="36"/>
        <v/>
      </c>
      <c r="AN143" s="181">
        <f>'Indicator Date hidden2'!BB142</f>
        <v>0.28888888888888886</v>
      </c>
      <c r="AO143" s="187"/>
    </row>
    <row r="144" spans="1:41" ht="15.75" thickBot="1" x14ac:dyDescent="0.3">
      <c r="A144" s="130" t="s">
        <v>264</v>
      </c>
      <c r="B144" s="47" t="s">
        <v>263</v>
      </c>
      <c r="C144" s="158">
        <f>'Hazard &amp; Exposure'!AO143</f>
        <v>3.9</v>
      </c>
      <c r="D144" s="157">
        <f>'Hazard &amp; Exposure'!AP143</f>
        <v>4.4000000000000004</v>
      </c>
      <c r="E144" s="157">
        <f>'Hazard &amp; Exposure'!AQ143</f>
        <v>0</v>
      </c>
      <c r="F144" s="157">
        <f>'Hazard &amp; Exposure'!AR143</f>
        <v>0</v>
      </c>
      <c r="G144" s="157">
        <f>'Hazard &amp; Exposure'!AU143</f>
        <v>5.2</v>
      </c>
      <c r="H144" s="43">
        <f>'Hazard &amp; Exposure'!AV143</f>
        <v>3</v>
      </c>
      <c r="I144" s="157">
        <f>'Hazard &amp; Exposure'!AY143</f>
        <v>6.7</v>
      </c>
      <c r="J144" s="157">
        <f>'Hazard &amp; Exposure'!BB143</f>
        <v>0</v>
      </c>
      <c r="K144" s="43">
        <f>'Hazard &amp; Exposure'!BC143</f>
        <v>4.7</v>
      </c>
      <c r="L144" s="44">
        <f t="shared" si="30"/>
        <v>3.9</v>
      </c>
      <c r="M144" s="155">
        <f>Vulnerability!E143</f>
        <v>8.1</v>
      </c>
      <c r="N144" s="153">
        <f>Vulnerability!H143</f>
        <v>5.9</v>
      </c>
      <c r="O144" s="153">
        <f>Vulnerability!M143</f>
        <v>5.7</v>
      </c>
      <c r="P144" s="43">
        <f>Vulnerability!N143</f>
        <v>7</v>
      </c>
      <c r="Q144" s="153">
        <f>Vulnerability!S143</f>
        <v>6.8</v>
      </c>
      <c r="R144" s="152">
        <f>Vulnerability!W143</f>
        <v>3.3</v>
      </c>
      <c r="S144" s="152">
        <f>Vulnerability!Z143</f>
        <v>2.8</v>
      </c>
      <c r="T144" s="152">
        <f>Vulnerability!AC143</f>
        <v>0.3</v>
      </c>
      <c r="U144" s="152">
        <f>Vulnerability!AI143</f>
        <v>8.4</v>
      </c>
      <c r="V144" s="153">
        <f>Vulnerability!AJ143</f>
        <v>4.5</v>
      </c>
      <c r="W144" s="43">
        <f>Vulnerability!AK143</f>
        <v>5.8</v>
      </c>
      <c r="X144" s="44">
        <f t="shared" si="31"/>
        <v>6.4</v>
      </c>
      <c r="Y144" s="168">
        <f>'Lack of Coping Capacity'!D143</f>
        <v>3</v>
      </c>
      <c r="Z144" s="151">
        <f>'Lack of Coping Capacity'!G143</f>
        <v>4.7</v>
      </c>
      <c r="AA144" s="43">
        <f>'Lack of Coping Capacity'!H143</f>
        <v>3.9</v>
      </c>
      <c r="AB144" s="151">
        <f>'Lack of Coping Capacity'!M143</f>
        <v>6.9</v>
      </c>
      <c r="AC144" s="151">
        <f>'Lack of Coping Capacity'!R143</f>
        <v>5.3</v>
      </c>
      <c r="AD144" s="151">
        <f>'Lack of Coping Capacity'!W143</f>
        <v>6</v>
      </c>
      <c r="AE144" s="43">
        <f>'Lack of Coping Capacity'!X143</f>
        <v>6.1</v>
      </c>
      <c r="AF144" s="44">
        <f t="shared" si="32"/>
        <v>5.0999999999999996</v>
      </c>
      <c r="AG144" s="160">
        <f t="shared" si="33"/>
        <v>5</v>
      </c>
      <c r="AH144" s="186" t="str">
        <f t="shared" si="37"/>
        <v>High</v>
      </c>
      <c r="AI144" s="179">
        <f t="shared" si="34"/>
        <v>46</v>
      </c>
      <c r="AJ144" s="182">
        <f>VLOOKUP($B144,'Lack of Reliability Index'!$A$2:$H$192,8,FALSE)</f>
        <v>2.2400000000000011</v>
      </c>
      <c r="AK144" s="51">
        <f>'Imputed and missing data hidden'!BA142</f>
        <v>0</v>
      </c>
      <c r="AL144" s="180">
        <f t="shared" si="35"/>
        <v>0</v>
      </c>
      <c r="AM144" s="51" t="str">
        <f t="shared" si="36"/>
        <v/>
      </c>
      <c r="AN144" s="181">
        <f>'Indicator Date hidden2'!BB143</f>
        <v>0.42</v>
      </c>
      <c r="AO144" s="187"/>
    </row>
    <row r="145" spans="1:41" s="1" customFormat="1" ht="15.75" thickBot="1" x14ac:dyDescent="0.3">
      <c r="A145" s="130" t="s">
        <v>266</v>
      </c>
      <c r="B145" s="47" t="s">
        <v>265</v>
      </c>
      <c r="C145" s="158">
        <f>'Hazard &amp; Exposure'!AO144</f>
        <v>0.1</v>
      </c>
      <c r="D145" s="157">
        <f>'Hazard &amp; Exposure'!AP144</f>
        <v>0.1</v>
      </c>
      <c r="E145" s="157">
        <f>'Hazard &amp; Exposure'!AQ144</f>
        <v>0</v>
      </c>
      <c r="F145" s="157">
        <f>'Hazard &amp; Exposure'!AR144</f>
        <v>6.9</v>
      </c>
      <c r="G145" s="157">
        <f>'Hazard &amp; Exposure'!AU144</f>
        <v>0</v>
      </c>
      <c r="H145" s="43">
        <f>'Hazard &amp; Exposure'!AV144</f>
        <v>2</v>
      </c>
      <c r="I145" s="157">
        <f>'Hazard &amp; Exposure'!AY144</f>
        <v>0</v>
      </c>
      <c r="J145" s="157">
        <f>'Hazard &amp; Exposure'!BB144</f>
        <v>0</v>
      </c>
      <c r="K145" s="43">
        <f>'Hazard &amp; Exposure'!BC144</f>
        <v>0</v>
      </c>
      <c r="L145" s="44">
        <f t="shared" si="30"/>
        <v>1</v>
      </c>
      <c r="M145" s="155">
        <f>Vulnerability!E144</f>
        <v>2.8</v>
      </c>
      <c r="N145" s="153">
        <f>Vulnerability!H144</f>
        <v>3.3</v>
      </c>
      <c r="O145" s="153">
        <f>Vulnerability!M144</f>
        <v>0.2</v>
      </c>
      <c r="P145" s="43">
        <f>Vulnerability!N144</f>
        <v>2.2999999999999998</v>
      </c>
      <c r="Q145" s="153">
        <f>Vulnerability!S144</f>
        <v>0</v>
      </c>
      <c r="R145" s="152">
        <f>Vulnerability!W144</f>
        <v>0</v>
      </c>
      <c r="S145" s="152">
        <f>Vulnerability!Z144</f>
        <v>0.7</v>
      </c>
      <c r="T145" s="152">
        <f>Vulnerability!AC144</f>
        <v>0</v>
      </c>
      <c r="U145" s="152">
        <f>Vulnerability!AI144</f>
        <v>3</v>
      </c>
      <c r="V145" s="153">
        <f>Vulnerability!AJ144</f>
        <v>1</v>
      </c>
      <c r="W145" s="43">
        <f>Vulnerability!AK144</f>
        <v>0.5</v>
      </c>
      <c r="X145" s="44">
        <f t="shared" si="31"/>
        <v>1.4</v>
      </c>
      <c r="Y145" s="168">
        <f>'Lack of Coping Capacity'!D144</f>
        <v>4</v>
      </c>
      <c r="Z145" s="151">
        <f>'Lack of Coping Capacity'!G144</f>
        <v>4.7</v>
      </c>
      <c r="AA145" s="43">
        <f>'Lack of Coping Capacity'!H144</f>
        <v>4.4000000000000004</v>
      </c>
      <c r="AB145" s="151">
        <f>'Lack of Coping Capacity'!M144</f>
        <v>1.9</v>
      </c>
      <c r="AC145" s="151">
        <f>'Lack of Coping Capacity'!R144</f>
        <v>0.6</v>
      </c>
      <c r="AD145" s="151">
        <f>'Lack of Coping Capacity'!W144</f>
        <v>2.8</v>
      </c>
      <c r="AE145" s="43">
        <f>'Lack of Coping Capacity'!X144</f>
        <v>1.8</v>
      </c>
      <c r="AF145" s="44">
        <f t="shared" si="32"/>
        <v>3.2</v>
      </c>
      <c r="AG145" s="160">
        <f t="shared" si="33"/>
        <v>1.6</v>
      </c>
      <c r="AH145" s="186" t="str">
        <f t="shared" si="37"/>
        <v>Very Low</v>
      </c>
      <c r="AI145" s="179">
        <f t="shared" si="34"/>
        <v>169</v>
      </c>
      <c r="AJ145" s="182">
        <f>VLOOKUP($B145,'Lack of Reliability Index'!$A$2:$H$192,8,FALSE)</f>
        <v>5.8666666666666671</v>
      </c>
      <c r="AK145" s="51">
        <f>'Imputed and missing data hidden'!BA143</f>
        <v>14</v>
      </c>
      <c r="AL145" s="180">
        <f t="shared" si="35"/>
        <v>0.27450980392156865</v>
      </c>
      <c r="AM145" s="51" t="str">
        <f t="shared" si="36"/>
        <v/>
      </c>
      <c r="AN145" s="181">
        <f>'Indicator Date hidden2'!BB144</f>
        <v>0.4</v>
      </c>
      <c r="AO145" s="187"/>
    </row>
    <row r="146" spans="1:41" ht="15.75" thickBot="1" x14ac:dyDescent="0.3">
      <c r="A146" s="130" t="s">
        <v>268</v>
      </c>
      <c r="B146" s="47" t="s">
        <v>267</v>
      </c>
      <c r="C146" s="158">
        <f>'Hazard &amp; Exposure'!AO145</f>
        <v>3.4</v>
      </c>
      <c r="D146" s="157">
        <f>'Hazard &amp; Exposure'!AP145</f>
        <v>0.1</v>
      </c>
      <c r="E146" s="157">
        <f>'Hazard &amp; Exposure'!AQ145</f>
        <v>0</v>
      </c>
      <c r="F146" s="157">
        <f>'Hazard &amp; Exposure'!AR145</f>
        <v>4.7</v>
      </c>
      <c r="G146" s="157">
        <f>'Hazard &amp; Exposure'!AU145</f>
        <v>0.5</v>
      </c>
      <c r="H146" s="43">
        <f>'Hazard &amp; Exposure'!AV145</f>
        <v>2</v>
      </c>
      <c r="I146" s="157">
        <f>'Hazard &amp; Exposure'!AY145</f>
        <v>0</v>
      </c>
      <c r="J146" s="157">
        <f>'Hazard &amp; Exposure'!BB145</f>
        <v>0</v>
      </c>
      <c r="K146" s="43">
        <f>'Hazard &amp; Exposure'!BC145</f>
        <v>0</v>
      </c>
      <c r="L146" s="44">
        <f t="shared" si="30"/>
        <v>1</v>
      </c>
      <c r="M146" s="155">
        <f>Vulnerability!E145</f>
        <v>2.5</v>
      </c>
      <c r="N146" s="153">
        <f>Vulnerability!H145</f>
        <v>4.5</v>
      </c>
      <c r="O146" s="153">
        <f>Vulnerability!M145</f>
        <v>0.9</v>
      </c>
      <c r="P146" s="43">
        <f>Vulnerability!N145</f>
        <v>2.6</v>
      </c>
      <c r="Q146" s="153">
        <f>Vulnerability!S145</f>
        <v>0</v>
      </c>
      <c r="R146" s="152">
        <f>Vulnerability!W145</f>
        <v>0</v>
      </c>
      <c r="S146" s="152">
        <f>Vulnerability!Z145</f>
        <v>0.8</v>
      </c>
      <c r="T146" s="152">
        <f>Vulnerability!AC145</f>
        <v>0.2</v>
      </c>
      <c r="U146" s="152">
        <f>Vulnerability!AI145</f>
        <v>4.4000000000000004</v>
      </c>
      <c r="V146" s="153">
        <f>Vulnerability!AJ145</f>
        <v>1.5</v>
      </c>
      <c r="W146" s="43">
        <f>Vulnerability!AK145</f>
        <v>0.8</v>
      </c>
      <c r="X146" s="44">
        <f t="shared" si="31"/>
        <v>1.7</v>
      </c>
      <c r="Y146" s="168">
        <f>'Lack of Coping Capacity'!D145</f>
        <v>5.2</v>
      </c>
      <c r="Z146" s="151">
        <f>'Lack of Coping Capacity'!G145</f>
        <v>4.8</v>
      </c>
      <c r="AA146" s="43">
        <f>'Lack of Coping Capacity'!H145</f>
        <v>5</v>
      </c>
      <c r="AB146" s="151">
        <f>'Lack of Coping Capacity'!M145</f>
        <v>3.5</v>
      </c>
      <c r="AC146" s="151">
        <f>'Lack of Coping Capacity'!R145</f>
        <v>0.6</v>
      </c>
      <c r="AD146" s="151">
        <f>'Lack of Coping Capacity'!W145</f>
        <v>3.8</v>
      </c>
      <c r="AE146" s="43">
        <f>'Lack of Coping Capacity'!X145</f>
        <v>2.6</v>
      </c>
      <c r="AF146" s="44">
        <f t="shared" si="32"/>
        <v>3.9</v>
      </c>
      <c r="AG146" s="160">
        <f t="shared" si="33"/>
        <v>1.9</v>
      </c>
      <c r="AH146" s="186" t="str">
        <f t="shared" si="37"/>
        <v>Very Low</v>
      </c>
      <c r="AI146" s="179">
        <f t="shared" si="34"/>
        <v>158</v>
      </c>
      <c r="AJ146" s="182">
        <f>VLOOKUP($B146,'Lack of Reliability Index'!$A$2:$H$192,8,FALSE)</f>
        <v>4.8907801418439725</v>
      </c>
      <c r="AK146" s="51">
        <f>'Imputed and missing data hidden'!BA144</f>
        <v>6</v>
      </c>
      <c r="AL146" s="180">
        <f t="shared" si="35"/>
        <v>0.11764705882352941</v>
      </c>
      <c r="AM146" s="51" t="str">
        <f t="shared" si="36"/>
        <v/>
      </c>
      <c r="AN146" s="181">
        <f>'Indicator Date hidden2'!BB145</f>
        <v>0.61702127659574468</v>
      </c>
      <c r="AO146" s="187"/>
    </row>
    <row r="147" spans="1:41" ht="15.75" thickBot="1" x14ac:dyDescent="0.3">
      <c r="A147" s="130" t="s">
        <v>270</v>
      </c>
      <c r="B147" s="47" t="s">
        <v>269</v>
      </c>
      <c r="C147" s="158">
        <f>'Hazard &amp; Exposure'!AO146</f>
        <v>0.3</v>
      </c>
      <c r="D147" s="157">
        <f>'Hazard &amp; Exposure'!AP146</f>
        <v>0.1</v>
      </c>
      <c r="E147" s="157">
        <f>'Hazard &amp; Exposure'!AQ146</f>
        <v>0</v>
      </c>
      <c r="F147" s="157">
        <f>'Hazard &amp; Exposure'!AR146</f>
        <v>4.3</v>
      </c>
      <c r="G147" s="157">
        <f>'Hazard &amp; Exposure'!AU146</f>
        <v>0.5</v>
      </c>
      <c r="H147" s="43">
        <f>'Hazard &amp; Exposure'!AV146</f>
        <v>1.2</v>
      </c>
      <c r="I147" s="157">
        <f>'Hazard &amp; Exposure'!AY146</f>
        <v>0</v>
      </c>
      <c r="J147" s="157">
        <f>'Hazard &amp; Exposure'!BB146</f>
        <v>0</v>
      </c>
      <c r="K147" s="43">
        <f>'Hazard &amp; Exposure'!BC146</f>
        <v>0</v>
      </c>
      <c r="L147" s="44">
        <f t="shared" si="30"/>
        <v>0.6</v>
      </c>
      <c r="M147" s="155">
        <f>Vulnerability!E146</f>
        <v>3.5</v>
      </c>
      <c r="N147" s="153">
        <f>Vulnerability!H146</f>
        <v>3.8</v>
      </c>
      <c r="O147" s="153">
        <f>Vulnerability!M146</f>
        <v>1</v>
      </c>
      <c r="P147" s="43">
        <f>Vulnerability!N146</f>
        <v>3</v>
      </c>
      <c r="Q147" s="153">
        <f>Vulnerability!S146</f>
        <v>0</v>
      </c>
      <c r="R147" s="152">
        <f>Vulnerability!W146</f>
        <v>0.1</v>
      </c>
      <c r="S147" s="152">
        <f>Vulnerability!Z146</f>
        <v>1.3</v>
      </c>
      <c r="T147" s="152">
        <f>Vulnerability!AC146</f>
        <v>5.7</v>
      </c>
      <c r="U147" s="152">
        <f>Vulnerability!AI146</f>
        <v>2.2999999999999998</v>
      </c>
      <c r="V147" s="153">
        <f>Vulnerability!AJ146</f>
        <v>2.6</v>
      </c>
      <c r="W147" s="43">
        <f>Vulnerability!AK146</f>
        <v>1.4</v>
      </c>
      <c r="X147" s="44">
        <f t="shared" si="31"/>
        <v>2.2000000000000002</v>
      </c>
      <c r="Y147" s="168" t="str">
        <f>'Lack of Coping Capacity'!D146</f>
        <v>x</v>
      </c>
      <c r="Z147" s="151">
        <f>'Lack of Coping Capacity'!G146</f>
        <v>4.4000000000000004</v>
      </c>
      <c r="AA147" s="43">
        <f>'Lack of Coping Capacity'!H146</f>
        <v>4.4000000000000004</v>
      </c>
      <c r="AB147" s="151">
        <f>'Lack of Coping Capacity'!M146</f>
        <v>3.3</v>
      </c>
      <c r="AC147" s="151">
        <f>'Lack of Coping Capacity'!R146</f>
        <v>1.2</v>
      </c>
      <c r="AD147" s="151">
        <f>'Lack of Coping Capacity'!W146</f>
        <v>4.2</v>
      </c>
      <c r="AE147" s="43">
        <f>'Lack of Coping Capacity'!X146</f>
        <v>2.9</v>
      </c>
      <c r="AF147" s="44">
        <f t="shared" si="32"/>
        <v>3.7</v>
      </c>
      <c r="AG147" s="160">
        <f t="shared" si="33"/>
        <v>1.7</v>
      </c>
      <c r="AH147" s="186" t="str">
        <f t="shared" si="37"/>
        <v>Very Low</v>
      </c>
      <c r="AI147" s="179">
        <f t="shared" si="34"/>
        <v>164</v>
      </c>
      <c r="AJ147" s="182">
        <f>VLOOKUP($B147,'Lack of Reliability Index'!$A$2:$H$192,8,FALSE)</f>
        <v>5.0046511627906982</v>
      </c>
      <c r="AK147" s="51">
        <f>'Imputed and missing data hidden'!BA145</f>
        <v>9</v>
      </c>
      <c r="AL147" s="180">
        <f t="shared" si="35"/>
        <v>0.17647058823529413</v>
      </c>
      <c r="AM147" s="51" t="str">
        <f t="shared" si="36"/>
        <v/>
      </c>
      <c r="AN147" s="181">
        <f>'Indicator Date hidden2'!BB146</f>
        <v>0.48837209302325579</v>
      </c>
      <c r="AO147" s="187"/>
    </row>
    <row r="148" spans="1:41" ht="15.75" thickBot="1" x14ac:dyDescent="0.3">
      <c r="A148" s="130" t="s">
        <v>272</v>
      </c>
      <c r="B148" s="47" t="s">
        <v>271</v>
      </c>
      <c r="C148" s="158">
        <f>'Hazard &amp; Exposure'!AO147</f>
        <v>0.1</v>
      </c>
      <c r="D148" s="157">
        <f>'Hazard &amp; Exposure'!AP147</f>
        <v>0.1</v>
      </c>
      <c r="E148" s="157">
        <f>'Hazard &amp; Exposure'!AQ147</f>
        <v>6.9</v>
      </c>
      <c r="F148" s="157">
        <f>'Hazard &amp; Exposure'!AR147</f>
        <v>4.4000000000000004</v>
      </c>
      <c r="G148" s="157">
        <f>'Hazard &amp; Exposure'!AU147</f>
        <v>0.5</v>
      </c>
      <c r="H148" s="43">
        <f>'Hazard &amp; Exposure'!AV147</f>
        <v>2.9</v>
      </c>
      <c r="I148" s="157">
        <f>'Hazard &amp; Exposure'!AY147</f>
        <v>0</v>
      </c>
      <c r="J148" s="157">
        <f>'Hazard &amp; Exposure'!BB147</f>
        <v>0</v>
      </c>
      <c r="K148" s="43">
        <f>'Hazard &amp; Exposure'!BC147</f>
        <v>0</v>
      </c>
      <c r="L148" s="44">
        <f t="shared" si="30"/>
        <v>1.6</v>
      </c>
      <c r="M148" s="155">
        <f>Vulnerability!E147</f>
        <v>3.8</v>
      </c>
      <c r="N148" s="153">
        <f>Vulnerability!H147</f>
        <v>5.2</v>
      </c>
      <c r="O148" s="153">
        <f>Vulnerability!M147</f>
        <v>8.8000000000000007</v>
      </c>
      <c r="P148" s="43">
        <f>Vulnerability!N147</f>
        <v>5.4</v>
      </c>
      <c r="Q148" s="153">
        <f>Vulnerability!S147</f>
        <v>0</v>
      </c>
      <c r="R148" s="152">
        <f>Vulnerability!W147</f>
        <v>0.1</v>
      </c>
      <c r="S148" s="152">
        <f>Vulnerability!Z147</f>
        <v>1</v>
      </c>
      <c r="T148" s="152">
        <f>Vulnerability!AC147</f>
        <v>0</v>
      </c>
      <c r="U148" s="152">
        <f>Vulnerability!AI147</f>
        <v>1.4</v>
      </c>
      <c r="V148" s="153">
        <f>Vulnerability!AJ147</f>
        <v>0.6</v>
      </c>
      <c r="W148" s="43">
        <f>Vulnerability!AK147</f>
        <v>0.3</v>
      </c>
      <c r="X148" s="44">
        <f t="shared" si="31"/>
        <v>3.3</v>
      </c>
      <c r="Y148" s="168">
        <f>'Lack of Coping Capacity'!D147</f>
        <v>4.5999999999999996</v>
      </c>
      <c r="Z148" s="151">
        <f>'Lack of Coping Capacity'!G147</f>
        <v>3.9</v>
      </c>
      <c r="AA148" s="43">
        <f>'Lack of Coping Capacity'!H147</f>
        <v>4.3</v>
      </c>
      <c r="AB148" s="151">
        <f>'Lack of Coping Capacity'!M147</f>
        <v>3.6</v>
      </c>
      <c r="AC148" s="151">
        <f>'Lack of Coping Capacity'!R147</f>
        <v>1.8</v>
      </c>
      <c r="AD148" s="151">
        <f>'Lack of Coping Capacity'!W147</f>
        <v>6.6</v>
      </c>
      <c r="AE148" s="43">
        <f>'Lack of Coping Capacity'!X147</f>
        <v>4</v>
      </c>
      <c r="AF148" s="44">
        <f t="shared" si="32"/>
        <v>4.2</v>
      </c>
      <c r="AG148" s="160">
        <f t="shared" si="33"/>
        <v>2.8</v>
      </c>
      <c r="AH148" s="186" t="str">
        <f t="shared" si="37"/>
        <v>Low</v>
      </c>
      <c r="AI148" s="179">
        <f t="shared" si="34"/>
        <v>124</v>
      </c>
      <c r="AJ148" s="182">
        <f>VLOOKUP($B148,'Lack of Reliability Index'!$A$2:$H$192,8,FALSE)</f>
        <v>4.8</v>
      </c>
      <c r="AK148" s="51">
        <f>'Imputed and missing data hidden'!BA146</f>
        <v>8</v>
      </c>
      <c r="AL148" s="180">
        <f t="shared" si="35"/>
        <v>0.15686274509803921</v>
      </c>
      <c r="AM148" s="51" t="str">
        <f t="shared" si="36"/>
        <v/>
      </c>
      <c r="AN148" s="181">
        <f>'Indicator Date hidden2'!BB147</f>
        <v>0.5</v>
      </c>
      <c r="AO148" s="187"/>
    </row>
    <row r="149" spans="1:41" ht="15.75" thickBot="1" x14ac:dyDescent="0.3">
      <c r="A149" s="130" t="s">
        <v>274</v>
      </c>
      <c r="B149" s="47" t="s">
        <v>273</v>
      </c>
      <c r="C149" s="158">
        <f>'Hazard &amp; Exposure'!AO148</f>
        <v>0.1</v>
      </c>
      <c r="D149" s="157">
        <f>'Hazard &amp; Exposure'!AP148</f>
        <v>0.1</v>
      </c>
      <c r="E149" s="157">
        <f>'Hazard &amp; Exposure'!AQ148</f>
        <v>0</v>
      </c>
      <c r="F149" s="157">
        <f>'Hazard &amp; Exposure'!AR148</f>
        <v>0</v>
      </c>
      <c r="G149" s="157">
        <f>'Hazard &amp; Exposure'!AU148</f>
        <v>0</v>
      </c>
      <c r="H149" s="43">
        <f>'Hazard &amp; Exposure'!AV148</f>
        <v>0.1</v>
      </c>
      <c r="I149" s="157">
        <f>'Hazard &amp; Exposure'!AY148</f>
        <v>0.4</v>
      </c>
      <c r="J149" s="157">
        <f>'Hazard &amp; Exposure'!BB148</f>
        <v>0</v>
      </c>
      <c r="K149" s="43">
        <f>'Hazard &amp; Exposure'!BC148</f>
        <v>0.3</v>
      </c>
      <c r="L149" s="44">
        <f t="shared" si="30"/>
        <v>0.2</v>
      </c>
      <c r="M149" s="155">
        <f>Vulnerability!E148</f>
        <v>7.5</v>
      </c>
      <c r="N149" s="153">
        <f>Vulnerability!H148</f>
        <v>4.3</v>
      </c>
      <c r="O149" s="153">
        <f>Vulnerability!M148</f>
        <v>6.8</v>
      </c>
      <c r="P149" s="43">
        <f>Vulnerability!N148</f>
        <v>6.5</v>
      </c>
      <c r="Q149" s="153">
        <f>Vulnerability!S148</f>
        <v>0</v>
      </c>
      <c r="R149" s="152">
        <f>Vulnerability!W148</f>
        <v>2.2999999999999998</v>
      </c>
      <c r="S149" s="152">
        <f>Vulnerability!Z148</f>
        <v>2.9</v>
      </c>
      <c r="T149" s="152">
        <f>Vulnerability!AC148</f>
        <v>0</v>
      </c>
      <c r="U149" s="152">
        <f>Vulnerability!AI148</f>
        <v>5.7</v>
      </c>
      <c r="V149" s="153">
        <f>Vulnerability!AJ148</f>
        <v>3</v>
      </c>
      <c r="W149" s="43">
        <f>Vulnerability!AK148</f>
        <v>1.6</v>
      </c>
      <c r="X149" s="44">
        <f t="shared" si="31"/>
        <v>4.5</v>
      </c>
      <c r="Y149" s="168" t="str">
        <f>'Lack of Coping Capacity'!D148</f>
        <v>x</v>
      </c>
      <c r="Z149" s="151">
        <f>'Lack of Coping Capacity'!G148</f>
        <v>5.9</v>
      </c>
      <c r="AA149" s="43">
        <f>'Lack of Coping Capacity'!H148</f>
        <v>5.9</v>
      </c>
      <c r="AB149" s="151">
        <f>'Lack of Coping Capacity'!M148</f>
        <v>4.5999999999999996</v>
      </c>
      <c r="AC149" s="151">
        <f>'Lack of Coping Capacity'!R148</f>
        <v>3.8</v>
      </c>
      <c r="AD149" s="151">
        <f>'Lack of Coping Capacity'!W148</f>
        <v>4.0999999999999996</v>
      </c>
      <c r="AE149" s="43">
        <f>'Lack of Coping Capacity'!X148</f>
        <v>4.2</v>
      </c>
      <c r="AF149" s="44">
        <f t="shared" si="32"/>
        <v>5.0999999999999996</v>
      </c>
      <c r="AG149" s="160">
        <f t="shared" si="33"/>
        <v>1.7</v>
      </c>
      <c r="AH149" s="186" t="str">
        <f t="shared" si="37"/>
        <v>Very Low</v>
      </c>
      <c r="AI149" s="179">
        <f t="shared" si="34"/>
        <v>164</v>
      </c>
      <c r="AJ149" s="182">
        <f>VLOOKUP($B149,'Lack of Reliability Index'!$A$2:$H$192,8,FALSE)</f>
        <v>4.1304964539007107</v>
      </c>
      <c r="AK149" s="51">
        <f>'Imputed and missing data hidden'!BA147</f>
        <v>4</v>
      </c>
      <c r="AL149" s="180">
        <f t="shared" si="35"/>
        <v>7.8431372549019607E-2</v>
      </c>
      <c r="AM149" s="51" t="str">
        <f t="shared" si="36"/>
        <v/>
      </c>
      <c r="AN149" s="181">
        <f>'Indicator Date hidden2'!BB148</f>
        <v>0.57446808510638303</v>
      </c>
      <c r="AO149" s="187"/>
    </row>
    <row r="150" spans="1:41" ht="15.75" thickBot="1" x14ac:dyDescent="0.3">
      <c r="A150" s="130" t="s">
        <v>276</v>
      </c>
      <c r="B150" s="47" t="s">
        <v>275</v>
      </c>
      <c r="C150" s="158">
        <f>'Hazard &amp; Exposure'!AO149</f>
        <v>2.8</v>
      </c>
      <c r="D150" s="157">
        <f>'Hazard &amp; Exposure'!AP149</f>
        <v>3.7</v>
      </c>
      <c r="E150" s="157">
        <f>'Hazard &amp; Exposure'!AQ149</f>
        <v>0</v>
      </c>
      <c r="F150" s="157">
        <f>'Hazard &amp; Exposure'!AR149</f>
        <v>0</v>
      </c>
      <c r="G150" s="157">
        <f>'Hazard &amp; Exposure'!AU149</f>
        <v>4.0999999999999996</v>
      </c>
      <c r="H150" s="43">
        <f>'Hazard &amp; Exposure'!AV149</f>
        <v>2.2999999999999998</v>
      </c>
      <c r="I150" s="157">
        <f>'Hazard &amp; Exposure'!AY149</f>
        <v>5.9</v>
      </c>
      <c r="J150" s="157">
        <f>'Hazard &amp; Exposure'!BB149</f>
        <v>0</v>
      </c>
      <c r="K150" s="43">
        <f>'Hazard &amp; Exposure'!BC149</f>
        <v>4.0999999999999996</v>
      </c>
      <c r="L150" s="44">
        <f t="shared" si="30"/>
        <v>3.3</v>
      </c>
      <c r="M150" s="155">
        <f>Vulnerability!E149</f>
        <v>1.6</v>
      </c>
      <c r="N150" s="153">
        <f>Vulnerability!H149</f>
        <v>3.4</v>
      </c>
      <c r="O150" s="153">
        <f>Vulnerability!M149</f>
        <v>0</v>
      </c>
      <c r="P150" s="43">
        <f>Vulnerability!N149</f>
        <v>1.7</v>
      </c>
      <c r="Q150" s="153">
        <f>Vulnerability!S149</f>
        <v>0</v>
      </c>
      <c r="R150" s="152">
        <f>Vulnerability!W149</f>
        <v>0.1</v>
      </c>
      <c r="S150" s="152">
        <f>Vulnerability!Z149</f>
        <v>1</v>
      </c>
      <c r="T150" s="152">
        <f>Vulnerability!AC149</f>
        <v>0</v>
      </c>
      <c r="U150" s="152">
        <f>Vulnerability!AI149</f>
        <v>1.2</v>
      </c>
      <c r="V150" s="153">
        <f>Vulnerability!AJ149</f>
        <v>0.6</v>
      </c>
      <c r="W150" s="43">
        <f>Vulnerability!AK149</f>
        <v>0.3</v>
      </c>
      <c r="X150" s="44">
        <f t="shared" si="31"/>
        <v>1</v>
      </c>
      <c r="Y150" s="168" t="str">
        <f>'Lack of Coping Capacity'!D149</f>
        <v>x</v>
      </c>
      <c r="Z150" s="151">
        <f>'Lack of Coping Capacity'!G149</f>
        <v>4.8</v>
      </c>
      <c r="AA150" s="43">
        <f>'Lack of Coping Capacity'!H149</f>
        <v>4.8</v>
      </c>
      <c r="AB150" s="151">
        <f>'Lack of Coping Capacity'!M149</f>
        <v>1.6</v>
      </c>
      <c r="AC150" s="151">
        <f>'Lack of Coping Capacity'!R149</f>
        <v>3.4</v>
      </c>
      <c r="AD150" s="151">
        <f>'Lack of Coping Capacity'!W149</f>
        <v>1.1000000000000001</v>
      </c>
      <c r="AE150" s="43">
        <f>'Lack of Coping Capacity'!X149</f>
        <v>2</v>
      </c>
      <c r="AF150" s="44">
        <f t="shared" si="32"/>
        <v>3.5</v>
      </c>
      <c r="AG150" s="160">
        <f t="shared" si="33"/>
        <v>2.2999999999999998</v>
      </c>
      <c r="AH150" s="186" t="str">
        <f t="shared" si="37"/>
        <v>Low</v>
      </c>
      <c r="AI150" s="179">
        <f t="shared" si="34"/>
        <v>140</v>
      </c>
      <c r="AJ150" s="182">
        <f>VLOOKUP($B150,'Lack of Reliability Index'!$A$2:$H$192,8,FALSE)</f>
        <v>2.2814814814814808</v>
      </c>
      <c r="AK150" s="51">
        <f>'Imputed and missing data hidden'!BA148</f>
        <v>5</v>
      </c>
      <c r="AL150" s="180">
        <f t="shared" si="35"/>
        <v>9.8039215686274508E-2</v>
      </c>
      <c r="AM150" s="51" t="str">
        <f t="shared" si="36"/>
        <v/>
      </c>
      <c r="AN150" s="181">
        <f>'Indicator Date hidden2'!BB149</f>
        <v>0.17777777777777778</v>
      </c>
      <c r="AO150" s="187"/>
    </row>
    <row r="151" spans="1:41" ht="15.75" thickBot="1" x14ac:dyDescent="0.3">
      <c r="A151" s="130" t="s">
        <v>278</v>
      </c>
      <c r="B151" s="47" t="s">
        <v>277</v>
      </c>
      <c r="C151" s="158">
        <f>'Hazard &amp; Exposure'!AO150</f>
        <v>0.1</v>
      </c>
      <c r="D151" s="157">
        <f>'Hazard &amp; Exposure'!AP150</f>
        <v>4.8</v>
      </c>
      <c r="E151" s="157">
        <f>'Hazard &amp; Exposure'!AQ150</f>
        <v>6.4</v>
      </c>
      <c r="F151" s="157">
        <f>'Hazard &amp; Exposure'!AR150</f>
        <v>0</v>
      </c>
      <c r="G151" s="157">
        <f>'Hazard &amp; Exposure'!AU150</f>
        <v>7.5</v>
      </c>
      <c r="H151" s="43">
        <f>'Hazard &amp; Exposure'!AV150</f>
        <v>4.4000000000000004</v>
      </c>
      <c r="I151" s="157">
        <f>'Hazard &amp; Exposure'!AY150</f>
        <v>3.9</v>
      </c>
      <c r="J151" s="157">
        <f>'Hazard &amp; Exposure'!BB150</f>
        <v>0</v>
      </c>
      <c r="K151" s="43">
        <f>'Hazard &amp; Exposure'!BC150</f>
        <v>2.7</v>
      </c>
      <c r="L151" s="44">
        <f t="shared" si="30"/>
        <v>3.6</v>
      </c>
      <c r="M151" s="155">
        <f>Vulnerability!E150</f>
        <v>8.1999999999999993</v>
      </c>
      <c r="N151" s="153">
        <f>Vulnerability!H150</f>
        <v>5.4</v>
      </c>
      <c r="O151" s="153">
        <f>Vulnerability!M150</f>
        <v>2.4</v>
      </c>
      <c r="P151" s="43">
        <f>Vulnerability!N150</f>
        <v>6.1</v>
      </c>
      <c r="Q151" s="153">
        <f>Vulnerability!S150</f>
        <v>4.5999999999999996</v>
      </c>
      <c r="R151" s="152">
        <f>Vulnerability!W150</f>
        <v>2.7</v>
      </c>
      <c r="S151" s="152">
        <f>Vulnerability!Z150</f>
        <v>3.3</v>
      </c>
      <c r="T151" s="152">
        <f>Vulnerability!AC150</f>
        <v>0</v>
      </c>
      <c r="U151" s="152">
        <f>Vulnerability!AI150</f>
        <v>4.9000000000000004</v>
      </c>
      <c r="V151" s="153">
        <f>Vulnerability!AJ150</f>
        <v>2.9</v>
      </c>
      <c r="W151" s="43">
        <f>Vulnerability!AK150</f>
        <v>3.8</v>
      </c>
      <c r="X151" s="44">
        <f t="shared" si="31"/>
        <v>5.0999999999999996</v>
      </c>
      <c r="Y151" s="168">
        <f>'Lack of Coping Capacity'!D150</f>
        <v>4.7</v>
      </c>
      <c r="Z151" s="151">
        <f>'Lack of Coping Capacity'!G150</f>
        <v>5.7</v>
      </c>
      <c r="AA151" s="43">
        <f>'Lack of Coping Capacity'!H150</f>
        <v>5.2</v>
      </c>
      <c r="AB151" s="151">
        <f>'Lack of Coping Capacity'!M150</f>
        <v>6.1</v>
      </c>
      <c r="AC151" s="151">
        <f>'Lack of Coping Capacity'!R150</f>
        <v>6.3</v>
      </c>
      <c r="AD151" s="151">
        <f>'Lack of Coping Capacity'!W150</f>
        <v>6.2</v>
      </c>
      <c r="AE151" s="43">
        <f>'Lack of Coping Capacity'!X150</f>
        <v>6.2</v>
      </c>
      <c r="AF151" s="44">
        <f t="shared" si="32"/>
        <v>5.7</v>
      </c>
      <c r="AG151" s="160">
        <f t="shared" si="33"/>
        <v>4.7</v>
      </c>
      <c r="AH151" s="186" t="str">
        <f t="shared" si="37"/>
        <v>Medium</v>
      </c>
      <c r="AI151" s="179">
        <f t="shared" si="34"/>
        <v>55</v>
      </c>
      <c r="AJ151" s="182">
        <f>VLOOKUP($B151,'Lack of Reliability Index'!$A$2:$H$192,8,FALSE)</f>
        <v>0.9411764705882355</v>
      </c>
      <c r="AK151" s="51">
        <f>'Imputed and missing data hidden'!BA149</f>
        <v>0</v>
      </c>
      <c r="AL151" s="180">
        <f t="shared" si="35"/>
        <v>0</v>
      </c>
      <c r="AM151" s="51" t="str">
        <f t="shared" si="36"/>
        <v/>
      </c>
      <c r="AN151" s="181">
        <f>'Indicator Date hidden2'!BB150</f>
        <v>0.17647058823529413</v>
      </c>
      <c r="AO151" s="187"/>
    </row>
    <row r="152" spans="1:41" ht="15.75" thickBot="1" x14ac:dyDescent="0.3">
      <c r="A152" s="130" t="s">
        <v>280</v>
      </c>
      <c r="B152" s="47" t="s">
        <v>279</v>
      </c>
      <c r="C152" s="158">
        <f>'Hazard &amp; Exposure'!AO151</f>
        <v>6.6</v>
      </c>
      <c r="D152" s="157">
        <f>'Hazard &amp; Exposure'!AP151</f>
        <v>9</v>
      </c>
      <c r="E152" s="157">
        <f>'Hazard &amp; Exposure'!AQ151</f>
        <v>0</v>
      </c>
      <c r="F152" s="157">
        <f>'Hazard &amp; Exposure'!AR151</f>
        <v>0</v>
      </c>
      <c r="G152" s="157">
        <f>'Hazard &amp; Exposure'!AU151</f>
        <v>2.6</v>
      </c>
      <c r="H152" s="43">
        <f>'Hazard &amp; Exposure'!AV151</f>
        <v>4.8</v>
      </c>
      <c r="I152" s="157">
        <f>'Hazard &amp; Exposure'!AY151</f>
        <v>5.5</v>
      </c>
      <c r="J152" s="157">
        <f>'Hazard &amp; Exposure'!BB151</f>
        <v>0</v>
      </c>
      <c r="K152" s="43">
        <f>'Hazard &amp; Exposure'!BC151</f>
        <v>3.9</v>
      </c>
      <c r="L152" s="44">
        <f t="shared" si="30"/>
        <v>4.4000000000000004</v>
      </c>
      <c r="M152" s="155">
        <f>Vulnerability!E151</f>
        <v>1.8</v>
      </c>
      <c r="N152" s="153">
        <f>Vulnerability!H151</f>
        <v>1.9</v>
      </c>
      <c r="O152" s="153">
        <f>Vulnerability!M151</f>
        <v>1.2</v>
      </c>
      <c r="P152" s="43">
        <f>Vulnerability!N151</f>
        <v>1.7</v>
      </c>
      <c r="Q152" s="153">
        <f>Vulnerability!S151</f>
        <v>4.9000000000000004</v>
      </c>
      <c r="R152" s="152">
        <f>Vulnerability!W151</f>
        <v>0.3</v>
      </c>
      <c r="S152" s="152">
        <f>Vulnerability!Z151</f>
        <v>0.4</v>
      </c>
      <c r="T152" s="152">
        <f>Vulnerability!AC151</f>
        <v>0</v>
      </c>
      <c r="U152" s="152">
        <f>Vulnerability!AI151</f>
        <v>3</v>
      </c>
      <c r="V152" s="153">
        <f>Vulnerability!AJ151</f>
        <v>1</v>
      </c>
      <c r="W152" s="43">
        <f>Vulnerability!AK151</f>
        <v>3.2</v>
      </c>
      <c r="X152" s="44">
        <f t="shared" si="31"/>
        <v>2.5</v>
      </c>
      <c r="Y152" s="168">
        <f>'Lack of Coping Capacity'!D151</f>
        <v>4.9000000000000004</v>
      </c>
      <c r="Z152" s="151">
        <f>'Lack of Coping Capacity'!G151</f>
        <v>5.4</v>
      </c>
      <c r="AA152" s="43">
        <f>'Lack of Coping Capacity'!H151</f>
        <v>5.2</v>
      </c>
      <c r="AB152" s="151">
        <f>'Lack of Coping Capacity'!M151</f>
        <v>2</v>
      </c>
      <c r="AC152" s="151">
        <f>'Lack of Coping Capacity'!R151</f>
        <v>1</v>
      </c>
      <c r="AD152" s="151">
        <f>'Lack of Coping Capacity'!W151</f>
        <v>3.8</v>
      </c>
      <c r="AE152" s="43">
        <f>'Lack of Coping Capacity'!X151</f>
        <v>2.2999999999999998</v>
      </c>
      <c r="AF152" s="44">
        <f t="shared" si="32"/>
        <v>3.9</v>
      </c>
      <c r="AG152" s="160">
        <f t="shared" si="33"/>
        <v>3.5</v>
      </c>
      <c r="AH152" s="186" t="str">
        <f t="shared" si="37"/>
        <v>Medium</v>
      </c>
      <c r="AI152" s="179">
        <f t="shared" si="34"/>
        <v>99</v>
      </c>
      <c r="AJ152" s="182">
        <f>VLOOKUP($B152,'Lack of Reliability Index'!$A$2:$H$192,8,FALSE)</f>
        <v>2.5523809523809513</v>
      </c>
      <c r="AK152" s="51">
        <f>'Imputed and missing data hidden'!BA150</f>
        <v>1</v>
      </c>
      <c r="AL152" s="180">
        <f t="shared" si="35"/>
        <v>1.9607843137254902E-2</v>
      </c>
      <c r="AM152" s="51" t="str">
        <f t="shared" si="36"/>
        <v/>
      </c>
      <c r="AN152" s="181">
        <f>'Indicator Date hidden2'!BB151</f>
        <v>0.42857142857142855</v>
      </c>
      <c r="AO152" s="187"/>
    </row>
    <row r="153" spans="1:41" ht="15.75" thickBot="1" x14ac:dyDescent="0.3">
      <c r="A153" s="130" t="s">
        <v>282</v>
      </c>
      <c r="B153" s="47" t="s">
        <v>281</v>
      </c>
      <c r="C153" s="158">
        <f>'Hazard &amp; Exposure'!AO152</f>
        <v>0.1</v>
      </c>
      <c r="D153" s="157">
        <f>'Hazard &amp; Exposure'!AP152</f>
        <v>0.1</v>
      </c>
      <c r="E153" s="157">
        <f>'Hazard &amp; Exposure'!AQ152</f>
        <v>8.6</v>
      </c>
      <c r="F153" s="157">
        <f>'Hazard &amp; Exposure'!AR152</f>
        <v>0</v>
      </c>
      <c r="G153" s="157">
        <f>'Hazard &amp; Exposure'!AU152</f>
        <v>0</v>
      </c>
      <c r="H153" s="43">
        <f>'Hazard &amp; Exposure'!AV152</f>
        <v>2.9</v>
      </c>
      <c r="I153" s="157">
        <f>'Hazard &amp; Exposure'!AY152</f>
        <v>0</v>
      </c>
      <c r="J153" s="157">
        <f>'Hazard &amp; Exposure'!BB152</f>
        <v>0</v>
      </c>
      <c r="K153" s="43">
        <f>'Hazard &amp; Exposure'!BC152</f>
        <v>0</v>
      </c>
      <c r="L153" s="44">
        <f t="shared" si="30"/>
        <v>1.6</v>
      </c>
      <c r="M153" s="155">
        <f>Vulnerability!E152</f>
        <v>2.6</v>
      </c>
      <c r="N153" s="153">
        <f>Vulnerability!H152</f>
        <v>4.4000000000000004</v>
      </c>
      <c r="O153" s="153">
        <f>Vulnerability!M152</f>
        <v>0.2</v>
      </c>
      <c r="P153" s="43">
        <f>Vulnerability!N152</f>
        <v>2.5</v>
      </c>
      <c r="Q153" s="153">
        <f>Vulnerability!S152</f>
        <v>0</v>
      </c>
      <c r="R153" s="152">
        <f>Vulnerability!W152</f>
        <v>0.3</v>
      </c>
      <c r="S153" s="152">
        <f>Vulnerability!Z152</f>
        <v>1</v>
      </c>
      <c r="T153" s="152">
        <f>Vulnerability!AC152</f>
        <v>0.1</v>
      </c>
      <c r="U153" s="152">
        <f>Vulnerability!AI152</f>
        <v>4.2</v>
      </c>
      <c r="V153" s="153">
        <f>Vulnerability!AJ152</f>
        <v>1.6</v>
      </c>
      <c r="W153" s="43">
        <f>Vulnerability!AK152</f>
        <v>0.8</v>
      </c>
      <c r="X153" s="44">
        <f t="shared" si="31"/>
        <v>1.7</v>
      </c>
      <c r="Y153" s="168">
        <f>'Lack of Coping Capacity'!D152</f>
        <v>4.3</v>
      </c>
      <c r="Z153" s="151">
        <f>'Lack of Coping Capacity'!G152</f>
        <v>4.2</v>
      </c>
      <c r="AA153" s="43">
        <f>'Lack of Coping Capacity'!H152</f>
        <v>4.3</v>
      </c>
      <c r="AB153" s="151">
        <f>'Lack of Coping Capacity'!M152</f>
        <v>1.8</v>
      </c>
      <c r="AC153" s="151">
        <f>'Lack of Coping Capacity'!R152</f>
        <v>1</v>
      </c>
      <c r="AD153" s="151">
        <f>'Lack of Coping Capacity'!W152</f>
        <v>5</v>
      </c>
      <c r="AE153" s="43">
        <f>'Lack of Coping Capacity'!X152</f>
        <v>2.6</v>
      </c>
      <c r="AF153" s="44">
        <f t="shared" si="32"/>
        <v>3.5</v>
      </c>
      <c r="AG153" s="160">
        <f t="shared" si="33"/>
        <v>2.1</v>
      </c>
      <c r="AH153" s="186" t="str">
        <f t="shared" si="37"/>
        <v>Low</v>
      </c>
      <c r="AI153" s="179">
        <f t="shared" si="34"/>
        <v>150</v>
      </c>
      <c r="AJ153" s="182">
        <f>VLOOKUP($B153,'Lack of Reliability Index'!$A$2:$H$192,8,FALSE)</f>
        <v>4.9507246376811596</v>
      </c>
      <c r="AK153" s="51">
        <f>'Imputed and missing data hidden'!BA151</f>
        <v>9</v>
      </c>
      <c r="AL153" s="180">
        <f t="shared" si="35"/>
        <v>0.17647058823529413</v>
      </c>
      <c r="AM153" s="51" t="str">
        <f t="shared" si="36"/>
        <v/>
      </c>
      <c r="AN153" s="181">
        <f>'Indicator Date hidden2'!BB152</f>
        <v>0.47826086956521741</v>
      </c>
      <c r="AO153" s="187"/>
    </row>
    <row r="154" spans="1:41" ht="15.75" thickBot="1" x14ac:dyDescent="0.3">
      <c r="A154" s="130" t="s">
        <v>284</v>
      </c>
      <c r="B154" s="47" t="s">
        <v>283</v>
      </c>
      <c r="C154" s="158">
        <f>'Hazard &amp; Exposure'!AO153</f>
        <v>0.1</v>
      </c>
      <c r="D154" s="157">
        <f>'Hazard &amp; Exposure'!AP153</f>
        <v>4.5999999999999996</v>
      </c>
      <c r="E154" s="157">
        <f>'Hazard &amp; Exposure'!AQ153</f>
        <v>5.8</v>
      </c>
      <c r="F154" s="157">
        <f>'Hazard &amp; Exposure'!AR153</f>
        <v>0</v>
      </c>
      <c r="G154" s="157">
        <f>'Hazard &amp; Exposure'!AU153</f>
        <v>1</v>
      </c>
      <c r="H154" s="43">
        <f>'Hazard &amp; Exposure'!AV153</f>
        <v>2.7</v>
      </c>
      <c r="I154" s="157">
        <f>'Hazard &amp; Exposure'!AY153</f>
        <v>6.6</v>
      </c>
      <c r="J154" s="157">
        <f>'Hazard &amp; Exposure'!BB153</f>
        <v>0</v>
      </c>
      <c r="K154" s="43">
        <f>'Hazard &amp; Exposure'!BC153</f>
        <v>4.5999999999999996</v>
      </c>
      <c r="L154" s="44">
        <f t="shared" si="30"/>
        <v>3.7</v>
      </c>
      <c r="M154" s="155">
        <f>Vulnerability!E153</f>
        <v>9.1</v>
      </c>
      <c r="N154" s="153">
        <f>Vulnerability!H153</f>
        <v>5.5</v>
      </c>
      <c r="O154" s="153">
        <f>Vulnerability!M153</f>
        <v>6.3</v>
      </c>
      <c r="P154" s="43">
        <f>Vulnerability!N153</f>
        <v>7.5</v>
      </c>
      <c r="Q154" s="153">
        <f>Vulnerability!S153</f>
        <v>0.9</v>
      </c>
      <c r="R154" s="152">
        <f>Vulnerability!W153</f>
        <v>6</v>
      </c>
      <c r="S154" s="152">
        <f>Vulnerability!Z153</f>
        <v>6.4</v>
      </c>
      <c r="T154" s="152">
        <f>Vulnerability!AC153</f>
        <v>0.1</v>
      </c>
      <c r="U154" s="152">
        <f>Vulnerability!AI153</f>
        <v>6.7</v>
      </c>
      <c r="V154" s="153">
        <f>Vulnerability!AJ153</f>
        <v>5.3</v>
      </c>
      <c r="W154" s="43">
        <f>Vulnerability!AK153</f>
        <v>3.4</v>
      </c>
      <c r="X154" s="44">
        <f t="shared" si="31"/>
        <v>5.8</v>
      </c>
      <c r="Y154" s="168">
        <f>'Lack of Coping Capacity'!D153</f>
        <v>3.5</v>
      </c>
      <c r="Z154" s="151">
        <f>'Lack of Coping Capacity'!G153</f>
        <v>7.2</v>
      </c>
      <c r="AA154" s="43">
        <f>'Lack of Coping Capacity'!H153</f>
        <v>5.4</v>
      </c>
      <c r="AB154" s="151">
        <f>'Lack of Coping Capacity'!M153</f>
        <v>7.9</v>
      </c>
      <c r="AC154" s="151">
        <f>'Lack of Coping Capacity'!R153</f>
        <v>8.4</v>
      </c>
      <c r="AD154" s="151">
        <f>'Lack of Coping Capacity'!W153</f>
        <v>8.3000000000000007</v>
      </c>
      <c r="AE154" s="43">
        <f>'Lack of Coping Capacity'!X153</f>
        <v>8.1999999999999993</v>
      </c>
      <c r="AF154" s="44">
        <f t="shared" si="32"/>
        <v>7</v>
      </c>
      <c r="AG154" s="160">
        <f t="shared" si="33"/>
        <v>5.3</v>
      </c>
      <c r="AH154" s="186" t="str">
        <f t="shared" si="37"/>
        <v>High</v>
      </c>
      <c r="AI154" s="179">
        <f t="shared" si="34"/>
        <v>36</v>
      </c>
      <c r="AJ154" s="182">
        <f>VLOOKUP($B154,'Lack of Reliability Index'!$A$2:$H$192,8,FALSE)</f>
        <v>2.5599999999999987</v>
      </c>
      <c r="AK154" s="51">
        <f>'Imputed and missing data hidden'!BA152</f>
        <v>0</v>
      </c>
      <c r="AL154" s="180">
        <f t="shared" si="35"/>
        <v>0</v>
      </c>
      <c r="AM154" s="51" t="str">
        <f t="shared" si="36"/>
        <v/>
      </c>
      <c r="AN154" s="181">
        <f>'Indicator Date hidden2'!BB153</f>
        <v>0.48</v>
      </c>
      <c r="AO154" s="187"/>
    </row>
    <row r="155" spans="1:41" ht="15.75" thickBot="1" x14ac:dyDescent="0.3">
      <c r="A155" s="130" t="s">
        <v>286</v>
      </c>
      <c r="B155" s="47" t="s">
        <v>285</v>
      </c>
      <c r="C155" s="158">
        <f>'Hazard &amp; Exposure'!AO154</f>
        <v>0.1</v>
      </c>
      <c r="D155" s="157">
        <f>'Hazard &amp; Exposure'!AP154</f>
        <v>0.1</v>
      </c>
      <c r="E155" s="157">
        <f>'Hazard &amp; Exposure'!AQ154</f>
        <v>0</v>
      </c>
      <c r="F155" s="157">
        <f>'Hazard &amp; Exposure'!AR154</f>
        <v>0</v>
      </c>
      <c r="G155" s="157">
        <f>'Hazard &amp; Exposure'!AU154</f>
        <v>0</v>
      </c>
      <c r="H155" s="43">
        <f>'Hazard &amp; Exposure'!AV154</f>
        <v>0.1</v>
      </c>
      <c r="I155" s="157">
        <f>'Hazard &amp; Exposure'!AY154</f>
        <v>0.1</v>
      </c>
      <c r="J155" s="157">
        <f>'Hazard &amp; Exposure'!BB154</f>
        <v>0</v>
      </c>
      <c r="K155" s="43">
        <f>'Hazard &amp; Exposure'!BC154</f>
        <v>0.1</v>
      </c>
      <c r="L155" s="44">
        <f t="shared" si="30"/>
        <v>0.1</v>
      </c>
      <c r="M155" s="155">
        <f>Vulnerability!E154</f>
        <v>0.4</v>
      </c>
      <c r="N155" s="153">
        <f>Vulnerability!H154</f>
        <v>0.9</v>
      </c>
      <c r="O155" s="153">
        <f>Vulnerability!M154</f>
        <v>0</v>
      </c>
      <c r="P155" s="43">
        <f>Vulnerability!N154</f>
        <v>0.4</v>
      </c>
      <c r="Q155" s="153">
        <f>Vulnerability!S154</f>
        <v>0</v>
      </c>
      <c r="R155" s="152">
        <f>Vulnerability!W154</f>
        <v>0.6</v>
      </c>
      <c r="S155" s="152">
        <f>Vulnerability!Z154</f>
        <v>0.2</v>
      </c>
      <c r="T155" s="152">
        <f>Vulnerability!AC154</f>
        <v>0.1</v>
      </c>
      <c r="U155" s="152">
        <f>Vulnerability!AI154</f>
        <v>1.2</v>
      </c>
      <c r="V155" s="153">
        <f>Vulnerability!AJ154</f>
        <v>0.5</v>
      </c>
      <c r="W155" s="43">
        <f>Vulnerability!AK154</f>
        <v>0.3</v>
      </c>
      <c r="X155" s="44">
        <f t="shared" si="31"/>
        <v>0.4</v>
      </c>
      <c r="Y155" s="168">
        <f>'Lack of Coping Capacity'!D154</f>
        <v>1.2</v>
      </c>
      <c r="Z155" s="151">
        <f>'Lack of Coping Capacity'!G154</f>
        <v>1.1000000000000001</v>
      </c>
      <c r="AA155" s="43">
        <f>'Lack of Coping Capacity'!H154</f>
        <v>1.2</v>
      </c>
      <c r="AB155" s="151">
        <f>'Lack of Coping Capacity'!M154</f>
        <v>1.3</v>
      </c>
      <c r="AC155" s="151">
        <f>'Lack of Coping Capacity'!R154</f>
        <v>0</v>
      </c>
      <c r="AD155" s="151">
        <f>'Lack of Coping Capacity'!W154</f>
        <v>1.4</v>
      </c>
      <c r="AE155" s="43">
        <f>'Lack of Coping Capacity'!X154</f>
        <v>0.9</v>
      </c>
      <c r="AF155" s="44">
        <f t="shared" si="32"/>
        <v>1.1000000000000001</v>
      </c>
      <c r="AG155" s="160">
        <f t="shared" si="33"/>
        <v>0.4</v>
      </c>
      <c r="AH155" s="186" t="str">
        <f t="shared" si="37"/>
        <v>Very Low</v>
      </c>
      <c r="AI155" s="179">
        <f t="shared" si="34"/>
        <v>191</v>
      </c>
      <c r="AJ155" s="182">
        <f>VLOOKUP($B155,'Lack of Reliability Index'!$A$2:$H$192,8,FALSE)</f>
        <v>3.3185185185185198</v>
      </c>
      <c r="AK155" s="51">
        <f>'Imputed and missing data hidden'!BA153</f>
        <v>8</v>
      </c>
      <c r="AL155" s="180">
        <f t="shared" si="35"/>
        <v>0.15686274509803921</v>
      </c>
      <c r="AM155" s="51" t="str">
        <f t="shared" si="36"/>
        <v/>
      </c>
      <c r="AN155" s="181">
        <f>'Indicator Date hidden2'!BB154</f>
        <v>0.22222222222222221</v>
      </c>
      <c r="AO155" s="187"/>
    </row>
    <row r="156" spans="1:41" ht="15.75" thickBot="1" x14ac:dyDescent="0.3">
      <c r="A156" s="130" t="s">
        <v>288</v>
      </c>
      <c r="B156" s="47" t="s">
        <v>287</v>
      </c>
      <c r="C156" s="158">
        <f>'Hazard &amp; Exposure'!AO155</f>
        <v>5.0999999999999996</v>
      </c>
      <c r="D156" s="157">
        <f>'Hazard &amp; Exposure'!AP155</f>
        <v>6.7</v>
      </c>
      <c r="E156" s="157">
        <f>'Hazard &amp; Exposure'!AQ155</f>
        <v>0</v>
      </c>
      <c r="F156" s="157">
        <f>'Hazard &amp; Exposure'!AR155</f>
        <v>0</v>
      </c>
      <c r="G156" s="157">
        <f>'Hazard &amp; Exposure'!AU155</f>
        <v>2</v>
      </c>
      <c r="H156" s="43">
        <f>'Hazard &amp; Exposure'!AV155</f>
        <v>3.3</v>
      </c>
      <c r="I156" s="157">
        <f>'Hazard &amp; Exposure'!AY155</f>
        <v>0.2</v>
      </c>
      <c r="J156" s="157">
        <f>'Hazard &amp; Exposure'!BB155</f>
        <v>0</v>
      </c>
      <c r="K156" s="43">
        <f>'Hazard &amp; Exposure'!BC155</f>
        <v>0.1</v>
      </c>
      <c r="L156" s="44">
        <f t="shared" si="30"/>
        <v>1.8</v>
      </c>
      <c r="M156" s="155">
        <f>Vulnerability!E155</f>
        <v>1.6</v>
      </c>
      <c r="N156" s="153">
        <f>Vulnerability!H155</f>
        <v>1.4</v>
      </c>
      <c r="O156" s="153">
        <f>Vulnerability!M155</f>
        <v>0</v>
      </c>
      <c r="P156" s="43">
        <f>Vulnerability!N155</f>
        <v>1.2</v>
      </c>
      <c r="Q156" s="153">
        <f>Vulnerability!S155</f>
        <v>1.1000000000000001</v>
      </c>
      <c r="R156" s="152">
        <f>Vulnerability!W155</f>
        <v>0.2</v>
      </c>
      <c r="S156" s="152">
        <f>Vulnerability!Z155</f>
        <v>0.5</v>
      </c>
      <c r="T156" s="152">
        <f>Vulnerability!AC155</f>
        <v>0</v>
      </c>
      <c r="U156" s="152">
        <f>Vulnerability!AI155</f>
        <v>2.2000000000000002</v>
      </c>
      <c r="V156" s="153">
        <f>Vulnerability!AJ155</f>
        <v>0.8</v>
      </c>
      <c r="W156" s="43">
        <f>Vulnerability!AK155</f>
        <v>1</v>
      </c>
      <c r="X156" s="44">
        <f t="shared" si="31"/>
        <v>1.1000000000000001</v>
      </c>
      <c r="Y156" s="168">
        <f>'Lack of Coping Capacity'!D155</f>
        <v>3.4</v>
      </c>
      <c r="Z156" s="151">
        <f>'Lack of Coping Capacity'!G155</f>
        <v>4.0999999999999996</v>
      </c>
      <c r="AA156" s="43">
        <f>'Lack of Coping Capacity'!H155</f>
        <v>3.8</v>
      </c>
      <c r="AB156" s="151">
        <f>'Lack of Coping Capacity'!M155</f>
        <v>1.7</v>
      </c>
      <c r="AC156" s="151">
        <f>'Lack of Coping Capacity'!R155</f>
        <v>0</v>
      </c>
      <c r="AD156" s="151">
        <f>'Lack of Coping Capacity'!W155</f>
        <v>1.5</v>
      </c>
      <c r="AE156" s="43">
        <f>'Lack of Coping Capacity'!X155</f>
        <v>1.1000000000000001</v>
      </c>
      <c r="AF156" s="44">
        <f t="shared" si="32"/>
        <v>2.6</v>
      </c>
      <c r="AG156" s="160">
        <f t="shared" si="33"/>
        <v>1.7</v>
      </c>
      <c r="AH156" s="186" t="str">
        <f t="shared" si="37"/>
        <v>Very Low</v>
      </c>
      <c r="AI156" s="179">
        <f t="shared" si="34"/>
        <v>164</v>
      </c>
      <c r="AJ156" s="182">
        <f>VLOOKUP($B156,'Lack of Reliability Index'!$A$2:$H$192,8,FALSE)</f>
        <v>2.4000000000000004</v>
      </c>
      <c r="AK156" s="51">
        <f>'Imputed and missing data hidden'!BA154</f>
        <v>5</v>
      </c>
      <c r="AL156" s="180">
        <f t="shared" si="35"/>
        <v>9.8039215686274508E-2</v>
      </c>
      <c r="AM156" s="51" t="str">
        <f t="shared" si="36"/>
        <v/>
      </c>
      <c r="AN156" s="181">
        <f>'Indicator Date hidden2'!BB155</f>
        <v>0.2</v>
      </c>
      <c r="AO156" s="187"/>
    </row>
    <row r="157" spans="1:41" ht="15.75" thickBot="1" x14ac:dyDescent="0.3">
      <c r="A157" s="130" t="s">
        <v>290</v>
      </c>
      <c r="B157" s="47" t="s">
        <v>289</v>
      </c>
      <c r="C157" s="158">
        <f>'Hazard &amp; Exposure'!AO156</f>
        <v>6.4</v>
      </c>
      <c r="D157" s="157">
        <f>'Hazard &amp; Exposure'!AP156</f>
        <v>4</v>
      </c>
      <c r="E157" s="157">
        <f>'Hazard &amp; Exposure'!AQ156</f>
        <v>5.7</v>
      </c>
      <c r="F157" s="157">
        <f>'Hazard &amp; Exposure'!AR156</f>
        <v>0</v>
      </c>
      <c r="G157" s="157">
        <f>'Hazard &amp; Exposure'!AU156</f>
        <v>1.5</v>
      </c>
      <c r="H157" s="43">
        <f>'Hazard &amp; Exposure'!AV156</f>
        <v>3.9</v>
      </c>
      <c r="I157" s="157">
        <f>'Hazard &amp; Exposure'!AY156</f>
        <v>0</v>
      </c>
      <c r="J157" s="157">
        <f>'Hazard &amp; Exposure'!BB156</f>
        <v>0</v>
      </c>
      <c r="K157" s="43">
        <f>'Hazard &amp; Exposure'!BC156</f>
        <v>0</v>
      </c>
      <c r="L157" s="44">
        <f t="shared" si="30"/>
        <v>2.2000000000000002</v>
      </c>
      <c r="M157" s="155">
        <f>Vulnerability!E156</f>
        <v>0.9</v>
      </c>
      <c r="N157" s="153">
        <f>Vulnerability!H156</f>
        <v>0.4</v>
      </c>
      <c r="O157" s="153">
        <f>Vulnerability!M156</f>
        <v>0</v>
      </c>
      <c r="P157" s="43">
        <f>Vulnerability!N156</f>
        <v>0.6</v>
      </c>
      <c r="Q157" s="153">
        <f>Vulnerability!S156</f>
        <v>1.2</v>
      </c>
      <c r="R157" s="152">
        <f>Vulnerability!W156</f>
        <v>0.2</v>
      </c>
      <c r="S157" s="152">
        <f>Vulnerability!Z156</f>
        <v>0.2</v>
      </c>
      <c r="T157" s="152">
        <f>Vulnerability!AC156</f>
        <v>0</v>
      </c>
      <c r="U157" s="152">
        <f>Vulnerability!AI156</f>
        <v>1.7</v>
      </c>
      <c r="V157" s="153">
        <f>Vulnerability!AJ156</f>
        <v>0.5</v>
      </c>
      <c r="W157" s="43">
        <f>Vulnerability!AK156</f>
        <v>0.9</v>
      </c>
      <c r="X157" s="44">
        <f t="shared" si="31"/>
        <v>0.8</v>
      </c>
      <c r="Y157" s="168">
        <f>'Lack of Coping Capacity'!D156</f>
        <v>0.9</v>
      </c>
      <c r="Z157" s="151">
        <f>'Lack of Coping Capacity'!G156</f>
        <v>3.4</v>
      </c>
      <c r="AA157" s="43">
        <f>'Lack of Coping Capacity'!H156</f>
        <v>2.2000000000000002</v>
      </c>
      <c r="AB157" s="151">
        <f>'Lack of Coping Capacity'!M156</f>
        <v>1.8</v>
      </c>
      <c r="AC157" s="151">
        <f>'Lack of Coping Capacity'!R156</f>
        <v>0.1</v>
      </c>
      <c r="AD157" s="151">
        <f>'Lack of Coping Capacity'!W156</f>
        <v>1.6</v>
      </c>
      <c r="AE157" s="43">
        <f>'Lack of Coping Capacity'!X156</f>
        <v>1.2</v>
      </c>
      <c r="AF157" s="44">
        <f t="shared" si="32"/>
        <v>1.7</v>
      </c>
      <c r="AG157" s="160">
        <f t="shared" si="33"/>
        <v>1.4</v>
      </c>
      <c r="AH157" s="186" t="str">
        <f t="shared" si="37"/>
        <v>Very Low</v>
      </c>
      <c r="AI157" s="179">
        <f t="shared" si="34"/>
        <v>175</v>
      </c>
      <c r="AJ157" s="182">
        <f>VLOOKUP($B157,'Lack of Reliability Index'!$A$2:$H$192,8,FALSE)</f>
        <v>2.3420289855072474</v>
      </c>
      <c r="AK157" s="51">
        <f>'Imputed and missing data hidden'!BA155</f>
        <v>4</v>
      </c>
      <c r="AL157" s="180">
        <f t="shared" si="35"/>
        <v>7.8431372549019607E-2</v>
      </c>
      <c r="AM157" s="51" t="str">
        <f t="shared" si="36"/>
        <v/>
      </c>
      <c r="AN157" s="181">
        <f>'Indicator Date hidden2'!BB156</f>
        <v>0.2391304347826087</v>
      </c>
      <c r="AO157" s="187"/>
    </row>
    <row r="158" spans="1:41" ht="15.75" thickBot="1" x14ac:dyDescent="0.3">
      <c r="A158" s="130" t="s">
        <v>292</v>
      </c>
      <c r="B158" s="47" t="s">
        <v>291</v>
      </c>
      <c r="C158" s="158">
        <f>'Hazard &amp; Exposure'!AO157</f>
        <v>7.8</v>
      </c>
      <c r="D158" s="157">
        <f>'Hazard &amp; Exposure'!AP157</f>
        <v>0.1</v>
      </c>
      <c r="E158" s="157">
        <f>'Hazard &amp; Exposure'!AQ157</f>
        <v>8.8000000000000007</v>
      </c>
      <c r="F158" s="157">
        <f>'Hazard &amp; Exposure'!AR157</f>
        <v>4.5</v>
      </c>
      <c r="G158" s="157">
        <f>'Hazard &amp; Exposure'!AU157</f>
        <v>3.4</v>
      </c>
      <c r="H158" s="43">
        <f>'Hazard &amp; Exposure'!AV157</f>
        <v>5.8</v>
      </c>
      <c r="I158" s="157">
        <f>'Hazard &amp; Exposure'!AY157</f>
        <v>1.2</v>
      </c>
      <c r="J158" s="157">
        <f>'Hazard &amp; Exposure'!BB157</f>
        <v>0</v>
      </c>
      <c r="K158" s="43">
        <f>'Hazard &amp; Exposure'!BC157</f>
        <v>0.8</v>
      </c>
      <c r="L158" s="44">
        <f t="shared" si="30"/>
        <v>3.7</v>
      </c>
      <c r="M158" s="155">
        <f>Vulnerability!E157</f>
        <v>6.7</v>
      </c>
      <c r="N158" s="153">
        <f>Vulnerability!H157</f>
        <v>5.3</v>
      </c>
      <c r="O158" s="153">
        <f>Vulnerability!M157</f>
        <v>10</v>
      </c>
      <c r="P158" s="43">
        <f>Vulnerability!N157</f>
        <v>7.2</v>
      </c>
      <c r="Q158" s="153">
        <f>Vulnerability!S157</f>
        <v>0</v>
      </c>
      <c r="R158" s="152">
        <f>Vulnerability!W157</f>
        <v>1</v>
      </c>
      <c r="S158" s="152">
        <f>Vulnerability!Z157</f>
        <v>2.2999999999999998</v>
      </c>
      <c r="T158" s="152">
        <f>Vulnerability!AC157</f>
        <v>0.4</v>
      </c>
      <c r="U158" s="152">
        <f>Vulnerability!AI157</f>
        <v>4.0999999999999996</v>
      </c>
      <c r="V158" s="153">
        <f>Vulnerability!AJ157</f>
        <v>2.1</v>
      </c>
      <c r="W158" s="43">
        <f>Vulnerability!AK157</f>
        <v>1.1000000000000001</v>
      </c>
      <c r="X158" s="44">
        <f t="shared" si="31"/>
        <v>4.9000000000000004</v>
      </c>
      <c r="Y158" s="168">
        <f>'Lack of Coping Capacity'!D157</f>
        <v>6.6</v>
      </c>
      <c r="Z158" s="151">
        <f>'Lack of Coping Capacity'!G157</f>
        <v>6.6</v>
      </c>
      <c r="AA158" s="43">
        <f>'Lack of Coping Capacity'!H157</f>
        <v>6.6</v>
      </c>
      <c r="AB158" s="151">
        <f>'Lack of Coping Capacity'!M157</f>
        <v>7</v>
      </c>
      <c r="AC158" s="151">
        <f>'Lack of Coping Capacity'!R157</f>
        <v>7.1</v>
      </c>
      <c r="AD158" s="151">
        <f>'Lack of Coping Capacity'!W157</f>
        <v>5.0999999999999996</v>
      </c>
      <c r="AE158" s="43">
        <f>'Lack of Coping Capacity'!X157</f>
        <v>6.4</v>
      </c>
      <c r="AF158" s="44">
        <f t="shared" si="32"/>
        <v>6.5</v>
      </c>
      <c r="AG158" s="160">
        <f t="shared" si="33"/>
        <v>4.9000000000000004</v>
      </c>
      <c r="AH158" s="186" t="str">
        <f t="shared" si="37"/>
        <v>Medium</v>
      </c>
      <c r="AI158" s="179">
        <f t="shared" si="34"/>
        <v>49</v>
      </c>
      <c r="AJ158" s="182">
        <f>VLOOKUP($B158,'Lack of Reliability Index'!$A$2:$H$192,8,FALSE)</f>
        <v>5.8666666666666671</v>
      </c>
      <c r="AK158" s="51">
        <f>'Imputed and missing data hidden'!BA156</f>
        <v>7</v>
      </c>
      <c r="AL158" s="180">
        <f t="shared" si="35"/>
        <v>0.13725490196078433</v>
      </c>
      <c r="AM158" s="51" t="str">
        <f t="shared" si="36"/>
        <v/>
      </c>
      <c r="AN158" s="181">
        <f>'Indicator Date hidden2'!BB157</f>
        <v>0.75</v>
      </c>
      <c r="AO158" s="187"/>
    </row>
    <row r="159" spans="1:41" ht="15.75" thickBot="1" x14ac:dyDescent="0.3">
      <c r="A159" s="130" t="s">
        <v>294</v>
      </c>
      <c r="B159" s="47" t="s">
        <v>293</v>
      </c>
      <c r="C159" s="158">
        <f>'Hazard &amp; Exposure'!AO158</f>
        <v>1.5</v>
      </c>
      <c r="D159" s="157">
        <f>'Hazard &amp; Exposure'!AP158</f>
        <v>7.5</v>
      </c>
      <c r="E159" s="157">
        <f>'Hazard &amp; Exposure'!AQ158</f>
        <v>8.1</v>
      </c>
      <c r="F159" s="157">
        <f>'Hazard &amp; Exposure'!AR158</f>
        <v>1</v>
      </c>
      <c r="G159" s="157">
        <f>'Hazard &amp; Exposure'!AU158</f>
        <v>10</v>
      </c>
      <c r="H159" s="43">
        <f>'Hazard &amp; Exposure'!AV158</f>
        <v>7</v>
      </c>
      <c r="I159" s="157">
        <f>'Hazard &amp; Exposure'!AY158</f>
        <v>10</v>
      </c>
      <c r="J159" s="157">
        <f>'Hazard &amp; Exposure'!BB158</f>
        <v>10</v>
      </c>
      <c r="K159" s="43">
        <f>'Hazard &amp; Exposure'!BC158</f>
        <v>10</v>
      </c>
      <c r="L159" s="44">
        <f t="shared" si="30"/>
        <v>9</v>
      </c>
      <c r="M159" s="155">
        <f>Vulnerability!E158</f>
        <v>10</v>
      </c>
      <c r="N159" s="153">
        <f>Vulnerability!H158</f>
        <v>10</v>
      </c>
      <c r="O159" s="153">
        <f>Vulnerability!M158</f>
        <v>7.9</v>
      </c>
      <c r="P159" s="43">
        <f>Vulnerability!N158</f>
        <v>9.5</v>
      </c>
      <c r="Q159" s="153">
        <f>Vulnerability!S158</f>
        <v>10</v>
      </c>
      <c r="R159" s="152">
        <f>Vulnerability!W158</f>
        <v>2.8</v>
      </c>
      <c r="S159" s="152">
        <f>Vulnerability!Z158</f>
        <v>7.6</v>
      </c>
      <c r="T159" s="152">
        <f>Vulnerability!AC158</f>
        <v>4.5999999999999996</v>
      </c>
      <c r="U159" s="152">
        <f>Vulnerability!AI158</f>
        <v>8.1</v>
      </c>
      <c r="V159" s="153">
        <f>Vulnerability!AJ158</f>
        <v>6.2</v>
      </c>
      <c r="W159" s="43">
        <f>Vulnerability!AK158</f>
        <v>8.8000000000000007</v>
      </c>
      <c r="X159" s="44">
        <f t="shared" si="31"/>
        <v>9.1999999999999993</v>
      </c>
      <c r="Y159" s="168" t="str">
        <f>'Lack of Coping Capacity'!D158</f>
        <v>x</v>
      </c>
      <c r="Z159" s="151">
        <f>'Lack of Coping Capacity'!G158</f>
        <v>9.3000000000000007</v>
      </c>
      <c r="AA159" s="43">
        <f>'Lack of Coping Capacity'!H158</f>
        <v>9.3000000000000007</v>
      </c>
      <c r="AB159" s="151">
        <f>'Lack of Coping Capacity'!M158</f>
        <v>8</v>
      </c>
      <c r="AC159" s="151">
        <f>'Lack of Coping Capacity'!R158</f>
        <v>8.5</v>
      </c>
      <c r="AD159" s="151">
        <f>'Lack of Coping Capacity'!W158</f>
        <v>9.3000000000000007</v>
      </c>
      <c r="AE159" s="43">
        <f>'Lack of Coping Capacity'!X158</f>
        <v>8.6</v>
      </c>
      <c r="AF159" s="44">
        <f t="shared" si="32"/>
        <v>9</v>
      </c>
      <c r="AG159" s="160">
        <f t="shared" si="33"/>
        <v>9.1</v>
      </c>
      <c r="AH159" s="186" t="str">
        <f t="shared" si="37"/>
        <v>Very High</v>
      </c>
      <c r="AI159" s="179">
        <f t="shared" si="34"/>
        <v>1</v>
      </c>
      <c r="AJ159" s="182">
        <f>VLOOKUP($B159,'Lack of Reliability Index'!$A$2:$H$192,8,FALSE)</f>
        <v>8</v>
      </c>
      <c r="AK159" s="51">
        <f>'Imputed and missing data hidden'!BA157</f>
        <v>9</v>
      </c>
      <c r="AL159" s="180">
        <f t="shared" si="35"/>
        <v>0.17647058823529413</v>
      </c>
      <c r="AM159" s="51" t="str">
        <f t="shared" si="36"/>
        <v>YES</v>
      </c>
      <c r="AN159" s="181">
        <f>'Indicator Date hidden2'!BB158</f>
        <v>0.81818181818181823</v>
      </c>
      <c r="AO159" s="187"/>
    </row>
    <row r="160" spans="1:41" ht="15.75" thickBot="1" x14ac:dyDescent="0.3">
      <c r="A160" s="130" t="s">
        <v>296</v>
      </c>
      <c r="B160" s="47" t="s">
        <v>295</v>
      </c>
      <c r="C160" s="158">
        <f>'Hazard &amp; Exposure'!AO159</f>
        <v>0.5</v>
      </c>
      <c r="D160" s="157">
        <f>'Hazard &amp; Exposure'!AP159</f>
        <v>5</v>
      </c>
      <c r="E160" s="157">
        <f>'Hazard &amp; Exposure'!AQ159</f>
        <v>4.9000000000000004</v>
      </c>
      <c r="F160" s="157">
        <f>'Hazard &amp; Exposure'!AR159</f>
        <v>0.4</v>
      </c>
      <c r="G160" s="157">
        <f>'Hazard &amp; Exposure'!AU159</f>
        <v>8.6</v>
      </c>
      <c r="H160" s="43">
        <f>'Hazard &amp; Exposure'!AV159</f>
        <v>4.7</v>
      </c>
      <c r="I160" s="157">
        <f>'Hazard &amp; Exposure'!AY159</f>
        <v>7.6</v>
      </c>
      <c r="J160" s="157">
        <f>'Hazard &amp; Exposure'!BB159</f>
        <v>0</v>
      </c>
      <c r="K160" s="43">
        <f>'Hazard &amp; Exposure'!BC159</f>
        <v>5.3</v>
      </c>
      <c r="L160" s="44">
        <f t="shared" si="30"/>
        <v>5</v>
      </c>
      <c r="M160" s="155">
        <f>Vulnerability!E159</f>
        <v>5.3</v>
      </c>
      <c r="N160" s="153">
        <f>Vulnerability!H159</f>
        <v>7.5</v>
      </c>
      <c r="O160" s="153">
        <f>Vulnerability!M159</f>
        <v>0.5</v>
      </c>
      <c r="P160" s="43">
        <f>Vulnerability!N159</f>
        <v>4.7</v>
      </c>
      <c r="Q160" s="153">
        <f>Vulnerability!S159</f>
        <v>5.4</v>
      </c>
      <c r="R160" s="152">
        <f>Vulnerability!W159</f>
        <v>6.7</v>
      </c>
      <c r="S160" s="152">
        <f>Vulnerability!Z159</f>
        <v>2.2999999999999998</v>
      </c>
      <c r="T160" s="152">
        <f>Vulnerability!AC159</f>
        <v>0</v>
      </c>
      <c r="U160" s="152">
        <f>Vulnerability!AI159</f>
        <v>2</v>
      </c>
      <c r="V160" s="153">
        <f>Vulnerability!AJ159</f>
        <v>3.2</v>
      </c>
      <c r="W160" s="43">
        <f>Vulnerability!AK159</f>
        <v>4.4000000000000004</v>
      </c>
      <c r="X160" s="44">
        <f t="shared" si="31"/>
        <v>4.5999999999999996</v>
      </c>
      <c r="Y160" s="168">
        <f>'Lack of Coping Capacity'!D159</f>
        <v>3.9</v>
      </c>
      <c r="Z160" s="151">
        <f>'Lack of Coping Capacity'!G159</f>
        <v>5.0999999999999996</v>
      </c>
      <c r="AA160" s="43">
        <f>'Lack of Coping Capacity'!H159</f>
        <v>4.5</v>
      </c>
      <c r="AB160" s="151">
        <f>'Lack of Coping Capacity'!M159</f>
        <v>2.7</v>
      </c>
      <c r="AC160" s="151">
        <f>'Lack of Coping Capacity'!R159</f>
        <v>4.2</v>
      </c>
      <c r="AD160" s="151">
        <f>'Lack of Coping Capacity'!W159</f>
        <v>5.6</v>
      </c>
      <c r="AE160" s="43">
        <f>'Lack of Coping Capacity'!X159</f>
        <v>4.2</v>
      </c>
      <c r="AF160" s="44">
        <f t="shared" si="32"/>
        <v>4.4000000000000004</v>
      </c>
      <c r="AG160" s="160">
        <f t="shared" si="33"/>
        <v>4.7</v>
      </c>
      <c r="AH160" s="186" t="str">
        <f t="shared" si="37"/>
        <v>Medium</v>
      </c>
      <c r="AI160" s="179">
        <f t="shared" si="34"/>
        <v>55</v>
      </c>
      <c r="AJ160" s="182">
        <f>VLOOKUP($B160,'Lack of Reliability Index'!$A$2:$H$192,8,FALSE)</f>
        <v>1.0666666666666664</v>
      </c>
      <c r="AK160" s="51">
        <f>'Imputed and missing data hidden'!BA158</f>
        <v>0</v>
      </c>
      <c r="AL160" s="180">
        <f t="shared" si="35"/>
        <v>0</v>
      </c>
      <c r="AM160" s="51" t="str">
        <f t="shared" si="36"/>
        <v/>
      </c>
      <c r="AN160" s="181">
        <f>'Indicator Date hidden2'!BB159</f>
        <v>0.2</v>
      </c>
      <c r="AO160" s="187"/>
    </row>
    <row r="161" spans="1:41" ht="15.75" thickBot="1" x14ac:dyDescent="0.3">
      <c r="A161" s="130" t="s">
        <v>299</v>
      </c>
      <c r="B161" s="47" t="s">
        <v>298</v>
      </c>
      <c r="C161" s="158">
        <f>'Hazard &amp; Exposure'!AO160</f>
        <v>2.9</v>
      </c>
      <c r="D161" s="157">
        <f>'Hazard &amp; Exposure'!AP160</f>
        <v>7.2</v>
      </c>
      <c r="E161" s="157">
        <f>'Hazard &amp; Exposure'!AQ160</f>
        <v>0</v>
      </c>
      <c r="F161" s="157">
        <f>'Hazard &amp; Exposure'!AR160</f>
        <v>0</v>
      </c>
      <c r="G161" s="157">
        <f>'Hazard &amp; Exposure'!AU160</f>
        <v>3.8</v>
      </c>
      <c r="H161" s="43">
        <f>'Hazard &amp; Exposure'!AV160</f>
        <v>3.3</v>
      </c>
      <c r="I161" s="157">
        <f>'Hazard &amp; Exposure'!AY160</f>
        <v>10</v>
      </c>
      <c r="J161" s="157">
        <f>'Hazard &amp; Exposure'!BB160</f>
        <v>10</v>
      </c>
      <c r="K161" s="43">
        <f>'Hazard &amp; Exposure'!BC160</f>
        <v>10</v>
      </c>
      <c r="L161" s="44">
        <f t="shared" si="30"/>
        <v>8.1999999999999993</v>
      </c>
      <c r="M161" s="155">
        <f>Vulnerability!E160</f>
        <v>9.3000000000000007</v>
      </c>
      <c r="N161" s="153" t="str">
        <f>Vulnerability!H160</f>
        <v>x</v>
      </c>
      <c r="O161" s="153">
        <f>Vulnerability!M160</f>
        <v>10</v>
      </c>
      <c r="P161" s="43">
        <f>Vulnerability!N160</f>
        <v>9.5</v>
      </c>
      <c r="Q161" s="153">
        <f>Vulnerability!S160</f>
        <v>10</v>
      </c>
      <c r="R161" s="152">
        <f>Vulnerability!W160</f>
        <v>4.2</v>
      </c>
      <c r="S161" s="152">
        <f>Vulnerability!Z160</f>
        <v>6.6</v>
      </c>
      <c r="T161" s="152">
        <f>Vulnerability!AC160</f>
        <v>7.2</v>
      </c>
      <c r="U161" s="152">
        <f>Vulnerability!AI160</f>
        <v>8.4</v>
      </c>
      <c r="V161" s="153">
        <f>Vulnerability!AJ160</f>
        <v>6.8</v>
      </c>
      <c r="W161" s="43">
        <f>Vulnerability!AK160</f>
        <v>8.9</v>
      </c>
      <c r="X161" s="44">
        <f t="shared" si="31"/>
        <v>9.1999999999999993</v>
      </c>
      <c r="Y161" s="168" t="str">
        <f>'Lack of Coping Capacity'!D160</f>
        <v>x</v>
      </c>
      <c r="Z161" s="151">
        <f>'Lack of Coping Capacity'!G160</f>
        <v>9.1999999999999993</v>
      </c>
      <c r="AA161" s="43">
        <f>'Lack of Coping Capacity'!H160</f>
        <v>9.1999999999999993</v>
      </c>
      <c r="AB161" s="151">
        <f>'Lack of Coping Capacity'!M160</f>
        <v>9.1</v>
      </c>
      <c r="AC161" s="151">
        <f>'Lack of Coping Capacity'!R160</f>
        <v>9.3000000000000007</v>
      </c>
      <c r="AD161" s="151">
        <f>'Lack of Coping Capacity'!W160</f>
        <v>9.6</v>
      </c>
      <c r="AE161" s="43">
        <f>'Lack of Coping Capacity'!X160</f>
        <v>9.3000000000000007</v>
      </c>
      <c r="AF161" s="44">
        <f t="shared" si="32"/>
        <v>9.3000000000000007</v>
      </c>
      <c r="AG161" s="160">
        <f t="shared" si="33"/>
        <v>8.9</v>
      </c>
      <c r="AH161" s="186" t="str">
        <f t="shared" si="37"/>
        <v>Very High</v>
      </c>
      <c r="AI161" s="179">
        <f t="shared" si="34"/>
        <v>2</v>
      </c>
      <c r="AJ161" s="182">
        <f>VLOOKUP($B161,'Lack of Reliability Index'!$A$2:$H$192,8,FALSE)</f>
        <v>4.9259259259259247</v>
      </c>
      <c r="AK161" s="51">
        <f>'Imputed and missing data hidden'!BA159</f>
        <v>9</v>
      </c>
      <c r="AL161" s="180">
        <f t="shared" si="35"/>
        <v>0.17647058823529413</v>
      </c>
      <c r="AM161" s="51" t="str">
        <f t="shared" si="36"/>
        <v>YES</v>
      </c>
      <c r="AN161" s="181">
        <f>'Indicator Date hidden2'!BB160</f>
        <v>0.28888888888888886</v>
      </c>
      <c r="AO161" s="187"/>
    </row>
    <row r="162" spans="1:41" ht="15.75" thickBot="1" x14ac:dyDescent="0.3">
      <c r="A162" s="130" t="s">
        <v>301</v>
      </c>
      <c r="B162" s="47" t="s">
        <v>300</v>
      </c>
      <c r="C162" s="158">
        <f>'Hazard &amp; Exposure'!AO161</f>
        <v>4.3</v>
      </c>
      <c r="D162" s="157">
        <f>'Hazard &amp; Exposure'!AP161</f>
        <v>5.4</v>
      </c>
      <c r="E162" s="157">
        <f>'Hazard &amp; Exposure'!AQ161</f>
        <v>7</v>
      </c>
      <c r="F162" s="157">
        <f>'Hazard &amp; Exposure'!AR161</f>
        <v>0</v>
      </c>
      <c r="G162" s="157">
        <f>'Hazard &amp; Exposure'!AU161</f>
        <v>4.5</v>
      </c>
      <c r="H162" s="43">
        <f>'Hazard &amp; Exposure'!AV161</f>
        <v>4.5999999999999996</v>
      </c>
      <c r="I162" s="157">
        <f>'Hazard &amp; Exposure'!AY161</f>
        <v>2.8</v>
      </c>
      <c r="J162" s="157">
        <f>'Hazard &amp; Exposure'!BB161</f>
        <v>0</v>
      </c>
      <c r="K162" s="43">
        <f>'Hazard &amp; Exposure'!BC161</f>
        <v>2</v>
      </c>
      <c r="L162" s="44">
        <f t="shared" si="30"/>
        <v>3.4</v>
      </c>
      <c r="M162" s="155">
        <f>Vulnerability!E161</f>
        <v>1</v>
      </c>
      <c r="N162" s="153">
        <f>Vulnerability!H161</f>
        <v>1.9</v>
      </c>
      <c r="O162" s="153">
        <f>Vulnerability!M161</f>
        <v>0</v>
      </c>
      <c r="P162" s="43">
        <f>Vulnerability!N161</f>
        <v>1</v>
      </c>
      <c r="Q162" s="153">
        <f>Vulnerability!S161</f>
        <v>3.3</v>
      </c>
      <c r="R162" s="152">
        <f>Vulnerability!W161</f>
        <v>0.5</v>
      </c>
      <c r="S162" s="152">
        <f>Vulnerability!Z161</f>
        <v>0.3</v>
      </c>
      <c r="T162" s="152">
        <f>Vulnerability!AC161</f>
        <v>0</v>
      </c>
      <c r="U162" s="152">
        <f>Vulnerability!AI161</f>
        <v>1.6</v>
      </c>
      <c r="V162" s="153">
        <f>Vulnerability!AJ161</f>
        <v>0.6</v>
      </c>
      <c r="W162" s="43">
        <f>Vulnerability!AK161</f>
        <v>2.1</v>
      </c>
      <c r="X162" s="44">
        <f t="shared" si="31"/>
        <v>1.6</v>
      </c>
      <c r="Y162" s="168">
        <f>'Lack of Coping Capacity'!D161</f>
        <v>2.2000000000000002</v>
      </c>
      <c r="Z162" s="151">
        <f>'Lack of Coping Capacity'!G161</f>
        <v>3.6</v>
      </c>
      <c r="AA162" s="43">
        <f>'Lack of Coping Capacity'!H161</f>
        <v>2.9</v>
      </c>
      <c r="AB162" s="151">
        <f>'Lack of Coping Capacity'!M161</f>
        <v>1.8</v>
      </c>
      <c r="AC162" s="151">
        <f>'Lack of Coping Capacity'!R161</f>
        <v>0</v>
      </c>
      <c r="AD162" s="151">
        <f>'Lack of Coping Capacity'!W161</f>
        <v>0.2</v>
      </c>
      <c r="AE162" s="43">
        <f>'Lack of Coping Capacity'!X161</f>
        <v>0.7</v>
      </c>
      <c r="AF162" s="44">
        <f t="shared" si="32"/>
        <v>1.9</v>
      </c>
      <c r="AG162" s="160">
        <f t="shared" si="33"/>
        <v>2.2000000000000002</v>
      </c>
      <c r="AH162" s="186" t="str">
        <f t="shared" si="37"/>
        <v>Low</v>
      </c>
      <c r="AI162" s="179">
        <f t="shared" si="34"/>
        <v>144</v>
      </c>
      <c r="AJ162" s="182">
        <f>VLOOKUP($B162,'Lack of Reliability Index'!$A$2:$H$192,8,FALSE)</f>
        <v>1.994202898550725</v>
      </c>
      <c r="AK162" s="51">
        <f>'Imputed and missing data hidden'!BA160</f>
        <v>4</v>
      </c>
      <c r="AL162" s="180">
        <f t="shared" si="35"/>
        <v>7.8431372549019607E-2</v>
      </c>
      <c r="AM162" s="51" t="str">
        <f t="shared" si="36"/>
        <v/>
      </c>
      <c r="AN162" s="181">
        <f>'Indicator Date hidden2'!BB161</f>
        <v>0.17391304347826086</v>
      </c>
      <c r="AO162" s="187"/>
    </row>
    <row r="163" spans="1:41" ht="15.75" thickBot="1" x14ac:dyDescent="0.3">
      <c r="A163" s="130" t="s">
        <v>303</v>
      </c>
      <c r="B163" s="47" t="s">
        <v>302</v>
      </c>
      <c r="C163" s="158">
        <f>'Hazard &amp; Exposure'!AO162</f>
        <v>0.1</v>
      </c>
      <c r="D163" s="157">
        <f>'Hazard &amp; Exposure'!AP162</f>
        <v>6.1</v>
      </c>
      <c r="E163" s="157">
        <f>'Hazard &amp; Exposure'!AQ162</f>
        <v>8.5</v>
      </c>
      <c r="F163" s="157">
        <f>'Hazard &amp; Exposure'!AR162</f>
        <v>3.6</v>
      </c>
      <c r="G163" s="157">
        <f>'Hazard &amp; Exposure'!AU162</f>
        <v>3.6</v>
      </c>
      <c r="H163" s="43">
        <f>'Hazard &amp; Exposure'!AV162</f>
        <v>5.0999999999999996</v>
      </c>
      <c r="I163" s="157">
        <f>'Hazard &amp; Exposure'!AY162</f>
        <v>1.4</v>
      </c>
      <c r="J163" s="157">
        <f>'Hazard &amp; Exposure'!BB162</f>
        <v>0</v>
      </c>
      <c r="K163" s="43">
        <f>'Hazard &amp; Exposure'!BC162</f>
        <v>1</v>
      </c>
      <c r="L163" s="44">
        <f t="shared" si="30"/>
        <v>3.3</v>
      </c>
      <c r="M163" s="155">
        <f>Vulnerability!E162</f>
        <v>2.8</v>
      </c>
      <c r="N163" s="153">
        <f>Vulnerability!H162</f>
        <v>4.4000000000000004</v>
      </c>
      <c r="O163" s="153">
        <f>Vulnerability!M162</f>
        <v>0.3</v>
      </c>
      <c r="P163" s="43">
        <f>Vulnerability!N162</f>
        <v>2.6</v>
      </c>
      <c r="Q163" s="153">
        <f>Vulnerability!S162</f>
        <v>4.7</v>
      </c>
      <c r="R163" s="152">
        <f>Vulnerability!W162</f>
        <v>0.5</v>
      </c>
      <c r="S163" s="152">
        <f>Vulnerability!Z162</f>
        <v>2.7</v>
      </c>
      <c r="T163" s="152">
        <f>Vulnerability!AC162</f>
        <v>3.9</v>
      </c>
      <c r="U163" s="152">
        <f>Vulnerability!AI162</f>
        <v>5.5</v>
      </c>
      <c r="V163" s="153">
        <f>Vulnerability!AJ162</f>
        <v>3.4</v>
      </c>
      <c r="W163" s="43">
        <f>Vulnerability!AK162</f>
        <v>4.0999999999999996</v>
      </c>
      <c r="X163" s="44">
        <f t="shared" si="31"/>
        <v>3.4</v>
      </c>
      <c r="Y163" s="168">
        <f>'Lack of Coping Capacity'!D162</f>
        <v>3.6</v>
      </c>
      <c r="Z163" s="151">
        <f>'Lack of Coping Capacity'!G162</f>
        <v>5.8</v>
      </c>
      <c r="AA163" s="43">
        <f>'Lack of Coping Capacity'!H162</f>
        <v>4.7</v>
      </c>
      <c r="AB163" s="151">
        <f>'Lack of Coping Capacity'!M162</f>
        <v>3.3</v>
      </c>
      <c r="AC163" s="151">
        <f>'Lack of Coping Capacity'!R162</f>
        <v>2.4</v>
      </c>
      <c r="AD163" s="151">
        <f>'Lack of Coping Capacity'!W162</f>
        <v>4.4000000000000004</v>
      </c>
      <c r="AE163" s="43">
        <f>'Lack of Coping Capacity'!X162</f>
        <v>3.4</v>
      </c>
      <c r="AF163" s="44">
        <f t="shared" si="32"/>
        <v>4.0999999999999996</v>
      </c>
      <c r="AG163" s="160">
        <f t="shared" si="33"/>
        <v>3.6</v>
      </c>
      <c r="AH163" s="186" t="str">
        <f t="shared" si="37"/>
        <v>Medium</v>
      </c>
      <c r="AI163" s="179">
        <f t="shared" si="34"/>
        <v>97</v>
      </c>
      <c r="AJ163" s="182">
        <f>VLOOKUP($B163,'Lack of Reliability Index'!$A$2:$H$192,8,FALSE)</f>
        <v>1.2266666666666648</v>
      </c>
      <c r="AK163" s="51">
        <f>'Imputed and missing data hidden'!BA161</f>
        <v>1</v>
      </c>
      <c r="AL163" s="180">
        <f t="shared" si="35"/>
        <v>1.9607843137254902E-2</v>
      </c>
      <c r="AM163" s="51" t="str">
        <f t="shared" si="36"/>
        <v/>
      </c>
      <c r="AN163" s="181">
        <f>'Indicator Date hidden2'!BB162</f>
        <v>0.18</v>
      </c>
      <c r="AO163" s="187"/>
    </row>
    <row r="164" spans="1:41" ht="15.75" thickBot="1" x14ac:dyDescent="0.3">
      <c r="A164" s="130" t="s">
        <v>305</v>
      </c>
      <c r="B164" s="47" t="s">
        <v>304</v>
      </c>
      <c r="C164" s="158">
        <f>'Hazard &amp; Exposure'!AO163</f>
        <v>0.1</v>
      </c>
      <c r="D164" s="157">
        <f>'Hazard &amp; Exposure'!AP163</f>
        <v>8</v>
      </c>
      <c r="E164" s="157">
        <f>'Hazard &amp; Exposure'!AQ163</f>
        <v>0</v>
      </c>
      <c r="F164" s="157">
        <f>'Hazard &amp; Exposure'!AR163</f>
        <v>0</v>
      </c>
      <c r="G164" s="157">
        <f>'Hazard &amp; Exposure'!AU163</f>
        <v>7</v>
      </c>
      <c r="H164" s="43">
        <f>'Hazard &amp; Exposure'!AV163</f>
        <v>4.0999999999999996</v>
      </c>
      <c r="I164" s="157">
        <f>'Hazard &amp; Exposure'!AY163</f>
        <v>10</v>
      </c>
      <c r="J164" s="157">
        <f>'Hazard &amp; Exposure'!BB163</f>
        <v>9</v>
      </c>
      <c r="K164" s="43">
        <f>'Hazard &amp; Exposure'!BC163</f>
        <v>9</v>
      </c>
      <c r="L164" s="44">
        <f t="shared" ref="L164:L194" si="38">ROUND((10-GEOMEAN(((10-H164)/10*9+1),((10-K164)/10*9+1)))/9*10,1)</f>
        <v>7.3</v>
      </c>
      <c r="M164" s="155">
        <f>Vulnerability!E163</f>
        <v>8.3000000000000007</v>
      </c>
      <c r="N164" s="153">
        <f>Vulnerability!H163</f>
        <v>5.2</v>
      </c>
      <c r="O164" s="153">
        <f>Vulnerability!M163</f>
        <v>1</v>
      </c>
      <c r="P164" s="43">
        <f>Vulnerability!N163</f>
        <v>5.7</v>
      </c>
      <c r="Q164" s="153">
        <f>Vulnerability!S163</f>
        <v>9.6</v>
      </c>
      <c r="R164" s="152">
        <f>Vulnerability!W163</f>
        <v>1.1000000000000001</v>
      </c>
      <c r="S164" s="152">
        <f>Vulnerability!Z163</f>
        <v>6.2</v>
      </c>
      <c r="T164" s="152">
        <f>Vulnerability!AC163</f>
        <v>0.2</v>
      </c>
      <c r="U164" s="152">
        <f>Vulnerability!AI163</f>
        <v>6.5</v>
      </c>
      <c r="V164" s="153">
        <f>Vulnerability!AJ163</f>
        <v>4.0999999999999996</v>
      </c>
      <c r="W164" s="43">
        <f>Vulnerability!AK163</f>
        <v>7.9</v>
      </c>
      <c r="X164" s="44">
        <f t="shared" ref="X164:X194" si="39">ROUND((10-GEOMEAN(((10-P164)/10*9+1),((10-W164)/10*9+1)))/9*10,1)</f>
        <v>6.9</v>
      </c>
      <c r="Y164" s="168">
        <f>'Lack of Coping Capacity'!D163</f>
        <v>4.9000000000000004</v>
      </c>
      <c r="Z164" s="151">
        <f>'Lack of Coping Capacity'!G163</f>
        <v>8.1</v>
      </c>
      <c r="AA164" s="43">
        <f>'Lack of Coping Capacity'!H163</f>
        <v>6.5</v>
      </c>
      <c r="AB164" s="151">
        <f>'Lack of Coping Capacity'!M163</f>
        <v>6.8</v>
      </c>
      <c r="AC164" s="151">
        <f>'Lack of Coping Capacity'!R163</f>
        <v>9.1</v>
      </c>
      <c r="AD164" s="151">
        <f>'Lack of Coping Capacity'!W163</f>
        <v>6.3</v>
      </c>
      <c r="AE164" s="43">
        <f>'Lack of Coping Capacity'!X163</f>
        <v>7.4</v>
      </c>
      <c r="AF164" s="44">
        <f t="shared" ref="AF164:AF194" si="40">ROUND((10-GEOMEAN(((10-AA164)/10*9+1),((10-AE164)/10*9+1)))/9*10,1)</f>
        <v>7</v>
      </c>
      <c r="AG164" s="160">
        <f t="shared" ref="AG164:AG194" si="41">ROUND(L164^(1/3)*X164^(1/3)*AF164^(1/3),1)</f>
        <v>7.1</v>
      </c>
      <c r="AH164" s="186" t="str">
        <f t="shared" si="37"/>
        <v>Very High</v>
      </c>
      <c r="AI164" s="179">
        <f t="shared" ref="AI164:AI194" si="42">_xlfn.RANK.EQ(AG164,AG$4:AG$194)</f>
        <v>9</v>
      </c>
      <c r="AJ164" s="182">
        <f>VLOOKUP($B164,'Lack of Reliability Index'!$A$2:$H$192,8,FALSE)</f>
        <v>5.1428571428571423</v>
      </c>
      <c r="AK164" s="51">
        <f>'Imputed and missing data hidden'!BA162</f>
        <v>4</v>
      </c>
      <c r="AL164" s="180">
        <f t="shared" ref="AL164:AL194" si="43">AK164/51</f>
        <v>7.8431372549019607E-2</v>
      </c>
      <c r="AM164" s="51" t="str">
        <f t="shared" ref="AM164:AM194" si="44">IF(J164&gt;=7,"YES","")</f>
        <v>YES</v>
      </c>
      <c r="AN164" s="181">
        <f>'Indicator Date hidden2'!BB163</f>
        <v>0.5714285714285714</v>
      </c>
      <c r="AO164" s="187"/>
    </row>
    <row r="165" spans="1:41" ht="15.75" thickBot="1" x14ac:dyDescent="0.3">
      <c r="A165" s="130" t="s">
        <v>307</v>
      </c>
      <c r="B165" s="47" t="s">
        <v>306</v>
      </c>
      <c r="C165" s="158">
        <f>'Hazard &amp; Exposure'!AO164</f>
        <v>0.1</v>
      </c>
      <c r="D165" s="157">
        <f>'Hazard &amp; Exposure'!AP164</f>
        <v>8.6</v>
      </c>
      <c r="E165" s="157">
        <f>'Hazard &amp; Exposure'!AQ164</f>
        <v>3.2</v>
      </c>
      <c r="F165" s="157">
        <f>'Hazard &amp; Exposure'!AR164</f>
        <v>0</v>
      </c>
      <c r="G165" s="157">
        <f>'Hazard &amp; Exposure'!AU164</f>
        <v>1.5</v>
      </c>
      <c r="H165" s="43">
        <f>'Hazard &amp; Exposure'!AV164</f>
        <v>3.6</v>
      </c>
      <c r="I165" s="157">
        <f>'Hazard &amp; Exposure'!AY164</f>
        <v>0.1</v>
      </c>
      <c r="J165" s="157">
        <f>'Hazard &amp; Exposure'!BB164</f>
        <v>0</v>
      </c>
      <c r="K165" s="43">
        <f>'Hazard &amp; Exposure'!BC164</f>
        <v>0.1</v>
      </c>
      <c r="L165" s="44">
        <f t="shared" si="38"/>
        <v>2</v>
      </c>
      <c r="M165" s="155">
        <f>Vulnerability!E164</f>
        <v>4.5999999999999996</v>
      </c>
      <c r="N165" s="153">
        <f>Vulnerability!H164</f>
        <v>6</v>
      </c>
      <c r="O165" s="153">
        <f>Vulnerability!M164</f>
        <v>0.5</v>
      </c>
      <c r="P165" s="43">
        <f>Vulnerability!N164</f>
        <v>3.9</v>
      </c>
      <c r="Q165" s="153">
        <f>Vulnerability!S164</f>
        <v>0.8</v>
      </c>
      <c r="R165" s="152">
        <f>Vulnerability!W164</f>
        <v>1.1000000000000001</v>
      </c>
      <c r="S165" s="152">
        <f>Vulnerability!Z164</f>
        <v>1.4</v>
      </c>
      <c r="T165" s="152">
        <f>Vulnerability!AC164</f>
        <v>0</v>
      </c>
      <c r="U165" s="152">
        <f>Vulnerability!AI164</f>
        <v>3.7</v>
      </c>
      <c r="V165" s="153">
        <f>Vulnerability!AJ164</f>
        <v>1.7</v>
      </c>
      <c r="W165" s="43">
        <f>Vulnerability!AK164</f>
        <v>1.3</v>
      </c>
      <c r="X165" s="44">
        <f t="shared" si="39"/>
        <v>2.7</v>
      </c>
      <c r="Y165" s="168" t="str">
        <f>'Lack of Coping Capacity'!D164</f>
        <v>x</v>
      </c>
      <c r="Z165" s="151">
        <f>'Lack of Coping Capacity'!G164</f>
        <v>5.8</v>
      </c>
      <c r="AA165" s="43">
        <f>'Lack of Coping Capacity'!H164</f>
        <v>5.8</v>
      </c>
      <c r="AB165" s="151">
        <f>'Lack of Coping Capacity'!M164</f>
        <v>2.7</v>
      </c>
      <c r="AC165" s="151">
        <f>'Lack of Coping Capacity'!R164</f>
        <v>4.3</v>
      </c>
      <c r="AD165" s="151">
        <f>'Lack of Coping Capacity'!W164</f>
        <v>4.0999999999999996</v>
      </c>
      <c r="AE165" s="43">
        <f>'Lack of Coping Capacity'!X164</f>
        <v>3.7</v>
      </c>
      <c r="AF165" s="44">
        <f t="shared" si="40"/>
        <v>4.8</v>
      </c>
      <c r="AG165" s="160">
        <f t="shared" si="41"/>
        <v>3</v>
      </c>
      <c r="AH165" s="186" t="str">
        <f t="shared" si="37"/>
        <v>Low</v>
      </c>
      <c r="AI165" s="179">
        <f t="shared" si="42"/>
        <v>115</v>
      </c>
      <c r="AJ165" s="182">
        <f>VLOOKUP($B165,'Lack of Reliability Index'!$A$2:$H$192,8,FALSE)</f>
        <v>2.7555555555555546</v>
      </c>
      <c r="AK165" s="51">
        <f>'Imputed and missing data hidden'!BA163</f>
        <v>2</v>
      </c>
      <c r="AL165" s="180">
        <f t="shared" si="43"/>
        <v>3.9215686274509803E-2</v>
      </c>
      <c r="AM165" s="51" t="str">
        <f t="shared" si="44"/>
        <v/>
      </c>
      <c r="AN165" s="181">
        <f>'Indicator Date hidden2'!BB164</f>
        <v>0.41666666666666669</v>
      </c>
      <c r="AO165" s="187"/>
    </row>
    <row r="166" spans="1:41" ht="15.75" thickBot="1" x14ac:dyDescent="0.3">
      <c r="A166" s="130" t="s">
        <v>309</v>
      </c>
      <c r="B166" s="47" t="s">
        <v>308</v>
      </c>
      <c r="C166" s="158">
        <f>'Hazard &amp; Exposure'!AO165</f>
        <v>0.1</v>
      </c>
      <c r="D166" s="157">
        <f>'Hazard &amp; Exposure'!AP165</f>
        <v>4.2</v>
      </c>
      <c r="E166" s="157">
        <f>'Hazard &amp; Exposure'!AQ165</f>
        <v>0</v>
      </c>
      <c r="F166" s="157">
        <f>'Hazard &amp; Exposure'!AR165</f>
        <v>0.2</v>
      </c>
      <c r="G166" s="157">
        <f>'Hazard &amp; Exposure'!AU165</f>
        <v>5.3</v>
      </c>
      <c r="H166" s="43">
        <f>'Hazard &amp; Exposure'!AV165</f>
        <v>2.2999999999999998</v>
      </c>
      <c r="I166" s="157">
        <f>'Hazard &amp; Exposure'!AY165</f>
        <v>0.2</v>
      </c>
      <c r="J166" s="157">
        <f>'Hazard &amp; Exposure'!BB165</f>
        <v>0</v>
      </c>
      <c r="K166" s="43">
        <f>'Hazard &amp; Exposure'!BC165</f>
        <v>0.1</v>
      </c>
      <c r="L166" s="44">
        <f t="shared" si="38"/>
        <v>1.3</v>
      </c>
      <c r="M166" s="155">
        <f>Vulnerability!E165</f>
        <v>7</v>
      </c>
      <c r="N166" s="153">
        <f>Vulnerability!H165</f>
        <v>7.1</v>
      </c>
      <c r="O166" s="153">
        <f>Vulnerability!M165</f>
        <v>2.2999999999999998</v>
      </c>
      <c r="P166" s="43">
        <f>Vulnerability!N165</f>
        <v>5.9</v>
      </c>
      <c r="Q166" s="153">
        <f>Vulnerability!S165</f>
        <v>1.4</v>
      </c>
      <c r="R166" s="152">
        <f>Vulnerability!W165</f>
        <v>5.8</v>
      </c>
      <c r="S166" s="152">
        <f>Vulnerability!Z165</f>
        <v>3.4</v>
      </c>
      <c r="T166" s="152">
        <f>Vulnerability!AC165</f>
        <v>9</v>
      </c>
      <c r="U166" s="152">
        <f>Vulnerability!AI165</f>
        <v>5.5</v>
      </c>
      <c r="V166" s="153">
        <f>Vulnerability!AJ165</f>
        <v>6.4</v>
      </c>
      <c r="W166" s="43">
        <f>Vulnerability!AK165</f>
        <v>4.3</v>
      </c>
      <c r="X166" s="44">
        <f t="shared" si="39"/>
        <v>5.2</v>
      </c>
      <c r="Y166" s="168">
        <f>'Lack of Coping Capacity'!D165</f>
        <v>4.4000000000000004</v>
      </c>
      <c r="Z166" s="151">
        <f>'Lack of Coping Capacity'!G165</f>
        <v>6.1</v>
      </c>
      <c r="AA166" s="43">
        <f>'Lack of Coping Capacity'!H165</f>
        <v>5.3</v>
      </c>
      <c r="AB166" s="151">
        <f>'Lack of Coping Capacity'!M165</f>
        <v>4.8</v>
      </c>
      <c r="AC166" s="151">
        <f>'Lack of Coping Capacity'!R165</f>
        <v>5.3</v>
      </c>
      <c r="AD166" s="151">
        <f>'Lack of Coping Capacity'!W165</f>
        <v>5.5</v>
      </c>
      <c r="AE166" s="43">
        <f>'Lack of Coping Capacity'!X165</f>
        <v>5.2</v>
      </c>
      <c r="AF166" s="44">
        <f t="shared" si="40"/>
        <v>5.3</v>
      </c>
      <c r="AG166" s="160">
        <f t="shared" si="41"/>
        <v>3.3</v>
      </c>
      <c r="AH166" s="186" t="str">
        <f t="shared" si="37"/>
        <v>Low</v>
      </c>
      <c r="AI166" s="179">
        <f t="shared" si="42"/>
        <v>108</v>
      </c>
      <c r="AJ166" s="182">
        <f>VLOOKUP($B166,'Lack of Reliability Index'!$A$2:$H$192,8,FALSE)</f>
        <v>3.8638297872340432</v>
      </c>
      <c r="AK166" s="51">
        <f>'Imputed and missing data hidden'!BA164</f>
        <v>3</v>
      </c>
      <c r="AL166" s="180">
        <f t="shared" si="43"/>
        <v>5.8823529411764705E-2</v>
      </c>
      <c r="AM166" s="51" t="str">
        <f t="shared" si="44"/>
        <v/>
      </c>
      <c r="AN166" s="181">
        <f>'Indicator Date hidden2'!BB165</f>
        <v>0.57446808510638303</v>
      </c>
      <c r="AO166" s="187"/>
    </row>
    <row r="167" spans="1:41" ht="15.75" thickBot="1" x14ac:dyDescent="0.3">
      <c r="A167" s="130" t="s">
        <v>311</v>
      </c>
      <c r="B167" s="47" t="s">
        <v>310</v>
      </c>
      <c r="C167" s="158">
        <f>'Hazard &amp; Exposure'!AO166</f>
        <v>0.1</v>
      </c>
      <c r="D167" s="157">
        <f>'Hazard &amp; Exposure'!AP166</f>
        <v>3.2</v>
      </c>
      <c r="E167" s="157">
        <f>'Hazard &amp; Exposure'!AQ166</f>
        <v>0</v>
      </c>
      <c r="F167" s="157">
        <f>'Hazard &amp; Exposure'!AR166</f>
        <v>0</v>
      </c>
      <c r="G167" s="157">
        <f>'Hazard &amp; Exposure'!AU166</f>
        <v>1.5</v>
      </c>
      <c r="H167" s="43">
        <f>'Hazard &amp; Exposure'!AV166</f>
        <v>1</v>
      </c>
      <c r="I167" s="157">
        <f>'Hazard &amp; Exposure'!AY166</f>
        <v>0.2</v>
      </c>
      <c r="J167" s="157">
        <f>'Hazard &amp; Exposure'!BB166</f>
        <v>0</v>
      </c>
      <c r="K167" s="43">
        <f>'Hazard &amp; Exposure'!BC166</f>
        <v>0.1</v>
      </c>
      <c r="L167" s="44">
        <f t="shared" si="38"/>
        <v>0.6</v>
      </c>
      <c r="M167" s="155">
        <f>Vulnerability!E166</f>
        <v>0.6</v>
      </c>
      <c r="N167" s="153">
        <f>Vulnerability!H166</f>
        <v>0.6</v>
      </c>
      <c r="O167" s="153">
        <f>Vulnerability!M166</f>
        <v>0</v>
      </c>
      <c r="P167" s="43">
        <f>Vulnerability!N166</f>
        <v>0.5</v>
      </c>
      <c r="Q167" s="153">
        <f>Vulnerability!S166</f>
        <v>7.5</v>
      </c>
      <c r="R167" s="152">
        <f>Vulnerability!W166</f>
        <v>0.3</v>
      </c>
      <c r="S167" s="152">
        <f>Vulnerability!Z166</f>
        <v>0.2</v>
      </c>
      <c r="T167" s="152">
        <f>Vulnerability!AC166</f>
        <v>0</v>
      </c>
      <c r="U167" s="152">
        <f>Vulnerability!AI166</f>
        <v>1.4</v>
      </c>
      <c r="V167" s="153">
        <f>Vulnerability!AJ166</f>
        <v>0.5</v>
      </c>
      <c r="W167" s="43">
        <f>Vulnerability!AK166</f>
        <v>4.9000000000000004</v>
      </c>
      <c r="X167" s="44">
        <f t="shared" si="39"/>
        <v>3</v>
      </c>
      <c r="Y167" s="168">
        <f>'Lack of Coping Capacity'!D166</f>
        <v>2.5</v>
      </c>
      <c r="Z167" s="151">
        <f>'Lack of Coping Capacity'!G166</f>
        <v>1.5</v>
      </c>
      <c r="AA167" s="43">
        <f>'Lack of Coping Capacity'!H166</f>
        <v>2</v>
      </c>
      <c r="AB167" s="151">
        <f>'Lack of Coping Capacity'!M166</f>
        <v>1.6</v>
      </c>
      <c r="AC167" s="151">
        <f>'Lack of Coping Capacity'!R166</f>
        <v>0.9</v>
      </c>
      <c r="AD167" s="151">
        <f>'Lack of Coping Capacity'!W166</f>
        <v>0.2</v>
      </c>
      <c r="AE167" s="43">
        <f>'Lack of Coping Capacity'!X166</f>
        <v>0.9</v>
      </c>
      <c r="AF167" s="44">
        <f t="shared" si="40"/>
        <v>1.5</v>
      </c>
      <c r="AG167" s="160">
        <f t="shared" si="41"/>
        <v>1.4</v>
      </c>
      <c r="AH167" s="186" t="str">
        <f t="shared" si="37"/>
        <v>Very Low</v>
      </c>
      <c r="AI167" s="179">
        <f t="shared" si="42"/>
        <v>175</v>
      </c>
      <c r="AJ167" s="182">
        <f>VLOOKUP($B167,'Lack of Reliability Index'!$A$2:$H$192,8,FALSE)</f>
        <v>2.518518518518519</v>
      </c>
      <c r="AK167" s="51">
        <f>'Imputed and missing data hidden'!BA165</f>
        <v>5</v>
      </c>
      <c r="AL167" s="180">
        <f t="shared" si="43"/>
        <v>9.8039215686274508E-2</v>
      </c>
      <c r="AM167" s="51" t="str">
        <f t="shared" si="44"/>
        <v/>
      </c>
      <c r="AN167" s="181">
        <f>'Indicator Date hidden2'!BB166</f>
        <v>0.22222222222222221</v>
      </c>
      <c r="AO167" s="187"/>
    </row>
    <row r="168" spans="1:41" ht="15.75" thickBot="1" x14ac:dyDescent="0.3">
      <c r="A168" s="130" t="s">
        <v>313</v>
      </c>
      <c r="B168" s="47" t="s">
        <v>312</v>
      </c>
      <c r="C168" s="158">
        <f>'Hazard &amp; Exposure'!AO167</f>
        <v>3.3</v>
      </c>
      <c r="D168" s="157">
        <f>'Hazard &amp; Exposure'!AP167</f>
        <v>4.3</v>
      </c>
      <c r="E168" s="157">
        <f>'Hazard &amp; Exposure'!AQ167</f>
        <v>0</v>
      </c>
      <c r="F168" s="157">
        <f>'Hazard &amp; Exposure'!AR167</f>
        <v>0</v>
      </c>
      <c r="G168" s="157">
        <f>'Hazard &amp; Exposure'!AU167</f>
        <v>0.5</v>
      </c>
      <c r="H168" s="43">
        <f>'Hazard &amp; Exposure'!AV167</f>
        <v>1.8</v>
      </c>
      <c r="I168" s="157">
        <f>'Hazard &amp; Exposure'!AY167</f>
        <v>0.2</v>
      </c>
      <c r="J168" s="157">
        <f>'Hazard &amp; Exposure'!BB167</f>
        <v>0</v>
      </c>
      <c r="K168" s="43">
        <f>'Hazard &amp; Exposure'!BC167</f>
        <v>0.1</v>
      </c>
      <c r="L168" s="44">
        <f t="shared" si="38"/>
        <v>1</v>
      </c>
      <c r="M168" s="155">
        <f>Vulnerability!E167</f>
        <v>0.2</v>
      </c>
      <c r="N168" s="153">
        <f>Vulnerability!H167</f>
        <v>1.1000000000000001</v>
      </c>
      <c r="O168" s="153">
        <f>Vulnerability!M167</f>
        <v>0</v>
      </c>
      <c r="P168" s="43">
        <f>Vulnerability!N167</f>
        <v>0.4</v>
      </c>
      <c r="Q168" s="153">
        <f>Vulnerability!S167</f>
        <v>6.2</v>
      </c>
      <c r="R168" s="152">
        <f>Vulnerability!W167</f>
        <v>0.4</v>
      </c>
      <c r="S168" s="152">
        <f>Vulnerability!Z167</f>
        <v>0.3</v>
      </c>
      <c r="T168" s="152">
        <f>Vulnerability!AC167</f>
        <v>0</v>
      </c>
      <c r="U168" s="152">
        <f>Vulnerability!AI167</f>
        <v>1.2</v>
      </c>
      <c r="V168" s="153">
        <f>Vulnerability!AJ167</f>
        <v>0.5</v>
      </c>
      <c r="W168" s="43">
        <f>Vulnerability!AK167</f>
        <v>3.9</v>
      </c>
      <c r="X168" s="44">
        <f t="shared" si="39"/>
        <v>2.2999999999999998</v>
      </c>
      <c r="Y168" s="168">
        <f>'Lack of Coping Capacity'!D167</f>
        <v>0.9</v>
      </c>
      <c r="Z168" s="151">
        <f>'Lack of Coping Capacity'!G167</f>
        <v>1.2</v>
      </c>
      <c r="AA168" s="43">
        <f>'Lack of Coping Capacity'!H167</f>
        <v>1.1000000000000001</v>
      </c>
      <c r="AB168" s="151">
        <f>'Lack of Coping Capacity'!M167</f>
        <v>1.5</v>
      </c>
      <c r="AC168" s="151">
        <f>'Lack of Coping Capacity'!R167</f>
        <v>0</v>
      </c>
      <c r="AD168" s="151">
        <f>'Lack of Coping Capacity'!W167</f>
        <v>0.4</v>
      </c>
      <c r="AE168" s="43">
        <f>'Lack of Coping Capacity'!X167</f>
        <v>0.6</v>
      </c>
      <c r="AF168" s="44">
        <f t="shared" si="40"/>
        <v>0.9</v>
      </c>
      <c r="AG168" s="160">
        <f t="shared" si="41"/>
        <v>1.3</v>
      </c>
      <c r="AH168" s="186" t="str">
        <f t="shared" si="37"/>
        <v>Very Low</v>
      </c>
      <c r="AI168" s="179">
        <f t="shared" si="42"/>
        <v>182</v>
      </c>
      <c r="AJ168" s="182">
        <f>VLOOKUP($B168,'Lack of Reliability Index'!$A$2:$H$192,8,FALSE)</f>
        <v>2.2814814814814808</v>
      </c>
      <c r="AK168" s="51">
        <f>'Imputed and missing data hidden'!BA166</f>
        <v>5</v>
      </c>
      <c r="AL168" s="180">
        <f t="shared" si="43"/>
        <v>9.8039215686274508E-2</v>
      </c>
      <c r="AM168" s="51" t="str">
        <f t="shared" si="44"/>
        <v/>
      </c>
      <c r="AN168" s="181">
        <f>'Indicator Date hidden2'!BB167</f>
        <v>0.17777777777777778</v>
      </c>
      <c r="AO168" s="187"/>
    </row>
    <row r="169" spans="1:41" ht="15.75" thickBot="1" x14ac:dyDescent="0.3">
      <c r="A169" s="130" t="s">
        <v>849</v>
      </c>
      <c r="B169" s="47" t="s">
        <v>314</v>
      </c>
      <c r="C169" s="158">
        <f>'Hazard &amp; Exposure'!AO168</f>
        <v>6.3</v>
      </c>
      <c r="D169" s="157">
        <f>'Hazard &amp; Exposure'!AP168</f>
        <v>5.2</v>
      </c>
      <c r="E169" s="157">
        <f>'Hazard &amp; Exposure'!AQ168</f>
        <v>5.6</v>
      </c>
      <c r="F169" s="157">
        <f>'Hazard &amp; Exposure'!AR168</f>
        <v>0</v>
      </c>
      <c r="G169" s="157">
        <f>'Hazard &amp; Exposure'!AU168</f>
        <v>7.2</v>
      </c>
      <c r="H169" s="43">
        <f>'Hazard &amp; Exposure'!AV168</f>
        <v>5.3</v>
      </c>
      <c r="I169" s="157">
        <f>'Hazard &amp; Exposure'!AY168</f>
        <v>10</v>
      </c>
      <c r="J169" s="157">
        <f>'Hazard &amp; Exposure'!BB168</f>
        <v>10</v>
      </c>
      <c r="K169" s="43">
        <f>'Hazard &amp; Exposure'!BC168</f>
        <v>10</v>
      </c>
      <c r="L169" s="44">
        <f t="shared" si="38"/>
        <v>8.6</v>
      </c>
      <c r="M169" s="155">
        <f>Vulnerability!E168</f>
        <v>5.9</v>
      </c>
      <c r="N169" s="153">
        <f>Vulnerability!H168</f>
        <v>5.0999999999999996</v>
      </c>
      <c r="O169" s="153">
        <f>Vulnerability!M168</f>
        <v>10</v>
      </c>
      <c r="P169" s="43">
        <f>Vulnerability!N168</f>
        <v>6.7</v>
      </c>
      <c r="Q169" s="153">
        <f>Vulnerability!S168</f>
        <v>10</v>
      </c>
      <c r="R169" s="152">
        <f>Vulnerability!W168</f>
        <v>0.3</v>
      </c>
      <c r="S169" s="152">
        <f>Vulnerability!Z168</f>
        <v>1.8</v>
      </c>
      <c r="T169" s="152">
        <f>Vulnerability!AC168</f>
        <v>0</v>
      </c>
      <c r="U169" s="152">
        <f>Vulnerability!AI168</f>
        <v>5.8</v>
      </c>
      <c r="V169" s="153">
        <f>Vulnerability!AJ168</f>
        <v>2.2999999999999998</v>
      </c>
      <c r="W169" s="43">
        <f>Vulnerability!AK168</f>
        <v>8</v>
      </c>
      <c r="X169" s="44">
        <f t="shared" si="39"/>
        <v>7.4</v>
      </c>
      <c r="Y169" s="168">
        <f>'Lack of Coping Capacity'!D168</f>
        <v>4.5999999999999996</v>
      </c>
      <c r="Z169" s="151">
        <f>'Lack of Coping Capacity'!G168</f>
        <v>8.6</v>
      </c>
      <c r="AA169" s="43">
        <f>'Lack of Coping Capacity'!H168</f>
        <v>6.6</v>
      </c>
      <c r="AB169" s="151">
        <f>'Lack of Coping Capacity'!M168</f>
        <v>4.3</v>
      </c>
      <c r="AC169" s="151">
        <f>'Lack of Coping Capacity'!R168</f>
        <v>3</v>
      </c>
      <c r="AD169" s="151">
        <f>'Lack of Coping Capacity'!W168</f>
        <v>6.6</v>
      </c>
      <c r="AE169" s="43">
        <f>'Lack of Coping Capacity'!X168</f>
        <v>4.5999999999999996</v>
      </c>
      <c r="AF169" s="44">
        <f t="shared" si="40"/>
        <v>5.7</v>
      </c>
      <c r="AG169" s="160">
        <f t="shared" si="41"/>
        <v>7.1</v>
      </c>
      <c r="AH169" s="186" t="str">
        <f t="shared" si="37"/>
        <v>Very High</v>
      </c>
      <c r="AI169" s="179">
        <f t="shared" si="42"/>
        <v>9</v>
      </c>
      <c r="AJ169" s="182">
        <f>VLOOKUP($B169,'Lack of Reliability Index'!$A$2:$H$192,8,FALSE)</f>
        <v>7</v>
      </c>
      <c r="AK169" s="51">
        <f>'Imputed and missing data hidden'!BA167</f>
        <v>6</v>
      </c>
      <c r="AL169" s="180">
        <f t="shared" si="43"/>
        <v>0.11764705882352941</v>
      </c>
      <c r="AM169" s="51" t="str">
        <f t="shared" si="44"/>
        <v>YES</v>
      </c>
      <c r="AN169" s="181">
        <f>'Indicator Date hidden2'!BB168</f>
        <v>0.93617021276595747</v>
      </c>
      <c r="AO169" s="187"/>
    </row>
    <row r="170" spans="1:41" ht="15.75" thickBot="1" x14ac:dyDescent="0.3">
      <c r="A170" s="130" t="s">
        <v>317</v>
      </c>
      <c r="B170" s="47" t="s">
        <v>316</v>
      </c>
      <c r="C170" s="158">
        <f>'Hazard &amp; Exposure'!AO169</f>
        <v>9.6999999999999993</v>
      </c>
      <c r="D170" s="157">
        <f>'Hazard &amp; Exposure'!AP169</f>
        <v>5.4</v>
      </c>
      <c r="E170" s="157">
        <f>'Hazard &amp; Exposure'!AQ169</f>
        <v>0</v>
      </c>
      <c r="F170" s="157">
        <f>'Hazard &amp; Exposure'!AR169</f>
        <v>0</v>
      </c>
      <c r="G170" s="157">
        <f>'Hazard &amp; Exposure'!AU169</f>
        <v>7.6</v>
      </c>
      <c r="H170" s="43">
        <f>'Hazard &amp; Exposure'!AV169</f>
        <v>6</v>
      </c>
      <c r="I170" s="157">
        <f>'Hazard &amp; Exposure'!AY169</f>
        <v>7.1</v>
      </c>
      <c r="J170" s="157">
        <f>'Hazard &amp; Exposure'!BB169</f>
        <v>0</v>
      </c>
      <c r="K170" s="43">
        <f>'Hazard &amp; Exposure'!BC169</f>
        <v>5</v>
      </c>
      <c r="L170" s="44">
        <f t="shared" si="38"/>
        <v>5.5</v>
      </c>
      <c r="M170" s="155">
        <f>Vulnerability!E169</f>
        <v>5.3</v>
      </c>
      <c r="N170" s="153">
        <f>Vulnerability!H169</f>
        <v>2.9</v>
      </c>
      <c r="O170" s="153">
        <f>Vulnerability!M169</f>
        <v>1.7</v>
      </c>
      <c r="P170" s="43">
        <f>Vulnerability!N169</f>
        <v>3.8</v>
      </c>
      <c r="Q170" s="153">
        <f>Vulnerability!S169</f>
        <v>1.8</v>
      </c>
      <c r="R170" s="152">
        <f>Vulnerability!W169</f>
        <v>0.7</v>
      </c>
      <c r="S170" s="152">
        <f>Vulnerability!Z169</f>
        <v>3.2</v>
      </c>
      <c r="T170" s="152">
        <f>Vulnerability!AC169</f>
        <v>0</v>
      </c>
      <c r="U170" s="152">
        <f>Vulnerability!AI169</f>
        <v>7.8</v>
      </c>
      <c r="V170" s="153">
        <f>Vulnerability!AJ169</f>
        <v>3.7</v>
      </c>
      <c r="W170" s="43">
        <f>Vulnerability!AK169</f>
        <v>2.8</v>
      </c>
      <c r="X170" s="44">
        <f t="shared" si="39"/>
        <v>3.3</v>
      </c>
      <c r="Y170" s="168">
        <f>'Lack of Coping Capacity'!D169</f>
        <v>4.5999999999999996</v>
      </c>
      <c r="Z170" s="151">
        <f>'Lack of Coping Capacity'!G169</f>
        <v>7.5</v>
      </c>
      <c r="AA170" s="43">
        <f>'Lack of Coping Capacity'!H169</f>
        <v>6.1</v>
      </c>
      <c r="AB170" s="151">
        <f>'Lack of Coping Capacity'!M169</f>
        <v>3.2</v>
      </c>
      <c r="AC170" s="151">
        <f>'Lack of Coping Capacity'!R169</f>
        <v>5</v>
      </c>
      <c r="AD170" s="151">
        <f>'Lack of Coping Capacity'!W169</f>
        <v>3.9</v>
      </c>
      <c r="AE170" s="43">
        <f>'Lack of Coping Capacity'!X169</f>
        <v>4</v>
      </c>
      <c r="AF170" s="44">
        <f t="shared" si="40"/>
        <v>5.0999999999999996</v>
      </c>
      <c r="AG170" s="160">
        <f t="shared" si="41"/>
        <v>4.5</v>
      </c>
      <c r="AH170" s="186" t="str">
        <f t="shared" si="37"/>
        <v>Medium</v>
      </c>
      <c r="AI170" s="179">
        <f t="shared" si="42"/>
        <v>64</v>
      </c>
      <c r="AJ170" s="182">
        <f>VLOOKUP($B170,'Lack of Reliability Index'!$A$2:$H$192,8,FALSE)</f>
        <v>2.7555555555555546</v>
      </c>
      <c r="AK170" s="51">
        <f>'Imputed and missing data hidden'!BA168</f>
        <v>2</v>
      </c>
      <c r="AL170" s="180">
        <f t="shared" si="43"/>
        <v>3.9215686274509803E-2</v>
      </c>
      <c r="AM170" s="51" t="str">
        <f t="shared" si="44"/>
        <v/>
      </c>
      <c r="AN170" s="181">
        <f>'Indicator Date hidden2'!BB169</f>
        <v>0.41666666666666669</v>
      </c>
      <c r="AO170" s="187"/>
    </row>
    <row r="171" spans="1:41" ht="15.75" thickBot="1" x14ac:dyDescent="0.3">
      <c r="A171" s="130" t="s">
        <v>850</v>
      </c>
      <c r="B171" s="47" t="s">
        <v>318</v>
      </c>
      <c r="C171" s="158">
        <f>'Hazard &amp; Exposure'!AO170</f>
        <v>4.7</v>
      </c>
      <c r="D171" s="157">
        <f>'Hazard &amp; Exposure'!AP170</f>
        <v>5.8</v>
      </c>
      <c r="E171" s="157">
        <f>'Hazard &amp; Exposure'!AQ170</f>
        <v>5.9</v>
      </c>
      <c r="F171" s="157">
        <f>'Hazard &amp; Exposure'!AR170</f>
        <v>0.8</v>
      </c>
      <c r="G171" s="157">
        <f>'Hazard &amp; Exposure'!AU170</f>
        <v>5.0999999999999996</v>
      </c>
      <c r="H171" s="43">
        <f>'Hazard &amp; Exposure'!AV170</f>
        <v>4.7</v>
      </c>
      <c r="I171" s="157">
        <f>'Hazard &amp; Exposure'!AY170</f>
        <v>6.7</v>
      </c>
      <c r="J171" s="157">
        <f>'Hazard &amp; Exposure'!BB170</f>
        <v>0</v>
      </c>
      <c r="K171" s="43">
        <f>'Hazard &amp; Exposure'!BC170</f>
        <v>4.7</v>
      </c>
      <c r="L171" s="44">
        <f t="shared" si="38"/>
        <v>4.7</v>
      </c>
      <c r="M171" s="155">
        <f>Vulnerability!E170</f>
        <v>8.1999999999999993</v>
      </c>
      <c r="N171" s="153">
        <f>Vulnerability!H170</f>
        <v>5.3</v>
      </c>
      <c r="O171" s="153">
        <f>Vulnerability!M170</f>
        <v>2.2000000000000002</v>
      </c>
      <c r="P171" s="43">
        <f>Vulnerability!N170</f>
        <v>6</v>
      </c>
      <c r="Q171" s="153">
        <f>Vulnerability!S170</f>
        <v>6.5</v>
      </c>
      <c r="R171" s="152">
        <f>Vulnerability!W170</f>
        <v>6.3</v>
      </c>
      <c r="S171" s="152">
        <f>Vulnerability!Z170</f>
        <v>3.7</v>
      </c>
      <c r="T171" s="152">
        <f>Vulnerability!AC170</f>
        <v>0.1</v>
      </c>
      <c r="U171" s="152">
        <f>Vulnerability!AI170</f>
        <v>7.8</v>
      </c>
      <c r="V171" s="153">
        <f>Vulnerability!AJ170</f>
        <v>5.0999999999999996</v>
      </c>
      <c r="W171" s="43">
        <f>Vulnerability!AK170</f>
        <v>5.8</v>
      </c>
      <c r="X171" s="44">
        <f t="shared" si="39"/>
        <v>5.9</v>
      </c>
      <c r="Y171" s="168">
        <f>'Lack of Coping Capacity'!D170</f>
        <v>3.5</v>
      </c>
      <c r="Z171" s="151">
        <f>'Lack of Coping Capacity'!G170</f>
        <v>6.3</v>
      </c>
      <c r="AA171" s="43">
        <f>'Lack of Coping Capacity'!H170</f>
        <v>4.9000000000000004</v>
      </c>
      <c r="AB171" s="151">
        <f>'Lack of Coping Capacity'!M170</f>
        <v>6.6</v>
      </c>
      <c r="AC171" s="151">
        <f>'Lack of Coping Capacity'!R170</f>
        <v>9.1999999999999993</v>
      </c>
      <c r="AD171" s="151">
        <f>'Lack of Coping Capacity'!W170</f>
        <v>6.6</v>
      </c>
      <c r="AE171" s="43">
        <f>'Lack of Coping Capacity'!X170</f>
        <v>7.5</v>
      </c>
      <c r="AF171" s="44">
        <f t="shared" si="40"/>
        <v>6.4</v>
      </c>
      <c r="AG171" s="160">
        <f t="shared" si="41"/>
        <v>5.6</v>
      </c>
      <c r="AH171" s="186" t="str">
        <f t="shared" si="37"/>
        <v>High</v>
      </c>
      <c r="AI171" s="179">
        <f t="shared" si="42"/>
        <v>26</v>
      </c>
      <c r="AJ171" s="182">
        <f>VLOOKUP($B171,'Lack of Reliability Index'!$A$2:$H$192,8,FALSE)</f>
        <v>2.2400000000000011</v>
      </c>
      <c r="AK171" s="51">
        <f>'Imputed and missing data hidden'!BA169</f>
        <v>0</v>
      </c>
      <c r="AL171" s="180">
        <f t="shared" si="43"/>
        <v>0</v>
      </c>
      <c r="AM171" s="51" t="str">
        <f t="shared" si="44"/>
        <v/>
      </c>
      <c r="AN171" s="181">
        <f>'Indicator Date hidden2'!BB170</f>
        <v>0.42</v>
      </c>
      <c r="AO171" s="187"/>
    </row>
    <row r="172" spans="1:41" ht="15.75" thickBot="1" x14ac:dyDescent="0.3">
      <c r="A172" s="130" t="s">
        <v>320</v>
      </c>
      <c r="B172" s="47" t="s">
        <v>319</v>
      </c>
      <c r="C172" s="158">
        <f>'Hazard &amp; Exposure'!AO171</f>
        <v>3.4</v>
      </c>
      <c r="D172" s="157">
        <f>'Hazard &amp; Exposure'!AP171</f>
        <v>8.8000000000000007</v>
      </c>
      <c r="E172" s="157">
        <f>'Hazard &amp; Exposure'!AQ171</f>
        <v>7.2</v>
      </c>
      <c r="F172" s="157">
        <f>'Hazard &amp; Exposure'!AR171</f>
        <v>4.9000000000000004</v>
      </c>
      <c r="G172" s="157">
        <f>'Hazard &amp; Exposure'!AU171</f>
        <v>5.6</v>
      </c>
      <c r="H172" s="43">
        <f>'Hazard &amp; Exposure'!AV171</f>
        <v>6.4</v>
      </c>
      <c r="I172" s="157">
        <f>'Hazard &amp; Exposure'!AY171</f>
        <v>5.8</v>
      </c>
      <c r="J172" s="157">
        <f>'Hazard &amp; Exposure'!BB171</f>
        <v>0</v>
      </c>
      <c r="K172" s="43">
        <f>'Hazard &amp; Exposure'!BC171</f>
        <v>4.0999999999999996</v>
      </c>
      <c r="L172" s="44">
        <f t="shared" si="38"/>
        <v>5.4</v>
      </c>
      <c r="M172" s="155">
        <f>Vulnerability!E171</f>
        <v>2.7</v>
      </c>
      <c r="N172" s="153">
        <f>Vulnerability!H171</f>
        <v>4.3</v>
      </c>
      <c r="O172" s="153">
        <f>Vulnerability!M171</f>
        <v>0.1</v>
      </c>
      <c r="P172" s="43">
        <f>Vulnerability!N171</f>
        <v>2.5</v>
      </c>
      <c r="Q172" s="153">
        <f>Vulnerability!S171</f>
        <v>5.5</v>
      </c>
      <c r="R172" s="152">
        <f>Vulnerability!W171</f>
        <v>1.8</v>
      </c>
      <c r="S172" s="152">
        <f>Vulnerability!Z171</f>
        <v>1.2</v>
      </c>
      <c r="T172" s="152">
        <f>Vulnerability!AC171</f>
        <v>3.1</v>
      </c>
      <c r="U172" s="152">
        <f>Vulnerability!AI171</f>
        <v>3.3</v>
      </c>
      <c r="V172" s="153">
        <f>Vulnerability!AJ171</f>
        <v>2.4</v>
      </c>
      <c r="W172" s="43">
        <f>Vulnerability!AK171</f>
        <v>4.0999999999999996</v>
      </c>
      <c r="X172" s="44">
        <f t="shared" si="39"/>
        <v>3.3</v>
      </c>
      <c r="Y172" s="168">
        <f>'Lack of Coping Capacity'!D171</f>
        <v>4.7</v>
      </c>
      <c r="Z172" s="151">
        <f>'Lack of Coping Capacity'!G171</f>
        <v>5.3</v>
      </c>
      <c r="AA172" s="43">
        <f>'Lack of Coping Capacity'!H171</f>
        <v>5</v>
      </c>
      <c r="AB172" s="151">
        <f>'Lack of Coping Capacity'!M171</f>
        <v>2.2000000000000002</v>
      </c>
      <c r="AC172" s="151">
        <f>'Lack of Coping Capacity'!R171</f>
        <v>2.2999999999999998</v>
      </c>
      <c r="AD172" s="151">
        <f>'Lack of Coping Capacity'!W171</f>
        <v>4.3</v>
      </c>
      <c r="AE172" s="43">
        <f>'Lack of Coping Capacity'!X171</f>
        <v>2.9</v>
      </c>
      <c r="AF172" s="44">
        <f t="shared" si="40"/>
        <v>4</v>
      </c>
      <c r="AG172" s="160">
        <f t="shared" si="41"/>
        <v>4.0999999999999996</v>
      </c>
      <c r="AH172" s="186" t="str">
        <f t="shared" si="37"/>
        <v>Medium</v>
      </c>
      <c r="AI172" s="179">
        <f t="shared" si="42"/>
        <v>79</v>
      </c>
      <c r="AJ172" s="182">
        <f>VLOOKUP($B172,'Lack of Reliability Index'!$A$2:$H$192,8,FALSE)</f>
        <v>2.1960784313725501</v>
      </c>
      <c r="AK172" s="51">
        <f>'Imputed and missing data hidden'!BA170</f>
        <v>0</v>
      </c>
      <c r="AL172" s="180">
        <f t="shared" si="43"/>
        <v>0</v>
      </c>
      <c r="AM172" s="51" t="str">
        <f t="shared" si="44"/>
        <v/>
      </c>
      <c r="AN172" s="181">
        <f>'Indicator Date hidden2'!BB171</f>
        <v>0.41176470588235292</v>
      </c>
      <c r="AO172" s="187"/>
    </row>
    <row r="173" spans="1:41" ht="15.75" thickBot="1" x14ac:dyDescent="0.3">
      <c r="A173" s="130" t="s">
        <v>1144</v>
      </c>
      <c r="B173" s="47" t="s">
        <v>187</v>
      </c>
      <c r="C173" s="158">
        <f>'Hazard &amp; Exposure'!AO172</f>
        <v>6.6</v>
      </c>
      <c r="D173" s="157">
        <f>'Hazard &amp; Exposure'!AP172</f>
        <v>4.2</v>
      </c>
      <c r="E173" s="157">
        <f>'Hazard &amp; Exposure'!AQ172</f>
        <v>0</v>
      </c>
      <c r="F173" s="157">
        <f>'Hazard &amp; Exposure'!AR172</f>
        <v>0</v>
      </c>
      <c r="G173" s="157">
        <f>'Hazard &amp; Exposure'!AU172</f>
        <v>3.3</v>
      </c>
      <c r="H173" s="43">
        <f>'Hazard &amp; Exposure'!AV172</f>
        <v>3.2</v>
      </c>
      <c r="I173" s="157">
        <f>'Hazard &amp; Exposure'!AY172</f>
        <v>5.5</v>
      </c>
      <c r="J173" s="157">
        <f>'Hazard &amp; Exposure'!BB172</f>
        <v>0</v>
      </c>
      <c r="K173" s="43">
        <f>'Hazard &amp; Exposure'!BC172</f>
        <v>3.9</v>
      </c>
      <c r="L173" s="44">
        <f t="shared" si="38"/>
        <v>3.6</v>
      </c>
      <c r="M173" s="155">
        <f>Vulnerability!E172</f>
        <v>3.1</v>
      </c>
      <c r="N173" s="153">
        <f>Vulnerability!H172</f>
        <v>3.5</v>
      </c>
      <c r="O173" s="153">
        <f>Vulnerability!M172</f>
        <v>1.3</v>
      </c>
      <c r="P173" s="43">
        <f>Vulnerability!N172</f>
        <v>2.8</v>
      </c>
      <c r="Q173" s="153">
        <f>Vulnerability!S172</f>
        <v>1.2</v>
      </c>
      <c r="R173" s="152">
        <f>Vulnerability!W172</f>
        <v>0.3</v>
      </c>
      <c r="S173" s="152">
        <f>Vulnerability!Z172</f>
        <v>0.6</v>
      </c>
      <c r="T173" s="152">
        <f>Vulnerability!AC172</f>
        <v>0.5</v>
      </c>
      <c r="U173" s="152">
        <f>Vulnerability!AI172</f>
        <v>2.9</v>
      </c>
      <c r="V173" s="153">
        <f>Vulnerability!AJ172</f>
        <v>1.1000000000000001</v>
      </c>
      <c r="W173" s="43">
        <f>Vulnerability!AK172</f>
        <v>1.2</v>
      </c>
      <c r="X173" s="44">
        <f t="shared" si="39"/>
        <v>2</v>
      </c>
      <c r="Y173" s="168">
        <f>'Lack of Coping Capacity'!D172</f>
        <v>3.8</v>
      </c>
      <c r="Z173" s="151">
        <f>'Lack of Coping Capacity'!G172</f>
        <v>5.7</v>
      </c>
      <c r="AA173" s="43">
        <f>'Lack of Coping Capacity'!H172</f>
        <v>4.8</v>
      </c>
      <c r="AB173" s="151">
        <f>'Lack of Coping Capacity'!M172</f>
        <v>2.2000000000000002</v>
      </c>
      <c r="AC173" s="151">
        <f>'Lack of Coping Capacity'!R172</f>
        <v>1.9</v>
      </c>
      <c r="AD173" s="151">
        <f>'Lack of Coping Capacity'!W172</f>
        <v>3.8</v>
      </c>
      <c r="AE173" s="43">
        <f>'Lack of Coping Capacity'!X172</f>
        <v>2.6</v>
      </c>
      <c r="AF173" s="44">
        <f t="shared" si="40"/>
        <v>3.8</v>
      </c>
      <c r="AG173" s="160">
        <f t="shared" si="41"/>
        <v>3</v>
      </c>
      <c r="AH173" s="186" t="str">
        <f t="shared" si="37"/>
        <v>Low</v>
      </c>
      <c r="AI173" s="179">
        <f t="shared" si="42"/>
        <v>115</v>
      </c>
      <c r="AJ173" s="182">
        <f>VLOOKUP($B173,'Lack of Reliability Index'!$A$2:$H$192,8,FALSE)</f>
        <v>3.1466666666666665</v>
      </c>
      <c r="AK173" s="51">
        <f>'Imputed and missing data hidden'!BA171</f>
        <v>1</v>
      </c>
      <c r="AL173" s="180">
        <f t="shared" si="43"/>
        <v>1.9607843137254902E-2</v>
      </c>
      <c r="AM173" s="51" t="str">
        <f t="shared" si="44"/>
        <v/>
      </c>
      <c r="AN173" s="181">
        <f>'Indicator Date hidden2'!BB172</f>
        <v>0.54</v>
      </c>
      <c r="AO173" s="187"/>
    </row>
    <row r="174" spans="1:41" s="3" customFormat="1" ht="15.75" thickBot="1" x14ac:dyDescent="0.3">
      <c r="A174" s="130" t="s">
        <v>373</v>
      </c>
      <c r="B174" s="47" t="s">
        <v>91</v>
      </c>
      <c r="C174" s="158">
        <f>'Hazard &amp; Exposure'!AO173</f>
        <v>5.8</v>
      </c>
      <c r="D174" s="157">
        <f>'Hazard &amp; Exposure'!AP173</f>
        <v>1.7</v>
      </c>
      <c r="E174" s="157">
        <f>'Hazard &amp; Exposure'!AQ173</f>
        <v>6</v>
      </c>
      <c r="F174" s="157">
        <f>'Hazard &amp; Exposure'!AR173</f>
        <v>3.7</v>
      </c>
      <c r="G174" s="157">
        <f>'Hazard &amp; Exposure'!AU173</f>
        <v>1.6</v>
      </c>
      <c r="H174" s="43">
        <f>'Hazard &amp; Exposure'!AV173</f>
        <v>4</v>
      </c>
      <c r="I174" s="157">
        <f>'Hazard &amp; Exposure'!AY173</f>
        <v>3.4</v>
      </c>
      <c r="J174" s="157">
        <f>'Hazard &amp; Exposure'!BB173</f>
        <v>0</v>
      </c>
      <c r="K174" s="43">
        <f>'Hazard &amp; Exposure'!BC173</f>
        <v>2.4</v>
      </c>
      <c r="L174" s="44">
        <f t="shared" si="38"/>
        <v>3.2</v>
      </c>
      <c r="M174" s="155">
        <f>Vulnerability!E173</f>
        <v>7.9</v>
      </c>
      <c r="N174" s="153">
        <f>Vulnerability!H173</f>
        <v>1.6</v>
      </c>
      <c r="O174" s="153">
        <f>Vulnerability!M173</f>
        <v>5.2</v>
      </c>
      <c r="P174" s="43">
        <f>Vulnerability!N173</f>
        <v>5.7</v>
      </c>
      <c r="Q174" s="153">
        <f>Vulnerability!S173</f>
        <v>0</v>
      </c>
      <c r="R174" s="152">
        <f>Vulnerability!W173</f>
        <v>5.2</v>
      </c>
      <c r="S174" s="152">
        <f>Vulnerability!Z173</f>
        <v>6.9</v>
      </c>
      <c r="T174" s="152">
        <f>Vulnerability!AC173</f>
        <v>2.2999999999999998</v>
      </c>
      <c r="U174" s="152">
        <f>Vulnerability!AI173</f>
        <v>6.9</v>
      </c>
      <c r="V174" s="153">
        <f>Vulnerability!AJ173</f>
        <v>5.6</v>
      </c>
      <c r="W174" s="43">
        <f>Vulnerability!AK173</f>
        <v>3.3</v>
      </c>
      <c r="X174" s="44">
        <f t="shared" si="39"/>
        <v>4.5999999999999996</v>
      </c>
      <c r="Y174" s="168">
        <f>'Lack of Coping Capacity'!D173</f>
        <v>6.3</v>
      </c>
      <c r="Z174" s="151">
        <f>'Lack of Coping Capacity'!G173</f>
        <v>6.7</v>
      </c>
      <c r="AA174" s="43">
        <f>'Lack of Coping Capacity'!H173</f>
        <v>6.5</v>
      </c>
      <c r="AB174" s="151">
        <f>'Lack of Coping Capacity'!M173</f>
        <v>5.7</v>
      </c>
      <c r="AC174" s="151">
        <f>'Lack of Coping Capacity'!R173</f>
        <v>6.8</v>
      </c>
      <c r="AD174" s="151">
        <f>'Lack of Coping Capacity'!W173</f>
        <v>6.8</v>
      </c>
      <c r="AE174" s="43">
        <f>'Lack of Coping Capacity'!X173</f>
        <v>6.4</v>
      </c>
      <c r="AF174" s="44">
        <f t="shared" si="40"/>
        <v>6.5</v>
      </c>
      <c r="AG174" s="160">
        <f t="shared" si="41"/>
        <v>4.5999999999999996</v>
      </c>
      <c r="AH174" s="186" t="str">
        <f t="shared" si="37"/>
        <v>Medium</v>
      </c>
      <c r="AI174" s="179">
        <f t="shared" si="42"/>
        <v>60</v>
      </c>
      <c r="AJ174" s="182">
        <f>VLOOKUP($B174,'Lack of Reliability Index'!$A$2:$H$192,8,FALSE)</f>
        <v>5.0086956521739125</v>
      </c>
      <c r="AK174" s="51">
        <f>'Imputed and missing data hidden'!BA172</f>
        <v>4</v>
      </c>
      <c r="AL174" s="180">
        <f t="shared" si="43"/>
        <v>7.8431372549019607E-2</v>
      </c>
      <c r="AM174" s="51" t="str">
        <f t="shared" si="44"/>
        <v/>
      </c>
      <c r="AN174" s="181">
        <f>'Indicator Date hidden2'!BB173</f>
        <v>0.73913043478260865</v>
      </c>
      <c r="AO174" s="187"/>
    </row>
    <row r="175" spans="1:41" ht="15.75" thickBot="1" x14ac:dyDescent="0.3">
      <c r="A175" s="130" t="s">
        <v>322</v>
      </c>
      <c r="B175" s="47" t="s">
        <v>321</v>
      </c>
      <c r="C175" s="158">
        <f>'Hazard &amp; Exposure'!AO174</f>
        <v>0.1</v>
      </c>
      <c r="D175" s="157">
        <f>'Hazard &amp; Exposure'!AP174</f>
        <v>4.3</v>
      </c>
      <c r="E175" s="157">
        <f>'Hazard &amp; Exposure'!AQ174</f>
        <v>0</v>
      </c>
      <c r="F175" s="157">
        <f>'Hazard &amp; Exposure'!AR174</f>
        <v>0</v>
      </c>
      <c r="G175" s="157">
        <f>'Hazard &amp; Exposure'!AU174</f>
        <v>2.6</v>
      </c>
      <c r="H175" s="43">
        <f>'Hazard &amp; Exposure'!AV174</f>
        <v>1.6</v>
      </c>
      <c r="I175" s="157">
        <f>'Hazard &amp; Exposure'!AY174</f>
        <v>4</v>
      </c>
      <c r="J175" s="157">
        <f>'Hazard &amp; Exposure'!BB174</f>
        <v>0</v>
      </c>
      <c r="K175" s="43">
        <f>'Hazard &amp; Exposure'!BC174</f>
        <v>2.8</v>
      </c>
      <c r="L175" s="44">
        <f t="shared" si="38"/>
        <v>2.2000000000000002</v>
      </c>
      <c r="M175" s="155">
        <f>Vulnerability!E174</f>
        <v>8.1</v>
      </c>
      <c r="N175" s="153">
        <f>Vulnerability!H174</f>
        <v>6.4</v>
      </c>
      <c r="O175" s="153">
        <f>Vulnerability!M174</f>
        <v>1.6</v>
      </c>
      <c r="P175" s="43">
        <f>Vulnerability!N174</f>
        <v>6.1</v>
      </c>
      <c r="Q175" s="153">
        <f>Vulnerability!S174</f>
        <v>3.6</v>
      </c>
      <c r="R175" s="152">
        <f>Vulnerability!W174</f>
        <v>4</v>
      </c>
      <c r="S175" s="152">
        <f>Vulnerability!Z174</f>
        <v>4.7</v>
      </c>
      <c r="T175" s="152">
        <f>Vulnerability!AC174</f>
        <v>0</v>
      </c>
      <c r="U175" s="152">
        <f>Vulnerability!AI174</f>
        <v>4.3</v>
      </c>
      <c r="V175" s="153">
        <f>Vulnerability!AJ174</f>
        <v>3.4</v>
      </c>
      <c r="W175" s="43">
        <f>Vulnerability!AK174</f>
        <v>3.5</v>
      </c>
      <c r="X175" s="44">
        <f t="shared" si="39"/>
        <v>4.9000000000000004</v>
      </c>
      <c r="Y175" s="168">
        <f>'Lack of Coping Capacity'!D174</f>
        <v>9.1999999999999993</v>
      </c>
      <c r="Z175" s="151">
        <f>'Lack of Coping Capacity'!G174</f>
        <v>7</v>
      </c>
      <c r="AA175" s="43">
        <f>'Lack of Coping Capacity'!H174</f>
        <v>8.1</v>
      </c>
      <c r="AB175" s="151">
        <f>'Lack of Coping Capacity'!M174</f>
        <v>6.8</v>
      </c>
      <c r="AC175" s="151">
        <f>'Lack of Coping Capacity'!R174</f>
        <v>8.3000000000000007</v>
      </c>
      <c r="AD175" s="151">
        <f>'Lack of Coping Capacity'!W174</f>
        <v>6.7</v>
      </c>
      <c r="AE175" s="43">
        <f>'Lack of Coping Capacity'!X174</f>
        <v>7.3</v>
      </c>
      <c r="AF175" s="44">
        <f t="shared" si="40"/>
        <v>7.7</v>
      </c>
      <c r="AG175" s="160">
        <f t="shared" si="41"/>
        <v>4.4000000000000004</v>
      </c>
      <c r="AH175" s="186" t="str">
        <f t="shared" si="37"/>
        <v>Medium</v>
      </c>
      <c r="AI175" s="179">
        <f t="shared" si="42"/>
        <v>67</v>
      </c>
      <c r="AJ175" s="182">
        <f>VLOOKUP($B175,'Lack of Reliability Index'!$A$2:$H$192,8,FALSE)</f>
        <v>1.6732026143790844</v>
      </c>
      <c r="AK175" s="51">
        <f>'Imputed and missing data hidden'!BA173</f>
        <v>0</v>
      </c>
      <c r="AL175" s="180">
        <f t="shared" si="43"/>
        <v>0</v>
      </c>
      <c r="AM175" s="51" t="str">
        <f t="shared" si="44"/>
        <v/>
      </c>
      <c r="AN175" s="181">
        <f>'Indicator Date hidden2'!BB174</f>
        <v>0.31372549019607843</v>
      </c>
      <c r="AO175" s="187"/>
    </row>
    <row r="176" spans="1:41" ht="15.75" thickBot="1" x14ac:dyDescent="0.3">
      <c r="A176" s="130" t="s">
        <v>324</v>
      </c>
      <c r="B176" s="47" t="s">
        <v>323</v>
      </c>
      <c r="C176" s="158">
        <f>'Hazard &amp; Exposure'!AO175</f>
        <v>0.1</v>
      </c>
      <c r="D176" s="157">
        <f>'Hazard &amp; Exposure'!AP175</f>
        <v>0.1</v>
      </c>
      <c r="E176" s="157">
        <f>'Hazard &amp; Exposure'!AQ175</f>
        <v>8</v>
      </c>
      <c r="F176" s="157">
        <f>'Hazard &amp; Exposure'!AR175</f>
        <v>6.2</v>
      </c>
      <c r="G176" s="157">
        <f>'Hazard &amp; Exposure'!AU175</f>
        <v>0.5</v>
      </c>
      <c r="H176" s="43">
        <f>'Hazard &amp; Exposure'!AV175</f>
        <v>3.9</v>
      </c>
      <c r="I176" s="157">
        <f>'Hazard &amp; Exposure'!AY175</f>
        <v>0.1</v>
      </c>
      <c r="J176" s="157">
        <f>'Hazard &amp; Exposure'!BB175</f>
        <v>0</v>
      </c>
      <c r="K176" s="43">
        <f>'Hazard &amp; Exposure'!BC175</f>
        <v>0.1</v>
      </c>
      <c r="L176" s="44">
        <f t="shared" si="38"/>
        <v>2.2000000000000002</v>
      </c>
      <c r="M176" s="155">
        <f>Vulnerability!E175</f>
        <v>3.5</v>
      </c>
      <c r="N176" s="153">
        <f>Vulnerability!H175</f>
        <v>6.1</v>
      </c>
      <c r="O176" s="153">
        <f>Vulnerability!M175</f>
        <v>10</v>
      </c>
      <c r="P176" s="43">
        <f>Vulnerability!N175</f>
        <v>5.8</v>
      </c>
      <c r="Q176" s="153">
        <f>Vulnerability!S175</f>
        <v>0</v>
      </c>
      <c r="R176" s="152">
        <f>Vulnerability!W175</f>
        <v>0.2</v>
      </c>
      <c r="S176" s="152">
        <f>Vulnerability!Z175</f>
        <v>0.9</v>
      </c>
      <c r="T176" s="152">
        <f>Vulnerability!AC175</f>
        <v>10</v>
      </c>
      <c r="U176" s="152">
        <f>Vulnerability!AI175</f>
        <v>4.4000000000000004</v>
      </c>
      <c r="V176" s="153">
        <f>Vulnerability!AJ175</f>
        <v>5.7</v>
      </c>
      <c r="W176" s="43">
        <f>Vulnerability!AK175</f>
        <v>3.4</v>
      </c>
      <c r="X176" s="44">
        <f t="shared" si="39"/>
        <v>4.7</v>
      </c>
      <c r="Y176" s="168">
        <f>'Lack of Coping Capacity'!D175</f>
        <v>5.8</v>
      </c>
      <c r="Z176" s="151">
        <f>'Lack of Coping Capacity'!G175</f>
        <v>5.6</v>
      </c>
      <c r="AA176" s="43">
        <f>'Lack of Coping Capacity'!H175</f>
        <v>5.7</v>
      </c>
      <c r="AB176" s="151">
        <f>'Lack of Coping Capacity'!M175</f>
        <v>3.1</v>
      </c>
      <c r="AC176" s="151">
        <f>'Lack of Coping Capacity'!R175</f>
        <v>0.4</v>
      </c>
      <c r="AD176" s="151">
        <f>'Lack of Coping Capacity'!W175</f>
        <v>5.7</v>
      </c>
      <c r="AE176" s="43">
        <f>'Lack of Coping Capacity'!X175</f>
        <v>3.1</v>
      </c>
      <c r="AF176" s="44">
        <f t="shared" si="40"/>
        <v>4.5</v>
      </c>
      <c r="AG176" s="160">
        <f t="shared" si="41"/>
        <v>3.6</v>
      </c>
      <c r="AH176" s="186" t="str">
        <f t="shared" si="37"/>
        <v>Medium</v>
      </c>
      <c r="AI176" s="179">
        <f t="shared" si="42"/>
        <v>97</v>
      </c>
      <c r="AJ176" s="182">
        <f>VLOOKUP($B176,'Lack of Reliability Index'!$A$2:$H$192,8,FALSE)</f>
        <v>5.454545454545455</v>
      </c>
      <c r="AK176" s="51">
        <f>'Imputed and missing data hidden'!BA174</f>
        <v>10</v>
      </c>
      <c r="AL176" s="180">
        <f t="shared" si="43"/>
        <v>0.19607843137254902</v>
      </c>
      <c r="AM176" s="51" t="str">
        <f t="shared" si="44"/>
        <v/>
      </c>
      <c r="AN176" s="181">
        <f>'Indicator Date hidden2'!BB175</f>
        <v>0.52272727272727271</v>
      </c>
      <c r="AO176" s="187"/>
    </row>
    <row r="177" spans="1:41" ht="15.75" thickBot="1" x14ac:dyDescent="0.3">
      <c r="A177" s="130" t="s">
        <v>326</v>
      </c>
      <c r="B177" s="47" t="s">
        <v>325</v>
      </c>
      <c r="C177" s="158">
        <f>'Hazard &amp; Exposure'!AO176</f>
        <v>4</v>
      </c>
      <c r="D177" s="157">
        <f>'Hazard &amp; Exposure'!AP176</f>
        <v>0.3</v>
      </c>
      <c r="E177" s="157">
        <f>'Hazard &amp; Exposure'!AQ176</f>
        <v>0</v>
      </c>
      <c r="F177" s="157">
        <f>'Hazard &amp; Exposure'!AR176</f>
        <v>2.4</v>
      </c>
      <c r="G177" s="157">
        <f>'Hazard &amp; Exposure'!AU176</f>
        <v>2.2999999999999998</v>
      </c>
      <c r="H177" s="43">
        <f>'Hazard &amp; Exposure'!AV176</f>
        <v>1.9</v>
      </c>
      <c r="I177" s="157">
        <f>'Hazard &amp; Exposure'!AY176</f>
        <v>0.3</v>
      </c>
      <c r="J177" s="157">
        <f>'Hazard &amp; Exposure'!BB176</f>
        <v>0</v>
      </c>
      <c r="K177" s="43">
        <f>'Hazard &amp; Exposure'!BC176</f>
        <v>0.2</v>
      </c>
      <c r="L177" s="44">
        <f t="shared" si="38"/>
        <v>1.1000000000000001</v>
      </c>
      <c r="M177" s="155">
        <f>Vulnerability!E176</f>
        <v>2.8</v>
      </c>
      <c r="N177" s="153">
        <f>Vulnerability!H176</f>
        <v>3.9</v>
      </c>
      <c r="O177" s="153">
        <f>Vulnerability!M176</f>
        <v>0</v>
      </c>
      <c r="P177" s="43">
        <f>Vulnerability!N176</f>
        <v>2.4</v>
      </c>
      <c r="Q177" s="153">
        <f>Vulnerability!S176</f>
        <v>1.1000000000000001</v>
      </c>
      <c r="R177" s="152">
        <f>Vulnerability!W176</f>
        <v>1.4</v>
      </c>
      <c r="S177" s="152">
        <f>Vulnerability!Z176</f>
        <v>1.4</v>
      </c>
      <c r="T177" s="152">
        <f>Vulnerability!AC176</f>
        <v>0</v>
      </c>
      <c r="U177" s="152">
        <f>Vulnerability!AI176</f>
        <v>2.4</v>
      </c>
      <c r="V177" s="153">
        <f>Vulnerability!AJ176</f>
        <v>1.3</v>
      </c>
      <c r="W177" s="43">
        <f>Vulnerability!AK176</f>
        <v>1.2</v>
      </c>
      <c r="X177" s="44">
        <f t="shared" si="39"/>
        <v>1.8</v>
      </c>
      <c r="Y177" s="168">
        <f>'Lack of Coping Capacity'!D176</f>
        <v>4.4000000000000004</v>
      </c>
      <c r="Z177" s="151">
        <f>'Lack of Coping Capacity'!G176</f>
        <v>5.3</v>
      </c>
      <c r="AA177" s="43">
        <f>'Lack of Coping Capacity'!H176</f>
        <v>4.9000000000000004</v>
      </c>
      <c r="AB177" s="151">
        <f>'Lack of Coping Capacity'!M176</f>
        <v>1.3</v>
      </c>
      <c r="AC177" s="151">
        <f>'Lack of Coping Capacity'!R176</f>
        <v>0.6</v>
      </c>
      <c r="AD177" s="151">
        <f>'Lack of Coping Capacity'!W176</f>
        <v>3.5</v>
      </c>
      <c r="AE177" s="43">
        <f>'Lack of Coping Capacity'!X176</f>
        <v>1.8</v>
      </c>
      <c r="AF177" s="44">
        <f t="shared" si="40"/>
        <v>3.5</v>
      </c>
      <c r="AG177" s="160">
        <f t="shared" si="41"/>
        <v>1.9</v>
      </c>
      <c r="AH177" s="186" t="str">
        <f t="shared" si="37"/>
        <v>Very Low</v>
      </c>
      <c r="AI177" s="179">
        <f t="shared" si="42"/>
        <v>158</v>
      </c>
      <c r="AJ177" s="182">
        <f>VLOOKUP($B177,'Lack of Reliability Index'!$A$2:$H$192,8,FALSE)</f>
        <v>4.6581560283687953</v>
      </c>
      <c r="AK177" s="51">
        <f>'Imputed and missing data hidden'!BA175</f>
        <v>3</v>
      </c>
      <c r="AL177" s="180">
        <f t="shared" si="43"/>
        <v>5.8823529411764705E-2</v>
      </c>
      <c r="AM177" s="51" t="str">
        <f t="shared" si="44"/>
        <v/>
      </c>
      <c r="AN177" s="181">
        <f>'Indicator Date hidden2'!BB176</f>
        <v>0.72340425531914898</v>
      </c>
      <c r="AO177" s="187"/>
    </row>
    <row r="178" spans="1:41" ht="15.75" thickBot="1" x14ac:dyDescent="0.3">
      <c r="A178" s="130" t="s">
        <v>328</v>
      </c>
      <c r="B178" s="47" t="s">
        <v>327</v>
      </c>
      <c r="C178" s="158">
        <f>'Hazard &amp; Exposure'!AO177</f>
        <v>4.0999999999999996</v>
      </c>
      <c r="D178" s="157">
        <f>'Hazard &amp; Exposure'!AP177</f>
        <v>3.8</v>
      </c>
      <c r="E178" s="157">
        <f>'Hazard &amp; Exposure'!AQ177</f>
        <v>7.5</v>
      </c>
      <c r="F178" s="157">
        <f>'Hazard &amp; Exposure'!AR177</f>
        <v>0</v>
      </c>
      <c r="G178" s="157">
        <f>'Hazard &amp; Exposure'!AU177</f>
        <v>5.3</v>
      </c>
      <c r="H178" s="43">
        <f>'Hazard &amp; Exposure'!AV177</f>
        <v>4.5999999999999996</v>
      </c>
      <c r="I178" s="157">
        <f>'Hazard &amp; Exposure'!AY177</f>
        <v>4.5999999999999996</v>
      </c>
      <c r="J178" s="157">
        <f>'Hazard &amp; Exposure'!BB177</f>
        <v>0</v>
      </c>
      <c r="K178" s="43">
        <f>'Hazard &amp; Exposure'!BC177</f>
        <v>3.2</v>
      </c>
      <c r="L178" s="44">
        <f t="shared" si="38"/>
        <v>3.9</v>
      </c>
      <c r="M178" s="155">
        <f>Vulnerability!E177</f>
        <v>3.2</v>
      </c>
      <c r="N178" s="153">
        <f>Vulnerability!H177</f>
        <v>3.3</v>
      </c>
      <c r="O178" s="153">
        <f>Vulnerability!M177</f>
        <v>0.9</v>
      </c>
      <c r="P178" s="43">
        <f>Vulnerability!N177</f>
        <v>2.7</v>
      </c>
      <c r="Q178" s="153">
        <f>Vulnerability!S177</f>
        <v>0.8</v>
      </c>
      <c r="R178" s="152">
        <f>Vulnerability!W177</f>
        <v>0.5</v>
      </c>
      <c r="S178" s="152">
        <f>Vulnerability!Z177</f>
        <v>0.8</v>
      </c>
      <c r="T178" s="152">
        <f>Vulnerability!AC177</f>
        <v>0</v>
      </c>
      <c r="U178" s="152">
        <f>Vulnerability!AI177</f>
        <v>1.4</v>
      </c>
      <c r="V178" s="153">
        <f>Vulnerability!AJ177</f>
        <v>0.7</v>
      </c>
      <c r="W178" s="43">
        <f>Vulnerability!AK177</f>
        <v>0.8</v>
      </c>
      <c r="X178" s="44">
        <f t="shared" si="39"/>
        <v>1.8</v>
      </c>
      <c r="Y178" s="168">
        <f>'Lack of Coping Capacity'!D177</f>
        <v>6.4</v>
      </c>
      <c r="Z178" s="151">
        <f>'Lack of Coping Capacity'!G177</f>
        <v>5.6</v>
      </c>
      <c r="AA178" s="43">
        <f>'Lack of Coping Capacity'!H177</f>
        <v>6</v>
      </c>
      <c r="AB178" s="151">
        <f>'Lack of Coping Capacity'!M177</f>
        <v>3.2</v>
      </c>
      <c r="AC178" s="151">
        <f>'Lack of Coping Capacity'!R177</f>
        <v>2.6</v>
      </c>
      <c r="AD178" s="151">
        <f>'Lack of Coping Capacity'!W177</f>
        <v>4</v>
      </c>
      <c r="AE178" s="43">
        <f>'Lack of Coping Capacity'!X177</f>
        <v>3.3</v>
      </c>
      <c r="AF178" s="44">
        <f t="shared" si="40"/>
        <v>4.8</v>
      </c>
      <c r="AG178" s="160">
        <f t="shared" si="41"/>
        <v>3.2</v>
      </c>
      <c r="AH178" s="186" t="str">
        <f t="shared" si="37"/>
        <v>Low</v>
      </c>
      <c r="AI178" s="179">
        <f t="shared" si="42"/>
        <v>111</v>
      </c>
      <c r="AJ178" s="182">
        <f>VLOOKUP($B178,'Lack of Reliability Index'!$A$2:$H$192,8,FALSE)</f>
        <v>2.9877551020408166</v>
      </c>
      <c r="AK178" s="51">
        <f>'Imputed and missing data hidden'!BA176</f>
        <v>1</v>
      </c>
      <c r="AL178" s="180">
        <f t="shared" si="43"/>
        <v>1.9607843137254902E-2</v>
      </c>
      <c r="AM178" s="51" t="str">
        <f t="shared" si="44"/>
        <v/>
      </c>
      <c r="AN178" s="181">
        <f>'Indicator Date hidden2'!BB177</f>
        <v>0.51020408163265307</v>
      </c>
      <c r="AO178" s="187"/>
    </row>
    <row r="179" spans="1:41" ht="15.75" thickBot="1" x14ac:dyDescent="0.3">
      <c r="A179" s="130" t="s">
        <v>330</v>
      </c>
      <c r="B179" s="47" t="s">
        <v>329</v>
      </c>
      <c r="C179" s="158">
        <f>'Hazard &amp; Exposure'!AO178</f>
        <v>9.3000000000000007</v>
      </c>
      <c r="D179" s="157">
        <f>'Hazard &amp; Exposure'!AP178</f>
        <v>5.7</v>
      </c>
      <c r="E179" s="157">
        <f>'Hazard &amp; Exposure'!AQ178</f>
        <v>7</v>
      </c>
      <c r="F179" s="157">
        <f>'Hazard &amp; Exposure'!AR178</f>
        <v>0</v>
      </c>
      <c r="G179" s="157">
        <f>'Hazard &amp; Exposure'!AU178</f>
        <v>2.6</v>
      </c>
      <c r="H179" s="43">
        <f>'Hazard &amp; Exposure'!AV178</f>
        <v>5.9</v>
      </c>
      <c r="I179" s="157">
        <f>'Hazard &amp; Exposure'!AY178</f>
        <v>8.8000000000000007</v>
      </c>
      <c r="J179" s="157">
        <f>'Hazard &amp; Exposure'!BB178</f>
        <v>8</v>
      </c>
      <c r="K179" s="43">
        <f>'Hazard &amp; Exposure'!BC178</f>
        <v>8</v>
      </c>
      <c r="L179" s="44">
        <f t="shared" si="38"/>
        <v>7.1</v>
      </c>
      <c r="M179" s="155">
        <f>Vulnerability!E178</f>
        <v>2.8</v>
      </c>
      <c r="N179" s="153">
        <f>Vulnerability!H178</f>
        <v>4.3</v>
      </c>
      <c r="O179" s="153">
        <f>Vulnerability!M178</f>
        <v>0.6</v>
      </c>
      <c r="P179" s="43">
        <f>Vulnerability!N178</f>
        <v>2.6</v>
      </c>
      <c r="Q179" s="153">
        <f>Vulnerability!S178</f>
        <v>9.4</v>
      </c>
      <c r="R179" s="152">
        <f>Vulnerability!W178</f>
        <v>0.2</v>
      </c>
      <c r="S179" s="152">
        <f>Vulnerability!Z178</f>
        <v>0.7</v>
      </c>
      <c r="T179" s="152">
        <f>Vulnerability!AC178</f>
        <v>0</v>
      </c>
      <c r="U179" s="152">
        <f>Vulnerability!AI178</f>
        <v>1.3</v>
      </c>
      <c r="V179" s="153">
        <f>Vulnerability!AJ178</f>
        <v>0.6</v>
      </c>
      <c r="W179" s="43">
        <f>Vulnerability!AK178</f>
        <v>6.9</v>
      </c>
      <c r="X179" s="44">
        <f t="shared" si="39"/>
        <v>5.0999999999999996</v>
      </c>
      <c r="Y179" s="168">
        <f>'Lack of Coping Capacity'!D178</f>
        <v>2.1</v>
      </c>
      <c r="Z179" s="151">
        <f>'Lack of Coping Capacity'!G178</f>
        <v>5.5</v>
      </c>
      <c r="AA179" s="43">
        <f>'Lack of Coping Capacity'!H178</f>
        <v>3.8</v>
      </c>
      <c r="AB179" s="151">
        <f>'Lack of Coping Capacity'!M178</f>
        <v>2.7</v>
      </c>
      <c r="AC179" s="151">
        <f>'Lack of Coping Capacity'!R178</f>
        <v>1.8</v>
      </c>
      <c r="AD179" s="151">
        <f>'Lack of Coping Capacity'!W178</f>
        <v>3.3</v>
      </c>
      <c r="AE179" s="43">
        <f>'Lack of Coping Capacity'!X178</f>
        <v>2.6</v>
      </c>
      <c r="AF179" s="44">
        <f t="shared" si="40"/>
        <v>3.2</v>
      </c>
      <c r="AG179" s="160">
        <f t="shared" si="41"/>
        <v>4.9000000000000004</v>
      </c>
      <c r="AH179" s="186" t="str">
        <f t="shared" si="37"/>
        <v>Medium</v>
      </c>
      <c r="AI179" s="179">
        <f t="shared" si="42"/>
        <v>49</v>
      </c>
      <c r="AJ179" s="182">
        <f>VLOOKUP($B179,'Lack of Reliability Index'!$A$2:$H$192,8,FALSE)</f>
        <v>2.0272108843537406</v>
      </c>
      <c r="AK179" s="51">
        <f>'Imputed and missing data hidden'!BA177</f>
        <v>2</v>
      </c>
      <c r="AL179" s="180">
        <f t="shared" si="43"/>
        <v>3.9215686274509803E-2</v>
      </c>
      <c r="AM179" s="51" t="str">
        <f t="shared" si="44"/>
        <v>YES</v>
      </c>
      <c r="AN179" s="181">
        <f>'Indicator Date hidden2'!BB178</f>
        <v>0.20408163265306123</v>
      </c>
      <c r="AO179" s="187"/>
    </row>
    <row r="180" spans="1:41" ht="15.75" thickBot="1" x14ac:dyDescent="0.3">
      <c r="A180" s="130" t="s">
        <v>332</v>
      </c>
      <c r="B180" s="47" t="s">
        <v>331</v>
      </c>
      <c r="C180" s="158">
        <f>'Hazard &amp; Exposure'!AO179</f>
        <v>8.6</v>
      </c>
      <c r="D180" s="157">
        <f>'Hazard &amp; Exposure'!AP179</f>
        <v>6.4</v>
      </c>
      <c r="E180" s="157">
        <f>'Hazard &amp; Exposure'!AQ179</f>
        <v>0</v>
      </c>
      <c r="F180" s="157">
        <f>'Hazard &amp; Exposure'!AR179</f>
        <v>0</v>
      </c>
      <c r="G180" s="157">
        <f>'Hazard &amp; Exposure'!AU179</f>
        <v>4.5999999999999996</v>
      </c>
      <c r="H180" s="43">
        <f>'Hazard &amp; Exposure'!AV179</f>
        <v>4.9000000000000004</v>
      </c>
      <c r="I180" s="157">
        <f>'Hazard &amp; Exposure'!AY179</f>
        <v>2.2999999999999998</v>
      </c>
      <c r="J180" s="157">
        <f>'Hazard &amp; Exposure'!BB179</f>
        <v>0</v>
      </c>
      <c r="K180" s="43">
        <f>'Hazard &amp; Exposure'!BC179</f>
        <v>1.6</v>
      </c>
      <c r="L180" s="44">
        <f t="shared" si="38"/>
        <v>3.4</v>
      </c>
      <c r="M180" s="155">
        <f>Vulnerability!E179</f>
        <v>4</v>
      </c>
      <c r="N180" s="153" t="str">
        <f>Vulnerability!H179</f>
        <v>x</v>
      </c>
      <c r="O180" s="153">
        <f>Vulnerability!M179</f>
        <v>0.1</v>
      </c>
      <c r="P180" s="43">
        <f>Vulnerability!N179</f>
        <v>2.7</v>
      </c>
      <c r="Q180" s="153">
        <f>Vulnerability!S179</f>
        <v>0</v>
      </c>
      <c r="R180" s="152">
        <f>Vulnerability!W179</f>
        <v>1.1000000000000001</v>
      </c>
      <c r="S180" s="152">
        <f>Vulnerability!Z179</f>
        <v>3.9</v>
      </c>
      <c r="T180" s="152">
        <f>Vulnerability!AC179</f>
        <v>0</v>
      </c>
      <c r="U180" s="152">
        <f>Vulnerability!AI179</f>
        <v>2.1</v>
      </c>
      <c r="V180" s="153">
        <f>Vulnerability!AJ179</f>
        <v>1.9</v>
      </c>
      <c r="W180" s="43">
        <f>Vulnerability!AK179</f>
        <v>1</v>
      </c>
      <c r="X180" s="44">
        <f t="shared" si="39"/>
        <v>1.9</v>
      </c>
      <c r="Y180" s="168" t="str">
        <f>'Lack of Coping Capacity'!D179</f>
        <v>x</v>
      </c>
      <c r="Z180" s="151">
        <f>'Lack of Coping Capacity'!G179</f>
        <v>7.7</v>
      </c>
      <c r="AA180" s="43">
        <f>'Lack of Coping Capacity'!H179</f>
        <v>7.7</v>
      </c>
      <c r="AB180" s="151">
        <f>'Lack of Coping Capacity'!M179</f>
        <v>2.7</v>
      </c>
      <c r="AC180" s="151">
        <f>'Lack of Coping Capacity'!R179</f>
        <v>7.2</v>
      </c>
      <c r="AD180" s="151">
        <f>'Lack of Coping Capacity'!W179</f>
        <v>2.8</v>
      </c>
      <c r="AE180" s="43">
        <f>'Lack of Coping Capacity'!X179</f>
        <v>4.2</v>
      </c>
      <c r="AF180" s="44">
        <f t="shared" si="40"/>
        <v>6.3</v>
      </c>
      <c r="AG180" s="160">
        <f t="shared" si="41"/>
        <v>3.4</v>
      </c>
      <c r="AH180" s="186" t="str">
        <f t="shared" si="37"/>
        <v>Low</v>
      </c>
      <c r="AI180" s="179">
        <f t="shared" si="42"/>
        <v>101</v>
      </c>
      <c r="AJ180" s="182">
        <f>VLOOKUP($B180,'Lack of Reliability Index'!$A$2:$H$192,8,FALSE)</f>
        <v>5.6455284552845528</v>
      </c>
      <c r="AK180" s="51">
        <f>'Imputed and missing data hidden'!BA178</f>
        <v>8</v>
      </c>
      <c r="AL180" s="180">
        <f t="shared" si="43"/>
        <v>0.15686274509803921</v>
      </c>
      <c r="AM180" s="51" t="str">
        <f t="shared" si="44"/>
        <v/>
      </c>
      <c r="AN180" s="181">
        <f>'Indicator Date hidden2'!BB179</f>
        <v>0.65853658536585369</v>
      </c>
      <c r="AO180" s="187"/>
    </row>
    <row r="181" spans="1:41" ht="15.75" thickBot="1" x14ac:dyDescent="0.3">
      <c r="A181" s="130" t="s">
        <v>334</v>
      </c>
      <c r="B181" s="47" t="s">
        <v>333</v>
      </c>
      <c r="C181" s="158">
        <f>'Hazard &amp; Exposure'!AO180</f>
        <v>0.1</v>
      </c>
      <c r="D181" s="157">
        <f>'Hazard &amp; Exposure'!AP180</f>
        <v>0.1</v>
      </c>
      <c r="E181" s="157">
        <f>'Hazard &amp; Exposure'!AQ180</f>
        <v>8.3000000000000007</v>
      </c>
      <c r="F181" s="157">
        <f>'Hazard &amp; Exposure'!AR180</f>
        <v>0.1</v>
      </c>
      <c r="G181" s="157">
        <f>'Hazard &amp; Exposure'!AU180</f>
        <v>0.5</v>
      </c>
      <c r="H181" s="43">
        <f>'Hazard &amp; Exposure'!AV180</f>
        <v>2.8</v>
      </c>
      <c r="I181" s="157">
        <f>'Hazard &amp; Exposure'!AY180</f>
        <v>0.1</v>
      </c>
      <c r="J181" s="157">
        <f>'Hazard &amp; Exposure'!BB180</f>
        <v>0</v>
      </c>
      <c r="K181" s="43">
        <f>'Hazard &amp; Exposure'!BC180</f>
        <v>0.1</v>
      </c>
      <c r="L181" s="44">
        <f t="shared" si="38"/>
        <v>1.5</v>
      </c>
      <c r="M181" s="155">
        <f>Vulnerability!E180</f>
        <v>5.9</v>
      </c>
      <c r="N181" s="153" t="str">
        <f>Vulnerability!H180</f>
        <v>x</v>
      </c>
      <c r="O181" s="153">
        <f>Vulnerability!M180</f>
        <v>10</v>
      </c>
      <c r="P181" s="43">
        <f>Vulnerability!N180</f>
        <v>7.3</v>
      </c>
      <c r="Q181" s="153">
        <f>Vulnerability!S180</f>
        <v>0</v>
      </c>
      <c r="R181" s="152">
        <f>Vulnerability!W180</f>
        <v>3.8</v>
      </c>
      <c r="S181" s="152">
        <f>Vulnerability!Z180</f>
        <v>1.2</v>
      </c>
      <c r="T181" s="152">
        <f>Vulnerability!AC180</f>
        <v>0</v>
      </c>
      <c r="U181" s="152">
        <f>Vulnerability!AI180</f>
        <v>4.4000000000000004</v>
      </c>
      <c r="V181" s="153">
        <f>Vulnerability!AJ180</f>
        <v>2.5</v>
      </c>
      <c r="W181" s="43">
        <f>Vulnerability!AK180</f>
        <v>1.3</v>
      </c>
      <c r="X181" s="44">
        <f t="shared" si="39"/>
        <v>5</v>
      </c>
      <c r="Y181" s="168" t="str">
        <f>'Lack of Coping Capacity'!D180</f>
        <v>x</v>
      </c>
      <c r="Z181" s="151">
        <f>'Lack of Coping Capacity'!G180</f>
        <v>6.9</v>
      </c>
      <c r="AA181" s="43">
        <f>'Lack of Coping Capacity'!H180</f>
        <v>6.9</v>
      </c>
      <c r="AB181" s="151">
        <f>'Lack of Coping Capacity'!M180</f>
        <v>4</v>
      </c>
      <c r="AC181" s="151">
        <f>'Lack of Coping Capacity'!R180</f>
        <v>0.8</v>
      </c>
      <c r="AD181" s="151">
        <f>'Lack of Coping Capacity'!W180</f>
        <v>5.5</v>
      </c>
      <c r="AE181" s="43">
        <f>'Lack of Coping Capacity'!X180</f>
        <v>3.4</v>
      </c>
      <c r="AF181" s="44">
        <f t="shared" si="40"/>
        <v>5.4</v>
      </c>
      <c r="AG181" s="160">
        <f t="shared" si="41"/>
        <v>3.4</v>
      </c>
      <c r="AH181" s="186" t="str">
        <f t="shared" si="37"/>
        <v>Low</v>
      </c>
      <c r="AI181" s="179">
        <f t="shared" si="42"/>
        <v>101</v>
      </c>
      <c r="AJ181" s="182">
        <f>VLOOKUP($B181,'Lack of Reliability Index'!$A$2:$H$192,8,FALSE)</f>
        <v>6.5945945945945947</v>
      </c>
      <c r="AK181" s="51">
        <f>'Imputed and missing data hidden'!BA179</f>
        <v>16</v>
      </c>
      <c r="AL181" s="180">
        <f t="shared" si="43"/>
        <v>0.31372549019607843</v>
      </c>
      <c r="AM181" s="51" t="str">
        <f t="shared" si="44"/>
        <v/>
      </c>
      <c r="AN181" s="181">
        <f>'Indicator Date hidden2'!BB180</f>
        <v>0.48648648648648651</v>
      </c>
      <c r="AO181" s="187"/>
    </row>
    <row r="182" spans="1:41" ht="15.75" thickBot="1" x14ac:dyDescent="0.3">
      <c r="A182" s="130" t="s">
        <v>336</v>
      </c>
      <c r="B182" s="47" t="s">
        <v>335</v>
      </c>
      <c r="C182" s="158">
        <f>'Hazard &amp; Exposure'!AO181</f>
        <v>4.5</v>
      </c>
      <c r="D182" s="157">
        <f>'Hazard &amp; Exposure'!AP181</f>
        <v>5.0999999999999996</v>
      </c>
      <c r="E182" s="157">
        <f>'Hazard &amp; Exposure'!AQ181</f>
        <v>0</v>
      </c>
      <c r="F182" s="157">
        <f>'Hazard &amp; Exposure'!AR181</f>
        <v>0</v>
      </c>
      <c r="G182" s="157">
        <f>'Hazard &amp; Exposure'!AU181</f>
        <v>5.3</v>
      </c>
      <c r="H182" s="43">
        <f>'Hazard &amp; Exposure'!AV181</f>
        <v>3.3</v>
      </c>
      <c r="I182" s="157">
        <f>'Hazard &amp; Exposure'!AY181</f>
        <v>9.4</v>
      </c>
      <c r="J182" s="157">
        <f>'Hazard &amp; Exposure'!BB181</f>
        <v>0</v>
      </c>
      <c r="K182" s="43">
        <f>'Hazard &amp; Exposure'!BC181</f>
        <v>6.6</v>
      </c>
      <c r="L182" s="44">
        <f t="shared" si="38"/>
        <v>5.2</v>
      </c>
      <c r="M182" s="155">
        <f>Vulnerability!E181</f>
        <v>8.5</v>
      </c>
      <c r="N182" s="153">
        <f>Vulnerability!H181</f>
        <v>5.7</v>
      </c>
      <c r="O182" s="153">
        <f>Vulnerability!M181</f>
        <v>3.1</v>
      </c>
      <c r="P182" s="43">
        <f>Vulnerability!N181</f>
        <v>6.5</v>
      </c>
      <c r="Q182" s="153">
        <f>Vulnerability!S181</f>
        <v>8.8000000000000007</v>
      </c>
      <c r="R182" s="152">
        <f>Vulnerability!W181</f>
        <v>6.2</v>
      </c>
      <c r="S182" s="152">
        <f>Vulnerability!Z181</f>
        <v>3.2</v>
      </c>
      <c r="T182" s="152">
        <f>Vulnerability!AC181</f>
        <v>0</v>
      </c>
      <c r="U182" s="152">
        <f>Vulnerability!AI181</f>
        <v>7.7</v>
      </c>
      <c r="V182" s="153">
        <f>Vulnerability!AJ181</f>
        <v>4.9000000000000004</v>
      </c>
      <c r="W182" s="43">
        <f>Vulnerability!AK181</f>
        <v>7.3</v>
      </c>
      <c r="X182" s="44">
        <f t="shared" si="39"/>
        <v>6.9</v>
      </c>
      <c r="Y182" s="168" t="str">
        <f>'Lack of Coping Capacity'!D181</f>
        <v>x</v>
      </c>
      <c r="Z182" s="151">
        <f>'Lack of Coping Capacity'!G181</f>
        <v>6.8</v>
      </c>
      <c r="AA182" s="43">
        <f>'Lack of Coping Capacity'!H181</f>
        <v>6.8</v>
      </c>
      <c r="AB182" s="151">
        <f>'Lack of Coping Capacity'!M181</f>
        <v>7</v>
      </c>
      <c r="AC182" s="151">
        <f>'Lack of Coping Capacity'!R181</f>
        <v>7</v>
      </c>
      <c r="AD182" s="151">
        <f>'Lack of Coping Capacity'!W181</f>
        <v>6.9</v>
      </c>
      <c r="AE182" s="43">
        <f>'Lack of Coping Capacity'!X181</f>
        <v>7</v>
      </c>
      <c r="AF182" s="44">
        <f t="shared" si="40"/>
        <v>6.9</v>
      </c>
      <c r="AG182" s="160">
        <f t="shared" si="41"/>
        <v>6.3</v>
      </c>
      <c r="AH182" s="186" t="str">
        <f t="shared" si="37"/>
        <v>High</v>
      </c>
      <c r="AI182" s="179">
        <f t="shared" si="42"/>
        <v>17</v>
      </c>
      <c r="AJ182" s="182">
        <f>VLOOKUP($B182,'Lack of Reliability Index'!$A$2:$H$192,8,FALSE)</f>
        <v>2.1866666666666656</v>
      </c>
      <c r="AK182" s="51">
        <f>'Imputed and missing data hidden'!BA180</f>
        <v>1</v>
      </c>
      <c r="AL182" s="180">
        <f t="shared" si="43"/>
        <v>1.9607843137254902E-2</v>
      </c>
      <c r="AM182" s="51" t="str">
        <f t="shared" si="44"/>
        <v/>
      </c>
      <c r="AN182" s="181">
        <f>'Indicator Date hidden2'!BB181</f>
        <v>0.36</v>
      </c>
      <c r="AO182" s="187"/>
    </row>
    <row r="183" spans="1:41" ht="15.75" thickBot="1" x14ac:dyDescent="0.3">
      <c r="A183" s="130" t="s">
        <v>338</v>
      </c>
      <c r="B183" s="47" t="s">
        <v>337</v>
      </c>
      <c r="C183" s="158">
        <f>'Hazard &amp; Exposure'!AO182</f>
        <v>2.7</v>
      </c>
      <c r="D183" s="157">
        <f>'Hazard &amp; Exposure'!AP182</f>
        <v>7.1</v>
      </c>
      <c r="E183" s="157">
        <f>'Hazard &amp; Exposure'!AQ182</f>
        <v>0</v>
      </c>
      <c r="F183" s="157">
        <f>'Hazard &amp; Exposure'!AR182</f>
        <v>0</v>
      </c>
      <c r="G183" s="157">
        <f>'Hazard &amp; Exposure'!AU182</f>
        <v>3.3</v>
      </c>
      <c r="H183" s="43">
        <f>'Hazard &amp; Exposure'!AV182</f>
        <v>3.1</v>
      </c>
      <c r="I183" s="157">
        <f>'Hazard &amp; Exposure'!AY182</f>
        <v>10</v>
      </c>
      <c r="J183" s="157">
        <f>'Hazard &amp; Exposure'!BB182</f>
        <v>9</v>
      </c>
      <c r="K183" s="43">
        <f>'Hazard &amp; Exposure'!BC182</f>
        <v>9</v>
      </c>
      <c r="L183" s="44">
        <f t="shared" si="38"/>
        <v>7</v>
      </c>
      <c r="M183" s="155">
        <f>Vulnerability!E182</f>
        <v>1.9</v>
      </c>
      <c r="N183" s="153">
        <f>Vulnerability!H182</f>
        <v>1.9</v>
      </c>
      <c r="O183" s="153">
        <f>Vulnerability!M182</f>
        <v>1.2</v>
      </c>
      <c r="P183" s="43">
        <f>Vulnerability!N182</f>
        <v>1.7</v>
      </c>
      <c r="Q183" s="153">
        <f>Vulnerability!S182</f>
        <v>8.1</v>
      </c>
      <c r="R183" s="152">
        <f>Vulnerability!W182</f>
        <v>1.7</v>
      </c>
      <c r="S183" s="152">
        <f>Vulnerability!Z182</f>
        <v>0.7</v>
      </c>
      <c r="T183" s="152">
        <f>Vulnerability!AC182</f>
        <v>0</v>
      </c>
      <c r="U183" s="152">
        <f>Vulnerability!AI182</f>
        <v>2.6</v>
      </c>
      <c r="V183" s="153">
        <f>Vulnerability!AJ182</f>
        <v>1.3</v>
      </c>
      <c r="W183" s="43">
        <f>Vulnerability!AK182</f>
        <v>5.7</v>
      </c>
      <c r="X183" s="44">
        <f t="shared" si="39"/>
        <v>4</v>
      </c>
      <c r="Y183" s="168" t="str">
        <f>'Lack of Coping Capacity'!D182</f>
        <v>x</v>
      </c>
      <c r="Z183" s="151">
        <f>'Lack of Coping Capacity'!G182</f>
        <v>6.6</v>
      </c>
      <c r="AA183" s="43">
        <f>'Lack of Coping Capacity'!H182</f>
        <v>6.6</v>
      </c>
      <c r="AB183" s="151">
        <f>'Lack of Coping Capacity'!M182</f>
        <v>2.2000000000000002</v>
      </c>
      <c r="AC183" s="151">
        <f>'Lack of Coping Capacity'!R182</f>
        <v>1.3</v>
      </c>
      <c r="AD183" s="151">
        <f>'Lack of Coping Capacity'!W182</f>
        <v>5</v>
      </c>
      <c r="AE183" s="43">
        <f>'Lack of Coping Capacity'!X182</f>
        <v>2.8</v>
      </c>
      <c r="AF183" s="44">
        <f t="shared" si="40"/>
        <v>5</v>
      </c>
      <c r="AG183" s="160">
        <f t="shared" si="41"/>
        <v>5.2</v>
      </c>
      <c r="AH183" s="186" t="str">
        <f t="shared" si="37"/>
        <v>High</v>
      </c>
      <c r="AI183" s="179">
        <f t="shared" si="42"/>
        <v>38</v>
      </c>
      <c r="AJ183" s="182">
        <f>VLOOKUP($B183,'Lack of Reliability Index'!$A$2:$H$192,8,FALSE)</f>
        <v>2.3888888888888884</v>
      </c>
      <c r="AK183" s="51">
        <f>'Imputed and missing data hidden'!BA181</f>
        <v>3</v>
      </c>
      <c r="AL183" s="180">
        <f t="shared" si="43"/>
        <v>5.8823529411764705E-2</v>
      </c>
      <c r="AM183" s="51" t="str">
        <f t="shared" si="44"/>
        <v>YES</v>
      </c>
      <c r="AN183" s="181">
        <f>'Indicator Date hidden2'!BB182</f>
        <v>0.20833333333333334</v>
      </c>
      <c r="AO183" s="187"/>
    </row>
    <row r="184" spans="1:41" ht="15.75" thickBot="1" x14ac:dyDescent="0.3">
      <c r="A184" s="130" t="s">
        <v>340</v>
      </c>
      <c r="B184" s="47" t="s">
        <v>339</v>
      </c>
      <c r="C184" s="158">
        <f>'Hazard &amp; Exposure'!AO183</f>
        <v>9</v>
      </c>
      <c r="D184" s="157">
        <f>'Hazard &amp; Exposure'!AP183</f>
        <v>3.8</v>
      </c>
      <c r="E184" s="157">
        <f>'Hazard &amp; Exposure'!AQ183</f>
        <v>7</v>
      </c>
      <c r="F184" s="157">
        <f>'Hazard &amp; Exposure'!AR183</f>
        <v>1.8</v>
      </c>
      <c r="G184" s="157">
        <f>'Hazard &amp; Exposure'!AU183</f>
        <v>4.0999999999999996</v>
      </c>
      <c r="H184" s="43">
        <f>'Hazard &amp; Exposure'!AV183</f>
        <v>5.8</v>
      </c>
      <c r="I184" s="157">
        <f>'Hazard &amp; Exposure'!AY183</f>
        <v>0.1</v>
      </c>
      <c r="J184" s="157">
        <f>'Hazard &amp; Exposure'!BB183</f>
        <v>0</v>
      </c>
      <c r="K184" s="43">
        <f>'Hazard &amp; Exposure'!BC183</f>
        <v>0.1</v>
      </c>
      <c r="L184" s="44">
        <f t="shared" si="38"/>
        <v>3.5</v>
      </c>
      <c r="M184" s="155">
        <f>Vulnerability!E183</f>
        <v>1.7</v>
      </c>
      <c r="N184" s="153">
        <f>Vulnerability!H183</f>
        <v>3.1</v>
      </c>
      <c r="O184" s="153">
        <f>Vulnerability!M183</f>
        <v>0</v>
      </c>
      <c r="P184" s="43">
        <f>Vulnerability!N183</f>
        <v>1.6</v>
      </c>
      <c r="Q184" s="153">
        <f>Vulnerability!S183</f>
        <v>0.9</v>
      </c>
      <c r="R184" s="152">
        <f>Vulnerability!W183</f>
        <v>0</v>
      </c>
      <c r="S184" s="152">
        <f>Vulnerability!Z183</f>
        <v>0.6</v>
      </c>
      <c r="T184" s="152">
        <f>Vulnerability!AC183</f>
        <v>0</v>
      </c>
      <c r="U184" s="152">
        <f>Vulnerability!AI183</f>
        <v>1.8</v>
      </c>
      <c r="V184" s="153">
        <f>Vulnerability!AJ183</f>
        <v>0.6</v>
      </c>
      <c r="W184" s="43">
        <f>Vulnerability!AK183</f>
        <v>0.8</v>
      </c>
      <c r="X184" s="44">
        <f t="shared" si="39"/>
        <v>1.2</v>
      </c>
      <c r="Y184" s="168">
        <f>'Lack of Coping Capacity'!D183</f>
        <v>2.1</v>
      </c>
      <c r="Z184" s="151">
        <f>'Lack of Coping Capacity'!G183</f>
        <v>2.6</v>
      </c>
      <c r="AA184" s="43">
        <f>'Lack of Coping Capacity'!H183</f>
        <v>2.4</v>
      </c>
      <c r="AB184" s="151">
        <f>'Lack of Coping Capacity'!M183</f>
        <v>0.6</v>
      </c>
      <c r="AC184" s="151">
        <f>'Lack of Coping Capacity'!R183</f>
        <v>1.9</v>
      </c>
      <c r="AD184" s="151">
        <f>'Lack of Coping Capacity'!W183</f>
        <v>1.4</v>
      </c>
      <c r="AE184" s="43">
        <f>'Lack of Coping Capacity'!X183</f>
        <v>1.3</v>
      </c>
      <c r="AF184" s="44">
        <f t="shared" si="40"/>
        <v>1.9</v>
      </c>
      <c r="AG184" s="160">
        <f t="shared" si="41"/>
        <v>2</v>
      </c>
      <c r="AH184" s="186" t="str">
        <f t="shared" si="37"/>
        <v>Low</v>
      </c>
      <c r="AI184" s="179">
        <f t="shared" si="42"/>
        <v>153</v>
      </c>
      <c r="AJ184" s="182">
        <f>VLOOKUP($B184,'Lack of Reliability Index'!$A$2:$H$192,8,FALSE)</f>
        <v>3.2761904761904761</v>
      </c>
      <c r="AK184" s="51">
        <f>'Imputed and missing data hidden'!BA182</f>
        <v>8</v>
      </c>
      <c r="AL184" s="180">
        <f t="shared" si="43"/>
        <v>0.15686274509803921</v>
      </c>
      <c r="AM184" s="51" t="str">
        <f t="shared" si="44"/>
        <v/>
      </c>
      <c r="AN184" s="181">
        <f>'Indicator Date hidden2'!BB183</f>
        <v>0.21428571428571427</v>
      </c>
      <c r="AO184" s="187"/>
    </row>
    <row r="185" spans="1:41" ht="15.75" thickBot="1" x14ac:dyDescent="0.3">
      <c r="A185" s="130" t="s">
        <v>851</v>
      </c>
      <c r="B185" s="47" t="s">
        <v>341</v>
      </c>
      <c r="C185" s="158">
        <f>'Hazard &amp; Exposure'!AO184</f>
        <v>0.1</v>
      </c>
      <c r="D185" s="157">
        <f>'Hazard &amp; Exposure'!AP184</f>
        <v>4.8</v>
      </c>
      <c r="E185" s="157">
        <f>'Hazard &amp; Exposure'!AQ184</f>
        <v>4.9000000000000004</v>
      </c>
      <c r="F185" s="157">
        <f>'Hazard &amp; Exposure'!AR184</f>
        <v>0</v>
      </c>
      <c r="G185" s="157">
        <f>'Hazard &amp; Exposure'!AU184</f>
        <v>0.5</v>
      </c>
      <c r="H185" s="43">
        <f>'Hazard &amp; Exposure'!AV184</f>
        <v>2.4</v>
      </c>
      <c r="I185" s="157">
        <f>'Hazard &amp; Exposure'!AY184</f>
        <v>4.0999999999999996</v>
      </c>
      <c r="J185" s="157">
        <f>'Hazard &amp; Exposure'!BB184</f>
        <v>0</v>
      </c>
      <c r="K185" s="43">
        <f>'Hazard &amp; Exposure'!BC184</f>
        <v>2.9</v>
      </c>
      <c r="L185" s="44">
        <f t="shared" si="38"/>
        <v>2.7</v>
      </c>
      <c r="M185" s="155">
        <f>Vulnerability!E184</f>
        <v>0.6</v>
      </c>
      <c r="N185" s="153">
        <f>Vulnerability!H184</f>
        <v>1.8</v>
      </c>
      <c r="O185" s="153">
        <f>Vulnerability!M184</f>
        <v>0</v>
      </c>
      <c r="P185" s="43">
        <f>Vulnerability!N184</f>
        <v>0.8</v>
      </c>
      <c r="Q185" s="153">
        <f>Vulnerability!S184</f>
        <v>5.4</v>
      </c>
      <c r="R185" s="152">
        <f>Vulnerability!W184</f>
        <v>0.4</v>
      </c>
      <c r="S185" s="152">
        <f>Vulnerability!Z184</f>
        <v>0.3</v>
      </c>
      <c r="T185" s="152">
        <f>Vulnerability!AC184</f>
        <v>0</v>
      </c>
      <c r="U185" s="152">
        <f>Vulnerability!AI184</f>
        <v>0.9</v>
      </c>
      <c r="V185" s="153">
        <f>Vulnerability!AJ184</f>
        <v>0.4</v>
      </c>
      <c r="W185" s="43">
        <f>Vulnerability!AK184</f>
        <v>3.3</v>
      </c>
      <c r="X185" s="44">
        <f t="shared" si="39"/>
        <v>2.1</v>
      </c>
      <c r="Y185" s="168">
        <f>'Lack of Coping Capacity'!D184</f>
        <v>2.1</v>
      </c>
      <c r="Z185" s="151">
        <f>'Lack of Coping Capacity'!G184</f>
        <v>1.8</v>
      </c>
      <c r="AA185" s="43">
        <f>'Lack of Coping Capacity'!H184</f>
        <v>2</v>
      </c>
      <c r="AB185" s="151">
        <f>'Lack of Coping Capacity'!M184</f>
        <v>1.6</v>
      </c>
      <c r="AC185" s="151">
        <f>'Lack of Coping Capacity'!R184</f>
        <v>0</v>
      </c>
      <c r="AD185" s="151">
        <f>'Lack of Coping Capacity'!W184</f>
        <v>1.2</v>
      </c>
      <c r="AE185" s="43">
        <f>'Lack of Coping Capacity'!X184</f>
        <v>0.9</v>
      </c>
      <c r="AF185" s="44">
        <f t="shared" si="40"/>
        <v>1.5</v>
      </c>
      <c r="AG185" s="160">
        <f t="shared" si="41"/>
        <v>2</v>
      </c>
      <c r="AH185" s="186" t="str">
        <f t="shared" si="37"/>
        <v>Low</v>
      </c>
      <c r="AI185" s="179">
        <f t="shared" si="42"/>
        <v>153</v>
      </c>
      <c r="AJ185" s="182">
        <f>VLOOKUP($B185,'Lack of Reliability Index'!$A$2:$H$192,8,FALSE)</f>
        <v>2.2814814814814808</v>
      </c>
      <c r="AK185" s="51">
        <f>'Imputed and missing data hidden'!BA183</f>
        <v>5</v>
      </c>
      <c r="AL185" s="180">
        <f t="shared" si="43"/>
        <v>9.8039215686274508E-2</v>
      </c>
      <c r="AM185" s="51" t="str">
        <f t="shared" si="44"/>
        <v/>
      </c>
      <c r="AN185" s="181">
        <f>'Indicator Date hidden2'!BB184</f>
        <v>0.17777777777777778</v>
      </c>
      <c r="AO185" s="187"/>
    </row>
    <row r="186" spans="1:41" ht="15.75" thickBot="1" x14ac:dyDescent="0.3">
      <c r="A186" s="130" t="s">
        <v>343</v>
      </c>
      <c r="B186" s="47" t="s">
        <v>342</v>
      </c>
      <c r="C186" s="158">
        <f>'Hazard &amp; Exposure'!AO185</f>
        <v>7.9</v>
      </c>
      <c r="D186" s="157">
        <f>'Hazard &amp; Exposure'!AP185</f>
        <v>6.4</v>
      </c>
      <c r="E186" s="157">
        <f>'Hazard &amp; Exposure'!AQ185</f>
        <v>7.9</v>
      </c>
      <c r="F186" s="157">
        <f>'Hazard &amp; Exposure'!AR185</f>
        <v>7.6</v>
      </c>
      <c r="G186" s="157">
        <f>'Hazard &amp; Exposure'!AU185</f>
        <v>4.5</v>
      </c>
      <c r="H186" s="43">
        <f>'Hazard &amp; Exposure'!AV185</f>
        <v>7</v>
      </c>
      <c r="I186" s="157">
        <f>'Hazard &amp; Exposure'!AY185</f>
        <v>9.4</v>
      </c>
      <c r="J186" s="157">
        <f>'Hazard &amp; Exposure'!BB185</f>
        <v>0</v>
      </c>
      <c r="K186" s="43">
        <f>'Hazard &amp; Exposure'!BC185</f>
        <v>6.6</v>
      </c>
      <c r="L186" s="44">
        <f t="shared" si="38"/>
        <v>6.8</v>
      </c>
      <c r="M186" s="155">
        <f>Vulnerability!E185</f>
        <v>0.5</v>
      </c>
      <c r="N186" s="153">
        <f>Vulnerability!H185</f>
        <v>3.4</v>
      </c>
      <c r="O186" s="153">
        <f>Vulnerability!M185</f>
        <v>0</v>
      </c>
      <c r="P186" s="43">
        <f>Vulnerability!N185</f>
        <v>1.1000000000000001</v>
      </c>
      <c r="Q186" s="153">
        <f>Vulnerability!S185</f>
        <v>5.7</v>
      </c>
      <c r="R186" s="152">
        <f>Vulnerability!W185</f>
        <v>0.1</v>
      </c>
      <c r="S186" s="152">
        <f>Vulnerability!Z185</f>
        <v>0.3</v>
      </c>
      <c r="T186" s="152">
        <f>Vulnerability!AC185</f>
        <v>6.7</v>
      </c>
      <c r="U186" s="152">
        <f>Vulnerability!AI185</f>
        <v>0.2</v>
      </c>
      <c r="V186" s="153">
        <f>Vulnerability!AJ185</f>
        <v>2.4</v>
      </c>
      <c r="W186" s="43">
        <f>Vulnerability!AK185</f>
        <v>4.2</v>
      </c>
      <c r="X186" s="44">
        <f t="shared" si="39"/>
        <v>2.8</v>
      </c>
      <c r="Y186" s="168">
        <f>'Lack of Coping Capacity'!D185</f>
        <v>3</v>
      </c>
      <c r="Z186" s="151">
        <f>'Lack of Coping Capacity'!G185</f>
        <v>2.2999999999999998</v>
      </c>
      <c r="AA186" s="43">
        <f>'Lack of Coping Capacity'!H185</f>
        <v>2.7</v>
      </c>
      <c r="AB186" s="151">
        <f>'Lack of Coping Capacity'!M185</f>
        <v>2.1</v>
      </c>
      <c r="AC186" s="151">
        <f>'Lack of Coping Capacity'!R185</f>
        <v>1</v>
      </c>
      <c r="AD186" s="151">
        <f>'Lack of Coping Capacity'!W185</f>
        <v>1.5</v>
      </c>
      <c r="AE186" s="43">
        <f>'Lack of Coping Capacity'!X185</f>
        <v>1.5</v>
      </c>
      <c r="AF186" s="44">
        <f t="shared" si="40"/>
        <v>2.1</v>
      </c>
      <c r="AG186" s="160">
        <f t="shared" si="41"/>
        <v>3.4</v>
      </c>
      <c r="AH186" s="186" t="str">
        <f t="shared" si="37"/>
        <v>Low</v>
      </c>
      <c r="AI186" s="179">
        <f t="shared" si="42"/>
        <v>101</v>
      </c>
      <c r="AJ186" s="182">
        <f>VLOOKUP($B186,'Lack of Reliability Index'!$A$2:$H$192,8,FALSE)</f>
        <v>3.1111111111111107</v>
      </c>
      <c r="AK186" s="51">
        <f>'Imputed and missing data hidden'!BA184</f>
        <v>5</v>
      </c>
      <c r="AL186" s="180">
        <f t="shared" si="43"/>
        <v>9.8039215686274508E-2</v>
      </c>
      <c r="AM186" s="51" t="str">
        <f t="shared" si="44"/>
        <v/>
      </c>
      <c r="AN186" s="181">
        <f>'Indicator Date hidden2'!BB185</f>
        <v>0.33333333333333331</v>
      </c>
      <c r="AO186" s="187"/>
    </row>
    <row r="187" spans="1:41" ht="15.75" thickBot="1" x14ac:dyDescent="0.3">
      <c r="A187" s="130" t="s">
        <v>345</v>
      </c>
      <c r="B187" s="47" t="s">
        <v>344</v>
      </c>
      <c r="C187" s="158">
        <f>'Hazard &amp; Exposure'!AO186</f>
        <v>0.1</v>
      </c>
      <c r="D187" s="157">
        <f>'Hazard &amp; Exposure'!AP186</f>
        <v>3.9</v>
      </c>
      <c r="E187" s="157">
        <f>'Hazard &amp; Exposure'!AQ186</f>
        <v>0</v>
      </c>
      <c r="F187" s="157">
        <f>'Hazard &amp; Exposure'!AR186</f>
        <v>0</v>
      </c>
      <c r="G187" s="157">
        <f>'Hazard &amp; Exposure'!AU186</f>
        <v>1.8</v>
      </c>
      <c r="H187" s="43">
        <f>'Hazard &amp; Exposure'!AV186</f>
        <v>1.3</v>
      </c>
      <c r="I187" s="157">
        <f>'Hazard &amp; Exposure'!AY186</f>
        <v>0</v>
      </c>
      <c r="J187" s="157">
        <f>'Hazard &amp; Exposure'!BB186</f>
        <v>0</v>
      </c>
      <c r="K187" s="43">
        <f>'Hazard &amp; Exposure'!BC186</f>
        <v>0</v>
      </c>
      <c r="L187" s="44">
        <f t="shared" si="38"/>
        <v>0.7</v>
      </c>
      <c r="M187" s="155">
        <f>Vulnerability!E186</f>
        <v>2.4</v>
      </c>
      <c r="N187" s="153">
        <f>Vulnerability!H186</f>
        <v>3.8</v>
      </c>
      <c r="O187" s="153">
        <f>Vulnerability!M186</f>
        <v>0.1</v>
      </c>
      <c r="P187" s="43">
        <f>Vulnerability!N186</f>
        <v>2.2000000000000002</v>
      </c>
      <c r="Q187" s="153">
        <f>Vulnerability!S186</f>
        <v>0.9</v>
      </c>
      <c r="R187" s="152">
        <f>Vulnerability!W186</f>
        <v>0.9</v>
      </c>
      <c r="S187" s="152">
        <f>Vulnerability!Z186</f>
        <v>0.9</v>
      </c>
      <c r="T187" s="152">
        <f>Vulnerability!AC186</f>
        <v>0.5</v>
      </c>
      <c r="U187" s="152">
        <f>Vulnerability!AI186</f>
        <v>1.7</v>
      </c>
      <c r="V187" s="153">
        <f>Vulnerability!AJ186</f>
        <v>1</v>
      </c>
      <c r="W187" s="43">
        <f>Vulnerability!AK186</f>
        <v>1</v>
      </c>
      <c r="X187" s="44">
        <f t="shared" si="39"/>
        <v>1.6</v>
      </c>
      <c r="Y187" s="168">
        <f>'Lack of Coping Capacity'!D186</f>
        <v>4</v>
      </c>
      <c r="Z187" s="151">
        <f>'Lack of Coping Capacity'!G186</f>
        <v>3.5</v>
      </c>
      <c r="AA187" s="43">
        <f>'Lack of Coping Capacity'!H186</f>
        <v>3.8</v>
      </c>
      <c r="AB187" s="151">
        <f>'Lack of Coping Capacity'!M186</f>
        <v>1.6</v>
      </c>
      <c r="AC187" s="151">
        <f>'Lack of Coping Capacity'!R186</f>
        <v>2.4</v>
      </c>
      <c r="AD187" s="151">
        <f>'Lack of Coping Capacity'!W186</f>
        <v>1.5</v>
      </c>
      <c r="AE187" s="43">
        <f>'Lack of Coping Capacity'!X186</f>
        <v>1.8</v>
      </c>
      <c r="AF187" s="44">
        <f t="shared" si="40"/>
        <v>2.9</v>
      </c>
      <c r="AG187" s="160">
        <f t="shared" si="41"/>
        <v>1.5</v>
      </c>
      <c r="AH187" s="186" t="str">
        <f t="shared" si="37"/>
        <v>Very Low</v>
      </c>
      <c r="AI187" s="179">
        <f t="shared" si="42"/>
        <v>173</v>
      </c>
      <c r="AJ187" s="182">
        <f>VLOOKUP($B187,'Lack of Reliability Index'!$A$2:$H$192,8,FALSE)</f>
        <v>2.4222222222222207</v>
      </c>
      <c r="AK187" s="51">
        <f>'Imputed and missing data hidden'!BA185</f>
        <v>2</v>
      </c>
      <c r="AL187" s="180">
        <f t="shared" si="43"/>
        <v>3.9215686274509803E-2</v>
      </c>
      <c r="AM187" s="51" t="str">
        <f t="shared" si="44"/>
        <v/>
      </c>
      <c r="AN187" s="181">
        <f>'Indicator Date hidden2'!BB186</f>
        <v>0.35416666666666669</v>
      </c>
      <c r="AO187" s="187"/>
    </row>
    <row r="188" spans="1:41" ht="15.75" thickBot="1" x14ac:dyDescent="0.3">
      <c r="A188" s="130" t="s">
        <v>347</v>
      </c>
      <c r="B188" s="47" t="s">
        <v>346</v>
      </c>
      <c r="C188" s="158">
        <f>'Hazard &amp; Exposure'!AO187</f>
        <v>9.9</v>
      </c>
      <c r="D188" s="157">
        <f>'Hazard &amp; Exposure'!AP187</f>
        <v>6.3</v>
      </c>
      <c r="E188" s="157">
        <f>'Hazard &amp; Exposure'!AQ187</f>
        <v>0</v>
      </c>
      <c r="F188" s="157">
        <f>'Hazard &amp; Exposure'!AR187</f>
        <v>0</v>
      </c>
      <c r="G188" s="157">
        <f>'Hazard &amp; Exposure'!AU187</f>
        <v>6.6</v>
      </c>
      <c r="H188" s="43">
        <f>'Hazard &amp; Exposure'!AV187</f>
        <v>6.1</v>
      </c>
      <c r="I188" s="157">
        <f>'Hazard &amp; Exposure'!AY187</f>
        <v>5</v>
      </c>
      <c r="J188" s="157">
        <f>'Hazard &amp; Exposure'!BB187</f>
        <v>0</v>
      </c>
      <c r="K188" s="43">
        <f>'Hazard &amp; Exposure'!BC187</f>
        <v>3.5</v>
      </c>
      <c r="L188" s="44">
        <f t="shared" si="38"/>
        <v>4.9000000000000004</v>
      </c>
      <c r="M188" s="155">
        <f>Vulnerability!E187</f>
        <v>4</v>
      </c>
      <c r="N188" s="153">
        <f>Vulnerability!H187</f>
        <v>3.8</v>
      </c>
      <c r="O188" s="153">
        <f>Vulnerability!M187</f>
        <v>0.3</v>
      </c>
      <c r="P188" s="43">
        <f>Vulnerability!N187</f>
        <v>3</v>
      </c>
      <c r="Q188" s="153">
        <f>Vulnerability!S187</f>
        <v>0</v>
      </c>
      <c r="R188" s="152">
        <f>Vulnerability!W187</f>
        <v>0.9</v>
      </c>
      <c r="S188" s="152">
        <f>Vulnerability!Z187</f>
        <v>1.5</v>
      </c>
      <c r="T188" s="152">
        <f>Vulnerability!AC187</f>
        <v>0</v>
      </c>
      <c r="U188" s="152">
        <f>Vulnerability!AI187</f>
        <v>2.4</v>
      </c>
      <c r="V188" s="153">
        <f>Vulnerability!AJ187</f>
        <v>1.2</v>
      </c>
      <c r="W188" s="43">
        <f>Vulnerability!AK187</f>
        <v>0.6</v>
      </c>
      <c r="X188" s="44">
        <f t="shared" si="39"/>
        <v>1.9</v>
      </c>
      <c r="Y188" s="168">
        <f>'Lack of Coping Capacity'!D187</f>
        <v>2.6</v>
      </c>
      <c r="Z188" s="151">
        <f>'Lack of Coping Capacity'!G187</f>
        <v>7</v>
      </c>
      <c r="AA188" s="43">
        <f>'Lack of Coping Capacity'!H187</f>
        <v>4.8</v>
      </c>
      <c r="AB188" s="151">
        <f>'Lack of Coping Capacity'!M187</f>
        <v>3</v>
      </c>
      <c r="AC188" s="151">
        <f>'Lack of Coping Capacity'!R187</f>
        <v>3.6</v>
      </c>
      <c r="AD188" s="151">
        <f>'Lack of Coping Capacity'!W187</f>
        <v>3.3</v>
      </c>
      <c r="AE188" s="43">
        <f>'Lack of Coping Capacity'!X187</f>
        <v>3.3</v>
      </c>
      <c r="AF188" s="44">
        <f t="shared" si="40"/>
        <v>4.0999999999999996</v>
      </c>
      <c r="AG188" s="160">
        <f t="shared" si="41"/>
        <v>3.4</v>
      </c>
      <c r="AH188" s="186" t="str">
        <f t="shared" si="37"/>
        <v>Low</v>
      </c>
      <c r="AI188" s="179">
        <f t="shared" si="42"/>
        <v>101</v>
      </c>
      <c r="AJ188" s="182">
        <f>VLOOKUP($B188,'Lack of Reliability Index'!$A$2:$H$192,8,FALSE)</f>
        <v>5.0666666666666673</v>
      </c>
      <c r="AK188" s="51">
        <f>'Imputed and missing data hidden'!BA186</f>
        <v>4</v>
      </c>
      <c r="AL188" s="180">
        <f t="shared" si="43"/>
        <v>7.8431372549019607E-2</v>
      </c>
      <c r="AM188" s="51" t="str">
        <f t="shared" si="44"/>
        <v/>
      </c>
      <c r="AN188" s="181">
        <f>'Indicator Date hidden2'!BB187</f>
        <v>0.80434782608695654</v>
      </c>
      <c r="AO188" s="187"/>
    </row>
    <row r="189" spans="1:41" ht="15.75" thickBot="1" x14ac:dyDescent="0.3">
      <c r="A189" s="130" t="s">
        <v>349</v>
      </c>
      <c r="B189" s="47" t="s">
        <v>348</v>
      </c>
      <c r="C189" s="158">
        <f>'Hazard &amp; Exposure'!AO188</f>
        <v>3.5</v>
      </c>
      <c r="D189" s="157">
        <f>'Hazard &amp; Exposure'!AP188</f>
        <v>0.1</v>
      </c>
      <c r="E189" s="157">
        <f>'Hazard &amp; Exposure'!AQ188</f>
        <v>8.6</v>
      </c>
      <c r="F189" s="157">
        <f>'Hazard &amp; Exposure'!AR188</f>
        <v>5.0999999999999996</v>
      </c>
      <c r="G189" s="157">
        <f>'Hazard &amp; Exposure'!AU188</f>
        <v>1.5</v>
      </c>
      <c r="H189" s="43">
        <f>'Hazard &amp; Exposure'!AV188</f>
        <v>4.5999999999999996</v>
      </c>
      <c r="I189" s="157">
        <f>'Hazard &amp; Exposure'!AY188</f>
        <v>0.1</v>
      </c>
      <c r="J189" s="157">
        <f>'Hazard &amp; Exposure'!BB188</f>
        <v>0</v>
      </c>
      <c r="K189" s="43">
        <f>'Hazard &amp; Exposure'!BC188</f>
        <v>0.1</v>
      </c>
      <c r="L189" s="44">
        <f t="shared" si="38"/>
        <v>2.6</v>
      </c>
      <c r="M189" s="155">
        <f>Vulnerability!E188</f>
        <v>6.8</v>
      </c>
      <c r="N189" s="153">
        <f>Vulnerability!H188</f>
        <v>3</v>
      </c>
      <c r="O189" s="153">
        <f>Vulnerability!M188</f>
        <v>10</v>
      </c>
      <c r="P189" s="43">
        <f>Vulnerability!N188</f>
        <v>6.7</v>
      </c>
      <c r="Q189" s="153">
        <f>Vulnerability!S188</f>
        <v>0</v>
      </c>
      <c r="R189" s="152">
        <f>Vulnerability!W188</f>
        <v>0.7</v>
      </c>
      <c r="S189" s="152">
        <f>Vulnerability!Z188</f>
        <v>2.2999999999999998</v>
      </c>
      <c r="T189" s="152">
        <f>Vulnerability!AC188</f>
        <v>2.5</v>
      </c>
      <c r="U189" s="152">
        <f>Vulnerability!AI188</f>
        <v>1.7</v>
      </c>
      <c r="V189" s="153">
        <f>Vulnerability!AJ188</f>
        <v>1.8</v>
      </c>
      <c r="W189" s="43">
        <f>Vulnerability!AK188</f>
        <v>0.9</v>
      </c>
      <c r="X189" s="44">
        <f t="shared" si="39"/>
        <v>4.4000000000000004</v>
      </c>
      <c r="Y189" s="168">
        <f>'Lack of Coping Capacity'!D188</f>
        <v>5.4</v>
      </c>
      <c r="Z189" s="151">
        <f>'Lack of Coping Capacity'!G188</f>
        <v>6.3</v>
      </c>
      <c r="AA189" s="43">
        <f>'Lack of Coping Capacity'!H188</f>
        <v>5.9</v>
      </c>
      <c r="AB189" s="151">
        <f>'Lack of Coping Capacity'!M188</f>
        <v>5.4</v>
      </c>
      <c r="AC189" s="151">
        <f>'Lack of Coping Capacity'!R188</f>
        <v>5</v>
      </c>
      <c r="AD189" s="151">
        <f>'Lack of Coping Capacity'!W188</f>
        <v>7.6</v>
      </c>
      <c r="AE189" s="43">
        <f>'Lack of Coping Capacity'!X188</f>
        <v>6</v>
      </c>
      <c r="AF189" s="44">
        <f t="shared" si="40"/>
        <v>6</v>
      </c>
      <c r="AG189" s="160">
        <f t="shared" si="41"/>
        <v>4.0999999999999996</v>
      </c>
      <c r="AH189" s="186" t="str">
        <f t="shared" si="37"/>
        <v>Medium</v>
      </c>
      <c r="AI189" s="179">
        <f t="shared" si="42"/>
        <v>79</v>
      </c>
      <c r="AJ189" s="182">
        <f>VLOOKUP($B189,'Lack of Reliability Index'!$A$2:$H$192,8,FALSE)</f>
        <v>5.0370370370370381</v>
      </c>
      <c r="AK189" s="51">
        <f>'Imputed and missing data hidden'!BA187</f>
        <v>6</v>
      </c>
      <c r="AL189" s="180">
        <f t="shared" si="43"/>
        <v>0.11764705882352941</v>
      </c>
      <c r="AM189" s="51" t="str">
        <f t="shared" si="44"/>
        <v/>
      </c>
      <c r="AN189" s="181">
        <f>'Indicator Date hidden2'!BB188</f>
        <v>0.64444444444444449</v>
      </c>
      <c r="AO189" s="187"/>
    </row>
    <row r="190" spans="1:41" ht="15.75" thickBot="1" x14ac:dyDescent="0.3">
      <c r="A190" s="130" t="s">
        <v>852</v>
      </c>
      <c r="B190" s="47" t="s">
        <v>350</v>
      </c>
      <c r="C190" s="158">
        <f>'Hazard &amp; Exposure'!AO189</f>
        <v>8.8000000000000007</v>
      </c>
      <c r="D190" s="157">
        <f>'Hazard &amp; Exposure'!AP189</f>
        <v>5.6</v>
      </c>
      <c r="E190" s="157">
        <f>'Hazard &amp; Exposure'!AQ189</f>
        <v>6.8</v>
      </c>
      <c r="F190" s="157">
        <f>'Hazard &amp; Exposure'!AR189</f>
        <v>4.5999999999999996</v>
      </c>
      <c r="G190" s="157">
        <f>'Hazard &amp; Exposure'!AU189</f>
        <v>1.3</v>
      </c>
      <c r="H190" s="43">
        <f>'Hazard &amp; Exposure'!AV189</f>
        <v>6</v>
      </c>
      <c r="I190" s="157">
        <f>'Hazard &amp; Exposure'!AY189</f>
        <v>8.1999999999999993</v>
      </c>
      <c r="J190" s="157">
        <f>'Hazard &amp; Exposure'!BB189</f>
        <v>0</v>
      </c>
      <c r="K190" s="43">
        <f>'Hazard &amp; Exposure'!BC189</f>
        <v>5.7</v>
      </c>
      <c r="L190" s="44">
        <f t="shared" si="38"/>
        <v>5.9</v>
      </c>
      <c r="M190" s="155">
        <f>Vulnerability!E189</f>
        <v>2.8</v>
      </c>
      <c r="N190" s="153">
        <f>Vulnerability!H189</f>
        <v>5.8</v>
      </c>
      <c r="O190" s="153">
        <f>Vulnerability!M189</f>
        <v>0</v>
      </c>
      <c r="P190" s="43">
        <f>Vulnerability!N189</f>
        <v>2.9</v>
      </c>
      <c r="Q190" s="153">
        <f>Vulnerability!S189</f>
        <v>5.7</v>
      </c>
      <c r="R190" s="152">
        <f>Vulnerability!W189</f>
        <v>0.7</v>
      </c>
      <c r="S190" s="152">
        <f>Vulnerability!Z189</f>
        <v>1</v>
      </c>
      <c r="T190" s="152">
        <f>Vulnerability!AC189</f>
        <v>0</v>
      </c>
      <c r="U190" s="152">
        <f>Vulnerability!AI189</f>
        <v>4.4000000000000004</v>
      </c>
      <c r="V190" s="153">
        <f>Vulnerability!AJ189</f>
        <v>1.7</v>
      </c>
      <c r="W190" s="43">
        <f>Vulnerability!AK189</f>
        <v>4</v>
      </c>
      <c r="X190" s="44">
        <f t="shared" si="39"/>
        <v>3.5</v>
      </c>
      <c r="Y190" s="168">
        <f>'Lack of Coping Capacity'!D189</f>
        <v>2.5</v>
      </c>
      <c r="Z190" s="151">
        <f>'Lack of Coping Capacity'!G189</f>
        <v>7.9</v>
      </c>
      <c r="AA190" s="43">
        <f>'Lack of Coping Capacity'!H189</f>
        <v>5.2</v>
      </c>
      <c r="AB190" s="151">
        <f>'Lack of Coping Capacity'!M189</f>
        <v>2.6</v>
      </c>
      <c r="AC190" s="151">
        <f>'Lack of Coping Capacity'!R189</f>
        <v>3.8</v>
      </c>
      <c r="AD190" s="151">
        <f>'Lack of Coping Capacity'!W189</f>
        <v>4</v>
      </c>
      <c r="AE190" s="43">
        <f>'Lack of Coping Capacity'!X189</f>
        <v>3.5</v>
      </c>
      <c r="AF190" s="44">
        <f t="shared" si="40"/>
        <v>4.4000000000000004</v>
      </c>
      <c r="AG190" s="160">
        <f t="shared" si="41"/>
        <v>4.5</v>
      </c>
      <c r="AH190" s="186" t="str">
        <f t="shared" si="37"/>
        <v>Medium</v>
      </c>
      <c r="AI190" s="179">
        <f t="shared" si="42"/>
        <v>64</v>
      </c>
      <c r="AJ190" s="182">
        <f>VLOOKUP($B190,'Lack of Reliability Index'!$A$2:$H$192,8,FALSE)</f>
        <v>2.8425531914893609</v>
      </c>
      <c r="AK190" s="51">
        <f>'Imputed and missing data hidden'!BA188</f>
        <v>3</v>
      </c>
      <c r="AL190" s="180">
        <f t="shared" si="43"/>
        <v>5.8823529411764705E-2</v>
      </c>
      <c r="AM190" s="51" t="str">
        <f t="shared" si="44"/>
        <v/>
      </c>
      <c r="AN190" s="181">
        <f>'Indicator Date hidden2'!BB189</f>
        <v>0.38297872340425532</v>
      </c>
      <c r="AO190" s="187"/>
    </row>
    <row r="191" spans="1:41" ht="15.75" thickBot="1" x14ac:dyDescent="0.3">
      <c r="A191" s="130" t="s">
        <v>375</v>
      </c>
      <c r="B191" s="47" t="s">
        <v>351</v>
      </c>
      <c r="C191" s="158">
        <f>'Hazard &amp; Exposure'!AO190</f>
        <v>3.1</v>
      </c>
      <c r="D191" s="157">
        <f>'Hazard &amp; Exposure'!AP190</f>
        <v>10</v>
      </c>
      <c r="E191" s="157">
        <f>'Hazard &amp; Exposure'!AQ190</f>
        <v>7.4</v>
      </c>
      <c r="F191" s="157">
        <f>'Hazard &amp; Exposure'!AR190</f>
        <v>7.9</v>
      </c>
      <c r="G191" s="157">
        <f>'Hazard &amp; Exposure'!AU190</f>
        <v>3.5</v>
      </c>
      <c r="H191" s="43">
        <f>'Hazard &amp; Exposure'!AV190</f>
        <v>7.3</v>
      </c>
      <c r="I191" s="157">
        <f>'Hazard &amp; Exposure'!AY190</f>
        <v>4.5999999999999996</v>
      </c>
      <c r="J191" s="157">
        <f>'Hazard &amp; Exposure'!BB190</f>
        <v>0</v>
      </c>
      <c r="K191" s="43">
        <f>'Hazard &amp; Exposure'!BC190</f>
        <v>3.2</v>
      </c>
      <c r="L191" s="44">
        <f t="shared" si="38"/>
        <v>5.6</v>
      </c>
      <c r="M191" s="155">
        <f>Vulnerability!E190</f>
        <v>4.3</v>
      </c>
      <c r="N191" s="153">
        <f>Vulnerability!H190</f>
        <v>3.8</v>
      </c>
      <c r="O191" s="153">
        <f>Vulnerability!M190</f>
        <v>0.9</v>
      </c>
      <c r="P191" s="43">
        <f>Vulnerability!N190</f>
        <v>3.3</v>
      </c>
      <c r="Q191" s="153">
        <f>Vulnerability!S190</f>
        <v>0</v>
      </c>
      <c r="R191" s="152">
        <f>Vulnerability!W190</f>
        <v>1.1000000000000001</v>
      </c>
      <c r="S191" s="152">
        <f>Vulnerability!Z190</f>
        <v>2.2000000000000002</v>
      </c>
      <c r="T191" s="152">
        <f>Vulnerability!AC190</f>
        <v>3.3</v>
      </c>
      <c r="U191" s="152">
        <f>Vulnerability!AI190</f>
        <v>2.8</v>
      </c>
      <c r="V191" s="153">
        <f>Vulnerability!AJ190</f>
        <v>2.4</v>
      </c>
      <c r="W191" s="43">
        <f>Vulnerability!AK190</f>
        <v>1.3</v>
      </c>
      <c r="X191" s="44">
        <f t="shared" si="39"/>
        <v>2.4</v>
      </c>
      <c r="Y191" s="168">
        <f>'Lack of Coping Capacity'!D190</f>
        <v>4.2</v>
      </c>
      <c r="Z191" s="151">
        <f>'Lack of Coping Capacity'!G190</f>
        <v>5.8</v>
      </c>
      <c r="AA191" s="43">
        <f>'Lack of Coping Capacity'!H190</f>
        <v>5</v>
      </c>
      <c r="AB191" s="151">
        <f>'Lack of Coping Capacity'!M190</f>
        <v>2.4</v>
      </c>
      <c r="AC191" s="151">
        <f>'Lack of Coping Capacity'!R190</f>
        <v>3.5</v>
      </c>
      <c r="AD191" s="151">
        <f>'Lack of Coping Capacity'!W190</f>
        <v>4.4000000000000004</v>
      </c>
      <c r="AE191" s="43">
        <f>'Lack of Coping Capacity'!X190</f>
        <v>3.4</v>
      </c>
      <c r="AF191" s="44">
        <f t="shared" si="40"/>
        <v>4.2</v>
      </c>
      <c r="AG191" s="160">
        <f t="shared" si="41"/>
        <v>3.8</v>
      </c>
      <c r="AH191" s="186" t="str">
        <f t="shared" si="37"/>
        <v>Medium</v>
      </c>
      <c r="AI191" s="179">
        <f t="shared" si="42"/>
        <v>91</v>
      </c>
      <c r="AJ191" s="182">
        <f>VLOOKUP($B191,'Lack of Reliability Index'!$A$2:$H$192,8,FALSE)</f>
        <v>1.7555555555555546</v>
      </c>
      <c r="AK191" s="51">
        <f>'Imputed and missing data hidden'!BA189</f>
        <v>2</v>
      </c>
      <c r="AL191" s="180">
        <f t="shared" si="43"/>
        <v>3.9215686274509803E-2</v>
      </c>
      <c r="AM191" s="51" t="str">
        <f t="shared" si="44"/>
        <v/>
      </c>
      <c r="AN191" s="181">
        <f>'Indicator Date hidden2'!BB190</f>
        <v>0.22916666666666666</v>
      </c>
      <c r="AO191" s="187"/>
    </row>
    <row r="192" spans="1:41" ht="15.75" thickBot="1" x14ac:dyDescent="0.3">
      <c r="A192" s="130" t="s">
        <v>353</v>
      </c>
      <c r="B192" s="47" t="s">
        <v>352</v>
      </c>
      <c r="C192" s="158">
        <f>'Hazard &amp; Exposure'!AO191</f>
        <v>0.1</v>
      </c>
      <c r="D192" s="157">
        <f>'Hazard &amp; Exposure'!AP191</f>
        <v>4.8</v>
      </c>
      <c r="E192" s="157">
        <f>'Hazard &amp; Exposure'!AQ191</f>
        <v>5.5</v>
      </c>
      <c r="F192" s="157">
        <f>'Hazard &amp; Exposure'!AR191</f>
        <v>0</v>
      </c>
      <c r="G192" s="157">
        <f>'Hazard &amp; Exposure'!AU191</f>
        <v>2.6</v>
      </c>
      <c r="H192" s="43">
        <f>'Hazard &amp; Exposure'!AV191</f>
        <v>2.9</v>
      </c>
      <c r="I192" s="157">
        <f>'Hazard &amp; Exposure'!AY191</f>
        <v>10</v>
      </c>
      <c r="J192" s="157">
        <f>'Hazard &amp; Exposure'!BB191</f>
        <v>10</v>
      </c>
      <c r="K192" s="43">
        <f>'Hazard &amp; Exposure'!BC191</f>
        <v>10</v>
      </c>
      <c r="L192" s="44">
        <f t="shared" si="38"/>
        <v>8.1</v>
      </c>
      <c r="M192" s="155">
        <f>Vulnerability!E191</f>
        <v>7.9</v>
      </c>
      <c r="N192" s="153">
        <f>Vulnerability!H191</f>
        <v>6.4</v>
      </c>
      <c r="O192" s="153">
        <f>Vulnerability!M191</f>
        <v>5.2</v>
      </c>
      <c r="P192" s="43">
        <f>Vulnerability!N191</f>
        <v>6.9</v>
      </c>
      <c r="Q192" s="153">
        <f>Vulnerability!S191</f>
        <v>9.6999999999999993</v>
      </c>
      <c r="R192" s="152">
        <f>Vulnerability!W191</f>
        <v>0.6</v>
      </c>
      <c r="S192" s="152">
        <f>Vulnerability!Z191</f>
        <v>6.6</v>
      </c>
      <c r="T192" s="152">
        <f>Vulnerability!AC191</f>
        <v>0</v>
      </c>
      <c r="U192" s="152">
        <f>Vulnerability!AI191</f>
        <v>7.1</v>
      </c>
      <c r="V192" s="153">
        <f>Vulnerability!AJ191</f>
        <v>4.3</v>
      </c>
      <c r="W192" s="43">
        <f>Vulnerability!AK191</f>
        <v>8</v>
      </c>
      <c r="X192" s="44">
        <f t="shared" si="39"/>
        <v>7.5</v>
      </c>
      <c r="Y192" s="168">
        <f>'Lack of Coping Capacity'!D191</f>
        <v>8.5</v>
      </c>
      <c r="Z192" s="151">
        <f>'Lack of Coping Capacity'!G191</f>
        <v>8.5</v>
      </c>
      <c r="AA192" s="43">
        <f>'Lack of Coping Capacity'!H191</f>
        <v>8.5</v>
      </c>
      <c r="AB192" s="151">
        <f>'Lack of Coping Capacity'!M191</f>
        <v>5.7</v>
      </c>
      <c r="AC192" s="151">
        <f>'Lack of Coping Capacity'!R191</f>
        <v>8</v>
      </c>
      <c r="AD192" s="151">
        <f>'Lack of Coping Capacity'!W191</f>
        <v>7.7</v>
      </c>
      <c r="AE192" s="43">
        <f>'Lack of Coping Capacity'!X191</f>
        <v>7.1</v>
      </c>
      <c r="AF192" s="44">
        <f t="shared" si="40"/>
        <v>7.9</v>
      </c>
      <c r="AG192" s="160">
        <f t="shared" si="41"/>
        <v>7.8</v>
      </c>
      <c r="AH192" s="186" t="str">
        <f t="shared" si="37"/>
        <v>Very High</v>
      </c>
      <c r="AI192" s="179">
        <f t="shared" si="42"/>
        <v>4</v>
      </c>
      <c r="AJ192" s="182">
        <f>VLOOKUP($B192,'Lack of Reliability Index'!$A$2:$H$192,8,FALSE)</f>
        <v>4.3137254901960791</v>
      </c>
      <c r="AK192" s="51">
        <f>'Imputed and missing data hidden'!BA190</f>
        <v>0</v>
      </c>
      <c r="AL192" s="180">
        <f t="shared" si="43"/>
        <v>0</v>
      </c>
      <c r="AM192" s="51" t="str">
        <f t="shared" si="44"/>
        <v>YES</v>
      </c>
      <c r="AN192" s="181">
        <f>'Indicator Date hidden2'!BB191</f>
        <v>0.6470588235294118</v>
      </c>
      <c r="AO192" s="187"/>
    </row>
    <row r="193" spans="1:41" ht="15.75" thickBot="1" x14ac:dyDescent="0.3">
      <c r="A193" s="130" t="s">
        <v>355</v>
      </c>
      <c r="B193" s="47" t="s">
        <v>354</v>
      </c>
      <c r="C193" s="158">
        <f>'Hazard &amp; Exposure'!AO192</f>
        <v>1.5</v>
      </c>
      <c r="D193" s="157">
        <f>'Hazard &amp; Exposure'!AP192</f>
        <v>5.5</v>
      </c>
      <c r="E193" s="157">
        <f>'Hazard &amp; Exposure'!AQ192</f>
        <v>0</v>
      </c>
      <c r="F193" s="157">
        <f>'Hazard &amp; Exposure'!AR192</f>
        <v>0</v>
      </c>
      <c r="G193" s="157">
        <f>'Hazard &amp; Exposure'!AU192</f>
        <v>3.3</v>
      </c>
      <c r="H193" s="43">
        <f>'Hazard &amp; Exposure'!AV192</f>
        <v>2.2999999999999998</v>
      </c>
      <c r="I193" s="157">
        <f>'Hazard &amp; Exposure'!AY192</f>
        <v>2.4</v>
      </c>
      <c r="J193" s="157">
        <f>'Hazard &amp; Exposure'!BB192</f>
        <v>0</v>
      </c>
      <c r="K193" s="43">
        <f>'Hazard &amp; Exposure'!BC192</f>
        <v>1.7</v>
      </c>
      <c r="L193" s="44">
        <f t="shared" si="38"/>
        <v>2</v>
      </c>
      <c r="M193" s="155">
        <f>Vulnerability!E192</f>
        <v>7.7</v>
      </c>
      <c r="N193" s="153">
        <f>Vulnerability!H192</f>
        <v>7.4</v>
      </c>
      <c r="O193" s="153">
        <f>Vulnerability!M192</f>
        <v>2.2999999999999998</v>
      </c>
      <c r="P193" s="43">
        <f>Vulnerability!N192</f>
        <v>6.3</v>
      </c>
      <c r="Q193" s="153">
        <f>Vulnerability!S192</f>
        <v>4.8</v>
      </c>
      <c r="R193" s="152">
        <f>Vulnerability!W192</f>
        <v>7.8</v>
      </c>
      <c r="S193" s="152">
        <f>Vulnerability!Z192</f>
        <v>4.0999999999999996</v>
      </c>
      <c r="T193" s="152">
        <f>Vulnerability!AC192</f>
        <v>0</v>
      </c>
      <c r="U193" s="152">
        <f>Vulnerability!AI192</f>
        <v>8.6999999999999993</v>
      </c>
      <c r="V193" s="153">
        <f>Vulnerability!AJ192</f>
        <v>6.1</v>
      </c>
      <c r="W193" s="43">
        <f>Vulnerability!AK192</f>
        <v>5.5</v>
      </c>
      <c r="X193" s="44">
        <f t="shared" si="39"/>
        <v>5.9</v>
      </c>
      <c r="Y193" s="168">
        <f>'Lack of Coping Capacity'!D192</f>
        <v>3.5</v>
      </c>
      <c r="Z193" s="151">
        <f>'Lack of Coping Capacity'!G192</f>
        <v>6.3</v>
      </c>
      <c r="AA193" s="43">
        <f>'Lack of Coping Capacity'!H192</f>
        <v>4.9000000000000004</v>
      </c>
      <c r="AB193" s="151">
        <f>'Lack of Coping Capacity'!M192</f>
        <v>6.2</v>
      </c>
      <c r="AC193" s="151">
        <f>'Lack of Coping Capacity'!R192</f>
        <v>7.6</v>
      </c>
      <c r="AD193" s="151">
        <f>'Lack of Coping Capacity'!W192</f>
        <v>5.8</v>
      </c>
      <c r="AE193" s="43">
        <f>'Lack of Coping Capacity'!X192</f>
        <v>6.5</v>
      </c>
      <c r="AF193" s="44">
        <f t="shared" si="40"/>
        <v>5.8</v>
      </c>
      <c r="AG193" s="160">
        <f t="shared" si="41"/>
        <v>4.0999999999999996</v>
      </c>
      <c r="AH193" s="186" t="str">
        <f t="shared" si="37"/>
        <v>Medium</v>
      </c>
      <c r="AI193" s="179">
        <f t="shared" si="42"/>
        <v>79</v>
      </c>
      <c r="AJ193" s="182">
        <f>VLOOKUP($B193,'Lack of Reliability Index'!$A$2:$H$192,8,FALSE)</f>
        <v>2.1333333333333337</v>
      </c>
      <c r="AK193" s="51">
        <f>'Imputed and missing data hidden'!BA191</f>
        <v>0</v>
      </c>
      <c r="AL193" s="180">
        <f t="shared" si="43"/>
        <v>0</v>
      </c>
      <c r="AM193" s="51" t="str">
        <f t="shared" si="44"/>
        <v/>
      </c>
      <c r="AN193" s="181">
        <f>'Indicator Date hidden2'!BB192</f>
        <v>0.4</v>
      </c>
      <c r="AO193" s="187"/>
    </row>
    <row r="194" spans="1:41" ht="15" customHeight="1" thickBot="1" x14ac:dyDescent="0.3">
      <c r="A194" s="130" t="s">
        <v>357</v>
      </c>
      <c r="B194" s="47" t="s">
        <v>356</v>
      </c>
      <c r="C194" s="158">
        <f>'Hazard &amp; Exposure'!AO193</f>
        <v>0.2</v>
      </c>
      <c r="D194" s="157">
        <f>'Hazard &amp; Exposure'!AP193</f>
        <v>6</v>
      </c>
      <c r="E194" s="157">
        <f>'Hazard &amp; Exposure'!AQ193</f>
        <v>0</v>
      </c>
      <c r="F194" s="157">
        <f>'Hazard &amp; Exposure'!AR193</f>
        <v>0.4</v>
      </c>
      <c r="G194" s="157">
        <f>'Hazard &amp; Exposure'!AU193</f>
        <v>9.3000000000000007</v>
      </c>
      <c r="H194" s="43">
        <f>'Hazard &amp; Exposure'!AV193</f>
        <v>4.5999999999999996</v>
      </c>
      <c r="I194" s="157">
        <f>'Hazard &amp; Exposure'!AY193</f>
        <v>6.9</v>
      </c>
      <c r="J194" s="157">
        <f>'Hazard &amp; Exposure'!BB193</f>
        <v>0</v>
      </c>
      <c r="K194" s="43">
        <f>'Hazard &amp; Exposure'!BC193</f>
        <v>4.8</v>
      </c>
      <c r="L194" s="44">
        <f t="shared" si="38"/>
        <v>4.7</v>
      </c>
      <c r="M194" s="155">
        <f>Vulnerability!E193</f>
        <v>7.3</v>
      </c>
      <c r="N194" s="153">
        <f>Vulnerability!H193</f>
        <v>7.2</v>
      </c>
      <c r="O194" s="153">
        <f>Vulnerability!M193</f>
        <v>2.2000000000000002</v>
      </c>
      <c r="P194" s="43">
        <f>Vulnerability!N193</f>
        <v>6</v>
      </c>
      <c r="Q194" s="153">
        <f>Vulnerability!S193</f>
        <v>2.8</v>
      </c>
      <c r="R194" s="152">
        <f>Vulnerability!W193</f>
        <v>5.0999999999999996</v>
      </c>
      <c r="S194" s="152">
        <f>Vulnerability!Z193</f>
        <v>3.4</v>
      </c>
      <c r="T194" s="152">
        <f>Vulnerability!AC193</f>
        <v>0.3</v>
      </c>
      <c r="U194" s="152">
        <f>Vulnerability!AI193</f>
        <v>9.1</v>
      </c>
      <c r="V194" s="153">
        <f>Vulnerability!AJ193</f>
        <v>5.5</v>
      </c>
      <c r="W194" s="43">
        <f>Vulnerability!AK193</f>
        <v>4.3</v>
      </c>
      <c r="X194" s="44">
        <f t="shared" si="39"/>
        <v>5.2</v>
      </c>
      <c r="Y194" s="168">
        <f>'Lack of Coping Capacity'!D193</f>
        <v>2.6</v>
      </c>
      <c r="Z194" s="151">
        <f>'Lack of Coping Capacity'!G193</f>
        <v>7.6</v>
      </c>
      <c r="AA194" s="43">
        <f>'Lack of Coping Capacity'!H193</f>
        <v>5.0999999999999996</v>
      </c>
      <c r="AB194" s="151">
        <f>'Lack of Coping Capacity'!M193</f>
        <v>5.8</v>
      </c>
      <c r="AC194" s="151">
        <f>'Lack of Coping Capacity'!R193</f>
        <v>6.8</v>
      </c>
      <c r="AD194" s="151">
        <f>'Lack of Coping Capacity'!W193</f>
        <v>6.3</v>
      </c>
      <c r="AE194" s="43">
        <f>'Lack of Coping Capacity'!X193</f>
        <v>6.3</v>
      </c>
      <c r="AF194" s="44">
        <f t="shared" si="40"/>
        <v>5.7</v>
      </c>
      <c r="AG194" s="160">
        <f t="shared" si="41"/>
        <v>5.2</v>
      </c>
      <c r="AH194" s="186" t="str">
        <f t="shared" si="37"/>
        <v>High</v>
      </c>
      <c r="AI194" s="179">
        <f t="shared" si="42"/>
        <v>38</v>
      </c>
      <c r="AJ194" s="182">
        <f>VLOOKUP($B194,'Lack of Reliability Index'!$A$2:$H$192,8,FALSE)</f>
        <v>2.0482269503546089</v>
      </c>
      <c r="AK194" s="51">
        <f>'Imputed and missing data hidden'!BA192</f>
        <v>3</v>
      </c>
      <c r="AL194" s="180">
        <f t="shared" si="43"/>
        <v>5.8823529411764705E-2</v>
      </c>
      <c r="AM194" s="51" t="str">
        <f t="shared" si="44"/>
        <v/>
      </c>
      <c r="AN194" s="181">
        <f>'Indicator Date hidden2'!BB193</f>
        <v>0.23404255319148937</v>
      </c>
      <c r="AO194" s="187"/>
    </row>
    <row r="197" spans="1:41" x14ac:dyDescent="0.25">
      <c r="A197" s="194" t="s">
        <v>1064</v>
      </c>
      <c r="B197" s="194"/>
    </row>
    <row r="198" spans="1:41" x14ac:dyDescent="0.25">
      <c r="A198" s="194"/>
      <c r="B198" s="194"/>
    </row>
  </sheetData>
  <autoFilter ref="A3:AN3">
    <sortState ref="A4:AM194">
      <sortCondition ref="A3"/>
    </sortState>
  </autoFilter>
  <sortState ref="A4:B194">
    <sortCondition ref="A4:A194"/>
  </sortState>
  <mergeCells count="2">
    <mergeCell ref="A1:AN1"/>
    <mergeCell ref="A197:B198"/>
  </mergeCells>
  <conditionalFormatting sqref="L4:L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X4:X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F4:AF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P4:P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E4:AE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H4:H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A4:AA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K4:K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W4:W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M4:AM194">
    <cfRule type="cellIs" dxfId="10" priority="11" operator="equal">
      <formula>"YES"</formula>
    </cfRule>
  </conditionalFormatting>
  <conditionalFormatting sqref="AJ4:AJ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H4:AH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G4:AG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O4:AO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AJ4:AJ194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AO4:AO194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F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7"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row>
    <row r="2" spans="1:57" s="4" customFormat="1" ht="117.75" customHeight="1" thickBot="1" x14ac:dyDescent="0.3">
      <c r="A2" s="131" t="s">
        <v>380</v>
      </c>
      <c r="B2" s="51" t="s">
        <v>392</v>
      </c>
      <c r="C2" s="52" t="s">
        <v>921</v>
      </c>
      <c r="D2" s="52" t="s">
        <v>922</v>
      </c>
      <c r="E2" s="52" t="s">
        <v>444</v>
      </c>
      <c r="F2" s="52" t="s">
        <v>871</v>
      </c>
      <c r="G2" s="52" t="s">
        <v>872</v>
      </c>
      <c r="H2" s="52" t="s">
        <v>873</v>
      </c>
      <c r="I2" s="52" t="s">
        <v>874</v>
      </c>
      <c r="J2" s="52" t="s">
        <v>875</v>
      </c>
      <c r="K2" s="52" t="s">
        <v>454</v>
      </c>
      <c r="L2" s="52" t="s">
        <v>876</v>
      </c>
      <c r="M2" s="53" t="s">
        <v>427</v>
      </c>
      <c r="N2" s="54" t="s">
        <v>923</v>
      </c>
      <c r="O2" s="54" t="s">
        <v>924</v>
      </c>
      <c r="P2" s="54" t="s">
        <v>447</v>
      </c>
      <c r="Q2" s="54" t="s">
        <v>448</v>
      </c>
      <c r="R2" s="54" t="s">
        <v>449</v>
      </c>
      <c r="S2" s="54" t="s">
        <v>450</v>
      </c>
      <c r="T2" s="54" t="s">
        <v>453</v>
      </c>
      <c r="U2" s="55" t="s">
        <v>428</v>
      </c>
      <c r="V2" s="52" t="s">
        <v>923</v>
      </c>
      <c r="W2" s="52" t="s">
        <v>924</v>
      </c>
      <c r="X2" s="52" t="s">
        <v>446</v>
      </c>
      <c r="Y2" s="52" t="s">
        <v>447</v>
      </c>
      <c r="Z2" s="52" t="s">
        <v>448</v>
      </c>
      <c r="AA2" s="52" t="s">
        <v>449</v>
      </c>
      <c r="AB2" s="52" t="s">
        <v>450</v>
      </c>
      <c r="AC2" s="52" t="s">
        <v>451</v>
      </c>
      <c r="AD2" s="52" t="s">
        <v>453</v>
      </c>
      <c r="AE2" s="52" t="s">
        <v>452</v>
      </c>
      <c r="AF2" s="53" t="s">
        <v>428</v>
      </c>
      <c r="AG2" s="53" t="s">
        <v>812</v>
      </c>
      <c r="AH2" s="53" t="s">
        <v>437</v>
      </c>
      <c r="AI2" s="53" t="s">
        <v>438</v>
      </c>
      <c r="AJ2" s="53" t="s">
        <v>458</v>
      </c>
      <c r="AK2" s="53" t="s">
        <v>459</v>
      </c>
      <c r="AL2" s="53" t="s">
        <v>460</v>
      </c>
      <c r="AM2" s="53" t="s">
        <v>461</v>
      </c>
      <c r="AN2" s="53" t="s">
        <v>814</v>
      </c>
      <c r="AO2" s="56" t="s">
        <v>455</v>
      </c>
      <c r="AP2" s="56" t="s">
        <v>456</v>
      </c>
      <c r="AQ2" s="56" t="s">
        <v>457</v>
      </c>
      <c r="AR2" s="56" t="s">
        <v>462</v>
      </c>
      <c r="AS2" s="53" t="s">
        <v>815</v>
      </c>
      <c r="AT2" s="53" t="s">
        <v>813</v>
      </c>
      <c r="AU2" s="56" t="s">
        <v>834</v>
      </c>
      <c r="AV2" s="57" t="s">
        <v>858</v>
      </c>
      <c r="AW2" s="53" t="s">
        <v>793</v>
      </c>
      <c r="AX2" s="53" t="s">
        <v>839</v>
      </c>
      <c r="AY2" s="56" t="s">
        <v>795</v>
      </c>
      <c r="AZ2" s="53" t="s">
        <v>816</v>
      </c>
      <c r="BA2" s="53" t="s">
        <v>817</v>
      </c>
      <c r="BB2" s="56" t="s">
        <v>856</v>
      </c>
      <c r="BC2" s="57" t="s">
        <v>857</v>
      </c>
    </row>
    <row r="3" spans="1:57" s="4" customFormat="1" x14ac:dyDescent="0.25">
      <c r="A3" s="131" t="s">
        <v>1</v>
      </c>
      <c r="B3" s="58" t="s">
        <v>0</v>
      </c>
      <c r="C3" s="59">
        <f>ROUND(IF('Indicator Data'!C6=0,0.1,IF(LOG('Indicator Data'!C6)&gt;C$194,10,IF(LOG('Indicator Data'!C6)&lt;C$195,0,10-(C$194-LOG('Indicator Data'!C6))/(C$194-C$195)*10))),1)</f>
        <v>9.5</v>
      </c>
      <c r="D3" s="59">
        <f>ROUND(IF('Indicator Data'!D6=0,0.1,IF(LOG('Indicator Data'!D6)&gt;D$194,10,IF(LOG('Indicator Data'!D6)&lt;D$195,0,10-(D$194-LOG('Indicator Data'!D6))/(D$194-D$195)*10))),1)</f>
        <v>10</v>
      </c>
      <c r="E3" s="59">
        <f t="shared" ref="E3:E34" si="0">ROUND((10-GEOMEAN(((10-C3)/10*9+1),((10-D3)/10*9+1)))/9*10,1)</f>
        <v>9.8000000000000007</v>
      </c>
      <c r="F3" s="59">
        <f>ROUND(IF('Indicator Data'!E6="No data",0.1,IF('Indicator Data'!E6=0,0,IF(LOG('Indicator Data'!E6)&gt;F$194,10,IF(LOG('Indicator Data'!E6)&lt;F$195,0,10-(F$194-LOG('Indicator Data'!E6))/(F$194-F$195)*10)))),1)</f>
        <v>8.5</v>
      </c>
      <c r="G3" s="59">
        <f>ROUND(IF('Indicator Data'!F6=0,0,IF(LOG('Indicator Data'!F6)&gt;G$194,10,IF(LOG('Indicator Data'!F6)&lt;G$195,0,10-(G$194-LOG('Indicator Data'!F6))/(G$194-G$195)*10))),1)</f>
        <v>0</v>
      </c>
      <c r="H3" s="59">
        <f>ROUND(IF('Indicator Data'!G6=0,0,IF(LOG('Indicator Data'!G6)&gt;H$194,10,IF(LOG('Indicator Data'!G6)&lt;H$195,0,10-(H$194-LOG('Indicator Data'!G6))/(H$194-H$195)*10))),1)</f>
        <v>0</v>
      </c>
      <c r="I3" s="59">
        <f>ROUND(IF('Indicator Data'!H6=0,0,IF(LOG('Indicator Data'!H6)&gt;I$194,10,IF(LOG('Indicator Data'!H6)&lt;I$195,0,10-(I$194-LOG('Indicator Data'!H6))/(I$194-I$195)*10))),1)</f>
        <v>0</v>
      </c>
      <c r="J3" s="59">
        <f t="shared" ref="J3:J34" si="1">ROUND((10-GEOMEAN(((10-H3)/10*9+1),((10-I3)/10*9+1)))/9*10,1)</f>
        <v>0</v>
      </c>
      <c r="K3" s="59">
        <f>ROUND(IF('Indicator Data'!I6=0,0,IF(LOG('Indicator Data'!I6)&gt;K$194,10,IF(LOG('Indicator Data'!I6)&lt;K$195,0,10-(K$194-LOG('Indicator Data'!I6))/(K$194-K$195)*10))),1)</f>
        <v>0</v>
      </c>
      <c r="L3" s="59">
        <f t="shared" ref="L3:L34" si="2">ROUND((10-GEOMEAN(((10-J3)/10*9+1),((10-K3)/10*9+1)))/9*10,1)</f>
        <v>0</v>
      </c>
      <c r="M3" s="59">
        <f>ROUND(IF('Indicator Data'!J6=0,0,IF(LOG('Indicator Data'!J6)&gt;M$194,10,IF(LOG('Indicator Data'!J6)&lt;M$195,0,10-(M$194-LOG('Indicator Data'!J6))/(M$194-M$195)*10))),1)</f>
        <v>10</v>
      </c>
      <c r="N3" s="60">
        <f>'Indicator Data'!C6/'Indicator Data'!$BD6</f>
        <v>1.9685979943678002E-3</v>
      </c>
      <c r="O3" s="60">
        <f>'Indicator Data'!D6/'Indicator Data'!$BD6</f>
        <v>4.8717832970082182E-4</v>
      </c>
      <c r="P3" s="60">
        <f>IF(F3=0.1,0,'Indicator Data'!E6/'Indicator Data'!$BD6)</f>
        <v>7.8682220811897158E-3</v>
      </c>
      <c r="Q3" s="60">
        <f>'Indicator Data'!F6/'Indicator Data'!$BD6</f>
        <v>0</v>
      </c>
      <c r="R3" s="60">
        <f>'Indicator Data'!G6/'Indicator Data'!$BD6</f>
        <v>0</v>
      </c>
      <c r="S3" s="60">
        <f>'Indicator Data'!H6/'Indicator Data'!$BD6</f>
        <v>0</v>
      </c>
      <c r="T3" s="60">
        <f>'Indicator Data'!I6/'Indicator Data'!$BD6</f>
        <v>0</v>
      </c>
      <c r="U3" s="60">
        <f>'Indicator Data'!J6/'Indicator Data'!$BD6</f>
        <v>6.157376733779322E-3</v>
      </c>
      <c r="V3" s="59">
        <f t="shared" ref="V3:V34" si="3">ROUND(IF(N3&gt;V$194,10,IF(N3&lt;V$195,0,10-(V$194-N3)/(V$194-V$195)*10)),1)</f>
        <v>9.8000000000000007</v>
      </c>
      <c r="W3" s="59">
        <f t="shared" ref="W3:W34" si="4">ROUND(IF(O3&gt;W$194,10,IF(O3&lt;W$195,0,10-(W$194-O3)/(W$194-W$195)*10)),1)</f>
        <v>4.9000000000000004</v>
      </c>
      <c r="X3" s="59">
        <f t="shared" ref="X3:X34" si="5">ROUND(((10-GEOMEAN(((10-V3)/10*9+1),((10-W3)/10*9+1)))/9*10),1)</f>
        <v>8.3000000000000007</v>
      </c>
      <c r="Y3" s="59">
        <f t="shared" ref="Y3:Y34" si="6">ROUND(IF(P3=0,0.1,IF(P3&gt;Y$194,10,IF(P3&lt;Y$195,0,10-(Y$194-P3)/(Y$194-Y$195)*10))),1)</f>
        <v>5.2</v>
      </c>
      <c r="Z3" s="59">
        <f t="shared" ref="Z3:Z34" si="7">ROUND(IF(Q3=0,0,IF(LOG(Q3)&gt;Z$194,10,IF(LOG(Q3)&lt;=Z$195,0,10-(Z$194-LOG(Q3))/(Z$194-Z$195)*10))),1)</f>
        <v>0</v>
      </c>
      <c r="AA3" s="59">
        <f t="shared" ref="AA3:AA34" si="8">ROUND(IF(R3&gt;AA$194,10,IF(R3&lt;AA$195,0,10-(AA$194-R3)/(AA$194-AA$195)*10)),1)</f>
        <v>0</v>
      </c>
      <c r="AB3" s="59">
        <f t="shared" ref="AB3:AB34" si="9">ROUND(IF(S3&gt;AB$194,10,IF(S3&lt;AB$195,0,10-(AB$194-S3)/(AB$194-AB$195)*10)),1)</f>
        <v>0</v>
      </c>
      <c r="AC3" s="59">
        <f t="shared" ref="AC3:AC34" si="10">ROUND(((10-GEOMEAN(((10-AA3)/10*9+1),((10-AB3)/10*9+1)))/9*10),1)</f>
        <v>0</v>
      </c>
      <c r="AD3" s="59">
        <f t="shared" ref="AD3:AD34" si="11">ROUND(IF(T3=0,0,IF(T3&gt;AD$194,10,IF(T3&lt;=AD$195,0,10-(AD$194-T3)/(AD$194-AD$195)*10))),1)</f>
        <v>0</v>
      </c>
      <c r="AE3" s="59">
        <f t="shared" ref="AE3:AE34" si="12">ROUND((10-GEOMEAN(((10-AC3)/10*9+1),((10-AD3)/10*9+1)))/9*10,1)</f>
        <v>0</v>
      </c>
      <c r="AF3" s="59">
        <f t="shared" ref="AF3:AF34" si="13">ROUND(IF(U3&gt;AF$194,10,IF(U3&lt;AF$195,0,10-(AF$194-U3)/(AF$194-AF$195)*10)),1)</f>
        <v>2.1</v>
      </c>
      <c r="AG3" s="59">
        <f>ROUND(IF('Indicator Data'!K6=0,0,IF('Indicator Data'!K6&gt;AG$194,10,IF('Indicator Data'!K6&lt;AG$195,0,10-(AG$194-'Indicator Data'!K6)/(AG$194-AG$195)*10))),1)</f>
        <v>4</v>
      </c>
      <c r="AH3" s="59">
        <f t="shared" ref="AH3:AH34" si="14">ROUND(AVERAGE(C3,V3),1)</f>
        <v>9.6999999999999993</v>
      </c>
      <c r="AI3" s="59">
        <f t="shared" ref="AI3:AI34" si="15">ROUND(AVERAGE(D3,W3),1)</f>
        <v>7.5</v>
      </c>
      <c r="AJ3" s="59">
        <f t="shared" ref="AJ3:AJ34" si="16">ROUND(AVERAGE(AA3,H3),1)</f>
        <v>0</v>
      </c>
      <c r="AK3" s="59">
        <f t="shared" ref="AK3:AK34" si="17">ROUND(AVERAGE(AB3,I3),1)</f>
        <v>0</v>
      </c>
      <c r="AL3" s="59">
        <f t="shared" ref="AL3:AL34" si="18">ROUND((10-GEOMEAN(((10-AJ3)/10*9+1),((10-AK3)/10*9+1)))/9*10,1)</f>
        <v>0</v>
      </c>
      <c r="AM3" s="59">
        <f t="shared" ref="AM3:AM34" si="19">ROUND(AVERAGE(AD3,K3),1)</f>
        <v>0</v>
      </c>
      <c r="AN3" s="59">
        <f t="shared" ref="AN3:AN34" si="20">ROUND((10-GEOMEAN(((10-M3)/10*9+1),((10-AF3)/10*9+1)))/9*10,1)</f>
        <v>7.9</v>
      </c>
      <c r="AO3" s="61">
        <f t="shared" ref="AO3:AO34" si="21">ROUND((10-GEOMEAN(((10-E3)/10*9+1),((10-X3)/10*9+1)))/9*10,1)</f>
        <v>9.1999999999999993</v>
      </c>
      <c r="AP3" s="61">
        <f t="shared" ref="AP3:AP34" si="22">ROUND(IF(AND(Y3="x",F3="x"),"x",(10-GEOMEAN(((10-F3)/10*9+1),((10-Y3)/10*9+1)))/9*10),1)</f>
        <v>7.2</v>
      </c>
      <c r="AQ3" s="61">
        <f t="shared" ref="AQ3:AQ34" si="23">ROUND((10-GEOMEAN(((10-G3)/10*9+1),((10-Z3)/10*9+1)))/9*10,1)</f>
        <v>0</v>
      </c>
      <c r="AR3" s="61">
        <f t="shared" ref="AR3:AR34" si="24">ROUND((10-GEOMEAN(((10-L3)/10*9+1),((10-AE3)/10*9+1)))/9*10,1)</f>
        <v>0</v>
      </c>
      <c r="AS3" s="59">
        <f t="shared" ref="AS3:AS34" si="25">ROUND(AVERAGE(AG3,AN3),1)</f>
        <v>6</v>
      </c>
      <c r="AT3" s="59">
        <f>IF('Indicator Data'!L6="No data","x",IF('Indicator Data'!BE6&lt;1000,"x",ROUND((IF('Indicator Data'!L6&gt;AT$194,10,IF('Indicator Data'!L6&lt;AT$195,0,10-(AT$194-'Indicator Data'!L6)/(AT$194-AT$195)*10))),1)))</f>
        <v>9.1</v>
      </c>
      <c r="AU3" s="61">
        <f t="shared" ref="AU3:AU34" si="26">ROUND(AVERAGE(AS3,AT3),1)</f>
        <v>7.6</v>
      </c>
      <c r="AV3" s="62">
        <f t="shared" ref="AV3:AV34" si="27">IF(ROUND(IF(AP3="x",(10-GEOMEAN(((10-AO3)/10*9+1),((10-AU3)/10*9+1),((10-AQ3)/10*9+1),((10-AR3)/10*9+1)))/9*10,(10-GEOMEAN(((10-AO3)/10*9+1),((10-AP3)/10*9+1),((10-AQ3)/10*9+1),((10-AR3)/10*9+1),((10-AU3)/10*9+1)))/9*10),1)=0,0.1,ROUND(IF(AP3="x",(10-GEOMEAN(((10-AO3)/10*9+1),((10-AU3)/10*9+1),((10-AQ3)/10*9+1),((10-AR3)/10*9+1)))/9*10,(10-GEOMEAN(((10-AO3)/10*9+1),((10-AP3)/10*9+1),((10-AQ3)/10*9+1),((10-AR3)/10*9+1),((10-AU3)/10*9+1)))/9*10),1))</f>
        <v>6.1</v>
      </c>
      <c r="AW3" s="59">
        <f>ROUND(IF('Indicator Data'!M6=0,0,IF('Indicator Data'!M6&gt;AW$194,10,IF('Indicator Data'!M6&lt;AW$195,0,10-(AW$194-'Indicator Data'!M6)/(AW$194-AW$195)*10))),1)</f>
        <v>10</v>
      </c>
      <c r="AX3" s="59">
        <f>ROUND(IF('Indicator Data'!N6=0,0,IF(LOG('Indicator Data'!N6)&gt;LOG(AX$194),10,IF(LOG('Indicator Data'!N6)&lt;LOG(AX$195),0,10-(LOG(AX$194)-LOG('Indicator Data'!N6))/(LOG(AX$194)-LOG(AX$195))*10))),1)</f>
        <v>10</v>
      </c>
      <c r="AY3" s="61">
        <f t="shared" ref="AY3:AY34" si="28">ROUND((10-GEOMEAN(((10-AW3)/10*9+1),((10-AX3)/10*9+1)))/9*10,1)</f>
        <v>10</v>
      </c>
      <c r="AZ3" s="59">
        <f>'Indicator Data'!O6</f>
        <v>5</v>
      </c>
      <c r="BA3" s="59">
        <f>'Indicator Data'!P6</f>
        <v>0</v>
      </c>
      <c r="BB3" s="61">
        <f t="shared" ref="BB3:BB34" si="29">ROUND(IF(AZ3=5,10,IF(BA3=5,9,IF(AZ3=4,8,IF(BA3=4,7,0)))),1)</f>
        <v>10</v>
      </c>
      <c r="BC3" s="62">
        <f t="shared" ref="BC3:BC34" si="30">ROUND(IF(BB3&gt;5,BB3,AY3/10*7),1)</f>
        <v>10</v>
      </c>
      <c r="BD3" s="16"/>
      <c r="BE3" s="108"/>
    </row>
    <row r="4" spans="1:57" s="4" customFormat="1" x14ac:dyDescent="0.25">
      <c r="A4" s="131" t="s">
        <v>3</v>
      </c>
      <c r="B4" s="58" t="s">
        <v>2</v>
      </c>
      <c r="C4" s="59">
        <f>ROUND(IF('Indicator Data'!C7=0,0.1,IF(LOG('Indicator Data'!C7)&gt;C$194,10,IF(LOG('Indicator Data'!C7)&lt;C$195,0,10-(C$194-LOG('Indicator Data'!C7))/(C$194-C$195)*10))),1)</f>
        <v>6.9</v>
      </c>
      <c r="D4" s="59">
        <f>ROUND(IF('Indicator Data'!D7=0,0.1,IF(LOG('Indicator Data'!D7)&gt;D$194,10,IF(LOG('Indicator Data'!D7)&lt;D$195,0,10-(D$194-LOG('Indicator Data'!D7))/(D$194-D$195)*10))),1)</f>
        <v>0.1</v>
      </c>
      <c r="E4" s="59">
        <f t="shared" si="0"/>
        <v>4.3</v>
      </c>
      <c r="F4" s="59">
        <f>ROUND(IF('Indicator Data'!E7="No data",0.1,IF('Indicator Data'!E7=0,0,IF(LOG('Indicator Data'!E7)&gt;F$194,10,IF(LOG('Indicator Data'!E7)&lt;F$195,0,10-(F$194-LOG('Indicator Data'!E7))/(F$194-F$195)*10)))),1)</f>
        <v>5.5</v>
      </c>
      <c r="G4" s="59">
        <f>ROUND(IF('Indicator Data'!F7=0,0,IF(LOG('Indicator Data'!F7)&gt;G$194,10,IF(LOG('Indicator Data'!F7)&lt;G$195,0,10-(G$194-LOG('Indicator Data'!F7))/(G$194-G$195)*10))),1)</f>
        <v>6.5</v>
      </c>
      <c r="H4" s="59">
        <f>ROUND(IF('Indicator Data'!G7=0,0,IF(LOG('Indicator Data'!G7)&gt;H$194,10,IF(LOG('Indicator Data'!G7)&lt;H$195,0,10-(H$194-LOG('Indicator Data'!G7))/(H$194-H$195)*10))),1)</f>
        <v>0</v>
      </c>
      <c r="I4" s="59">
        <f>ROUND(IF('Indicator Data'!H7=0,0,IF(LOG('Indicator Data'!H7)&gt;I$194,10,IF(LOG('Indicator Data'!H7)&lt;I$195,0,10-(I$194-LOG('Indicator Data'!H7))/(I$194-I$195)*10))),1)</f>
        <v>0</v>
      </c>
      <c r="J4" s="59">
        <f t="shared" si="1"/>
        <v>0</v>
      </c>
      <c r="K4" s="59">
        <f>ROUND(IF('Indicator Data'!I7=0,0,IF(LOG('Indicator Data'!I7)&gt;K$194,10,IF(LOG('Indicator Data'!I7)&lt;K$195,0,10-(K$194-LOG('Indicator Data'!I7))/(K$194-K$195)*10))),1)</f>
        <v>0</v>
      </c>
      <c r="L4" s="59">
        <f t="shared" si="2"/>
        <v>0</v>
      </c>
      <c r="M4" s="59">
        <f>ROUND(IF('Indicator Data'!J7=0,0,IF(LOG('Indicator Data'!J7)&gt;M$194,10,IF(LOG('Indicator Data'!J7)&lt;M$195,0,10-(M$194-LOG('Indicator Data'!J7))/(M$194-M$195)*10))),1)</f>
        <v>10</v>
      </c>
      <c r="N4" s="60">
        <f>'Indicator Data'!C7/'Indicator Data'!$BD7</f>
        <v>2.0728643296684898E-3</v>
      </c>
      <c r="O4" s="60">
        <f>'Indicator Data'!D7/'Indicator Data'!$BD7</f>
        <v>0</v>
      </c>
      <c r="P4" s="60">
        <f>IF(F4=0.1,0,'Indicator Data'!E7/'Indicator Data'!$BD7)</f>
        <v>5.5391714346518135E-3</v>
      </c>
      <c r="Q4" s="60">
        <f>'Indicator Data'!F7/'Indicator Data'!$BD7</f>
        <v>2.622237996502336E-5</v>
      </c>
      <c r="R4" s="60">
        <f>'Indicator Data'!G7/'Indicator Data'!$BD7</f>
        <v>0</v>
      </c>
      <c r="S4" s="60">
        <f>'Indicator Data'!H7/'Indicator Data'!$BD7</f>
        <v>0</v>
      </c>
      <c r="T4" s="60">
        <f>'Indicator Data'!I7/'Indicator Data'!$BD7</f>
        <v>0</v>
      </c>
      <c r="U4" s="60">
        <f>'Indicator Data'!J7/'Indicator Data'!$BD7</f>
        <v>3.3774645522784447E-2</v>
      </c>
      <c r="V4" s="59">
        <f t="shared" si="3"/>
        <v>10</v>
      </c>
      <c r="W4" s="59">
        <f t="shared" si="4"/>
        <v>0</v>
      </c>
      <c r="X4" s="59">
        <f t="shared" si="5"/>
        <v>7.6</v>
      </c>
      <c r="Y4" s="59">
        <f t="shared" si="6"/>
        <v>3.7</v>
      </c>
      <c r="Z4" s="59">
        <f t="shared" si="7"/>
        <v>8.6999999999999993</v>
      </c>
      <c r="AA4" s="59">
        <f t="shared" si="8"/>
        <v>0</v>
      </c>
      <c r="AB4" s="59">
        <f t="shared" si="9"/>
        <v>0</v>
      </c>
      <c r="AC4" s="59">
        <f t="shared" si="10"/>
        <v>0</v>
      </c>
      <c r="AD4" s="59">
        <f t="shared" si="11"/>
        <v>0</v>
      </c>
      <c r="AE4" s="59">
        <f t="shared" si="12"/>
        <v>0</v>
      </c>
      <c r="AF4" s="59">
        <f t="shared" si="13"/>
        <v>10</v>
      </c>
      <c r="AG4" s="59">
        <f>ROUND(IF('Indicator Data'!K7=0,0,IF('Indicator Data'!K7&gt;AG$194,10,IF('Indicator Data'!K7&lt;AG$195,0,10-(AG$194-'Indicator Data'!K7)/(AG$194-AG$195)*10))),1)</f>
        <v>1</v>
      </c>
      <c r="AH4" s="59">
        <f t="shared" si="14"/>
        <v>8.5</v>
      </c>
      <c r="AI4" s="59">
        <f t="shared" si="15"/>
        <v>0.1</v>
      </c>
      <c r="AJ4" s="59">
        <f t="shared" si="16"/>
        <v>0</v>
      </c>
      <c r="AK4" s="59">
        <f t="shared" si="17"/>
        <v>0</v>
      </c>
      <c r="AL4" s="59">
        <f t="shared" si="18"/>
        <v>0</v>
      </c>
      <c r="AM4" s="59">
        <f t="shared" si="19"/>
        <v>0</v>
      </c>
      <c r="AN4" s="59">
        <f t="shared" si="20"/>
        <v>10</v>
      </c>
      <c r="AO4" s="61">
        <f t="shared" si="21"/>
        <v>6.2</v>
      </c>
      <c r="AP4" s="61">
        <f t="shared" si="22"/>
        <v>4.7</v>
      </c>
      <c r="AQ4" s="61">
        <f t="shared" si="23"/>
        <v>7.8</v>
      </c>
      <c r="AR4" s="61">
        <f t="shared" si="24"/>
        <v>0</v>
      </c>
      <c r="AS4" s="59">
        <f t="shared" si="25"/>
        <v>5.5</v>
      </c>
      <c r="AT4" s="59">
        <f>IF('Indicator Data'!L7="No data","x",IF('Indicator Data'!BE7&lt;1000,"x",ROUND((IF('Indicator Data'!L7&gt;AT$194,10,IF('Indicator Data'!L7&lt;AT$195,0,10-(AT$194-'Indicator Data'!L7)/(AT$194-AT$195)*10))),1)))</f>
        <v>8.1</v>
      </c>
      <c r="AU4" s="61">
        <f t="shared" si="26"/>
        <v>6.8</v>
      </c>
      <c r="AV4" s="62">
        <f t="shared" si="27"/>
        <v>5.6</v>
      </c>
      <c r="AW4" s="59">
        <f>ROUND(IF('Indicator Data'!M7=0,0,IF('Indicator Data'!M7&gt;AW$194,10,IF('Indicator Data'!M7&lt;AW$195,0,10-(AW$194-'Indicator Data'!M7)/(AW$194-AW$195)*10))),1)</f>
        <v>0.2</v>
      </c>
      <c r="AX4" s="59">
        <f>ROUND(IF('Indicator Data'!N7=0,0,IF(LOG('Indicator Data'!N7)&gt;LOG(AX$194),10,IF(LOG('Indicator Data'!N7)&lt;LOG(AX$195),0,10-(LOG(AX$194)-LOG('Indicator Data'!N7))/(LOG(AX$194)-LOG(AX$195))*10))),1)</f>
        <v>0</v>
      </c>
      <c r="AY4" s="61">
        <f t="shared" si="28"/>
        <v>0.1</v>
      </c>
      <c r="AZ4" s="59">
        <f>'Indicator Data'!O7</f>
        <v>0</v>
      </c>
      <c r="BA4" s="59">
        <f>'Indicator Data'!P7</f>
        <v>0</v>
      </c>
      <c r="BB4" s="61">
        <f t="shared" si="29"/>
        <v>0</v>
      </c>
      <c r="BC4" s="62">
        <f t="shared" si="30"/>
        <v>0.1</v>
      </c>
      <c r="BD4" s="16"/>
      <c r="BE4" s="108"/>
    </row>
    <row r="5" spans="1:57" s="4" customFormat="1" x14ac:dyDescent="0.25">
      <c r="A5" s="131" t="s">
        <v>5</v>
      </c>
      <c r="B5" s="63" t="s">
        <v>4</v>
      </c>
      <c r="C5" s="59">
        <f>ROUND(IF('Indicator Data'!C8=0,0.1,IF(LOG('Indicator Data'!C8)&gt;C$194,10,IF(LOG('Indicator Data'!C8)&lt;C$195,0,10-(C$194-LOG('Indicator Data'!C8))/(C$194-C$195)*10))),1)</f>
        <v>9.3000000000000007</v>
      </c>
      <c r="D5" s="59">
        <f>ROUND(IF('Indicator Data'!D8=0,0.1,IF(LOG('Indicator Data'!D8)&gt;D$194,10,IF(LOG('Indicator Data'!D8)&lt;D$195,0,10-(D$194-LOG('Indicator Data'!D8))/(D$194-D$195)*10))),1)</f>
        <v>0.1</v>
      </c>
      <c r="E5" s="59">
        <f t="shared" si="0"/>
        <v>6.6</v>
      </c>
      <c r="F5" s="59">
        <f>ROUND(IF('Indicator Data'!E8="No data",0.1,IF('Indicator Data'!E8=0,0,IF(LOG('Indicator Data'!E8)&gt;F$194,10,IF(LOG('Indicator Data'!E8)&lt;F$195,0,10-(F$194-LOG('Indicator Data'!E8))/(F$194-F$195)*10)))),1)</f>
        <v>7.4</v>
      </c>
      <c r="G5" s="59">
        <f>ROUND(IF('Indicator Data'!F8=0,0,IF(LOG('Indicator Data'!F8)&gt;G$194,10,IF(LOG('Indicator Data'!F8)&lt;G$195,0,10-(G$194-LOG('Indicator Data'!F8))/(G$194-G$195)*10))),1)</f>
        <v>5</v>
      </c>
      <c r="H5" s="59">
        <f>ROUND(IF('Indicator Data'!G8=0,0,IF(LOG('Indicator Data'!G8)&gt;H$194,10,IF(LOG('Indicator Data'!G8)&lt;H$195,0,10-(H$194-LOG('Indicator Data'!G8))/(H$194-H$195)*10))),1)</f>
        <v>0</v>
      </c>
      <c r="I5" s="59">
        <f>ROUND(IF('Indicator Data'!H8=0,0,IF(LOG('Indicator Data'!H8)&gt;I$194,10,IF(LOG('Indicator Data'!H8)&lt;I$195,0,10-(I$194-LOG('Indicator Data'!H8))/(I$194-I$195)*10))),1)</f>
        <v>0</v>
      </c>
      <c r="J5" s="59">
        <f t="shared" si="1"/>
        <v>0</v>
      </c>
      <c r="K5" s="59">
        <f>ROUND(IF('Indicator Data'!I8=0,0,IF(LOG('Indicator Data'!I8)&gt;K$194,10,IF(LOG('Indicator Data'!I8)&lt;K$195,0,10-(K$194-LOG('Indicator Data'!I8))/(K$194-K$195)*10))),1)</f>
        <v>0</v>
      </c>
      <c r="L5" s="59">
        <f t="shared" si="2"/>
        <v>0</v>
      </c>
      <c r="M5" s="59">
        <f>ROUND(IF('Indicator Data'!J8=0,0,IF(LOG('Indicator Data'!J8)&gt;M$194,10,IF(LOG('Indicator Data'!J8)&lt;M$195,0,10-(M$194-LOG('Indicator Data'!J8))/(M$194-M$195)*10))),1)</f>
        <v>0</v>
      </c>
      <c r="N5" s="60">
        <f>'Indicator Data'!C8/'Indicator Data'!$BD8</f>
        <v>1.3557366043817321E-3</v>
      </c>
      <c r="O5" s="60">
        <f>'Indicator Data'!D8/'Indicator Data'!$BD8</f>
        <v>0</v>
      </c>
      <c r="P5" s="60">
        <f>IF(F5=0.1,0,'Indicator Data'!E8/'Indicator Data'!$BD8)</f>
        <v>2.4006320948516133E-3</v>
      </c>
      <c r="Q5" s="60">
        <f>'Indicator Data'!F8/'Indicator Data'!$BD8</f>
        <v>2.4428102702073228E-7</v>
      </c>
      <c r="R5" s="60">
        <f>'Indicator Data'!G8/'Indicator Data'!$BD8</f>
        <v>0</v>
      </c>
      <c r="S5" s="60">
        <f>'Indicator Data'!H8/'Indicator Data'!$BD8</f>
        <v>0</v>
      </c>
      <c r="T5" s="60">
        <f>'Indicator Data'!I8/'Indicator Data'!$BD8</f>
        <v>0</v>
      </c>
      <c r="U5" s="60">
        <f>'Indicator Data'!J8/'Indicator Data'!$BD8</f>
        <v>0</v>
      </c>
      <c r="V5" s="59">
        <f t="shared" si="3"/>
        <v>6.8</v>
      </c>
      <c r="W5" s="59">
        <f t="shared" si="4"/>
        <v>0</v>
      </c>
      <c r="X5" s="59">
        <f t="shared" si="5"/>
        <v>4.2</v>
      </c>
      <c r="Y5" s="59">
        <f t="shared" si="6"/>
        <v>1.6</v>
      </c>
      <c r="Z5" s="59">
        <f t="shared" si="7"/>
        <v>4.2</v>
      </c>
      <c r="AA5" s="59">
        <f t="shared" si="8"/>
        <v>0</v>
      </c>
      <c r="AB5" s="59">
        <f t="shared" si="9"/>
        <v>0</v>
      </c>
      <c r="AC5" s="59">
        <f t="shared" si="10"/>
        <v>0</v>
      </c>
      <c r="AD5" s="59">
        <f t="shared" si="11"/>
        <v>0</v>
      </c>
      <c r="AE5" s="59">
        <f t="shared" si="12"/>
        <v>0</v>
      </c>
      <c r="AF5" s="59">
        <f t="shared" si="13"/>
        <v>0</v>
      </c>
      <c r="AG5" s="59">
        <f>ROUND(IF('Indicator Data'!K8=0,0,IF('Indicator Data'!K8&gt;AG$194,10,IF('Indicator Data'!K8&lt;AG$195,0,10-(AG$194-'Indicator Data'!K8)/(AG$194-AG$195)*10))),1)</f>
        <v>0</v>
      </c>
      <c r="AH5" s="59">
        <f t="shared" si="14"/>
        <v>8.1</v>
      </c>
      <c r="AI5" s="59">
        <f t="shared" si="15"/>
        <v>0.1</v>
      </c>
      <c r="AJ5" s="59">
        <f t="shared" si="16"/>
        <v>0</v>
      </c>
      <c r="AK5" s="59">
        <f t="shared" si="17"/>
        <v>0</v>
      </c>
      <c r="AL5" s="59">
        <f t="shared" si="18"/>
        <v>0</v>
      </c>
      <c r="AM5" s="59">
        <f t="shared" si="19"/>
        <v>0</v>
      </c>
      <c r="AN5" s="59">
        <f t="shared" si="20"/>
        <v>0</v>
      </c>
      <c r="AO5" s="61">
        <f t="shared" si="21"/>
        <v>5.5</v>
      </c>
      <c r="AP5" s="61">
        <f t="shared" si="22"/>
        <v>5.2</v>
      </c>
      <c r="AQ5" s="61">
        <f t="shared" si="23"/>
        <v>4.5999999999999996</v>
      </c>
      <c r="AR5" s="61">
        <f t="shared" si="24"/>
        <v>0</v>
      </c>
      <c r="AS5" s="59">
        <f t="shared" si="25"/>
        <v>0</v>
      </c>
      <c r="AT5" s="59">
        <f>IF('Indicator Data'!L8="No data","x",IF('Indicator Data'!BE8&lt;1000,"x",ROUND((IF('Indicator Data'!L8&gt;AT$194,10,IF('Indicator Data'!L8&lt;AT$195,0,10-(AT$194-'Indicator Data'!L8)/(AT$194-AT$195)*10))),1)))</f>
        <v>8.1</v>
      </c>
      <c r="AU5" s="61">
        <f t="shared" si="26"/>
        <v>4.0999999999999996</v>
      </c>
      <c r="AV5" s="62">
        <f t="shared" si="27"/>
        <v>4.0999999999999996</v>
      </c>
      <c r="AW5" s="59">
        <f>ROUND(IF('Indicator Data'!M8=0,0,IF('Indicator Data'!M8&gt;AW$194,10,IF('Indicator Data'!M8&lt;AW$195,0,10-(AW$194-'Indicator Data'!M8)/(AW$194-AW$195)*10))),1)</f>
        <v>9.6999999999999993</v>
      </c>
      <c r="AX5" s="59">
        <f>ROUND(IF('Indicator Data'!N8=0,0,IF(LOG('Indicator Data'!N8)&gt;LOG(AX$194),10,IF(LOG('Indicator Data'!N8)&lt;LOG(AX$195),0,10-(LOG(AX$194)-LOG('Indicator Data'!N8))/(LOG(AX$194)-LOG(AX$195))*10))),1)</f>
        <v>9.1999999999999993</v>
      </c>
      <c r="AY5" s="61">
        <f t="shared" si="28"/>
        <v>9.5</v>
      </c>
      <c r="AZ5" s="59">
        <f>'Indicator Data'!O8</f>
        <v>0</v>
      </c>
      <c r="BA5" s="59">
        <f>'Indicator Data'!P8</f>
        <v>0</v>
      </c>
      <c r="BB5" s="61">
        <f t="shared" si="29"/>
        <v>0</v>
      </c>
      <c r="BC5" s="62">
        <f t="shared" si="30"/>
        <v>6.7</v>
      </c>
      <c r="BD5" s="16"/>
      <c r="BE5" s="108"/>
    </row>
    <row r="6" spans="1:57" s="4" customFormat="1" x14ac:dyDescent="0.25">
      <c r="A6" s="131" t="s">
        <v>7</v>
      </c>
      <c r="B6" s="63" t="s">
        <v>6</v>
      </c>
      <c r="C6" s="59">
        <f>ROUND(IF('Indicator Data'!C9=0,0.1,IF(LOG('Indicator Data'!C9)&gt;C$194,10,IF(LOG('Indicator Data'!C9)&lt;C$195,0,10-(C$194-LOG('Indicator Data'!C9))/(C$194-C$195)*10))),1)</f>
        <v>0.1</v>
      </c>
      <c r="D6" s="59">
        <f>ROUND(IF('Indicator Data'!D9=0,0.1,IF(LOG('Indicator Data'!D9)&gt;D$194,10,IF(LOG('Indicator Data'!D9)&lt;D$195,0,10-(D$194-LOG('Indicator Data'!D9))/(D$194-D$195)*10))),1)</f>
        <v>0.1</v>
      </c>
      <c r="E6" s="59">
        <f t="shared" si="0"/>
        <v>0.1</v>
      </c>
      <c r="F6" s="59">
        <f>ROUND(IF('Indicator Data'!E9="No data",0.1,IF('Indicator Data'!E9=0,0,IF(LOG('Indicator Data'!E9)&gt;F$194,10,IF(LOG('Indicator Data'!E9)&lt;F$195,0,10-(F$194-LOG('Indicator Data'!E9))/(F$194-F$195)*10)))),1)</f>
        <v>7.2</v>
      </c>
      <c r="G6" s="59">
        <f>ROUND(IF('Indicator Data'!F9=0,0,IF(LOG('Indicator Data'!F9)&gt;G$194,10,IF(LOG('Indicator Data'!F9)&lt;G$195,0,10-(G$194-LOG('Indicator Data'!F9))/(G$194-G$195)*10))),1)</f>
        <v>0</v>
      </c>
      <c r="H6" s="59">
        <f>ROUND(IF('Indicator Data'!G9=0,0,IF(LOG('Indicator Data'!G9)&gt;H$194,10,IF(LOG('Indicator Data'!G9)&lt;H$195,0,10-(H$194-LOG('Indicator Data'!G9))/(H$194-H$195)*10))),1)</f>
        <v>0</v>
      </c>
      <c r="I6" s="59">
        <f>ROUND(IF('Indicator Data'!H9=0,0,IF(LOG('Indicator Data'!H9)&gt;I$194,10,IF(LOG('Indicator Data'!H9)&lt;I$195,0,10-(I$194-LOG('Indicator Data'!H9))/(I$194-I$195)*10))),1)</f>
        <v>0</v>
      </c>
      <c r="J6" s="59">
        <f t="shared" si="1"/>
        <v>0</v>
      </c>
      <c r="K6" s="59">
        <f>ROUND(IF('Indicator Data'!I9=0,0,IF(LOG('Indicator Data'!I9)&gt;K$194,10,IF(LOG('Indicator Data'!I9)&lt;K$195,0,10-(K$194-LOG('Indicator Data'!I9))/(K$194-K$195)*10))),1)</f>
        <v>0</v>
      </c>
      <c r="L6" s="59">
        <f t="shared" si="2"/>
        <v>0</v>
      </c>
      <c r="M6" s="59">
        <f>ROUND(IF('Indicator Data'!J9=0,0,IF(LOG('Indicator Data'!J9)&gt;M$194,10,IF(LOG('Indicator Data'!J9)&lt;M$195,0,10-(M$194-LOG('Indicator Data'!J9))/(M$194-M$195)*10))),1)</f>
        <v>10</v>
      </c>
      <c r="N6" s="60">
        <f>'Indicator Data'!C9/'Indicator Data'!$BD9</f>
        <v>0</v>
      </c>
      <c r="O6" s="60">
        <f>'Indicator Data'!D9/'Indicator Data'!$BD9</f>
        <v>0</v>
      </c>
      <c r="P6" s="60">
        <f>IF(F6=0.1,0,'Indicator Data'!E9/'Indicator Data'!$BD9)</f>
        <v>3.0554410219695155E-3</v>
      </c>
      <c r="Q6" s="60">
        <f>'Indicator Data'!F9/'Indicator Data'!$BD9</f>
        <v>0</v>
      </c>
      <c r="R6" s="60">
        <f>'Indicator Data'!G9/'Indicator Data'!$BD9</f>
        <v>0</v>
      </c>
      <c r="S6" s="60">
        <f>'Indicator Data'!H9/'Indicator Data'!$BD9</f>
        <v>0</v>
      </c>
      <c r="T6" s="60">
        <f>'Indicator Data'!I9/'Indicator Data'!$BD9</f>
        <v>0</v>
      </c>
      <c r="U6" s="60">
        <f>'Indicator Data'!J9/'Indicator Data'!$BD9</f>
        <v>5.2962510717540108E-3</v>
      </c>
      <c r="V6" s="59">
        <f t="shared" si="3"/>
        <v>0</v>
      </c>
      <c r="W6" s="59">
        <f t="shared" si="4"/>
        <v>0</v>
      </c>
      <c r="X6" s="59">
        <f t="shared" si="5"/>
        <v>0</v>
      </c>
      <c r="Y6" s="59">
        <f t="shared" si="6"/>
        <v>2</v>
      </c>
      <c r="Z6" s="59">
        <f t="shared" si="7"/>
        <v>0</v>
      </c>
      <c r="AA6" s="59">
        <f t="shared" si="8"/>
        <v>0</v>
      </c>
      <c r="AB6" s="59">
        <f t="shared" si="9"/>
        <v>0</v>
      </c>
      <c r="AC6" s="59">
        <f t="shared" si="10"/>
        <v>0</v>
      </c>
      <c r="AD6" s="59">
        <f t="shared" si="11"/>
        <v>0</v>
      </c>
      <c r="AE6" s="59">
        <f t="shared" si="12"/>
        <v>0</v>
      </c>
      <c r="AF6" s="59">
        <f t="shared" si="13"/>
        <v>1.8</v>
      </c>
      <c r="AG6" s="59">
        <f>ROUND(IF('Indicator Data'!K9=0,0,IF('Indicator Data'!K9&gt;AG$194,10,IF('Indicator Data'!K9&lt;AG$195,0,10-(AG$194-'Indicator Data'!K9)/(AG$194-AG$195)*10))),1)</f>
        <v>6.1</v>
      </c>
      <c r="AH6" s="59">
        <f t="shared" si="14"/>
        <v>0.1</v>
      </c>
      <c r="AI6" s="59">
        <f t="shared" si="15"/>
        <v>0.1</v>
      </c>
      <c r="AJ6" s="59">
        <f t="shared" si="16"/>
        <v>0</v>
      </c>
      <c r="AK6" s="59">
        <f t="shared" si="17"/>
        <v>0</v>
      </c>
      <c r="AL6" s="59">
        <f t="shared" si="18"/>
        <v>0</v>
      </c>
      <c r="AM6" s="59">
        <f t="shared" si="19"/>
        <v>0</v>
      </c>
      <c r="AN6" s="59">
        <f t="shared" si="20"/>
        <v>7.9</v>
      </c>
      <c r="AO6" s="61">
        <f t="shared" si="21"/>
        <v>0.1</v>
      </c>
      <c r="AP6" s="61">
        <f t="shared" si="22"/>
        <v>5.0999999999999996</v>
      </c>
      <c r="AQ6" s="61">
        <f t="shared" si="23"/>
        <v>0</v>
      </c>
      <c r="AR6" s="61">
        <f t="shared" si="24"/>
        <v>0</v>
      </c>
      <c r="AS6" s="59">
        <f t="shared" si="25"/>
        <v>7</v>
      </c>
      <c r="AT6" s="59">
        <f>IF('Indicator Data'!L9="No data","x",IF('Indicator Data'!BE9&lt;1000,"x",ROUND((IF('Indicator Data'!L9&gt;AT$194,10,IF('Indicator Data'!L9&lt;AT$195,0,10-(AT$194-'Indicator Data'!L9)/(AT$194-AT$195)*10))),1)))</f>
        <v>1</v>
      </c>
      <c r="AU6" s="61">
        <f t="shared" si="26"/>
        <v>4</v>
      </c>
      <c r="AV6" s="62">
        <f t="shared" si="27"/>
        <v>2.1</v>
      </c>
      <c r="AW6" s="59">
        <f>ROUND(IF('Indicator Data'!M9=0,0,IF('Indicator Data'!M9&gt;AW$194,10,IF('Indicator Data'!M9&lt;AW$195,0,10-(AW$194-'Indicator Data'!M9)/(AW$194-AW$195)*10))),1)</f>
        <v>7.4</v>
      </c>
      <c r="AX6" s="59">
        <f>ROUND(IF('Indicator Data'!N9=0,0,IF(LOG('Indicator Data'!N9)&gt;LOG(AX$194),10,IF(LOG('Indicator Data'!N9)&lt;LOG(AX$195),0,10-(LOG(AX$194)-LOG('Indicator Data'!N9))/(LOG(AX$194)-LOG(AX$195))*10))),1)</f>
        <v>6.6</v>
      </c>
      <c r="AY6" s="61">
        <f t="shared" si="28"/>
        <v>7</v>
      </c>
      <c r="AZ6" s="59">
        <f>'Indicator Data'!O9</f>
        <v>0</v>
      </c>
      <c r="BA6" s="59">
        <f>'Indicator Data'!P9</f>
        <v>0</v>
      </c>
      <c r="BB6" s="61">
        <f t="shared" si="29"/>
        <v>0</v>
      </c>
      <c r="BC6" s="62">
        <f t="shared" si="30"/>
        <v>4.9000000000000004</v>
      </c>
      <c r="BD6" s="16"/>
      <c r="BE6" s="108"/>
    </row>
    <row r="7" spans="1:57" s="4" customFormat="1" x14ac:dyDescent="0.25">
      <c r="A7" s="131" t="s">
        <v>9</v>
      </c>
      <c r="B7" s="63" t="s">
        <v>8</v>
      </c>
      <c r="C7" s="59">
        <f>ROUND(IF('Indicator Data'!C10=0,0.1,IF(LOG('Indicator Data'!C10)&gt;C$194,10,IF(LOG('Indicator Data'!C10)&lt;C$195,0,10-(C$194-LOG('Indicator Data'!C10))/(C$194-C$195)*10))),1)</f>
        <v>0.6</v>
      </c>
      <c r="D7" s="59">
        <f>ROUND(IF('Indicator Data'!D10=0,0.1,IF(LOG('Indicator Data'!D10)&gt;D$194,10,IF(LOG('Indicator Data'!D10)&lt;D$195,0,10-(D$194-LOG('Indicator Data'!D10))/(D$194-D$195)*10))),1)</f>
        <v>0.7</v>
      </c>
      <c r="E7" s="59">
        <f t="shared" si="0"/>
        <v>0.7</v>
      </c>
      <c r="F7" s="59">
        <f>ROUND(IF('Indicator Data'!E10="No data",0.1,IF('Indicator Data'!E10=0,0,IF(LOG('Indicator Data'!E10)&gt;F$194,10,IF(LOG('Indicator Data'!E10)&lt;F$195,0,10-(F$194-LOG('Indicator Data'!E10))/(F$194-F$195)*10)))),1)</f>
        <v>0.1</v>
      </c>
      <c r="G7" s="59">
        <f>ROUND(IF('Indicator Data'!F10=0,0,IF(LOG('Indicator Data'!F10)&gt;G$194,10,IF(LOG('Indicator Data'!F10)&lt;G$195,0,10-(G$194-LOG('Indicator Data'!F10))/(G$194-G$195)*10))),1)</f>
        <v>0</v>
      </c>
      <c r="H7" s="59">
        <f>ROUND(IF('Indicator Data'!G10=0,0,IF(LOG('Indicator Data'!G10)&gt;H$194,10,IF(LOG('Indicator Data'!G10)&lt;H$195,0,10-(H$194-LOG('Indicator Data'!G10))/(H$194-H$195)*10))),1)</f>
        <v>3.1</v>
      </c>
      <c r="I7" s="59">
        <f>ROUND(IF('Indicator Data'!H10=0,0,IF(LOG('Indicator Data'!H10)&gt;I$194,10,IF(LOG('Indicator Data'!H10)&lt;I$195,0,10-(I$194-LOG('Indicator Data'!H10))/(I$194-I$195)*10))),1)</f>
        <v>6.8</v>
      </c>
      <c r="J7" s="59">
        <f t="shared" si="1"/>
        <v>5.2</v>
      </c>
      <c r="K7" s="59">
        <f>ROUND(IF('Indicator Data'!I10=0,0,IF(LOG('Indicator Data'!I10)&gt;K$194,10,IF(LOG('Indicator Data'!I10)&lt;K$195,0,10-(K$194-LOG('Indicator Data'!I10))/(K$194-K$195)*10))),1)</f>
        <v>3.9</v>
      </c>
      <c r="L7" s="59">
        <f t="shared" si="2"/>
        <v>4.5999999999999996</v>
      </c>
      <c r="M7" s="59">
        <f>ROUND(IF('Indicator Data'!J10=0,0,IF(LOG('Indicator Data'!J10)&gt;M$194,10,IF(LOG('Indicator Data'!J10)&lt;M$195,0,10-(M$194-LOG('Indicator Data'!J10))/(M$194-M$195)*10))),1)</f>
        <v>0</v>
      </c>
      <c r="N7" s="60">
        <f>'Indicator Data'!C10/'Indicator Data'!$BD10</f>
        <v>1.8304025569287297E-4</v>
      </c>
      <c r="O7" s="60">
        <f>'Indicator Data'!D10/'Indicator Data'!$BD10</f>
        <v>1.8304025569287297E-4</v>
      </c>
      <c r="P7" s="60">
        <f>IF(F7=0.1,0,'Indicator Data'!E10/'Indicator Data'!$BD10)</f>
        <v>0</v>
      </c>
      <c r="Q7" s="60">
        <f>'Indicator Data'!F10/'Indicator Data'!$BD10</f>
        <v>0</v>
      </c>
      <c r="R7" s="60">
        <f>'Indicator Data'!G10/'Indicator Data'!$BD10</f>
        <v>1.9111504793664025E-2</v>
      </c>
      <c r="S7" s="60">
        <f>'Indicator Data'!H10/'Indicator Data'!$BD10</f>
        <v>6.0352120401044301E-3</v>
      </c>
      <c r="T7" s="60">
        <f>'Indicator Data'!I10/'Indicator Data'!$BD10</f>
        <v>1.0002391347271889E-2</v>
      </c>
      <c r="U7" s="60">
        <f>'Indicator Data'!J10/'Indicator Data'!$BD10</f>
        <v>0</v>
      </c>
      <c r="V7" s="59">
        <f t="shared" si="3"/>
        <v>0.9</v>
      </c>
      <c r="W7" s="59">
        <f t="shared" si="4"/>
        <v>1.8</v>
      </c>
      <c r="X7" s="59">
        <f t="shared" si="5"/>
        <v>1.4</v>
      </c>
      <c r="Y7" s="59">
        <f t="shared" si="6"/>
        <v>0.1</v>
      </c>
      <c r="Z7" s="59">
        <f t="shared" si="7"/>
        <v>0</v>
      </c>
      <c r="AA7" s="59">
        <f t="shared" si="8"/>
        <v>10</v>
      </c>
      <c r="AB7" s="59">
        <f t="shared" si="9"/>
        <v>10</v>
      </c>
      <c r="AC7" s="59">
        <f t="shared" si="10"/>
        <v>10</v>
      </c>
      <c r="AD7" s="59">
        <f t="shared" si="11"/>
        <v>10</v>
      </c>
      <c r="AE7" s="59">
        <f t="shared" si="12"/>
        <v>10</v>
      </c>
      <c r="AF7" s="59">
        <f t="shared" si="13"/>
        <v>0</v>
      </c>
      <c r="AG7" s="59">
        <f>ROUND(IF('Indicator Data'!K10=0,0,IF('Indicator Data'!K10&gt;AG$194,10,IF('Indicator Data'!K10&lt;AG$195,0,10-(AG$194-'Indicator Data'!K10)/(AG$194-AG$195)*10))),1)</f>
        <v>0</v>
      </c>
      <c r="AH7" s="59">
        <f t="shared" si="14"/>
        <v>0.8</v>
      </c>
      <c r="AI7" s="59">
        <f t="shared" si="15"/>
        <v>1.3</v>
      </c>
      <c r="AJ7" s="59">
        <f t="shared" si="16"/>
        <v>6.6</v>
      </c>
      <c r="AK7" s="59">
        <f t="shared" si="17"/>
        <v>8.4</v>
      </c>
      <c r="AL7" s="59">
        <f t="shared" si="18"/>
        <v>7.6</v>
      </c>
      <c r="AM7" s="59">
        <f t="shared" si="19"/>
        <v>7</v>
      </c>
      <c r="AN7" s="59">
        <f t="shared" si="20"/>
        <v>0</v>
      </c>
      <c r="AO7" s="61">
        <f t="shared" si="21"/>
        <v>1.1000000000000001</v>
      </c>
      <c r="AP7" s="61">
        <f t="shared" si="22"/>
        <v>0.1</v>
      </c>
      <c r="AQ7" s="61">
        <f t="shared" si="23"/>
        <v>0</v>
      </c>
      <c r="AR7" s="61">
        <f t="shared" si="24"/>
        <v>8.4</v>
      </c>
      <c r="AS7" s="59">
        <f t="shared" si="25"/>
        <v>0</v>
      </c>
      <c r="AT7" s="59" t="str">
        <f>IF('Indicator Data'!L10="No data","x",IF('Indicator Data'!BE10&lt;1000,"x",ROUND((IF('Indicator Data'!L10&gt;AT$194,10,IF('Indicator Data'!L10&lt;AT$195,0,10-(AT$194-'Indicator Data'!L10)/(AT$194-AT$195)*10))),1)))</f>
        <v>x</v>
      </c>
      <c r="AU7" s="61">
        <f t="shared" si="26"/>
        <v>0</v>
      </c>
      <c r="AV7" s="62">
        <f t="shared" si="27"/>
        <v>2.9</v>
      </c>
      <c r="AW7" s="59">
        <f>ROUND(IF('Indicator Data'!M10=0,0,IF('Indicator Data'!M10&gt;AW$194,10,IF('Indicator Data'!M10&lt;AW$195,0,10-(AW$194-'Indicator Data'!M10)/(AW$194-AW$195)*10))),1)</f>
        <v>0.1</v>
      </c>
      <c r="AX7" s="59">
        <f>ROUND(IF('Indicator Data'!N10=0,0,IF(LOG('Indicator Data'!N10)&gt;LOG(AX$194),10,IF(LOG('Indicator Data'!N10)&lt;LOG(AX$195),0,10-(LOG(AX$194)-LOG('Indicator Data'!N10))/(LOG(AX$194)-LOG(AX$195))*10))),1)</f>
        <v>0</v>
      </c>
      <c r="AY7" s="61">
        <f t="shared" si="28"/>
        <v>0.1</v>
      </c>
      <c r="AZ7" s="59">
        <f>'Indicator Data'!O10</f>
        <v>0</v>
      </c>
      <c r="BA7" s="59">
        <f>'Indicator Data'!P10</f>
        <v>0</v>
      </c>
      <c r="BB7" s="61">
        <f t="shared" si="29"/>
        <v>0</v>
      </c>
      <c r="BC7" s="62">
        <f t="shared" si="30"/>
        <v>0.1</v>
      </c>
      <c r="BD7" s="16"/>
      <c r="BE7" s="108"/>
    </row>
    <row r="8" spans="1:57" s="4" customFormat="1" x14ac:dyDescent="0.25">
      <c r="A8" s="131" t="s">
        <v>11</v>
      </c>
      <c r="B8" s="63" t="s">
        <v>10</v>
      </c>
      <c r="C8" s="59">
        <f>ROUND(IF('Indicator Data'!C11=0,0.1,IF(LOG('Indicator Data'!C11)&gt;C$194,10,IF(LOG('Indicator Data'!C11)&lt;C$195,0,10-(C$194-LOG('Indicator Data'!C11))/(C$194-C$195)*10))),1)</f>
        <v>8.1999999999999993</v>
      </c>
      <c r="D8" s="59">
        <f>ROUND(IF('Indicator Data'!D11=0,0.1,IF(LOG('Indicator Data'!D11)&gt;D$194,10,IF(LOG('Indicator Data'!D11)&lt;D$195,0,10-(D$194-LOG('Indicator Data'!D11))/(D$194-D$195)*10))),1)</f>
        <v>6.6</v>
      </c>
      <c r="E8" s="59">
        <f t="shared" si="0"/>
        <v>7.5</v>
      </c>
      <c r="F8" s="59">
        <f>ROUND(IF('Indicator Data'!E11="No data",0.1,IF('Indicator Data'!E11=0,0,IF(LOG('Indicator Data'!E11)&gt;F$194,10,IF(LOG('Indicator Data'!E11)&lt;F$195,0,10-(F$194-LOG('Indicator Data'!E11))/(F$194-F$195)*10)))),1)</f>
        <v>8.4</v>
      </c>
      <c r="G8" s="59">
        <f>ROUND(IF('Indicator Data'!F11=0,0,IF(LOG('Indicator Data'!F11)&gt;G$194,10,IF(LOG('Indicator Data'!F11)&lt;G$195,0,10-(G$194-LOG('Indicator Data'!F11))/(G$194-G$195)*10))),1)</f>
        <v>0</v>
      </c>
      <c r="H8" s="59">
        <f>ROUND(IF('Indicator Data'!G11=0,0,IF(LOG('Indicator Data'!G11)&gt;H$194,10,IF(LOG('Indicator Data'!G11)&lt;H$195,0,10-(H$194-LOG('Indicator Data'!G11))/(H$194-H$195)*10))),1)</f>
        <v>0</v>
      </c>
      <c r="I8" s="59">
        <f>ROUND(IF('Indicator Data'!H11=0,0,IF(LOG('Indicator Data'!H11)&gt;I$194,10,IF(LOG('Indicator Data'!H11)&lt;I$195,0,10-(I$194-LOG('Indicator Data'!H11))/(I$194-I$195)*10))),1)</f>
        <v>0</v>
      </c>
      <c r="J8" s="59">
        <f t="shared" si="1"/>
        <v>0</v>
      </c>
      <c r="K8" s="59">
        <f>ROUND(IF('Indicator Data'!I11=0,0,IF(LOG('Indicator Data'!I11)&gt;K$194,10,IF(LOG('Indicator Data'!I11)&lt;K$195,0,10-(K$194-LOG('Indicator Data'!I11))/(K$194-K$195)*10))),1)</f>
        <v>0</v>
      </c>
      <c r="L8" s="59">
        <f t="shared" si="2"/>
        <v>0</v>
      </c>
      <c r="M8" s="59">
        <f>ROUND(IF('Indicator Data'!J11=0,0,IF(LOG('Indicator Data'!J11)&gt;M$194,10,IF(LOG('Indicator Data'!J11)&lt;M$195,0,10-(M$194-LOG('Indicator Data'!J11))/(M$194-M$195)*10))),1)</f>
        <v>0</v>
      </c>
      <c r="N8" s="60">
        <f>'Indicator Data'!C11/'Indicator Data'!$BD11</f>
        <v>4.3914072984726761E-4</v>
      </c>
      <c r="O8" s="60">
        <f>'Indicator Data'!D11/'Indicator Data'!$BD11</f>
        <v>2.215998373398373E-5</v>
      </c>
      <c r="P8" s="60">
        <f>IF(F8=0.1,0,'Indicator Data'!E11/'Indicator Data'!$BD11)</f>
        <v>5.0998366294879123E-3</v>
      </c>
      <c r="Q8" s="60">
        <f>'Indicator Data'!F11/'Indicator Data'!$BD11</f>
        <v>0</v>
      </c>
      <c r="R8" s="60">
        <f>'Indicator Data'!G11/'Indicator Data'!$BD11</f>
        <v>0</v>
      </c>
      <c r="S8" s="60">
        <f>'Indicator Data'!H11/'Indicator Data'!$BD11</f>
        <v>0</v>
      </c>
      <c r="T8" s="60">
        <f>'Indicator Data'!I11/'Indicator Data'!$BD11</f>
        <v>0</v>
      </c>
      <c r="U8" s="60">
        <f>'Indicator Data'!J11/'Indicator Data'!$BD11</f>
        <v>0</v>
      </c>
      <c r="V8" s="59">
        <f t="shared" si="3"/>
        <v>2.2000000000000002</v>
      </c>
      <c r="W8" s="59">
        <f t="shared" si="4"/>
        <v>0.2</v>
      </c>
      <c r="X8" s="59">
        <f t="shared" si="5"/>
        <v>1.3</v>
      </c>
      <c r="Y8" s="59">
        <f t="shared" si="6"/>
        <v>3.4</v>
      </c>
      <c r="Z8" s="59">
        <f t="shared" si="7"/>
        <v>0</v>
      </c>
      <c r="AA8" s="59">
        <f t="shared" si="8"/>
        <v>0</v>
      </c>
      <c r="AB8" s="59">
        <f t="shared" si="9"/>
        <v>0</v>
      </c>
      <c r="AC8" s="59">
        <f t="shared" si="10"/>
        <v>0</v>
      </c>
      <c r="AD8" s="59">
        <f t="shared" si="11"/>
        <v>0</v>
      </c>
      <c r="AE8" s="59">
        <f t="shared" si="12"/>
        <v>0</v>
      </c>
      <c r="AF8" s="59">
        <f t="shared" si="13"/>
        <v>0</v>
      </c>
      <c r="AG8" s="59">
        <f>ROUND(IF('Indicator Data'!K11=0,0,IF('Indicator Data'!K11&gt;AG$194,10,IF('Indicator Data'!K11&lt;AG$195,0,10-(AG$194-'Indicator Data'!K11)/(AG$194-AG$195)*10))),1)</f>
        <v>2</v>
      </c>
      <c r="AH8" s="59">
        <f t="shared" si="14"/>
        <v>5.2</v>
      </c>
      <c r="AI8" s="59">
        <f t="shared" si="15"/>
        <v>3.4</v>
      </c>
      <c r="AJ8" s="59">
        <f t="shared" si="16"/>
        <v>0</v>
      </c>
      <c r="AK8" s="59">
        <f t="shared" si="17"/>
        <v>0</v>
      </c>
      <c r="AL8" s="59">
        <f t="shared" si="18"/>
        <v>0</v>
      </c>
      <c r="AM8" s="59">
        <f t="shared" si="19"/>
        <v>0</v>
      </c>
      <c r="AN8" s="59">
        <f t="shared" si="20"/>
        <v>0</v>
      </c>
      <c r="AO8" s="61">
        <f t="shared" si="21"/>
        <v>5.2</v>
      </c>
      <c r="AP8" s="61">
        <f t="shared" si="22"/>
        <v>6.5</v>
      </c>
      <c r="AQ8" s="61">
        <f t="shared" si="23"/>
        <v>0</v>
      </c>
      <c r="AR8" s="61">
        <f t="shared" si="24"/>
        <v>0</v>
      </c>
      <c r="AS8" s="59">
        <f t="shared" si="25"/>
        <v>1</v>
      </c>
      <c r="AT8" s="59">
        <f>IF('Indicator Data'!L11="No data","x",IF('Indicator Data'!BE11&lt;1000,"x",ROUND((IF('Indicator Data'!L11&gt;AT$194,10,IF('Indicator Data'!L11&lt;AT$195,0,10-(AT$194-'Indicator Data'!L11)/(AT$194-AT$195)*10))),1)))</f>
        <v>5.0999999999999996</v>
      </c>
      <c r="AU8" s="61">
        <f t="shared" si="26"/>
        <v>3.1</v>
      </c>
      <c r="AV8" s="62">
        <f t="shared" si="27"/>
        <v>3.4</v>
      </c>
      <c r="AW8" s="59">
        <f>ROUND(IF('Indicator Data'!M11=0,0,IF('Indicator Data'!M11&gt;AW$194,10,IF('Indicator Data'!M11&lt;AW$195,0,10-(AW$194-'Indicator Data'!M11)/(AW$194-AW$195)*10))),1)</f>
        <v>1</v>
      </c>
      <c r="AX8" s="59">
        <f>ROUND(IF('Indicator Data'!N11=0,0,IF(LOG('Indicator Data'!N11)&gt;LOG(AX$194),10,IF(LOG('Indicator Data'!N11)&lt;LOG(AX$195),0,10-(LOG(AX$194)-LOG('Indicator Data'!N11))/(LOG(AX$194)-LOG(AX$195))*10))),1)</f>
        <v>2.4</v>
      </c>
      <c r="AY8" s="61">
        <f t="shared" si="28"/>
        <v>1.7</v>
      </c>
      <c r="AZ8" s="59">
        <f>'Indicator Data'!O11</f>
        <v>0</v>
      </c>
      <c r="BA8" s="59">
        <f>'Indicator Data'!P11</f>
        <v>0</v>
      </c>
      <c r="BB8" s="61">
        <f t="shared" si="29"/>
        <v>0</v>
      </c>
      <c r="BC8" s="62">
        <f t="shared" si="30"/>
        <v>1.2</v>
      </c>
      <c r="BD8" s="16"/>
      <c r="BE8" s="108"/>
    </row>
    <row r="9" spans="1:57" s="4" customFormat="1" x14ac:dyDescent="0.25">
      <c r="A9" s="131" t="s">
        <v>13</v>
      </c>
      <c r="B9" s="63" t="s">
        <v>12</v>
      </c>
      <c r="C9" s="59">
        <f>ROUND(IF('Indicator Data'!C12=0,0.1,IF(LOG('Indicator Data'!C12)&gt;C$194,10,IF(LOG('Indicator Data'!C12)&lt;C$195,0,10-(C$194-LOG('Indicator Data'!C12))/(C$194-C$195)*10))),1)</f>
        <v>7</v>
      </c>
      <c r="D9" s="59">
        <f>ROUND(IF('Indicator Data'!D12=0,0.1,IF(LOG('Indicator Data'!D12)&gt;D$194,10,IF(LOG('Indicator Data'!D12)&lt;D$195,0,10-(D$194-LOG('Indicator Data'!D12))/(D$194-D$195)*10))),1)</f>
        <v>7.6</v>
      </c>
      <c r="E9" s="59">
        <f t="shared" si="0"/>
        <v>7.3</v>
      </c>
      <c r="F9" s="59">
        <f>ROUND(IF('Indicator Data'!E12="No data",0.1,IF('Indicator Data'!E12=0,0,IF(LOG('Indicator Data'!E12)&gt;F$194,10,IF(LOG('Indicator Data'!E12)&lt;F$195,0,10-(F$194-LOG('Indicator Data'!E12))/(F$194-F$195)*10)))),1)</f>
        <v>5.4</v>
      </c>
      <c r="G9" s="59">
        <f>ROUND(IF('Indicator Data'!F12=0,0,IF(LOG('Indicator Data'!F12)&gt;G$194,10,IF(LOG('Indicator Data'!F12)&lt;G$195,0,10-(G$194-LOG('Indicator Data'!F12))/(G$194-G$195)*10))),1)</f>
        <v>0</v>
      </c>
      <c r="H9" s="59">
        <f>ROUND(IF('Indicator Data'!G12=0,0,IF(LOG('Indicator Data'!G12)&gt;H$194,10,IF(LOG('Indicator Data'!G12)&lt;H$195,0,10-(H$194-LOG('Indicator Data'!G12))/(H$194-H$195)*10))),1)</f>
        <v>0</v>
      </c>
      <c r="I9" s="59">
        <f>ROUND(IF('Indicator Data'!H12=0,0,IF(LOG('Indicator Data'!H12)&gt;I$194,10,IF(LOG('Indicator Data'!H12)&lt;I$195,0,10-(I$194-LOG('Indicator Data'!H12))/(I$194-I$195)*10))),1)</f>
        <v>0</v>
      </c>
      <c r="J9" s="59">
        <f t="shared" si="1"/>
        <v>0</v>
      </c>
      <c r="K9" s="59">
        <f>ROUND(IF('Indicator Data'!I12=0,0,IF(LOG('Indicator Data'!I12)&gt;K$194,10,IF(LOG('Indicator Data'!I12)&lt;K$195,0,10-(K$194-LOG('Indicator Data'!I12))/(K$194-K$195)*10))),1)</f>
        <v>0</v>
      </c>
      <c r="L9" s="59">
        <f t="shared" si="2"/>
        <v>0</v>
      </c>
      <c r="M9" s="59">
        <f>ROUND(IF('Indicator Data'!J12=0,0,IF(LOG('Indicator Data'!J12)&gt;M$194,10,IF(LOG('Indicator Data'!J12)&lt;M$195,0,10-(M$194-LOG('Indicator Data'!J12))/(M$194-M$195)*10))),1)</f>
        <v>7.4</v>
      </c>
      <c r="N9" s="60">
        <f>'Indicator Data'!C12/'Indicator Data'!$BD12</f>
        <v>2.107312542703188E-3</v>
      </c>
      <c r="O9" s="60">
        <f>'Indicator Data'!D12/'Indicator Data'!$BD12</f>
        <v>6.4155844142181227E-4</v>
      </c>
      <c r="P9" s="60">
        <f>IF(F9=0.1,0,'Indicator Data'!E12/'Indicator Data'!$BD12)</f>
        <v>4.7415276357735403E-3</v>
      </c>
      <c r="Q9" s="60">
        <f>'Indicator Data'!F12/'Indicator Data'!$BD12</f>
        <v>0</v>
      </c>
      <c r="R9" s="60">
        <f>'Indicator Data'!G12/'Indicator Data'!$BD12</f>
        <v>0</v>
      </c>
      <c r="S9" s="60">
        <f>'Indicator Data'!H12/'Indicator Data'!$BD12</f>
        <v>0</v>
      </c>
      <c r="T9" s="60">
        <f>'Indicator Data'!I12/'Indicator Data'!$BD12</f>
        <v>0</v>
      </c>
      <c r="U9" s="60">
        <f>'Indicator Data'!J12/'Indicator Data'!$BD12</f>
        <v>2.9983299302288624E-3</v>
      </c>
      <c r="V9" s="59">
        <f t="shared" si="3"/>
        <v>10</v>
      </c>
      <c r="W9" s="59">
        <f t="shared" si="4"/>
        <v>6.4</v>
      </c>
      <c r="X9" s="59">
        <f t="shared" si="5"/>
        <v>8.8000000000000007</v>
      </c>
      <c r="Y9" s="59">
        <f t="shared" si="6"/>
        <v>3.2</v>
      </c>
      <c r="Z9" s="59">
        <f t="shared" si="7"/>
        <v>0</v>
      </c>
      <c r="AA9" s="59">
        <f t="shared" si="8"/>
        <v>0</v>
      </c>
      <c r="AB9" s="59">
        <f t="shared" si="9"/>
        <v>0</v>
      </c>
      <c r="AC9" s="59">
        <f t="shared" si="10"/>
        <v>0</v>
      </c>
      <c r="AD9" s="59">
        <f t="shared" si="11"/>
        <v>0</v>
      </c>
      <c r="AE9" s="59">
        <f t="shared" si="12"/>
        <v>0</v>
      </c>
      <c r="AF9" s="59">
        <f t="shared" si="13"/>
        <v>1</v>
      </c>
      <c r="AG9" s="59">
        <f>ROUND(IF('Indicator Data'!K12=0,0,IF('Indicator Data'!K12&gt;AG$194,10,IF('Indicator Data'!K12&lt;AG$195,0,10-(AG$194-'Indicator Data'!K12)/(AG$194-AG$195)*10))),1)</f>
        <v>1</v>
      </c>
      <c r="AH9" s="59">
        <f t="shared" si="14"/>
        <v>8.5</v>
      </c>
      <c r="AI9" s="59">
        <f t="shared" si="15"/>
        <v>7</v>
      </c>
      <c r="AJ9" s="59">
        <f t="shared" si="16"/>
        <v>0</v>
      </c>
      <c r="AK9" s="59">
        <f t="shared" si="17"/>
        <v>0</v>
      </c>
      <c r="AL9" s="59">
        <f t="shared" si="18"/>
        <v>0</v>
      </c>
      <c r="AM9" s="59">
        <f t="shared" si="19"/>
        <v>0</v>
      </c>
      <c r="AN9" s="59">
        <f t="shared" si="20"/>
        <v>5</v>
      </c>
      <c r="AO9" s="61">
        <f t="shared" si="21"/>
        <v>8.1</v>
      </c>
      <c r="AP9" s="61">
        <f t="shared" si="22"/>
        <v>4.4000000000000004</v>
      </c>
      <c r="AQ9" s="61">
        <f t="shared" si="23"/>
        <v>0</v>
      </c>
      <c r="AR9" s="61">
        <f t="shared" si="24"/>
        <v>0</v>
      </c>
      <c r="AS9" s="59">
        <f t="shared" si="25"/>
        <v>3</v>
      </c>
      <c r="AT9" s="59">
        <f>IF('Indicator Data'!L12="No data","x",IF('Indicator Data'!BE12&lt;1000,"x",ROUND((IF('Indicator Data'!L12&gt;AT$194,10,IF('Indicator Data'!L12&lt;AT$195,0,10-(AT$194-'Indicator Data'!L12)/(AT$194-AT$195)*10))),1)))</f>
        <v>6.1</v>
      </c>
      <c r="AU9" s="61">
        <f t="shared" si="26"/>
        <v>4.5999999999999996</v>
      </c>
      <c r="AV9" s="62">
        <f t="shared" si="27"/>
        <v>4.2</v>
      </c>
      <c r="AW9" s="59">
        <f>ROUND(IF('Indicator Data'!M12=0,0,IF('Indicator Data'!M12&gt;AW$194,10,IF('Indicator Data'!M12&lt;AW$195,0,10-(AW$194-'Indicator Data'!M12)/(AW$194-AW$195)*10))),1)</f>
        <v>1</v>
      </c>
      <c r="AX9" s="59">
        <f>ROUND(IF('Indicator Data'!N12=0,0,IF(LOG('Indicator Data'!N12)&gt;LOG(AX$194),10,IF(LOG('Indicator Data'!N12)&lt;LOG(AX$195),0,10-(LOG(AX$194)-LOG('Indicator Data'!N12))/(LOG(AX$194)-LOG(AX$195))*10))),1)</f>
        <v>4.5</v>
      </c>
      <c r="AY9" s="61">
        <f t="shared" si="28"/>
        <v>2.9</v>
      </c>
      <c r="AZ9" s="59">
        <f>'Indicator Data'!O12</f>
        <v>0</v>
      </c>
      <c r="BA9" s="59">
        <f>'Indicator Data'!P12</f>
        <v>0</v>
      </c>
      <c r="BB9" s="61">
        <f t="shared" si="29"/>
        <v>0</v>
      </c>
      <c r="BC9" s="62">
        <f t="shared" si="30"/>
        <v>2</v>
      </c>
      <c r="BD9" s="16"/>
      <c r="BE9" s="108"/>
    </row>
    <row r="10" spans="1:57" s="4" customFormat="1" x14ac:dyDescent="0.25">
      <c r="A10" s="131" t="s">
        <v>15</v>
      </c>
      <c r="B10" s="63" t="s">
        <v>14</v>
      </c>
      <c r="C10" s="59">
        <f>ROUND(IF('Indicator Data'!C13=0,0.1,IF(LOG('Indicator Data'!C13)&gt;C$194,10,IF(LOG('Indicator Data'!C13)&lt;C$195,0,10-(C$194-LOG('Indicator Data'!C13))/(C$194-C$195)*10))),1)</f>
        <v>8.1999999999999993</v>
      </c>
      <c r="D10" s="59">
        <f>ROUND(IF('Indicator Data'!D13=0,0.1,IF(LOG('Indicator Data'!D13)&gt;D$194,10,IF(LOG('Indicator Data'!D13)&lt;D$195,0,10-(D$194-LOG('Indicator Data'!D13))/(D$194-D$195)*10))),1)</f>
        <v>0.1</v>
      </c>
      <c r="E10" s="59">
        <f t="shared" si="0"/>
        <v>5.4</v>
      </c>
      <c r="F10" s="59">
        <f>ROUND(IF('Indicator Data'!E13="No data",0.1,IF('Indicator Data'!E13=0,0,IF(LOG('Indicator Data'!E13)&gt;F$194,10,IF(LOG('Indicator Data'!E13)&lt;F$195,0,10-(F$194-LOG('Indicator Data'!E13))/(F$194-F$195)*10)))),1)</f>
        <v>7.3</v>
      </c>
      <c r="G10" s="59">
        <f>ROUND(IF('Indicator Data'!F13=0,0,IF(LOG('Indicator Data'!F13)&gt;G$194,10,IF(LOG('Indicator Data'!F13)&lt;G$195,0,10-(G$194-LOG('Indicator Data'!F13))/(G$194-G$195)*10))),1)</f>
        <v>7</v>
      </c>
      <c r="H10" s="59">
        <f>ROUND(IF('Indicator Data'!G13=0,0,IF(LOG('Indicator Data'!G13)&gt;H$194,10,IF(LOG('Indicator Data'!G13)&lt;H$195,0,10-(H$194-LOG('Indicator Data'!G13))/(H$194-H$195)*10))),1)</f>
        <v>6.4</v>
      </c>
      <c r="I10" s="59">
        <f>ROUND(IF('Indicator Data'!H13=0,0,IF(LOG('Indicator Data'!H13)&gt;I$194,10,IF(LOG('Indicator Data'!H13)&lt;I$195,0,10-(I$194-LOG('Indicator Data'!H13))/(I$194-I$195)*10))),1)</f>
        <v>7.6</v>
      </c>
      <c r="J10" s="59">
        <f t="shared" si="1"/>
        <v>7</v>
      </c>
      <c r="K10" s="59">
        <f>ROUND(IF('Indicator Data'!I13=0,0,IF(LOG('Indicator Data'!I13)&gt;K$194,10,IF(LOG('Indicator Data'!I13)&lt;K$195,0,10-(K$194-LOG('Indicator Data'!I13))/(K$194-K$195)*10))),1)</f>
        <v>7.1</v>
      </c>
      <c r="L10" s="59">
        <f t="shared" si="2"/>
        <v>7.1</v>
      </c>
      <c r="M10" s="59">
        <f>ROUND(IF('Indicator Data'!J13=0,0,IF(LOG('Indicator Data'!J13)&gt;M$194,10,IF(LOG('Indicator Data'!J13)&lt;M$195,0,10-(M$194-LOG('Indicator Data'!J13))/(M$194-M$195)*10))),1)</f>
        <v>10</v>
      </c>
      <c r="N10" s="60">
        <f>'Indicator Data'!C13/'Indicator Data'!$BD13</f>
        <v>7.9474401498144513E-4</v>
      </c>
      <c r="O10" s="60">
        <f>'Indicator Data'!D13/'Indicator Data'!$BD13</f>
        <v>0</v>
      </c>
      <c r="P10" s="60">
        <f>IF(F10=0.1,0,'Indicator Data'!E13/'Indicator Data'!$BD13)</f>
        <v>3.5343144308047215E-3</v>
      </c>
      <c r="Q10" s="60">
        <f>'Indicator Data'!F13/'Indicator Data'!$BD13</f>
        <v>7.0447510145353412E-6</v>
      </c>
      <c r="R10" s="60">
        <f>'Indicator Data'!G13/'Indicator Data'!$BD13</f>
        <v>1.5120159108526149E-3</v>
      </c>
      <c r="S10" s="60">
        <f>'Indicator Data'!H13/'Indicator Data'!$BD13</f>
        <v>9.3864362155763042E-5</v>
      </c>
      <c r="T10" s="60">
        <f>'Indicator Data'!I13/'Indicator Data'!$BD13</f>
        <v>1.5770424120524942E-3</v>
      </c>
      <c r="U10" s="60">
        <f>'Indicator Data'!J13/'Indicator Data'!$BD13</f>
        <v>8.955649226622623E-3</v>
      </c>
      <c r="V10" s="59">
        <f t="shared" si="3"/>
        <v>4</v>
      </c>
      <c r="W10" s="59">
        <f t="shared" si="4"/>
        <v>0</v>
      </c>
      <c r="X10" s="59">
        <f t="shared" si="5"/>
        <v>2.2000000000000002</v>
      </c>
      <c r="Y10" s="59">
        <f t="shared" si="6"/>
        <v>2.4</v>
      </c>
      <c r="Z10" s="59">
        <f t="shared" si="7"/>
        <v>7.4</v>
      </c>
      <c r="AA10" s="59">
        <f t="shared" si="8"/>
        <v>0.8</v>
      </c>
      <c r="AB10" s="59">
        <f t="shared" si="9"/>
        <v>0.2</v>
      </c>
      <c r="AC10" s="59">
        <f t="shared" si="10"/>
        <v>0.5</v>
      </c>
      <c r="AD10" s="59">
        <f t="shared" si="11"/>
        <v>1.6</v>
      </c>
      <c r="AE10" s="59">
        <f t="shared" si="12"/>
        <v>1.1000000000000001</v>
      </c>
      <c r="AF10" s="59">
        <f t="shared" si="13"/>
        <v>3</v>
      </c>
      <c r="AG10" s="59">
        <f>ROUND(IF('Indicator Data'!K13=0,0,IF('Indicator Data'!K13&gt;AG$194,10,IF('Indicator Data'!K13&lt;AG$195,0,10-(AG$194-'Indicator Data'!K13)/(AG$194-AG$195)*10))),1)</f>
        <v>4</v>
      </c>
      <c r="AH10" s="59">
        <f t="shared" si="14"/>
        <v>6.1</v>
      </c>
      <c r="AI10" s="59">
        <f t="shared" si="15"/>
        <v>0.1</v>
      </c>
      <c r="AJ10" s="59">
        <f t="shared" si="16"/>
        <v>3.6</v>
      </c>
      <c r="AK10" s="59">
        <f t="shared" si="17"/>
        <v>3.9</v>
      </c>
      <c r="AL10" s="59">
        <f t="shared" si="18"/>
        <v>3.8</v>
      </c>
      <c r="AM10" s="59">
        <f t="shared" si="19"/>
        <v>4.4000000000000004</v>
      </c>
      <c r="AN10" s="59">
        <f t="shared" si="20"/>
        <v>8.1</v>
      </c>
      <c r="AO10" s="61">
        <f t="shared" si="21"/>
        <v>4</v>
      </c>
      <c r="AP10" s="61">
        <f t="shared" si="22"/>
        <v>5.3</v>
      </c>
      <c r="AQ10" s="61">
        <f t="shared" si="23"/>
        <v>7.2</v>
      </c>
      <c r="AR10" s="61">
        <f t="shared" si="24"/>
        <v>4.8</v>
      </c>
      <c r="AS10" s="59">
        <f t="shared" si="25"/>
        <v>6.1</v>
      </c>
      <c r="AT10" s="59">
        <f>IF('Indicator Data'!L13="No data","x",IF('Indicator Data'!BE13&lt;1000,"x",ROUND((IF('Indicator Data'!L13&gt;AT$194,10,IF('Indicator Data'!L13&lt;AT$195,0,10-(AT$194-'Indicator Data'!L13)/(AT$194-AT$195)*10))),1)))</f>
        <v>7.1</v>
      </c>
      <c r="AU10" s="61">
        <f t="shared" si="26"/>
        <v>6.6</v>
      </c>
      <c r="AV10" s="62">
        <f t="shared" si="27"/>
        <v>5.7</v>
      </c>
      <c r="AW10" s="59">
        <f>ROUND(IF('Indicator Data'!M13=0,0,IF('Indicator Data'!M13&gt;AW$194,10,IF('Indicator Data'!M13&lt;AW$195,0,10-(AW$194-'Indicator Data'!M13)/(AW$194-AW$195)*10))),1)</f>
        <v>0.1</v>
      </c>
      <c r="AX10" s="59">
        <f>ROUND(IF('Indicator Data'!N13=0,0,IF(LOG('Indicator Data'!N13)&gt;LOG(AX$194),10,IF(LOG('Indicator Data'!N13)&lt;LOG(AX$195),0,10-(LOG(AX$194)-LOG('Indicator Data'!N13))/(LOG(AX$194)-LOG(AX$195))*10))),1)</f>
        <v>0</v>
      </c>
      <c r="AY10" s="61">
        <f t="shared" si="28"/>
        <v>0.1</v>
      </c>
      <c r="AZ10" s="59">
        <f>'Indicator Data'!O13</f>
        <v>0</v>
      </c>
      <c r="BA10" s="59">
        <f>'Indicator Data'!P13</f>
        <v>0</v>
      </c>
      <c r="BB10" s="61">
        <f t="shared" si="29"/>
        <v>0</v>
      </c>
      <c r="BC10" s="62">
        <f t="shared" si="30"/>
        <v>0.1</v>
      </c>
      <c r="BD10" s="16"/>
      <c r="BE10" s="108"/>
    </row>
    <row r="11" spans="1:57" s="4" customFormat="1" x14ac:dyDescent="0.25">
      <c r="A11" s="131" t="s">
        <v>17</v>
      </c>
      <c r="B11" s="63" t="s">
        <v>16</v>
      </c>
      <c r="C11" s="59">
        <f>ROUND(IF('Indicator Data'!C14=0,0.1,IF(LOG('Indicator Data'!C14)&gt;C$194,10,IF(LOG('Indicator Data'!C14)&lt;C$195,0,10-(C$194-LOG('Indicator Data'!C14))/(C$194-C$195)*10))),1)</f>
        <v>7.4</v>
      </c>
      <c r="D11" s="59">
        <f>ROUND(IF('Indicator Data'!D14=0,0.1,IF(LOG('Indicator Data'!D14)&gt;D$194,10,IF(LOG('Indicator Data'!D14)&lt;D$195,0,10-(D$194-LOG('Indicator Data'!D14))/(D$194-D$195)*10))),1)</f>
        <v>0.1</v>
      </c>
      <c r="E11" s="59">
        <f t="shared" si="0"/>
        <v>4.7</v>
      </c>
      <c r="F11" s="59">
        <f>ROUND(IF('Indicator Data'!E14="No data",0.1,IF('Indicator Data'!E14=0,0,IF(LOG('Indicator Data'!E14)&gt;F$194,10,IF(LOG('Indicator Data'!E14)&lt;F$195,0,10-(F$194-LOG('Indicator Data'!E14))/(F$194-F$195)*10)))),1)</f>
        <v>6.7</v>
      </c>
      <c r="G11" s="59">
        <f>ROUND(IF('Indicator Data'!F14=0,0,IF(LOG('Indicator Data'!F14)&gt;G$194,10,IF(LOG('Indicator Data'!F14)&lt;G$195,0,10-(G$194-LOG('Indicator Data'!F14))/(G$194-G$195)*10))),1)</f>
        <v>0</v>
      </c>
      <c r="H11" s="59">
        <f>ROUND(IF('Indicator Data'!G14=0,0,IF(LOG('Indicator Data'!G14)&gt;H$194,10,IF(LOG('Indicator Data'!G14)&lt;H$195,0,10-(H$194-LOG('Indicator Data'!G14))/(H$194-H$195)*10))),1)</f>
        <v>0</v>
      </c>
      <c r="I11" s="59">
        <f>ROUND(IF('Indicator Data'!H14=0,0,IF(LOG('Indicator Data'!H14)&gt;I$194,10,IF(LOG('Indicator Data'!H14)&lt;I$195,0,10-(I$194-LOG('Indicator Data'!H14))/(I$194-I$195)*10))),1)</f>
        <v>0</v>
      </c>
      <c r="J11" s="59">
        <f t="shared" si="1"/>
        <v>0</v>
      </c>
      <c r="K11" s="59">
        <f>ROUND(IF('Indicator Data'!I14=0,0,IF(LOG('Indicator Data'!I14)&gt;K$194,10,IF(LOG('Indicator Data'!I14)&lt;K$195,0,10-(K$194-LOG('Indicator Data'!I14))/(K$194-K$195)*10))),1)</f>
        <v>0</v>
      </c>
      <c r="L11" s="59">
        <f t="shared" si="2"/>
        <v>0</v>
      </c>
      <c r="M11" s="59">
        <f>ROUND(IF('Indicator Data'!J14=0,0,IF(LOG('Indicator Data'!J14)&gt;M$194,10,IF(LOG('Indicator Data'!J14)&lt;M$195,0,10-(M$194-LOG('Indicator Data'!J14))/(M$194-M$195)*10))),1)</f>
        <v>0</v>
      </c>
      <c r="N11" s="60">
        <f>'Indicator Data'!C14/'Indicator Data'!$BD14</f>
        <v>1.100088259094432E-3</v>
      </c>
      <c r="O11" s="60">
        <f>'Indicator Data'!D14/'Indicator Data'!$BD14</f>
        <v>0</v>
      </c>
      <c r="P11" s="60">
        <f>IF(F11=0.1,0,'Indicator Data'!E14/'Indicator Data'!$BD14)</f>
        <v>5.9408498961741225E-3</v>
      </c>
      <c r="Q11" s="60">
        <f>'Indicator Data'!F14/'Indicator Data'!$BD14</f>
        <v>0</v>
      </c>
      <c r="R11" s="60">
        <f>'Indicator Data'!G14/'Indicator Data'!$BD14</f>
        <v>0</v>
      </c>
      <c r="S11" s="60">
        <f>'Indicator Data'!H14/'Indicator Data'!$BD14</f>
        <v>0</v>
      </c>
      <c r="T11" s="60">
        <f>'Indicator Data'!I14/'Indicator Data'!$BD14</f>
        <v>0</v>
      </c>
      <c r="U11" s="60">
        <f>'Indicator Data'!J14/'Indicator Data'!$BD14</f>
        <v>0</v>
      </c>
      <c r="V11" s="59">
        <f t="shared" si="3"/>
        <v>5.5</v>
      </c>
      <c r="W11" s="59">
        <f t="shared" si="4"/>
        <v>0</v>
      </c>
      <c r="X11" s="59">
        <f t="shared" si="5"/>
        <v>3.2</v>
      </c>
      <c r="Y11" s="59">
        <f t="shared" si="6"/>
        <v>4</v>
      </c>
      <c r="Z11" s="59">
        <f t="shared" si="7"/>
        <v>0</v>
      </c>
      <c r="AA11" s="59">
        <f t="shared" si="8"/>
        <v>0</v>
      </c>
      <c r="AB11" s="59">
        <f t="shared" si="9"/>
        <v>0</v>
      </c>
      <c r="AC11" s="59">
        <f t="shared" si="10"/>
        <v>0</v>
      </c>
      <c r="AD11" s="59">
        <f t="shared" si="11"/>
        <v>0</v>
      </c>
      <c r="AE11" s="59">
        <f t="shared" si="12"/>
        <v>0</v>
      </c>
      <c r="AF11" s="59">
        <f t="shared" si="13"/>
        <v>0</v>
      </c>
      <c r="AG11" s="59">
        <f>ROUND(IF('Indicator Data'!K14=0,0,IF('Indicator Data'!K14&gt;AG$194,10,IF('Indicator Data'!K14&lt;AG$195,0,10-(AG$194-'Indicator Data'!K14)/(AG$194-AG$195)*10))),1)</f>
        <v>0</v>
      </c>
      <c r="AH11" s="59">
        <f t="shared" si="14"/>
        <v>6.5</v>
      </c>
      <c r="AI11" s="59">
        <f t="shared" si="15"/>
        <v>0.1</v>
      </c>
      <c r="AJ11" s="59">
        <f t="shared" si="16"/>
        <v>0</v>
      </c>
      <c r="AK11" s="59">
        <f t="shared" si="17"/>
        <v>0</v>
      </c>
      <c r="AL11" s="59">
        <f t="shared" si="18"/>
        <v>0</v>
      </c>
      <c r="AM11" s="59">
        <f t="shared" si="19"/>
        <v>0</v>
      </c>
      <c r="AN11" s="59">
        <f t="shared" si="20"/>
        <v>0</v>
      </c>
      <c r="AO11" s="61">
        <f t="shared" si="21"/>
        <v>4</v>
      </c>
      <c r="AP11" s="61">
        <f t="shared" si="22"/>
        <v>5.5</v>
      </c>
      <c r="AQ11" s="61">
        <f t="shared" si="23"/>
        <v>0</v>
      </c>
      <c r="AR11" s="61">
        <f t="shared" si="24"/>
        <v>0</v>
      </c>
      <c r="AS11" s="59">
        <f t="shared" si="25"/>
        <v>0</v>
      </c>
      <c r="AT11" s="59">
        <f>IF('Indicator Data'!L14="No data","x",IF('Indicator Data'!BE14&lt;1000,"x",ROUND((IF('Indicator Data'!L14&gt;AT$194,10,IF('Indicator Data'!L14&lt;AT$195,0,10-(AT$194-'Indicator Data'!L14)/(AT$194-AT$195)*10))),1)))</f>
        <v>1</v>
      </c>
      <c r="AU11" s="61">
        <f t="shared" si="26"/>
        <v>0.5</v>
      </c>
      <c r="AV11" s="62">
        <f t="shared" si="27"/>
        <v>2.2999999999999998</v>
      </c>
      <c r="AW11" s="59">
        <f>ROUND(IF('Indicator Data'!M14=0,0,IF('Indicator Data'!M14&gt;AW$194,10,IF('Indicator Data'!M14&lt;AW$195,0,10-(AW$194-'Indicator Data'!M14)/(AW$194-AW$195)*10))),1)</f>
        <v>0</v>
      </c>
      <c r="AX11" s="59">
        <f>ROUND(IF('Indicator Data'!N14=0,0,IF(LOG('Indicator Data'!N14)&gt;LOG(AX$194),10,IF(LOG('Indicator Data'!N14)&lt;LOG(AX$195),0,10-(LOG(AX$194)-LOG('Indicator Data'!N14))/(LOG(AX$194)-LOG(AX$195))*10))),1)</f>
        <v>0</v>
      </c>
      <c r="AY11" s="61">
        <f t="shared" si="28"/>
        <v>0</v>
      </c>
      <c r="AZ11" s="59">
        <f>'Indicator Data'!O14</f>
        <v>0</v>
      </c>
      <c r="BA11" s="59">
        <f>'Indicator Data'!P14</f>
        <v>0</v>
      </c>
      <c r="BB11" s="61">
        <f t="shared" si="29"/>
        <v>0</v>
      </c>
      <c r="BC11" s="62">
        <f t="shared" si="30"/>
        <v>0</v>
      </c>
      <c r="BD11" s="16"/>
      <c r="BE11" s="108"/>
    </row>
    <row r="12" spans="1:57" s="4" customFormat="1" x14ac:dyDescent="0.25">
      <c r="A12" s="131" t="s">
        <v>19</v>
      </c>
      <c r="B12" s="63" t="s">
        <v>18</v>
      </c>
      <c r="C12" s="59">
        <f>ROUND(IF('Indicator Data'!C15=0,0.1,IF(LOG('Indicator Data'!C15)&gt;C$194,10,IF(LOG('Indicator Data'!C15)&lt;C$195,0,10-(C$194-LOG('Indicator Data'!C15))/(C$194-C$195)*10))),1)</f>
        <v>8.1</v>
      </c>
      <c r="D12" s="59">
        <f>ROUND(IF('Indicator Data'!D15=0,0.1,IF(LOG('Indicator Data'!D15)&gt;D$194,10,IF(LOG('Indicator Data'!D15)&lt;D$195,0,10-(D$194-LOG('Indicator Data'!D15))/(D$194-D$195)*10))),1)</f>
        <v>8.9</v>
      </c>
      <c r="E12" s="59">
        <f t="shared" si="0"/>
        <v>8.5</v>
      </c>
      <c r="F12" s="59">
        <f>ROUND(IF('Indicator Data'!E15="No data",0.1,IF('Indicator Data'!E15=0,0,IF(LOG('Indicator Data'!E15)&gt;F$194,10,IF(LOG('Indicator Data'!E15)&lt;F$195,0,10-(F$194-LOG('Indicator Data'!E15))/(F$194-F$195)*10)))),1)</f>
        <v>6.5</v>
      </c>
      <c r="G12" s="59">
        <f>ROUND(IF('Indicator Data'!F15=0,0,IF(LOG('Indicator Data'!F15)&gt;G$194,10,IF(LOG('Indicator Data'!F15)&lt;G$195,0,10-(G$194-LOG('Indicator Data'!F15))/(G$194-G$195)*10))),1)</f>
        <v>0</v>
      </c>
      <c r="H12" s="59">
        <f>ROUND(IF('Indicator Data'!G15=0,0,IF(LOG('Indicator Data'!G15)&gt;H$194,10,IF(LOG('Indicator Data'!G15)&lt;H$195,0,10-(H$194-LOG('Indicator Data'!G15))/(H$194-H$195)*10))),1)</f>
        <v>0</v>
      </c>
      <c r="I12" s="59">
        <f>ROUND(IF('Indicator Data'!H15=0,0,IF(LOG('Indicator Data'!H15)&gt;I$194,10,IF(LOG('Indicator Data'!H15)&lt;I$195,0,10-(I$194-LOG('Indicator Data'!H15))/(I$194-I$195)*10))),1)</f>
        <v>0</v>
      </c>
      <c r="J12" s="59">
        <f t="shared" si="1"/>
        <v>0</v>
      </c>
      <c r="K12" s="59">
        <f>ROUND(IF('Indicator Data'!I15=0,0,IF(LOG('Indicator Data'!I15)&gt;K$194,10,IF(LOG('Indicator Data'!I15)&lt;K$195,0,10-(K$194-LOG('Indicator Data'!I15))/(K$194-K$195)*10))),1)</f>
        <v>0</v>
      </c>
      <c r="L12" s="59">
        <f t="shared" si="2"/>
        <v>0</v>
      </c>
      <c r="M12" s="59">
        <f>ROUND(IF('Indicator Data'!J15=0,0,IF(LOG('Indicator Data'!J15)&gt;M$194,10,IF(LOG('Indicator Data'!J15)&lt;M$195,0,10-(M$194-LOG('Indicator Data'!J15))/(M$194-M$195)*10))),1)</f>
        <v>0</v>
      </c>
      <c r="N12" s="60">
        <f>'Indicator Data'!C15/'Indicator Data'!$BD15</f>
        <v>1.8518183915228257E-3</v>
      </c>
      <c r="O12" s="60">
        <f>'Indicator Data'!D15/'Indicator Data'!$BD15</f>
        <v>4.9894947967551399E-4</v>
      </c>
      <c r="P12" s="60">
        <f>IF(F12=0.1,0,'Indicator Data'!E15/'Indicator Data'!$BD15)</f>
        <v>4.0863273223020634E-3</v>
      </c>
      <c r="Q12" s="60">
        <f>'Indicator Data'!F15/'Indicator Data'!$BD15</f>
        <v>0</v>
      </c>
      <c r="R12" s="60">
        <f>'Indicator Data'!G15/'Indicator Data'!$BD15</f>
        <v>0</v>
      </c>
      <c r="S12" s="60">
        <f>'Indicator Data'!H15/'Indicator Data'!$BD15</f>
        <v>0</v>
      </c>
      <c r="T12" s="60">
        <f>'Indicator Data'!I15/'Indicator Data'!$BD15</f>
        <v>0</v>
      </c>
      <c r="U12" s="60">
        <f>'Indicator Data'!J15/'Indicator Data'!$BD15</f>
        <v>0</v>
      </c>
      <c r="V12" s="59">
        <f t="shared" si="3"/>
        <v>9.3000000000000007</v>
      </c>
      <c r="W12" s="59">
        <f t="shared" si="4"/>
        <v>5</v>
      </c>
      <c r="X12" s="59">
        <f t="shared" si="5"/>
        <v>7.8</v>
      </c>
      <c r="Y12" s="59">
        <f t="shared" si="6"/>
        <v>2.7</v>
      </c>
      <c r="Z12" s="59">
        <f t="shared" si="7"/>
        <v>0</v>
      </c>
      <c r="AA12" s="59">
        <f t="shared" si="8"/>
        <v>0</v>
      </c>
      <c r="AB12" s="59">
        <f t="shared" si="9"/>
        <v>0</v>
      </c>
      <c r="AC12" s="59">
        <f t="shared" si="10"/>
        <v>0</v>
      </c>
      <c r="AD12" s="59">
        <f t="shared" si="11"/>
        <v>0</v>
      </c>
      <c r="AE12" s="59">
        <f t="shared" si="12"/>
        <v>0</v>
      </c>
      <c r="AF12" s="59">
        <f t="shared" si="13"/>
        <v>0</v>
      </c>
      <c r="AG12" s="59">
        <f>ROUND(IF('Indicator Data'!K15=0,0,IF('Indicator Data'!K15&gt;AG$194,10,IF('Indicator Data'!K15&lt;AG$195,0,10-(AG$194-'Indicator Data'!K15)/(AG$194-AG$195)*10))),1)</f>
        <v>1</v>
      </c>
      <c r="AH12" s="59">
        <f t="shared" si="14"/>
        <v>8.6999999999999993</v>
      </c>
      <c r="AI12" s="59">
        <f t="shared" si="15"/>
        <v>7</v>
      </c>
      <c r="AJ12" s="59">
        <f t="shared" si="16"/>
        <v>0</v>
      </c>
      <c r="AK12" s="59">
        <f t="shared" si="17"/>
        <v>0</v>
      </c>
      <c r="AL12" s="59">
        <f t="shared" si="18"/>
        <v>0</v>
      </c>
      <c r="AM12" s="59">
        <f t="shared" si="19"/>
        <v>0</v>
      </c>
      <c r="AN12" s="59">
        <f t="shared" si="20"/>
        <v>0</v>
      </c>
      <c r="AO12" s="61">
        <f t="shared" si="21"/>
        <v>8.1999999999999993</v>
      </c>
      <c r="AP12" s="61">
        <f t="shared" si="22"/>
        <v>4.9000000000000004</v>
      </c>
      <c r="AQ12" s="61">
        <f t="shared" si="23"/>
        <v>0</v>
      </c>
      <c r="AR12" s="61">
        <f t="shared" si="24"/>
        <v>0</v>
      </c>
      <c r="AS12" s="59">
        <f t="shared" si="25"/>
        <v>0.5</v>
      </c>
      <c r="AT12" s="59">
        <f>IF('Indicator Data'!L15="No data","x",IF('Indicator Data'!BE15&lt;1000,"x",ROUND((IF('Indicator Data'!L15&gt;AT$194,10,IF('Indicator Data'!L15&lt;AT$195,0,10-(AT$194-'Indicator Data'!L15)/(AT$194-AT$195)*10))),1)))</f>
        <v>10</v>
      </c>
      <c r="AU12" s="61">
        <f t="shared" si="26"/>
        <v>5.3</v>
      </c>
      <c r="AV12" s="62">
        <f t="shared" si="27"/>
        <v>4.5</v>
      </c>
      <c r="AW12" s="59">
        <f>ROUND(IF('Indicator Data'!M15=0,0,IF('Indicator Data'!M15&gt;AW$194,10,IF('Indicator Data'!M15&lt;AW$195,0,10-(AW$194-'Indicator Data'!M15)/(AW$194-AW$195)*10))),1)</f>
        <v>9.3000000000000007</v>
      </c>
      <c r="AX12" s="59">
        <f>ROUND(IF('Indicator Data'!N15=0,0,IF(LOG('Indicator Data'!N15)&gt;LOG(AX$194),10,IF(LOG('Indicator Data'!N15)&lt;LOG(AX$195),0,10-(LOG(AX$194)-LOG('Indicator Data'!N15))/(LOG(AX$194)-LOG(AX$195))*10))),1)</f>
        <v>6.9</v>
      </c>
      <c r="AY12" s="61">
        <f t="shared" si="28"/>
        <v>8.3000000000000007</v>
      </c>
      <c r="AZ12" s="59">
        <f>'Indicator Data'!O15</f>
        <v>0</v>
      </c>
      <c r="BA12" s="59">
        <f>'Indicator Data'!P15</f>
        <v>0</v>
      </c>
      <c r="BB12" s="61">
        <f t="shared" si="29"/>
        <v>0</v>
      </c>
      <c r="BC12" s="62">
        <f t="shared" si="30"/>
        <v>5.8</v>
      </c>
      <c r="BD12" s="16"/>
      <c r="BE12" s="108"/>
    </row>
    <row r="13" spans="1:57" s="4" customFormat="1" x14ac:dyDescent="0.25">
      <c r="A13" s="131" t="s">
        <v>21</v>
      </c>
      <c r="B13" s="63" t="s">
        <v>20</v>
      </c>
      <c r="C13" s="59">
        <f>ROUND(IF('Indicator Data'!C16=0,0.1,IF(LOG('Indicator Data'!C16)&gt;C$194,10,IF(LOG('Indicator Data'!C16)&lt;C$195,0,10-(C$194-LOG('Indicator Data'!C16))/(C$194-C$195)*10))),1)</f>
        <v>0.1</v>
      </c>
      <c r="D13" s="59">
        <f>ROUND(IF('Indicator Data'!D16=0,0.1,IF(LOG('Indicator Data'!D16)&gt;D$194,10,IF(LOG('Indicator Data'!D16)&lt;D$195,0,10-(D$194-LOG('Indicator Data'!D16))/(D$194-D$195)*10))),1)</f>
        <v>0.1</v>
      </c>
      <c r="E13" s="59">
        <f t="shared" si="0"/>
        <v>0.1</v>
      </c>
      <c r="F13" s="59">
        <f>ROUND(IF('Indicator Data'!E16="No data",0.1,IF('Indicator Data'!E16=0,0,IF(LOG('Indicator Data'!E16)&gt;F$194,10,IF(LOG('Indicator Data'!E16)&lt;F$195,0,10-(F$194-LOG('Indicator Data'!E16))/(F$194-F$195)*10)))),1)</f>
        <v>0.1</v>
      </c>
      <c r="G13" s="59">
        <f>ROUND(IF('Indicator Data'!F16=0,0,IF(LOG('Indicator Data'!F16)&gt;G$194,10,IF(LOG('Indicator Data'!F16)&lt;G$195,0,10-(G$194-LOG('Indicator Data'!F16))/(G$194-G$195)*10))),1)</f>
        <v>0</v>
      </c>
      <c r="H13" s="59">
        <f>ROUND(IF('Indicator Data'!G16=0,0,IF(LOG('Indicator Data'!G16)&gt;H$194,10,IF(LOG('Indicator Data'!G16)&lt;H$195,0,10-(H$194-LOG('Indicator Data'!G16))/(H$194-H$195)*10))),1)</f>
        <v>4.7</v>
      </c>
      <c r="I13" s="59">
        <f>ROUND(IF('Indicator Data'!H16=0,0,IF(LOG('Indicator Data'!H16)&gt;I$194,10,IF(LOG('Indicator Data'!H16)&lt;I$195,0,10-(I$194-LOG('Indicator Data'!H16))/(I$194-I$195)*10))),1)</f>
        <v>7.7</v>
      </c>
      <c r="J13" s="59">
        <f t="shared" si="1"/>
        <v>6.4</v>
      </c>
      <c r="K13" s="59">
        <f>ROUND(IF('Indicator Data'!I16=0,0,IF(LOG('Indicator Data'!I16)&gt;K$194,10,IF(LOG('Indicator Data'!I16)&lt;K$195,0,10-(K$194-LOG('Indicator Data'!I16))/(K$194-K$195)*10))),1)</f>
        <v>6.5</v>
      </c>
      <c r="L13" s="59">
        <f t="shared" si="2"/>
        <v>6.5</v>
      </c>
      <c r="M13" s="59">
        <f>ROUND(IF('Indicator Data'!J16=0,0,IF(LOG('Indicator Data'!J16)&gt;M$194,10,IF(LOG('Indicator Data'!J16)&lt;M$195,0,10-(M$194-LOG('Indicator Data'!J16))/(M$194-M$195)*10))),1)</f>
        <v>0</v>
      </c>
      <c r="N13" s="60">
        <f>'Indicator Data'!C16/'Indicator Data'!$BD16</f>
        <v>0</v>
      </c>
      <c r="O13" s="60">
        <f>'Indicator Data'!D16/'Indicator Data'!$BD16</f>
        <v>0</v>
      </c>
      <c r="P13" s="60">
        <f>IF(F13=0.1,0,'Indicator Data'!E16/'Indicator Data'!$BD16)</f>
        <v>0</v>
      </c>
      <c r="Q13" s="60">
        <f>'Indicator Data'!F16/'Indicator Data'!$BD16</f>
        <v>0</v>
      </c>
      <c r="R13" s="60">
        <f>'Indicator Data'!G16/'Indicator Data'!$BD16</f>
        <v>1.9133631018905983E-2</v>
      </c>
      <c r="S13" s="60">
        <f>'Indicator Data'!H16/'Indicator Data'!$BD16</f>
        <v>6.0421992691282039E-3</v>
      </c>
      <c r="T13" s="60">
        <f>'Indicator Data'!I16/'Indicator Data'!$BD16</f>
        <v>4.82780925597667E-2</v>
      </c>
      <c r="U13" s="60">
        <f>'Indicator Data'!J16/'Indicator Data'!$BD16</f>
        <v>0</v>
      </c>
      <c r="V13" s="59">
        <f t="shared" si="3"/>
        <v>0</v>
      </c>
      <c r="W13" s="59">
        <f t="shared" si="4"/>
        <v>0</v>
      </c>
      <c r="X13" s="59">
        <f t="shared" si="5"/>
        <v>0</v>
      </c>
      <c r="Y13" s="59">
        <f t="shared" si="6"/>
        <v>0.1</v>
      </c>
      <c r="Z13" s="59">
        <f t="shared" si="7"/>
        <v>0</v>
      </c>
      <c r="AA13" s="59">
        <f t="shared" si="8"/>
        <v>10</v>
      </c>
      <c r="AB13" s="59">
        <f t="shared" si="9"/>
        <v>10</v>
      </c>
      <c r="AC13" s="59">
        <f t="shared" si="10"/>
        <v>10</v>
      </c>
      <c r="AD13" s="59">
        <f t="shared" si="11"/>
        <v>10</v>
      </c>
      <c r="AE13" s="59">
        <f t="shared" si="12"/>
        <v>10</v>
      </c>
      <c r="AF13" s="59">
        <f t="shared" si="13"/>
        <v>0</v>
      </c>
      <c r="AG13" s="59">
        <f>ROUND(IF('Indicator Data'!K16=0,0,IF('Indicator Data'!K16&gt;AG$194,10,IF('Indicator Data'!K16&lt;AG$195,0,10-(AG$194-'Indicator Data'!K16)/(AG$194-AG$195)*10))),1)</f>
        <v>0</v>
      </c>
      <c r="AH13" s="59">
        <f t="shared" si="14"/>
        <v>0.1</v>
      </c>
      <c r="AI13" s="59">
        <f t="shared" si="15"/>
        <v>0.1</v>
      </c>
      <c r="AJ13" s="59">
        <f t="shared" si="16"/>
        <v>7.4</v>
      </c>
      <c r="AK13" s="59">
        <f t="shared" si="17"/>
        <v>8.9</v>
      </c>
      <c r="AL13" s="59">
        <f t="shared" si="18"/>
        <v>8.1999999999999993</v>
      </c>
      <c r="AM13" s="59">
        <f t="shared" si="19"/>
        <v>8.3000000000000007</v>
      </c>
      <c r="AN13" s="59">
        <f t="shared" si="20"/>
        <v>0</v>
      </c>
      <c r="AO13" s="61">
        <f t="shared" si="21"/>
        <v>0.1</v>
      </c>
      <c r="AP13" s="61">
        <f t="shared" si="22"/>
        <v>0.1</v>
      </c>
      <c r="AQ13" s="61">
        <f t="shared" si="23"/>
        <v>0</v>
      </c>
      <c r="AR13" s="61">
        <f t="shared" si="24"/>
        <v>8.8000000000000007</v>
      </c>
      <c r="AS13" s="59">
        <f t="shared" si="25"/>
        <v>0</v>
      </c>
      <c r="AT13" s="59">
        <f>IF('Indicator Data'!L16="No data","x",IF('Indicator Data'!BE16&lt;1000,"x",ROUND((IF('Indicator Data'!L16&gt;AT$194,10,IF('Indicator Data'!L16&lt;AT$195,0,10-(AT$194-'Indicator Data'!L16)/(AT$194-AT$195)*10))),1)))</f>
        <v>5.0999999999999996</v>
      </c>
      <c r="AU13" s="61">
        <f t="shared" si="26"/>
        <v>2.6</v>
      </c>
      <c r="AV13" s="62">
        <f t="shared" si="27"/>
        <v>3.4</v>
      </c>
      <c r="AW13" s="59">
        <f>ROUND(IF('Indicator Data'!M16=0,0,IF('Indicator Data'!M16&gt;AW$194,10,IF('Indicator Data'!M16&lt;AW$195,0,10-(AW$194-'Indicator Data'!M16)/(AW$194-AW$195)*10))),1)</f>
        <v>0</v>
      </c>
      <c r="AX13" s="59">
        <f>ROUND(IF('Indicator Data'!N16=0,0,IF(LOG('Indicator Data'!N16)&gt;LOG(AX$194),10,IF(LOG('Indicator Data'!N16)&lt;LOG(AX$195),0,10-(LOG(AX$194)-LOG('Indicator Data'!N16))/(LOG(AX$194)-LOG(AX$195))*10))),1)</f>
        <v>0.7</v>
      </c>
      <c r="AY13" s="61">
        <f t="shared" si="28"/>
        <v>0.4</v>
      </c>
      <c r="AZ13" s="59">
        <f>'Indicator Data'!O16</f>
        <v>0</v>
      </c>
      <c r="BA13" s="59">
        <f>'Indicator Data'!P16</f>
        <v>0</v>
      </c>
      <c r="BB13" s="61">
        <f t="shared" si="29"/>
        <v>0</v>
      </c>
      <c r="BC13" s="62">
        <f t="shared" si="30"/>
        <v>0.3</v>
      </c>
      <c r="BD13" s="16"/>
      <c r="BE13" s="108"/>
    </row>
    <row r="14" spans="1:57" s="4" customFormat="1" x14ac:dyDescent="0.25">
      <c r="A14" s="131" t="s">
        <v>23</v>
      </c>
      <c r="B14" s="63" t="s">
        <v>22</v>
      </c>
      <c r="C14" s="59">
        <f>ROUND(IF('Indicator Data'!C17=0,0.1,IF(LOG('Indicator Data'!C17)&gt;C$194,10,IF(LOG('Indicator Data'!C17)&lt;C$195,0,10-(C$194-LOG('Indicator Data'!C17))/(C$194-C$195)*10))),1)</f>
        <v>0.1</v>
      </c>
      <c r="D14" s="59">
        <f>ROUND(IF('Indicator Data'!D17=0,0.1,IF(LOG('Indicator Data'!D17)&gt;D$194,10,IF(LOG('Indicator Data'!D17)&lt;D$195,0,10-(D$194-LOG('Indicator Data'!D17))/(D$194-D$195)*10))),1)</f>
        <v>0.1</v>
      </c>
      <c r="E14" s="59">
        <f t="shared" si="0"/>
        <v>0.1</v>
      </c>
      <c r="F14" s="59">
        <f>ROUND(IF('Indicator Data'!E17="No data",0.1,IF('Indicator Data'!E17=0,0,IF(LOG('Indicator Data'!E17)&gt;F$194,10,IF(LOG('Indicator Data'!E17)&lt;F$195,0,10-(F$194-LOG('Indicator Data'!E17))/(F$194-F$195)*10)))),1)</f>
        <v>0.1</v>
      </c>
      <c r="G14" s="59">
        <f>ROUND(IF('Indicator Data'!F17=0,0,IF(LOG('Indicator Data'!F17)&gt;G$194,10,IF(LOG('Indicator Data'!F17)&lt;G$195,0,10-(G$194-LOG('Indicator Data'!F17))/(G$194-G$195)*10))),1)</f>
        <v>0</v>
      </c>
      <c r="H14" s="59">
        <f>ROUND(IF('Indicator Data'!G17=0,0,IF(LOG('Indicator Data'!G17)&gt;H$194,10,IF(LOG('Indicator Data'!G17)&lt;H$195,0,10-(H$194-LOG('Indicator Data'!G17))/(H$194-H$195)*10))),1)</f>
        <v>0</v>
      </c>
      <c r="I14" s="59">
        <f>ROUND(IF('Indicator Data'!H17=0,0,IF(LOG('Indicator Data'!H17)&gt;I$194,10,IF(LOG('Indicator Data'!H17)&lt;I$195,0,10-(I$194-LOG('Indicator Data'!H17))/(I$194-I$195)*10))),1)</f>
        <v>0</v>
      </c>
      <c r="J14" s="59">
        <f t="shared" si="1"/>
        <v>0</v>
      </c>
      <c r="K14" s="59">
        <f>ROUND(IF('Indicator Data'!I17=0,0,IF(LOG('Indicator Data'!I17)&gt;K$194,10,IF(LOG('Indicator Data'!I17)&lt;K$195,0,10-(K$194-LOG('Indicator Data'!I17))/(K$194-K$195)*10))),1)</f>
        <v>0</v>
      </c>
      <c r="L14" s="59">
        <f t="shared" si="2"/>
        <v>0</v>
      </c>
      <c r="M14" s="59">
        <f>ROUND(IF('Indicator Data'!J17=0,0,IF(LOG('Indicator Data'!J17)&gt;M$194,10,IF(LOG('Indicator Data'!J17)&lt;M$195,0,10-(M$194-LOG('Indicator Data'!J17))/(M$194-M$195)*10))),1)</f>
        <v>0</v>
      </c>
      <c r="N14" s="60">
        <f>'Indicator Data'!C17/'Indicator Data'!$BD17</f>
        <v>0</v>
      </c>
      <c r="O14" s="60">
        <f>'Indicator Data'!D17/'Indicator Data'!$BD17</f>
        <v>0</v>
      </c>
      <c r="P14" s="60">
        <f>IF(F14=0.1,0,'Indicator Data'!E17/'Indicator Data'!$BD17)</f>
        <v>0</v>
      </c>
      <c r="Q14" s="60">
        <f>'Indicator Data'!F17/'Indicator Data'!$BD17</f>
        <v>0</v>
      </c>
      <c r="R14" s="60">
        <f>'Indicator Data'!G17/'Indicator Data'!$BD17</f>
        <v>0</v>
      </c>
      <c r="S14" s="60">
        <f>'Indicator Data'!H17/'Indicator Data'!$BD17</f>
        <v>0</v>
      </c>
      <c r="T14" s="60">
        <f>'Indicator Data'!I17/'Indicator Data'!$BD17</f>
        <v>0</v>
      </c>
      <c r="U14" s="60">
        <f>'Indicator Data'!J17/'Indicator Data'!$BD17</f>
        <v>0</v>
      </c>
      <c r="V14" s="59">
        <f t="shared" si="3"/>
        <v>0</v>
      </c>
      <c r="W14" s="59">
        <f t="shared" si="4"/>
        <v>0</v>
      </c>
      <c r="X14" s="59">
        <f t="shared" si="5"/>
        <v>0</v>
      </c>
      <c r="Y14" s="59">
        <f t="shared" si="6"/>
        <v>0.1</v>
      </c>
      <c r="Z14" s="59">
        <f t="shared" si="7"/>
        <v>0</v>
      </c>
      <c r="AA14" s="59">
        <f t="shared" si="8"/>
        <v>0</v>
      </c>
      <c r="AB14" s="59">
        <f t="shared" si="9"/>
        <v>0</v>
      </c>
      <c r="AC14" s="59">
        <f t="shared" si="10"/>
        <v>0</v>
      </c>
      <c r="AD14" s="59">
        <f t="shared" si="11"/>
        <v>0</v>
      </c>
      <c r="AE14" s="59">
        <f t="shared" si="12"/>
        <v>0</v>
      </c>
      <c r="AF14" s="59">
        <f t="shared" si="13"/>
        <v>0</v>
      </c>
      <c r="AG14" s="59">
        <f>ROUND(IF('Indicator Data'!K17=0,0,IF('Indicator Data'!K17&gt;AG$194,10,IF('Indicator Data'!K17&lt;AG$195,0,10-(AG$194-'Indicator Data'!K17)/(AG$194-AG$195)*10))),1)</f>
        <v>0</v>
      </c>
      <c r="AH14" s="59">
        <f t="shared" si="14"/>
        <v>0.1</v>
      </c>
      <c r="AI14" s="59">
        <f t="shared" si="15"/>
        <v>0.1</v>
      </c>
      <c r="AJ14" s="59">
        <f t="shared" si="16"/>
        <v>0</v>
      </c>
      <c r="AK14" s="59">
        <f t="shared" si="17"/>
        <v>0</v>
      </c>
      <c r="AL14" s="59">
        <f t="shared" si="18"/>
        <v>0</v>
      </c>
      <c r="AM14" s="59">
        <f t="shared" si="19"/>
        <v>0</v>
      </c>
      <c r="AN14" s="59">
        <f t="shared" si="20"/>
        <v>0</v>
      </c>
      <c r="AO14" s="61">
        <f t="shared" si="21"/>
        <v>0.1</v>
      </c>
      <c r="AP14" s="61">
        <f t="shared" si="22"/>
        <v>0.1</v>
      </c>
      <c r="AQ14" s="61">
        <f t="shared" si="23"/>
        <v>0</v>
      </c>
      <c r="AR14" s="61">
        <f t="shared" si="24"/>
        <v>0</v>
      </c>
      <c r="AS14" s="59">
        <f t="shared" si="25"/>
        <v>0</v>
      </c>
      <c r="AT14" s="59" t="str">
        <f>IF('Indicator Data'!L17="No data","x",IF('Indicator Data'!BE17&lt;1000,"x",ROUND((IF('Indicator Data'!L17&gt;AT$194,10,IF('Indicator Data'!L17&lt;AT$195,0,10-(AT$194-'Indicator Data'!L17)/(AT$194-AT$195)*10))),1)))</f>
        <v>x</v>
      </c>
      <c r="AU14" s="61">
        <f t="shared" si="26"/>
        <v>0</v>
      </c>
      <c r="AV14" s="62">
        <f t="shared" si="27"/>
        <v>0.1</v>
      </c>
      <c r="AW14" s="59">
        <f>ROUND(IF('Indicator Data'!M17=0,0,IF('Indicator Data'!M17&gt;AW$194,10,IF('Indicator Data'!M17&lt;AW$195,0,10-(AW$194-'Indicator Data'!M17)/(AW$194-AW$195)*10))),1)</f>
        <v>0.5</v>
      </c>
      <c r="AX14" s="59">
        <f>ROUND(IF('Indicator Data'!N17=0,0,IF(LOG('Indicator Data'!N17)&gt;LOG(AX$194),10,IF(LOG('Indicator Data'!N17)&lt;LOG(AX$195),0,10-(LOG(AX$194)-LOG('Indicator Data'!N17))/(LOG(AX$194)-LOG(AX$195))*10))),1)</f>
        <v>0</v>
      </c>
      <c r="AY14" s="61">
        <f t="shared" si="28"/>
        <v>0.3</v>
      </c>
      <c r="AZ14" s="59">
        <f>'Indicator Data'!O17</f>
        <v>0</v>
      </c>
      <c r="BA14" s="59">
        <f>'Indicator Data'!P17</f>
        <v>0</v>
      </c>
      <c r="BB14" s="61">
        <f t="shared" si="29"/>
        <v>0</v>
      </c>
      <c r="BC14" s="62">
        <f t="shared" si="30"/>
        <v>0.2</v>
      </c>
      <c r="BD14" s="16"/>
      <c r="BE14" s="108"/>
    </row>
    <row r="15" spans="1:57" s="4" customFormat="1" x14ac:dyDescent="0.25">
      <c r="A15" s="131" t="s">
        <v>25</v>
      </c>
      <c r="B15" s="63" t="s">
        <v>24</v>
      </c>
      <c r="C15" s="59">
        <f>ROUND(IF('Indicator Data'!C18=0,0.1,IF(LOG('Indicator Data'!C18)&gt;C$194,10,IF(LOG('Indicator Data'!C18)&lt;C$195,0,10-(C$194-LOG('Indicator Data'!C18))/(C$194-C$195)*10))),1)</f>
        <v>10</v>
      </c>
      <c r="D15" s="59">
        <f>ROUND(IF('Indicator Data'!D18=0,0.1,IF(LOG('Indicator Data'!D18)&gt;D$194,10,IF(LOG('Indicator Data'!D18)&lt;D$195,0,10-(D$194-LOG('Indicator Data'!D18))/(D$194-D$195)*10))),1)</f>
        <v>10</v>
      </c>
      <c r="E15" s="59">
        <f t="shared" si="0"/>
        <v>10</v>
      </c>
      <c r="F15" s="59">
        <f>ROUND(IF('Indicator Data'!E18="No data",0.1,IF('Indicator Data'!E18=0,0,IF(LOG('Indicator Data'!E18)&gt;F$194,10,IF(LOG('Indicator Data'!E18)&lt;F$195,0,10-(F$194-LOG('Indicator Data'!E18))/(F$194-F$195)*10)))),1)</f>
        <v>10</v>
      </c>
      <c r="G15" s="59">
        <f>ROUND(IF('Indicator Data'!F18=0,0,IF(LOG('Indicator Data'!F18)&gt;G$194,10,IF(LOG('Indicator Data'!F18)&lt;G$195,0,10-(G$194-LOG('Indicator Data'!F18))/(G$194-G$195)*10))),1)</f>
        <v>8.6</v>
      </c>
      <c r="H15" s="59">
        <f>ROUND(IF('Indicator Data'!G18=0,0,IF(LOG('Indicator Data'!G18)&gt;H$194,10,IF(LOG('Indicator Data'!G18)&lt;H$195,0,10-(H$194-LOG('Indicator Data'!G18))/(H$194-H$195)*10))),1)</f>
        <v>9.6</v>
      </c>
      <c r="I15" s="59">
        <f>ROUND(IF('Indicator Data'!H18=0,0,IF(LOG('Indicator Data'!H18)&gt;I$194,10,IF(LOG('Indicator Data'!H18)&lt;I$195,0,10-(I$194-LOG('Indicator Data'!H18))/(I$194-I$195)*10))),1)</f>
        <v>9.1</v>
      </c>
      <c r="J15" s="59">
        <f t="shared" si="1"/>
        <v>9.4</v>
      </c>
      <c r="K15" s="59">
        <f>ROUND(IF('Indicator Data'!I18=0,0,IF(LOG('Indicator Data'!I18)&gt;K$194,10,IF(LOG('Indicator Data'!I18)&lt;K$195,0,10-(K$194-LOG('Indicator Data'!I18))/(K$194-K$195)*10))),1)</f>
        <v>9</v>
      </c>
      <c r="L15" s="59">
        <f t="shared" si="2"/>
        <v>9.1999999999999993</v>
      </c>
      <c r="M15" s="59">
        <f>ROUND(IF('Indicator Data'!J18=0,0,IF(LOG('Indicator Data'!J18)&gt;M$194,10,IF(LOG('Indicator Data'!J18)&lt;M$195,0,10-(M$194-LOG('Indicator Data'!J18))/(M$194-M$195)*10))),1)</f>
        <v>10</v>
      </c>
      <c r="N15" s="60">
        <f>'Indicator Data'!C18/'Indicator Data'!$BD18</f>
        <v>1.6673592146175923E-3</v>
      </c>
      <c r="O15" s="60">
        <f>'Indicator Data'!D18/'Indicator Data'!$BD18</f>
        <v>1.6621738949701046E-4</v>
      </c>
      <c r="P15" s="60">
        <f>IF(F15=0.1,0,'Indicator Data'!E18/'Indicator Data'!$BD18)</f>
        <v>2.2053785188394133E-2</v>
      </c>
      <c r="Q15" s="60">
        <f>'Indicator Data'!F18/'Indicator Data'!$BD18</f>
        <v>9.1131893255174105E-6</v>
      </c>
      <c r="R15" s="60">
        <f>'Indicator Data'!G18/'Indicator Data'!$BD18</f>
        <v>4.2069638140911376E-3</v>
      </c>
      <c r="S15" s="60">
        <f>'Indicator Data'!H18/'Indicator Data'!$BD18</f>
        <v>1.3741774705939883E-4</v>
      </c>
      <c r="T15" s="60">
        <f>'Indicator Data'!I18/'Indicator Data'!$BD18</f>
        <v>1.9383528713689047E-3</v>
      </c>
      <c r="U15" s="60">
        <f>'Indicator Data'!J18/'Indicator Data'!$BD18</f>
        <v>9.4270188682795254E-4</v>
      </c>
      <c r="V15" s="59">
        <f t="shared" si="3"/>
        <v>8.3000000000000007</v>
      </c>
      <c r="W15" s="59">
        <f t="shared" si="4"/>
        <v>1.7</v>
      </c>
      <c r="X15" s="59">
        <f t="shared" si="5"/>
        <v>6</v>
      </c>
      <c r="Y15" s="59">
        <f t="shared" si="6"/>
        <v>10</v>
      </c>
      <c r="Z15" s="59">
        <f t="shared" si="7"/>
        <v>7.7</v>
      </c>
      <c r="AA15" s="59">
        <f t="shared" si="8"/>
        <v>2.2999999999999998</v>
      </c>
      <c r="AB15" s="59">
        <f t="shared" si="9"/>
        <v>0.3</v>
      </c>
      <c r="AC15" s="59">
        <f t="shared" si="10"/>
        <v>1.4</v>
      </c>
      <c r="AD15" s="59">
        <f t="shared" si="11"/>
        <v>1.9</v>
      </c>
      <c r="AE15" s="59">
        <f t="shared" si="12"/>
        <v>1.7</v>
      </c>
      <c r="AF15" s="59">
        <f t="shared" si="13"/>
        <v>0.3</v>
      </c>
      <c r="AG15" s="59">
        <f>ROUND(IF('Indicator Data'!K18=0,0,IF('Indicator Data'!K18&gt;AG$194,10,IF('Indicator Data'!K18&lt;AG$195,0,10-(AG$194-'Indicator Data'!K18)/(AG$194-AG$195)*10))),1)</f>
        <v>2</v>
      </c>
      <c r="AH15" s="59">
        <f t="shared" si="14"/>
        <v>9.1999999999999993</v>
      </c>
      <c r="AI15" s="59">
        <f t="shared" si="15"/>
        <v>5.9</v>
      </c>
      <c r="AJ15" s="59">
        <f t="shared" si="16"/>
        <v>6</v>
      </c>
      <c r="AK15" s="59">
        <f t="shared" si="17"/>
        <v>4.7</v>
      </c>
      <c r="AL15" s="59">
        <f t="shared" si="18"/>
        <v>5.4</v>
      </c>
      <c r="AM15" s="59">
        <f t="shared" si="19"/>
        <v>5.5</v>
      </c>
      <c r="AN15" s="59">
        <f t="shared" si="20"/>
        <v>7.6</v>
      </c>
      <c r="AO15" s="61">
        <f t="shared" si="21"/>
        <v>8.6999999999999993</v>
      </c>
      <c r="AP15" s="61">
        <f t="shared" si="22"/>
        <v>10</v>
      </c>
      <c r="AQ15" s="61">
        <f t="shared" si="23"/>
        <v>8.1999999999999993</v>
      </c>
      <c r="AR15" s="61">
        <f t="shared" si="24"/>
        <v>6.9</v>
      </c>
      <c r="AS15" s="59">
        <f t="shared" si="25"/>
        <v>4.8</v>
      </c>
      <c r="AT15" s="59">
        <f>IF('Indicator Data'!L18="No data","x",IF('Indicator Data'!BE18&lt;1000,"x",ROUND((IF('Indicator Data'!L18&gt;AT$194,10,IF('Indicator Data'!L18&lt;AT$195,0,10-(AT$194-'Indicator Data'!L18)/(AT$194-AT$195)*10))),1)))</f>
        <v>5.0999999999999996</v>
      </c>
      <c r="AU15" s="61">
        <f t="shared" si="26"/>
        <v>5</v>
      </c>
      <c r="AV15" s="62">
        <f t="shared" si="27"/>
        <v>8.1999999999999993</v>
      </c>
      <c r="AW15" s="59">
        <f>ROUND(IF('Indicator Data'!M18=0,0,IF('Indicator Data'!M18&gt;AW$194,10,IF('Indicator Data'!M18&lt;AW$195,0,10-(AW$194-'Indicator Data'!M18)/(AW$194-AW$195)*10))),1)</f>
        <v>9.6999999999999993</v>
      </c>
      <c r="AX15" s="59">
        <f>ROUND(IF('Indicator Data'!N18=0,0,IF(LOG('Indicator Data'!N18)&gt;LOG(AX$194),10,IF(LOG('Indicator Data'!N18)&lt;LOG(AX$195),0,10-(LOG(AX$194)-LOG('Indicator Data'!N18))/(LOG(AX$194)-LOG(AX$195))*10))),1)</f>
        <v>9</v>
      </c>
      <c r="AY15" s="61">
        <f t="shared" si="28"/>
        <v>9.4</v>
      </c>
      <c r="AZ15" s="59">
        <f>'Indicator Data'!O18</f>
        <v>0</v>
      </c>
      <c r="BA15" s="59">
        <f>'Indicator Data'!P18</f>
        <v>0</v>
      </c>
      <c r="BB15" s="61">
        <f t="shared" si="29"/>
        <v>0</v>
      </c>
      <c r="BC15" s="62">
        <f t="shared" si="30"/>
        <v>6.6</v>
      </c>
      <c r="BD15" s="16"/>
      <c r="BE15" s="108"/>
    </row>
    <row r="16" spans="1:57" s="4" customFormat="1" x14ac:dyDescent="0.25">
      <c r="A16" s="131" t="s">
        <v>27</v>
      </c>
      <c r="B16" s="63" t="s">
        <v>26</v>
      </c>
      <c r="C16" s="59">
        <f>ROUND(IF('Indicator Data'!C19=0,0.1,IF(LOG('Indicator Data'!C19)&gt;C$194,10,IF(LOG('Indicator Data'!C19)&lt;C$195,0,10-(C$194-LOG('Indicator Data'!C19))/(C$194-C$195)*10))),1)</f>
        <v>0.1</v>
      </c>
      <c r="D16" s="59">
        <f>ROUND(IF('Indicator Data'!D19=0,0.1,IF(LOG('Indicator Data'!D19)&gt;D$194,10,IF(LOG('Indicator Data'!D19)&lt;D$195,0,10-(D$194-LOG('Indicator Data'!D19))/(D$194-D$195)*10))),1)</f>
        <v>0.1</v>
      </c>
      <c r="E16" s="59">
        <f t="shared" si="0"/>
        <v>0.1</v>
      </c>
      <c r="F16" s="59">
        <f>ROUND(IF('Indicator Data'!E19="No data",0.1,IF('Indicator Data'!E19=0,0,IF(LOG('Indicator Data'!E19)&gt;F$194,10,IF(LOG('Indicator Data'!E19)&lt;F$195,0,10-(F$194-LOG('Indicator Data'!E19))/(F$194-F$195)*10)))),1)</f>
        <v>0.1</v>
      </c>
      <c r="G16" s="59">
        <f>ROUND(IF('Indicator Data'!F19=0,0,IF(LOG('Indicator Data'!F19)&gt;G$194,10,IF(LOG('Indicator Data'!F19)&lt;G$195,0,10-(G$194-LOG('Indicator Data'!F19))/(G$194-G$195)*10))),1)</f>
        <v>3.6</v>
      </c>
      <c r="H16" s="59">
        <f>ROUND(IF('Indicator Data'!G19=0,0,IF(LOG('Indicator Data'!G19)&gt;H$194,10,IF(LOG('Indicator Data'!G19)&lt;H$195,0,10-(H$194-LOG('Indicator Data'!G19))/(H$194-H$195)*10))),1)</f>
        <v>4</v>
      </c>
      <c r="I16" s="59">
        <f>ROUND(IF('Indicator Data'!H19=0,0,IF(LOG('Indicator Data'!H19)&gt;I$194,10,IF(LOG('Indicator Data'!H19)&lt;I$195,0,10-(I$194-LOG('Indicator Data'!H19))/(I$194-I$195)*10))),1)</f>
        <v>6.8</v>
      </c>
      <c r="J16" s="59">
        <f t="shared" si="1"/>
        <v>5.6</v>
      </c>
      <c r="K16" s="59">
        <f>ROUND(IF('Indicator Data'!I19=0,0,IF(LOG('Indicator Data'!I19)&gt;K$194,10,IF(LOG('Indicator Data'!I19)&lt;K$195,0,10-(K$194-LOG('Indicator Data'!I19))/(K$194-K$195)*10))),1)</f>
        <v>3.5</v>
      </c>
      <c r="L16" s="59">
        <f t="shared" si="2"/>
        <v>4.5999999999999996</v>
      </c>
      <c r="M16" s="59">
        <f>ROUND(IF('Indicator Data'!J19=0,0,IF(LOG('Indicator Data'!J19)&gt;M$194,10,IF(LOG('Indicator Data'!J19)&lt;M$195,0,10-(M$194-LOG('Indicator Data'!J19))/(M$194-M$195)*10))),1)</f>
        <v>0</v>
      </c>
      <c r="N16" s="60">
        <f>'Indicator Data'!C19/'Indicator Data'!$BD19</f>
        <v>0</v>
      </c>
      <c r="O16" s="60">
        <f>'Indicator Data'!D19/'Indicator Data'!$BD19</f>
        <v>0</v>
      </c>
      <c r="P16" s="60">
        <f>IF(F16=0.1,0,'Indicator Data'!E19/'Indicator Data'!$BD19)</f>
        <v>0</v>
      </c>
      <c r="Q16" s="60">
        <f>'Indicator Data'!F19/'Indicator Data'!$BD19</f>
        <v>5.45674518277258E-6</v>
      </c>
      <c r="R16" s="60">
        <f>'Indicator Data'!G19/'Indicator Data'!$BD19</f>
        <v>1.4106147530805068E-2</v>
      </c>
      <c r="S16" s="60">
        <f>'Indicator Data'!H19/'Indicator Data'!$BD19</f>
        <v>2.0151639329721522E-3</v>
      </c>
      <c r="T16" s="60">
        <f>'Indicator Data'!I19/'Indicator Data'!$BD19</f>
        <v>1.9301976562250537E-3</v>
      </c>
      <c r="U16" s="60">
        <f>'Indicator Data'!J19/'Indicator Data'!$BD19</f>
        <v>0</v>
      </c>
      <c r="V16" s="59">
        <f t="shared" si="3"/>
        <v>0</v>
      </c>
      <c r="W16" s="59">
        <f t="shared" si="4"/>
        <v>0</v>
      </c>
      <c r="X16" s="59">
        <f t="shared" si="5"/>
        <v>0</v>
      </c>
      <c r="Y16" s="59">
        <f t="shared" si="6"/>
        <v>0.1</v>
      </c>
      <c r="Z16" s="59">
        <f t="shared" si="7"/>
        <v>7.2</v>
      </c>
      <c r="AA16" s="59">
        <f t="shared" si="8"/>
        <v>7.8</v>
      </c>
      <c r="AB16" s="59">
        <f t="shared" si="9"/>
        <v>4</v>
      </c>
      <c r="AC16" s="59">
        <f t="shared" si="10"/>
        <v>6.3</v>
      </c>
      <c r="AD16" s="59">
        <f t="shared" si="11"/>
        <v>1.9</v>
      </c>
      <c r="AE16" s="59">
        <f t="shared" si="12"/>
        <v>4.5</v>
      </c>
      <c r="AF16" s="59">
        <f t="shared" si="13"/>
        <v>0</v>
      </c>
      <c r="AG16" s="59">
        <f>ROUND(IF('Indicator Data'!K19=0,0,IF('Indicator Data'!K19&gt;AG$194,10,IF('Indicator Data'!K19&lt;AG$195,0,10-(AG$194-'Indicator Data'!K19)/(AG$194-AG$195)*10))),1)</f>
        <v>1</v>
      </c>
      <c r="AH16" s="59">
        <f t="shared" si="14"/>
        <v>0.1</v>
      </c>
      <c r="AI16" s="59">
        <f t="shared" si="15"/>
        <v>0.1</v>
      </c>
      <c r="AJ16" s="59">
        <f t="shared" si="16"/>
        <v>5.9</v>
      </c>
      <c r="AK16" s="59">
        <f t="shared" si="17"/>
        <v>5.4</v>
      </c>
      <c r="AL16" s="59">
        <f t="shared" si="18"/>
        <v>5.7</v>
      </c>
      <c r="AM16" s="59">
        <f t="shared" si="19"/>
        <v>2.7</v>
      </c>
      <c r="AN16" s="59">
        <f t="shared" si="20"/>
        <v>0</v>
      </c>
      <c r="AO16" s="61">
        <f t="shared" si="21"/>
        <v>0.1</v>
      </c>
      <c r="AP16" s="61">
        <f t="shared" si="22"/>
        <v>0.1</v>
      </c>
      <c r="AQ16" s="61">
        <f t="shared" si="23"/>
        <v>5.7</v>
      </c>
      <c r="AR16" s="61">
        <f t="shared" si="24"/>
        <v>4.5999999999999996</v>
      </c>
      <c r="AS16" s="59">
        <f t="shared" si="25"/>
        <v>0.5</v>
      </c>
      <c r="AT16" s="59" t="str">
        <f>IF('Indicator Data'!L19="No data","x",IF('Indicator Data'!BE19&lt;1000,"x",ROUND((IF('Indicator Data'!L19&gt;AT$194,10,IF('Indicator Data'!L19&lt;AT$195,0,10-(AT$194-'Indicator Data'!L19)/(AT$194-AT$195)*10))),1)))</f>
        <v>x</v>
      </c>
      <c r="AU16" s="61">
        <f t="shared" si="26"/>
        <v>0.5</v>
      </c>
      <c r="AV16" s="62">
        <f t="shared" si="27"/>
        <v>2.6</v>
      </c>
      <c r="AW16" s="59">
        <f>ROUND(IF('Indicator Data'!M19=0,0,IF('Indicator Data'!M19&gt;AW$194,10,IF('Indicator Data'!M19&lt;AW$195,0,10-(AW$194-'Indicator Data'!M19)/(AW$194-AW$195)*10))),1)</f>
        <v>0</v>
      </c>
      <c r="AX16" s="59">
        <f>ROUND(IF('Indicator Data'!N19=0,0,IF(LOG('Indicator Data'!N19)&gt;LOG(AX$194),10,IF(LOG('Indicator Data'!N19)&lt;LOG(AX$195),0,10-(LOG(AX$194)-LOG('Indicator Data'!N19))/(LOG(AX$194)-LOG(AX$195))*10))),1)</f>
        <v>0</v>
      </c>
      <c r="AY16" s="61">
        <f t="shared" si="28"/>
        <v>0</v>
      </c>
      <c r="AZ16" s="59">
        <f>'Indicator Data'!O19</f>
        <v>0</v>
      </c>
      <c r="BA16" s="59">
        <f>'Indicator Data'!P19</f>
        <v>0</v>
      </c>
      <c r="BB16" s="61">
        <f t="shared" si="29"/>
        <v>0</v>
      </c>
      <c r="BC16" s="62">
        <f t="shared" si="30"/>
        <v>0</v>
      </c>
      <c r="BD16" s="16"/>
      <c r="BE16" s="108"/>
    </row>
    <row r="17" spans="1:57" s="4" customFormat="1" x14ac:dyDescent="0.25">
      <c r="A17" s="131" t="s">
        <v>29</v>
      </c>
      <c r="B17" s="63" t="s">
        <v>28</v>
      </c>
      <c r="C17" s="59">
        <f>ROUND(IF('Indicator Data'!C20=0,0.1,IF(LOG('Indicator Data'!C20)&gt;C$194,10,IF(LOG('Indicator Data'!C20)&lt;C$195,0,10-(C$194-LOG('Indicator Data'!C20))/(C$194-C$195)*10))),1)</f>
        <v>0.1</v>
      </c>
      <c r="D17" s="59">
        <f>ROUND(IF('Indicator Data'!D20=0,0.1,IF(LOG('Indicator Data'!D20)&gt;D$194,10,IF(LOG('Indicator Data'!D20)&lt;D$195,0,10-(D$194-LOG('Indicator Data'!D20))/(D$194-D$195)*10))),1)</f>
        <v>0.1</v>
      </c>
      <c r="E17" s="59">
        <f t="shared" si="0"/>
        <v>0.1</v>
      </c>
      <c r="F17" s="59">
        <f>ROUND(IF('Indicator Data'!E20="No data",0.1,IF('Indicator Data'!E20=0,0,IF(LOG('Indicator Data'!E20)&gt;F$194,10,IF(LOG('Indicator Data'!E20)&lt;F$195,0,10-(F$194-LOG('Indicator Data'!E20))/(F$194-F$195)*10)))),1)</f>
        <v>7.1</v>
      </c>
      <c r="G17" s="59">
        <f>ROUND(IF('Indicator Data'!F20=0,0,IF(LOG('Indicator Data'!F20)&gt;G$194,10,IF(LOG('Indicator Data'!F20)&lt;G$195,0,10-(G$194-LOG('Indicator Data'!F20))/(G$194-G$195)*10))),1)</f>
        <v>0</v>
      </c>
      <c r="H17" s="59">
        <f>ROUND(IF('Indicator Data'!G20=0,0,IF(LOG('Indicator Data'!G20)&gt;H$194,10,IF(LOG('Indicator Data'!G20)&lt;H$195,0,10-(H$194-LOG('Indicator Data'!G20))/(H$194-H$195)*10))),1)</f>
        <v>0</v>
      </c>
      <c r="I17" s="59">
        <f>ROUND(IF('Indicator Data'!H20=0,0,IF(LOG('Indicator Data'!H20)&gt;I$194,10,IF(LOG('Indicator Data'!H20)&lt;I$195,0,10-(I$194-LOG('Indicator Data'!H20))/(I$194-I$195)*10))),1)</f>
        <v>0</v>
      </c>
      <c r="J17" s="59">
        <f t="shared" si="1"/>
        <v>0</v>
      </c>
      <c r="K17" s="59">
        <f>ROUND(IF('Indicator Data'!I20=0,0,IF(LOG('Indicator Data'!I20)&gt;K$194,10,IF(LOG('Indicator Data'!I20)&lt;K$195,0,10-(K$194-LOG('Indicator Data'!I20))/(K$194-K$195)*10))),1)</f>
        <v>0</v>
      </c>
      <c r="L17" s="59">
        <f t="shared" si="2"/>
        <v>0</v>
      </c>
      <c r="M17" s="59">
        <f>ROUND(IF('Indicator Data'!J20=0,0,IF(LOG('Indicator Data'!J20)&gt;M$194,10,IF(LOG('Indicator Data'!J20)&lt;M$195,0,10-(M$194-LOG('Indicator Data'!J20))/(M$194-M$195)*10))),1)</f>
        <v>0</v>
      </c>
      <c r="N17" s="60">
        <f>'Indicator Data'!C20/'Indicator Data'!$BD20</f>
        <v>0</v>
      </c>
      <c r="O17" s="60">
        <f>'Indicator Data'!D20/'Indicator Data'!$BD20</f>
        <v>0</v>
      </c>
      <c r="P17" s="60">
        <f>IF(F17=0.1,0,'Indicator Data'!E20/'Indicator Data'!$BD20)</f>
        <v>7.6769173637872669E-3</v>
      </c>
      <c r="Q17" s="60">
        <f>'Indicator Data'!F20/'Indicator Data'!$BD20</f>
        <v>0</v>
      </c>
      <c r="R17" s="60">
        <f>'Indicator Data'!G20/'Indicator Data'!$BD20</f>
        <v>0</v>
      </c>
      <c r="S17" s="60">
        <f>'Indicator Data'!H20/'Indicator Data'!$BD20</f>
        <v>0</v>
      </c>
      <c r="T17" s="60">
        <f>'Indicator Data'!I20/'Indicator Data'!$BD20</f>
        <v>0</v>
      </c>
      <c r="U17" s="60">
        <f>'Indicator Data'!J20/'Indicator Data'!$BD20</f>
        <v>0</v>
      </c>
      <c r="V17" s="59">
        <f t="shared" si="3"/>
        <v>0</v>
      </c>
      <c r="W17" s="59">
        <f t="shared" si="4"/>
        <v>0</v>
      </c>
      <c r="X17" s="59">
        <f t="shared" si="5"/>
        <v>0</v>
      </c>
      <c r="Y17" s="59">
        <f t="shared" si="6"/>
        <v>5.0999999999999996</v>
      </c>
      <c r="Z17" s="59">
        <f t="shared" si="7"/>
        <v>0</v>
      </c>
      <c r="AA17" s="59">
        <f t="shared" si="8"/>
        <v>0</v>
      </c>
      <c r="AB17" s="59">
        <f t="shared" si="9"/>
        <v>0</v>
      </c>
      <c r="AC17" s="59">
        <f t="shared" si="10"/>
        <v>0</v>
      </c>
      <c r="AD17" s="59">
        <f t="shared" si="11"/>
        <v>0</v>
      </c>
      <c r="AE17" s="59">
        <f t="shared" si="12"/>
        <v>0</v>
      </c>
      <c r="AF17" s="59">
        <f t="shared" si="13"/>
        <v>0</v>
      </c>
      <c r="AG17" s="59">
        <f>ROUND(IF('Indicator Data'!K20=0,0,IF('Indicator Data'!K20&gt;AG$194,10,IF('Indicator Data'!K20&lt;AG$195,0,10-(AG$194-'Indicator Data'!K20)/(AG$194-AG$195)*10))),1)</f>
        <v>0</v>
      </c>
      <c r="AH17" s="59">
        <f t="shared" si="14"/>
        <v>0.1</v>
      </c>
      <c r="AI17" s="59">
        <f t="shared" si="15"/>
        <v>0.1</v>
      </c>
      <c r="AJ17" s="59">
        <f t="shared" si="16"/>
        <v>0</v>
      </c>
      <c r="AK17" s="59">
        <f t="shared" si="17"/>
        <v>0</v>
      </c>
      <c r="AL17" s="59">
        <f t="shared" si="18"/>
        <v>0</v>
      </c>
      <c r="AM17" s="59">
        <f t="shared" si="19"/>
        <v>0</v>
      </c>
      <c r="AN17" s="59">
        <f t="shared" si="20"/>
        <v>0</v>
      </c>
      <c r="AO17" s="61">
        <f t="shared" si="21"/>
        <v>0.1</v>
      </c>
      <c r="AP17" s="61">
        <f t="shared" si="22"/>
        <v>6.2</v>
      </c>
      <c r="AQ17" s="61">
        <f t="shared" si="23"/>
        <v>0</v>
      </c>
      <c r="AR17" s="61">
        <f t="shared" si="24"/>
        <v>0</v>
      </c>
      <c r="AS17" s="59">
        <f t="shared" si="25"/>
        <v>0</v>
      </c>
      <c r="AT17" s="59">
        <f>IF('Indicator Data'!L20="No data","x",IF('Indicator Data'!BE20&lt;1000,"x",ROUND((IF('Indicator Data'!L20&gt;AT$194,10,IF('Indicator Data'!L20&lt;AT$195,0,10-(AT$194-'Indicator Data'!L20)/(AT$194-AT$195)*10))),1)))</f>
        <v>6.1</v>
      </c>
      <c r="AU17" s="61">
        <f t="shared" si="26"/>
        <v>3.1</v>
      </c>
      <c r="AV17" s="62">
        <f t="shared" si="27"/>
        <v>2.2999999999999998</v>
      </c>
      <c r="AW17" s="59">
        <f>ROUND(IF('Indicator Data'!M20=0,0,IF('Indicator Data'!M20&gt;AW$194,10,IF('Indicator Data'!M20&lt;AW$195,0,10-(AW$194-'Indicator Data'!M20)/(AW$194-AW$195)*10))),1)</f>
        <v>3</v>
      </c>
      <c r="AX17" s="59">
        <f>ROUND(IF('Indicator Data'!N20=0,0,IF(LOG('Indicator Data'!N20)&gt;LOG(AX$194),10,IF(LOG('Indicator Data'!N20)&lt;LOG(AX$195),0,10-(LOG(AX$194)-LOG('Indicator Data'!N20))/(LOG(AX$194)-LOG(AX$195))*10))),1)</f>
        <v>5.0999999999999996</v>
      </c>
      <c r="AY17" s="61">
        <f t="shared" si="28"/>
        <v>4.0999999999999996</v>
      </c>
      <c r="AZ17" s="59">
        <f>'Indicator Data'!O20</f>
        <v>0</v>
      </c>
      <c r="BA17" s="59">
        <f>'Indicator Data'!P20</f>
        <v>0</v>
      </c>
      <c r="BB17" s="61">
        <f t="shared" si="29"/>
        <v>0</v>
      </c>
      <c r="BC17" s="62">
        <f t="shared" si="30"/>
        <v>2.9</v>
      </c>
      <c r="BD17" s="16"/>
      <c r="BE17" s="108"/>
    </row>
    <row r="18" spans="1:57" s="4" customFormat="1" x14ac:dyDescent="0.25">
      <c r="A18" s="131" t="s">
        <v>31</v>
      </c>
      <c r="B18" s="63" t="s">
        <v>30</v>
      </c>
      <c r="C18" s="59">
        <f>ROUND(IF('Indicator Data'!C21=0,0.1,IF(LOG('Indicator Data'!C21)&gt;C$194,10,IF(LOG('Indicator Data'!C21)&lt;C$195,0,10-(C$194-LOG('Indicator Data'!C21))/(C$194-C$195)*10))),1)</f>
        <v>6.7</v>
      </c>
      <c r="D18" s="59">
        <f>ROUND(IF('Indicator Data'!D21=0,0.1,IF(LOG('Indicator Data'!D21)&gt;D$194,10,IF(LOG('Indicator Data'!D21)&lt;D$195,0,10-(D$194-LOG('Indicator Data'!D21))/(D$194-D$195)*10))),1)</f>
        <v>0.1</v>
      </c>
      <c r="E18" s="59">
        <f t="shared" si="0"/>
        <v>4.0999999999999996</v>
      </c>
      <c r="F18" s="59">
        <f>ROUND(IF('Indicator Data'!E21="No data",0.1,IF('Indicator Data'!E21=0,0,IF(LOG('Indicator Data'!E21)&gt;F$194,10,IF(LOG('Indicator Data'!E21)&lt;F$195,0,10-(F$194-LOG('Indicator Data'!E21))/(F$194-F$195)*10)))),1)</f>
        <v>5.9</v>
      </c>
      <c r="G18" s="59">
        <f>ROUND(IF('Indicator Data'!F21=0,0,IF(LOG('Indicator Data'!F21)&gt;G$194,10,IF(LOG('Indicator Data'!F21)&lt;G$195,0,10-(G$194-LOG('Indicator Data'!F21))/(G$194-G$195)*10))),1)</f>
        <v>0</v>
      </c>
      <c r="H18" s="59">
        <f>ROUND(IF('Indicator Data'!G21=0,0,IF(LOG('Indicator Data'!G21)&gt;H$194,10,IF(LOG('Indicator Data'!G21)&lt;H$195,0,10-(H$194-LOG('Indicator Data'!G21))/(H$194-H$195)*10))),1)</f>
        <v>0</v>
      </c>
      <c r="I18" s="59">
        <f>ROUND(IF('Indicator Data'!H21=0,0,IF(LOG('Indicator Data'!H21)&gt;I$194,10,IF(LOG('Indicator Data'!H21)&lt;I$195,0,10-(I$194-LOG('Indicator Data'!H21))/(I$194-I$195)*10))),1)</f>
        <v>0</v>
      </c>
      <c r="J18" s="59">
        <f t="shared" si="1"/>
        <v>0</v>
      </c>
      <c r="K18" s="59">
        <f>ROUND(IF('Indicator Data'!I21=0,0,IF(LOG('Indicator Data'!I21)&gt;K$194,10,IF(LOG('Indicator Data'!I21)&lt;K$195,0,10-(K$194-LOG('Indicator Data'!I21))/(K$194-K$195)*10))),1)</f>
        <v>0</v>
      </c>
      <c r="L18" s="59">
        <f t="shared" si="2"/>
        <v>0</v>
      </c>
      <c r="M18" s="59">
        <f>ROUND(IF('Indicator Data'!J21=0,0,IF(LOG('Indicator Data'!J21)&gt;M$194,10,IF(LOG('Indicator Data'!J21)&lt;M$195,0,10-(M$194-LOG('Indicator Data'!J21))/(M$194-M$195)*10))),1)</f>
        <v>0</v>
      </c>
      <c r="N18" s="60">
        <f>'Indicator Data'!C21/'Indicator Data'!$BD21</f>
        <v>4.1696441680444364E-4</v>
      </c>
      <c r="O18" s="60">
        <f>'Indicator Data'!D21/'Indicator Data'!$BD21</f>
        <v>0</v>
      </c>
      <c r="P18" s="60">
        <f>IF(F18=0.1,0,'Indicator Data'!E21/'Indicator Data'!$BD21)</f>
        <v>1.9616753857092644E-3</v>
      </c>
      <c r="Q18" s="60">
        <f>'Indicator Data'!F21/'Indicator Data'!$BD21</f>
        <v>0</v>
      </c>
      <c r="R18" s="60">
        <f>'Indicator Data'!G21/'Indicator Data'!$BD21</f>
        <v>0</v>
      </c>
      <c r="S18" s="60">
        <f>'Indicator Data'!H21/'Indicator Data'!$BD21</f>
        <v>0</v>
      </c>
      <c r="T18" s="60">
        <f>'Indicator Data'!I21/'Indicator Data'!$BD21</f>
        <v>0</v>
      </c>
      <c r="U18" s="60">
        <f>'Indicator Data'!J21/'Indicator Data'!$BD21</f>
        <v>0</v>
      </c>
      <c r="V18" s="59">
        <f t="shared" si="3"/>
        <v>2.1</v>
      </c>
      <c r="W18" s="59">
        <f t="shared" si="4"/>
        <v>0</v>
      </c>
      <c r="X18" s="59">
        <f t="shared" si="5"/>
        <v>1.1000000000000001</v>
      </c>
      <c r="Y18" s="59">
        <f t="shared" si="6"/>
        <v>1.3</v>
      </c>
      <c r="Z18" s="59">
        <f t="shared" si="7"/>
        <v>0</v>
      </c>
      <c r="AA18" s="59">
        <f t="shared" si="8"/>
        <v>0</v>
      </c>
      <c r="AB18" s="59">
        <f t="shared" si="9"/>
        <v>0</v>
      </c>
      <c r="AC18" s="59">
        <f t="shared" si="10"/>
        <v>0</v>
      </c>
      <c r="AD18" s="59">
        <f t="shared" si="11"/>
        <v>0</v>
      </c>
      <c r="AE18" s="59">
        <f t="shared" si="12"/>
        <v>0</v>
      </c>
      <c r="AF18" s="59">
        <f t="shared" si="13"/>
        <v>0</v>
      </c>
      <c r="AG18" s="59">
        <f>ROUND(IF('Indicator Data'!K21=0,0,IF('Indicator Data'!K21&gt;AG$194,10,IF('Indicator Data'!K21&lt;AG$195,0,10-(AG$194-'Indicator Data'!K21)/(AG$194-AG$195)*10))),1)</f>
        <v>0</v>
      </c>
      <c r="AH18" s="59">
        <f t="shared" si="14"/>
        <v>4.4000000000000004</v>
      </c>
      <c r="AI18" s="59">
        <f t="shared" si="15"/>
        <v>0.1</v>
      </c>
      <c r="AJ18" s="59">
        <f t="shared" si="16"/>
        <v>0</v>
      </c>
      <c r="AK18" s="59">
        <f t="shared" si="17"/>
        <v>0</v>
      </c>
      <c r="AL18" s="59">
        <f t="shared" si="18"/>
        <v>0</v>
      </c>
      <c r="AM18" s="59">
        <f t="shared" si="19"/>
        <v>0</v>
      </c>
      <c r="AN18" s="59">
        <f t="shared" si="20"/>
        <v>0</v>
      </c>
      <c r="AO18" s="61">
        <f t="shared" si="21"/>
        <v>2.7</v>
      </c>
      <c r="AP18" s="61">
        <f t="shared" si="22"/>
        <v>4</v>
      </c>
      <c r="AQ18" s="61">
        <f t="shared" si="23"/>
        <v>0</v>
      </c>
      <c r="AR18" s="61">
        <f t="shared" si="24"/>
        <v>0</v>
      </c>
      <c r="AS18" s="59">
        <f t="shared" si="25"/>
        <v>0</v>
      </c>
      <c r="AT18" s="59">
        <f>IF('Indicator Data'!L21="No data","x",IF('Indicator Data'!BE21&lt;1000,"x",ROUND((IF('Indicator Data'!L21&gt;AT$194,10,IF('Indicator Data'!L21&lt;AT$195,0,10-(AT$194-'Indicator Data'!L21)/(AT$194-AT$195)*10))),1)))</f>
        <v>1</v>
      </c>
      <c r="AU18" s="61">
        <f t="shared" si="26"/>
        <v>0.5</v>
      </c>
      <c r="AV18" s="62">
        <f t="shared" si="27"/>
        <v>1.6</v>
      </c>
      <c r="AW18" s="59">
        <f>ROUND(IF('Indicator Data'!M21=0,0,IF('Indicator Data'!M21&gt;AW$194,10,IF('Indicator Data'!M21&lt;AW$195,0,10-(AW$194-'Indicator Data'!M21)/(AW$194-AW$195)*10))),1)</f>
        <v>7.4</v>
      </c>
      <c r="AX18" s="59">
        <f>ROUND(IF('Indicator Data'!N21=0,0,IF(LOG('Indicator Data'!N21)&gt;LOG(AX$194),10,IF(LOG('Indicator Data'!N21)&lt;LOG(AX$195),0,10-(LOG(AX$194)-LOG('Indicator Data'!N21))/(LOG(AX$194)-LOG(AX$195))*10))),1)</f>
        <v>8.1</v>
      </c>
      <c r="AY18" s="61">
        <f t="shared" si="28"/>
        <v>7.8</v>
      </c>
      <c r="AZ18" s="59">
        <f>'Indicator Data'!O21</f>
        <v>0</v>
      </c>
      <c r="BA18" s="59">
        <f>'Indicator Data'!P21</f>
        <v>0</v>
      </c>
      <c r="BB18" s="61">
        <f t="shared" si="29"/>
        <v>0</v>
      </c>
      <c r="BC18" s="62">
        <f t="shared" si="30"/>
        <v>5.5</v>
      </c>
      <c r="BD18" s="16"/>
      <c r="BE18" s="108"/>
    </row>
    <row r="19" spans="1:57" s="4" customFormat="1" x14ac:dyDescent="0.25">
      <c r="A19" s="131" t="s">
        <v>33</v>
      </c>
      <c r="B19" s="63" t="s">
        <v>32</v>
      </c>
      <c r="C19" s="59">
        <f>ROUND(IF('Indicator Data'!C22=0,0.1,IF(LOG('Indicator Data'!C22)&gt;C$194,10,IF(LOG('Indicator Data'!C22)&lt;C$195,0,10-(C$194-LOG('Indicator Data'!C22))/(C$194-C$195)*10))),1)</f>
        <v>3.6</v>
      </c>
      <c r="D19" s="59">
        <f>ROUND(IF('Indicator Data'!D22=0,0.1,IF(LOG('Indicator Data'!D22)&gt;D$194,10,IF(LOG('Indicator Data'!D22)&lt;D$195,0,10-(D$194-LOG('Indicator Data'!D22))/(D$194-D$195)*10))),1)</f>
        <v>0.1</v>
      </c>
      <c r="E19" s="59">
        <f t="shared" si="0"/>
        <v>2</v>
      </c>
      <c r="F19" s="59">
        <f>ROUND(IF('Indicator Data'!E22="No data",0.1,IF('Indicator Data'!E22=0,0,IF(LOG('Indicator Data'!E22)&gt;F$194,10,IF(LOG('Indicator Data'!E22)&lt;F$195,0,10-(F$194-LOG('Indicator Data'!E22))/(F$194-F$195)*10)))),1)</f>
        <v>4.5</v>
      </c>
      <c r="G19" s="59">
        <f>ROUND(IF('Indicator Data'!F22=0,0,IF(LOG('Indicator Data'!F22)&gt;G$194,10,IF(LOG('Indicator Data'!F22)&lt;G$195,0,10-(G$194-LOG('Indicator Data'!F22))/(G$194-G$195)*10))),1)</f>
        <v>3.5</v>
      </c>
      <c r="H19" s="59">
        <f>ROUND(IF('Indicator Data'!G22=0,0,IF(LOG('Indicator Data'!G22)&gt;H$194,10,IF(LOG('Indicator Data'!G22)&lt;H$195,0,10-(H$194-LOG('Indicator Data'!G22))/(H$194-H$195)*10))),1)</f>
        <v>4.0999999999999996</v>
      </c>
      <c r="I19" s="59">
        <f>ROUND(IF('Indicator Data'!H22=0,0,IF(LOG('Indicator Data'!H22)&gt;I$194,10,IF(LOG('Indicator Data'!H22)&lt;I$195,0,10-(I$194-LOG('Indicator Data'!H22))/(I$194-I$195)*10))),1)</f>
        <v>6.7</v>
      </c>
      <c r="J19" s="59">
        <f t="shared" si="1"/>
        <v>5.5</v>
      </c>
      <c r="K19" s="59">
        <f>ROUND(IF('Indicator Data'!I22=0,0,IF(LOG('Indicator Data'!I22)&gt;K$194,10,IF(LOG('Indicator Data'!I22)&lt;K$195,0,10-(K$194-LOG('Indicator Data'!I22))/(K$194-K$195)*10))),1)</f>
        <v>5.2</v>
      </c>
      <c r="L19" s="59">
        <f t="shared" si="2"/>
        <v>5.4</v>
      </c>
      <c r="M19" s="59">
        <f>ROUND(IF('Indicator Data'!J22=0,0,IF(LOG('Indicator Data'!J22)&gt;M$194,10,IF(LOG('Indicator Data'!J22)&lt;M$195,0,10-(M$194-LOG('Indicator Data'!J22))/(M$194-M$195)*10))),1)</f>
        <v>0</v>
      </c>
      <c r="N19" s="60">
        <f>'Indicator Data'!C22/'Indicator Data'!$BD22</f>
        <v>7.3851062584157849E-4</v>
      </c>
      <c r="O19" s="60">
        <f>'Indicator Data'!D22/'Indicator Data'!$BD22</f>
        <v>0</v>
      </c>
      <c r="P19" s="60">
        <f>IF(F19=0.1,0,'Indicator Data'!E22/'Indicator Data'!$BD22)</f>
        <v>1.7631194382647389E-2</v>
      </c>
      <c r="Q19" s="60">
        <f>'Indicator Data'!F22/'Indicator Data'!$BD22</f>
        <v>3.3314794215795327E-6</v>
      </c>
      <c r="R19" s="60">
        <f>'Indicator Data'!G22/'Indicator Data'!$BD22</f>
        <v>1.171047274749722E-2</v>
      </c>
      <c r="S19" s="60">
        <f>'Indicator Data'!H22/'Indicator Data'!$BD22</f>
        <v>1.4310289210233591E-3</v>
      </c>
      <c r="T19" s="60">
        <f>'Indicator Data'!I22/'Indicator Data'!$BD22</f>
        <v>1.1426804783092324E-2</v>
      </c>
      <c r="U19" s="60">
        <f>'Indicator Data'!J22/'Indicator Data'!$BD22</f>
        <v>0</v>
      </c>
      <c r="V19" s="59">
        <f t="shared" si="3"/>
        <v>3.7</v>
      </c>
      <c r="W19" s="59">
        <f t="shared" si="4"/>
        <v>0</v>
      </c>
      <c r="X19" s="59">
        <f t="shared" si="5"/>
        <v>2</v>
      </c>
      <c r="Y19" s="59">
        <f t="shared" si="6"/>
        <v>10</v>
      </c>
      <c r="Z19" s="59">
        <f t="shared" si="7"/>
        <v>6.7</v>
      </c>
      <c r="AA19" s="59">
        <f t="shared" si="8"/>
        <v>6.5</v>
      </c>
      <c r="AB19" s="59">
        <f t="shared" si="9"/>
        <v>2.9</v>
      </c>
      <c r="AC19" s="59">
        <f t="shared" si="10"/>
        <v>5</v>
      </c>
      <c r="AD19" s="59">
        <f t="shared" si="11"/>
        <v>10</v>
      </c>
      <c r="AE19" s="59">
        <f t="shared" si="12"/>
        <v>8.5</v>
      </c>
      <c r="AF19" s="59">
        <f t="shared" si="13"/>
        <v>0</v>
      </c>
      <c r="AG19" s="59">
        <f>ROUND(IF('Indicator Data'!K22=0,0,IF('Indicator Data'!K22&gt;AG$194,10,IF('Indicator Data'!K22&lt;AG$195,0,10-(AG$194-'Indicator Data'!K22)/(AG$194-AG$195)*10))),1)</f>
        <v>0</v>
      </c>
      <c r="AH19" s="59">
        <f t="shared" si="14"/>
        <v>3.7</v>
      </c>
      <c r="AI19" s="59">
        <f t="shared" si="15"/>
        <v>0.1</v>
      </c>
      <c r="AJ19" s="59">
        <f t="shared" si="16"/>
        <v>5.3</v>
      </c>
      <c r="AK19" s="59">
        <f t="shared" si="17"/>
        <v>4.8</v>
      </c>
      <c r="AL19" s="59">
        <f t="shared" si="18"/>
        <v>5.0999999999999996</v>
      </c>
      <c r="AM19" s="59">
        <f t="shared" si="19"/>
        <v>7.6</v>
      </c>
      <c r="AN19" s="59">
        <f t="shared" si="20"/>
        <v>0</v>
      </c>
      <c r="AO19" s="61">
        <f t="shared" si="21"/>
        <v>2</v>
      </c>
      <c r="AP19" s="61">
        <f t="shared" si="22"/>
        <v>8.4</v>
      </c>
      <c r="AQ19" s="61">
        <f t="shared" si="23"/>
        <v>5.3</v>
      </c>
      <c r="AR19" s="61">
        <f t="shared" si="24"/>
        <v>7.2</v>
      </c>
      <c r="AS19" s="59">
        <f t="shared" si="25"/>
        <v>0</v>
      </c>
      <c r="AT19" s="59">
        <f>IF('Indicator Data'!L22="No data","x",IF('Indicator Data'!BE22&lt;1000,"x",ROUND((IF('Indicator Data'!L22&gt;AT$194,10,IF('Indicator Data'!L22&lt;AT$195,0,10-(AT$194-'Indicator Data'!L22)/(AT$194-AT$195)*10))),1)))</f>
        <v>2</v>
      </c>
      <c r="AU19" s="61">
        <f t="shared" si="26"/>
        <v>1</v>
      </c>
      <c r="AV19" s="62">
        <f t="shared" si="27"/>
        <v>5.5</v>
      </c>
      <c r="AW19" s="59">
        <f>ROUND(IF('Indicator Data'!M22=0,0,IF('Indicator Data'!M22&gt;AW$194,10,IF('Indicator Data'!M22&lt;AW$195,0,10-(AW$194-'Indicator Data'!M22)/(AW$194-AW$195)*10))),1)</f>
        <v>0.4</v>
      </c>
      <c r="AX19" s="59">
        <f>ROUND(IF('Indicator Data'!N22=0,0,IF(LOG('Indicator Data'!N22)&gt;LOG(AX$194),10,IF(LOG('Indicator Data'!N22)&lt;LOG(AX$195),0,10-(LOG(AX$194)-LOG('Indicator Data'!N22))/(LOG(AX$194)-LOG(AX$195))*10))),1)</f>
        <v>0.2</v>
      </c>
      <c r="AY19" s="61">
        <f t="shared" si="28"/>
        <v>0.3</v>
      </c>
      <c r="AZ19" s="59">
        <f>'Indicator Data'!O22</f>
        <v>0</v>
      </c>
      <c r="BA19" s="59">
        <f>'Indicator Data'!P22</f>
        <v>0</v>
      </c>
      <c r="BB19" s="61">
        <f t="shared" si="29"/>
        <v>0</v>
      </c>
      <c r="BC19" s="62">
        <f t="shared" si="30"/>
        <v>0.2</v>
      </c>
      <c r="BD19" s="16"/>
      <c r="BE19" s="108"/>
    </row>
    <row r="20" spans="1:57" s="4" customFormat="1" x14ac:dyDescent="0.25">
      <c r="A20" s="131" t="s">
        <v>35</v>
      </c>
      <c r="B20" s="63" t="s">
        <v>34</v>
      </c>
      <c r="C20" s="59">
        <f>ROUND(IF('Indicator Data'!C23=0,0.1,IF(LOG('Indicator Data'!C23)&gt;C$194,10,IF(LOG('Indicator Data'!C23)&lt;C$195,0,10-(C$194-LOG('Indicator Data'!C23))/(C$194-C$195)*10))),1)</f>
        <v>0.1</v>
      </c>
      <c r="D20" s="59">
        <f>ROUND(IF('Indicator Data'!D23=0,0.1,IF(LOG('Indicator Data'!D23)&gt;D$194,10,IF(LOG('Indicator Data'!D23)&lt;D$195,0,10-(D$194-LOG('Indicator Data'!D23))/(D$194-D$195)*10))),1)</f>
        <v>0.1</v>
      </c>
      <c r="E20" s="59">
        <f t="shared" si="0"/>
        <v>0.1</v>
      </c>
      <c r="F20" s="59">
        <f>ROUND(IF('Indicator Data'!E23="No data",0.1,IF('Indicator Data'!E23=0,0,IF(LOG('Indicator Data'!E23)&gt;F$194,10,IF(LOG('Indicator Data'!E23)&lt;F$195,0,10-(F$194-LOG('Indicator Data'!E23))/(F$194-F$195)*10)))),1)</f>
        <v>6.7</v>
      </c>
      <c r="G20" s="59">
        <f>ROUND(IF('Indicator Data'!F23=0,0,IF(LOG('Indicator Data'!F23)&gt;G$194,10,IF(LOG('Indicator Data'!F23)&lt;G$195,0,10-(G$194-LOG('Indicator Data'!F23))/(G$194-G$195)*10))),1)</f>
        <v>0</v>
      </c>
      <c r="H20" s="59">
        <f>ROUND(IF('Indicator Data'!G23=0,0,IF(LOG('Indicator Data'!G23)&gt;H$194,10,IF(LOG('Indicator Data'!G23)&lt;H$195,0,10-(H$194-LOG('Indicator Data'!G23))/(H$194-H$195)*10))),1)</f>
        <v>0</v>
      </c>
      <c r="I20" s="59">
        <f>ROUND(IF('Indicator Data'!H23=0,0,IF(LOG('Indicator Data'!H23)&gt;I$194,10,IF(LOG('Indicator Data'!H23)&lt;I$195,0,10-(I$194-LOG('Indicator Data'!H23))/(I$194-I$195)*10))),1)</f>
        <v>0</v>
      </c>
      <c r="J20" s="59">
        <f t="shared" si="1"/>
        <v>0</v>
      </c>
      <c r="K20" s="59">
        <f>ROUND(IF('Indicator Data'!I23=0,0,IF(LOG('Indicator Data'!I23)&gt;K$194,10,IF(LOG('Indicator Data'!I23)&lt;K$195,0,10-(K$194-LOG('Indicator Data'!I23))/(K$194-K$195)*10))),1)</f>
        <v>0</v>
      </c>
      <c r="L20" s="59">
        <f t="shared" si="2"/>
        <v>0</v>
      </c>
      <c r="M20" s="59">
        <f>ROUND(IF('Indicator Data'!J23=0,0,IF(LOG('Indicator Data'!J23)&gt;M$194,10,IF(LOG('Indicator Data'!J23)&lt;M$195,0,10-(M$194-LOG('Indicator Data'!J23))/(M$194-M$195)*10))),1)</f>
        <v>0</v>
      </c>
      <c r="N20" s="60">
        <f>'Indicator Data'!C23/'Indicator Data'!$BD23</f>
        <v>0</v>
      </c>
      <c r="O20" s="60">
        <f>'Indicator Data'!D23/'Indicator Data'!$BD23</f>
        <v>0</v>
      </c>
      <c r="P20" s="60">
        <f>IF(F20=0.1,0,'Indicator Data'!E23/'Indicator Data'!$BD23)</f>
        <v>4.4396336911201586E-3</v>
      </c>
      <c r="Q20" s="60">
        <f>'Indicator Data'!F23/'Indicator Data'!$BD23</f>
        <v>0</v>
      </c>
      <c r="R20" s="60">
        <f>'Indicator Data'!G23/'Indicator Data'!$BD23</f>
        <v>0</v>
      </c>
      <c r="S20" s="60">
        <f>'Indicator Data'!H23/'Indicator Data'!$BD23</f>
        <v>0</v>
      </c>
      <c r="T20" s="60">
        <f>'Indicator Data'!I23/'Indicator Data'!$BD23</f>
        <v>0</v>
      </c>
      <c r="U20" s="60">
        <f>'Indicator Data'!J23/'Indicator Data'!$BD23</f>
        <v>0</v>
      </c>
      <c r="V20" s="59">
        <f t="shared" si="3"/>
        <v>0</v>
      </c>
      <c r="W20" s="59">
        <f t="shared" si="4"/>
        <v>0</v>
      </c>
      <c r="X20" s="59">
        <f t="shared" si="5"/>
        <v>0</v>
      </c>
      <c r="Y20" s="59">
        <f t="shared" si="6"/>
        <v>3</v>
      </c>
      <c r="Z20" s="59">
        <f t="shared" si="7"/>
        <v>0</v>
      </c>
      <c r="AA20" s="59">
        <f t="shared" si="8"/>
        <v>0</v>
      </c>
      <c r="AB20" s="59">
        <f t="shared" si="9"/>
        <v>0</v>
      </c>
      <c r="AC20" s="59">
        <f t="shared" si="10"/>
        <v>0</v>
      </c>
      <c r="AD20" s="59">
        <f t="shared" si="11"/>
        <v>0</v>
      </c>
      <c r="AE20" s="59">
        <f t="shared" si="12"/>
        <v>0</v>
      </c>
      <c r="AF20" s="59">
        <f t="shared" si="13"/>
        <v>0</v>
      </c>
      <c r="AG20" s="59">
        <f>ROUND(IF('Indicator Data'!K23=0,0,IF('Indicator Data'!K23&gt;AG$194,10,IF('Indicator Data'!K23&lt;AG$195,0,10-(AG$194-'Indicator Data'!K23)/(AG$194-AG$195)*10))),1)</f>
        <v>0</v>
      </c>
      <c r="AH20" s="59">
        <f t="shared" si="14"/>
        <v>0.1</v>
      </c>
      <c r="AI20" s="59">
        <f t="shared" si="15"/>
        <v>0.1</v>
      </c>
      <c r="AJ20" s="59">
        <f t="shared" si="16"/>
        <v>0</v>
      </c>
      <c r="AK20" s="59">
        <f t="shared" si="17"/>
        <v>0</v>
      </c>
      <c r="AL20" s="59">
        <f t="shared" si="18"/>
        <v>0</v>
      </c>
      <c r="AM20" s="59">
        <f t="shared" si="19"/>
        <v>0</v>
      </c>
      <c r="AN20" s="59">
        <f t="shared" si="20"/>
        <v>0</v>
      </c>
      <c r="AO20" s="61">
        <f t="shared" si="21"/>
        <v>0.1</v>
      </c>
      <c r="AP20" s="61">
        <f t="shared" si="22"/>
        <v>5.0999999999999996</v>
      </c>
      <c r="AQ20" s="61">
        <f t="shared" si="23"/>
        <v>0</v>
      </c>
      <c r="AR20" s="61">
        <f t="shared" si="24"/>
        <v>0</v>
      </c>
      <c r="AS20" s="59">
        <f t="shared" si="25"/>
        <v>0</v>
      </c>
      <c r="AT20" s="59">
        <f>IF('Indicator Data'!L23="No data","x",IF('Indicator Data'!BE23&lt;1000,"x",ROUND((IF('Indicator Data'!L23&gt;AT$194,10,IF('Indicator Data'!L23&lt;AT$195,0,10-(AT$194-'Indicator Data'!L23)/(AT$194-AT$195)*10))),1)))</f>
        <v>1</v>
      </c>
      <c r="AU20" s="61">
        <f t="shared" si="26"/>
        <v>0.5</v>
      </c>
      <c r="AV20" s="62">
        <f t="shared" si="27"/>
        <v>1.4</v>
      </c>
      <c r="AW20" s="59">
        <f>ROUND(IF('Indicator Data'!M23=0,0,IF('Indicator Data'!M23&gt;AW$194,10,IF('Indicator Data'!M23&lt;AW$195,0,10-(AW$194-'Indicator Data'!M23)/(AW$194-AW$195)*10))),1)</f>
        <v>2.9</v>
      </c>
      <c r="AX20" s="59">
        <f>ROUND(IF('Indicator Data'!N23=0,0,IF(LOG('Indicator Data'!N23)&gt;LOG(AX$194),10,IF(LOG('Indicator Data'!N23)&lt;LOG(AX$195),0,10-(LOG(AX$194)-LOG('Indicator Data'!N23))/(LOG(AX$194)-LOG(AX$195))*10))),1)</f>
        <v>4.5999999999999996</v>
      </c>
      <c r="AY20" s="61">
        <f t="shared" si="28"/>
        <v>3.8</v>
      </c>
      <c r="AZ20" s="59">
        <f>'Indicator Data'!O23</f>
        <v>0</v>
      </c>
      <c r="BA20" s="59">
        <f>'Indicator Data'!P23</f>
        <v>0</v>
      </c>
      <c r="BB20" s="61">
        <f t="shared" si="29"/>
        <v>0</v>
      </c>
      <c r="BC20" s="62">
        <f t="shared" si="30"/>
        <v>2.7</v>
      </c>
      <c r="BD20" s="16"/>
      <c r="BE20" s="108"/>
    </row>
    <row r="21" spans="1:57" s="4" customFormat="1" x14ac:dyDescent="0.25">
      <c r="A21" s="131" t="s">
        <v>37</v>
      </c>
      <c r="B21" s="63" t="s">
        <v>36</v>
      </c>
      <c r="C21" s="59">
        <f>ROUND(IF('Indicator Data'!C24=0,0.1,IF(LOG('Indicator Data'!C24)&gt;C$194,10,IF(LOG('Indicator Data'!C24)&lt;C$195,0,10-(C$194-LOG('Indicator Data'!C24))/(C$194-C$195)*10))),1)</f>
        <v>5.6</v>
      </c>
      <c r="D21" s="59">
        <f>ROUND(IF('Indicator Data'!D24=0,0.1,IF(LOG('Indicator Data'!D24)&gt;D$194,10,IF(LOG('Indicator Data'!D24)&lt;D$195,0,10-(D$194-LOG('Indicator Data'!D24))/(D$194-D$195)*10))),1)</f>
        <v>5.2</v>
      </c>
      <c r="E21" s="59">
        <f t="shared" si="0"/>
        <v>5.4</v>
      </c>
      <c r="F21" s="59">
        <f>ROUND(IF('Indicator Data'!E24="No data",0.1,IF('Indicator Data'!E24=0,0,IF(LOG('Indicator Data'!E24)&gt;F$194,10,IF(LOG('Indicator Data'!E24)&lt;F$195,0,10-(F$194-LOG('Indicator Data'!E24))/(F$194-F$195)*10)))),1)</f>
        <v>4.5999999999999996</v>
      </c>
      <c r="G21" s="59">
        <f>ROUND(IF('Indicator Data'!F24=0,0,IF(LOG('Indicator Data'!F24)&gt;G$194,10,IF(LOG('Indicator Data'!F24)&lt;G$195,0,10-(G$194-LOG('Indicator Data'!F24))/(G$194-G$195)*10))),1)</f>
        <v>0</v>
      </c>
      <c r="H21" s="59">
        <f>ROUND(IF('Indicator Data'!G24=0,0,IF(LOG('Indicator Data'!G24)&gt;H$194,10,IF(LOG('Indicator Data'!G24)&lt;H$195,0,10-(H$194-LOG('Indicator Data'!G24))/(H$194-H$195)*10))),1)</f>
        <v>0</v>
      </c>
      <c r="I21" s="59">
        <f>ROUND(IF('Indicator Data'!H24=0,0,IF(LOG('Indicator Data'!H24)&gt;I$194,10,IF(LOG('Indicator Data'!H24)&lt;I$195,0,10-(I$194-LOG('Indicator Data'!H24))/(I$194-I$195)*10))),1)</f>
        <v>0</v>
      </c>
      <c r="J21" s="59">
        <f t="shared" si="1"/>
        <v>0</v>
      </c>
      <c r="K21" s="59">
        <f>ROUND(IF('Indicator Data'!I24=0,0,IF(LOG('Indicator Data'!I24)&gt;K$194,10,IF(LOG('Indicator Data'!I24)&lt;K$195,0,10-(K$194-LOG('Indicator Data'!I24))/(K$194-K$195)*10))),1)</f>
        <v>0</v>
      </c>
      <c r="L21" s="59">
        <f t="shared" si="2"/>
        <v>0</v>
      </c>
      <c r="M21" s="59">
        <f>ROUND(IF('Indicator Data'!J24=0,0,IF(LOG('Indicator Data'!J24)&gt;M$194,10,IF(LOG('Indicator Data'!J24)&lt;M$195,0,10-(M$194-LOG('Indicator Data'!J24))/(M$194-M$195)*10))),1)</f>
        <v>0</v>
      </c>
      <c r="N21" s="60">
        <f>'Indicator Data'!C24/'Indicator Data'!$BD24</f>
        <v>2.2902581955937741E-3</v>
      </c>
      <c r="O21" s="60">
        <f>'Indicator Data'!D24/'Indicator Data'!$BD24</f>
        <v>5.0907184727930427E-4</v>
      </c>
      <c r="P21" s="60">
        <f>IF(F21=0.1,0,'Indicator Data'!E24/'Indicator Data'!$BD24)</f>
        <v>9.2016349125663612E-3</v>
      </c>
      <c r="Q21" s="60">
        <f>'Indicator Data'!F24/'Indicator Data'!$BD24</f>
        <v>0</v>
      </c>
      <c r="R21" s="60">
        <f>'Indicator Data'!G24/'Indicator Data'!$BD24</f>
        <v>0</v>
      </c>
      <c r="S21" s="60">
        <f>'Indicator Data'!H24/'Indicator Data'!$BD24</f>
        <v>0</v>
      </c>
      <c r="T21" s="60">
        <f>'Indicator Data'!I24/'Indicator Data'!$BD24</f>
        <v>0</v>
      </c>
      <c r="U21" s="60">
        <f>'Indicator Data'!J24/'Indicator Data'!$BD24</f>
        <v>0</v>
      </c>
      <c r="V21" s="59">
        <f t="shared" si="3"/>
        <v>10</v>
      </c>
      <c r="W21" s="59">
        <f t="shared" si="4"/>
        <v>5.0999999999999996</v>
      </c>
      <c r="X21" s="59">
        <f t="shared" si="5"/>
        <v>8.5</v>
      </c>
      <c r="Y21" s="59">
        <f t="shared" si="6"/>
        <v>6.1</v>
      </c>
      <c r="Z21" s="59">
        <f t="shared" si="7"/>
        <v>0</v>
      </c>
      <c r="AA21" s="59">
        <f t="shared" si="8"/>
        <v>0</v>
      </c>
      <c r="AB21" s="59">
        <f t="shared" si="9"/>
        <v>0</v>
      </c>
      <c r="AC21" s="59">
        <f t="shared" si="10"/>
        <v>0</v>
      </c>
      <c r="AD21" s="59">
        <f t="shared" si="11"/>
        <v>0</v>
      </c>
      <c r="AE21" s="59">
        <f t="shared" si="12"/>
        <v>0</v>
      </c>
      <c r="AF21" s="59">
        <f t="shared" si="13"/>
        <v>0</v>
      </c>
      <c r="AG21" s="59">
        <f>ROUND(IF('Indicator Data'!K24=0,0,IF('Indicator Data'!K24&gt;AG$194,10,IF('Indicator Data'!K24&lt;AG$195,0,10-(AG$194-'Indicator Data'!K24)/(AG$194-AG$195)*10))),1)</f>
        <v>0</v>
      </c>
      <c r="AH21" s="59">
        <f t="shared" si="14"/>
        <v>7.8</v>
      </c>
      <c r="AI21" s="59">
        <f t="shared" si="15"/>
        <v>5.2</v>
      </c>
      <c r="AJ21" s="59">
        <f t="shared" si="16"/>
        <v>0</v>
      </c>
      <c r="AK21" s="59">
        <f t="shared" si="17"/>
        <v>0</v>
      </c>
      <c r="AL21" s="59">
        <f t="shared" si="18"/>
        <v>0</v>
      </c>
      <c r="AM21" s="59">
        <f t="shared" si="19"/>
        <v>0</v>
      </c>
      <c r="AN21" s="59">
        <f t="shared" si="20"/>
        <v>0</v>
      </c>
      <c r="AO21" s="61">
        <f t="shared" si="21"/>
        <v>7.2</v>
      </c>
      <c r="AP21" s="61">
        <f t="shared" si="22"/>
        <v>5.4</v>
      </c>
      <c r="AQ21" s="61">
        <f t="shared" si="23"/>
        <v>0</v>
      </c>
      <c r="AR21" s="61">
        <f t="shared" si="24"/>
        <v>0</v>
      </c>
      <c r="AS21" s="59">
        <f t="shared" si="25"/>
        <v>0</v>
      </c>
      <c r="AT21" s="59">
        <f>IF('Indicator Data'!L24="No data","x",IF('Indicator Data'!BE24&lt;1000,"x",ROUND((IF('Indicator Data'!L24&gt;AT$194,10,IF('Indicator Data'!L24&lt;AT$195,0,10-(AT$194-'Indicator Data'!L24)/(AT$194-AT$195)*10))),1)))</f>
        <v>0</v>
      </c>
      <c r="AU21" s="61">
        <f t="shared" si="26"/>
        <v>0</v>
      </c>
      <c r="AV21" s="62">
        <f t="shared" si="27"/>
        <v>3.2</v>
      </c>
      <c r="AW21" s="59">
        <f>ROUND(IF('Indicator Data'!M24=0,0,IF('Indicator Data'!M24&gt;AW$194,10,IF('Indicator Data'!M24&lt;AW$195,0,10-(AW$194-'Indicator Data'!M24)/(AW$194-AW$195)*10))),1)</f>
        <v>0.2</v>
      </c>
      <c r="AX21" s="59">
        <f>ROUND(IF('Indicator Data'!N24=0,0,IF(LOG('Indicator Data'!N24)&gt;LOG(AX$194),10,IF(LOG('Indicator Data'!N24)&lt;LOG(AX$195),0,10-(LOG(AX$194)-LOG('Indicator Data'!N24))/(LOG(AX$194)-LOG(AX$195))*10))),1)</f>
        <v>0</v>
      </c>
      <c r="AY21" s="61">
        <f t="shared" si="28"/>
        <v>0.1</v>
      </c>
      <c r="AZ21" s="59">
        <f>'Indicator Data'!O24</f>
        <v>0</v>
      </c>
      <c r="BA21" s="59">
        <f>'Indicator Data'!P24</f>
        <v>0</v>
      </c>
      <c r="BB21" s="61">
        <f t="shared" si="29"/>
        <v>0</v>
      </c>
      <c r="BC21" s="62">
        <f t="shared" si="30"/>
        <v>0.1</v>
      </c>
      <c r="BD21" s="16"/>
      <c r="BE21" s="108"/>
    </row>
    <row r="22" spans="1:57" s="4" customFormat="1" x14ac:dyDescent="0.25">
      <c r="A22" s="131" t="s">
        <v>841</v>
      </c>
      <c r="B22" s="63" t="s">
        <v>38</v>
      </c>
      <c r="C22" s="59">
        <f>ROUND(IF('Indicator Data'!C25=0,0.1,IF(LOG('Indicator Data'!C25)&gt;C$194,10,IF(LOG('Indicator Data'!C25)&lt;C$195,0,10-(C$194-LOG('Indicator Data'!C25))/(C$194-C$195)*10))),1)</f>
        <v>8.3000000000000007</v>
      </c>
      <c r="D22" s="59">
        <f>ROUND(IF('Indicator Data'!D25=0,0.1,IF(LOG('Indicator Data'!D25)&gt;D$194,10,IF(LOG('Indicator Data'!D25)&lt;D$195,0,10-(D$194-LOG('Indicator Data'!D25))/(D$194-D$195)*10))),1)</f>
        <v>0.1</v>
      </c>
      <c r="E22" s="59">
        <f t="shared" si="0"/>
        <v>5.5</v>
      </c>
      <c r="F22" s="59">
        <f>ROUND(IF('Indicator Data'!E25="No data",0.1,IF('Indicator Data'!E25=0,0,IF(LOG('Indicator Data'!E25)&gt;F$194,10,IF(LOG('Indicator Data'!E25)&lt;F$195,0,10-(F$194-LOG('Indicator Data'!E25))/(F$194-F$195)*10)))),1)</f>
        <v>6.9</v>
      </c>
      <c r="G22" s="59">
        <f>ROUND(IF('Indicator Data'!F25=0,0,IF(LOG('Indicator Data'!F25)&gt;G$194,10,IF(LOG('Indicator Data'!F25)&lt;G$195,0,10-(G$194-LOG('Indicator Data'!F25))/(G$194-G$195)*10))),1)</f>
        <v>0</v>
      </c>
      <c r="H22" s="59">
        <f>ROUND(IF('Indicator Data'!G25=0,0,IF(LOG('Indicator Data'!G25)&gt;H$194,10,IF(LOG('Indicator Data'!G25)&lt;H$195,0,10-(H$194-LOG('Indicator Data'!G25))/(H$194-H$195)*10))),1)</f>
        <v>0</v>
      </c>
      <c r="I22" s="59">
        <f>ROUND(IF('Indicator Data'!H25=0,0,IF(LOG('Indicator Data'!H25)&gt;I$194,10,IF(LOG('Indicator Data'!H25)&lt;I$195,0,10-(I$194-LOG('Indicator Data'!H25))/(I$194-I$195)*10))),1)</f>
        <v>0</v>
      </c>
      <c r="J22" s="59">
        <f t="shared" si="1"/>
        <v>0</v>
      </c>
      <c r="K22" s="59">
        <f>ROUND(IF('Indicator Data'!I25=0,0,IF(LOG('Indicator Data'!I25)&gt;K$194,10,IF(LOG('Indicator Data'!I25)&lt;K$195,0,10-(K$194-LOG('Indicator Data'!I25))/(K$194-K$195)*10))),1)</f>
        <v>0</v>
      </c>
      <c r="L22" s="59">
        <f t="shared" si="2"/>
        <v>0</v>
      </c>
      <c r="M22" s="59">
        <f>ROUND(IF('Indicator Data'!J25=0,0,IF(LOG('Indicator Data'!J25)&gt;M$194,10,IF(LOG('Indicator Data'!J25)&lt;M$195,0,10-(M$194-LOG('Indicator Data'!J25))/(M$194-M$195)*10))),1)</f>
        <v>9.1999999999999993</v>
      </c>
      <c r="N22" s="60">
        <f>'Indicator Data'!C25/'Indicator Data'!$BD25</f>
        <v>1.9231851299485487E-3</v>
      </c>
      <c r="O22" s="60">
        <f>'Indicator Data'!D25/'Indicator Data'!$BD25</f>
        <v>0</v>
      </c>
      <c r="P22" s="60">
        <f>IF(F22=0.1,0,'Indicator Data'!E25/'Indicator Data'!$BD25)</f>
        <v>5.6052390166670242E-3</v>
      </c>
      <c r="Q22" s="60">
        <f>'Indicator Data'!F25/'Indicator Data'!$BD25</f>
        <v>0</v>
      </c>
      <c r="R22" s="60">
        <f>'Indicator Data'!G25/'Indicator Data'!$BD25</f>
        <v>0</v>
      </c>
      <c r="S22" s="60">
        <f>'Indicator Data'!H25/'Indicator Data'!$BD25</f>
        <v>0</v>
      </c>
      <c r="T22" s="60">
        <f>'Indicator Data'!I25/'Indicator Data'!$BD25</f>
        <v>0</v>
      </c>
      <c r="U22" s="60">
        <f>'Indicator Data'!J25/'Indicator Data'!$BD25</f>
        <v>4.460528474771186E-3</v>
      </c>
      <c r="V22" s="59">
        <f t="shared" si="3"/>
        <v>9.6</v>
      </c>
      <c r="W22" s="59">
        <f t="shared" si="4"/>
        <v>0</v>
      </c>
      <c r="X22" s="59">
        <f t="shared" si="5"/>
        <v>7</v>
      </c>
      <c r="Y22" s="59">
        <f t="shared" si="6"/>
        <v>3.7</v>
      </c>
      <c r="Z22" s="59">
        <f t="shared" si="7"/>
        <v>0</v>
      </c>
      <c r="AA22" s="59">
        <f t="shared" si="8"/>
        <v>0</v>
      </c>
      <c r="AB22" s="59">
        <f t="shared" si="9"/>
        <v>0</v>
      </c>
      <c r="AC22" s="59">
        <f t="shared" si="10"/>
        <v>0</v>
      </c>
      <c r="AD22" s="59">
        <f t="shared" si="11"/>
        <v>0</v>
      </c>
      <c r="AE22" s="59">
        <f t="shared" si="12"/>
        <v>0</v>
      </c>
      <c r="AF22" s="59">
        <f t="shared" si="13"/>
        <v>1.5</v>
      </c>
      <c r="AG22" s="59">
        <f>ROUND(IF('Indicator Data'!K25=0,0,IF('Indicator Data'!K25&gt;AG$194,10,IF('Indicator Data'!K25&lt;AG$195,0,10-(AG$194-'Indicator Data'!K25)/(AG$194-AG$195)*10))),1)</f>
        <v>10</v>
      </c>
      <c r="AH22" s="59">
        <f t="shared" si="14"/>
        <v>9</v>
      </c>
      <c r="AI22" s="59">
        <f t="shared" si="15"/>
        <v>0.1</v>
      </c>
      <c r="AJ22" s="59">
        <f t="shared" si="16"/>
        <v>0</v>
      </c>
      <c r="AK22" s="59">
        <f t="shared" si="17"/>
        <v>0</v>
      </c>
      <c r="AL22" s="59">
        <f t="shared" si="18"/>
        <v>0</v>
      </c>
      <c r="AM22" s="59">
        <f t="shared" si="19"/>
        <v>0</v>
      </c>
      <c r="AN22" s="59">
        <f t="shared" si="20"/>
        <v>6.8</v>
      </c>
      <c r="AO22" s="61">
        <f t="shared" si="21"/>
        <v>6.3</v>
      </c>
      <c r="AP22" s="61">
        <f t="shared" si="22"/>
        <v>5.5</v>
      </c>
      <c r="AQ22" s="61">
        <f t="shared" si="23"/>
        <v>0</v>
      </c>
      <c r="AR22" s="61">
        <f t="shared" si="24"/>
        <v>0</v>
      </c>
      <c r="AS22" s="59">
        <f t="shared" si="25"/>
        <v>8.4</v>
      </c>
      <c r="AT22" s="59">
        <f>IF('Indicator Data'!L25="No data","x",IF('Indicator Data'!BE25&lt;1000,"x",ROUND((IF('Indicator Data'!L25&gt;AT$194,10,IF('Indicator Data'!L25&lt;AT$195,0,10-(AT$194-'Indicator Data'!L25)/(AT$194-AT$195)*10))),1)))</f>
        <v>0</v>
      </c>
      <c r="AU22" s="61">
        <f t="shared" si="26"/>
        <v>4.2</v>
      </c>
      <c r="AV22" s="62">
        <f t="shared" si="27"/>
        <v>3.7</v>
      </c>
      <c r="AW22" s="59">
        <f>ROUND(IF('Indicator Data'!M25=0,0,IF('Indicator Data'!M25&gt;AW$194,10,IF('Indicator Data'!M25&lt;AW$195,0,10-(AW$194-'Indicator Data'!M25)/(AW$194-AW$195)*10))),1)</f>
        <v>8.5</v>
      </c>
      <c r="AX22" s="59">
        <f>ROUND(IF('Indicator Data'!N25=0,0,IF(LOG('Indicator Data'!N25)&gt;LOG(AX$194),10,IF(LOG('Indicator Data'!N25)&lt;LOG(AX$195),0,10-(LOG(AX$194)-LOG('Indicator Data'!N25))/(LOG(AX$194)-LOG(AX$195))*10))),1)</f>
        <v>4.4000000000000004</v>
      </c>
      <c r="AY22" s="61">
        <f t="shared" si="28"/>
        <v>6.9</v>
      </c>
      <c r="AZ22" s="59">
        <f>'Indicator Data'!O25</f>
        <v>0</v>
      </c>
      <c r="BA22" s="59">
        <f>'Indicator Data'!P25</f>
        <v>0</v>
      </c>
      <c r="BB22" s="61">
        <f t="shared" si="29"/>
        <v>0</v>
      </c>
      <c r="BC22" s="62">
        <f t="shared" si="30"/>
        <v>4.8</v>
      </c>
      <c r="BD22" s="16"/>
      <c r="BE22" s="108"/>
    </row>
    <row r="23" spans="1:57" s="4" customFormat="1" x14ac:dyDescent="0.25">
      <c r="A23" s="131" t="s">
        <v>40</v>
      </c>
      <c r="B23" s="63" t="s">
        <v>39</v>
      </c>
      <c r="C23" s="59">
        <f>ROUND(IF('Indicator Data'!C26=0,0.1,IF(LOG('Indicator Data'!C26)&gt;C$194,10,IF(LOG('Indicator Data'!C26)&lt;C$195,0,10-(C$194-LOG('Indicator Data'!C26))/(C$194-C$195)*10))),1)</f>
        <v>7.3</v>
      </c>
      <c r="D23" s="59">
        <f>ROUND(IF('Indicator Data'!D26=0,0.1,IF(LOG('Indicator Data'!D26)&gt;D$194,10,IF(LOG('Indicator Data'!D26)&lt;D$195,0,10-(D$194-LOG('Indicator Data'!D26))/(D$194-D$195)*10))),1)</f>
        <v>0.1</v>
      </c>
      <c r="E23" s="59">
        <f t="shared" si="0"/>
        <v>4.5999999999999996</v>
      </c>
      <c r="F23" s="59">
        <f>ROUND(IF('Indicator Data'!E26="No data",0.1,IF('Indicator Data'!E26=0,0,IF(LOG('Indicator Data'!E26)&gt;F$194,10,IF(LOG('Indicator Data'!E26)&lt;F$195,0,10-(F$194-LOG('Indicator Data'!E26))/(F$194-F$195)*10)))),1)</f>
        <v>6.6</v>
      </c>
      <c r="G23" s="59">
        <f>ROUND(IF('Indicator Data'!F26=0,0,IF(LOG('Indicator Data'!F26)&gt;G$194,10,IF(LOG('Indicator Data'!F26)&lt;G$195,0,10-(G$194-LOG('Indicator Data'!F26))/(G$194-G$195)*10))),1)</f>
        <v>2.7</v>
      </c>
      <c r="H23" s="59">
        <f>ROUND(IF('Indicator Data'!G26=0,0,IF(LOG('Indicator Data'!G26)&gt;H$194,10,IF(LOG('Indicator Data'!G26)&lt;H$195,0,10-(H$194-LOG('Indicator Data'!G26))/(H$194-H$195)*10))),1)</f>
        <v>0</v>
      </c>
      <c r="I23" s="59">
        <f>ROUND(IF('Indicator Data'!H26=0,0,IF(LOG('Indicator Data'!H26)&gt;I$194,10,IF(LOG('Indicator Data'!H26)&lt;I$195,0,10-(I$194-LOG('Indicator Data'!H26))/(I$194-I$195)*10))),1)</f>
        <v>0</v>
      </c>
      <c r="J23" s="59">
        <f t="shared" si="1"/>
        <v>0</v>
      </c>
      <c r="K23" s="59">
        <f>ROUND(IF('Indicator Data'!I26=0,0,IF(LOG('Indicator Data'!I26)&gt;K$194,10,IF(LOG('Indicator Data'!I26)&lt;K$195,0,10-(K$194-LOG('Indicator Data'!I26))/(K$194-K$195)*10))),1)</f>
        <v>0</v>
      </c>
      <c r="L23" s="59">
        <f t="shared" si="2"/>
        <v>0</v>
      </c>
      <c r="M23" s="59">
        <f>ROUND(IF('Indicator Data'!J26=0,0,IF(LOG('Indicator Data'!J26)&gt;M$194,10,IF(LOG('Indicator Data'!J26)&lt;M$195,0,10-(M$194-LOG('Indicator Data'!J26))/(M$194-M$195)*10))),1)</f>
        <v>5.7</v>
      </c>
      <c r="N23" s="60">
        <f>'Indicator Data'!C26/'Indicator Data'!$BD26</f>
        <v>2.113258807209392E-3</v>
      </c>
      <c r="O23" s="60">
        <f>'Indicator Data'!D26/'Indicator Data'!$BD26</f>
        <v>0</v>
      </c>
      <c r="P23" s="60">
        <f>IF(F23=0.1,0,'Indicator Data'!E26/'Indicator Data'!$BD26)</f>
        <v>1.1310799095992318E-2</v>
      </c>
      <c r="Q23" s="60">
        <f>'Indicator Data'!F26/'Indicator Data'!$BD26</f>
        <v>1.1699794909477469E-7</v>
      </c>
      <c r="R23" s="60">
        <f>'Indicator Data'!G26/'Indicator Data'!$BD26</f>
        <v>0</v>
      </c>
      <c r="S23" s="60">
        <f>'Indicator Data'!H26/'Indicator Data'!$BD26</f>
        <v>0</v>
      </c>
      <c r="T23" s="60">
        <f>'Indicator Data'!I26/'Indicator Data'!$BD26</f>
        <v>0</v>
      </c>
      <c r="U23" s="60">
        <f>'Indicator Data'!J26/'Indicator Data'!$BD26</f>
        <v>5.0187355539297012E-4</v>
      </c>
      <c r="V23" s="59">
        <f t="shared" si="3"/>
        <v>10</v>
      </c>
      <c r="W23" s="59">
        <f t="shared" si="4"/>
        <v>0</v>
      </c>
      <c r="X23" s="59">
        <f t="shared" si="5"/>
        <v>7.6</v>
      </c>
      <c r="Y23" s="59">
        <f t="shared" si="6"/>
        <v>7.5</v>
      </c>
      <c r="Z23" s="59">
        <f t="shared" si="7"/>
        <v>3.5</v>
      </c>
      <c r="AA23" s="59">
        <f t="shared" si="8"/>
        <v>0</v>
      </c>
      <c r="AB23" s="59">
        <f t="shared" si="9"/>
        <v>0</v>
      </c>
      <c r="AC23" s="59">
        <f t="shared" si="10"/>
        <v>0</v>
      </c>
      <c r="AD23" s="59">
        <f t="shared" si="11"/>
        <v>0</v>
      </c>
      <c r="AE23" s="59">
        <f t="shared" si="12"/>
        <v>0</v>
      </c>
      <c r="AF23" s="59">
        <f t="shared" si="13"/>
        <v>0.2</v>
      </c>
      <c r="AG23" s="59">
        <f>ROUND(IF('Indicator Data'!K26=0,0,IF('Indicator Data'!K26&gt;AG$194,10,IF('Indicator Data'!K26&lt;AG$195,0,10-(AG$194-'Indicator Data'!K26)/(AG$194-AG$195)*10))),1)</f>
        <v>2</v>
      </c>
      <c r="AH23" s="59">
        <f t="shared" si="14"/>
        <v>8.6999999999999993</v>
      </c>
      <c r="AI23" s="59">
        <f t="shared" si="15"/>
        <v>0.1</v>
      </c>
      <c r="AJ23" s="59">
        <f t="shared" si="16"/>
        <v>0</v>
      </c>
      <c r="AK23" s="59">
        <f t="shared" si="17"/>
        <v>0</v>
      </c>
      <c r="AL23" s="59">
        <f t="shared" si="18"/>
        <v>0</v>
      </c>
      <c r="AM23" s="59">
        <f t="shared" si="19"/>
        <v>0</v>
      </c>
      <c r="AN23" s="59">
        <f t="shared" si="20"/>
        <v>3.4</v>
      </c>
      <c r="AO23" s="61">
        <f t="shared" si="21"/>
        <v>6.3</v>
      </c>
      <c r="AP23" s="61">
        <f t="shared" si="22"/>
        <v>7.1</v>
      </c>
      <c r="AQ23" s="61">
        <f t="shared" si="23"/>
        <v>3.1</v>
      </c>
      <c r="AR23" s="61">
        <f t="shared" si="24"/>
        <v>0</v>
      </c>
      <c r="AS23" s="59">
        <f t="shared" si="25"/>
        <v>2.7</v>
      </c>
      <c r="AT23" s="59">
        <f>IF('Indicator Data'!L26="No data","x",IF('Indicator Data'!BE26&lt;1000,"x",ROUND((IF('Indicator Data'!L26&gt;AT$194,10,IF('Indicator Data'!L26&lt;AT$195,0,10-(AT$194-'Indicator Data'!L26)/(AT$194-AT$195)*10))),1)))</f>
        <v>4</v>
      </c>
      <c r="AU23" s="61">
        <f t="shared" si="26"/>
        <v>3.4</v>
      </c>
      <c r="AV23" s="62">
        <f t="shared" si="27"/>
        <v>4.4000000000000004</v>
      </c>
      <c r="AW23" s="59">
        <f>ROUND(IF('Indicator Data'!M26=0,0,IF('Indicator Data'!M26&gt;AW$194,10,IF('Indicator Data'!M26&lt;AW$195,0,10-(AW$194-'Indicator Data'!M26)/(AW$194-AW$195)*10))),1)</f>
        <v>0.7</v>
      </c>
      <c r="AX23" s="59">
        <f>ROUND(IF('Indicator Data'!N26=0,0,IF(LOG('Indicator Data'!N26)&gt;LOG(AX$194),10,IF(LOG('Indicator Data'!N26)&lt;LOG(AX$195),0,10-(LOG(AX$194)-LOG('Indicator Data'!N26))/(LOG(AX$194)-LOG(AX$195))*10))),1)</f>
        <v>2.9</v>
      </c>
      <c r="AY23" s="61">
        <f t="shared" si="28"/>
        <v>1.9</v>
      </c>
      <c r="AZ23" s="59">
        <f>'Indicator Data'!O26</f>
        <v>0</v>
      </c>
      <c r="BA23" s="59">
        <f>'Indicator Data'!P26</f>
        <v>0</v>
      </c>
      <c r="BB23" s="61">
        <f t="shared" si="29"/>
        <v>0</v>
      </c>
      <c r="BC23" s="62">
        <f t="shared" si="30"/>
        <v>1.3</v>
      </c>
      <c r="BD23" s="16"/>
      <c r="BE23" s="108"/>
    </row>
    <row r="24" spans="1:57" s="4" customFormat="1" x14ac:dyDescent="0.25">
      <c r="A24" s="131" t="s">
        <v>42</v>
      </c>
      <c r="B24" s="63" t="s">
        <v>41</v>
      </c>
      <c r="C24" s="59">
        <f>ROUND(IF('Indicator Data'!C27=0,0.1,IF(LOG('Indicator Data'!C27)&gt;C$194,10,IF(LOG('Indicator Data'!C27)&lt;C$195,0,10-(C$194-LOG('Indicator Data'!C27))/(C$194-C$195)*10))),1)</f>
        <v>0.1</v>
      </c>
      <c r="D24" s="59">
        <f>ROUND(IF('Indicator Data'!D27=0,0.1,IF(LOG('Indicator Data'!D27)&gt;D$194,10,IF(LOG('Indicator Data'!D27)&lt;D$195,0,10-(D$194-LOG('Indicator Data'!D27))/(D$194-D$195)*10))),1)</f>
        <v>0.1</v>
      </c>
      <c r="E24" s="59">
        <f t="shared" si="0"/>
        <v>0.1</v>
      </c>
      <c r="F24" s="59">
        <f>ROUND(IF('Indicator Data'!E27="No data",0.1,IF('Indicator Data'!E27=0,0,IF(LOG('Indicator Data'!E27)&gt;F$194,10,IF(LOG('Indicator Data'!E27)&lt;F$195,0,10-(F$194-LOG('Indicator Data'!E27))/(F$194-F$195)*10)))),1)</f>
        <v>5.4</v>
      </c>
      <c r="G24" s="59">
        <f>ROUND(IF('Indicator Data'!F27=0,0,IF(LOG('Indicator Data'!F27)&gt;G$194,10,IF(LOG('Indicator Data'!F27)&lt;G$195,0,10-(G$194-LOG('Indicator Data'!F27))/(G$194-G$195)*10))),1)</f>
        <v>0</v>
      </c>
      <c r="H24" s="59">
        <f>ROUND(IF('Indicator Data'!G27=0,0,IF(LOG('Indicator Data'!G27)&gt;H$194,10,IF(LOG('Indicator Data'!G27)&lt;H$195,0,10-(H$194-LOG('Indicator Data'!G27))/(H$194-H$195)*10))),1)</f>
        <v>0</v>
      </c>
      <c r="I24" s="59">
        <f>ROUND(IF('Indicator Data'!H27=0,0,IF(LOG('Indicator Data'!H27)&gt;I$194,10,IF(LOG('Indicator Data'!H27)&lt;I$195,0,10-(I$194-LOG('Indicator Data'!H27))/(I$194-I$195)*10))),1)</f>
        <v>0</v>
      </c>
      <c r="J24" s="59">
        <f t="shared" si="1"/>
        <v>0</v>
      </c>
      <c r="K24" s="59">
        <f>ROUND(IF('Indicator Data'!I27=0,0,IF(LOG('Indicator Data'!I27)&gt;K$194,10,IF(LOG('Indicator Data'!I27)&lt;K$195,0,10-(K$194-LOG('Indicator Data'!I27))/(K$194-K$195)*10))),1)</f>
        <v>0</v>
      </c>
      <c r="L24" s="59">
        <f t="shared" si="2"/>
        <v>0</v>
      </c>
      <c r="M24" s="59">
        <f>ROUND(IF('Indicator Data'!J27=0,0,IF(LOG('Indicator Data'!J27)&gt;M$194,10,IF(LOG('Indicator Data'!J27)&lt;M$195,0,10-(M$194-LOG('Indicator Data'!J27))/(M$194-M$195)*10))),1)</f>
        <v>6.2</v>
      </c>
      <c r="N24" s="60">
        <f>'Indicator Data'!C27/'Indicator Data'!$BD27</f>
        <v>0</v>
      </c>
      <c r="O24" s="60">
        <f>'Indicator Data'!D27/'Indicator Data'!$BD27</f>
        <v>0</v>
      </c>
      <c r="P24" s="60">
        <f>IF(F24=0.1,0,'Indicator Data'!E27/'Indicator Data'!$BD27)</f>
        <v>6.1550159096440777E-3</v>
      </c>
      <c r="Q24" s="60">
        <f>'Indicator Data'!F27/'Indicator Data'!$BD27</f>
        <v>0</v>
      </c>
      <c r="R24" s="60">
        <f>'Indicator Data'!G27/'Indicator Data'!$BD27</f>
        <v>0</v>
      </c>
      <c r="S24" s="60">
        <f>'Indicator Data'!H27/'Indicator Data'!$BD27</f>
        <v>0</v>
      </c>
      <c r="T24" s="60">
        <f>'Indicator Data'!I27/'Indicator Data'!$BD27</f>
        <v>0</v>
      </c>
      <c r="U24" s="60">
        <f>'Indicator Data'!J27/'Indicator Data'!$BD27</f>
        <v>1.3482372132159284E-3</v>
      </c>
      <c r="V24" s="59">
        <f t="shared" si="3"/>
        <v>0</v>
      </c>
      <c r="W24" s="59">
        <f t="shared" si="4"/>
        <v>0</v>
      </c>
      <c r="X24" s="59">
        <f t="shared" si="5"/>
        <v>0</v>
      </c>
      <c r="Y24" s="59">
        <f t="shared" si="6"/>
        <v>4.0999999999999996</v>
      </c>
      <c r="Z24" s="59">
        <f t="shared" si="7"/>
        <v>0</v>
      </c>
      <c r="AA24" s="59">
        <f t="shared" si="8"/>
        <v>0</v>
      </c>
      <c r="AB24" s="59">
        <f t="shared" si="9"/>
        <v>0</v>
      </c>
      <c r="AC24" s="59">
        <f t="shared" si="10"/>
        <v>0</v>
      </c>
      <c r="AD24" s="59">
        <f t="shared" si="11"/>
        <v>0</v>
      </c>
      <c r="AE24" s="59">
        <f t="shared" si="12"/>
        <v>0</v>
      </c>
      <c r="AF24" s="59">
        <f t="shared" si="13"/>
        <v>0.4</v>
      </c>
      <c r="AG24" s="59">
        <f>ROUND(IF('Indicator Data'!K27=0,0,IF('Indicator Data'!K27&gt;AG$194,10,IF('Indicator Data'!K27&lt;AG$195,0,10-(AG$194-'Indicator Data'!K27)/(AG$194-AG$195)*10))),1)</f>
        <v>2</v>
      </c>
      <c r="AH24" s="59">
        <f t="shared" si="14"/>
        <v>0.1</v>
      </c>
      <c r="AI24" s="59">
        <f t="shared" si="15"/>
        <v>0.1</v>
      </c>
      <c r="AJ24" s="59">
        <f t="shared" si="16"/>
        <v>0</v>
      </c>
      <c r="AK24" s="59">
        <f t="shared" si="17"/>
        <v>0</v>
      </c>
      <c r="AL24" s="59">
        <f t="shared" si="18"/>
        <v>0</v>
      </c>
      <c r="AM24" s="59">
        <f t="shared" si="19"/>
        <v>0</v>
      </c>
      <c r="AN24" s="59">
        <f t="shared" si="20"/>
        <v>3.9</v>
      </c>
      <c r="AO24" s="61">
        <f t="shared" si="21"/>
        <v>0.1</v>
      </c>
      <c r="AP24" s="61">
        <f t="shared" si="22"/>
        <v>4.8</v>
      </c>
      <c r="AQ24" s="61">
        <f t="shared" si="23"/>
        <v>0</v>
      </c>
      <c r="AR24" s="61">
        <f t="shared" si="24"/>
        <v>0</v>
      </c>
      <c r="AS24" s="59">
        <f t="shared" si="25"/>
        <v>3</v>
      </c>
      <c r="AT24" s="59">
        <f>IF('Indicator Data'!L27="No data","x",IF('Indicator Data'!BE27&lt;1000,"x",ROUND((IF('Indicator Data'!L27&gt;AT$194,10,IF('Indicator Data'!L27&lt;AT$195,0,10-(AT$194-'Indicator Data'!L27)/(AT$194-AT$195)*10))),1)))</f>
        <v>10</v>
      </c>
      <c r="AU24" s="61">
        <f t="shared" si="26"/>
        <v>6.5</v>
      </c>
      <c r="AV24" s="62">
        <f t="shared" si="27"/>
        <v>2.8</v>
      </c>
      <c r="AW24" s="59">
        <f>ROUND(IF('Indicator Data'!M27=0,0,IF('Indicator Data'!M27&gt;AW$194,10,IF('Indicator Data'!M27&lt;AW$195,0,10-(AW$194-'Indicator Data'!M27)/(AW$194-AW$195)*10))),1)</f>
        <v>0.2</v>
      </c>
      <c r="AX24" s="59">
        <f>ROUND(IF('Indicator Data'!N27=0,0,IF(LOG('Indicator Data'!N27)&gt;LOG(AX$194),10,IF(LOG('Indicator Data'!N27)&lt;LOG(AX$195),0,10-(LOG(AX$194)-LOG('Indicator Data'!N27))/(LOG(AX$194)-LOG(AX$195))*10))),1)</f>
        <v>0</v>
      </c>
      <c r="AY24" s="61">
        <f t="shared" si="28"/>
        <v>0.1</v>
      </c>
      <c r="AZ24" s="59">
        <f>'Indicator Data'!O27</f>
        <v>0</v>
      </c>
      <c r="BA24" s="59">
        <f>'Indicator Data'!P27</f>
        <v>0</v>
      </c>
      <c r="BB24" s="61">
        <f t="shared" si="29"/>
        <v>0</v>
      </c>
      <c r="BC24" s="62">
        <f t="shared" si="30"/>
        <v>0.1</v>
      </c>
      <c r="BD24" s="16"/>
      <c r="BE24" s="108"/>
    </row>
    <row r="25" spans="1:57" s="4" customFormat="1" x14ac:dyDescent="0.25">
      <c r="A25" s="131" t="s">
        <v>44</v>
      </c>
      <c r="B25" s="63" t="s">
        <v>43</v>
      </c>
      <c r="C25" s="59">
        <f>ROUND(IF('Indicator Data'!C28=0,0.1,IF(LOG('Indicator Data'!C28)&gt;C$194,10,IF(LOG('Indicator Data'!C28)&lt;C$195,0,10-(C$194-LOG('Indicator Data'!C28))/(C$194-C$195)*10))),1)</f>
        <v>6.8</v>
      </c>
      <c r="D25" s="59">
        <f>ROUND(IF('Indicator Data'!D28=0,0.1,IF(LOG('Indicator Data'!D28)&gt;D$194,10,IF(LOG('Indicator Data'!D28)&lt;D$195,0,10-(D$194-LOG('Indicator Data'!D28))/(D$194-D$195)*10))),1)</f>
        <v>0.1</v>
      </c>
      <c r="E25" s="59">
        <f t="shared" si="0"/>
        <v>4.2</v>
      </c>
      <c r="F25" s="59">
        <f>ROUND(IF('Indicator Data'!E28="No data",0.1,IF('Indicator Data'!E28=0,0,IF(LOG('Indicator Data'!E28)&gt;F$194,10,IF(LOG('Indicator Data'!E28)&lt;F$195,0,10-(F$194-LOG('Indicator Data'!E28))/(F$194-F$195)*10)))),1)</f>
        <v>10</v>
      </c>
      <c r="G25" s="59">
        <f>ROUND(IF('Indicator Data'!F28=0,0,IF(LOG('Indicator Data'!F28)&gt;G$194,10,IF(LOG('Indicator Data'!F28)&lt;G$195,0,10-(G$194-LOG('Indicator Data'!F28))/(G$194-G$195)*10))),1)</f>
        <v>0</v>
      </c>
      <c r="H25" s="59">
        <f>ROUND(IF('Indicator Data'!G28=0,0,IF(LOG('Indicator Data'!G28)&gt;H$194,10,IF(LOG('Indicator Data'!G28)&lt;H$195,0,10-(H$194-LOG('Indicator Data'!G28))/(H$194-H$195)*10))),1)</f>
        <v>0</v>
      </c>
      <c r="I25" s="59">
        <f>ROUND(IF('Indicator Data'!H28=0,0,IF(LOG('Indicator Data'!H28)&gt;I$194,10,IF(LOG('Indicator Data'!H28)&lt;I$195,0,10-(I$194-LOG('Indicator Data'!H28))/(I$194-I$195)*10))),1)</f>
        <v>0</v>
      </c>
      <c r="J25" s="59">
        <f t="shared" si="1"/>
        <v>0</v>
      </c>
      <c r="K25" s="59">
        <f>ROUND(IF('Indicator Data'!I28=0,0,IF(LOG('Indicator Data'!I28)&gt;K$194,10,IF(LOG('Indicator Data'!I28)&lt;K$195,0,10-(K$194-LOG('Indicator Data'!I28))/(K$194-K$195)*10))),1)</f>
        <v>0</v>
      </c>
      <c r="L25" s="59">
        <f t="shared" si="2"/>
        <v>0</v>
      </c>
      <c r="M25" s="59">
        <f>ROUND(IF('Indicator Data'!J28=0,0,IF(LOG('Indicator Data'!J28)&gt;M$194,10,IF(LOG('Indicator Data'!J28)&lt;M$195,0,10-(M$194-LOG('Indicator Data'!J28))/(M$194-M$195)*10))),1)</f>
        <v>10</v>
      </c>
      <c r="N25" s="60">
        <f>'Indicator Data'!C28/'Indicator Data'!$BD28</f>
        <v>2.5343230079965687E-5</v>
      </c>
      <c r="O25" s="60">
        <f>'Indicator Data'!D28/'Indicator Data'!$BD28</f>
        <v>0</v>
      </c>
      <c r="P25" s="60">
        <f>IF(F25=0.1,0,'Indicator Data'!E28/'Indicator Data'!$BD28)</f>
        <v>4.8261483743656294E-3</v>
      </c>
      <c r="Q25" s="60">
        <f>'Indicator Data'!F28/'Indicator Data'!$BD28</f>
        <v>0</v>
      </c>
      <c r="R25" s="60">
        <f>'Indicator Data'!G28/'Indicator Data'!$BD28</f>
        <v>0</v>
      </c>
      <c r="S25" s="60">
        <f>'Indicator Data'!H28/'Indicator Data'!$BD28</f>
        <v>0</v>
      </c>
      <c r="T25" s="60">
        <f>'Indicator Data'!I28/'Indicator Data'!$BD28</f>
        <v>0</v>
      </c>
      <c r="U25" s="60">
        <f>'Indicator Data'!J28/'Indicator Data'!$BD28</f>
        <v>6.5515344823753275E-3</v>
      </c>
      <c r="V25" s="59">
        <f t="shared" si="3"/>
        <v>0.1</v>
      </c>
      <c r="W25" s="59">
        <f t="shared" si="4"/>
        <v>0</v>
      </c>
      <c r="X25" s="59">
        <f t="shared" si="5"/>
        <v>0.1</v>
      </c>
      <c r="Y25" s="59">
        <f t="shared" si="6"/>
        <v>3.2</v>
      </c>
      <c r="Z25" s="59">
        <f t="shared" si="7"/>
        <v>0</v>
      </c>
      <c r="AA25" s="59">
        <f t="shared" si="8"/>
        <v>0</v>
      </c>
      <c r="AB25" s="59">
        <f t="shared" si="9"/>
        <v>0</v>
      </c>
      <c r="AC25" s="59">
        <f t="shared" si="10"/>
        <v>0</v>
      </c>
      <c r="AD25" s="59">
        <f t="shared" si="11"/>
        <v>0</v>
      </c>
      <c r="AE25" s="59">
        <f t="shared" si="12"/>
        <v>0</v>
      </c>
      <c r="AF25" s="59">
        <f t="shared" si="13"/>
        <v>2.2000000000000002</v>
      </c>
      <c r="AG25" s="59">
        <f>ROUND(IF('Indicator Data'!K28=0,0,IF('Indicator Data'!K28&gt;AG$194,10,IF('Indicator Data'!K28&lt;AG$195,0,10-(AG$194-'Indicator Data'!K28)/(AG$194-AG$195)*10))),1)</f>
        <v>10</v>
      </c>
      <c r="AH25" s="59">
        <f t="shared" si="14"/>
        <v>3.5</v>
      </c>
      <c r="AI25" s="59">
        <f t="shared" si="15"/>
        <v>0.1</v>
      </c>
      <c r="AJ25" s="59">
        <f t="shared" si="16"/>
        <v>0</v>
      </c>
      <c r="AK25" s="59">
        <f t="shared" si="17"/>
        <v>0</v>
      </c>
      <c r="AL25" s="59">
        <f t="shared" si="18"/>
        <v>0</v>
      </c>
      <c r="AM25" s="59">
        <f t="shared" si="19"/>
        <v>0</v>
      </c>
      <c r="AN25" s="59">
        <f t="shared" si="20"/>
        <v>8</v>
      </c>
      <c r="AO25" s="61">
        <f t="shared" si="21"/>
        <v>2.4</v>
      </c>
      <c r="AP25" s="61">
        <f t="shared" si="22"/>
        <v>8.1</v>
      </c>
      <c r="AQ25" s="61">
        <f t="shared" si="23"/>
        <v>0</v>
      </c>
      <c r="AR25" s="61">
        <f t="shared" si="24"/>
        <v>0</v>
      </c>
      <c r="AS25" s="59">
        <f t="shared" si="25"/>
        <v>9</v>
      </c>
      <c r="AT25" s="59">
        <f>IF('Indicator Data'!L28="No data","x",IF('Indicator Data'!BE28&lt;1000,"x",ROUND((IF('Indicator Data'!L28&gt;AT$194,10,IF('Indicator Data'!L28&lt;AT$195,0,10-(AT$194-'Indicator Data'!L28)/(AT$194-AT$195)*10))),1)))</f>
        <v>0</v>
      </c>
      <c r="AU25" s="61">
        <f t="shared" si="26"/>
        <v>4.5</v>
      </c>
      <c r="AV25" s="62">
        <f t="shared" si="27"/>
        <v>3.8</v>
      </c>
      <c r="AW25" s="59">
        <f>ROUND(IF('Indicator Data'!M28=0,0,IF('Indicator Data'!M28&gt;AW$194,10,IF('Indicator Data'!M28&lt;AW$195,0,10-(AW$194-'Indicator Data'!M28)/(AW$194-AW$195)*10))),1)</f>
        <v>7.7</v>
      </c>
      <c r="AX25" s="59">
        <f>ROUND(IF('Indicator Data'!N28=0,0,IF(LOG('Indicator Data'!N28)&gt;LOG(AX$194),10,IF(LOG('Indicator Data'!N28)&lt;LOG(AX$195),0,10-(LOG(AX$194)-LOG('Indicator Data'!N28))/(LOG(AX$194)-LOG(AX$195))*10))),1)</f>
        <v>8.8000000000000007</v>
      </c>
      <c r="AY25" s="61">
        <f t="shared" si="28"/>
        <v>8.3000000000000007</v>
      </c>
      <c r="AZ25" s="59">
        <f>'Indicator Data'!O28</f>
        <v>0</v>
      </c>
      <c r="BA25" s="59">
        <f>'Indicator Data'!P28</f>
        <v>4</v>
      </c>
      <c r="BB25" s="61">
        <f t="shared" si="29"/>
        <v>7</v>
      </c>
      <c r="BC25" s="62">
        <f t="shared" si="30"/>
        <v>7</v>
      </c>
      <c r="BD25" s="16"/>
      <c r="BE25" s="108"/>
    </row>
    <row r="26" spans="1:57" s="4" customFormat="1" x14ac:dyDescent="0.25">
      <c r="A26" s="131" t="s">
        <v>379</v>
      </c>
      <c r="B26" s="63" t="s">
        <v>45</v>
      </c>
      <c r="C26" s="59">
        <f>ROUND(IF('Indicator Data'!C29=0,0.1,IF(LOG('Indicator Data'!C29)&gt;C$194,10,IF(LOG('Indicator Data'!C29)&lt;C$195,0,10-(C$194-LOG('Indicator Data'!C29))/(C$194-C$195)*10))),1)</f>
        <v>0.1</v>
      </c>
      <c r="D26" s="59">
        <f>ROUND(IF('Indicator Data'!D29=0,0.1,IF(LOG('Indicator Data'!D29)&gt;D$194,10,IF(LOG('Indicator Data'!D29)&lt;D$195,0,10-(D$194-LOG('Indicator Data'!D29))/(D$194-D$195)*10))),1)</f>
        <v>0.1</v>
      </c>
      <c r="E26" s="59">
        <f t="shared" si="0"/>
        <v>0.1</v>
      </c>
      <c r="F26" s="59">
        <f>ROUND(IF('Indicator Data'!E29="No data",0.1,IF('Indicator Data'!E29=0,0,IF(LOG('Indicator Data'!E29)&gt;F$194,10,IF(LOG('Indicator Data'!E29)&lt;F$195,0,10-(F$194-LOG('Indicator Data'!E29))/(F$194-F$195)*10)))),1)</f>
        <v>1.9</v>
      </c>
      <c r="G26" s="59">
        <f>ROUND(IF('Indicator Data'!F29=0,0,IF(LOG('Indicator Data'!F29)&gt;G$194,10,IF(LOG('Indicator Data'!F29)&lt;G$195,0,10-(G$194-LOG('Indicator Data'!F29))/(G$194-G$195)*10))),1)</f>
        <v>3.3</v>
      </c>
      <c r="H26" s="59">
        <f>ROUND(IF('Indicator Data'!G29=0,0,IF(LOG('Indicator Data'!G29)&gt;H$194,10,IF(LOG('Indicator Data'!G29)&lt;H$195,0,10-(H$194-LOG('Indicator Data'!G29))/(H$194-H$195)*10))),1)</f>
        <v>0.7</v>
      </c>
      <c r="I26" s="59">
        <f>ROUND(IF('Indicator Data'!H29=0,0,IF(LOG('Indicator Data'!H29)&gt;I$194,10,IF(LOG('Indicator Data'!H29)&lt;I$195,0,10-(I$194-LOG('Indicator Data'!H29))/(I$194-I$195)*10))),1)</f>
        <v>0</v>
      </c>
      <c r="J26" s="59">
        <f t="shared" si="1"/>
        <v>0.4</v>
      </c>
      <c r="K26" s="59">
        <f>ROUND(IF('Indicator Data'!I29=0,0,IF(LOG('Indicator Data'!I29)&gt;K$194,10,IF(LOG('Indicator Data'!I29)&lt;K$195,0,10-(K$194-LOG('Indicator Data'!I29))/(K$194-K$195)*10))),1)</f>
        <v>4.0999999999999996</v>
      </c>
      <c r="L26" s="59">
        <f t="shared" si="2"/>
        <v>2.4</v>
      </c>
      <c r="M26" s="59">
        <f>ROUND(IF('Indicator Data'!J29=0,0,IF(LOG('Indicator Data'!J29)&gt;M$194,10,IF(LOG('Indicator Data'!J29)&lt;M$195,0,10-(M$194-LOG('Indicator Data'!J29))/(M$194-M$195)*10))),1)</f>
        <v>0</v>
      </c>
      <c r="N26" s="60">
        <f>'Indicator Data'!C29/'Indicator Data'!$BD29</f>
        <v>0</v>
      </c>
      <c r="O26" s="60">
        <f>'Indicator Data'!D29/'Indicator Data'!$BD29</f>
        <v>0</v>
      </c>
      <c r="P26" s="60">
        <f>IF(F26=0.1,0,'Indicator Data'!E29/'Indicator Data'!$BD29)</f>
        <v>1.3849916807694041E-3</v>
      </c>
      <c r="Q26" s="60">
        <f>'Indicator Data'!F29/'Indicator Data'!$BD29</f>
        <v>2.3355557507126532E-6</v>
      </c>
      <c r="R26" s="60">
        <f>'Indicator Data'!G29/'Indicator Data'!$BD29</f>
        <v>4.6053883929525084E-4</v>
      </c>
      <c r="S26" s="60">
        <f>'Indicator Data'!H29/'Indicator Data'!$BD29</f>
        <v>0</v>
      </c>
      <c r="T26" s="60">
        <f>'Indicator Data'!I29/'Indicator Data'!$BD29</f>
        <v>2.520180958100035E-3</v>
      </c>
      <c r="U26" s="60">
        <f>'Indicator Data'!J29/'Indicator Data'!$BD29</f>
        <v>0</v>
      </c>
      <c r="V26" s="59">
        <f t="shared" si="3"/>
        <v>0</v>
      </c>
      <c r="W26" s="59">
        <f t="shared" si="4"/>
        <v>0</v>
      </c>
      <c r="X26" s="59">
        <f t="shared" si="5"/>
        <v>0</v>
      </c>
      <c r="Y26" s="59">
        <f t="shared" si="6"/>
        <v>0.9</v>
      </c>
      <c r="Z26" s="59">
        <f t="shared" si="7"/>
        <v>6.4</v>
      </c>
      <c r="AA26" s="59">
        <f t="shared" si="8"/>
        <v>0.3</v>
      </c>
      <c r="AB26" s="59">
        <f t="shared" si="9"/>
        <v>0</v>
      </c>
      <c r="AC26" s="59">
        <f t="shared" si="10"/>
        <v>0.2</v>
      </c>
      <c r="AD26" s="59">
        <f t="shared" si="11"/>
        <v>2.5</v>
      </c>
      <c r="AE26" s="59">
        <f t="shared" si="12"/>
        <v>1.4</v>
      </c>
      <c r="AF26" s="59">
        <f t="shared" si="13"/>
        <v>0</v>
      </c>
      <c r="AG26" s="59">
        <f>ROUND(IF('Indicator Data'!K29=0,0,IF('Indicator Data'!K29&gt;AG$194,10,IF('Indicator Data'!K29&lt;AG$195,0,10-(AG$194-'Indicator Data'!K29)/(AG$194-AG$195)*10))),1)</f>
        <v>0</v>
      </c>
      <c r="AH26" s="59">
        <f t="shared" si="14"/>
        <v>0.1</v>
      </c>
      <c r="AI26" s="59">
        <f t="shared" si="15"/>
        <v>0.1</v>
      </c>
      <c r="AJ26" s="59">
        <f t="shared" si="16"/>
        <v>0.5</v>
      </c>
      <c r="AK26" s="59">
        <f t="shared" si="17"/>
        <v>0</v>
      </c>
      <c r="AL26" s="59">
        <f t="shared" si="18"/>
        <v>0.3</v>
      </c>
      <c r="AM26" s="59">
        <f t="shared" si="19"/>
        <v>3.3</v>
      </c>
      <c r="AN26" s="59">
        <f t="shared" si="20"/>
        <v>0</v>
      </c>
      <c r="AO26" s="61">
        <f t="shared" si="21"/>
        <v>0.1</v>
      </c>
      <c r="AP26" s="61">
        <f t="shared" si="22"/>
        <v>1.4</v>
      </c>
      <c r="AQ26" s="61">
        <f t="shared" si="23"/>
        <v>5</v>
      </c>
      <c r="AR26" s="61">
        <f t="shared" si="24"/>
        <v>1.9</v>
      </c>
      <c r="AS26" s="59">
        <f t="shared" si="25"/>
        <v>0</v>
      </c>
      <c r="AT26" s="59">
        <f>IF('Indicator Data'!L29="No data","x",IF('Indicator Data'!BE29&lt;1000,"x",ROUND((IF('Indicator Data'!L29&gt;AT$194,10,IF('Indicator Data'!L29&lt;AT$195,0,10-(AT$194-'Indicator Data'!L29)/(AT$194-AT$195)*10))),1)))</f>
        <v>4</v>
      </c>
      <c r="AU26" s="61">
        <f t="shared" si="26"/>
        <v>2</v>
      </c>
      <c r="AV26" s="62">
        <f t="shared" si="27"/>
        <v>2.2000000000000002</v>
      </c>
      <c r="AW26" s="59">
        <f>ROUND(IF('Indicator Data'!M29=0,0,IF('Indicator Data'!M29&gt;AW$194,10,IF('Indicator Data'!M29&lt;AW$195,0,10-(AW$194-'Indicator Data'!M29)/(AW$194-AW$195)*10))),1)</f>
        <v>0</v>
      </c>
      <c r="AX26" s="59">
        <f>ROUND(IF('Indicator Data'!N29=0,0,IF(LOG('Indicator Data'!N29)&gt;LOG(AX$194),10,IF(LOG('Indicator Data'!N29)&lt;LOG(AX$195),0,10-(LOG(AX$194)-LOG('Indicator Data'!N29))/(LOG(AX$194)-LOG(AX$195))*10))),1)</f>
        <v>5.7</v>
      </c>
      <c r="AY26" s="61">
        <f t="shared" si="28"/>
        <v>3.4</v>
      </c>
      <c r="AZ26" s="59">
        <f>'Indicator Data'!O29</f>
        <v>0</v>
      </c>
      <c r="BA26" s="59">
        <f>'Indicator Data'!P29</f>
        <v>0</v>
      </c>
      <c r="BB26" s="61">
        <f t="shared" si="29"/>
        <v>0</v>
      </c>
      <c r="BC26" s="62">
        <f t="shared" si="30"/>
        <v>2.4</v>
      </c>
      <c r="BD26" s="16"/>
      <c r="BE26" s="108"/>
    </row>
    <row r="27" spans="1:57" s="4" customFormat="1" x14ac:dyDescent="0.25">
      <c r="A27" s="131" t="s">
        <v>47</v>
      </c>
      <c r="B27" s="63" t="s">
        <v>46</v>
      </c>
      <c r="C27" s="59">
        <f>ROUND(IF('Indicator Data'!C30=0,0.1,IF(LOG('Indicator Data'!C30)&gt;C$194,10,IF(LOG('Indicator Data'!C30)&lt;C$195,0,10-(C$194-LOG('Indicator Data'!C30))/(C$194-C$195)*10))),1)</f>
        <v>7.9</v>
      </c>
      <c r="D27" s="59">
        <f>ROUND(IF('Indicator Data'!D30=0,0.1,IF(LOG('Indicator Data'!D30)&gt;D$194,10,IF(LOG('Indicator Data'!D30)&lt;D$195,0,10-(D$194-LOG('Indicator Data'!D30))/(D$194-D$195)*10))),1)</f>
        <v>1.5</v>
      </c>
      <c r="E27" s="59">
        <f t="shared" si="0"/>
        <v>5.6</v>
      </c>
      <c r="F27" s="59">
        <f>ROUND(IF('Indicator Data'!E30="No data",0.1,IF('Indicator Data'!E30=0,0,IF(LOG('Indicator Data'!E30)&gt;F$194,10,IF(LOG('Indicator Data'!E30)&lt;F$195,0,10-(F$194-LOG('Indicator Data'!E30))/(F$194-F$195)*10)))),1)</f>
        <v>6.3</v>
      </c>
      <c r="G27" s="59">
        <f>ROUND(IF('Indicator Data'!F30=0,0,IF(LOG('Indicator Data'!F30)&gt;G$194,10,IF(LOG('Indicator Data'!F30)&lt;G$195,0,10-(G$194-LOG('Indicator Data'!F30))/(G$194-G$195)*10))),1)</f>
        <v>0</v>
      </c>
      <c r="H27" s="59">
        <f>ROUND(IF('Indicator Data'!G30=0,0,IF(LOG('Indicator Data'!G30)&gt;H$194,10,IF(LOG('Indicator Data'!G30)&lt;H$195,0,10-(H$194-LOG('Indicator Data'!G30))/(H$194-H$195)*10))),1)</f>
        <v>0</v>
      </c>
      <c r="I27" s="59">
        <f>ROUND(IF('Indicator Data'!H30=0,0,IF(LOG('Indicator Data'!H30)&gt;I$194,10,IF(LOG('Indicator Data'!H30)&lt;I$195,0,10-(I$194-LOG('Indicator Data'!H30))/(I$194-I$195)*10))),1)</f>
        <v>0</v>
      </c>
      <c r="J27" s="59">
        <f t="shared" si="1"/>
        <v>0</v>
      </c>
      <c r="K27" s="59">
        <f>ROUND(IF('Indicator Data'!I30=0,0,IF(LOG('Indicator Data'!I30)&gt;K$194,10,IF(LOG('Indicator Data'!I30)&lt;K$195,0,10-(K$194-LOG('Indicator Data'!I30))/(K$194-K$195)*10))),1)</f>
        <v>0</v>
      </c>
      <c r="L27" s="59">
        <f t="shared" si="2"/>
        <v>0</v>
      </c>
      <c r="M27" s="59">
        <f>ROUND(IF('Indicator Data'!J30=0,0,IF(LOG('Indicator Data'!J30)&gt;M$194,10,IF(LOG('Indicator Data'!J30)&lt;M$195,0,10-(M$194-LOG('Indicator Data'!J30))/(M$194-M$195)*10))),1)</f>
        <v>0</v>
      </c>
      <c r="N27" s="60">
        <f>'Indicator Data'!C30/'Indicator Data'!$BD30</f>
        <v>1.9823529535035649E-3</v>
      </c>
      <c r="O27" s="60">
        <f>'Indicator Data'!D30/'Indicator Data'!$BD30</f>
        <v>3.9179630034843666E-6</v>
      </c>
      <c r="P27" s="60">
        <f>IF(F27=0.1,0,'Indicator Data'!E30/'Indicator Data'!$BD30)</f>
        <v>4.7382441030111352E-3</v>
      </c>
      <c r="Q27" s="60">
        <f>'Indicator Data'!F30/'Indicator Data'!$BD30</f>
        <v>0</v>
      </c>
      <c r="R27" s="60">
        <f>'Indicator Data'!G30/'Indicator Data'!$BD30</f>
        <v>0</v>
      </c>
      <c r="S27" s="60">
        <f>'Indicator Data'!H30/'Indicator Data'!$BD30</f>
        <v>0</v>
      </c>
      <c r="T27" s="60">
        <f>'Indicator Data'!I30/'Indicator Data'!$BD30</f>
        <v>0</v>
      </c>
      <c r="U27" s="60">
        <f>'Indicator Data'!J30/'Indicator Data'!$BD30</f>
        <v>0</v>
      </c>
      <c r="V27" s="59">
        <f t="shared" si="3"/>
        <v>9.9</v>
      </c>
      <c r="W27" s="59">
        <f t="shared" si="4"/>
        <v>0</v>
      </c>
      <c r="X27" s="59">
        <f t="shared" si="5"/>
        <v>7.4</v>
      </c>
      <c r="Y27" s="59">
        <f t="shared" si="6"/>
        <v>3.2</v>
      </c>
      <c r="Z27" s="59">
        <f t="shared" si="7"/>
        <v>0</v>
      </c>
      <c r="AA27" s="59">
        <f t="shared" si="8"/>
        <v>0</v>
      </c>
      <c r="AB27" s="59">
        <f t="shared" si="9"/>
        <v>0</v>
      </c>
      <c r="AC27" s="59">
        <f t="shared" si="10"/>
        <v>0</v>
      </c>
      <c r="AD27" s="59">
        <f t="shared" si="11"/>
        <v>0</v>
      </c>
      <c r="AE27" s="59">
        <f t="shared" si="12"/>
        <v>0</v>
      </c>
      <c r="AF27" s="59">
        <f t="shared" si="13"/>
        <v>0</v>
      </c>
      <c r="AG27" s="59">
        <f>ROUND(IF('Indicator Data'!K30=0,0,IF('Indicator Data'!K30&gt;AG$194,10,IF('Indicator Data'!K30&lt;AG$195,0,10-(AG$194-'Indicator Data'!K30)/(AG$194-AG$195)*10))),1)</f>
        <v>1</v>
      </c>
      <c r="AH27" s="59">
        <f t="shared" si="14"/>
        <v>8.9</v>
      </c>
      <c r="AI27" s="59">
        <f t="shared" si="15"/>
        <v>0.8</v>
      </c>
      <c r="AJ27" s="59">
        <f t="shared" si="16"/>
        <v>0</v>
      </c>
      <c r="AK27" s="59">
        <f t="shared" si="17"/>
        <v>0</v>
      </c>
      <c r="AL27" s="59">
        <f t="shared" si="18"/>
        <v>0</v>
      </c>
      <c r="AM27" s="59">
        <f t="shared" si="19"/>
        <v>0</v>
      </c>
      <c r="AN27" s="59">
        <f t="shared" si="20"/>
        <v>0</v>
      </c>
      <c r="AO27" s="61">
        <f t="shared" si="21"/>
        <v>6.6</v>
      </c>
      <c r="AP27" s="61">
        <f t="shared" si="22"/>
        <v>4.9000000000000004</v>
      </c>
      <c r="AQ27" s="61">
        <f t="shared" si="23"/>
        <v>0</v>
      </c>
      <c r="AR27" s="61">
        <f t="shared" si="24"/>
        <v>0</v>
      </c>
      <c r="AS27" s="59">
        <f t="shared" si="25"/>
        <v>0.5</v>
      </c>
      <c r="AT27" s="59">
        <f>IF('Indicator Data'!L30="No data","x",IF('Indicator Data'!BE30&lt;1000,"x",ROUND((IF('Indicator Data'!L30&gt;AT$194,10,IF('Indicator Data'!L30&lt;AT$195,0,10-(AT$194-'Indicator Data'!L30)/(AT$194-AT$195)*10))),1)))</f>
        <v>5.0999999999999996</v>
      </c>
      <c r="AU27" s="61">
        <f t="shared" si="26"/>
        <v>2.8</v>
      </c>
      <c r="AV27" s="62">
        <f t="shared" si="27"/>
        <v>3.3</v>
      </c>
      <c r="AW27" s="59">
        <f>ROUND(IF('Indicator Data'!M30=0,0,IF('Indicator Data'!M30&gt;AW$194,10,IF('Indicator Data'!M30&lt;AW$195,0,10-(AW$194-'Indicator Data'!M30)/(AW$194-AW$195)*10))),1)</f>
        <v>0.6</v>
      </c>
      <c r="AX27" s="59">
        <f>ROUND(IF('Indicator Data'!N30=0,0,IF(LOG('Indicator Data'!N30)&gt;LOG(AX$194),10,IF(LOG('Indicator Data'!N30)&lt;LOG(AX$195),0,10-(LOG(AX$194)-LOG('Indicator Data'!N30))/(LOG(AX$194)-LOG(AX$195))*10))),1)</f>
        <v>1.3</v>
      </c>
      <c r="AY27" s="61">
        <f t="shared" si="28"/>
        <v>1</v>
      </c>
      <c r="AZ27" s="59">
        <f>'Indicator Data'!O30</f>
        <v>0</v>
      </c>
      <c r="BA27" s="59">
        <f>'Indicator Data'!P30</f>
        <v>0</v>
      </c>
      <c r="BB27" s="61">
        <f t="shared" si="29"/>
        <v>0</v>
      </c>
      <c r="BC27" s="62">
        <f t="shared" si="30"/>
        <v>0.7</v>
      </c>
      <c r="BD27" s="16"/>
      <c r="BE27" s="108"/>
    </row>
    <row r="28" spans="1:57" s="4" customFormat="1" x14ac:dyDescent="0.25">
      <c r="A28" s="131" t="s">
        <v>49</v>
      </c>
      <c r="B28" s="63" t="s">
        <v>48</v>
      </c>
      <c r="C28" s="59">
        <f>ROUND(IF('Indicator Data'!C31=0,0.1,IF(LOG('Indicator Data'!C31)&gt;C$194,10,IF(LOG('Indicator Data'!C31)&lt;C$195,0,10-(C$194-LOG('Indicator Data'!C31))/(C$194-C$195)*10))),1)</f>
        <v>0.1</v>
      </c>
      <c r="D28" s="59">
        <f>ROUND(IF('Indicator Data'!D31=0,0.1,IF(LOG('Indicator Data'!D31)&gt;D$194,10,IF(LOG('Indicator Data'!D31)&lt;D$195,0,10-(D$194-LOG('Indicator Data'!D31))/(D$194-D$195)*10))),1)</f>
        <v>0.1</v>
      </c>
      <c r="E28" s="59">
        <f t="shared" si="0"/>
        <v>0.1</v>
      </c>
      <c r="F28" s="59">
        <f>ROUND(IF('Indicator Data'!E31="No data",0.1,IF('Indicator Data'!E31=0,0,IF(LOG('Indicator Data'!E31)&gt;F$194,10,IF(LOG('Indicator Data'!E31)&lt;F$195,0,10-(F$194-LOG('Indicator Data'!E31))/(F$194-F$195)*10)))),1)</f>
        <v>6.6</v>
      </c>
      <c r="G28" s="59">
        <f>ROUND(IF('Indicator Data'!F31=0,0,IF(LOG('Indicator Data'!F31)&gt;G$194,10,IF(LOG('Indicator Data'!F31)&lt;G$195,0,10-(G$194-LOG('Indicator Data'!F31))/(G$194-G$195)*10))),1)</f>
        <v>0</v>
      </c>
      <c r="H28" s="59">
        <f>ROUND(IF('Indicator Data'!G31=0,0,IF(LOG('Indicator Data'!G31)&gt;H$194,10,IF(LOG('Indicator Data'!G31)&lt;H$195,0,10-(H$194-LOG('Indicator Data'!G31))/(H$194-H$195)*10))),1)</f>
        <v>0</v>
      </c>
      <c r="I28" s="59">
        <f>ROUND(IF('Indicator Data'!H31=0,0,IF(LOG('Indicator Data'!H31)&gt;I$194,10,IF(LOG('Indicator Data'!H31)&lt;I$195,0,10-(I$194-LOG('Indicator Data'!H31))/(I$194-I$195)*10))),1)</f>
        <v>0</v>
      </c>
      <c r="J28" s="59">
        <f t="shared" si="1"/>
        <v>0</v>
      </c>
      <c r="K28" s="59">
        <f>ROUND(IF('Indicator Data'!I31=0,0,IF(LOG('Indicator Data'!I31)&gt;K$194,10,IF(LOG('Indicator Data'!I31)&lt;K$195,0,10-(K$194-LOG('Indicator Data'!I31))/(K$194-K$195)*10))),1)</f>
        <v>0</v>
      </c>
      <c r="L28" s="59">
        <f t="shared" si="2"/>
        <v>0</v>
      </c>
      <c r="M28" s="59">
        <f>ROUND(IF('Indicator Data'!J31=0,0,IF(LOG('Indicator Data'!J31)&gt;M$194,10,IF(LOG('Indicator Data'!J31)&lt;M$195,0,10-(M$194-LOG('Indicator Data'!J31))/(M$194-M$195)*10))),1)</f>
        <v>10</v>
      </c>
      <c r="N28" s="60">
        <f>'Indicator Data'!C31/'Indicator Data'!$BD31</f>
        <v>0</v>
      </c>
      <c r="O28" s="60">
        <f>'Indicator Data'!D31/'Indicator Data'!$BD31</f>
        <v>0</v>
      </c>
      <c r="P28" s="60">
        <f>IF(F28=0.1,0,'Indicator Data'!E31/'Indicator Data'!$BD31)</f>
        <v>2.5310867358909182E-3</v>
      </c>
      <c r="Q28" s="60">
        <f>'Indicator Data'!F31/'Indicator Data'!$BD31</f>
        <v>0</v>
      </c>
      <c r="R28" s="60">
        <f>'Indicator Data'!G31/'Indicator Data'!$BD31</f>
        <v>0</v>
      </c>
      <c r="S28" s="60">
        <f>'Indicator Data'!H31/'Indicator Data'!$BD31</f>
        <v>0</v>
      </c>
      <c r="T28" s="60">
        <f>'Indicator Data'!I31/'Indicator Data'!$BD31</f>
        <v>0</v>
      </c>
      <c r="U28" s="60">
        <f>'Indicator Data'!J31/'Indicator Data'!$BD31</f>
        <v>1.6474833459382564E-2</v>
      </c>
      <c r="V28" s="59">
        <f t="shared" si="3"/>
        <v>0</v>
      </c>
      <c r="W28" s="59">
        <f t="shared" si="4"/>
        <v>0</v>
      </c>
      <c r="X28" s="59">
        <f t="shared" si="5"/>
        <v>0</v>
      </c>
      <c r="Y28" s="59">
        <f t="shared" si="6"/>
        <v>1.7</v>
      </c>
      <c r="Z28" s="59">
        <f t="shared" si="7"/>
        <v>0</v>
      </c>
      <c r="AA28" s="59">
        <f t="shared" si="8"/>
        <v>0</v>
      </c>
      <c r="AB28" s="59">
        <f t="shared" si="9"/>
        <v>0</v>
      </c>
      <c r="AC28" s="59">
        <f t="shared" si="10"/>
        <v>0</v>
      </c>
      <c r="AD28" s="59">
        <f t="shared" si="11"/>
        <v>0</v>
      </c>
      <c r="AE28" s="59">
        <f t="shared" si="12"/>
        <v>0</v>
      </c>
      <c r="AF28" s="59">
        <f t="shared" si="13"/>
        <v>5.5</v>
      </c>
      <c r="AG28" s="59">
        <f>ROUND(IF('Indicator Data'!K31=0,0,IF('Indicator Data'!K31&gt;AG$194,10,IF('Indicator Data'!K31&lt;AG$195,0,10-(AG$194-'Indicator Data'!K31)/(AG$194-AG$195)*10))),1)</f>
        <v>7.1</v>
      </c>
      <c r="AH28" s="59">
        <f t="shared" si="14"/>
        <v>0.1</v>
      </c>
      <c r="AI28" s="59">
        <f t="shared" si="15"/>
        <v>0.1</v>
      </c>
      <c r="AJ28" s="59">
        <f t="shared" si="16"/>
        <v>0</v>
      </c>
      <c r="AK28" s="59">
        <f t="shared" si="17"/>
        <v>0</v>
      </c>
      <c r="AL28" s="59">
        <f t="shared" si="18"/>
        <v>0</v>
      </c>
      <c r="AM28" s="59">
        <f t="shared" si="19"/>
        <v>0</v>
      </c>
      <c r="AN28" s="59">
        <f t="shared" si="20"/>
        <v>8.6</v>
      </c>
      <c r="AO28" s="61">
        <f t="shared" si="21"/>
        <v>0.1</v>
      </c>
      <c r="AP28" s="61">
        <f t="shared" si="22"/>
        <v>4.5999999999999996</v>
      </c>
      <c r="AQ28" s="61">
        <f t="shared" si="23"/>
        <v>0</v>
      </c>
      <c r="AR28" s="61">
        <f t="shared" si="24"/>
        <v>0</v>
      </c>
      <c r="AS28" s="59">
        <f t="shared" si="25"/>
        <v>7.9</v>
      </c>
      <c r="AT28" s="59">
        <f>IF('Indicator Data'!L31="No data","x",IF('Indicator Data'!BE31&lt;1000,"x",ROUND((IF('Indicator Data'!L31&gt;AT$194,10,IF('Indicator Data'!L31&lt;AT$195,0,10-(AT$194-'Indicator Data'!L31)/(AT$194-AT$195)*10))),1)))</f>
        <v>4</v>
      </c>
      <c r="AU28" s="61">
        <f t="shared" si="26"/>
        <v>6</v>
      </c>
      <c r="AV28" s="62">
        <f t="shared" si="27"/>
        <v>2.6</v>
      </c>
      <c r="AW28" s="59">
        <f>ROUND(IF('Indicator Data'!M31=0,0,IF('Indicator Data'!M31&gt;AW$194,10,IF('Indicator Data'!M31&lt;AW$195,0,10-(AW$194-'Indicator Data'!M31)/(AW$194-AW$195)*10))),1)</f>
        <v>7</v>
      </c>
      <c r="AX28" s="59">
        <f>ROUND(IF('Indicator Data'!N31=0,0,IF(LOG('Indicator Data'!N31)&gt;LOG(AX$194),10,IF(LOG('Indicator Data'!N31)&lt;LOG(AX$195),0,10-(LOG(AX$194)-LOG('Indicator Data'!N31))/(LOG(AX$194)-LOG(AX$195))*10))),1)</f>
        <v>6.7</v>
      </c>
      <c r="AY28" s="61">
        <f t="shared" si="28"/>
        <v>6.9</v>
      </c>
      <c r="AZ28" s="59">
        <f>'Indicator Data'!O31</f>
        <v>0</v>
      </c>
      <c r="BA28" s="59">
        <f>'Indicator Data'!P31</f>
        <v>0</v>
      </c>
      <c r="BB28" s="61">
        <f t="shared" si="29"/>
        <v>0</v>
      </c>
      <c r="BC28" s="62">
        <f t="shared" si="30"/>
        <v>4.8</v>
      </c>
      <c r="BD28" s="16"/>
      <c r="BE28" s="108"/>
    </row>
    <row r="29" spans="1:57" s="4" customFormat="1" x14ac:dyDescent="0.25">
      <c r="A29" s="131" t="s">
        <v>51</v>
      </c>
      <c r="B29" s="63" t="s">
        <v>50</v>
      </c>
      <c r="C29" s="59">
        <f>ROUND(IF('Indicator Data'!C32=0,0.1,IF(LOG('Indicator Data'!C32)&gt;C$194,10,IF(LOG('Indicator Data'!C32)&lt;C$195,0,10-(C$194-LOG('Indicator Data'!C32))/(C$194-C$195)*10))),1)</f>
        <v>7.6</v>
      </c>
      <c r="D29" s="59">
        <f>ROUND(IF('Indicator Data'!D32=0,0.1,IF(LOG('Indicator Data'!D32)&gt;D$194,10,IF(LOG('Indicator Data'!D32)&lt;D$195,0,10-(D$194-LOG('Indicator Data'!D32))/(D$194-D$195)*10))),1)</f>
        <v>0.1</v>
      </c>
      <c r="E29" s="59">
        <f t="shared" si="0"/>
        <v>4.9000000000000004</v>
      </c>
      <c r="F29" s="59">
        <f>ROUND(IF('Indicator Data'!E32="No data",0.1,IF('Indicator Data'!E32=0,0,IF(LOG('Indicator Data'!E32)&gt;F$194,10,IF(LOG('Indicator Data'!E32)&lt;F$195,0,10-(F$194-LOG('Indicator Data'!E32))/(F$194-F$195)*10)))),1)</f>
        <v>5.6</v>
      </c>
      <c r="G29" s="59">
        <f>ROUND(IF('Indicator Data'!F32=0,0,IF(LOG('Indicator Data'!F32)&gt;G$194,10,IF(LOG('Indicator Data'!F32)&lt;G$195,0,10-(G$194-LOG('Indicator Data'!F32))/(G$194-G$195)*10))),1)</f>
        <v>0</v>
      </c>
      <c r="H29" s="59">
        <f>ROUND(IF('Indicator Data'!G32=0,0,IF(LOG('Indicator Data'!G32)&gt;H$194,10,IF(LOG('Indicator Data'!G32)&lt;H$195,0,10-(H$194-LOG('Indicator Data'!G32))/(H$194-H$195)*10))),1)</f>
        <v>0</v>
      </c>
      <c r="I29" s="59">
        <f>ROUND(IF('Indicator Data'!H32=0,0,IF(LOG('Indicator Data'!H32)&gt;I$194,10,IF(LOG('Indicator Data'!H32)&lt;I$195,0,10-(I$194-LOG('Indicator Data'!H32))/(I$194-I$195)*10))),1)</f>
        <v>0</v>
      </c>
      <c r="J29" s="59">
        <f t="shared" si="1"/>
        <v>0</v>
      </c>
      <c r="K29" s="59">
        <f>ROUND(IF('Indicator Data'!I32=0,0,IF(LOG('Indicator Data'!I32)&gt;K$194,10,IF(LOG('Indicator Data'!I32)&lt;K$195,0,10-(K$194-LOG('Indicator Data'!I32))/(K$194-K$195)*10))),1)</f>
        <v>0</v>
      </c>
      <c r="L29" s="59">
        <f t="shared" si="2"/>
        <v>0</v>
      </c>
      <c r="M29" s="59">
        <f>ROUND(IF('Indicator Data'!J32=0,0,IF(LOG('Indicator Data'!J32)&gt;M$194,10,IF(LOG('Indicator Data'!J32)&lt;M$195,0,10-(M$194-LOG('Indicator Data'!J32))/(M$194-M$195)*10))),1)</f>
        <v>9.9</v>
      </c>
      <c r="N29" s="60">
        <f>'Indicator Data'!C32/'Indicator Data'!$BD32</f>
        <v>1.0105714053595981E-3</v>
      </c>
      <c r="O29" s="60">
        <f>'Indicator Data'!D32/'Indicator Data'!$BD32</f>
        <v>0</v>
      </c>
      <c r="P29" s="60">
        <f>IF(F29=0.1,0,'Indicator Data'!E32/'Indicator Data'!$BD32)</f>
        <v>1.6159951429665989E-3</v>
      </c>
      <c r="Q29" s="60">
        <f>'Indicator Data'!F32/'Indicator Data'!$BD32</f>
        <v>0</v>
      </c>
      <c r="R29" s="60">
        <f>'Indicator Data'!G32/'Indicator Data'!$BD32</f>
        <v>0</v>
      </c>
      <c r="S29" s="60">
        <f>'Indicator Data'!H32/'Indicator Data'!$BD32</f>
        <v>0</v>
      </c>
      <c r="T29" s="60">
        <f>'Indicator Data'!I32/'Indicator Data'!$BD32</f>
        <v>0</v>
      </c>
      <c r="U29" s="60">
        <f>'Indicator Data'!J32/'Indicator Data'!$BD32</f>
        <v>8.3163703084709086E-3</v>
      </c>
      <c r="V29" s="59">
        <f t="shared" si="3"/>
        <v>5.0999999999999996</v>
      </c>
      <c r="W29" s="59">
        <f t="shared" si="4"/>
        <v>0</v>
      </c>
      <c r="X29" s="59">
        <f t="shared" si="5"/>
        <v>2.9</v>
      </c>
      <c r="Y29" s="59">
        <f t="shared" si="6"/>
        <v>1.1000000000000001</v>
      </c>
      <c r="Z29" s="59">
        <f t="shared" si="7"/>
        <v>0</v>
      </c>
      <c r="AA29" s="59">
        <f t="shared" si="8"/>
        <v>0</v>
      </c>
      <c r="AB29" s="59">
        <f t="shared" si="9"/>
        <v>0</v>
      </c>
      <c r="AC29" s="59">
        <f t="shared" si="10"/>
        <v>0</v>
      </c>
      <c r="AD29" s="59">
        <f t="shared" si="11"/>
        <v>0</v>
      </c>
      <c r="AE29" s="59">
        <f t="shared" si="12"/>
        <v>0</v>
      </c>
      <c r="AF29" s="59">
        <f t="shared" si="13"/>
        <v>2.8</v>
      </c>
      <c r="AG29" s="59">
        <f>ROUND(IF('Indicator Data'!K32=0,0,IF('Indicator Data'!K32&gt;AG$194,10,IF('Indicator Data'!K32&lt;AG$195,0,10-(AG$194-'Indicator Data'!K32)/(AG$194-AG$195)*10))),1)</f>
        <v>6.1</v>
      </c>
      <c r="AH29" s="59">
        <f t="shared" si="14"/>
        <v>6.4</v>
      </c>
      <c r="AI29" s="59">
        <f t="shared" si="15"/>
        <v>0.1</v>
      </c>
      <c r="AJ29" s="59">
        <f t="shared" si="16"/>
        <v>0</v>
      </c>
      <c r="AK29" s="59">
        <f t="shared" si="17"/>
        <v>0</v>
      </c>
      <c r="AL29" s="59">
        <f t="shared" si="18"/>
        <v>0</v>
      </c>
      <c r="AM29" s="59">
        <f t="shared" si="19"/>
        <v>0</v>
      </c>
      <c r="AN29" s="59">
        <f t="shared" si="20"/>
        <v>7.9</v>
      </c>
      <c r="AO29" s="61">
        <f t="shared" si="21"/>
        <v>4</v>
      </c>
      <c r="AP29" s="61">
        <f t="shared" si="22"/>
        <v>3.7</v>
      </c>
      <c r="AQ29" s="61">
        <f t="shared" si="23"/>
        <v>0</v>
      </c>
      <c r="AR29" s="61">
        <f t="shared" si="24"/>
        <v>0</v>
      </c>
      <c r="AS29" s="59">
        <f t="shared" si="25"/>
        <v>7</v>
      </c>
      <c r="AT29" s="59">
        <f>IF('Indicator Data'!L32="No data","x",IF('Indicator Data'!BE32&lt;1000,"x",ROUND((IF('Indicator Data'!L32&gt;AT$194,10,IF('Indicator Data'!L32&lt;AT$195,0,10-(AT$194-'Indicator Data'!L32)/(AT$194-AT$195)*10))),1)))</f>
        <v>3</v>
      </c>
      <c r="AU29" s="61">
        <f t="shared" si="26"/>
        <v>5</v>
      </c>
      <c r="AV29" s="62">
        <f t="shared" si="27"/>
        <v>2.8</v>
      </c>
      <c r="AW29" s="59">
        <f>ROUND(IF('Indicator Data'!M32=0,0,IF('Indicator Data'!M32&gt;AW$194,10,IF('Indicator Data'!M32&lt;AW$195,0,10-(AW$194-'Indicator Data'!M32)/(AW$194-AW$195)*10))),1)</f>
        <v>8.8000000000000007</v>
      </c>
      <c r="AX29" s="59">
        <f>ROUND(IF('Indicator Data'!N32=0,0,IF(LOG('Indicator Data'!N32)&gt;LOG(AX$194),10,IF(LOG('Indicator Data'!N32)&lt;LOG(AX$195),0,10-(LOG(AX$194)-LOG('Indicator Data'!N32))/(LOG(AX$194)-LOG(AX$195))*10))),1)</f>
        <v>9.5</v>
      </c>
      <c r="AY29" s="61">
        <f t="shared" si="28"/>
        <v>9.1999999999999993</v>
      </c>
      <c r="AZ29" s="59">
        <f>'Indicator Data'!O32</f>
        <v>0</v>
      </c>
      <c r="BA29" s="59">
        <f>'Indicator Data'!P32</f>
        <v>0</v>
      </c>
      <c r="BB29" s="61">
        <f t="shared" si="29"/>
        <v>0</v>
      </c>
      <c r="BC29" s="62">
        <f t="shared" si="30"/>
        <v>6.4</v>
      </c>
      <c r="BD29" s="16"/>
      <c r="BE29" s="108"/>
    </row>
    <row r="30" spans="1:57" s="4" customFormat="1" x14ac:dyDescent="0.25">
      <c r="A30" s="131" t="s">
        <v>842</v>
      </c>
      <c r="B30" s="63" t="s">
        <v>58</v>
      </c>
      <c r="C30" s="59">
        <f>ROUND(IF('Indicator Data'!C33=0,0.1,IF(LOG('Indicator Data'!C33)&gt;C$194,10,IF(LOG('Indicator Data'!C33)&lt;C$195,0,10-(C$194-LOG('Indicator Data'!C33))/(C$194-C$195)*10))),1)</f>
        <v>0.1</v>
      </c>
      <c r="D30" s="59">
        <f>ROUND(IF('Indicator Data'!D33=0,0.1,IF(LOG('Indicator Data'!D33)&gt;D$194,10,IF(LOG('Indicator Data'!D33)&lt;D$195,0,10-(D$194-LOG('Indicator Data'!D33))/(D$194-D$195)*10))),1)</f>
        <v>0.1</v>
      </c>
      <c r="E30" s="59">
        <f t="shared" si="0"/>
        <v>0.1</v>
      </c>
      <c r="F30" s="59">
        <f>ROUND(IF('Indicator Data'!E33="No data",0.1,IF('Indicator Data'!E33=0,0,IF(LOG('Indicator Data'!E33)&gt;F$194,10,IF(LOG('Indicator Data'!E33)&lt;F$195,0,10-(F$194-LOG('Indicator Data'!E33))/(F$194-F$195)*10)))),1)</f>
        <v>0.1</v>
      </c>
      <c r="G30" s="59">
        <f>ROUND(IF('Indicator Data'!F33=0,0,IF(LOG('Indicator Data'!F33)&gt;G$194,10,IF(LOG('Indicator Data'!F33)&lt;G$195,0,10-(G$194-LOG('Indicator Data'!F33))/(G$194-G$195)*10))),1)</f>
        <v>0</v>
      </c>
      <c r="H30" s="59">
        <f>ROUND(IF('Indicator Data'!G33=0,0,IF(LOG('Indicator Data'!G33)&gt;H$194,10,IF(LOG('Indicator Data'!G33)&lt;H$195,0,10-(H$194-LOG('Indicator Data'!G33))/(H$194-H$195)*10))),1)</f>
        <v>0</v>
      </c>
      <c r="I30" s="59">
        <f>ROUND(IF('Indicator Data'!H33=0,0,IF(LOG('Indicator Data'!H33)&gt;I$194,10,IF(LOG('Indicator Data'!H33)&lt;I$195,0,10-(I$194-LOG('Indicator Data'!H33))/(I$194-I$195)*10))),1)</f>
        <v>0</v>
      </c>
      <c r="J30" s="59">
        <f t="shared" si="1"/>
        <v>0</v>
      </c>
      <c r="K30" s="59">
        <f>ROUND(IF('Indicator Data'!I33=0,0,IF(LOG('Indicator Data'!I33)&gt;K$194,10,IF(LOG('Indicator Data'!I33)&lt;K$195,0,10-(K$194-LOG('Indicator Data'!I33))/(K$194-K$195)*10))),1)</f>
        <v>0</v>
      </c>
      <c r="L30" s="59">
        <f t="shared" si="2"/>
        <v>0</v>
      </c>
      <c r="M30" s="59">
        <f>ROUND(IF('Indicator Data'!J33=0,0,IF(LOG('Indicator Data'!J33)&gt;M$194,10,IF(LOG('Indicator Data'!J33)&lt;M$195,0,10-(M$194-LOG('Indicator Data'!J33))/(M$194-M$195)*10))),1)</f>
        <v>5.2</v>
      </c>
      <c r="N30" s="60">
        <f>'Indicator Data'!C33/'Indicator Data'!$BD33</f>
        <v>0</v>
      </c>
      <c r="O30" s="60">
        <f>'Indicator Data'!D33/'Indicator Data'!$BD33</f>
        <v>0</v>
      </c>
      <c r="P30" s="60">
        <f>IF(F30=0.1,0,'Indicator Data'!E33/'Indicator Data'!$BD33)</f>
        <v>0</v>
      </c>
      <c r="Q30" s="60">
        <f>'Indicator Data'!F33/'Indicator Data'!$BD33</f>
        <v>0</v>
      </c>
      <c r="R30" s="60">
        <f>'Indicator Data'!G33/'Indicator Data'!$BD33</f>
        <v>0</v>
      </c>
      <c r="S30" s="60">
        <f>'Indicator Data'!H33/'Indicator Data'!$BD33</f>
        <v>0</v>
      </c>
      <c r="T30" s="60">
        <f>'Indicator Data'!I33/'Indicator Data'!$BD33</f>
        <v>0</v>
      </c>
      <c r="U30" s="60">
        <f>'Indicator Data'!J33/'Indicator Data'!$BD33</f>
        <v>2.3326308496203702E-3</v>
      </c>
      <c r="V30" s="59">
        <f t="shared" si="3"/>
        <v>0</v>
      </c>
      <c r="W30" s="59">
        <f t="shared" si="4"/>
        <v>0</v>
      </c>
      <c r="X30" s="59">
        <f t="shared" si="5"/>
        <v>0</v>
      </c>
      <c r="Y30" s="59">
        <f t="shared" si="6"/>
        <v>0.1</v>
      </c>
      <c r="Z30" s="59">
        <f t="shared" si="7"/>
        <v>0</v>
      </c>
      <c r="AA30" s="59">
        <f t="shared" si="8"/>
        <v>0</v>
      </c>
      <c r="AB30" s="59">
        <f t="shared" si="9"/>
        <v>0</v>
      </c>
      <c r="AC30" s="59">
        <f t="shared" si="10"/>
        <v>0</v>
      </c>
      <c r="AD30" s="59">
        <f t="shared" si="11"/>
        <v>0</v>
      </c>
      <c r="AE30" s="59">
        <f t="shared" si="12"/>
        <v>0</v>
      </c>
      <c r="AF30" s="59">
        <f t="shared" si="13"/>
        <v>0.8</v>
      </c>
      <c r="AG30" s="59">
        <f>ROUND(IF('Indicator Data'!K33=0,0,IF('Indicator Data'!K33&gt;AG$194,10,IF('Indicator Data'!K33&lt;AG$195,0,10-(AG$194-'Indicator Data'!K33)/(AG$194-AG$195)*10))),1)</f>
        <v>3</v>
      </c>
      <c r="AH30" s="59">
        <f t="shared" si="14"/>
        <v>0.1</v>
      </c>
      <c r="AI30" s="59">
        <f t="shared" si="15"/>
        <v>0.1</v>
      </c>
      <c r="AJ30" s="59">
        <f t="shared" si="16"/>
        <v>0</v>
      </c>
      <c r="AK30" s="59">
        <f t="shared" si="17"/>
        <v>0</v>
      </c>
      <c r="AL30" s="59">
        <f t="shared" si="18"/>
        <v>0</v>
      </c>
      <c r="AM30" s="59">
        <f t="shared" si="19"/>
        <v>0</v>
      </c>
      <c r="AN30" s="59">
        <f t="shared" si="20"/>
        <v>3.3</v>
      </c>
      <c r="AO30" s="61">
        <f t="shared" si="21"/>
        <v>0.1</v>
      </c>
      <c r="AP30" s="61">
        <f t="shared" si="22"/>
        <v>0.1</v>
      </c>
      <c r="AQ30" s="61">
        <f t="shared" si="23"/>
        <v>0</v>
      </c>
      <c r="AR30" s="61">
        <f t="shared" si="24"/>
        <v>0</v>
      </c>
      <c r="AS30" s="59">
        <f t="shared" si="25"/>
        <v>3.2</v>
      </c>
      <c r="AT30" s="59">
        <f>IF('Indicator Data'!L33="No data","x",IF('Indicator Data'!BE33&lt;1000,"x",ROUND((IF('Indicator Data'!L33&gt;AT$194,10,IF('Indicator Data'!L33&lt;AT$195,0,10-(AT$194-'Indicator Data'!L33)/(AT$194-AT$195)*10))),1)))</f>
        <v>10</v>
      </c>
      <c r="AU30" s="61">
        <f t="shared" si="26"/>
        <v>6.6</v>
      </c>
      <c r="AV30" s="62">
        <f t="shared" si="27"/>
        <v>1.9</v>
      </c>
      <c r="AW30" s="59">
        <f>ROUND(IF('Indicator Data'!M33=0,0,IF('Indicator Data'!M33&gt;AW$194,10,IF('Indicator Data'!M33&lt;AW$195,0,10-(AW$194-'Indicator Data'!M33)/(AW$194-AW$195)*10))),1)</f>
        <v>0.1</v>
      </c>
      <c r="AX30" s="59">
        <f>ROUND(IF('Indicator Data'!N33=0,0,IF(LOG('Indicator Data'!N33)&gt;LOG(AX$194),10,IF(LOG('Indicator Data'!N33)&lt;LOG(AX$195),0,10-(LOG(AX$194)-LOG('Indicator Data'!N33))/(LOG(AX$194)-LOG(AX$195))*10))),1)</f>
        <v>0</v>
      </c>
      <c r="AY30" s="61">
        <f t="shared" si="28"/>
        <v>0.1</v>
      </c>
      <c r="AZ30" s="59">
        <f>'Indicator Data'!O33</f>
        <v>0</v>
      </c>
      <c r="BA30" s="59">
        <f>'Indicator Data'!P33</f>
        <v>0</v>
      </c>
      <c r="BB30" s="61">
        <f t="shared" si="29"/>
        <v>0</v>
      </c>
      <c r="BC30" s="62">
        <f t="shared" si="30"/>
        <v>0.1</v>
      </c>
      <c r="BD30" s="16"/>
      <c r="BE30" s="108"/>
    </row>
    <row r="31" spans="1:57" s="4" customFormat="1" x14ac:dyDescent="0.25">
      <c r="A31" s="131" t="s">
        <v>53</v>
      </c>
      <c r="B31" s="63" t="s">
        <v>52</v>
      </c>
      <c r="C31" s="59">
        <f>ROUND(IF('Indicator Data'!C34=0,0.1,IF(LOG('Indicator Data'!C34)&gt;C$194,10,IF(LOG('Indicator Data'!C34)&lt;C$195,0,10-(C$194-LOG('Indicator Data'!C34))/(C$194-C$195)*10))),1)</f>
        <v>0.1</v>
      </c>
      <c r="D31" s="59">
        <f>ROUND(IF('Indicator Data'!D34=0,0.1,IF(LOG('Indicator Data'!D34)&gt;D$194,10,IF(LOG('Indicator Data'!D34)&lt;D$195,0,10-(D$194-LOG('Indicator Data'!D34))/(D$194-D$195)*10))),1)</f>
        <v>0.1</v>
      </c>
      <c r="E31" s="59">
        <f t="shared" si="0"/>
        <v>0.1</v>
      </c>
      <c r="F31" s="59">
        <f>ROUND(IF('Indicator Data'!E34="No data",0.1,IF('Indicator Data'!E34=0,0,IF(LOG('Indicator Data'!E34)&gt;F$194,10,IF(LOG('Indicator Data'!E34)&lt;F$195,0,10-(F$194-LOG('Indicator Data'!E34))/(F$194-F$195)*10)))),1)</f>
        <v>8.6999999999999993</v>
      </c>
      <c r="G31" s="59">
        <f>ROUND(IF('Indicator Data'!F34=0,0,IF(LOG('Indicator Data'!F34)&gt;G$194,10,IF(LOG('Indicator Data'!F34)&lt;G$195,0,10-(G$194-LOG('Indicator Data'!F34))/(G$194-G$195)*10))),1)</f>
        <v>5.0999999999999996</v>
      </c>
      <c r="H31" s="59">
        <f>ROUND(IF('Indicator Data'!G34=0,0,IF(LOG('Indicator Data'!G34)&gt;H$194,10,IF(LOG('Indicator Data'!G34)&lt;H$195,0,10-(H$194-LOG('Indicator Data'!G34))/(H$194-H$195)*10))),1)</f>
        <v>6.3</v>
      </c>
      <c r="I31" s="59">
        <f>ROUND(IF('Indicator Data'!H34=0,0,IF(LOG('Indicator Data'!H34)&gt;I$194,10,IF(LOG('Indicator Data'!H34)&lt;I$195,0,10-(I$194-LOG('Indicator Data'!H34))/(I$194-I$195)*10))),1)</f>
        <v>6.8</v>
      </c>
      <c r="J31" s="59">
        <f t="shared" si="1"/>
        <v>6.6</v>
      </c>
      <c r="K31" s="59">
        <f>ROUND(IF('Indicator Data'!I34=0,0,IF(LOG('Indicator Data'!I34)&gt;K$194,10,IF(LOG('Indicator Data'!I34)&lt;K$195,0,10-(K$194-LOG('Indicator Data'!I34))/(K$194-K$195)*10))),1)</f>
        <v>5.9</v>
      </c>
      <c r="L31" s="59">
        <f t="shared" si="2"/>
        <v>6.3</v>
      </c>
      <c r="M31" s="59">
        <f>ROUND(IF('Indicator Data'!J34=0,0,IF(LOG('Indicator Data'!J34)&gt;M$194,10,IF(LOG('Indicator Data'!J34)&lt;M$195,0,10-(M$194-LOG('Indicator Data'!J34))/(M$194-M$195)*10))),1)</f>
        <v>10</v>
      </c>
      <c r="N31" s="60">
        <f>'Indicator Data'!C34/'Indicator Data'!$BD34</f>
        <v>0</v>
      </c>
      <c r="O31" s="60">
        <f>'Indicator Data'!D34/'Indicator Data'!$BD34</f>
        <v>0</v>
      </c>
      <c r="P31" s="60">
        <f>IF(F31=0.1,0,'Indicator Data'!E34/'Indicator Data'!$BD34)</f>
        <v>1.974138109521921E-2</v>
      </c>
      <c r="Q31" s="60">
        <f>'Indicator Data'!F34/'Indicator Data'!$BD34</f>
        <v>7.2898336566889327E-7</v>
      </c>
      <c r="R31" s="60">
        <f>'Indicator Data'!G34/'Indicator Data'!$BD34</f>
        <v>2.1198471650927171E-3</v>
      </c>
      <c r="S31" s="60">
        <f>'Indicator Data'!H34/'Indicator Data'!$BD34</f>
        <v>3.6015159132429862E-5</v>
      </c>
      <c r="T31" s="60">
        <f>'Indicator Data'!I34/'Indicator Data'!$BD34</f>
        <v>5.6857380622421809E-4</v>
      </c>
      <c r="U31" s="60">
        <f>'Indicator Data'!J34/'Indicator Data'!$BD34</f>
        <v>1.7968529225936423E-2</v>
      </c>
      <c r="V31" s="59">
        <f t="shared" si="3"/>
        <v>0</v>
      </c>
      <c r="W31" s="59">
        <f t="shared" si="4"/>
        <v>0</v>
      </c>
      <c r="X31" s="59">
        <f t="shared" si="5"/>
        <v>0</v>
      </c>
      <c r="Y31" s="59">
        <f t="shared" si="6"/>
        <v>10</v>
      </c>
      <c r="Z31" s="59">
        <f t="shared" si="7"/>
        <v>5.3</v>
      </c>
      <c r="AA31" s="59">
        <f t="shared" si="8"/>
        <v>1.2</v>
      </c>
      <c r="AB31" s="59">
        <f t="shared" si="9"/>
        <v>0.1</v>
      </c>
      <c r="AC31" s="59">
        <f t="shared" si="10"/>
        <v>0.7</v>
      </c>
      <c r="AD31" s="59">
        <f t="shared" si="11"/>
        <v>0.6</v>
      </c>
      <c r="AE31" s="59">
        <f t="shared" si="12"/>
        <v>0.7</v>
      </c>
      <c r="AF31" s="59">
        <f t="shared" si="13"/>
        <v>6</v>
      </c>
      <c r="AG31" s="59">
        <f>ROUND(IF('Indicator Data'!K34=0,0,IF('Indicator Data'!K34&gt;AG$194,10,IF('Indicator Data'!K34&lt;AG$195,0,10-(AG$194-'Indicator Data'!K34)/(AG$194-AG$195)*10))),1)</f>
        <v>6.1</v>
      </c>
      <c r="AH31" s="59">
        <f t="shared" si="14"/>
        <v>0.1</v>
      </c>
      <c r="AI31" s="59">
        <f t="shared" si="15"/>
        <v>0.1</v>
      </c>
      <c r="AJ31" s="59">
        <f t="shared" si="16"/>
        <v>3.8</v>
      </c>
      <c r="AK31" s="59">
        <f t="shared" si="17"/>
        <v>3.5</v>
      </c>
      <c r="AL31" s="59">
        <f t="shared" si="18"/>
        <v>3.7</v>
      </c>
      <c r="AM31" s="59">
        <f t="shared" si="19"/>
        <v>3.3</v>
      </c>
      <c r="AN31" s="59">
        <f t="shared" si="20"/>
        <v>8.6999999999999993</v>
      </c>
      <c r="AO31" s="61">
        <f t="shared" si="21"/>
        <v>0.1</v>
      </c>
      <c r="AP31" s="61">
        <f t="shared" si="22"/>
        <v>9.5</v>
      </c>
      <c r="AQ31" s="61">
        <f t="shared" si="23"/>
        <v>5.2</v>
      </c>
      <c r="AR31" s="61">
        <f t="shared" si="24"/>
        <v>4</v>
      </c>
      <c r="AS31" s="59">
        <f t="shared" si="25"/>
        <v>7.4</v>
      </c>
      <c r="AT31" s="59">
        <f>IF('Indicator Data'!L34="No data","x",IF('Indicator Data'!BE34&lt;1000,"x",ROUND((IF('Indicator Data'!L34&gt;AT$194,10,IF('Indicator Data'!L34&lt;AT$195,0,10-(AT$194-'Indicator Data'!L34)/(AT$194-AT$195)*10))),1)))</f>
        <v>2</v>
      </c>
      <c r="AU31" s="61">
        <f t="shared" si="26"/>
        <v>4.7</v>
      </c>
      <c r="AV31" s="62">
        <f t="shared" si="27"/>
        <v>5.7</v>
      </c>
      <c r="AW31" s="59">
        <f>ROUND(IF('Indicator Data'!M34=0,0,IF('Indicator Data'!M34&gt;AW$194,10,IF('Indicator Data'!M34&lt;AW$195,0,10-(AW$194-'Indicator Data'!M34)/(AW$194-AW$195)*10))),1)</f>
        <v>4.3</v>
      </c>
      <c r="AX31" s="59">
        <f>ROUND(IF('Indicator Data'!N34=0,0,IF(LOG('Indicator Data'!N34)&gt;LOG(AX$194),10,IF(LOG('Indicator Data'!N34)&lt;LOG(AX$195),0,10-(LOG(AX$194)-LOG('Indicator Data'!N34))/(LOG(AX$194)-LOG(AX$195))*10))),1)</f>
        <v>4.3</v>
      </c>
      <c r="AY31" s="61">
        <f t="shared" si="28"/>
        <v>4.3</v>
      </c>
      <c r="AZ31" s="59">
        <f>'Indicator Data'!O34</f>
        <v>0</v>
      </c>
      <c r="BA31" s="59">
        <f>'Indicator Data'!P34</f>
        <v>0</v>
      </c>
      <c r="BB31" s="61">
        <f t="shared" si="29"/>
        <v>0</v>
      </c>
      <c r="BC31" s="62">
        <f t="shared" si="30"/>
        <v>3</v>
      </c>
      <c r="BD31" s="16"/>
      <c r="BE31" s="108"/>
    </row>
    <row r="32" spans="1:57" s="4" customFormat="1" x14ac:dyDescent="0.25">
      <c r="A32" s="131" t="s">
        <v>55</v>
      </c>
      <c r="B32" s="63" t="s">
        <v>54</v>
      </c>
      <c r="C32" s="59">
        <f>ROUND(IF('Indicator Data'!C35=0,0.1,IF(LOG('Indicator Data'!C35)&gt;C$194,10,IF(LOG('Indicator Data'!C35)&lt;C$195,0,10-(C$194-LOG('Indicator Data'!C35))/(C$194-C$195)*10))),1)</f>
        <v>2.4</v>
      </c>
      <c r="D32" s="59">
        <f>ROUND(IF('Indicator Data'!D35=0,0.1,IF(LOG('Indicator Data'!D35)&gt;D$194,10,IF(LOG('Indicator Data'!D35)&lt;D$195,0,10-(D$194-LOG('Indicator Data'!D35))/(D$194-D$195)*10))),1)</f>
        <v>0.1</v>
      </c>
      <c r="E32" s="59">
        <f t="shared" si="0"/>
        <v>1.3</v>
      </c>
      <c r="F32" s="59">
        <f>ROUND(IF('Indicator Data'!E35="No data",0.1,IF('Indicator Data'!E35=0,0,IF(LOG('Indicator Data'!E35)&gt;F$194,10,IF(LOG('Indicator Data'!E35)&lt;F$195,0,10-(F$194-LOG('Indicator Data'!E35))/(F$194-F$195)*10)))),1)</f>
        <v>7.7</v>
      </c>
      <c r="G32" s="59">
        <f>ROUND(IF('Indicator Data'!F35=0,0,IF(LOG('Indicator Data'!F35)&gt;G$194,10,IF(LOG('Indicator Data'!F35)&lt;G$195,0,10-(G$194-LOG('Indicator Data'!F35))/(G$194-G$195)*10))),1)</f>
        <v>0</v>
      </c>
      <c r="H32" s="59">
        <f>ROUND(IF('Indicator Data'!G35=0,0,IF(LOG('Indicator Data'!G35)&gt;H$194,10,IF(LOG('Indicator Data'!G35)&lt;H$195,0,10-(H$194-LOG('Indicator Data'!G35))/(H$194-H$195)*10))),1)</f>
        <v>0</v>
      </c>
      <c r="I32" s="59">
        <f>ROUND(IF('Indicator Data'!H35=0,0,IF(LOG('Indicator Data'!H35)&gt;I$194,10,IF(LOG('Indicator Data'!H35)&lt;I$195,0,10-(I$194-LOG('Indicator Data'!H35))/(I$194-I$195)*10))),1)</f>
        <v>0</v>
      </c>
      <c r="J32" s="59">
        <f t="shared" si="1"/>
        <v>0</v>
      </c>
      <c r="K32" s="59">
        <f>ROUND(IF('Indicator Data'!I35=0,0,IF(LOG('Indicator Data'!I35)&gt;K$194,10,IF(LOG('Indicator Data'!I35)&lt;K$195,0,10-(K$194-LOG('Indicator Data'!I35))/(K$194-K$195)*10))),1)</f>
        <v>0</v>
      </c>
      <c r="L32" s="59">
        <f t="shared" si="2"/>
        <v>0</v>
      </c>
      <c r="M32" s="59">
        <f>ROUND(IF('Indicator Data'!J35=0,0,IF(LOG('Indicator Data'!J35)&gt;M$194,10,IF(LOG('Indicator Data'!J35)&lt;M$195,0,10-(M$194-LOG('Indicator Data'!J35))/(M$194-M$195)*10))),1)</f>
        <v>7</v>
      </c>
      <c r="N32" s="60">
        <f>'Indicator Data'!C35/'Indicator Data'!$BD35</f>
        <v>3.9021641353033527E-6</v>
      </c>
      <c r="O32" s="60">
        <f>'Indicator Data'!D35/'Indicator Data'!$BD35</f>
        <v>0</v>
      </c>
      <c r="P32" s="60">
        <f>IF(F32=0.1,0,'Indicator Data'!E35/'Indicator Data'!$BD35)</f>
        <v>5.2267736245426291E-3</v>
      </c>
      <c r="Q32" s="60">
        <f>'Indicator Data'!F35/'Indicator Data'!$BD35</f>
        <v>0</v>
      </c>
      <c r="R32" s="60">
        <f>'Indicator Data'!G35/'Indicator Data'!$BD35</f>
        <v>0</v>
      </c>
      <c r="S32" s="60">
        <f>'Indicator Data'!H35/'Indicator Data'!$BD35</f>
        <v>0</v>
      </c>
      <c r="T32" s="60">
        <f>'Indicator Data'!I35/'Indicator Data'!$BD35</f>
        <v>0</v>
      </c>
      <c r="U32" s="60">
        <f>'Indicator Data'!J35/'Indicator Data'!$BD35</f>
        <v>2.5828797116020027E-4</v>
      </c>
      <c r="V32" s="59">
        <f t="shared" si="3"/>
        <v>0</v>
      </c>
      <c r="W32" s="59">
        <f t="shared" si="4"/>
        <v>0</v>
      </c>
      <c r="X32" s="59">
        <f t="shared" si="5"/>
        <v>0</v>
      </c>
      <c r="Y32" s="59">
        <f t="shared" si="6"/>
        <v>3.5</v>
      </c>
      <c r="Z32" s="59">
        <f t="shared" si="7"/>
        <v>0</v>
      </c>
      <c r="AA32" s="59">
        <f t="shared" si="8"/>
        <v>0</v>
      </c>
      <c r="AB32" s="59">
        <f t="shared" si="9"/>
        <v>0</v>
      </c>
      <c r="AC32" s="59">
        <f t="shared" si="10"/>
        <v>0</v>
      </c>
      <c r="AD32" s="59">
        <f t="shared" si="11"/>
        <v>0</v>
      </c>
      <c r="AE32" s="59">
        <f t="shared" si="12"/>
        <v>0</v>
      </c>
      <c r="AF32" s="59">
        <f t="shared" si="13"/>
        <v>0.1</v>
      </c>
      <c r="AG32" s="59">
        <f>ROUND(IF('Indicator Data'!K35=0,0,IF('Indicator Data'!K35&gt;AG$194,10,IF('Indicator Data'!K35&lt;AG$195,0,10-(AG$194-'Indicator Data'!K35)/(AG$194-AG$195)*10))),1)</f>
        <v>4</v>
      </c>
      <c r="AH32" s="59">
        <f t="shared" si="14"/>
        <v>1.2</v>
      </c>
      <c r="AI32" s="59">
        <f t="shared" si="15"/>
        <v>0.1</v>
      </c>
      <c r="AJ32" s="59">
        <f t="shared" si="16"/>
        <v>0</v>
      </c>
      <c r="AK32" s="59">
        <f t="shared" si="17"/>
        <v>0</v>
      </c>
      <c r="AL32" s="59">
        <f t="shared" si="18"/>
        <v>0</v>
      </c>
      <c r="AM32" s="59">
        <f t="shared" si="19"/>
        <v>0</v>
      </c>
      <c r="AN32" s="59">
        <f t="shared" si="20"/>
        <v>4.4000000000000004</v>
      </c>
      <c r="AO32" s="61">
        <f t="shared" si="21"/>
        <v>0.7</v>
      </c>
      <c r="AP32" s="61">
        <f t="shared" si="22"/>
        <v>6</v>
      </c>
      <c r="AQ32" s="61">
        <f t="shared" si="23"/>
        <v>0</v>
      </c>
      <c r="AR32" s="61">
        <f t="shared" si="24"/>
        <v>0</v>
      </c>
      <c r="AS32" s="59">
        <f t="shared" si="25"/>
        <v>4.2</v>
      </c>
      <c r="AT32" s="59">
        <f>IF('Indicator Data'!L35="No data","x",IF('Indicator Data'!BE35&lt;1000,"x",ROUND((IF('Indicator Data'!L35&gt;AT$194,10,IF('Indicator Data'!L35&lt;AT$195,0,10-(AT$194-'Indicator Data'!L35)/(AT$194-AT$195)*10))),1)))</f>
        <v>2</v>
      </c>
      <c r="AU32" s="61">
        <f t="shared" si="26"/>
        <v>3.1</v>
      </c>
      <c r="AV32" s="62">
        <f t="shared" si="27"/>
        <v>2.2999999999999998</v>
      </c>
      <c r="AW32" s="59">
        <f>ROUND(IF('Indicator Data'!M35=0,0,IF('Indicator Data'!M35&gt;AW$194,10,IF('Indicator Data'!M35&lt;AW$195,0,10-(AW$194-'Indicator Data'!M35)/(AW$194-AW$195)*10))),1)</f>
        <v>9.9</v>
      </c>
      <c r="AX32" s="59">
        <f>ROUND(IF('Indicator Data'!N35=0,0,IF(LOG('Indicator Data'!N35)&gt;LOG(AX$194),10,IF(LOG('Indicator Data'!N35)&lt;LOG(AX$195),0,10-(LOG(AX$194)-LOG('Indicator Data'!N35))/(LOG(AX$194)-LOG(AX$195))*10))),1)</f>
        <v>9.4</v>
      </c>
      <c r="AY32" s="61">
        <f t="shared" si="28"/>
        <v>9.6999999999999993</v>
      </c>
      <c r="AZ32" s="59">
        <f>'Indicator Data'!O35</f>
        <v>0</v>
      </c>
      <c r="BA32" s="59">
        <f>'Indicator Data'!P35</f>
        <v>0</v>
      </c>
      <c r="BB32" s="61">
        <f t="shared" si="29"/>
        <v>0</v>
      </c>
      <c r="BC32" s="62">
        <f t="shared" si="30"/>
        <v>6.8</v>
      </c>
      <c r="BD32" s="16"/>
      <c r="BE32" s="108"/>
    </row>
    <row r="33" spans="1:57" s="4" customFormat="1" x14ac:dyDescent="0.25">
      <c r="A33" s="131" t="s">
        <v>57</v>
      </c>
      <c r="B33" s="63" t="s">
        <v>56</v>
      </c>
      <c r="C33" s="59">
        <f>ROUND(IF('Indicator Data'!C36=0,0.1,IF(LOG('Indicator Data'!C36)&gt;C$194,10,IF(LOG('Indicator Data'!C36)&lt;C$195,0,10-(C$194-LOG('Indicator Data'!C36))/(C$194-C$195)*10))),1)</f>
        <v>8.6</v>
      </c>
      <c r="D33" s="59">
        <f>ROUND(IF('Indicator Data'!D36=0,0.1,IF(LOG('Indicator Data'!D36)&gt;D$194,10,IF(LOG('Indicator Data'!D36)&lt;D$195,0,10-(D$194-LOG('Indicator Data'!D36))/(D$194-D$195)*10))),1)</f>
        <v>3.3</v>
      </c>
      <c r="E33" s="59">
        <f t="shared" si="0"/>
        <v>6.7</v>
      </c>
      <c r="F33" s="59">
        <f>ROUND(IF('Indicator Data'!E36="No data",0.1,IF('Indicator Data'!E36=0,0,IF(LOG('Indicator Data'!E36)&gt;F$194,10,IF(LOG('Indicator Data'!E36)&lt;F$195,0,10-(F$194-LOG('Indicator Data'!E36))/(F$194-F$195)*10)))),1)</f>
        <v>7.4</v>
      </c>
      <c r="G33" s="59">
        <f>ROUND(IF('Indicator Data'!F36=0,0,IF(LOG('Indicator Data'!F36)&gt;G$194,10,IF(LOG('Indicator Data'!F36)&lt;G$195,0,10-(G$194-LOG('Indicator Data'!F36))/(G$194-G$195)*10))),1)</f>
        <v>6.9</v>
      </c>
      <c r="H33" s="59">
        <f>ROUND(IF('Indicator Data'!G36=0,0,IF(LOG('Indicator Data'!G36)&gt;H$194,10,IF(LOG('Indicator Data'!G36)&lt;H$195,0,10-(H$194-LOG('Indicator Data'!G36))/(H$194-H$195)*10))),1)</f>
        <v>6</v>
      </c>
      <c r="I33" s="59">
        <f>ROUND(IF('Indicator Data'!H36=0,0,IF(LOG('Indicator Data'!H36)&gt;I$194,10,IF(LOG('Indicator Data'!H36)&lt;I$195,0,10-(I$194-LOG('Indicator Data'!H36))/(I$194-I$195)*10))),1)</f>
        <v>7</v>
      </c>
      <c r="J33" s="59">
        <f t="shared" si="1"/>
        <v>6.5</v>
      </c>
      <c r="K33" s="59">
        <f>ROUND(IF('Indicator Data'!I36=0,0,IF(LOG('Indicator Data'!I36)&gt;K$194,10,IF(LOG('Indicator Data'!I36)&lt;K$195,0,10-(K$194-LOG('Indicator Data'!I36))/(K$194-K$195)*10))),1)</f>
        <v>1.5</v>
      </c>
      <c r="L33" s="59">
        <f t="shared" si="2"/>
        <v>4.5</v>
      </c>
      <c r="M33" s="59">
        <f>ROUND(IF('Indicator Data'!J36=0,0,IF(LOG('Indicator Data'!J36)&gt;M$194,10,IF(LOG('Indicator Data'!J36)&lt;M$195,0,10-(M$194-LOG('Indicator Data'!J36))/(M$194-M$195)*10))),1)</f>
        <v>4.9000000000000004</v>
      </c>
      <c r="N33" s="60">
        <f>'Indicator Data'!C36/'Indicator Data'!$BD36</f>
        <v>7.5541032082914329E-4</v>
      </c>
      <c r="O33" s="60">
        <f>'Indicator Data'!D36/'Indicator Data'!$BD36</f>
        <v>2.8067506463474672E-6</v>
      </c>
      <c r="P33" s="60">
        <f>IF(F33=0.1,0,'Indicator Data'!E36/'Indicator Data'!$BD36)</f>
        <v>2.7218670537930549E-3</v>
      </c>
      <c r="Q33" s="60">
        <f>'Indicator Data'!F36/'Indicator Data'!$BD36</f>
        <v>4.1333228250951226E-6</v>
      </c>
      <c r="R33" s="60">
        <f>'Indicator Data'!G36/'Indicator Data'!$BD36</f>
        <v>6.8706731123157022E-4</v>
      </c>
      <c r="S33" s="60">
        <f>'Indicator Data'!H36/'Indicator Data'!$BD36</f>
        <v>2.0946794165735563E-5</v>
      </c>
      <c r="T33" s="60">
        <f>'Indicator Data'!I36/'Indicator Data'!$BD36</f>
        <v>1.5969020602417201E-6</v>
      </c>
      <c r="U33" s="60">
        <f>'Indicator Data'!J36/'Indicator Data'!$BD36</f>
        <v>2.5947089460169518E-5</v>
      </c>
      <c r="V33" s="59">
        <f t="shared" si="3"/>
        <v>3.8</v>
      </c>
      <c r="W33" s="59">
        <f t="shared" si="4"/>
        <v>0</v>
      </c>
      <c r="X33" s="59">
        <f t="shared" si="5"/>
        <v>2.1</v>
      </c>
      <c r="Y33" s="59">
        <f t="shared" si="6"/>
        <v>1.8</v>
      </c>
      <c r="Z33" s="59">
        <f t="shared" si="7"/>
        <v>6.9</v>
      </c>
      <c r="AA33" s="59">
        <f t="shared" si="8"/>
        <v>0.4</v>
      </c>
      <c r="AB33" s="59">
        <f t="shared" si="9"/>
        <v>0</v>
      </c>
      <c r="AC33" s="59">
        <f t="shared" si="10"/>
        <v>0.2</v>
      </c>
      <c r="AD33" s="59">
        <f t="shared" si="11"/>
        <v>0</v>
      </c>
      <c r="AE33" s="59">
        <f t="shared" si="12"/>
        <v>0.1</v>
      </c>
      <c r="AF33" s="59">
        <f t="shared" si="13"/>
        <v>0</v>
      </c>
      <c r="AG33" s="59">
        <f>ROUND(IF('Indicator Data'!K36=0,0,IF('Indicator Data'!K36&gt;AG$194,10,IF('Indicator Data'!K36&lt;AG$195,0,10-(AG$194-'Indicator Data'!K36)/(AG$194-AG$195)*10))),1)</f>
        <v>2</v>
      </c>
      <c r="AH33" s="59">
        <f t="shared" si="14"/>
        <v>6.2</v>
      </c>
      <c r="AI33" s="59">
        <f t="shared" si="15"/>
        <v>1.7</v>
      </c>
      <c r="AJ33" s="59">
        <f t="shared" si="16"/>
        <v>3.2</v>
      </c>
      <c r="AK33" s="59">
        <f t="shared" si="17"/>
        <v>3.5</v>
      </c>
      <c r="AL33" s="59">
        <f t="shared" si="18"/>
        <v>3.4</v>
      </c>
      <c r="AM33" s="59">
        <f t="shared" si="19"/>
        <v>0.8</v>
      </c>
      <c r="AN33" s="59">
        <f t="shared" si="20"/>
        <v>2.8</v>
      </c>
      <c r="AO33" s="61">
        <f t="shared" si="21"/>
        <v>4.8</v>
      </c>
      <c r="AP33" s="61">
        <f t="shared" si="22"/>
        <v>5.2</v>
      </c>
      <c r="AQ33" s="61">
        <f t="shared" si="23"/>
        <v>6.9</v>
      </c>
      <c r="AR33" s="61">
        <f t="shared" si="24"/>
        <v>2.6</v>
      </c>
      <c r="AS33" s="59">
        <f t="shared" si="25"/>
        <v>2.4</v>
      </c>
      <c r="AT33" s="59">
        <f>IF('Indicator Data'!L36="No data","x",IF('Indicator Data'!BE36&lt;1000,"x",ROUND((IF('Indicator Data'!L36&gt;AT$194,10,IF('Indicator Data'!L36&lt;AT$195,0,10-(AT$194-'Indicator Data'!L36)/(AT$194-AT$195)*10))),1)))</f>
        <v>7.1</v>
      </c>
      <c r="AU33" s="61">
        <f t="shared" si="26"/>
        <v>4.8</v>
      </c>
      <c r="AV33" s="62">
        <f t="shared" si="27"/>
        <v>5</v>
      </c>
      <c r="AW33" s="59">
        <f>ROUND(IF('Indicator Data'!M36=0,0,IF('Indicator Data'!M36&gt;AW$194,10,IF('Indicator Data'!M36&lt;AW$195,0,10-(AW$194-'Indicator Data'!M36)/(AW$194-AW$195)*10))),1)</f>
        <v>0.3</v>
      </c>
      <c r="AX33" s="59">
        <f>ROUND(IF('Indicator Data'!N36=0,0,IF(LOG('Indicator Data'!N36)&gt;LOG(AX$194),10,IF(LOG('Indicator Data'!N36)&lt;LOG(AX$195),0,10-(LOG(AX$194)-LOG('Indicator Data'!N36))/(LOG(AX$194)-LOG(AX$195))*10))),1)</f>
        <v>0.9</v>
      </c>
      <c r="AY33" s="61">
        <f t="shared" si="28"/>
        <v>0.6</v>
      </c>
      <c r="AZ33" s="59">
        <f>'Indicator Data'!O36</f>
        <v>0</v>
      </c>
      <c r="BA33" s="59">
        <f>'Indicator Data'!P36</f>
        <v>0</v>
      </c>
      <c r="BB33" s="61">
        <f t="shared" si="29"/>
        <v>0</v>
      </c>
      <c r="BC33" s="62">
        <f t="shared" si="30"/>
        <v>0.4</v>
      </c>
      <c r="BD33" s="16"/>
      <c r="BE33" s="108"/>
    </row>
    <row r="34" spans="1:57" s="4" customFormat="1" x14ac:dyDescent="0.25">
      <c r="A34" s="131" t="s">
        <v>60</v>
      </c>
      <c r="B34" s="63" t="s">
        <v>59</v>
      </c>
      <c r="C34" s="59">
        <f>ROUND(IF('Indicator Data'!C37=0,0.1,IF(LOG('Indicator Data'!C37)&gt;C$194,10,IF(LOG('Indicator Data'!C37)&lt;C$195,0,10-(C$194-LOG('Indicator Data'!C37))/(C$194-C$195)*10))),1)</f>
        <v>1.8</v>
      </c>
      <c r="D34" s="59">
        <f>ROUND(IF('Indicator Data'!D37=0,0.1,IF(LOG('Indicator Data'!D37)&gt;D$194,10,IF(LOG('Indicator Data'!D37)&lt;D$195,0,10-(D$194-LOG('Indicator Data'!D37))/(D$194-D$195)*10))),1)</f>
        <v>0.1</v>
      </c>
      <c r="E34" s="59">
        <f t="shared" si="0"/>
        <v>1</v>
      </c>
      <c r="F34" s="59">
        <f>ROUND(IF('Indicator Data'!E37="No data",0.1,IF('Indicator Data'!E37=0,0,IF(LOG('Indicator Data'!E37)&gt;F$194,10,IF(LOG('Indicator Data'!E37)&lt;F$195,0,10-(F$194-LOG('Indicator Data'!E37))/(F$194-F$195)*10)))),1)</f>
        <v>6.4</v>
      </c>
      <c r="G34" s="59">
        <f>ROUND(IF('Indicator Data'!F37=0,0,IF(LOG('Indicator Data'!F37)&gt;G$194,10,IF(LOG('Indicator Data'!F37)&lt;G$195,0,10-(G$194-LOG('Indicator Data'!F37))/(G$194-G$195)*10))),1)</f>
        <v>0</v>
      </c>
      <c r="H34" s="59">
        <f>ROUND(IF('Indicator Data'!G37=0,0,IF(LOG('Indicator Data'!G37)&gt;H$194,10,IF(LOG('Indicator Data'!G37)&lt;H$195,0,10-(H$194-LOG('Indicator Data'!G37))/(H$194-H$195)*10))),1)</f>
        <v>0</v>
      </c>
      <c r="I34" s="59">
        <f>ROUND(IF('Indicator Data'!H37=0,0,IF(LOG('Indicator Data'!H37)&gt;I$194,10,IF(LOG('Indicator Data'!H37)&lt;I$195,0,10-(I$194-LOG('Indicator Data'!H37))/(I$194-I$195)*10))),1)</f>
        <v>0</v>
      </c>
      <c r="J34" s="59">
        <f t="shared" si="1"/>
        <v>0</v>
      </c>
      <c r="K34" s="59">
        <f>ROUND(IF('Indicator Data'!I37=0,0,IF(LOG('Indicator Data'!I37)&gt;K$194,10,IF(LOG('Indicator Data'!I37)&lt;K$195,0,10-(K$194-LOG('Indicator Data'!I37))/(K$194-K$195)*10))),1)</f>
        <v>0</v>
      </c>
      <c r="L34" s="59">
        <f t="shared" si="2"/>
        <v>0</v>
      </c>
      <c r="M34" s="59">
        <f>ROUND(IF('Indicator Data'!J37=0,0,IF(LOG('Indicator Data'!J37)&gt;M$194,10,IF(LOG('Indicator Data'!J37)&lt;M$195,0,10-(M$194-LOG('Indicator Data'!J37))/(M$194-M$195)*10))),1)</f>
        <v>0</v>
      </c>
      <c r="N34" s="60">
        <f>'Indicator Data'!C37/'Indicator Data'!$BD37</f>
        <v>1.1077009679795959E-5</v>
      </c>
      <c r="O34" s="60">
        <f>'Indicator Data'!D37/'Indicator Data'!$BD37</f>
        <v>0</v>
      </c>
      <c r="P34" s="60">
        <f>IF(F34=0.1,0,'Indicator Data'!E37/'Indicator Data'!$BD37)</f>
        <v>7.6318635697762349E-3</v>
      </c>
      <c r="Q34" s="60">
        <f>'Indicator Data'!F37/'Indicator Data'!$BD37</f>
        <v>0</v>
      </c>
      <c r="R34" s="60">
        <f>'Indicator Data'!G37/'Indicator Data'!$BD37</f>
        <v>0</v>
      </c>
      <c r="S34" s="60">
        <f>'Indicator Data'!H37/'Indicator Data'!$BD37</f>
        <v>0</v>
      </c>
      <c r="T34" s="60">
        <f>'Indicator Data'!I37/'Indicator Data'!$BD37</f>
        <v>0</v>
      </c>
      <c r="U34" s="60">
        <f>'Indicator Data'!J37/'Indicator Data'!$BD37</f>
        <v>0</v>
      </c>
      <c r="V34" s="59">
        <f t="shared" si="3"/>
        <v>0.1</v>
      </c>
      <c r="W34" s="59">
        <f t="shared" si="4"/>
        <v>0</v>
      </c>
      <c r="X34" s="59">
        <f t="shared" si="5"/>
        <v>0.1</v>
      </c>
      <c r="Y34" s="59">
        <f t="shared" si="6"/>
        <v>5.0999999999999996</v>
      </c>
      <c r="Z34" s="59">
        <f t="shared" si="7"/>
        <v>0</v>
      </c>
      <c r="AA34" s="59">
        <f t="shared" si="8"/>
        <v>0</v>
      </c>
      <c r="AB34" s="59">
        <f t="shared" si="9"/>
        <v>0</v>
      </c>
      <c r="AC34" s="59">
        <f t="shared" si="10"/>
        <v>0</v>
      </c>
      <c r="AD34" s="59">
        <f t="shared" si="11"/>
        <v>0</v>
      </c>
      <c r="AE34" s="59">
        <f t="shared" si="12"/>
        <v>0</v>
      </c>
      <c r="AF34" s="59">
        <f t="shared" si="13"/>
        <v>0</v>
      </c>
      <c r="AG34" s="59">
        <f>ROUND(IF('Indicator Data'!K37=0,0,IF('Indicator Data'!K37&gt;AG$194,10,IF('Indicator Data'!K37&lt;AG$195,0,10-(AG$194-'Indicator Data'!K37)/(AG$194-AG$195)*10))),1)</f>
        <v>0</v>
      </c>
      <c r="AH34" s="59">
        <f t="shared" si="14"/>
        <v>1</v>
      </c>
      <c r="AI34" s="59">
        <f t="shared" si="15"/>
        <v>0.1</v>
      </c>
      <c r="AJ34" s="59">
        <f t="shared" si="16"/>
        <v>0</v>
      </c>
      <c r="AK34" s="59">
        <f t="shared" si="17"/>
        <v>0</v>
      </c>
      <c r="AL34" s="59">
        <f t="shared" si="18"/>
        <v>0</v>
      </c>
      <c r="AM34" s="59">
        <f t="shared" si="19"/>
        <v>0</v>
      </c>
      <c r="AN34" s="59">
        <f t="shared" si="20"/>
        <v>0</v>
      </c>
      <c r="AO34" s="61">
        <f t="shared" si="21"/>
        <v>0.6</v>
      </c>
      <c r="AP34" s="61">
        <f t="shared" si="22"/>
        <v>5.8</v>
      </c>
      <c r="AQ34" s="61">
        <f t="shared" si="23"/>
        <v>0</v>
      </c>
      <c r="AR34" s="61">
        <f t="shared" si="24"/>
        <v>0</v>
      </c>
      <c r="AS34" s="59">
        <f t="shared" si="25"/>
        <v>0</v>
      </c>
      <c r="AT34" s="59">
        <f>IF('Indicator Data'!L37="No data","x",IF('Indicator Data'!BE37&lt;1000,"x",ROUND((IF('Indicator Data'!L37&gt;AT$194,10,IF('Indicator Data'!L37&lt;AT$195,0,10-(AT$194-'Indicator Data'!L37)/(AT$194-AT$195)*10))),1)))</f>
        <v>1</v>
      </c>
      <c r="AU34" s="61">
        <f t="shared" si="26"/>
        <v>0.5</v>
      </c>
      <c r="AV34" s="62">
        <f t="shared" si="27"/>
        <v>1.7</v>
      </c>
      <c r="AW34" s="59">
        <f>ROUND(IF('Indicator Data'!M37=0,0,IF('Indicator Data'!M37&gt;AW$194,10,IF('Indicator Data'!M37&lt;AW$195,0,10-(AW$194-'Indicator Data'!M37)/(AW$194-AW$195)*10))),1)</f>
        <v>10</v>
      </c>
      <c r="AX34" s="59">
        <f>ROUND(IF('Indicator Data'!N37=0,0,IF(LOG('Indicator Data'!N37)&gt;LOG(AX$194),10,IF(LOG('Indicator Data'!N37)&lt;LOG(AX$195),0,10-(LOG(AX$194)-LOG('Indicator Data'!N37))/(LOG(AX$194)-LOG(AX$195))*10))),1)</f>
        <v>9.9</v>
      </c>
      <c r="AY34" s="61">
        <f t="shared" si="28"/>
        <v>10</v>
      </c>
      <c r="AZ34" s="59">
        <f>'Indicator Data'!O37</f>
        <v>5</v>
      </c>
      <c r="BA34" s="59">
        <f>'Indicator Data'!P37</f>
        <v>0</v>
      </c>
      <c r="BB34" s="61">
        <f t="shared" si="29"/>
        <v>10</v>
      </c>
      <c r="BC34" s="62">
        <f t="shared" si="30"/>
        <v>10</v>
      </c>
      <c r="BD34" s="16"/>
      <c r="BE34" s="108"/>
    </row>
    <row r="35" spans="1:57" s="4" customFormat="1" x14ac:dyDescent="0.25">
      <c r="A35" s="131" t="s">
        <v>62</v>
      </c>
      <c r="B35" s="63" t="s">
        <v>61</v>
      </c>
      <c r="C35" s="59">
        <f>ROUND(IF('Indicator Data'!C38=0,0.1,IF(LOG('Indicator Data'!C38)&gt;C$194,10,IF(LOG('Indicator Data'!C38)&lt;C$195,0,10-(C$194-LOG('Indicator Data'!C38))/(C$194-C$195)*10))),1)</f>
        <v>0.1</v>
      </c>
      <c r="D35" s="59">
        <f>ROUND(IF('Indicator Data'!D38=0,0.1,IF(LOG('Indicator Data'!D38)&gt;D$194,10,IF(LOG('Indicator Data'!D38)&lt;D$195,0,10-(D$194-LOG('Indicator Data'!D38))/(D$194-D$195)*10))),1)</f>
        <v>0.1</v>
      </c>
      <c r="E35" s="59">
        <f t="shared" ref="E35:E66" si="31">ROUND((10-GEOMEAN(((10-C35)/10*9+1),((10-D35)/10*9+1)))/9*10,1)</f>
        <v>0.1</v>
      </c>
      <c r="F35" s="59">
        <f>ROUND(IF('Indicator Data'!E38="No data",0.1,IF('Indicator Data'!E38=0,0,IF(LOG('Indicator Data'!E38)&gt;F$194,10,IF(LOG('Indicator Data'!E38)&lt;F$195,0,10-(F$194-LOG('Indicator Data'!E38))/(F$194-F$195)*10)))),1)</f>
        <v>7.9</v>
      </c>
      <c r="G35" s="59">
        <f>ROUND(IF('Indicator Data'!F38=0,0,IF(LOG('Indicator Data'!F38)&gt;G$194,10,IF(LOG('Indicator Data'!F38)&lt;G$195,0,10-(G$194-LOG('Indicator Data'!F38))/(G$194-G$195)*10))),1)</f>
        <v>0</v>
      </c>
      <c r="H35" s="59">
        <f>ROUND(IF('Indicator Data'!G38=0,0,IF(LOG('Indicator Data'!G38)&gt;H$194,10,IF(LOG('Indicator Data'!G38)&lt;H$195,0,10-(H$194-LOG('Indicator Data'!G38))/(H$194-H$195)*10))),1)</f>
        <v>0</v>
      </c>
      <c r="I35" s="59">
        <f>ROUND(IF('Indicator Data'!H38=0,0,IF(LOG('Indicator Data'!H38)&gt;I$194,10,IF(LOG('Indicator Data'!H38)&lt;I$195,0,10-(I$194-LOG('Indicator Data'!H38))/(I$194-I$195)*10))),1)</f>
        <v>0</v>
      </c>
      <c r="J35" s="59">
        <f t="shared" ref="J35:J66" si="32">ROUND((10-GEOMEAN(((10-H35)/10*9+1),((10-I35)/10*9+1)))/9*10,1)</f>
        <v>0</v>
      </c>
      <c r="K35" s="59">
        <f>ROUND(IF('Indicator Data'!I38=0,0,IF(LOG('Indicator Data'!I38)&gt;K$194,10,IF(LOG('Indicator Data'!I38)&lt;K$195,0,10-(K$194-LOG('Indicator Data'!I38))/(K$194-K$195)*10))),1)</f>
        <v>0</v>
      </c>
      <c r="L35" s="59">
        <f t="shared" ref="L35:L66" si="33">ROUND((10-GEOMEAN(((10-J35)/10*9+1),((10-K35)/10*9+1)))/9*10,1)</f>
        <v>0</v>
      </c>
      <c r="M35" s="59">
        <f>ROUND(IF('Indicator Data'!J38=0,0,IF(LOG('Indicator Data'!J38)&gt;M$194,10,IF(LOG('Indicator Data'!J38)&lt;M$195,0,10-(M$194-LOG('Indicator Data'!J38))/(M$194-M$195)*10))),1)</f>
        <v>10</v>
      </c>
      <c r="N35" s="60">
        <f>'Indicator Data'!C38/'Indicator Data'!$BD38</f>
        <v>0</v>
      </c>
      <c r="O35" s="60">
        <f>'Indicator Data'!D38/'Indicator Data'!$BD38</f>
        <v>0</v>
      </c>
      <c r="P35" s="60">
        <f>IF(F35=0.1,0,'Indicator Data'!E38/'Indicator Data'!$BD38)</f>
        <v>1.0537462256412038E-2</v>
      </c>
      <c r="Q35" s="60">
        <f>'Indicator Data'!F38/'Indicator Data'!$BD38</f>
        <v>0</v>
      </c>
      <c r="R35" s="60">
        <f>'Indicator Data'!G38/'Indicator Data'!$BD38</f>
        <v>0</v>
      </c>
      <c r="S35" s="60">
        <f>'Indicator Data'!H38/'Indicator Data'!$BD38</f>
        <v>0</v>
      </c>
      <c r="T35" s="60">
        <f>'Indicator Data'!I38/'Indicator Data'!$BD38</f>
        <v>0</v>
      </c>
      <c r="U35" s="60">
        <f>'Indicator Data'!J38/'Indicator Data'!$BD38</f>
        <v>1.1823433916871032E-2</v>
      </c>
      <c r="V35" s="59">
        <f t="shared" ref="V35:V66" si="34">ROUND(IF(N35&gt;V$194,10,IF(N35&lt;V$195,0,10-(V$194-N35)/(V$194-V$195)*10)),1)</f>
        <v>0</v>
      </c>
      <c r="W35" s="59">
        <f t="shared" ref="W35:W66" si="35">ROUND(IF(O35&gt;W$194,10,IF(O35&lt;W$195,0,10-(W$194-O35)/(W$194-W$195)*10)),1)</f>
        <v>0</v>
      </c>
      <c r="X35" s="59">
        <f t="shared" ref="X35:X66" si="36">ROUND(((10-GEOMEAN(((10-V35)/10*9+1),((10-W35)/10*9+1)))/9*10),1)</f>
        <v>0</v>
      </c>
      <c r="Y35" s="59">
        <f t="shared" ref="Y35:Y66" si="37">ROUND(IF(P35=0,0.1,IF(P35&gt;Y$194,10,IF(P35&lt;Y$195,0,10-(Y$194-P35)/(Y$194-Y$195)*10))),1)</f>
        <v>7</v>
      </c>
      <c r="Z35" s="59">
        <f t="shared" ref="Z35:Z66" si="38">ROUND(IF(Q35=0,0,IF(LOG(Q35)&gt;Z$194,10,IF(LOG(Q35)&lt;=Z$195,0,10-(Z$194-LOG(Q35))/(Z$194-Z$195)*10))),1)</f>
        <v>0</v>
      </c>
      <c r="AA35" s="59">
        <f t="shared" ref="AA35:AA66" si="39">ROUND(IF(R35&gt;AA$194,10,IF(R35&lt;AA$195,0,10-(AA$194-R35)/(AA$194-AA$195)*10)),1)</f>
        <v>0</v>
      </c>
      <c r="AB35" s="59">
        <f t="shared" ref="AB35:AB66" si="40">ROUND(IF(S35&gt;AB$194,10,IF(S35&lt;AB$195,0,10-(AB$194-S35)/(AB$194-AB$195)*10)),1)</f>
        <v>0</v>
      </c>
      <c r="AC35" s="59">
        <f t="shared" ref="AC35:AC66" si="41">ROUND(((10-GEOMEAN(((10-AA35)/10*9+1),((10-AB35)/10*9+1)))/9*10),1)</f>
        <v>0</v>
      </c>
      <c r="AD35" s="59">
        <f t="shared" ref="AD35:AD66" si="42">ROUND(IF(T35=0,0,IF(T35&gt;AD$194,10,IF(T35&lt;=AD$195,0,10-(AD$194-T35)/(AD$194-AD$195)*10))),1)</f>
        <v>0</v>
      </c>
      <c r="AE35" s="59">
        <f t="shared" ref="AE35:AE66" si="43">ROUND((10-GEOMEAN(((10-AC35)/10*9+1),((10-AD35)/10*9+1)))/9*10,1)</f>
        <v>0</v>
      </c>
      <c r="AF35" s="59">
        <f t="shared" ref="AF35:AF66" si="44">ROUND(IF(U35&gt;AF$194,10,IF(U35&lt;AF$195,0,10-(AF$194-U35)/(AF$194-AF$195)*10)),1)</f>
        <v>3.9</v>
      </c>
      <c r="AG35" s="59">
        <f>ROUND(IF('Indicator Data'!K38=0,0,IF('Indicator Data'!K38&gt;AG$194,10,IF('Indicator Data'!K38&lt;AG$195,0,10-(AG$194-'Indicator Data'!K38)/(AG$194-AG$195)*10))),1)</f>
        <v>5.0999999999999996</v>
      </c>
      <c r="AH35" s="59">
        <f t="shared" ref="AH35:AH66" si="45">ROUND(AVERAGE(C35,V35),1)</f>
        <v>0.1</v>
      </c>
      <c r="AI35" s="59">
        <f t="shared" ref="AI35:AI66" si="46">ROUND(AVERAGE(D35,W35),1)</f>
        <v>0.1</v>
      </c>
      <c r="AJ35" s="59">
        <f t="shared" ref="AJ35:AJ66" si="47">ROUND(AVERAGE(AA35,H35),1)</f>
        <v>0</v>
      </c>
      <c r="AK35" s="59">
        <f t="shared" ref="AK35:AK66" si="48">ROUND(AVERAGE(AB35,I35),1)</f>
        <v>0</v>
      </c>
      <c r="AL35" s="59">
        <f t="shared" ref="AL35:AL66" si="49">ROUND((10-GEOMEAN(((10-AJ35)/10*9+1),((10-AK35)/10*9+1)))/9*10,1)</f>
        <v>0</v>
      </c>
      <c r="AM35" s="59">
        <f t="shared" ref="AM35:AM66" si="50">ROUND(AVERAGE(AD35,K35),1)</f>
        <v>0</v>
      </c>
      <c r="AN35" s="59">
        <f t="shared" ref="AN35:AN66" si="51">ROUND((10-GEOMEAN(((10-M35)/10*9+1),((10-AF35)/10*9+1)))/9*10,1)</f>
        <v>8.3000000000000007</v>
      </c>
      <c r="AO35" s="61">
        <f t="shared" ref="AO35:AO66" si="52">ROUND((10-GEOMEAN(((10-E35)/10*9+1),((10-X35)/10*9+1)))/9*10,1)</f>
        <v>0.1</v>
      </c>
      <c r="AP35" s="61">
        <f t="shared" ref="AP35:AP66" si="53">ROUND(IF(AND(Y35="x",F35="x"),"x",(10-GEOMEAN(((10-F35)/10*9+1),((10-Y35)/10*9+1)))/9*10),1)</f>
        <v>7.5</v>
      </c>
      <c r="AQ35" s="61">
        <f t="shared" ref="AQ35:AQ66" si="54">ROUND((10-GEOMEAN(((10-G35)/10*9+1),((10-Z35)/10*9+1)))/9*10,1)</f>
        <v>0</v>
      </c>
      <c r="AR35" s="61">
        <f t="shared" ref="AR35:AR66" si="55">ROUND((10-GEOMEAN(((10-L35)/10*9+1),((10-AE35)/10*9+1)))/9*10,1)</f>
        <v>0</v>
      </c>
      <c r="AS35" s="59">
        <f t="shared" ref="AS35:AS66" si="56">ROUND(AVERAGE(AG35,AN35),1)</f>
        <v>6.7</v>
      </c>
      <c r="AT35" s="59">
        <f>IF('Indicator Data'!L38="No data","x",IF('Indicator Data'!BE38&lt;1000,"x",ROUND((IF('Indicator Data'!L38&gt;AT$194,10,IF('Indicator Data'!L38&lt;AT$195,0,10-(AT$194-'Indicator Data'!L38)/(AT$194-AT$195)*10))),1)))</f>
        <v>4</v>
      </c>
      <c r="AU35" s="61">
        <f t="shared" ref="AU35:AU66" si="57">ROUND(AVERAGE(AS35,AT35),1)</f>
        <v>5.4</v>
      </c>
      <c r="AV35" s="62">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3.4</v>
      </c>
      <c r="AW35" s="59">
        <f>ROUND(IF('Indicator Data'!M38=0,0,IF('Indicator Data'!M38&gt;AW$194,10,IF('Indicator Data'!M38&lt;AW$195,0,10-(AW$194-'Indicator Data'!M38)/(AW$194-AW$195)*10))),1)</f>
        <v>10</v>
      </c>
      <c r="AX35" s="59">
        <f>ROUND(IF('Indicator Data'!N38=0,0,IF(LOG('Indicator Data'!N38)&gt;LOG(AX$194),10,IF(LOG('Indicator Data'!N38)&lt;LOG(AX$195),0,10-(LOG(AX$194)-LOG('Indicator Data'!N38))/(LOG(AX$194)-LOG(AX$195))*10))),1)</f>
        <v>10</v>
      </c>
      <c r="AY35" s="61">
        <f t="shared" ref="AY35:AY66" si="59">ROUND((10-GEOMEAN(((10-AW35)/10*9+1),((10-AX35)/10*9+1)))/9*10,1)</f>
        <v>10</v>
      </c>
      <c r="AZ35" s="59">
        <f>'Indicator Data'!O38</f>
        <v>0</v>
      </c>
      <c r="BA35" s="59">
        <f>'Indicator Data'!P38</f>
        <v>0</v>
      </c>
      <c r="BB35" s="61">
        <f t="shared" ref="BB35:BB66" si="60">ROUND(IF(AZ35=5,10,IF(BA35=5,9,IF(AZ35=4,8,IF(BA35=4,7,0)))),1)</f>
        <v>0</v>
      </c>
      <c r="BC35" s="62">
        <f t="shared" ref="BC35:BC66" si="61">ROUND(IF(BB35&gt;5,BB35,AY35/10*7),1)</f>
        <v>7</v>
      </c>
      <c r="BD35" s="16"/>
      <c r="BE35" s="108"/>
    </row>
    <row r="36" spans="1:57" s="4" customFormat="1" x14ac:dyDescent="0.25">
      <c r="A36" s="131" t="s">
        <v>64</v>
      </c>
      <c r="B36" s="63" t="s">
        <v>63</v>
      </c>
      <c r="C36" s="59">
        <f>ROUND(IF('Indicator Data'!C39=0,0.1,IF(LOG('Indicator Data'!C39)&gt;C$194,10,IF(LOG('Indicator Data'!C39)&lt;C$195,0,10-(C$194-LOG('Indicator Data'!C39))/(C$194-C$195)*10))),1)</f>
        <v>8.9</v>
      </c>
      <c r="D36" s="59">
        <f>ROUND(IF('Indicator Data'!D39=0,0.1,IF(LOG('Indicator Data'!D39)&gt;D$194,10,IF(LOG('Indicator Data'!D39)&lt;D$195,0,10-(D$194-LOG('Indicator Data'!D39))/(D$194-D$195)*10))),1)</f>
        <v>10</v>
      </c>
      <c r="E36" s="59">
        <f t="shared" si="31"/>
        <v>9.5</v>
      </c>
      <c r="F36" s="59">
        <f>ROUND(IF('Indicator Data'!E39="No data",0.1,IF('Indicator Data'!E39=0,0,IF(LOG('Indicator Data'!E39)&gt;F$194,10,IF(LOG('Indicator Data'!E39)&lt;F$195,0,10-(F$194-LOG('Indicator Data'!E39))/(F$194-F$195)*10)))),1)</f>
        <v>7.3</v>
      </c>
      <c r="G36" s="59">
        <f>ROUND(IF('Indicator Data'!F39=0,0,IF(LOG('Indicator Data'!F39)&gt;G$194,10,IF(LOG('Indicator Data'!F39)&lt;G$195,0,10-(G$194-LOG('Indicator Data'!F39))/(G$194-G$195)*10))),1)</f>
        <v>8.5</v>
      </c>
      <c r="H36" s="59">
        <f>ROUND(IF('Indicator Data'!G39=0,0,IF(LOG('Indicator Data'!G39)&gt;H$194,10,IF(LOG('Indicator Data'!G39)&lt;H$195,0,10-(H$194-LOG('Indicator Data'!G39))/(H$194-H$195)*10))),1)</f>
        <v>0</v>
      </c>
      <c r="I36" s="59">
        <f>ROUND(IF('Indicator Data'!H39=0,0,IF(LOG('Indicator Data'!H39)&gt;I$194,10,IF(LOG('Indicator Data'!H39)&lt;I$195,0,10-(I$194-LOG('Indicator Data'!H39))/(I$194-I$195)*10))),1)</f>
        <v>0</v>
      </c>
      <c r="J36" s="59">
        <f t="shared" si="32"/>
        <v>0</v>
      </c>
      <c r="K36" s="59">
        <f>ROUND(IF('Indicator Data'!I39=0,0,IF(LOG('Indicator Data'!I39)&gt;K$194,10,IF(LOG('Indicator Data'!I39)&lt;K$195,0,10-(K$194-LOG('Indicator Data'!I39))/(K$194-K$195)*10))),1)</f>
        <v>0</v>
      </c>
      <c r="L36" s="59">
        <f t="shared" si="33"/>
        <v>0</v>
      </c>
      <c r="M36" s="59">
        <f>ROUND(IF('Indicator Data'!J39=0,0,IF(LOG('Indicator Data'!J39)&gt;M$194,10,IF(LOG('Indicator Data'!J39)&lt;M$195,0,10-(M$194-LOG('Indicator Data'!J39))/(M$194-M$195)*10))),1)</f>
        <v>0</v>
      </c>
      <c r="N36" s="60">
        <f>'Indicator Data'!C39/'Indicator Data'!$BD39</f>
        <v>2.0161945998619715E-3</v>
      </c>
      <c r="O36" s="60">
        <f>'Indicator Data'!D39/'Indicator Data'!$BD39</f>
        <v>1.5959721480591114E-3</v>
      </c>
      <c r="P36" s="60">
        <f>IF(F36=0.1,0,'Indicator Data'!E39/'Indicator Data'!$BD39)</f>
        <v>4.6079671687451916E-3</v>
      </c>
      <c r="Q36" s="60">
        <f>'Indicator Data'!F39/'Indicator Data'!$BD39</f>
        <v>6.6466894804925695E-5</v>
      </c>
      <c r="R36" s="60">
        <f>'Indicator Data'!G39/'Indicator Data'!$BD39</f>
        <v>0</v>
      </c>
      <c r="S36" s="60">
        <f>'Indicator Data'!H39/'Indicator Data'!$BD39</f>
        <v>0</v>
      </c>
      <c r="T36" s="60">
        <f>'Indicator Data'!I39/'Indicator Data'!$BD39</f>
        <v>0</v>
      </c>
      <c r="U36" s="60">
        <f>'Indicator Data'!J39/'Indicator Data'!$BD39</f>
        <v>0</v>
      </c>
      <c r="V36" s="59">
        <f t="shared" si="34"/>
        <v>10</v>
      </c>
      <c r="W36" s="59">
        <f t="shared" si="35"/>
        <v>10</v>
      </c>
      <c r="X36" s="59">
        <f t="shared" si="36"/>
        <v>10</v>
      </c>
      <c r="Y36" s="59">
        <f t="shared" si="37"/>
        <v>3.1</v>
      </c>
      <c r="Z36" s="59">
        <f t="shared" si="38"/>
        <v>9.6</v>
      </c>
      <c r="AA36" s="59">
        <f t="shared" si="39"/>
        <v>0</v>
      </c>
      <c r="AB36" s="59">
        <f t="shared" si="40"/>
        <v>0</v>
      </c>
      <c r="AC36" s="59">
        <f t="shared" si="41"/>
        <v>0</v>
      </c>
      <c r="AD36" s="59">
        <f t="shared" si="42"/>
        <v>0</v>
      </c>
      <c r="AE36" s="59">
        <f t="shared" si="43"/>
        <v>0</v>
      </c>
      <c r="AF36" s="59">
        <f t="shared" si="44"/>
        <v>0</v>
      </c>
      <c r="AG36" s="59">
        <f>ROUND(IF('Indicator Data'!K39=0,0,IF('Indicator Data'!K39&gt;AG$194,10,IF('Indicator Data'!K39&lt;AG$195,0,10-(AG$194-'Indicator Data'!K39)/(AG$194-AG$195)*10))),1)</f>
        <v>1</v>
      </c>
      <c r="AH36" s="59">
        <f t="shared" si="45"/>
        <v>9.5</v>
      </c>
      <c r="AI36" s="59">
        <f t="shared" si="46"/>
        <v>10</v>
      </c>
      <c r="AJ36" s="59">
        <f t="shared" si="47"/>
        <v>0</v>
      </c>
      <c r="AK36" s="59">
        <f t="shared" si="48"/>
        <v>0</v>
      </c>
      <c r="AL36" s="59">
        <f t="shared" si="49"/>
        <v>0</v>
      </c>
      <c r="AM36" s="59">
        <f t="shared" si="50"/>
        <v>0</v>
      </c>
      <c r="AN36" s="59">
        <f t="shared" si="51"/>
        <v>0</v>
      </c>
      <c r="AO36" s="61">
        <f t="shared" si="52"/>
        <v>9.8000000000000007</v>
      </c>
      <c r="AP36" s="61">
        <f t="shared" si="53"/>
        <v>5.6</v>
      </c>
      <c r="AQ36" s="61">
        <f t="shared" si="54"/>
        <v>9.1</v>
      </c>
      <c r="AR36" s="61">
        <f t="shared" si="55"/>
        <v>0</v>
      </c>
      <c r="AS36" s="59">
        <f t="shared" si="56"/>
        <v>0.5</v>
      </c>
      <c r="AT36" s="59">
        <f>IF('Indicator Data'!L39="No data","x",IF('Indicator Data'!BE39&lt;1000,"x",ROUND((IF('Indicator Data'!L39&gt;AT$194,10,IF('Indicator Data'!L39&lt;AT$195,0,10-(AT$194-'Indicator Data'!L39)/(AT$194-AT$195)*10))),1)))</f>
        <v>0</v>
      </c>
      <c r="AU36" s="61">
        <f t="shared" si="57"/>
        <v>0.3</v>
      </c>
      <c r="AV36" s="62">
        <f t="shared" si="58"/>
        <v>6.7</v>
      </c>
      <c r="AW36" s="59">
        <f>ROUND(IF('Indicator Data'!M39=0,0,IF('Indicator Data'!M39&gt;AW$194,10,IF('Indicator Data'!M39&lt;AW$195,0,10-(AW$194-'Indicator Data'!M39)/(AW$194-AW$195)*10))),1)</f>
        <v>1.1000000000000001</v>
      </c>
      <c r="AX36" s="59">
        <f>ROUND(IF('Indicator Data'!N39=0,0,IF(LOG('Indicator Data'!N39)&gt;LOG(AX$194),10,IF(LOG('Indicator Data'!N39)&lt;LOG(AX$195),0,10-(LOG(AX$194)-LOG('Indicator Data'!N39))/(LOG(AX$194)-LOG(AX$195))*10))),1)</f>
        <v>4.3</v>
      </c>
      <c r="AY36" s="61">
        <f t="shared" si="59"/>
        <v>2.9</v>
      </c>
      <c r="AZ36" s="59">
        <f>'Indicator Data'!O39</f>
        <v>0</v>
      </c>
      <c r="BA36" s="59">
        <f>'Indicator Data'!P39</f>
        <v>0</v>
      </c>
      <c r="BB36" s="61">
        <f t="shared" si="60"/>
        <v>0</v>
      </c>
      <c r="BC36" s="62">
        <f t="shared" si="61"/>
        <v>2</v>
      </c>
      <c r="BD36" s="16"/>
      <c r="BE36" s="108"/>
    </row>
    <row r="37" spans="1:57" s="4" customFormat="1" x14ac:dyDescent="0.25">
      <c r="A37" s="131" t="s">
        <v>376</v>
      </c>
      <c r="B37" s="63" t="s">
        <v>65</v>
      </c>
      <c r="C37" s="59">
        <f>ROUND(IF('Indicator Data'!C40=0,0.1,IF(LOG('Indicator Data'!C40)&gt;C$194,10,IF(LOG('Indicator Data'!C40)&lt;C$195,0,10-(C$194-LOG('Indicator Data'!C40))/(C$194-C$195)*10))),1)</f>
        <v>10</v>
      </c>
      <c r="D37" s="59">
        <f>ROUND(IF('Indicator Data'!D40=0,0.1,IF(LOG('Indicator Data'!D40)&gt;D$194,10,IF(LOG('Indicator Data'!D40)&lt;D$195,0,10-(D$194-LOG('Indicator Data'!D40))/(D$194-D$195)*10))),1)</f>
        <v>10</v>
      </c>
      <c r="E37" s="59">
        <f t="shared" si="31"/>
        <v>10</v>
      </c>
      <c r="F37" s="59">
        <f>ROUND(IF('Indicator Data'!E40="No data",0.1,IF('Indicator Data'!E40=0,0,IF(LOG('Indicator Data'!E40)&gt;F$194,10,IF(LOG('Indicator Data'!E40)&lt;F$195,0,10-(F$194-LOG('Indicator Data'!E40))/(F$194-F$195)*10)))),1)</f>
        <v>10</v>
      </c>
      <c r="G37" s="59">
        <f>ROUND(IF('Indicator Data'!F40=0,0,IF(LOG('Indicator Data'!F40)&gt;G$194,10,IF(LOG('Indicator Data'!F40)&lt;G$195,0,10-(G$194-LOG('Indicator Data'!F40))/(G$194-G$195)*10))),1)</f>
        <v>10</v>
      </c>
      <c r="H37" s="59">
        <f>ROUND(IF('Indicator Data'!G40=0,0,IF(LOG('Indicator Data'!G40)&gt;H$194,10,IF(LOG('Indicator Data'!G40)&lt;H$195,0,10-(H$194-LOG('Indicator Data'!G40))/(H$194-H$195)*10))),1)</f>
        <v>10</v>
      </c>
      <c r="I37" s="59">
        <f>ROUND(IF('Indicator Data'!H40=0,0,IF(LOG('Indicator Data'!H40)&gt;I$194,10,IF(LOG('Indicator Data'!H40)&lt;I$195,0,10-(I$194-LOG('Indicator Data'!H40))/(I$194-I$195)*10))),1)</f>
        <v>10</v>
      </c>
      <c r="J37" s="59">
        <f t="shared" si="32"/>
        <v>10</v>
      </c>
      <c r="K37" s="59">
        <f>ROUND(IF('Indicator Data'!I40=0,0,IF(LOG('Indicator Data'!I40)&gt;K$194,10,IF(LOG('Indicator Data'!I40)&lt;K$195,0,10-(K$194-LOG('Indicator Data'!I40))/(K$194-K$195)*10))),1)</f>
        <v>10</v>
      </c>
      <c r="L37" s="59">
        <f t="shared" si="33"/>
        <v>10</v>
      </c>
      <c r="M37" s="59">
        <f>ROUND(IF('Indicator Data'!J40=0,0,IF(LOG('Indicator Data'!J40)&gt;M$194,10,IF(LOG('Indicator Data'!J40)&lt;M$195,0,10-(M$194-LOG('Indicator Data'!J40))/(M$194-M$195)*10))),1)</f>
        <v>10</v>
      </c>
      <c r="N37" s="60">
        <f>'Indicator Data'!C40/'Indicator Data'!$BD40</f>
        <v>6.2899096122242897E-4</v>
      </c>
      <c r="O37" s="60">
        <f>'Indicator Data'!D40/'Indicator Data'!$BD40</f>
        <v>5.3915931399529715E-5</v>
      </c>
      <c r="P37" s="60">
        <f>IF(F37=0.1,0,'Indicator Data'!E40/'Indicator Data'!$BD40)</f>
        <v>6.74868904178805E-3</v>
      </c>
      <c r="Q37" s="60">
        <f>'Indicator Data'!F40/'Indicator Data'!$BD40</f>
        <v>1.1967647331793733E-5</v>
      </c>
      <c r="R37" s="60">
        <f>'Indicator Data'!G40/'Indicator Data'!$BD40</f>
        <v>7.4107619622994928E-3</v>
      </c>
      <c r="S37" s="60">
        <f>'Indicator Data'!H40/'Indicator Data'!$BD40</f>
        <v>2.1759070224582418E-3</v>
      </c>
      <c r="T37" s="60">
        <f>'Indicator Data'!I40/'Indicator Data'!$BD40</f>
        <v>1.5809324605537416E-3</v>
      </c>
      <c r="U37" s="60">
        <f>'Indicator Data'!J40/'Indicator Data'!$BD40</f>
        <v>1.1115935382847943E-2</v>
      </c>
      <c r="V37" s="59">
        <f t="shared" si="34"/>
        <v>3.1</v>
      </c>
      <c r="W37" s="59">
        <f t="shared" si="35"/>
        <v>0.5</v>
      </c>
      <c r="X37" s="59">
        <f t="shared" si="36"/>
        <v>1.9</v>
      </c>
      <c r="Y37" s="59">
        <f t="shared" si="37"/>
        <v>4.5</v>
      </c>
      <c r="Z37" s="59">
        <f t="shared" si="38"/>
        <v>8</v>
      </c>
      <c r="AA37" s="59">
        <f t="shared" si="39"/>
        <v>4.0999999999999996</v>
      </c>
      <c r="AB37" s="59">
        <f t="shared" si="40"/>
        <v>4.4000000000000004</v>
      </c>
      <c r="AC37" s="59">
        <f t="shared" si="41"/>
        <v>4.3</v>
      </c>
      <c r="AD37" s="59">
        <f t="shared" si="42"/>
        <v>1.6</v>
      </c>
      <c r="AE37" s="59">
        <f t="shared" si="43"/>
        <v>3.1</v>
      </c>
      <c r="AF37" s="59">
        <f t="shared" si="44"/>
        <v>3.7</v>
      </c>
      <c r="AG37" s="59">
        <f>ROUND(IF('Indicator Data'!K40=0,0,IF('Indicator Data'!K40&gt;AG$194,10,IF('Indicator Data'!K40&lt;AG$195,0,10-(AG$194-'Indicator Data'!K40)/(AG$194-AG$195)*10))),1)</f>
        <v>10</v>
      </c>
      <c r="AH37" s="59">
        <f t="shared" si="45"/>
        <v>6.6</v>
      </c>
      <c r="AI37" s="59">
        <f t="shared" si="46"/>
        <v>5.3</v>
      </c>
      <c r="AJ37" s="59">
        <f t="shared" si="47"/>
        <v>7.1</v>
      </c>
      <c r="AK37" s="59">
        <f t="shared" si="48"/>
        <v>7.2</v>
      </c>
      <c r="AL37" s="59">
        <f t="shared" si="49"/>
        <v>7.2</v>
      </c>
      <c r="AM37" s="59">
        <f t="shared" si="50"/>
        <v>5.8</v>
      </c>
      <c r="AN37" s="59">
        <f t="shared" si="51"/>
        <v>8.1999999999999993</v>
      </c>
      <c r="AO37" s="61">
        <f t="shared" si="52"/>
        <v>7.9</v>
      </c>
      <c r="AP37" s="61">
        <f t="shared" si="53"/>
        <v>8.4</v>
      </c>
      <c r="AQ37" s="61">
        <f t="shared" si="54"/>
        <v>9.3000000000000007</v>
      </c>
      <c r="AR37" s="61">
        <f t="shared" si="55"/>
        <v>8.1</v>
      </c>
      <c r="AS37" s="59">
        <f t="shared" si="56"/>
        <v>9.1</v>
      </c>
      <c r="AT37" s="59">
        <f>IF('Indicator Data'!L40="No data","x",IF('Indicator Data'!BE40&lt;1000,"x",ROUND((IF('Indicator Data'!L40&gt;AT$194,10,IF('Indicator Data'!L40&lt;AT$195,0,10-(AT$194-'Indicator Data'!L40)/(AT$194-AT$195)*10))),1)))</f>
        <v>0</v>
      </c>
      <c r="AU37" s="61">
        <f t="shared" si="57"/>
        <v>4.5999999999999996</v>
      </c>
      <c r="AV37" s="62">
        <f t="shared" si="58"/>
        <v>8</v>
      </c>
      <c r="AW37" s="59">
        <f>ROUND(IF('Indicator Data'!M40=0,0,IF('Indicator Data'!M40&gt;AW$194,10,IF('Indicator Data'!M40&lt;AW$195,0,10-(AW$194-'Indicator Data'!M40)/(AW$194-AW$195)*10))),1)</f>
        <v>6.9</v>
      </c>
      <c r="AX37" s="59">
        <f>ROUND(IF('Indicator Data'!N40=0,0,IF(LOG('Indicator Data'!N40)&gt;LOG(AX$194),10,IF(LOG('Indicator Data'!N40)&lt;LOG(AX$195),0,10-(LOG(AX$194)-LOG('Indicator Data'!N40))/(LOG(AX$194)-LOG(AX$195))*10))),1)</f>
        <v>9</v>
      </c>
      <c r="AY37" s="61">
        <f t="shared" si="59"/>
        <v>8.1</v>
      </c>
      <c r="AZ37" s="59">
        <f>'Indicator Data'!O40</f>
        <v>0</v>
      </c>
      <c r="BA37" s="59">
        <f>'Indicator Data'!P40</f>
        <v>0</v>
      </c>
      <c r="BB37" s="61">
        <f t="shared" si="60"/>
        <v>0</v>
      </c>
      <c r="BC37" s="62">
        <f t="shared" si="61"/>
        <v>5.7</v>
      </c>
      <c r="BD37" s="16"/>
      <c r="BE37" s="108"/>
    </row>
    <row r="38" spans="1:57" s="4" customFormat="1" x14ac:dyDescent="0.25">
      <c r="A38" s="131" t="s">
        <v>67</v>
      </c>
      <c r="B38" s="63" t="s">
        <v>66</v>
      </c>
      <c r="C38" s="59">
        <f>ROUND(IF('Indicator Data'!C41=0,0.1,IF(LOG('Indicator Data'!C41)&gt;C$194,10,IF(LOG('Indicator Data'!C41)&lt;C$195,0,10-(C$194-LOG('Indicator Data'!C41))/(C$194-C$195)*10))),1)</f>
        <v>10</v>
      </c>
      <c r="D38" s="59">
        <f>ROUND(IF('Indicator Data'!D41=0,0.1,IF(LOG('Indicator Data'!D41)&gt;D$194,10,IF(LOG('Indicator Data'!D41)&lt;D$195,0,10-(D$194-LOG('Indicator Data'!D41))/(D$194-D$195)*10))),1)</f>
        <v>8.4</v>
      </c>
      <c r="E38" s="59">
        <f t="shared" si="31"/>
        <v>9.4</v>
      </c>
      <c r="F38" s="59">
        <f>ROUND(IF('Indicator Data'!E41="No data",0.1,IF('Indicator Data'!E41=0,0,IF(LOG('Indicator Data'!E41)&gt;F$194,10,IF(LOG('Indicator Data'!E41)&lt;F$195,0,10-(F$194-LOG('Indicator Data'!E41))/(F$194-F$195)*10)))),1)</f>
        <v>8.6</v>
      </c>
      <c r="G38" s="59">
        <f>ROUND(IF('Indicator Data'!F41=0,0,IF(LOG('Indicator Data'!F41)&gt;G$194,10,IF(LOG('Indicator Data'!F41)&lt;G$195,0,10-(G$194-LOG('Indicator Data'!F41))/(G$194-G$195)*10))),1)</f>
        <v>7.9</v>
      </c>
      <c r="H38" s="59">
        <f>ROUND(IF('Indicator Data'!G41=0,0,IF(LOG('Indicator Data'!G41)&gt;H$194,10,IF(LOG('Indicator Data'!G41)&lt;H$195,0,10-(H$194-LOG('Indicator Data'!G41))/(H$194-H$195)*10))),1)</f>
        <v>5.5</v>
      </c>
      <c r="I38" s="59">
        <f>ROUND(IF('Indicator Data'!H41=0,0,IF(LOG('Indicator Data'!H41)&gt;I$194,10,IF(LOG('Indicator Data'!H41)&lt;I$195,0,10-(I$194-LOG('Indicator Data'!H41))/(I$194-I$195)*10))),1)</f>
        <v>5.6</v>
      </c>
      <c r="J38" s="59">
        <f t="shared" si="32"/>
        <v>5.6</v>
      </c>
      <c r="K38" s="59">
        <f>ROUND(IF('Indicator Data'!I41=0,0,IF(LOG('Indicator Data'!I41)&gt;K$194,10,IF(LOG('Indicator Data'!I41)&lt;K$195,0,10-(K$194-LOG('Indicator Data'!I41))/(K$194-K$195)*10))),1)</f>
        <v>7.3</v>
      </c>
      <c r="L38" s="59">
        <f t="shared" si="33"/>
        <v>6.5</v>
      </c>
      <c r="M38" s="59">
        <f>ROUND(IF('Indicator Data'!J41=0,0,IF(LOG('Indicator Data'!J41)&gt;M$194,10,IF(LOG('Indicator Data'!J41)&lt;M$195,0,10-(M$194-LOG('Indicator Data'!J41))/(M$194-M$195)*10))),1)</f>
        <v>6.2</v>
      </c>
      <c r="N38" s="60">
        <f>'Indicator Data'!C41/'Indicator Data'!$BD41</f>
        <v>2.0774036177441625E-3</v>
      </c>
      <c r="O38" s="60">
        <f>'Indicator Data'!D41/'Indicator Data'!$BD41</f>
        <v>6.664090680762698E-5</v>
      </c>
      <c r="P38" s="60">
        <f>IF(F38=0.1,0,'Indicator Data'!E41/'Indicator Data'!$BD41)</f>
        <v>5.6087009457447554E-3</v>
      </c>
      <c r="Q38" s="60">
        <f>'Indicator Data'!F41/'Indicator Data'!$BD41</f>
        <v>1.0671309009857202E-5</v>
      </c>
      <c r="R38" s="60">
        <f>'Indicator Data'!G41/'Indicator Data'!$BD41</f>
        <v>3.4260750806600066E-4</v>
      </c>
      <c r="S38" s="60">
        <f>'Indicator Data'!H41/'Indicator Data'!$BD41</f>
        <v>1.7481775858467923E-6</v>
      </c>
      <c r="T38" s="60">
        <f>'Indicator Data'!I41/'Indicator Data'!$BD41</f>
        <v>8.9186560195209325E-4</v>
      </c>
      <c r="U38" s="60">
        <f>'Indicator Data'!J41/'Indicator Data'!$BD41</f>
        <v>6.3007506751784606E-5</v>
      </c>
      <c r="V38" s="59">
        <f t="shared" si="34"/>
        <v>10</v>
      </c>
      <c r="W38" s="59">
        <f t="shared" si="35"/>
        <v>0.7</v>
      </c>
      <c r="X38" s="59">
        <f t="shared" si="36"/>
        <v>7.7</v>
      </c>
      <c r="Y38" s="59">
        <f t="shared" si="37"/>
        <v>3.7</v>
      </c>
      <c r="Z38" s="59">
        <f t="shared" si="38"/>
        <v>7.8</v>
      </c>
      <c r="AA38" s="59">
        <f t="shared" si="39"/>
        <v>0.2</v>
      </c>
      <c r="AB38" s="59">
        <f t="shared" si="40"/>
        <v>0</v>
      </c>
      <c r="AC38" s="59">
        <f t="shared" si="41"/>
        <v>0.1</v>
      </c>
      <c r="AD38" s="59">
        <f t="shared" si="42"/>
        <v>0.9</v>
      </c>
      <c r="AE38" s="59">
        <f t="shared" si="43"/>
        <v>0.5</v>
      </c>
      <c r="AF38" s="59">
        <f t="shared" si="44"/>
        <v>0</v>
      </c>
      <c r="AG38" s="59">
        <f>ROUND(IF('Indicator Data'!K41=0,0,IF('Indicator Data'!K41&gt;AG$194,10,IF('Indicator Data'!K41&lt;AG$195,0,10-(AG$194-'Indicator Data'!K41)/(AG$194-AG$195)*10))),1)</f>
        <v>2</v>
      </c>
      <c r="AH38" s="59">
        <f t="shared" si="45"/>
        <v>10</v>
      </c>
      <c r="AI38" s="59">
        <f t="shared" si="46"/>
        <v>4.5999999999999996</v>
      </c>
      <c r="AJ38" s="59">
        <f t="shared" si="47"/>
        <v>2.9</v>
      </c>
      <c r="AK38" s="59">
        <f t="shared" si="48"/>
        <v>2.8</v>
      </c>
      <c r="AL38" s="59">
        <f t="shared" si="49"/>
        <v>2.9</v>
      </c>
      <c r="AM38" s="59">
        <f t="shared" si="50"/>
        <v>4.0999999999999996</v>
      </c>
      <c r="AN38" s="59">
        <f t="shared" si="51"/>
        <v>3.7</v>
      </c>
      <c r="AO38" s="61">
        <f t="shared" si="52"/>
        <v>8.6999999999999993</v>
      </c>
      <c r="AP38" s="61">
        <f t="shared" si="53"/>
        <v>6.8</v>
      </c>
      <c r="AQ38" s="61">
        <f t="shared" si="54"/>
        <v>7.9</v>
      </c>
      <c r="AR38" s="61">
        <f t="shared" si="55"/>
        <v>4.0999999999999996</v>
      </c>
      <c r="AS38" s="59">
        <f t="shared" si="56"/>
        <v>2.9</v>
      </c>
      <c r="AT38" s="59">
        <f>IF('Indicator Data'!L41="No data","x",IF('Indicator Data'!BE41&lt;1000,"x",ROUND((IF('Indicator Data'!L41&gt;AT$194,10,IF('Indicator Data'!L41&lt;AT$195,0,10-(AT$194-'Indicator Data'!L41)/(AT$194-AT$195)*10))),1)))</f>
        <v>1</v>
      </c>
      <c r="AU38" s="61">
        <f t="shared" si="57"/>
        <v>2</v>
      </c>
      <c r="AV38" s="62">
        <f t="shared" si="58"/>
        <v>6.5</v>
      </c>
      <c r="AW38" s="59">
        <f>ROUND(IF('Indicator Data'!M41=0,0,IF('Indicator Data'!M41&gt;AW$194,10,IF('Indicator Data'!M41&lt;AW$195,0,10-(AW$194-'Indicator Data'!M41)/(AW$194-AW$195)*10))),1)</f>
        <v>9.6999999999999993</v>
      </c>
      <c r="AX38" s="59">
        <f>ROUND(IF('Indicator Data'!N41=0,0,IF(LOG('Indicator Data'!N41)&gt;LOG(AX$194),10,IF(LOG('Indicator Data'!N41)&lt;LOG(AX$195),0,10-(LOG(AX$194)-LOG('Indicator Data'!N41))/(LOG(AX$194)-LOG(AX$195))*10))),1)</f>
        <v>8.5</v>
      </c>
      <c r="AY38" s="61">
        <f t="shared" si="59"/>
        <v>9.1999999999999993</v>
      </c>
      <c r="AZ38" s="59">
        <f>'Indicator Data'!O41</f>
        <v>0</v>
      </c>
      <c r="BA38" s="59">
        <f>'Indicator Data'!P41</f>
        <v>4</v>
      </c>
      <c r="BB38" s="61">
        <f t="shared" si="60"/>
        <v>7</v>
      </c>
      <c r="BC38" s="62">
        <f t="shared" si="61"/>
        <v>7</v>
      </c>
      <c r="BD38" s="16"/>
      <c r="BE38" s="108"/>
    </row>
    <row r="39" spans="1:57" s="4" customFormat="1" x14ac:dyDescent="0.25">
      <c r="A39" s="131" t="s">
        <v>69</v>
      </c>
      <c r="B39" s="63" t="s">
        <v>68</v>
      </c>
      <c r="C39" s="59">
        <f>ROUND(IF('Indicator Data'!C42=0,0.1,IF(LOG('Indicator Data'!C42)&gt;C$194,10,IF(LOG('Indicator Data'!C42)&lt;C$195,0,10-(C$194-LOG('Indicator Data'!C42))/(C$194-C$195)*10))),1)</f>
        <v>0.1</v>
      </c>
      <c r="D39" s="59">
        <f>ROUND(IF('Indicator Data'!D42=0,0.1,IF(LOG('Indicator Data'!D42)&gt;D$194,10,IF(LOG('Indicator Data'!D42)&lt;D$195,0,10-(D$194-LOG('Indicator Data'!D42))/(D$194-D$195)*10))),1)</f>
        <v>0.1</v>
      </c>
      <c r="E39" s="59">
        <f t="shared" si="31"/>
        <v>0.1</v>
      </c>
      <c r="F39" s="59">
        <f>ROUND(IF('Indicator Data'!E42="No data",0.1,IF('Indicator Data'!E42=0,0,IF(LOG('Indicator Data'!E42)&gt;F$194,10,IF(LOG('Indicator Data'!E42)&lt;F$195,0,10-(F$194-LOG('Indicator Data'!E42))/(F$194-F$195)*10)))),1)</f>
        <v>0.1</v>
      </c>
      <c r="G39" s="59">
        <f>ROUND(IF('Indicator Data'!F42=0,0,IF(LOG('Indicator Data'!F42)&gt;G$194,10,IF(LOG('Indicator Data'!F42)&lt;G$195,0,10-(G$194-LOG('Indicator Data'!F42))/(G$194-G$195)*10))),1)</f>
        <v>4</v>
      </c>
      <c r="H39" s="59">
        <f>ROUND(IF('Indicator Data'!G42=0,0,IF(LOG('Indicator Data'!G42)&gt;H$194,10,IF(LOG('Indicator Data'!G42)&lt;H$195,0,10-(H$194-LOG('Indicator Data'!G42))/(H$194-H$195)*10))),1)</f>
        <v>4.7</v>
      </c>
      <c r="I39" s="59">
        <f>ROUND(IF('Indicator Data'!H42=0,0,IF(LOG('Indicator Data'!H42)&gt;I$194,10,IF(LOG('Indicator Data'!H42)&lt;I$195,0,10-(I$194-LOG('Indicator Data'!H42))/(I$194-I$195)*10))),1)</f>
        <v>7.1</v>
      </c>
      <c r="J39" s="59">
        <f t="shared" si="32"/>
        <v>6</v>
      </c>
      <c r="K39" s="59">
        <f>ROUND(IF('Indicator Data'!I42=0,0,IF(LOG('Indicator Data'!I42)&gt;K$194,10,IF(LOG('Indicator Data'!I42)&lt;K$195,0,10-(K$194-LOG('Indicator Data'!I42))/(K$194-K$195)*10))),1)</f>
        <v>0</v>
      </c>
      <c r="L39" s="59">
        <f t="shared" si="33"/>
        <v>3.6</v>
      </c>
      <c r="M39" s="59">
        <f>ROUND(IF('Indicator Data'!J42=0,0,IF(LOG('Indicator Data'!J42)&gt;M$194,10,IF(LOG('Indicator Data'!J42)&lt;M$195,0,10-(M$194-LOG('Indicator Data'!J42))/(M$194-M$195)*10))),1)</f>
        <v>0</v>
      </c>
      <c r="N39" s="60">
        <f>'Indicator Data'!C42/'Indicator Data'!$BD42</f>
        <v>0</v>
      </c>
      <c r="O39" s="60">
        <f>'Indicator Data'!D42/'Indicator Data'!$BD42</f>
        <v>0</v>
      </c>
      <c r="P39" s="60">
        <f>IF(F39=0.1,0,'Indicator Data'!E42/'Indicator Data'!$BD42)</f>
        <v>0</v>
      </c>
      <c r="Q39" s="60">
        <f>'Indicator Data'!F42/'Indicator Data'!$BD42</f>
        <v>3.3991829766477656E-6</v>
      </c>
      <c r="R39" s="60">
        <f>'Indicator Data'!G42/'Indicator Data'!$BD42</f>
        <v>9.3924735280369077E-3</v>
      </c>
      <c r="S39" s="60">
        <f>'Indicator Data'!H42/'Indicator Data'!$BD42</f>
        <v>1.1361114921854358E-3</v>
      </c>
      <c r="T39" s="60">
        <f>'Indicator Data'!I42/'Indicator Data'!$BD42</f>
        <v>0</v>
      </c>
      <c r="U39" s="60">
        <f>'Indicator Data'!J42/'Indicator Data'!$BD42</f>
        <v>0</v>
      </c>
      <c r="V39" s="59">
        <f t="shared" si="34"/>
        <v>0</v>
      </c>
      <c r="W39" s="59">
        <f t="shared" si="35"/>
        <v>0</v>
      </c>
      <c r="X39" s="59">
        <f t="shared" si="36"/>
        <v>0</v>
      </c>
      <c r="Y39" s="59">
        <f t="shared" si="37"/>
        <v>0.1</v>
      </c>
      <c r="Z39" s="59">
        <f t="shared" si="38"/>
        <v>6.7</v>
      </c>
      <c r="AA39" s="59">
        <f t="shared" si="39"/>
        <v>5.2</v>
      </c>
      <c r="AB39" s="59">
        <f t="shared" si="40"/>
        <v>2.2999999999999998</v>
      </c>
      <c r="AC39" s="59">
        <f t="shared" si="41"/>
        <v>3.9</v>
      </c>
      <c r="AD39" s="59">
        <f t="shared" si="42"/>
        <v>0</v>
      </c>
      <c r="AE39" s="59">
        <f t="shared" si="43"/>
        <v>2.2000000000000002</v>
      </c>
      <c r="AF39" s="59">
        <f t="shared" si="44"/>
        <v>0</v>
      </c>
      <c r="AG39" s="59">
        <f>ROUND(IF('Indicator Data'!K42=0,0,IF('Indicator Data'!K42&gt;AG$194,10,IF('Indicator Data'!K42&lt;AG$195,0,10-(AG$194-'Indicator Data'!K42)/(AG$194-AG$195)*10))),1)</f>
        <v>0</v>
      </c>
      <c r="AH39" s="59">
        <f t="shared" si="45"/>
        <v>0.1</v>
      </c>
      <c r="AI39" s="59">
        <f t="shared" si="46"/>
        <v>0.1</v>
      </c>
      <c r="AJ39" s="59">
        <f t="shared" si="47"/>
        <v>5</v>
      </c>
      <c r="AK39" s="59">
        <f t="shared" si="48"/>
        <v>4.7</v>
      </c>
      <c r="AL39" s="59">
        <f t="shared" si="49"/>
        <v>4.9000000000000004</v>
      </c>
      <c r="AM39" s="59">
        <f t="shared" si="50"/>
        <v>0</v>
      </c>
      <c r="AN39" s="59">
        <f t="shared" si="51"/>
        <v>0</v>
      </c>
      <c r="AO39" s="61">
        <f t="shared" si="52"/>
        <v>0.1</v>
      </c>
      <c r="AP39" s="61">
        <f t="shared" si="53"/>
        <v>0.1</v>
      </c>
      <c r="AQ39" s="61">
        <f t="shared" si="54"/>
        <v>5.5</v>
      </c>
      <c r="AR39" s="61">
        <f t="shared" si="55"/>
        <v>2.9</v>
      </c>
      <c r="AS39" s="59">
        <f t="shared" si="56"/>
        <v>0</v>
      </c>
      <c r="AT39" s="59">
        <f>IF('Indicator Data'!L42="No data","x",IF('Indicator Data'!BE42&lt;1000,"x",ROUND((IF('Indicator Data'!L42&gt;AT$194,10,IF('Indicator Data'!L42&lt;AT$195,0,10-(AT$194-'Indicator Data'!L42)/(AT$194-AT$195)*10))),1)))</f>
        <v>2</v>
      </c>
      <c r="AU39" s="61">
        <f t="shared" si="57"/>
        <v>1</v>
      </c>
      <c r="AV39" s="62">
        <f t="shared" si="58"/>
        <v>2.2000000000000002</v>
      </c>
      <c r="AW39" s="59">
        <f>ROUND(IF('Indicator Data'!M42=0,0,IF('Indicator Data'!M42&gt;AW$194,10,IF('Indicator Data'!M42&lt;AW$195,0,10-(AW$194-'Indicator Data'!M42)/(AW$194-AW$195)*10))),1)</f>
        <v>1.5</v>
      </c>
      <c r="AX39" s="59">
        <f>ROUND(IF('Indicator Data'!N42=0,0,IF(LOG('Indicator Data'!N42)&gt;LOG(AX$194),10,IF(LOG('Indicator Data'!N42)&lt;LOG(AX$195),0,10-(LOG(AX$194)-LOG('Indicator Data'!N42))/(LOG(AX$194)-LOG(AX$195))*10))),1)</f>
        <v>0.6</v>
      </c>
      <c r="AY39" s="61">
        <f t="shared" si="59"/>
        <v>1.1000000000000001</v>
      </c>
      <c r="AZ39" s="59">
        <f>'Indicator Data'!O42</f>
        <v>0</v>
      </c>
      <c r="BA39" s="59">
        <f>'Indicator Data'!P42</f>
        <v>0</v>
      </c>
      <c r="BB39" s="61">
        <f t="shared" si="60"/>
        <v>0</v>
      </c>
      <c r="BC39" s="62">
        <f t="shared" si="61"/>
        <v>0.8</v>
      </c>
      <c r="BD39" s="16"/>
      <c r="BE39" s="108"/>
    </row>
    <row r="40" spans="1:57" s="4" customFormat="1" x14ac:dyDescent="0.25">
      <c r="A40" s="131" t="s">
        <v>374</v>
      </c>
      <c r="B40" s="63" t="s">
        <v>71</v>
      </c>
      <c r="C40" s="59">
        <f>ROUND(IF('Indicator Data'!C43=0,0.1,IF(LOG('Indicator Data'!C43)&gt;C$194,10,IF(LOG('Indicator Data'!C43)&lt;C$195,0,10-(C$194-LOG('Indicator Data'!C43))/(C$194-C$195)*10))),1)</f>
        <v>4.5</v>
      </c>
      <c r="D40" s="59">
        <f>ROUND(IF('Indicator Data'!D43=0,0.1,IF(LOG('Indicator Data'!D43)&gt;D$194,10,IF(LOG('Indicator Data'!D43)&lt;D$195,0,10-(D$194-LOG('Indicator Data'!D43))/(D$194-D$195)*10))),1)</f>
        <v>0.1</v>
      </c>
      <c r="E40" s="59">
        <f t="shared" si="31"/>
        <v>2.6</v>
      </c>
      <c r="F40" s="59">
        <f>ROUND(IF('Indicator Data'!E43="No data",0.1,IF('Indicator Data'!E43=0,0,IF(LOG('Indicator Data'!E43)&gt;F$194,10,IF(LOG('Indicator Data'!E43)&lt;F$195,0,10-(F$194-LOG('Indicator Data'!E43))/(F$194-F$195)*10)))),1)</f>
        <v>7.1</v>
      </c>
      <c r="G40" s="59">
        <f>ROUND(IF('Indicator Data'!F43=0,0,IF(LOG('Indicator Data'!F43)&gt;G$194,10,IF(LOG('Indicator Data'!F43)&lt;G$195,0,10-(G$194-LOG('Indicator Data'!F43))/(G$194-G$195)*10))),1)</f>
        <v>0</v>
      </c>
      <c r="H40" s="59">
        <f>ROUND(IF('Indicator Data'!G43=0,0,IF(LOG('Indicator Data'!G43)&gt;H$194,10,IF(LOG('Indicator Data'!G43)&lt;H$195,0,10-(H$194-LOG('Indicator Data'!G43))/(H$194-H$195)*10))),1)</f>
        <v>0</v>
      </c>
      <c r="I40" s="59">
        <f>ROUND(IF('Indicator Data'!H43=0,0,IF(LOG('Indicator Data'!H43)&gt;I$194,10,IF(LOG('Indicator Data'!H43)&lt;I$195,0,10-(I$194-LOG('Indicator Data'!H43))/(I$194-I$195)*10))),1)</f>
        <v>0</v>
      </c>
      <c r="J40" s="59">
        <f t="shared" si="32"/>
        <v>0</v>
      </c>
      <c r="K40" s="59">
        <f>ROUND(IF('Indicator Data'!I43=0,0,IF(LOG('Indicator Data'!I43)&gt;K$194,10,IF(LOG('Indicator Data'!I43)&lt;K$195,0,10-(K$194-LOG('Indicator Data'!I43))/(K$194-K$195)*10))),1)</f>
        <v>0</v>
      </c>
      <c r="L40" s="59">
        <f t="shared" si="33"/>
        <v>0</v>
      </c>
      <c r="M40" s="59">
        <f>ROUND(IF('Indicator Data'!J43=0,0,IF(LOG('Indicator Data'!J43)&gt;M$194,10,IF(LOG('Indicator Data'!J43)&lt;M$195,0,10-(M$194-LOG('Indicator Data'!J43))/(M$194-M$195)*10))),1)</f>
        <v>0</v>
      </c>
      <c r="N40" s="60">
        <f>'Indicator Data'!C43/'Indicator Data'!$BD43</f>
        <v>1.3214811634898094E-4</v>
      </c>
      <c r="O40" s="60">
        <f>'Indicator Data'!D43/'Indicator Data'!$BD43</f>
        <v>0</v>
      </c>
      <c r="P40" s="60">
        <f>IF(F40=0.1,0,'Indicator Data'!E43/'Indicator Data'!$BD43)</f>
        <v>1.4386211552172276E-2</v>
      </c>
      <c r="Q40" s="60">
        <f>'Indicator Data'!F43/'Indicator Data'!$BD43</f>
        <v>0</v>
      </c>
      <c r="R40" s="60">
        <f>'Indicator Data'!G43/'Indicator Data'!$BD43</f>
        <v>0</v>
      </c>
      <c r="S40" s="60">
        <f>'Indicator Data'!H43/'Indicator Data'!$BD43</f>
        <v>0</v>
      </c>
      <c r="T40" s="60">
        <f>'Indicator Data'!I43/'Indicator Data'!$BD43</f>
        <v>0</v>
      </c>
      <c r="U40" s="60">
        <f>'Indicator Data'!J43/'Indicator Data'!$BD43</f>
        <v>0</v>
      </c>
      <c r="V40" s="59">
        <f t="shared" si="34"/>
        <v>0.7</v>
      </c>
      <c r="W40" s="59">
        <f t="shared" si="35"/>
        <v>0</v>
      </c>
      <c r="X40" s="59">
        <f t="shared" si="36"/>
        <v>0.4</v>
      </c>
      <c r="Y40" s="59">
        <f t="shared" si="37"/>
        <v>9.6</v>
      </c>
      <c r="Z40" s="59">
        <f t="shared" si="38"/>
        <v>0</v>
      </c>
      <c r="AA40" s="59">
        <f t="shared" si="39"/>
        <v>0</v>
      </c>
      <c r="AB40" s="59">
        <f t="shared" si="40"/>
        <v>0</v>
      </c>
      <c r="AC40" s="59">
        <f t="shared" si="41"/>
        <v>0</v>
      </c>
      <c r="AD40" s="59">
        <f t="shared" si="42"/>
        <v>0</v>
      </c>
      <c r="AE40" s="59">
        <f t="shared" si="43"/>
        <v>0</v>
      </c>
      <c r="AF40" s="59">
        <f t="shared" si="44"/>
        <v>0</v>
      </c>
      <c r="AG40" s="59">
        <f>ROUND(IF('Indicator Data'!K43=0,0,IF('Indicator Data'!K43&gt;AG$194,10,IF('Indicator Data'!K43&lt;AG$195,0,10-(AG$194-'Indicator Data'!K43)/(AG$194-AG$195)*10))),1)</f>
        <v>0</v>
      </c>
      <c r="AH40" s="59">
        <f t="shared" si="45"/>
        <v>2.6</v>
      </c>
      <c r="AI40" s="59">
        <f t="shared" si="46"/>
        <v>0.1</v>
      </c>
      <c r="AJ40" s="59">
        <f t="shared" si="47"/>
        <v>0</v>
      </c>
      <c r="AK40" s="59">
        <f t="shared" si="48"/>
        <v>0</v>
      </c>
      <c r="AL40" s="59">
        <f t="shared" si="49"/>
        <v>0</v>
      </c>
      <c r="AM40" s="59">
        <f t="shared" si="50"/>
        <v>0</v>
      </c>
      <c r="AN40" s="59">
        <f t="shared" si="51"/>
        <v>0</v>
      </c>
      <c r="AO40" s="61">
        <f t="shared" si="52"/>
        <v>1.6</v>
      </c>
      <c r="AP40" s="61">
        <f t="shared" si="53"/>
        <v>8.6</v>
      </c>
      <c r="AQ40" s="61">
        <f t="shared" si="54"/>
        <v>0</v>
      </c>
      <c r="AR40" s="61">
        <f t="shared" si="55"/>
        <v>0</v>
      </c>
      <c r="AS40" s="59">
        <f t="shared" si="56"/>
        <v>0</v>
      </c>
      <c r="AT40" s="59">
        <f>IF('Indicator Data'!L43="No data","x",IF('Indicator Data'!BE43&lt;1000,"x",ROUND((IF('Indicator Data'!L43&gt;AT$194,10,IF('Indicator Data'!L43&lt;AT$195,0,10-(AT$194-'Indicator Data'!L43)/(AT$194-AT$195)*10))),1)))</f>
        <v>1</v>
      </c>
      <c r="AU40" s="61">
        <f t="shared" si="57"/>
        <v>0.5</v>
      </c>
      <c r="AV40" s="62">
        <f t="shared" si="58"/>
        <v>3.2</v>
      </c>
      <c r="AW40" s="59">
        <f>ROUND(IF('Indicator Data'!M43=0,0,IF('Indicator Data'!M43&gt;AW$194,10,IF('Indicator Data'!M43&lt;AW$195,0,10-(AW$194-'Indicator Data'!M43)/(AW$194-AW$195)*10))),1)</f>
        <v>5.7</v>
      </c>
      <c r="AX40" s="59">
        <f>ROUND(IF('Indicator Data'!N43=0,0,IF(LOG('Indicator Data'!N43)&gt;LOG(AX$194),10,IF(LOG('Indicator Data'!N43)&lt;LOG(AX$195),0,10-(LOG(AX$194)-LOG('Indicator Data'!N43))/(LOG(AX$194)-LOG(AX$195))*10))),1)</f>
        <v>6.4</v>
      </c>
      <c r="AY40" s="61">
        <f t="shared" si="59"/>
        <v>6.1</v>
      </c>
      <c r="AZ40" s="59">
        <f>'Indicator Data'!O43</f>
        <v>0</v>
      </c>
      <c r="BA40" s="59">
        <f>'Indicator Data'!P43</f>
        <v>0</v>
      </c>
      <c r="BB40" s="61">
        <f t="shared" si="60"/>
        <v>0</v>
      </c>
      <c r="BC40" s="62">
        <f t="shared" si="61"/>
        <v>4.3</v>
      </c>
      <c r="BD40" s="16"/>
      <c r="BE40" s="108"/>
    </row>
    <row r="41" spans="1:57" s="4" customFormat="1" x14ac:dyDescent="0.25">
      <c r="A41" s="131" t="s">
        <v>844</v>
      </c>
      <c r="B41" s="63" t="s">
        <v>70</v>
      </c>
      <c r="C41" s="59">
        <f>ROUND(IF('Indicator Data'!C44=0,0.1,IF(LOG('Indicator Data'!C44)&gt;C$194,10,IF(LOG('Indicator Data'!C44)&lt;C$195,0,10-(C$194-LOG('Indicator Data'!C44))/(C$194-C$195)*10))),1)</f>
        <v>8.8000000000000007</v>
      </c>
      <c r="D41" s="59">
        <f>ROUND(IF('Indicator Data'!D44=0,0.1,IF(LOG('Indicator Data'!D44)&gt;D$194,10,IF(LOG('Indicator Data'!D44)&lt;D$195,0,10-(D$194-LOG('Indicator Data'!D44))/(D$194-D$195)*10))),1)</f>
        <v>0.1</v>
      </c>
      <c r="E41" s="59">
        <f t="shared" si="31"/>
        <v>6.1</v>
      </c>
      <c r="F41" s="59">
        <f>ROUND(IF('Indicator Data'!E44="No data",0.1,IF('Indicator Data'!E44=0,0,IF(LOG('Indicator Data'!E44)&gt;F$194,10,IF(LOG('Indicator Data'!E44)&lt;F$195,0,10-(F$194-LOG('Indicator Data'!E44))/(F$194-F$195)*10)))),1)</f>
        <v>9.1999999999999993</v>
      </c>
      <c r="G41" s="59">
        <f>ROUND(IF('Indicator Data'!F44=0,0,IF(LOG('Indicator Data'!F44)&gt;G$194,10,IF(LOG('Indicator Data'!F44)&lt;G$195,0,10-(G$194-LOG('Indicator Data'!F44))/(G$194-G$195)*10))),1)</f>
        <v>0</v>
      </c>
      <c r="H41" s="59">
        <f>ROUND(IF('Indicator Data'!G44=0,0,IF(LOG('Indicator Data'!G44)&gt;H$194,10,IF(LOG('Indicator Data'!G44)&lt;H$195,0,10-(H$194-LOG('Indicator Data'!G44))/(H$194-H$195)*10))),1)</f>
        <v>0</v>
      </c>
      <c r="I41" s="59">
        <f>ROUND(IF('Indicator Data'!H44=0,0,IF(LOG('Indicator Data'!H44)&gt;I$194,10,IF(LOG('Indicator Data'!H44)&lt;I$195,0,10-(I$194-LOG('Indicator Data'!H44))/(I$194-I$195)*10))),1)</f>
        <v>0</v>
      </c>
      <c r="J41" s="59">
        <f t="shared" si="32"/>
        <v>0</v>
      </c>
      <c r="K41" s="59">
        <f>ROUND(IF('Indicator Data'!I44=0,0,IF(LOG('Indicator Data'!I44)&gt;K$194,10,IF(LOG('Indicator Data'!I44)&lt;K$195,0,10-(K$194-LOG('Indicator Data'!I44))/(K$194-K$195)*10))),1)</f>
        <v>0</v>
      </c>
      <c r="L41" s="59">
        <f t="shared" si="33"/>
        <v>0</v>
      </c>
      <c r="M41" s="59">
        <f>ROUND(IF('Indicator Data'!J44=0,0,IF(LOG('Indicator Data'!J44)&gt;M$194,10,IF(LOG('Indicator Data'!J44)&lt;M$195,0,10-(M$194-LOG('Indicator Data'!J44))/(M$194-M$195)*10))),1)</f>
        <v>7.4</v>
      </c>
      <c r="N41" s="60">
        <f>'Indicator Data'!C44/'Indicator Data'!$BD44</f>
        <v>4.4648334593082176E-4</v>
      </c>
      <c r="O41" s="60">
        <f>'Indicator Data'!D44/'Indicator Data'!$BD44</f>
        <v>0</v>
      </c>
      <c r="P41" s="60">
        <f>IF(F41=0.1,0,'Indicator Data'!E44/'Indicator Data'!$BD44)</f>
        <v>6.3624568504783586E-3</v>
      </c>
      <c r="Q41" s="60">
        <f>'Indicator Data'!F44/'Indicator Data'!$BD44</f>
        <v>0</v>
      </c>
      <c r="R41" s="60">
        <f>'Indicator Data'!G44/'Indicator Data'!$BD44</f>
        <v>0</v>
      </c>
      <c r="S41" s="60">
        <f>'Indicator Data'!H44/'Indicator Data'!$BD44</f>
        <v>0</v>
      </c>
      <c r="T41" s="60">
        <f>'Indicator Data'!I44/'Indicator Data'!$BD44</f>
        <v>0</v>
      </c>
      <c r="U41" s="60">
        <f>'Indicator Data'!J44/'Indicator Data'!$BD44</f>
        <v>1.1785643188446678E-4</v>
      </c>
      <c r="V41" s="59">
        <f t="shared" si="34"/>
        <v>2.2000000000000002</v>
      </c>
      <c r="W41" s="59">
        <f t="shared" si="35"/>
        <v>0</v>
      </c>
      <c r="X41" s="59">
        <f t="shared" si="36"/>
        <v>1.2</v>
      </c>
      <c r="Y41" s="59">
        <f t="shared" si="37"/>
        <v>4.2</v>
      </c>
      <c r="Z41" s="59">
        <f t="shared" si="38"/>
        <v>0</v>
      </c>
      <c r="AA41" s="59">
        <f t="shared" si="39"/>
        <v>0</v>
      </c>
      <c r="AB41" s="59">
        <f t="shared" si="40"/>
        <v>0</v>
      </c>
      <c r="AC41" s="59">
        <f t="shared" si="41"/>
        <v>0</v>
      </c>
      <c r="AD41" s="59">
        <f t="shared" si="42"/>
        <v>0</v>
      </c>
      <c r="AE41" s="59">
        <f t="shared" si="43"/>
        <v>0</v>
      </c>
      <c r="AF41" s="59">
        <f t="shared" si="44"/>
        <v>0</v>
      </c>
      <c r="AG41" s="59">
        <f>ROUND(IF('Indicator Data'!K44=0,0,IF('Indicator Data'!K44&gt;AG$194,10,IF('Indicator Data'!K44&lt;AG$195,0,10-(AG$194-'Indicator Data'!K44)/(AG$194-AG$195)*10))),1)</f>
        <v>1</v>
      </c>
      <c r="AH41" s="59">
        <f t="shared" si="45"/>
        <v>5.5</v>
      </c>
      <c r="AI41" s="59">
        <f t="shared" si="46"/>
        <v>0.1</v>
      </c>
      <c r="AJ41" s="59">
        <f t="shared" si="47"/>
        <v>0</v>
      </c>
      <c r="AK41" s="59">
        <f t="shared" si="48"/>
        <v>0</v>
      </c>
      <c r="AL41" s="59">
        <f t="shared" si="49"/>
        <v>0</v>
      </c>
      <c r="AM41" s="59">
        <f t="shared" si="50"/>
        <v>0</v>
      </c>
      <c r="AN41" s="59">
        <f t="shared" si="51"/>
        <v>4.7</v>
      </c>
      <c r="AO41" s="61">
        <f t="shared" si="52"/>
        <v>4.0999999999999996</v>
      </c>
      <c r="AP41" s="61">
        <f t="shared" si="53"/>
        <v>7.5</v>
      </c>
      <c r="AQ41" s="61">
        <f t="shared" si="54"/>
        <v>0</v>
      </c>
      <c r="AR41" s="61">
        <f t="shared" si="55"/>
        <v>0</v>
      </c>
      <c r="AS41" s="59">
        <f t="shared" si="56"/>
        <v>2.9</v>
      </c>
      <c r="AT41" s="59">
        <f>IF('Indicator Data'!L44="No data","x",IF('Indicator Data'!BE44&lt;1000,"x",ROUND((IF('Indicator Data'!L44&gt;AT$194,10,IF('Indicator Data'!L44&lt;AT$195,0,10-(AT$194-'Indicator Data'!L44)/(AT$194-AT$195)*10))),1)))</f>
        <v>1</v>
      </c>
      <c r="AU41" s="61">
        <f t="shared" si="57"/>
        <v>2</v>
      </c>
      <c r="AV41" s="62">
        <f t="shared" si="58"/>
        <v>3.3</v>
      </c>
      <c r="AW41" s="59">
        <f>ROUND(IF('Indicator Data'!M44=0,0,IF('Indicator Data'!M44&gt;AW$194,10,IF('Indicator Data'!M44&lt;AW$195,0,10-(AW$194-'Indicator Data'!M44)/(AW$194-AW$195)*10))),1)</f>
        <v>10</v>
      </c>
      <c r="AX41" s="59">
        <f>ROUND(IF('Indicator Data'!N44=0,0,IF(LOG('Indicator Data'!N44)&gt;LOG(AX$194),10,IF(LOG('Indicator Data'!N44)&lt;LOG(AX$195),0,10-(LOG(AX$194)-LOG('Indicator Data'!N44))/(LOG(AX$194)-LOG(AX$195))*10))),1)</f>
        <v>10</v>
      </c>
      <c r="AY41" s="61">
        <f t="shared" si="59"/>
        <v>10</v>
      </c>
      <c r="AZ41" s="59">
        <f>'Indicator Data'!O44</f>
        <v>0</v>
      </c>
      <c r="BA41" s="59">
        <f>'Indicator Data'!P44</f>
        <v>5</v>
      </c>
      <c r="BB41" s="61">
        <f t="shared" si="60"/>
        <v>9</v>
      </c>
      <c r="BC41" s="62">
        <f t="shared" si="61"/>
        <v>9</v>
      </c>
      <c r="BD41" s="16"/>
      <c r="BE41" s="108"/>
    </row>
    <row r="42" spans="1:57" s="4" customFormat="1" x14ac:dyDescent="0.25">
      <c r="A42" s="131" t="s">
        <v>73</v>
      </c>
      <c r="B42" s="63" t="s">
        <v>72</v>
      </c>
      <c r="C42" s="59">
        <f>ROUND(IF('Indicator Data'!C45=0,0.1,IF(LOG('Indicator Data'!C45)&gt;C$194,10,IF(LOG('Indicator Data'!C45)&lt;C$195,0,10-(C$194-LOG('Indicator Data'!C45))/(C$194-C$195)*10))),1)</f>
        <v>7.5</v>
      </c>
      <c r="D42" s="59">
        <f>ROUND(IF('Indicator Data'!D45=0,0.1,IF(LOG('Indicator Data'!D45)&gt;D$194,10,IF(LOG('Indicator Data'!D45)&lt;D$195,0,10-(D$194-LOG('Indicator Data'!D45))/(D$194-D$195)*10))),1)</f>
        <v>10</v>
      </c>
      <c r="E42" s="59">
        <f t="shared" si="31"/>
        <v>9.1</v>
      </c>
      <c r="F42" s="59">
        <f>ROUND(IF('Indicator Data'!E45="No data",0.1,IF('Indicator Data'!E45=0,0,IF(LOG('Indicator Data'!E45)&gt;F$194,10,IF(LOG('Indicator Data'!E45)&lt;F$195,0,10-(F$194-LOG('Indicator Data'!E45))/(F$194-F$195)*10)))),1)</f>
        <v>4.9000000000000004</v>
      </c>
      <c r="G42" s="59">
        <f>ROUND(IF('Indicator Data'!F45=0,0,IF(LOG('Indicator Data'!F45)&gt;G$194,10,IF(LOG('Indicator Data'!F45)&lt;G$195,0,10-(G$194-LOG('Indicator Data'!F45))/(G$194-G$195)*10))),1)</f>
        <v>7.5</v>
      </c>
      <c r="H42" s="59">
        <f>ROUND(IF('Indicator Data'!G45=0,0,IF(LOG('Indicator Data'!G45)&gt;H$194,10,IF(LOG('Indicator Data'!G45)&lt;H$195,0,10-(H$194-LOG('Indicator Data'!G45))/(H$194-H$195)*10))),1)</f>
        <v>3.4</v>
      </c>
      <c r="I42" s="59">
        <f>ROUND(IF('Indicator Data'!H45=0,0,IF(LOG('Indicator Data'!H45)&gt;I$194,10,IF(LOG('Indicator Data'!H45)&lt;I$195,0,10-(I$194-LOG('Indicator Data'!H45))/(I$194-I$195)*10))),1)</f>
        <v>0</v>
      </c>
      <c r="J42" s="59">
        <f t="shared" si="32"/>
        <v>1.9</v>
      </c>
      <c r="K42" s="59">
        <f>ROUND(IF('Indicator Data'!I45=0,0,IF(LOG('Indicator Data'!I45)&gt;K$194,10,IF(LOG('Indicator Data'!I45)&lt;K$195,0,10-(K$194-LOG('Indicator Data'!I45))/(K$194-K$195)*10))),1)</f>
        <v>4.5</v>
      </c>
      <c r="L42" s="59">
        <f t="shared" si="33"/>
        <v>3.3</v>
      </c>
      <c r="M42" s="59">
        <f>ROUND(IF('Indicator Data'!J45=0,0,IF(LOG('Indicator Data'!J45)&gt;M$194,10,IF(LOG('Indicator Data'!J45)&lt;M$195,0,10-(M$194-LOG('Indicator Data'!J45))/(M$194-M$195)*10))),1)</f>
        <v>0</v>
      </c>
      <c r="N42" s="60">
        <f>'Indicator Data'!C45/'Indicator Data'!$BD45</f>
        <v>2.0454771849854566E-3</v>
      </c>
      <c r="O42" s="60">
        <f>'Indicator Data'!D45/'Indicator Data'!$BD45</f>
        <v>2.036756067440814E-3</v>
      </c>
      <c r="P42" s="60">
        <f>IF(F42=0.1,0,'Indicator Data'!E45/'Indicator Data'!$BD45)</f>
        <v>1.8596939362366465E-3</v>
      </c>
      <c r="Q42" s="60">
        <f>'Indicator Data'!F45/'Indicator Data'!$BD45</f>
        <v>6.2452918656404587E-5</v>
      </c>
      <c r="R42" s="60">
        <f>'Indicator Data'!G45/'Indicator Data'!$BD45</f>
        <v>4.7845457332643468E-4</v>
      </c>
      <c r="S42" s="60">
        <f>'Indicator Data'!H45/'Indicator Data'!$BD45</f>
        <v>0</v>
      </c>
      <c r="T42" s="60">
        <f>'Indicator Data'!I45/'Indicator Data'!$BD45</f>
        <v>3.7179590674119099E-4</v>
      </c>
      <c r="U42" s="60">
        <f>'Indicator Data'!J45/'Indicator Data'!$BD45</f>
        <v>0</v>
      </c>
      <c r="V42" s="59">
        <f t="shared" si="34"/>
        <v>10</v>
      </c>
      <c r="W42" s="59">
        <f t="shared" si="35"/>
        <v>10</v>
      </c>
      <c r="X42" s="59">
        <f t="shared" si="36"/>
        <v>10</v>
      </c>
      <c r="Y42" s="59">
        <f t="shared" si="37"/>
        <v>1.2</v>
      </c>
      <c r="Z42" s="59">
        <f t="shared" si="38"/>
        <v>9.5</v>
      </c>
      <c r="AA42" s="59">
        <f t="shared" si="39"/>
        <v>0.3</v>
      </c>
      <c r="AB42" s="59">
        <f t="shared" si="40"/>
        <v>0</v>
      </c>
      <c r="AC42" s="59">
        <f t="shared" si="41"/>
        <v>0.2</v>
      </c>
      <c r="AD42" s="59">
        <f t="shared" si="42"/>
        <v>0.4</v>
      </c>
      <c r="AE42" s="59">
        <f t="shared" si="43"/>
        <v>0.3</v>
      </c>
      <c r="AF42" s="59">
        <f t="shared" si="44"/>
        <v>0</v>
      </c>
      <c r="AG42" s="59">
        <f>ROUND(IF('Indicator Data'!K45=0,0,IF('Indicator Data'!K45&gt;AG$194,10,IF('Indicator Data'!K45&lt;AG$195,0,10-(AG$194-'Indicator Data'!K45)/(AG$194-AG$195)*10))),1)</f>
        <v>3</v>
      </c>
      <c r="AH42" s="59">
        <f t="shared" si="45"/>
        <v>8.8000000000000007</v>
      </c>
      <c r="AI42" s="59">
        <f t="shared" si="46"/>
        <v>10</v>
      </c>
      <c r="AJ42" s="59">
        <f t="shared" si="47"/>
        <v>1.9</v>
      </c>
      <c r="AK42" s="59">
        <f t="shared" si="48"/>
        <v>0</v>
      </c>
      <c r="AL42" s="59">
        <f t="shared" si="49"/>
        <v>1</v>
      </c>
      <c r="AM42" s="59">
        <f t="shared" si="50"/>
        <v>2.5</v>
      </c>
      <c r="AN42" s="59">
        <f t="shared" si="51"/>
        <v>0</v>
      </c>
      <c r="AO42" s="61">
        <f t="shared" si="52"/>
        <v>9.6</v>
      </c>
      <c r="AP42" s="61">
        <f t="shared" si="53"/>
        <v>3.3</v>
      </c>
      <c r="AQ42" s="61">
        <f t="shared" si="54"/>
        <v>8.6999999999999993</v>
      </c>
      <c r="AR42" s="61">
        <f t="shared" si="55"/>
        <v>1.9</v>
      </c>
      <c r="AS42" s="59">
        <f t="shared" si="56"/>
        <v>1.5</v>
      </c>
      <c r="AT42" s="59">
        <f>IF('Indicator Data'!L45="No data","x",IF('Indicator Data'!BE45&lt;1000,"x",ROUND((IF('Indicator Data'!L45&gt;AT$194,10,IF('Indicator Data'!L45&lt;AT$195,0,10-(AT$194-'Indicator Data'!L45)/(AT$194-AT$195)*10))),1)))</f>
        <v>0</v>
      </c>
      <c r="AU42" s="61">
        <f t="shared" si="57"/>
        <v>0.8</v>
      </c>
      <c r="AV42" s="62">
        <f t="shared" si="58"/>
        <v>6.3</v>
      </c>
      <c r="AW42" s="59">
        <f>ROUND(IF('Indicator Data'!M45=0,0,IF('Indicator Data'!M45&gt;AW$194,10,IF('Indicator Data'!M45&lt;AW$195,0,10-(AW$194-'Indicator Data'!M45)/(AW$194-AW$195)*10))),1)</f>
        <v>0.1</v>
      </c>
      <c r="AX42" s="59">
        <f>ROUND(IF('Indicator Data'!N45=0,0,IF(LOG('Indicator Data'!N45)&gt;LOG(AX$194),10,IF(LOG('Indicator Data'!N45)&lt;LOG(AX$195),0,10-(LOG(AX$194)-LOG('Indicator Data'!N45))/(LOG(AX$194)-LOG(AX$195))*10))),1)</f>
        <v>0</v>
      </c>
      <c r="AY42" s="61">
        <f t="shared" si="59"/>
        <v>0.1</v>
      </c>
      <c r="AZ42" s="59">
        <f>'Indicator Data'!O45</f>
        <v>0</v>
      </c>
      <c r="BA42" s="59">
        <f>'Indicator Data'!P45</f>
        <v>0</v>
      </c>
      <c r="BB42" s="61">
        <f t="shared" si="60"/>
        <v>0</v>
      </c>
      <c r="BC42" s="62">
        <f t="shared" si="61"/>
        <v>0.1</v>
      </c>
      <c r="BD42" s="16"/>
      <c r="BE42" s="108"/>
    </row>
    <row r="43" spans="1:57" s="4" customFormat="1" x14ac:dyDescent="0.25">
      <c r="A43" s="131" t="s">
        <v>371</v>
      </c>
      <c r="B43" s="63" t="s">
        <v>74</v>
      </c>
      <c r="C43" s="59">
        <f>ROUND(IF('Indicator Data'!C46=0,0.1,IF(LOG('Indicator Data'!C46)&gt;C$194,10,IF(LOG('Indicator Data'!C46)&lt;C$195,0,10-(C$194-LOG('Indicator Data'!C46))/(C$194-C$195)*10))),1)</f>
        <v>0.1</v>
      </c>
      <c r="D43" s="59">
        <f>ROUND(IF('Indicator Data'!D46=0,0.1,IF(LOG('Indicator Data'!D46)&gt;D$194,10,IF(LOG('Indicator Data'!D46)&lt;D$195,0,10-(D$194-LOG('Indicator Data'!D46))/(D$194-D$195)*10))),1)</f>
        <v>0.1</v>
      </c>
      <c r="E43" s="59">
        <f t="shared" si="31"/>
        <v>0.1</v>
      </c>
      <c r="F43" s="59">
        <f>ROUND(IF('Indicator Data'!E46="No data",0.1,IF('Indicator Data'!E46=0,0,IF(LOG('Indicator Data'!E46)&gt;F$194,10,IF(LOG('Indicator Data'!E46)&lt;F$195,0,10-(F$194-LOG('Indicator Data'!E46))/(F$194-F$195)*10)))),1)</f>
        <v>7.5</v>
      </c>
      <c r="G43" s="59">
        <f>ROUND(IF('Indicator Data'!F46=0,0,IF(LOG('Indicator Data'!F46)&gt;G$194,10,IF(LOG('Indicator Data'!F46)&lt;G$195,0,10-(G$194-LOG('Indicator Data'!F46))/(G$194-G$195)*10))),1)</f>
        <v>4.7</v>
      </c>
      <c r="H43" s="59">
        <f>ROUND(IF('Indicator Data'!G46=0,0,IF(LOG('Indicator Data'!G46)&gt;H$194,10,IF(LOG('Indicator Data'!G46)&lt;H$195,0,10-(H$194-LOG('Indicator Data'!G46))/(H$194-H$195)*10))),1)</f>
        <v>0</v>
      </c>
      <c r="I43" s="59">
        <f>ROUND(IF('Indicator Data'!H46=0,0,IF(LOG('Indicator Data'!H46)&gt;I$194,10,IF(LOG('Indicator Data'!H46)&lt;I$195,0,10-(I$194-LOG('Indicator Data'!H46))/(I$194-I$195)*10))),1)</f>
        <v>0</v>
      </c>
      <c r="J43" s="59">
        <f t="shared" si="32"/>
        <v>0</v>
      </c>
      <c r="K43" s="59">
        <f>ROUND(IF('Indicator Data'!I46=0,0,IF(LOG('Indicator Data'!I46)&gt;K$194,10,IF(LOG('Indicator Data'!I46)&lt;K$195,0,10-(K$194-LOG('Indicator Data'!I46))/(K$194-K$195)*10))),1)</f>
        <v>0</v>
      </c>
      <c r="L43" s="59">
        <f t="shared" si="33"/>
        <v>0</v>
      </c>
      <c r="M43" s="59">
        <f>ROUND(IF('Indicator Data'!J46=0,0,IF(LOG('Indicator Data'!J46)&gt;M$194,10,IF(LOG('Indicator Data'!J46)&lt;M$195,0,10-(M$194-LOG('Indicator Data'!J46))/(M$194-M$195)*10))),1)</f>
        <v>0</v>
      </c>
      <c r="N43" s="60">
        <f>'Indicator Data'!C46/'Indicator Data'!$BD46</f>
        <v>0</v>
      </c>
      <c r="O43" s="60">
        <f>'Indicator Data'!D46/'Indicator Data'!$BD46</f>
        <v>0</v>
      </c>
      <c r="P43" s="60">
        <f>IF(F43=0.1,0,'Indicator Data'!E46/'Indicator Data'!$BD46)</f>
        <v>4.2429343605929993E-3</v>
      </c>
      <c r="Q43" s="60">
        <f>'Indicator Data'!F46/'Indicator Data'!$BD46</f>
        <v>2.8890685079969293E-7</v>
      </c>
      <c r="R43" s="60">
        <f>'Indicator Data'!G46/'Indicator Data'!$BD46</f>
        <v>0</v>
      </c>
      <c r="S43" s="60">
        <f>'Indicator Data'!H46/'Indicator Data'!$BD46</f>
        <v>0</v>
      </c>
      <c r="T43" s="60">
        <f>'Indicator Data'!I46/'Indicator Data'!$BD46</f>
        <v>0</v>
      </c>
      <c r="U43" s="60">
        <f>'Indicator Data'!J46/'Indicator Data'!$BD46</f>
        <v>0</v>
      </c>
      <c r="V43" s="59">
        <f t="shared" si="34"/>
        <v>0</v>
      </c>
      <c r="W43" s="59">
        <f t="shared" si="35"/>
        <v>0</v>
      </c>
      <c r="X43" s="59">
        <f t="shared" si="36"/>
        <v>0</v>
      </c>
      <c r="Y43" s="59">
        <f t="shared" si="37"/>
        <v>2.8</v>
      </c>
      <c r="Z43" s="59">
        <f t="shared" si="38"/>
        <v>4.4000000000000004</v>
      </c>
      <c r="AA43" s="59">
        <f t="shared" si="39"/>
        <v>0</v>
      </c>
      <c r="AB43" s="59">
        <f t="shared" si="40"/>
        <v>0</v>
      </c>
      <c r="AC43" s="59">
        <f t="shared" si="41"/>
        <v>0</v>
      </c>
      <c r="AD43" s="59">
        <f t="shared" si="42"/>
        <v>0</v>
      </c>
      <c r="AE43" s="59">
        <f t="shared" si="43"/>
        <v>0</v>
      </c>
      <c r="AF43" s="59">
        <f t="shared" si="44"/>
        <v>0</v>
      </c>
      <c r="AG43" s="59">
        <f>ROUND(IF('Indicator Data'!K46=0,0,IF('Indicator Data'!K46&gt;AG$194,10,IF('Indicator Data'!K46&lt;AG$195,0,10-(AG$194-'Indicator Data'!K46)/(AG$194-AG$195)*10))),1)</f>
        <v>0</v>
      </c>
      <c r="AH43" s="59">
        <f t="shared" si="45"/>
        <v>0.1</v>
      </c>
      <c r="AI43" s="59">
        <f t="shared" si="46"/>
        <v>0.1</v>
      </c>
      <c r="AJ43" s="59">
        <f t="shared" si="47"/>
        <v>0</v>
      </c>
      <c r="AK43" s="59">
        <f t="shared" si="48"/>
        <v>0</v>
      </c>
      <c r="AL43" s="59">
        <f t="shared" si="49"/>
        <v>0</v>
      </c>
      <c r="AM43" s="59">
        <f t="shared" si="50"/>
        <v>0</v>
      </c>
      <c r="AN43" s="59">
        <f t="shared" si="51"/>
        <v>0</v>
      </c>
      <c r="AO43" s="61">
        <f t="shared" si="52"/>
        <v>0.1</v>
      </c>
      <c r="AP43" s="61">
        <f t="shared" si="53"/>
        <v>5.6</v>
      </c>
      <c r="AQ43" s="61">
        <f t="shared" si="54"/>
        <v>4.5999999999999996</v>
      </c>
      <c r="AR43" s="61">
        <f t="shared" si="55"/>
        <v>0</v>
      </c>
      <c r="AS43" s="59">
        <f t="shared" si="56"/>
        <v>0</v>
      </c>
      <c r="AT43" s="59">
        <f>IF('Indicator Data'!L46="No data","x",IF('Indicator Data'!BE46&lt;1000,"x",ROUND((IF('Indicator Data'!L46&gt;AT$194,10,IF('Indicator Data'!L46&lt;AT$195,0,10-(AT$194-'Indicator Data'!L46)/(AT$194-AT$195)*10))),1)))</f>
        <v>2</v>
      </c>
      <c r="AU43" s="61">
        <f t="shared" si="57"/>
        <v>1</v>
      </c>
      <c r="AV43" s="62">
        <f t="shared" si="58"/>
        <v>2.6</v>
      </c>
      <c r="AW43" s="59">
        <f>ROUND(IF('Indicator Data'!M46=0,0,IF('Indicator Data'!M46&gt;AW$194,10,IF('Indicator Data'!M46&lt;AW$195,0,10-(AW$194-'Indicator Data'!M46)/(AW$194-AW$195)*10))),1)</f>
        <v>9.9</v>
      </c>
      <c r="AX43" s="59">
        <f>ROUND(IF('Indicator Data'!N46=0,0,IF(LOG('Indicator Data'!N46)&gt;LOG(AX$194),10,IF(LOG('Indicator Data'!N46)&lt;LOG(AX$195),0,10-(LOG(AX$194)-LOG('Indicator Data'!N46))/(LOG(AX$194)-LOG(AX$195))*10))),1)</f>
        <v>8</v>
      </c>
      <c r="AY43" s="61">
        <f t="shared" si="59"/>
        <v>9.1999999999999993</v>
      </c>
      <c r="AZ43" s="59">
        <f>'Indicator Data'!O46</f>
        <v>0</v>
      </c>
      <c r="BA43" s="59">
        <f>'Indicator Data'!P46</f>
        <v>0</v>
      </c>
      <c r="BB43" s="61">
        <f t="shared" si="60"/>
        <v>0</v>
      </c>
      <c r="BC43" s="62">
        <f t="shared" si="61"/>
        <v>6.4</v>
      </c>
      <c r="BD43" s="16"/>
      <c r="BE43" s="108"/>
    </row>
    <row r="44" spans="1:57" s="4" customFormat="1" x14ac:dyDescent="0.25">
      <c r="A44" s="131" t="s">
        <v>76</v>
      </c>
      <c r="B44" s="63" t="s">
        <v>75</v>
      </c>
      <c r="C44" s="59">
        <f>ROUND(IF('Indicator Data'!C47=0,0.1,IF(LOG('Indicator Data'!C47)&gt;C$194,10,IF(LOG('Indicator Data'!C47)&lt;C$195,0,10-(C$194-LOG('Indicator Data'!C47))/(C$194-C$195)*10))),1)</f>
        <v>7.1</v>
      </c>
      <c r="D44" s="59">
        <f>ROUND(IF('Indicator Data'!D47=0,0.1,IF(LOG('Indicator Data'!D47)&gt;D$194,10,IF(LOG('Indicator Data'!D47)&lt;D$195,0,10-(D$194-LOG('Indicator Data'!D47))/(D$194-D$195)*10))),1)</f>
        <v>5.6</v>
      </c>
      <c r="E44" s="59">
        <f t="shared" si="31"/>
        <v>6.4</v>
      </c>
      <c r="F44" s="59">
        <f>ROUND(IF('Indicator Data'!E47="No data",0.1,IF('Indicator Data'!E47=0,0,IF(LOG('Indicator Data'!E47)&gt;F$194,10,IF(LOG('Indicator Data'!E47)&lt;F$195,0,10-(F$194-LOG('Indicator Data'!E47))/(F$194-F$195)*10)))),1)</f>
        <v>6.5</v>
      </c>
      <c r="G44" s="59">
        <f>ROUND(IF('Indicator Data'!F47=0,0,IF(LOG('Indicator Data'!F47)&gt;G$194,10,IF(LOG('Indicator Data'!F47)&lt;G$195,0,10-(G$194-LOG('Indicator Data'!F47))/(G$194-G$195)*10))),1)</f>
        <v>6.6</v>
      </c>
      <c r="H44" s="59">
        <f>ROUND(IF('Indicator Data'!G47=0,0,IF(LOG('Indicator Data'!G47)&gt;H$194,10,IF(LOG('Indicator Data'!G47)&lt;H$195,0,10-(H$194-LOG('Indicator Data'!G47))/(H$194-H$195)*10))),1)</f>
        <v>0</v>
      </c>
      <c r="I44" s="59">
        <f>ROUND(IF('Indicator Data'!H47=0,0,IF(LOG('Indicator Data'!H47)&gt;I$194,10,IF(LOG('Indicator Data'!H47)&lt;I$195,0,10-(I$194-LOG('Indicator Data'!H47))/(I$194-I$195)*10))),1)</f>
        <v>0</v>
      </c>
      <c r="J44" s="59">
        <f t="shared" si="32"/>
        <v>0</v>
      </c>
      <c r="K44" s="59">
        <f>ROUND(IF('Indicator Data'!I47=0,0,IF(LOG('Indicator Data'!I47)&gt;K$194,10,IF(LOG('Indicator Data'!I47)&lt;K$195,0,10-(K$194-LOG('Indicator Data'!I47))/(K$194-K$195)*10))),1)</f>
        <v>0</v>
      </c>
      <c r="L44" s="59">
        <f t="shared" si="33"/>
        <v>0</v>
      </c>
      <c r="M44" s="59">
        <f>ROUND(IF('Indicator Data'!J47=0,0,IF(LOG('Indicator Data'!J47)&gt;M$194,10,IF(LOG('Indicator Data'!J47)&lt;M$195,0,10-(M$194-LOG('Indicator Data'!J47))/(M$194-M$195)*10))),1)</f>
        <v>0</v>
      </c>
      <c r="N44" s="60">
        <f>'Indicator Data'!C47/'Indicator Data'!$BD47</f>
        <v>1.6236641599391907E-3</v>
      </c>
      <c r="O44" s="60">
        <f>'Indicator Data'!D47/'Indicator Data'!$BD47</f>
        <v>1.1542786716800714E-4</v>
      </c>
      <c r="P44" s="60">
        <f>IF(F44=0.1,0,'Indicator Data'!E47/'Indicator Data'!$BD47)</f>
        <v>9.7988075899128977E-3</v>
      </c>
      <c r="Q44" s="60">
        <f>'Indicator Data'!F47/'Indicator Data'!$BD47</f>
        <v>2.1632750677500306E-5</v>
      </c>
      <c r="R44" s="60">
        <f>'Indicator Data'!G47/'Indicator Data'!$BD47</f>
        <v>0</v>
      </c>
      <c r="S44" s="60">
        <f>'Indicator Data'!H47/'Indicator Data'!$BD47</f>
        <v>0</v>
      </c>
      <c r="T44" s="60">
        <f>'Indicator Data'!I47/'Indicator Data'!$BD47</f>
        <v>0</v>
      </c>
      <c r="U44" s="60">
        <f>'Indicator Data'!J47/'Indicator Data'!$BD47</f>
        <v>0</v>
      </c>
      <c r="V44" s="59">
        <f t="shared" si="34"/>
        <v>8.1</v>
      </c>
      <c r="W44" s="59">
        <f t="shared" si="35"/>
        <v>1.2</v>
      </c>
      <c r="X44" s="59">
        <f t="shared" si="36"/>
        <v>5.6</v>
      </c>
      <c r="Y44" s="59">
        <f t="shared" si="37"/>
        <v>6.5</v>
      </c>
      <c r="Z44" s="59">
        <f t="shared" si="38"/>
        <v>8.5</v>
      </c>
      <c r="AA44" s="59">
        <f t="shared" si="39"/>
        <v>0</v>
      </c>
      <c r="AB44" s="59">
        <f t="shared" si="40"/>
        <v>0</v>
      </c>
      <c r="AC44" s="59">
        <f t="shared" si="41"/>
        <v>0</v>
      </c>
      <c r="AD44" s="59">
        <f t="shared" si="42"/>
        <v>0</v>
      </c>
      <c r="AE44" s="59">
        <f t="shared" si="43"/>
        <v>0</v>
      </c>
      <c r="AF44" s="59">
        <f t="shared" si="44"/>
        <v>0</v>
      </c>
      <c r="AG44" s="59">
        <f>ROUND(IF('Indicator Data'!K47=0,0,IF('Indicator Data'!K47&gt;AG$194,10,IF('Indicator Data'!K47&lt;AG$195,0,10-(AG$194-'Indicator Data'!K47)/(AG$194-AG$195)*10))),1)</f>
        <v>1</v>
      </c>
      <c r="AH44" s="59">
        <f t="shared" si="45"/>
        <v>7.6</v>
      </c>
      <c r="AI44" s="59">
        <f t="shared" si="46"/>
        <v>3.4</v>
      </c>
      <c r="AJ44" s="59">
        <f t="shared" si="47"/>
        <v>0</v>
      </c>
      <c r="AK44" s="59">
        <f t="shared" si="48"/>
        <v>0</v>
      </c>
      <c r="AL44" s="59">
        <f t="shared" si="49"/>
        <v>0</v>
      </c>
      <c r="AM44" s="59">
        <f t="shared" si="50"/>
        <v>0</v>
      </c>
      <c r="AN44" s="59">
        <f t="shared" si="51"/>
        <v>0</v>
      </c>
      <c r="AO44" s="61">
        <f t="shared" si="52"/>
        <v>6</v>
      </c>
      <c r="AP44" s="61">
        <f t="shared" si="53"/>
        <v>6.5</v>
      </c>
      <c r="AQ44" s="61">
        <f t="shared" si="54"/>
        <v>7.7</v>
      </c>
      <c r="AR44" s="61">
        <f t="shared" si="55"/>
        <v>0</v>
      </c>
      <c r="AS44" s="59">
        <f t="shared" si="56"/>
        <v>0.5</v>
      </c>
      <c r="AT44" s="59">
        <f>IF('Indicator Data'!L47="No data","x",IF('Indicator Data'!BE47&lt;1000,"x",ROUND((IF('Indicator Data'!L47&gt;AT$194,10,IF('Indicator Data'!L47&lt;AT$195,0,10-(AT$194-'Indicator Data'!L47)/(AT$194-AT$195)*10))),1)))</f>
        <v>6.1</v>
      </c>
      <c r="AU44" s="61">
        <f t="shared" si="57"/>
        <v>3.3</v>
      </c>
      <c r="AV44" s="62">
        <f t="shared" si="58"/>
        <v>5.2</v>
      </c>
      <c r="AW44" s="59">
        <f>ROUND(IF('Indicator Data'!M47=0,0,IF('Indicator Data'!M47&gt;AW$194,10,IF('Indicator Data'!M47&lt;AW$195,0,10-(AW$194-'Indicator Data'!M47)/(AW$194-AW$195)*10))),1)</f>
        <v>0.4</v>
      </c>
      <c r="AX44" s="59">
        <f>ROUND(IF('Indicator Data'!N47=0,0,IF(LOG('Indicator Data'!N47)&gt;LOG(AX$194),10,IF(LOG('Indicator Data'!N47)&lt;LOG(AX$195),0,10-(LOG(AX$194)-LOG('Indicator Data'!N47))/(LOG(AX$194)-LOG(AX$195))*10))),1)</f>
        <v>1.4</v>
      </c>
      <c r="AY44" s="61">
        <f t="shared" si="59"/>
        <v>0.9</v>
      </c>
      <c r="AZ44" s="59">
        <f>'Indicator Data'!O47</f>
        <v>0</v>
      </c>
      <c r="BA44" s="59">
        <f>'Indicator Data'!P47</f>
        <v>0</v>
      </c>
      <c r="BB44" s="61">
        <f t="shared" si="60"/>
        <v>0</v>
      </c>
      <c r="BC44" s="62">
        <f t="shared" si="61"/>
        <v>0.6</v>
      </c>
      <c r="BD44" s="16"/>
      <c r="BE44" s="108"/>
    </row>
    <row r="45" spans="1:57" s="4" customFormat="1" x14ac:dyDescent="0.25">
      <c r="A45" s="131" t="s">
        <v>78</v>
      </c>
      <c r="B45" s="63" t="s">
        <v>77</v>
      </c>
      <c r="C45" s="59">
        <f>ROUND(IF('Indicator Data'!C48=0,0.1,IF(LOG('Indicator Data'!C48)&gt;C$194,10,IF(LOG('Indicator Data'!C48)&lt;C$195,0,10-(C$194-LOG('Indicator Data'!C48))/(C$194-C$195)*10))),1)</f>
        <v>7.3</v>
      </c>
      <c r="D45" s="59">
        <f>ROUND(IF('Indicator Data'!D48=0,0.1,IF(LOG('Indicator Data'!D48)&gt;D$194,10,IF(LOG('Indicator Data'!D48)&lt;D$195,0,10-(D$194-LOG('Indicator Data'!D48))/(D$194-D$195)*10))),1)</f>
        <v>6.7</v>
      </c>
      <c r="E45" s="59">
        <f t="shared" si="31"/>
        <v>7</v>
      </c>
      <c r="F45" s="59">
        <f>ROUND(IF('Indicator Data'!E48="No data",0.1,IF('Indicator Data'!E48=0,0,IF(LOG('Indicator Data'!E48)&gt;F$194,10,IF(LOG('Indicator Data'!E48)&lt;F$195,0,10-(F$194-LOG('Indicator Data'!E48))/(F$194-F$195)*10)))),1)</f>
        <v>5.6</v>
      </c>
      <c r="G45" s="59">
        <f>ROUND(IF('Indicator Data'!F48=0,0,IF(LOG('Indicator Data'!F48)&gt;G$194,10,IF(LOG('Indicator Data'!F48)&lt;G$195,0,10-(G$194-LOG('Indicator Data'!F48))/(G$194-G$195)*10))),1)</f>
        <v>5.4</v>
      </c>
      <c r="H45" s="59">
        <f>ROUND(IF('Indicator Data'!G48=0,0,IF(LOG('Indicator Data'!G48)&gt;H$194,10,IF(LOG('Indicator Data'!G48)&lt;H$195,0,10-(H$194-LOG('Indicator Data'!G48))/(H$194-H$195)*10))),1)</f>
        <v>8.3000000000000007</v>
      </c>
      <c r="I45" s="59">
        <f>ROUND(IF('Indicator Data'!H48=0,0,IF(LOG('Indicator Data'!H48)&gt;I$194,10,IF(LOG('Indicator Data'!H48)&lt;I$195,0,10-(I$194-LOG('Indicator Data'!H48))/(I$194-I$195)*10))),1)</f>
        <v>9.6999999999999993</v>
      </c>
      <c r="J45" s="59">
        <f t="shared" si="32"/>
        <v>9.1</v>
      </c>
      <c r="K45" s="59">
        <f>ROUND(IF('Indicator Data'!I48=0,0,IF(LOG('Indicator Data'!I48)&gt;K$194,10,IF(LOG('Indicator Data'!I48)&lt;K$195,0,10-(K$194-LOG('Indicator Data'!I48))/(K$194-K$195)*10))),1)</f>
        <v>6.6</v>
      </c>
      <c r="L45" s="59">
        <f t="shared" si="33"/>
        <v>8.1</v>
      </c>
      <c r="M45" s="59">
        <f>ROUND(IF('Indicator Data'!J48=0,0,IF(LOG('Indicator Data'!J48)&gt;M$194,10,IF(LOG('Indicator Data'!J48)&lt;M$195,0,10-(M$194-LOG('Indicator Data'!J48))/(M$194-M$195)*10))),1)</f>
        <v>8.6</v>
      </c>
      <c r="N45" s="60">
        <f>'Indicator Data'!C48/'Indicator Data'!$BD48</f>
        <v>7.5681552802317129E-4</v>
      </c>
      <c r="O45" s="60">
        <f>'Indicator Data'!D48/'Indicator Data'!$BD48</f>
        <v>8.9826816956814308E-5</v>
      </c>
      <c r="P45" s="60">
        <f>IF(F45=0.1,0,'Indicator Data'!E48/'Indicator Data'!$BD48)</f>
        <v>1.4743816073882773E-3</v>
      </c>
      <c r="Q45" s="60">
        <f>'Indicator Data'!F48/'Indicator Data'!$BD48</f>
        <v>1.4393617338019392E-6</v>
      </c>
      <c r="R45" s="60">
        <f>'Indicator Data'!G48/'Indicator Data'!$BD48</f>
        <v>1.9050198577304559E-2</v>
      </c>
      <c r="S45" s="60">
        <f>'Indicator Data'!H48/'Indicator Data'!$BD48</f>
        <v>5.1712329551470582E-3</v>
      </c>
      <c r="T45" s="60">
        <f>'Indicator Data'!I48/'Indicator Data'!$BD48</f>
        <v>1.827232107385899E-3</v>
      </c>
      <c r="U45" s="60">
        <f>'Indicator Data'!J48/'Indicator Data'!$BD48</f>
        <v>2.455723770803578E-3</v>
      </c>
      <c r="V45" s="59">
        <f t="shared" si="34"/>
        <v>3.8</v>
      </c>
      <c r="W45" s="59">
        <f t="shared" si="35"/>
        <v>0.9</v>
      </c>
      <c r="X45" s="59">
        <f t="shared" si="36"/>
        <v>2.5</v>
      </c>
      <c r="Y45" s="59">
        <f t="shared" si="37"/>
        <v>1</v>
      </c>
      <c r="Z45" s="59">
        <f t="shared" si="38"/>
        <v>5.9</v>
      </c>
      <c r="AA45" s="59">
        <f t="shared" si="39"/>
        <v>10</v>
      </c>
      <c r="AB45" s="59">
        <f t="shared" si="40"/>
        <v>10</v>
      </c>
      <c r="AC45" s="59">
        <f t="shared" si="41"/>
        <v>10</v>
      </c>
      <c r="AD45" s="59">
        <f t="shared" si="42"/>
        <v>1.8</v>
      </c>
      <c r="AE45" s="59">
        <f t="shared" si="43"/>
        <v>7.9</v>
      </c>
      <c r="AF45" s="59">
        <f t="shared" si="44"/>
        <v>0.8</v>
      </c>
      <c r="AG45" s="59">
        <f>ROUND(IF('Indicator Data'!K48=0,0,IF('Indicator Data'!K48&gt;AG$194,10,IF('Indicator Data'!K48&lt;AG$195,0,10-(AG$194-'Indicator Data'!K48)/(AG$194-AG$195)*10))),1)</f>
        <v>6.1</v>
      </c>
      <c r="AH45" s="59">
        <f t="shared" si="45"/>
        <v>5.6</v>
      </c>
      <c r="AI45" s="59">
        <f t="shared" si="46"/>
        <v>3.8</v>
      </c>
      <c r="AJ45" s="59">
        <f t="shared" si="47"/>
        <v>9.1999999999999993</v>
      </c>
      <c r="AK45" s="59">
        <f t="shared" si="48"/>
        <v>9.9</v>
      </c>
      <c r="AL45" s="59">
        <f t="shared" si="49"/>
        <v>9.6</v>
      </c>
      <c r="AM45" s="59">
        <f t="shared" si="50"/>
        <v>4.2</v>
      </c>
      <c r="AN45" s="59">
        <f t="shared" si="51"/>
        <v>6</v>
      </c>
      <c r="AO45" s="61">
        <f t="shared" si="52"/>
        <v>5.2</v>
      </c>
      <c r="AP45" s="61">
        <f t="shared" si="53"/>
        <v>3.6</v>
      </c>
      <c r="AQ45" s="61">
        <f t="shared" si="54"/>
        <v>5.7</v>
      </c>
      <c r="AR45" s="61">
        <f t="shared" si="55"/>
        <v>8</v>
      </c>
      <c r="AS45" s="59">
        <f t="shared" si="56"/>
        <v>6.1</v>
      </c>
      <c r="AT45" s="59">
        <f>IF('Indicator Data'!L48="No data","x",IF('Indicator Data'!BE48&lt;1000,"x",ROUND((IF('Indicator Data'!L48&gt;AT$194,10,IF('Indicator Data'!L48&lt;AT$195,0,10-(AT$194-'Indicator Data'!L48)/(AT$194-AT$195)*10))),1)))</f>
        <v>4</v>
      </c>
      <c r="AU45" s="61">
        <f t="shared" si="57"/>
        <v>5.0999999999999996</v>
      </c>
      <c r="AV45" s="62">
        <f t="shared" si="58"/>
        <v>5.7</v>
      </c>
      <c r="AW45" s="59">
        <f>ROUND(IF('Indicator Data'!M48=0,0,IF('Indicator Data'!M48&gt;AW$194,10,IF('Indicator Data'!M48&lt;AW$195,0,10-(AW$194-'Indicator Data'!M48)/(AW$194-AW$195)*10))),1)</f>
        <v>0.1</v>
      </c>
      <c r="AX45" s="59">
        <f>ROUND(IF('Indicator Data'!N48=0,0,IF(LOG('Indicator Data'!N48)&gt;LOG(AX$194),10,IF(LOG('Indicator Data'!N48)&lt;LOG(AX$195),0,10-(LOG(AX$194)-LOG('Indicator Data'!N48))/(LOG(AX$194)-LOG(AX$195))*10))),1)</f>
        <v>2.6</v>
      </c>
      <c r="AY45" s="61">
        <f t="shared" si="59"/>
        <v>1.4</v>
      </c>
      <c r="AZ45" s="59">
        <f>'Indicator Data'!O48</f>
        <v>0</v>
      </c>
      <c r="BA45" s="59">
        <f>'Indicator Data'!P48</f>
        <v>0</v>
      </c>
      <c r="BB45" s="61">
        <f t="shared" si="60"/>
        <v>0</v>
      </c>
      <c r="BC45" s="62">
        <f t="shared" si="61"/>
        <v>1</v>
      </c>
      <c r="BD45" s="16"/>
      <c r="BE45" s="108"/>
    </row>
    <row r="46" spans="1:57" s="4" customFormat="1" x14ac:dyDescent="0.25">
      <c r="A46" s="131" t="s">
        <v>80</v>
      </c>
      <c r="B46" s="63" t="s">
        <v>79</v>
      </c>
      <c r="C46" s="59">
        <f>ROUND(IF('Indicator Data'!C49=0,0.1,IF(LOG('Indicator Data'!C49)&gt;C$194,10,IF(LOG('Indicator Data'!C49)&lt;C$195,0,10-(C$194-LOG('Indicator Data'!C49))/(C$194-C$195)*10))),1)</f>
        <v>5.6</v>
      </c>
      <c r="D46" s="59">
        <f>ROUND(IF('Indicator Data'!D49=0,0.1,IF(LOG('Indicator Data'!D49)&gt;D$194,10,IF(LOG('Indicator Data'!D49)&lt;D$195,0,10-(D$194-LOG('Indicator Data'!D49))/(D$194-D$195)*10))),1)</f>
        <v>3.9</v>
      </c>
      <c r="E46" s="59">
        <f t="shared" si="31"/>
        <v>4.8</v>
      </c>
      <c r="F46" s="59">
        <f>ROUND(IF('Indicator Data'!E49="No data",0.1,IF('Indicator Data'!E49=0,0,IF(LOG('Indicator Data'!E49)&gt;F$194,10,IF(LOG('Indicator Data'!E49)&lt;F$195,0,10-(F$194-LOG('Indicator Data'!E49))/(F$194-F$195)*10)))),1)</f>
        <v>0</v>
      </c>
      <c r="G46" s="59">
        <f>ROUND(IF('Indicator Data'!F49=0,0,IF(LOG('Indicator Data'!F49)&gt;G$194,10,IF(LOG('Indicator Data'!F49)&lt;G$195,0,10-(G$194-LOG('Indicator Data'!F49))/(G$194-G$195)*10))),1)</f>
        <v>4.9000000000000004</v>
      </c>
      <c r="H46" s="59">
        <f>ROUND(IF('Indicator Data'!G49=0,0,IF(LOG('Indicator Data'!G49)&gt;H$194,10,IF(LOG('Indicator Data'!G49)&lt;H$195,0,10-(H$194-LOG('Indicator Data'!G49))/(H$194-H$195)*10))),1)</f>
        <v>0</v>
      </c>
      <c r="I46" s="59">
        <f>ROUND(IF('Indicator Data'!H49=0,0,IF(LOG('Indicator Data'!H49)&gt;I$194,10,IF(LOG('Indicator Data'!H49)&lt;I$195,0,10-(I$194-LOG('Indicator Data'!H49))/(I$194-I$195)*10))),1)</f>
        <v>0</v>
      </c>
      <c r="J46" s="59">
        <f t="shared" si="32"/>
        <v>0</v>
      </c>
      <c r="K46" s="59">
        <f>ROUND(IF('Indicator Data'!I49=0,0,IF(LOG('Indicator Data'!I49)&gt;K$194,10,IF(LOG('Indicator Data'!I49)&lt;K$195,0,10-(K$194-LOG('Indicator Data'!I49))/(K$194-K$195)*10))),1)</f>
        <v>0</v>
      </c>
      <c r="L46" s="59">
        <f t="shared" si="33"/>
        <v>0</v>
      </c>
      <c r="M46" s="59">
        <f>ROUND(IF('Indicator Data'!J49=0,0,IF(LOG('Indicator Data'!J49)&gt;M$194,10,IF(LOG('Indicator Data'!J49)&lt;M$195,0,10-(M$194-LOG('Indicator Data'!J49))/(M$194-M$195)*10))),1)</f>
        <v>0</v>
      </c>
      <c r="N46" s="60">
        <f>'Indicator Data'!C49/'Indicator Data'!$BD49</f>
        <v>1.481793973354067E-3</v>
      </c>
      <c r="O46" s="60">
        <f>'Indicator Data'!D49/'Indicator Data'!$BD49</f>
        <v>1.2955673543732271E-4</v>
      </c>
      <c r="P46" s="60">
        <f>IF(F46=0.1,0,'Indicator Data'!E49/'Indicator Data'!$BD49)</f>
        <v>5.4784738605275881E-5</v>
      </c>
      <c r="Q46" s="60">
        <f>'Indicator Data'!F49/'Indicator Data'!$BD49</f>
        <v>7.3386439733837505E-6</v>
      </c>
      <c r="R46" s="60">
        <f>'Indicator Data'!G49/'Indicator Data'!$BD49</f>
        <v>0</v>
      </c>
      <c r="S46" s="60">
        <f>'Indicator Data'!H49/'Indicator Data'!$BD49</f>
        <v>0</v>
      </c>
      <c r="T46" s="60">
        <f>'Indicator Data'!I49/'Indicator Data'!$BD49</f>
        <v>0</v>
      </c>
      <c r="U46" s="60">
        <f>'Indicator Data'!J49/'Indicator Data'!$BD49</f>
        <v>0</v>
      </c>
      <c r="V46" s="59">
        <f t="shared" si="34"/>
        <v>7.4</v>
      </c>
      <c r="W46" s="59">
        <f t="shared" si="35"/>
        <v>1.3</v>
      </c>
      <c r="X46" s="59">
        <f t="shared" si="36"/>
        <v>5.0999999999999996</v>
      </c>
      <c r="Y46" s="59">
        <f t="shared" si="37"/>
        <v>0</v>
      </c>
      <c r="Z46" s="59">
        <f t="shared" si="38"/>
        <v>7.5</v>
      </c>
      <c r="AA46" s="59">
        <f t="shared" si="39"/>
        <v>0</v>
      </c>
      <c r="AB46" s="59">
        <f t="shared" si="40"/>
        <v>0</v>
      </c>
      <c r="AC46" s="59">
        <f t="shared" si="41"/>
        <v>0</v>
      </c>
      <c r="AD46" s="59">
        <f t="shared" si="42"/>
        <v>0</v>
      </c>
      <c r="AE46" s="59">
        <f t="shared" si="43"/>
        <v>0</v>
      </c>
      <c r="AF46" s="59">
        <f t="shared" si="44"/>
        <v>0</v>
      </c>
      <c r="AG46" s="59">
        <f>ROUND(IF('Indicator Data'!K49=0,0,IF('Indicator Data'!K49&gt;AG$194,10,IF('Indicator Data'!K49&lt;AG$195,0,10-(AG$194-'Indicator Data'!K49)/(AG$194-AG$195)*10))),1)</f>
        <v>2</v>
      </c>
      <c r="AH46" s="59">
        <f t="shared" si="45"/>
        <v>6.5</v>
      </c>
      <c r="AI46" s="59">
        <f t="shared" si="46"/>
        <v>2.6</v>
      </c>
      <c r="AJ46" s="59">
        <f t="shared" si="47"/>
        <v>0</v>
      </c>
      <c r="AK46" s="59">
        <f t="shared" si="48"/>
        <v>0</v>
      </c>
      <c r="AL46" s="59">
        <f t="shared" si="49"/>
        <v>0</v>
      </c>
      <c r="AM46" s="59">
        <f t="shared" si="50"/>
        <v>0</v>
      </c>
      <c r="AN46" s="59">
        <f t="shared" si="51"/>
        <v>0</v>
      </c>
      <c r="AO46" s="61">
        <f t="shared" si="52"/>
        <v>5</v>
      </c>
      <c r="AP46" s="61">
        <f t="shared" si="53"/>
        <v>0</v>
      </c>
      <c r="AQ46" s="61">
        <f t="shared" si="54"/>
        <v>6.4</v>
      </c>
      <c r="AR46" s="61">
        <f t="shared" si="55"/>
        <v>0</v>
      </c>
      <c r="AS46" s="59">
        <f t="shared" si="56"/>
        <v>1</v>
      </c>
      <c r="AT46" s="59">
        <f>IF('Indicator Data'!L49="No data","x",IF('Indicator Data'!BE49&lt;1000,"x",ROUND((IF('Indicator Data'!L49&gt;AT$194,10,IF('Indicator Data'!L49&lt;AT$195,0,10-(AT$194-'Indicator Data'!L49)/(AT$194-AT$195)*10))),1)))</f>
        <v>5.0999999999999996</v>
      </c>
      <c r="AU46" s="61">
        <f t="shared" si="57"/>
        <v>3.1</v>
      </c>
      <c r="AV46" s="62">
        <f t="shared" si="58"/>
        <v>3.3</v>
      </c>
      <c r="AW46" s="59">
        <f>ROUND(IF('Indicator Data'!M49=0,0,IF('Indicator Data'!M49&gt;AW$194,10,IF('Indicator Data'!M49&lt;AW$195,0,10-(AW$194-'Indicator Data'!M49)/(AW$194-AW$195)*10))),1)</f>
        <v>0.3</v>
      </c>
      <c r="AX46" s="59">
        <f>ROUND(IF('Indicator Data'!N49=0,0,IF(LOG('Indicator Data'!N49)&gt;LOG(AX$194),10,IF(LOG('Indicator Data'!N49)&lt;LOG(AX$195),0,10-(LOG(AX$194)-LOG('Indicator Data'!N49))/(LOG(AX$194)-LOG(AX$195))*10))),1)</f>
        <v>0</v>
      </c>
      <c r="AY46" s="61">
        <f t="shared" si="59"/>
        <v>0.2</v>
      </c>
      <c r="AZ46" s="59">
        <f>'Indicator Data'!O49</f>
        <v>0</v>
      </c>
      <c r="BA46" s="59">
        <f>'Indicator Data'!P49</f>
        <v>0</v>
      </c>
      <c r="BB46" s="61">
        <f t="shared" si="60"/>
        <v>0</v>
      </c>
      <c r="BC46" s="62">
        <f t="shared" si="61"/>
        <v>0.1</v>
      </c>
      <c r="BD46" s="16"/>
      <c r="BE46" s="108"/>
    </row>
    <row r="47" spans="1:57" s="4" customFormat="1" x14ac:dyDescent="0.25">
      <c r="A47" s="131" t="s">
        <v>82</v>
      </c>
      <c r="B47" s="63" t="s">
        <v>81</v>
      </c>
      <c r="C47" s="59">
        <f>ROUND(IF('Indicator Data'!C50=0,0.1,IF(LOG('Indicator Data'!C50)&gt;C$194,10,IF(LOG('Indicator Data'!C50)&lt;C$195,0,10-(C$194-LOG('Indicator Data'!C50))/(C$194-C$195)*10))),1)</f>
        <v>6</v>
      </c>
      <c r="D47" s="59">
        <f>ROUND(IF('Indicator Data'!D50=0,0.1,IF(LOG('Indicator Data'!D50)&gt;D$194,10,IF(LOG('Indicator Data'!D50)&lt;D$195,0,10-(D$194-LOG('Indicator Data'!D50))/(D$194-D$195)*10))),1)</f>
        <v>0.1</v>
      </c>
      <c r="E47" s="59">
        <f t="shared" si="31"/>
        <v>3.6</v>
      </c>
      <c r="F47" s="59">
        <f>ROUND(IF('Indicator Data'!E50="No data",0.1,IF('Indicator Data'!E50=0,0,IF(LOG('Indicator Data'!E50)&gt;F$194,10,IF(LOG('Indicator Data'!E50)&lt;F$195,0,10-(F$194-LOG('Indicator Data'!E50))/(F$194-F$195)*10)))),1)</f>
        <v>6.8</v>
      </c>
      <c r="G47" s="59">
        <f>ROUND(IF('Indicator Data'!F50=0,0,IF(LOG('Indicator Data'!F50)&gt;G$194,10,IF(LOG('Indicator Data'!F50)&lt;G$195,0,10-(G$194-LOG('Indicator Data'!F50))/(G$194-G$195)*10))),1)</f>
        <v>0</v>
      </c>
      <c r="H47" s="59">
        <f>ROUND(IF('Indicator Data'!G50=0,0,IF(LOG('Indicator Data'!G50)&gt;H$194,10,IF(LOG('Indicator Data'!G50)&lt;H$195,0,10-(H$194-LOG('Indicator Data'!G50))/(H$194-H$195)*10))),1)</f>
        <v>0</v>
      </c>
      <c r="I47" s="59">
        <f>ROUND(IF('Indicator Data'!H50=0,0,IF(LOG('Indicator Data'!H50)&gt;I$194,10,IF(LOG('Indicator Data'!H50)&lt;I$195,0,10-(I$194-LOG('Indicator Data'!H50))/(I$194-I$195)*10))),1)</f>
        <v>0</v>
      </c>
      <c r="J47" s="59">
        <f t="shared" si="32"/>
        <v>0</v>
      </c>
      <c r="K47" s="59">
        <f>ROUND(IF('Indicator Data'!I50=0,0,IF(LOG('Indicator Data'!I50)&gt;K$194,10,IF(LOG('Indicator Data'!I50)&lt;K$195,0,10-(K$194-LOG('Indicator Data'!I50))/(K$194-K$195)*10))),1)</f>
        <v>0</v>
      </c>
      <c r="L47" s="59">
        <f t="shared" si="33"/>
        <v>0</v>
      </c>
      <c r="M47" s="59">
        <f>ROUND(IF('Indicator Data'!J50=0,0,IF(LOG('Indicator Data'!J50)&gt;M$194,10,IF(LOG('Indicator Data'!J50)&lt;M$195,0,10-(M$194-LOG('Indicator Data'!J50))/(M$194-M$195)*10))),1)</f>
        <v>0</v>
      </c>
      <c r="N47" s="60">
        <f>'Indicator Data'!C50/'Indicator Data'!$BD50</f>
        <v>2.3569526147187568E-4</v>
      </c>
      <c r="O47" s="60">
        <f>'Indicator Data'!D50/'Indicator Data'!$BD50</f>
        <v>0</v>
      </c>
      <c r="P47" s="60">
        <f>IF(F47=0.1,0,'Indicator Data'!E50/'Indicator Data'!$BD50)</f>
        <v>5.1497704114664786E-3</v>
      </c>
      <c r="Q47" s="60">
        <f>'Indicator Data'!F50/'Indicator Data'!$BD50</f>
        <v>0</v>
      </c>
      <c r="R47" s="60">
        <f>'Indicator Data'!G50/'Indicator Data'!$BD50</f>
        <v>0</v>
      </c>
      <c r="S47" s="60">
        <f>'Indicator Data'!H50/'Indicator Data'!$BD50</f>
        <v>0</v>
      </c>
      <c r="T47" s="60">
        <f>'Indicator Data'!I50/'Indicator Data'!$BD50</f>
        <v>0</v>
      </c>
      <c r="U47" s="60">
        <f>'Indicator Data'!J50/'Indicator Data'!$BD50</f>
        <v>0</v>
      </c>
      <c r="V47" s="59">
        <f t="shared" si="34"/>
        <v>1.2</v>
      </c>
      <c r="W47" s="59">
        <f t="shared" si="35"/>
        <v>0</v>
      </c>
      <c r="X47" s="59">
        <f t="shared" si="36"/>
        <v>0.6</v>
      </c>
      <c r="Y47" s="59">
        <f t="shared" si="37"/>
        <v>3.4</v>
      </c>
      <c r="Z47" s="59">
        <f t="shared" si="38"/>
        <v>0</v>
      </c>
      <c r="AA47" s="59">
        <f t="shared" si="39"/>
        <v>0</v>
      </c>
      <c r="AB47" s="59">
        <f t="shared" si="40"/>
        <v>0</v>
      </c>
      <c r="AC47" s="59">
        <f t="shared" si="41"/>
        <v>0</v>
      </c>
      <c r="AD47" s="59">
        <f t="shared" si="42"/>
        <v>0</v>
      </c>
      <c r="AE47" s="59">
        <f t="shared" si="43"/>
        <v>0</v>
      </c>
      <c r="AF47" s="59">
        <f t="shared" si="44"/>
        <v>0</v>
      </c>
      <c r="AG47" s="59">
        <f>ROUND(IF('Indicator Data'!K50=0,0,IF('Indicator Data'!K50&gt;AG$194,10,IF('Indicator Data'!K50&lt;AG$195,0,10-(AG$194-'Indicator Data'!K50)/(AG$194-AG$195)*10))),1)</f>
        <v>0</v>
      </c>
      <c r="AH47" s="59">
        <f t="shared" si="45"/>
        <v>3.6</v>
      </c>
      <c r="AI47" s="59">
        <f t="shared" si="46"/>
        <v>0.1</v>
      </c>
      <c r="AJ47" s="59">
        <f t="shared" si="47"/>
        <v>0</v>
      </c>
      <c r="AK47" s="59">
        <f t="shared" si="48"/>
        <v>0</v>
      </c>
      <c r="AL47" s="59">
        <f t="shared" si="49"/>
        <v>0</v>
      </c>
      <c r="AM47" s="59">
        <f t="shared" si="50"/>
        <v>0</v>
      </c>
      <c r="AN47" s="59">
        <f t="shared" si="51"/>
        <v>0</v>
      </c>
      <c r="AO47" s="61">
        <f t="shared" si="52"/>
        <v>2.2000000000000002</v>
      </c>
      <c r="AP47" s="61">
        <f t="shared" si="53"/>
        <v>5.3</v>
      </c>
      <c r="AQ47" s="61">
        <f t="shared" si="54"/>
        <v>0</v>
      </c>
      <c r="AR47" s="61">
        <f t="shared" si="55"/>
        <v>0</v>
      </c>
      <c r="AS47" s="59">
        <f t="shared" si="56"/>
        <v>0</v>
      </c>
      <c r="AT47" s="59">
        <f>IF('Indicator Data'!L50="No data","x",IF('Indicator Data'!BE50&lt;1000,"x",ROUND((IF('Indicator Data'!L50&gt;AT$194,10,IF('Indicator Data'!L50&lt;AT$195,0,10-(AT$194-'Indicator Data'!L50)/(AT$194-AT$195)*10))),1)))</f>
        <v>3</v>
      </c>
      <c r="AU47" s="61">
        <f t="shared" si="57"/>
        <v>1.5</v>
      </c>
      <c r="AV47" s="62">
        <f t="shared" si="58"/>
        <v>2</v>
      </c>
      <c r="AW47" s="59">
        <f>ROUND(IF('Indicator Data'!M50=0,0,IF('Indicator Data'!M50&gt;AW$194,10,IF('Indicator Data'!M50&lt;AW$195,0,10-(AW$194-'Indicator Data'!M50)/(AW$194-AW$195)*10))),1)</f>
        <v>0.3</v>
      </c>
      <c r="AX47" s="59">
        <f>ROUND(IF('Indicator Data'!N50=0,0,IF(LOG('Indicator Data'!N50)&gt;LOG(AX$194),10,IF(LOG('Indicator Data'!N50)&lt;LOG(AX$195),0,10-(LOG(AX$194)-LOG('Indicator Data'!N50))/(LOG(AX$194)-LOG(AX$195))*10))),1)</f>
        <v>0</v>
      </c>
      <c r="AY47" s="61">
        <f t="shared" si="59"/>
        <v>0.2</v>
      </c>
      <c r="AZ47" s="59">
        <f>'Indicator Data'!O50</f>
        <v>0</v>
      </c>
      <c r="BA47" s="59">
        <f>'Indicator Data'!P50</f>
        <v>0</v>
      </c>
      <c r="BB47" s="61">
        <f t="shared" si="60"/>
        <v>0</v>
      </c>
      <c r="BC47" s="62">
        <f t="shared" si="61"/>
        <v>0.1</v>
      </c>
      <c r="BD47" s="16"/>
      <c r="BE47" s="108"/>
    </row>
    <row r="48" spans="1:57" s="4" customFormat="1" x14ac:dyDescent="0.25">
      <c r="A48" s="131" t="s">
        <v>84</v>
      </c>
      <c r="B48" s="63" t="s">
        <v>83</v>
      </c>
      <c r="C48" s="59">
        <f>ROUND(IF('Indicator Data'!C51=0,0.1,IF(LOG('Indicator Data'!C51)&gt;C$194,10,IF(LOG('Indicator Data'!C51)&lt;C$195,0,10-(C$194-LOG('Indicator Data'!C51))/(C$194-C$195)*10))),1)</f>
        <v>0.1</v>
      </c>
      <c r="D48" s="59">
        <f>ROUND(IF('Indicator Data'!D51=0,0.1,IF(LOG('Indicator Data'!D51)&gt;D$194,10,IF(LOG('Indicator Data'!D51)&lt;D$195,0,10-(D$194-LOG('Indicator Data'!D51))/(D$194-D$195)*10))),1)</f>
        <v>0.1</v>
      </c>
      <c r="E48" s="59">
        <f t="shared" si="31"/>
        <v>0.1</v>
      </c>
      <c r="F48" s="59">
        <f>ROUND(IF('Indicator Data'!E51="No data",0.1,IF('Indicator Data'!E51=0,0,IF(LOG('Indicator Data'!E51)&gt;F$194,10,IF(LOG('Indicator Data'!E51)&lt;F$195,0,10-(F$194-LOG('Indicator Data'!E51))/(F$194-F$195)*10)))),1)</f>
        <v>3.8</v>
      </c>
      <c r="G48" s="59">
        <f>ROUND(IF('Indicator Data'!F51=0,0,IF(LOG('Indicator Data'!F51)&gt;G$194,10,IF(LOG('Indicator Data'!F51)&lt;G$195,0,10-(G$194-LOG('Indicator Data'!F51))/(G$194-G$195)*10))),1)</f>
        <v>0</v>
      </c>
      <c r="H48" s="59">
        <f>ROUND(IF('Indicator Data'!G51=0,0,IF(LOG('Indicator Data'!G51)&gt;H$194,10,IF(LOG('Indicator Data'!G51)&lt;H$195,0,10-(H$194-LOG('Indicator Data'!G51))/(H$194-H$195)*10))),1)</f>
        <v>0</v>
      </c>
      <c r="I48" s="59">
        <f>ROUND(IF('Indicator Data'!H51=0,0,IF(LOG('Indicator Data'!H51)&gt;I$194,10,IF(LOG('Indicator Data'!H51)&lt;I$195,0,10-(I$194-LOG('Indicator Data'!H51))/(I$194-I$195)*10))),1)</f>
        <v>0</v>
      </c>
      <c r="J48" s="59">
        <f t="shared" si="32"/>
        <v>0</v>
      </c>
      <c r="K48" s="59">
        <f>ROUND(IF('Indicator Data'!I51=0,0,IF(LOG('Indicator Data'!I51)&gt;K$194,10,IF(LOG('Indicator Data'!I51)&lt;K$195,0,10-(K$194-LOG('Indicator Data'!I51))/(K$194-K$195)*10))),1)</f>
        <v>0</v>
      </c>
      <c r="L48" s="59">
        <f t="shared" si="33"/>
        <v>0</v>
      </c>
      <c r="M48" s="59">
        <f>ROUND(IF('Indicator Data'!J51=0,0,IF(LOG('Indicator Data'!J51)&gt;M$194,10,IF(LOG('Indicator Data'!J51)&lt;M$195,0,10-(M$194-LOG('Indicator Data'!J51))/(M$194-M$195)*10))),1)</f>
        <v>0</v>
      </c>
      <c r="N48" s="60">
        <f>'Indicator Data'!C51/'Indicator Data'!$BD51</f>
        <v>0</v>
      </c>
      <c r="O48" s="60">
        <f>'Indicator Data'!D51/'Indicator Data'!$BD51</f>
        <v>0</v>
      </c>
      <c r="P48" s="60">
        <f>IF(F48=0.1,0,'Indicator Data'!E51/'Indicator Data'!$BD51)</f>
        <v>6.1079093744296792E-4</v>
      </c>
      <c r="Q48" s="60">
        <f>'Indicator Data'!F51/'Indicator Data'!$BD51</f>
        <v>0</v>
      </c>
      <c r="R48" s="60">
        <f>'Indicator Data'!G51/'Indicator Data'!$BD51</f>
        <v>0</v>
      </c>
      <c r="S48" s="60">
        <f>'Indicator Data'!H51/'Indicator Data'!$BD51</f>
        <v>0</v>
      </c>
      <c r="T48" s="60">
        <f>'Indicator Data'!I51/'Indicator Data'!$BD51</f>
        <v>0</v>
      </c>
      <c r="U48" s="60">
        <f>'Indicator Data'!J51/'Indicator Data'!$BD51</f>
        <v>0</v>
      </c>
      <c r="V48" s="59">
        <f t="shared" si="34"/>
        <v>0</v>
      </c>
      <c r="W48" s="59">
        <f t="shared" si="35"/>
        <v>0</v>
      </c>
      <c r="X48" s="59">
        <f t="shared" si="36"/>
        <v>0</v>
      </c>
      <c r="Y48" s="59">
        <f t="shared" si="37"/>
        <v>0.4</v>
      </c>
      <c r="Z48" s="59">
        <f t="shared" si="38"/>
        <v>0</v>
      </c>
      <c r="AA48" s="59">
        <f t="shared" si="39"/>
        <v>0</v>
      </c>
      <c r="AB48" s="59">
        <f t="shared" si="40"/>
        <v>0</v>
      </c>
      <c r="AC48" s="59">
        <f t="shared" si="41"/>
        <v>0</v>
      </c>
      <c r="AD48" s="59">
        <f t="shared" si="42"/>
        <v>0</v>
      </c>
      <c r="AE48" s="59">
        <f t="shared" si="43"/>
        <v>0</v>
      </c>
      <c r="AF48" s="59">
        <f t="shared" si="44"/>
        <v>0</v>
      </c>
      <c r="AG48" s="59">
        <f>ROUND(IF('Indicator Data'!K51=0,0,IF('Indicator Data'!K51&gt;AG$194,10,IF('Indicator Data'!K51&lt;AG$195,0,10-(AG$194-'Indicator Data'!K51)/(AG$194-AG$195)*10))),1)</f>
        <v>1</v>
      </c>
      <c r="AH48" s="59">
        <f t="shared" si="45"/>
        <v>0.1</v>
      </c>
      <c r="AI48" s="59">
        <f t="shared" si="46"/>
        <v>0.1</v>
      </c>
      <c r="AJ48" s="59">
        <f t="shared" si="47"/>
        <v>0</v>
      </c>
      <c r="AK48" s="59">
        <f t="shared" si="48"/>
        <v>0</v>
      </c>
      <c r="AL48" s="59">
        <f t="shared" si="49"/>
        <v>0</v>
      </c>
      <c r="AM48" s="59">
        <f t="shared" si="50"/>
        <v>0</v>
      </c>
      <c r="AN48" s="59">
        <f t="shared" si="51"/>
        <v>0</v>
      </c>
      <c r="AO48" s="61">
        <f t="shared" si="52"/>
        <v>0.1</v>
      </c>
      <c r="AP48" s="61">
        <f t="shared" si="53"/>
        <v>2.2999999999999998</v>
      </c>
      <c r="AQ48" s="61">
        <f t="shared" si="54"/>
        <v>0</v>
      </c>
      <c r="AR48" s="61">
        <f t="shared" si="55"/>
        <v>0</v>
      </c>
      <c r="AS48" s="59">
        <f t="shared" si="56"/>
        <v>0.5</v>
      </c>
      <c r="AT48" s="59">
        <f>IF('Indicator Data'!L51="No data","x",IF('Indicator Data'!BE51&lt;1000,"x",ROUND((IF('Indicator Data'!L51&gt;AT$194,10,IF('Indicator Data'!L51&lt;AT$195,0,10-(AT$194-'Indicator Data'!L51)/(AT$194-AT$195)*10))),1)))</f>
        <v>4</v>
      </c>
      <c r="AU48" s="61">
        <f t="shared" si="57"/>
        <v>2.2999999999999998</v>
      </c>
      <c r="AV48" s="62">
        <f t="shared" si="58"/>
        <v>1</v>
      </c>
      <c r="AW48" s="59">
        <f>ROUND(IF('Indicator Data'!M51=0,0,IF('Indicator Data'!M51&gt;AW$194,10,IF('Indicator Data'!M51&lt;AW$195,0,10-(AW$194-'Indicator Data'!M51)/(AW$194-AW$195)*10))),1)</f>
        <v>0</v>
      </c>
      <c r="AX48" s="59">
        <f>ROUND(IF('Indicator Data'!N51=0,0,IF(LOG('Indicator Data'!N51)&gt;LOG(AX$194),10,IF(LOG('Indicator Data'!N51)&lt;LOG(AX$195),0,10-(LOG(AX$194)-LOG('Indicator Data'!N51))/(LOG(AX$194)-LOG(AX$195))*10))),1)</f>
        <v>0</v>
      </c>
      <c r="AY48" s="61">
        <f t="shared" si="59"/>
        <v>0</v>
      </c>
      <c r="AZ48" s="59">
        <f>'Indicator Data'!O51</f>
        <v>0</v>
      </c>
      <c r="BA48" s="59">
        <f>'Indicator Data'!P51</f>
        <v>0</v>
      </c>
      <c r="BB48" s="61">
        <f t="shared" si="60"/>
        <v>0</v>
      </c>
      <c r="BC48" s="62">
        <f t="shared" si="61"/>
        <v>0</v>
      </c>
      <c r="BD48" s="16"/>
      <c r="BE48" s="108"/>
    </row>
    <row r="49" spans="1:57" s="4" customFormat="1" x14ac:dyDescent="0.25">
      <c r="A49" s="131" t="s">
        <v>86</v>
      </c>
      <c r="B49" s="63" t="s">
        <v>85</v>
      </c>
      <c r="C49" s="59">
        <f>ROUND(IF('Indicator Data'!C52=0,0.1,IF(LOG('Indicator Data'!C52)&gt;C$194,10,IF(LOG('Indicator Data'!C52)&lt;C$195,0,10-(C$194-LOG('Indicator Data'!C52))/(C$194-C$195)*10))),1)</f>
        <v>5.6</v>
      </c>
      <c r="D49" s="59">
        <f>ROUND(IF('Indicator Data'!D52=0,0.1,IF(LOG('Indicator Data'!D52)&gt;D$194,10,IF(LOG('Indicator Data'!D52)&lt;D$195,0,10-(D$194-LOG('Indicator Data'!D52))/(D$194-D$195)*10))),1)</f>
        <v>0.1</v>
      </c>
      <c r="E49" s="59">
        <f t="shared" si="31"/>
        <v>3.3</v>
      </c>
      <c r="F49" s="59">
        <f>ROUND(IF('Indicator Data'!E52="No data",0.1,IF('Indicator Data'!E52=0,0,IF(LOG('Indicator Data'!E52)&gt;F$194,10,IF(LOG('Indicator Data'!E52)&lt;F$195,0,10-(F$194-LOG('Indicator Data'!E52))/(F$194-F$195)*10)))),1)</f>
        <v>0.6</v>
      </c>
      <c r="G49" s="59">
        <f>ROUND(IF('Indicator Data'!F52=0,0,IF(LOG('Indicator Data'!F52)&gt;G$194,10,IF(LOG('Indicator Data'!F52)&lt;G$195,0,10-(G$194-LOG('Indicator Data'!F52))/(G$194-G$195)*10))),1)</f>
        <v>6.4</v>
      </c>
      <c r="H49" s="59">
        <f>ROUND(IF('Indicator Data'!G52=0,0,IF(LOG('Indicator Data'!G52)&gt;H$194,10,IF(LOG('Indicator Data'!G52)&lt;H$195,0,10-(H$194-LOG('Indicator Data'!G52))/(H$194-H$195)*10))),1)</f>
        <v>0</v>
      </c>
      <c r="I49" s="59">
        <f>ROUND(IF('Indicator Data'!H52=0,0,IF(LOG('Indicator Data'!H52)&gt;I$194,10,IF(LOG('Indicator Data'!H52)&lt;I$195,0,10-(I$194-LOG('Indicator Data'!H52))/(I$194-I$195)*10))),1)</f>
        <v>0</v>
      </c>
      <c r="J49" s="59">
        <f t="shared" si="32"/>
        <v>0</v>
      </c>
      <c r="K49" s="59">
        <f>ROUND(IF('Indicator Data'!I52=0,0,IF(LOG('Indicator Data'!I52)&gt;K$194,10,IF(LOG('Indicator Data'!I52)&lt;K$195,0,10-(K$194-LOG('Indicator Data'!I52))/(K$194-K$195)*10))),1)</f>
        <v>0</v>
      </c>
      <c r="L49" s="59">
        <f t="shared" si="33"/>
        <v>0</v>
      </c>
      <c r="M49" s="59">
        <f>ROUND(IF('Indicator Data'!J52=0,0,IF(LOG('Indicator Data'!J52)&gt;M$194,10,IF(LOG('Indicator Data'!J52)&lt;M$195,0,10-(M$194-LOG('Indicator Data'!J52))/(M$194-M$195)*10))),1)</f>
        <v>8.6999999999999993</v>
      </c>
      <c r="N49" s="60">
        <f>'Indicator Data'!C52/'Indicator Data'!$BD52</f>
        <v>1.8824283750237477E-3</v>
      </c>
      <c r="O49" s="60">
        <f>'Indicator Data'!D52/'Indicator Data'!$BD52</f>
        <v>0</v>
      </c>
      <c r="P49" s="60">
        <f>IF(F49=0.1,0,'Indicator Data'!E52/'Indicator Data'!$BD52)</f>
        <v>1.9285514457453325E-4</v>
      </c>
      <c r="Q49" s="60">
        <f>'Indicator Data'!F52/'Indicator Data'!$BD52</f>
        <v>7.3568837276206494E-5</v>
      </c>
      <c r="R49" s="60">
        <f>'Indicator Data'!G52/'Indicator Data'!$BD52</f>
        <v>0</v>
      </c>
      <c r="S49" s="60">
        <f>'Indicator Data'!H52/'Indicator Data'!$BD52</f>
        <v>0</v>
      </c>
      <c r="T49" s="60">
        <f>'Indicator Data'!I52/'Indicator Data'!$BD52</f>
        <v>0</v>
      </c>
      <c r="U49" s="60">
        <f>'Indicator Data'!J52/'Indicator Data'!$BD52</f>
        <v>3.3052403383844846E-2</v>
      </c>
      <c r="V49" s="59">
        <f t="shared" si="34"/>
        <v>9.4</v>
      </c>
      <c r="W49" s="59">
        <f t="shared" si="35"/>
        <v>0</v>
      </c>
      <c r="X49" s="59">
        <f t="shared" si="36"/>
        <v>6.8</v>
      </c>
      <c r="Y49" s="59">
        <f t="shared" si="37"/>
        <v>0.1</v>
      </c>
      <c r="Z49" s="59">
        <f t="shared" si="38"/>
        <v>9.6999999999999993</v>
      </c>
      <c r="AA49" s="59">
        <f t="shared" si="39"/>
        <v>0</v>
      </c>
      <c r="AB49" s="59">
        <f t="shared" si="40"/>
        <v>0</v>
      </c>
      <c r="AC49" s="59">
        <f t="shared" si="41"/>
        <v>0</v>
      </c>
      <c r="AD49" s="59">
        <f t="shared" si="42"/>
        <v>0</v>
      </c>
      <c r="AE49" s="59">
        <f t="shared" si="43"/>
        <v>0</v>
      </c>
      <c r="AF49" s="59">
        <f t="shared" si="44"/>
        <v>10</v>
      </c>
      <c r="AG49" s="59">
        <f>ROUND(IF('Indicator Data'!K52=0,0,IF('Indicator Data'!K52&gt;AG$194,10,IF('Indicator Data'!K52&lt;AG$195,0,10-(AG$194-'Indicator Data'!K52)/(AG$194-AG$195)*10))),1)</f>
        <v>7.1</v>
      </c>
      <c r="AH49" s="59">
        <f t="shared" si="45"/>
        <v>7.5</v>
      </c>
      <c r="AI49" s="59">
        <f t="shared" si="46"/>
        <v>0.1</v>
      </c>
      <c r="AJ49" s="59">
        <f t="shared" si="47"/>
        <v>0</v>
      </c>
      <c r="AK49" s="59">
        <f t="shared" si="48"/>
        <v>0</v>
      </c>
      <c r="AL49" s="59">
        <f t="shared" si="49"/>
        <v>0</v>
      </c>
      <c r="AM49" s="59">
        <f t="shared" si="50"/>
        <v>0</v>
      </c>
      <c r="AN49" s="59">
        <f t="shared" si="51"/>
        <v>9.5</v>
      </c>
      <c r="AO49" s="61">
        <f t="shared" si="52"/>
        <v>5.3</v>
      </c>
      <c r="AP49" s="61">
        <f t="shared" si="53"/>
        <v>0.4</v>
      </c>
      <c r="AQ49" s="61">
        <f t="shared" si="54"/>
        <v>8.5</v>
      </c>
      <c r="AR49" s="61">
        <f t="shared" si="55"/>
        <v>0</v>
      </c>
      <c r="AS49" s="59">
        <f t="shared" si="56"/>
        <v>8.3000000000000007</v>
      </c>
      <c r="AT49" s="59">
        <f>IF('Indicator Data'!L52="No data","x",IF('Indicator Data'!BE52&lt;1000,"x",ROUND((IF('Indicator Data'!L52&gt;AT$194,10,IF('Indicator Data'!L52&lt;AT$195,0,10-(AT$194-'Indicator Data'!L52)/(AT$194-AT$195)*10))),1)))</f>
        <v>10</v>
      </c>
      <c r="AU49" s="61">
        <f t="shared" si="57"/>
        <v>9.1999999999999993</v>
      </c>
      <c r="AV49" s="62">
        <f t="shared" si="58"/>
        <v>6</v>
      </c>
      <c r="AW49" s="59">
        <f>ROUND(IF('Indicator Data'!M52=0,0,IF('Indicator Data'!M52&gt;AW$194,10,IF('Indicator Data'!M52&lt;AW$195,0,10-(AW$194-'Indicator Data'!M52)/(AW$194-AW$195)*10))),1)</f>
        <v>3.6</v>
      </c>
      <c r="AX49" s="59">
        <f>ROUND(IF('Indicator Data'!N52=0,0,IF(LOG('Indicator Data'!N52)&gt;LOG(AX$194),10,IF(LOG('Indicator Data'!N52)&lt;LOG(AX$195),0,10-(LOG(AX$194)-LOG('Indicator Data'!N52))/(LOG(AX$194)-LOG(AX$195))*10))),1)</f>
        <v>3.4</v>
      </c>
      <c r="AY49" s="61">
        <f t="shared" si="59"/>
        <v>3.5</v>
      </c>
      <c r="AZ49" s="59">
        <f>'Indicator Data'!O52</f>
        <v>0</v>
      </c>
      <c r="BA49" s="59">
        <f>'Indicator Data'!P52</f>
        <v>0</v>
      </c>
      <c r="BB49" s="61">
        <f t="shared" si="60"/>
        <v>0</v>
      </c>
      <c r="BC49" s="62">
        <f t="shared" si="61"/>
        <v>2.5</v>
      </c>
      <c r="BD49" s="16"/>
      <c r="BE49" s="108"/>
    </row>
    <row r="50" spans="1:57" s="4" customFormat="1" x14ac:dyDescent="0.25">
      <c r="A50" s="131" t="s">
        <v>88</v>
      </c>
      <c r="B50" s="63" t="s">
        <v>87</v>
      </c>
      <c r="C50" s="59">
        <f>ROUND(IF('Indicator Data'!C53=0,0.1,IF(LOG('Indicator Data'!C53)&gt;C$194,10,IF(LOG('Indicator Data'!C53)&lt;C$195,0,10-(C$194-LOG('Indicator Data'!C53))/(C$194-C$195)*10))),1)</f>
        <v>1.8</v>
      </c>
      <c r="D50" s="59">
        <f>ROUND(IF('Indicator Data'!D53=0,0.1,IF(LOG('Indicator Data'!D53)&gt;D$194,10,IF(LOG('Indicator Data'!D53)&lt;D$195,0,10-(D$194-LOG('Indicator Data'!D53))/(D$194-D$195)*10))),1)</f>
        <v>0.1</v>
      </c>
      <c r="E50" s="59">
        <f t="shared" si="31"/>
        <v>1</v>
      </c>
      <c r="F50" s="59">
        <f>ROUND(IF('Indicator Data'!E53="No data",0.1,IF('Indicator Data'!E53=0,0,IF(LOG('Indicator Data'!E53)&gt;F$194,10,IF(LOG('Indicator Data'!E53)&lt;F$195,0,10-(F$194-LOG('Indicator Data'!E53))/(F$194-F$195)*10)))),1)</f>
        <v>0.1</v>
      </c>
      <c r="G50" s="59">
        <f>ROUND(IF('Indicator Data'!F53=0,0,IF(LOG('Indicator Data'!F53)&gt;G$194,10,IF(LOG('Indicator Data'!F53)&lt;G$195,0,10-(G$194-LOG('Indicator Data'!F53))/(G$194-G$195)*10))),1)</f>
        <v>4.9000000000000004</v>
      </c>
      <c r="H50" s="59">
        <f>ROUND(IF('Indicator Data'!G53=0,0,IF(LOG('Indicator Data'!G53)&gt;H$194,10,IF(LOG('Indicator Data'!G53)&lt;H$195,0,10-(H$194-LOG('Indicator Data'!G53))/(H$194-H$195)*10))),1)</f>
        <v>2.8</v>
      </c>
      <c r="I50" s="59">
        <f>ROUND(IF('Indicator Data'!H53=0,0,IF(LOG('Indicator Data'!H53)&gt;I$194,10,IF(LOG('Indicator Data'!H53)&lt;I$195,0,10-(I$194-LOG('Indicator Data'!H53))/(I$194-I$195)*10))),1)</f>
        <v>5.9</v>
      </c>
      <c r="J50" s="59">
        <f t="shared" si="32"/>
        <v>4.5</v>
      </c>
      <c r="K50" s="59">
        <f>ROUND(IF('Indicator Data'!I53=0,0,IF(LOG('Indicator Data'!I53)&gt;K$194,10,IF(LOG('Indicator Data'!I53)&lt;K$195,0,10-(K$194-LOG('Indicator Data'!I53))/(K$194-K$195)*10))),1)</f>
        <v>3.9</v>
      </c>
      <c r="L50" s="59">
        <f t="shared" si="33"/>
        <v>4.2</v>
      </c>
      <c r="M50" s="59">
        <f>ROUND(IF('Indicator Data'!J53=0,0,IF(LOG('Indicator Data'!J53)&gt;M$194,10,IF(LOG('Indicator Data'!J53)&lt;M$195,0,10-(M$194-LOG('Indicator Data'!J53))/(M$194-M$195)*10))),1)</f>
        <v>0</v>
      </c>
      <c r="N50" s="60">
        <f>'Indicator Data'!C53/'Indicator Data'!$BD53</f>
        <v>7.5666400075101675E-4</v>
      </c>
      <c r="O50" s="60">
        <f>'Indicator Data'!D53/'Indicator Data'!$BD53</f>
        <v>0</v>
      </c>
      <c r="P50" s="60">
        <f>IF(F50=0.1,0,'Indicator Data'!E53/'Indicator Data'!$BD53)</f>
        <v>0</v>
      </c>
      <c r="Q50" s="60">
        <f>'Indicator Data'!F53/'Indicator Data'!$BD53</f>
        <v>1.2369509008199327E-4</v>
      </c>
      <c r="R50" s="60">
        <f>'Indicator Data'!G53/'Indicator Data'!$BD53</f>
        <v>1.9074347026533746E-2</v>
      </c>
      <c r="S50" s="60">
        <f>'Indicator Data'!H53/'Indicator Data'!$BD53</f>
        <v>2.0078260027930257E-3</v>
      </c>
      <c r="T50" s="60">
        <f>'Indicator Data'!I53/'Indicator Data'!$BD53</f>
        <v>1.17416589466698E-2</v>
      </c>
      <c r="U50" s="60">
        <f>'Indicator Data'!J53/'Indicator Data'!$BD53</f>
        <v>0</v>
      </c>
      <c r="V50" s="59">
        <f t="shared" si="34"/>
        <v>3.8</v>
      </c>
      <c r="W50" s="59">
        <f t="shared" si="35"/>
        <v>0</v>
      </c>
      <c r="X50" s="59">
        <f t="shared" si="36"/>
        <v>2.1</v>
      </c>
      <c r="Y50" s="59">
        <f t="shared" si="37"/>
        <v>0.1</v>
      </c>
      <c r="Z50" s="59">
        <f t="shared" si="38"/>
        <v>10</v>
      </c>
      <c r="AA50" s="59">
        <f t="shared" si="39"/>
        <v>10</v>
      </c>
      <c r="AB50" s="59">
        <f t="shared" si="40"/>
        <v>4</v>
      </c>
      <c r="AC50" s="59">
        <f t="shared" si="41"/>
        <v>8.3000000000000007</v>
      </c>
      <c r="AD50" s="59">
        <f t="shared" si="42"/>
        <v>10</v>
      </c>
      <c r="AE50" s="59">
        <f t="shared" si="43"/>
        <v>9.3000000000000007</v>
      </c>
      <c r="AF50" s="59">
        <f t="shared" si="44"/>
        <v>0</v>
      </c>
      <c r="AG50" s="59">
        <f>ROUND(IF('Indicator Data'!K53=0,0,IF('Indicator Data'!K53&gt;AG$194,10,IF('Indicator Data'!K53&lt;AG$195,0,10-(AG$194-'Indicator Data'!K53)/(AG$194-AG$195)*10))),1)</f>
        <v>0</v>
      </c>
      <c r="AH50" s="59">
        <f t="shared" si="45"/>
        <v>2.8</v>
      </c>
      <c r="AI50" s="59">
        <f t="shared" si="46"/>
        <v>0.1</v>
      </c>
      <c r="AJ50" s="59">
        <f t="shared" si="47"/>
        <v>6.4</v>
      </c>
      <c r="AK50" s="59">
        <f t="shared" si="48"/>
        <v>5</v>
      </c>
      <c r="AL50" s="59">
        <f t="shared" si="49"/>
        <v>5.7</v>
      </c>
      <c r="AM50" s="59">
        <f t="shared" si="50"/>
        <v>7</v>
      </c>
      <c r="AN50" s="59">
        <f t="shared" si="51"/>
        <v>0</v>
      </c>
      <c r="AO50" s="61">
        <f t="shared" si="52"/>
        <v>1.6</v>
      </c>
      <c r="AP50" s="61">
        <f t="shared" si="53"/>
        <v>0.1</v>
      </c>
      <c r="AQ50" s="61">
        <f t="shared" si="54"/>
        <v>8.5</v>
      </c>
      <c r="AR50" s="61">
        <f t="shared" si="55"/>
        <v>7.6</v>
      </c>
      <c r="AS50" s="59">
        <f t="shared" si="56"/>
        <v>0</v>
      </c>
      <c r="AT50" s="59" t="str">
        <f>IF('Indicator Data'!L53="No data","x",IF('Indicator Data'!BE53&lt;1000,"x",ROUND((IF('Indicator Data'!L53&gt;AT$194,10,IF('Indicator Data'!L53&lt;AT$195,0,10-(AT$194-'Indicator Data'!L53)/(AT$194-AT$195)*10))),1)))</f>
        <v>x</v>
      </c>
      <c r="AU50" s="61">
        <f t="shared" si="57"/>
        <v>0</v>
      </c>
      <c r="AV50" s="62">
        <f t="shared" si="58"/>
        <v>4.7</v>
      </c>
      <c r="AW50" s="59">
        <f>ROUND(IF('Indicator Data'!M53=0,0,IF('Indicator Data'!M53&gt;AW$194,10,IF('Indicator Data'!M53&lt;AW$195,0,10-(AW$194-'Indicator Data'!M53)/(AW$194-AW$195)*10))),1)</f>
        <v>0.1</v>
      </c>
      <c r="AX50" s="59">
        <f>ROUND(IF('Indicator Data'!N53=0,0,IF(LOG('Indicator Data'!N53)&gt;LOG(AX$194),10,IF(LOG('Indicator Data'!N53)&lt;LOG(AX$195),0,10-(LOG(AX$194)-LOG('Indicator Data'!N53))/(LOG(AX$194)-LOG(AX$195))*10))),1)</f>
        <v>0</v>
      </c>
      <c r="AY50" s="61">
        <f t="shared" si="59"/>
        <v>0.1</v>
      </c>
      <c r="AZ50" s="59">
        <f>'Indicator Data'!O53</f>
        <v>0</v>
      </c>
      <c r="BA50" s="59">
        <f>'Indicator Data'!P53</f>
        <v>0</v>
      </c>
      <c r="BB50" s="61">
        <f t="shared" si="60"/>
        <v>0</v>
      </c>
      <c r="BC50" s="62">
        <f t="shared" si="61"/>
        <v>0.1</v>
      </c>
      <c r="BD50" s="16"/>
      <c r="BE50" s="108"/>
    </row>
    <row r="51" spans="1:57" s="4" customFormat="1" x14ac:dyDescent="0.25">
      <c r="A51" s="131" t="s">
        <v>90</v>
      </c>
      <c r="B51" s="63" t="s">
        <v>89</v>
      </c>
      <c r="C51" s="59">
        <f>ROUND(IF('Indicator Data'!C54=0,0.1,IF(LOG('Indicator Data'!C54)&gt;C$194,10,IF(LOG('Indicator Data'!C54)&lt;C$195,0,10-(C$194-LOG('Indicator Data'!C54))/(C$194-C$195)*10))),1)</f>
        <v>7.7</v>
      </c>
      <c r="D51" s="59">
        <f>ROUND(IF('Indicator Data'!D54=0,0.1,IF(LOG('Indicator Data'!D54)&gt;D$194,10,IF(LOG('Indicator Data'!D54)&lt;D$195,0,10-(D$194-LOG('Indicator Data'!D54))/(D$194-D$195)*10))),1)</f>
        <v>9</v>
      </c>
      <c r="E51" s="59">
        <f t="shared" si="31"/>
        <v>8.4</v>
      </c>
      <c r="F51" s="59">
        <f>ROUND(IF('Indicator Data'!E54="No data",0.1,IF('Indicator Data'!E54=0,0,IF(LOG('Indicator Data'!E54)&gt;F$194,10,IF(LOG('Indicator Data'!E54)&lt;F$195,0,10-(F$194-LOG('Indicator Data'!E54))/(F$194-F$195)*10)))),1)</f>
        <v>6.4</v>
      </c>
      <c r="G51" s="59">
        <f>ROUND(IF('Indicator Data'!F54=0,0,IF(LOG('Indicator Data'!F54)&gt;G$194,10,IF(LOG('Indicator Data'!F54)&lt;G$195,0,10-(G$194-LOG('Indicator Data'!F54))/(G$194-G$195)*10))),1)</f>
        <v>5.9</v>
      </c>
      <c r="H51" s="59">
        <f>ROUND(IF('Indicator Data'!G54=0,0,IF(LOG('Indicator Data'!G54)&gt;H$194,10,IF(LOG('Indicator Data'!G54)&lt;H$195,0,10-(H$194-LOG('Indicator Data'!G54))/(H$194-H$195)*10))),1)</f>
        <v>8.3000000000000007</v>
      </c>
      <c r="I51" s="59">
        <f>ROUND(IF('Indicator Data'!H54=0,0,IF(LOG('Indicator Data'!H54)&gt;I$194,10,IF(LOG('Indicator Data'!H54)&lt;I$195,0,10-(I$194-LOG('Indicator Data'!H54))/(I$194-I$195)*10))),1)</f>
        <v>9.6</v>
      </c>
      <c r="J51" s="59">
        <f t="shared" si="32"/>
        <v>9.1</v>
      </c>
      <c r="K51" s="59">
        <f>ROUND(IF('Indicator Data'!I54=0,0,IF(LOG('Indicator Data'!I54)&gt;K$194,10,IF(LOG('Indicator Data'!I54)&lt;K$195,0,10-(K$194-LOG('Indicator Data'!I54))/(K$194-K$195)*10))),1)</f>
        <v>6.3</v>
      </c>
      <c r="L51" s="59">
        <f t="shared" si="33"/>
        <v>8</v>
      </c>
      <c r="M51" s="59">
        <f>ROUND(IF('Indicator Data'!J54=0,0,IF(LOG('Indicator Data'!J54)&gt;M$194,10,IF(LOG('Indicator Data'!J54)&lt;M$195,0,10-(M$194-LOG('Indicator Data'!J54))/(M$194-M$195)*10))),1)</f>
        <v>0</v>
      </c>
      <c r="N51" s="60">
        <f>'Indicator Data'!C54/'Indicator Data'!$BD54</f>
        <v>1.1816810166403672E-3</v>
      </c>
      <c r="O51" s="60">
        <f>'Indicator Data'!D54/'Indicator Data'!$BD54</f>
        <v>4.7807963614388314E-4</v>
      </c>
      <c r="P51" s="60">
        <f>IF(F51=0.1,0,'Indicator Data'!E54/'Indicator Data'!$BD54)</f>
        <v>3.3320407005159669E-3</v>
      </c>
      <c r="Q51" s="60">
        <f>'Indicator Data'!F54/'Indicator Data'!$BD54</f>
        <v>3.4932776421843678E-6</v>
      </c>
      <c r="R51" s="60">
        <f>'Indicator Data'!G54/'Indicator Data'!$BD54</f>
        <v>1.9042816383140468E-2</v>
      </c>
      <c r="S51" s="60">
        <f>'Indicator Data'!H54/'Indicator Data'!$BD54</f>
        <v>5.3844839457148543E-3</v>
      </c>
      <c r="T51" s="60">
        <f>'Indicator Data'!I54/'Indicator Data'!$BD54</f>
        <v>1.3530499748764602E-3</v>
      </c>
      <c r="U51" s="60">
        <f>'Indicator Data'!J54/'Indicator Data'!$BD54</f>
        <v>0</v>
      </c>
      <c r="V51" s="59">
        <f t="shared" si="34"/>
        <v>5.9</v>
      </c>
      <c r="W51" s="59">
        <f t="shared" si="35"/>
        <v>4.8</v>
      </c>
      <c r="X51" s="59">
        <f t="shared" si="36"/>
        <v>5.4</v>
      </c>
      <c r="Y51" s="59">
        <f t="shared" si="37"/>
        <v>2.2000000000000002</v>
      </c>
      <c r="Z51" s="59">
        <f t="shared" si="38"/>
        <v>6.8</v>
      </c>
      <c r="AA51" s="59">
        <f t="shared" si="39"/>
        <v>10</v>
      </c>
      <c r="AB51" s="59">
        <f t="shared" si="40"/>
        <v>10</v>
      </c>
      <c r="AC51" s="59">
        <f t="shared" si="41"/>
        <v>10</v>
      </c>
      <c r="AD51" s="59">
        <f t="shared" si="42"/>
        <v>1.4</v>
      </c>
      <c r="AE51" s="59">
        <f t="shared" si="43"/>
        <v>7.8</v>
      </c>
      <c r="AF51" s="59">
        <f t="shared" si="44"/>
        <v>0</v>
      </c>
      <c r="AG51" s="59">
        <f>ROUND(IF('Indicator Data'!K54=0,0,IF('Indicator Data'!K54&gt;AG$194,10,IF('Indicator Data'!K54&lt;AG$195,0,10-(AG$194-'Indicator Data'!K54)/(AG$194-AG$195)*10))),1)</f>
        <v>0</v>
      </c>
      <c r="AH51" s="59">
        <f t="shared" si="45"/>
        <v>6.8</v>
      </c>
      <c r="AI51" s="59">
        <f t="shared" si="46"/>
        <v>6.9</v>
      </c>
      <c r="AJ51" s="59">
        <f t="shared" si="47"/>
        <v>9.1999999999999993</v>
      </c>
      <c r="AK51" s="59">
        <f t="shared" si="48"/>
        <v>9.8000000000000007</v>
      </c>
      <c r="AL51" s="59">
        <f t="shared" si="49"/>
        <v>9.5</v>
      </c>
      <c r="AM51" s="59">
        <f t="shared" si="50"/>
        <v>3.9</v>
      </c>
      <c r="AN51" s="59">
        <f t="shared" si="51"/>
        <v>0</v>
      </c>
      <c r="AO51" s="61">
        <f t="shared" si="52"/>
        <v>7.2</v>
      </c>
      <c r="AP51" s="61">
        <f t="shared" si="53"/>
        <v>4.5999999999999996</v>
      </c>
      <c r="AQ51" s="61">
        <f t="shared" si="54"/>
        <v>6.4</v>
      </c>
      <c r="AR51" s="61">
        <f t="shared" si="55"/>
        <v>7.9</v>
      </c>
      <c r="AS51" s="59">
        <f t="shared" si="56"/>
        <v>0</v>
      </c>
      <c r="AT51" s="59">
        <f>IF('Indicator Data'!L54="No data","x",IF('Indicator Data'!BE54&lt;1000,"x",ROUND((IF('Indicator Data'!L54&gt;AT$194,10,IF('Indicator Data'!L54&lt;AT$195,0,10-(AT$194-'Indicator Data'!L54)/(AT$194-AT$195)*10))),1)))</f>
        <v>2</v>
      </c>
      <c r="AU51" s="61">
        <f t="shared" si="57"/>
        <v>1</v>
      </c>
      <c r="AV51" s="62">
        <f t="shared" si="58"/>
        <v>5.9</v>
      </c>
      <c r="AW51" s="59">
        <f>ROUND(IF('Indicator Data'!M54=0,0,IF('Indicator Data'!M54&gt;AW$194,10,IF('Indicator Data'!M54&lt;AW$195,0,10-(AW$194-'Indicator Data'!M54)/(AW$194-AW$195)*10))),1)</f>
        <v>3.9</v>
      </c>
      <c r="AX51" s="59">
        <f>ROUND(IF('Indicator Data'!N54=0,0,IF(LOG('Indicator Data'!N54)&gt;LOG(AX$194),10,IF(LOG('Indicator Data'!N54)&lt;LOG(AX$195),0,10-(LOG(AX$194)-LOG('Indicator Data'!N54))/(LOG(AX$194)-LOG(AX$195))*10))),1)</f>
        <v>4.5999999999999996</v>
      </c>
      <c r="AY51" s="61">
        <f t="shared" si="59"/>
        <v>4.3</v>
      </c>
      <c r="AZ51" s="59">
        <f>'Indicator Data'!O54</f>
        <v>0</v>
      </c>
      <c r="BA51" s="59">
        <f>'Indicator Data'!P54</f>
        <v>0</v>
      </c>
      <c r="BB51" s="61">
        <f t="shared" si="60"/>
        <v>0</v>
      </c>
      <c r="BC51" s="62">
        <f t="shared" si="61"/>
        <v>3</v>
      </c>
      <c r="BD51" s="16"/>
      <c r="BE51" s="108"/>
    </row>
    <row r="52" spans="1:57" s="4" customFormat="1" x14ac:dyDescent="0.25">
      <c r="A52" s="131" t="s">
        <v>93</v>
      </c>
      <c r="B52" s="63" t="s">
        <v>92</v>
      </c>
      <c r="C52" s="59">
        <f>ROUND(IF('Indicator Data'!C55=0,0.1,IF(LOG('Indicator Data'!C55)&gt;C$194,10,IF(LOG('Indicator Data'!C55)&lt;C$195,0,10-(C$194-LOG('Indicator Data'!C55))/(C$194-C$195)*10))),1)</f>
        <v>8.8000000000000007</v>
      </c>
      <c r="D52" s="59">
        <f>ROUND(IF('Indicator Data'!D55=0,0.1,IF(LOG('Indicator Data'!D55)&gt;D$194,10,IF(LOG('Indicator Data'!D55)&lt;D$195,0,10-(D$194-LOG('Indicator Data'!D55))/(D$194-D$195)*10))),1)</f>
        <v>10</v>
      </c>
      <c r="E52" s="59">
        <f t="shared" si="31"/>
        <v>9.5</v>
      </c>
      <c r="F52" s="59">
        <f>ROUND(IF('Indicator Data'!E55="No data",0.1,IF('Indicator Data'!E55=0,0,IF(LOG('Indicator Data'!E55)&gt;F$194,10,IF(LOG('Indicator Data'!E55)&lt;F$195,0,10-(F$194-LOG('Indicator Data'!E55))/(F$194-F$195)*10)))),1)</f>
        <v>7.8</v>
      </c>
      <c r="G52" s="59">
        <f>ROUND(IF('Indicator Data'!F55=0,0,IF(LOG('Indicator Data'!F55)&gt;G$194,10,IF(LOG('Indicator Data'!F55)&lt;G$195,0,10-(G$194-LOG('Indicator Data'!F55))/(G$194-G$195)*10))),1)</f>
        <v>8.5</v>
      </c>
      <c r="H52" s="59">
        <f>ROUND(IF('Indicator Data'!G55=0,0,IF(LOG('Indicator Data'!G55)&gt;H$194,10,IF(LOG('Indicator Data'!G55)&lt;H$195,0,10-(H$194-LOG('Indicator Data'!G55))/(H$194-H$195)*10))),1)</f>
        <v>0</v>
      </c>
      <c r="I52" s="59">
        <f>ROUND(IF('Indicator Data'!H55=0,0,IF(LOG('Indicator Data'!H55)&gt;I$194,10,IF(LOG('Indicator Data'!H55)&lt;I$195,0,10-(I$194-LOG('Indicator Data'!H55))/(I$194-I$195)*10))),1)</f>
        <v>0</v>
      </c>
      <c r="J52" s="59">
        <f t="shared" si="32"/>
        <v>0</v>
      </c>
      <c r="K52" s="59">
        <f>ROUND(IF('Indicator Data'!I55=0,0,IF(LOG('Indicator Data'!I55)&gt;K$194,10,IF(LOG('Indicator Data'!I55)&lt;K$195,0,10-(K$194-LOG('Indicator Data'!I55))/(K$194-K$195)*10))),1)</f>
        <v>0</v>
      </c>
      <c r="L52" s="59">
        <f t="shared" si="33"/>
        <v>0</v>
      </c>
      <c r="M52" s="59">
        <f>ROUND(IF('Indicator Data'!J55=0,0,IF(LOG('Indicator Data'!J55)&gt;M$194,10,IF(LOG('Indicator Data'!J55)&lt;M$195,0,10-(M$194-LOG('Indicator Data'!J55))/(M$194-M$195)*10))),1)</f>
        <v>6.6</v>
      </c>
      <c r="N52" s="60">
        <f>'Indicator Data'!C55/'Indicator Data'!$BD55</f>
        <v>2.1023420109608287E-3</v>
      </c>
      <c r="O52" s="60">
        <f>'Indicator Data'!D55/'Indicator Data'!$BD55</f>
        <v>7.9327099720238067E-4</v>
      </c>
      <c r="P52" s="60">
        <f>IF(F52=0.1,0,'Indicator Data'!E55/'Indicator Data'!$BD55)</f>
        <v>7.9744020472424185E-3</v>
      </c>
      <c r="Q52" s="60">
        <f>'Indicator Data'!F55/'Indicator Data'!$BD55</f>
        <v>7.6879828172947003E-5</v>
      </c>
      <c r="R52" s="60">
        <f>'Indicator Data'!G55/'Indicator Data'!$BD55</f>
        <v>0</v>
      </c>
      <c r="S52" s="60">
        <f>'Indicator Data'!H55/'Indicator Data'!$BD55</f>
        <v>0</v>
      </c>
      <c r="T52" s="60">
        <f>'Indicator Data'!I55/'Indicator Data'!$BD55</f>
        <v>0</v>
      </c>
      <c r="U52" s="60">
        <f>'Indicator Data'!J55/'Indicator Data'!$BD55</f>
        <v>2.745399435887125E-4</v>
      </c>
      <c r="V52" s="59">
        <f t="shared" si="34"/>
        <v>10</v>
      </c>
      <c r="W52" s="59">
        <f t="shared" si="35"/>
        <v>7.9</v>
      </c>
      <c r="X52" s="59">
        <f t="shared" si="36"/>
        <v>9.1999999999999993</v>
      </c>
      <c r="Y52" s="59">
        <f t="shared" si="37"/>
        <v>5.3</v>
      </c>
      <c r="Z52" s="59">
        <f t="shared" si="38"/>
        <v>9.6999999999999993</v>
      </c>
      <c r="AA52" s="59">
        <f t="shared" si="39"/>
        <v>0</v>
      </c>
      <c r="AB52" s="59">
        <f t="shared" si="40"/>
        <v>0</v>
      </c>
      <c r="AC52" s="59">
        <f t="shared" si="41"/>
        <v>0</v>
      </c>
      <c r="AD52" s="59">
        <f t="shared" si="42"/>
        <v>0</v>
      </c>
      <c r="AE52" s="59">
        <f t="shared" si="43"/>
        <v>0</v>
      </c>
      <c r="AF52" s="59">
        <f t="shared" si="44"/>
        <v>0.1</v>
      </c>
      <c r="AG52" s="59">
        <f>ROUND(IF('Indicator Data'!K55=0,0,IF('Indicator Data'!K55&gt;AG$194,10,IF('Indicator Data'!K55&lt;AG$195,0,10-(AG$194-'Indicator Data'!K55)/(AG$194-AG$195)*10))),1)</f>
        <v>3</v>
      </c>
      <c r="AH52" s="59">
        <f t="shared" si="45"/>
        <v>9.4</v>
      </c>
      <c r="AI52" s="59">
        <f t="shared" si="46"/>
        <v>9</v>
      </c>
      <c r="AJ52" s="59">
        <f t="shared" si="47"/>
        <v>0</v>
      </c>
      <c r="AK52" s="59">
        <f t="shared" si="48"/>
        <v>0</v>
      </c>
      <c r="AL52" s="59">
        <f t="shared" si="49"/>
        <v>0</v>
      </c>
      <c r="AM52" s="59">
        <f t="shared" si="50"/>
        <v>0</v>
      </c>
      <c r="AN52" s="59">
        <f t="shared" si="51"/>
        <v>4.0999999999999996</v>
      </c>
      <c r="AO52" s="61">
        <f t="shared" si="52"/>
        <v>9.4</v>
      </c>
      <c r="AP52" s="61">
        <f t="shared" si="53"/>
        <v>6.7</v>
      </c>
      <c r="AQ52" s="61">
        <f t="shared" si="54"/>
        <v>9.1999999999999993</v>
      </c>
      <c r="AR52" s="61">
        <f t="shared" si="55"/>
        <v>0</v>
      </c>
      <c r="AS52" s="59">
        <f t="shared" si="56"/>
        <v>3.6</v>
      </c>
      <c r="AT52" s="59">
        <f>IF('Indicator Data'!L55="No data","x",IF('Indicator Data'!BE55&lt;1000,"x",ROUND((IF('Indicator Data'!L55&gt;AT$194,10,IF('Indicator Data'!L55&lt;AT$195,0,10-(AT$194-'Indicator Data'!L55)/(AT$194-AT$195)*10))),1)))</f>
        <v>2</v>
      </c>
      <c r="AU52" s="61">
        <f t="shared" si="57"/>
        <v>2.8</v>
      </c>
      <c r="AV52" s="62">
        <f t="shared" si="58"/>
        <v>6.9</v>
      </c>
      <c r="AW52" s="59">
        <f>ROUND(IF('Indicator Data'!M55=0,0,IF('Indicator Data'!M55&gt;AW$194,10,IF('Indicator Data'!M55&lt;AW$195,0,10-(AW$194-'Indicator Data'!M55)/(AW$194-AW$195)*10))),1)</f>
        <v>1.8</v>
      </c>
      <c r="AX52" s="59">
        <f>ROUND(IF('Indicator Data'!N55=0,0,IF(LOG('Indicator Data'!N55)&gt;LOG(AX$194),10,IF(LOG('Indicator Data'!N55)&lt;LOG(AX$195),0,10-(LOG(AX$194)-LOG('Indicator Data'!N55))/(LOG(AX$194)-LOG(AX$195))*10))),1)</f>
        <v>1</v>
      </c>
      <c r="AY52" s="61">
        <f t="shared" si="59"/>
        <v>1.4</v>
      </c>
      <c r="AZ52" s="59">
        <f>'Indicator Data'!O55</f>
        <v>0</v>
      </c>
      <c r="BA52" s="59">
        <f>'Indicator Data'!P55</f>
        <v>0</v>
      </c>
      <c r="BB52" s="61">
        <f t="shared" si="60"/>
        <v>0</v>
      </c>
      <c r="BC52" s="62">
        <f t="shared" si="61"/>
        <v>1</v>
      </c>
      <c r="BD52" s="16"/>
      <c r="BE52" s="108"/>
    </row>
    <row r="53" spans="1:57" s="4" customFormat="1" x14ac:dyDescent="0.25">
      <c r="A53" s="131" t="s">
        <v>95</v>
      </c>
      <c r="B53" s="63" t="s">
        <v>94</v>
      </c>
      <c r="C53" s="59">
        <f>ROUND(IF('Indicator Data'!C56=0,0.1,IF(LOG('Indicator Data'!C56)&gt;C$194,10,IF(LOG('Indicator Data'!C56)&lt;C$195,0,10-(C$194-LOG('Indicator Data'!C56))/(C$194-C$195)*10))),1)</f>
        <v>10</v>
      </c>
      <c r="D53" s="59">
        <f>ROUND(IF('Indicator Data'!D56=0,0.1,IF(LOG('Indicator Data'!D56)&gt;D$194,10,IF(LOG('Indicator Data'!D56)&lt;D$195,0,10-(D$194-LOG('Indicator Data'!D56))/(D$194-D$195)*10))),1)</f>
        <v>0.1</v>
      </c>
      <c r="E53" s="59">
        <f t="shared" si="31"/>
        <v>7.6</v>
      </c>
      <c r="F53" s="59">
        <f>ROUND(IF('Indicator Data'!E56="No data",0.1,IF('Indicator Data'!E56=0,0,IF(LOG('Indicator Data'!E56)&gt;F$194,10,IF(LOG('Indicator Data'!E56)&lt;F$195,0,10-(F$194-LOG('Indicator Data'!E56))/(F$194-F$195)*10)))),1)</f>
        <v>9.6</v>
      </c>
      <c r="G53" s="59">
        <f>ROUND(IF('Indicator Data'!F56=0,0,IF(LOG('Indicator Data'!F56)&gt;G$194,10,IF(LOG('Indicator Data'!F56)&lt;G$195,0,10-(G$194-LOG('Indicator Data'!F56))/(G$194-G$195)*10))),1)</f>
        <v>7.6</v>
      </c>
      <c r="H53" s="59">
        <f>ROUND(IF('Indicator Data'!G56=0,0,IF(LOG('Indicator Data'!G56)&gt;H$194,10,IF(LOG('Indicator Data'!G56)&lt;H$195,0,10-(H$194-LOG('Indicator Data'!G56))/(H$194-H$195)*10))),1)</f>
        <v>0</v>
      </c>
      <c r="I53" s="59">
        <f>ROUND(IF('Indicator Data'!H56=0,0,IF(LOG('Indicator Data'!H56)&gt;I$194,10,IF(LOG('Indicator Data'!H56)&lt;I$195,0,10-(I$194-LOG('Indicator Data'!H56))/(I$194-I$195)*10))),1)</f>
        <v>0</v>
      </c>
      <c r="J53" s="59">
        <f t="shared" si="32"/>
        <v>0</v>
      </c>
      <c r="K53" s="59">
        <f>ROUND(IF('Indicator Data'!I56=0,0,IF(LOG('Indicator Data'!I56)&gt;K$194,10,IF(LOG('Indicator Data'!I56)&lt;K$195,0,10-(K$194-LOG('Indicator Data'!I56))/(K$194-K$195)*10))),1)</f>
        <v>0</v>
      </c>
      <c r="L53" s="59">
        <f t="shared" si="33"/>
        <v>0</v>
      </c>
      <c r="M53" s="59">
        <f>ROUND(IF('Indicator Data'!J56=0,0,IF(LOG('Indicator Data'!J56)&gt;M$194,10,IF(LOG('Indicator Data'!J56)&lt;M$195,0,10-(M$194-LOG('Indicator Data'!J56))/(M$194-M$195)*10))),1)</f>
        <v>0</v>
      </c>
      <c r="N53" s="60">
        <f>'Indicator Data'!C56/'Indicator Data'!$BD56</f>
        <v>1.2300200154310825E-3</v>
      </c>
      <c r="O53" s="60">
        <f>'Indicator Data'!D56/'Indicator Data'!$BD56</f>
        <v>0</v>
      </c>
      <c r="P53" s="60">
        <f>IF(F53=0.1,0,'Indicator Data'!E56/'Indicator Data'!$BD56)</f>
        <v>7.773662646800965E-3</v>
      </c>
      <c r="Q53" s="60">
        <f>'Indicator Data'!F56/'Indicator Data'!$BD56</f>
        <v>3.7455950928425413E-6</v>
      </c>
      <c r="R53" s="60">
        <f>'Indicator Data'!G56/'Indicator Data'!$BD56</f>
        <v>0</v>
      </c>
      <c r="S53" s="60">
        <f>'Indicator Data'!H56/'Indicator Data'!$BD56</f>
        <v>0</v>
      </c>
      <c r="T53" s="60">
        <f>'Indicator Data'!I56/'Indicator Data'!$BD56</f>
        <v>0</v>
      </c>
      <c r="U53" s="60">
        <f>'Indicator Data'!J56/'Indicator Data'!$BD56</f>
        <v>0</v>
      </c>
      <c r="V53" s="59">
        <f t="shared" si="34"/>
        <v>6.2</v>
      </c>
      <c r="W53" s="59">
        <f t="shared" si="35"/>
        <v>0</v>
      </c>
      <c r="X53" s="59">
        <f t="shared" si="36"/>
        <v>3.7</v>
      </c>
      <c r="Y53" s="59">
        <f t="shared" si="37"/>
        <v>5.2</v>
      </c>
      <c r="Z53" s="59">
        <f t="shared" si="38"/>
        <v>6.8</v>
      </c>
      <c r="AA53" s="59">
        <f t="shared" si="39"/>
        <v>0</v>
      </c>
      <c r="AB53" s="59">
        <f t="shared" si="40"/>
        <v>0</v>
      </c>
      <c r="AC53" s="59">
        <f t="shared" si="41"/>
        <v>0</v>
      </c>
      <c r="AD53" s="59">
        <f t="shared" si="42"/>
        <v>0</v>
      </c>
      <c r="AE53" s="59">
        <f t="shared" si="43"/>
        <v>0</v>
      </c>
      <c r="AF53" s="59">
        <f t="shared" si="44"/>
        <v>0</v>
      </c>
      <c r="AG53" s="59">
        <f>ROUND(IF('Indicator Data'!K56=0,0,IF('Indicator Data'!K56&gt;AG$194,10,IF('Indicator Data'!K56&lt;AG$195,0,10-(AG$194-'Indicator Data'!K56)/(AG$194-AG$195)*10))),1)</f>
        <v>0</v>
      </c>
      <c r="AH53" s="59">
        <f t="shared" si="45"/>
        <v>8.1</v>
      </c>
      <c r="AI53" s="59">
        <f t="shared" si="46"/>
        <v>0.1</v>
      </c>
      <c r="AJ53" s="59">
        <f t="shared" si="47"/>
        <v>0</v>
      </c>
      <c r="AK53" s="59">
        <f t="shared" si="48"/>
        <v>0</v>
      </c>
      <c r="AL53" s="59">
        <f t="shared" si="49"/>
        <v>0</v>
      </c>
      <c r="AM53" s="59">
        <f t="shared" si="50"/>
        <v>0</v>
      </c>
      <c r="AN53" s="59">
        <f t="shared" si="51"/>
        <v>0</v>
      </c>
      <c r="AO53" s="61">
        <f t="shared" si="52"/>
        <v>6</v>
      </c>
      <c r="AP53" s="61">
        <f t="shared" si="53"/>
        <v>8.1</v>
      </c>
      <c r="AQ53" s="61">
        <f t="shared" si="54"/>
        <v>7.2</v>
      </c>
      <c r="AR53" s="61">
        <f t="shared" si="55"/>
        <v>0</v>
      </c>
      <c r="AS53" s="59">
        <f t="shared" si="56"/>
        <v>0</v>
      </c>
      <c r="AT53" s="59">
        <f>IF('Indicator Data'!L56="No data","x",IF('Indicator Data'!BE56&lt;1000,"x",ROUND((IF('Indicator Data'!L56&gt;AT$194,10,IF('Indicator Data'!L56&lt;AT$195,0,10-(AT$194-'Indicator Data'!L56)/(AT$194-AT$195)*10))),1)))</f>
        <v>6.1</v>
      </c>
      <c r="AU53" s="61">
        <f t="shared" si="57"/>
        <v>3.1</v>
      </c>
      <c r="AV53" s="62">
        <f t="shared" si="58"/>
        <v>5.5</v>
      </c>
      <c r="AW53" s="59">
        <f>ROUND(IF('Indicator Data'!M56=0,0,IF('Indicator Data'!M56&gt;AW$194,10,IF('Indicator Data'!M56&lt;AW$195,0,10-(AW$194-'Indicator Data'!M56)/(AW$194-AW$195)*10))),1)</f>
        <v>7.9</v>
      </c>
      <c r="AX53" s="59">
        <f>ROUND(IF('Indicator Data'!N56=0,0,IF(LOG('Indicator Data'!N56)&gt;LOG(AX$194),10,IF(LOG('Indicator Data'!N56)&lt;LOG(AX$195),0,10-(LOG(AX$194)-LOG('Indicator Data'!N56))/(LOG(AX$194)-LOG(AX$195))*10))),1)</f>
        <v>7.1</v>
      </c>
      <c r="AY53" s="61">
        <f t="shared" si="59"/>
        <v>7.5</v>
      </c>
      <c r="AZ53" s="59">
        <f>'Indicator Data'!O56</f>
        <v>0</v>
      </c>
      <c r="BA53" s="59">
        <f>'Indicator Data'!P56</f>
        <v>4</v>
      </c>
      <c r="BB53" s="61">
        <f t="shared" si="60"/>
        <v>7</v>
      </c>
      <c r="BC53" s="62">
        <f t="shared" si="61"/>
        <v>7</v>
      </c>
      <c r="BD53" s="16"/>
      <c r="BE53" s="108"/>
    </row>
    <row r="54" spans="1:57" s="4" customFormat="1" x14ac:dyDescent="0.25">
      <c r="A54" s="131" t="s">
        <v>97</v>
      </c>
      <c r="B54" s="63" t="s">
        <v>96</v>
      </c>
      <c r="C54" s="59">
        <f>ROUND(IF('Indicator Data'!C57=0,0.1,IF(LOG('Indicator Data'!C57)&gt;C$194,10,IF(LOG('Indicator Data'!C57)&lt;C$195,0,10-(C$194-LOG('Indicator Data'!C57))/(C$194-C$195)*10))),1)</f>
        <v>7.7</v>
      </c>
      <c r="D54" s="59">
        <f>ROUND(IF('Indicator Data'!D57=0,0.1,IF(LOG('Indicator Data'!D57)&gt;D$194,10,IF(LOG('Indicator Data'!D57)&lt;D$195,0,10-(D$194-LOG('Indicator Data'!D57))/(D$194-D$195)*10))),1)</f>
        <v>9</v>
      </c>
      <c r="E54" s="59">
        <f t="shared" si="31"/>
        <v>8.4</v>
      </c>
      <c r="F54" s="59">
        <f>ROUND(IF('Indicator Data'!E57="No data",0.1,IF('Indicator Data'!E57=0,0,IF(LOG('Indicator Data'!E57)&gt;F$194,10,IF(LOG('Indicator Data'!E57)&lt;F$195,0,10-(F$194-LOG('Indicator Data'!E57))/(F$194-F$195)*10)))),1)</f>
        <v>4.7</v>
      </c>
      <c r="G54" s="59">
        <f>ROUND(IF('Indicator Data'!F57=0,0,IF(LOG('Indicator Data'!F57)&gt;G$194,10,IF(LOG('Indicator Data'!F57)&lt;G$195,0,10-(G$194-LOG('Indicator Data'!F57))/(G$194-G$195)*10))),1)</f>
        <v>7.2</v>
      </c>
      <c r="H54" s="59">
        <f>ROUND(IF('Indicator Data'!G57=0,0,IF(LOG('Indicator Data'!G57)&gt;H$194,10,IF(LOG('Indicator Data'!G57)&lt;H$195,0,10-(H$194-LOG('Indicator Data'!G57))/(H$194-H$195)*10))),1)</f>
        <v>6.4</v>
      </c>
      <c r="I54" s="59">
        <f>ROUND(IF('Indicator Data'!H57=0,0,IF(LOG('Indicator Data'!H57)&gt;I$194,10,IF(LOG('Indicator Data'!H57)&lt;I$195,0,10-(I$194-LOG('Indicator Data'!H57))/(I$194-I$195)*10))),1)</f>
        <v>7.1</v>
      </c>
      <c r="J54" s="59">
        <f t="shared" si="32"/>
        <v>6.8</v>
      </c>
      <c r="K54" s="59">
        <f>ROUND(IF('Indicator Data'!I57=0,0,IF(LOG('Indicator Data'!I57)&gt;K$194,10,IF(LOG('Indicator Data'!I57)&lt;K$195,0,10-(K$194-LOG('Indicator Data'!I57))/(K$194-K$195)*10))),1)</f>
        <v>4</v>
      </c>
      <c r="L54" s="59">
        <f t="shared" si="33"/>
        <v>5.6</v>
      </c>
      <c r="M54" s="59">
        <f>ROUND(IF('Indicator Data'!J57=0,0,IF(LOG('Indicator Data'!J57)&gt;M$194,10,IF(LOG('Indicator Data'!J57)&lt;M$195,0,10-(M$194-LOG('Indicator Data'!J57))/(M$194-M$195)*10))),1)</f>
        <v>8.8000000000000007</v>
      </c>
      <c r="N54" s="60">
        <f>'Indicator Data'!C57/'Indicator Data'!$BD57</f>
        <v>1.9367532206582888E-3</v>
      </c>
      <c r="O54" s="60">
        <f>'Indicator Data'!D57/'Indicator Data'!$BD57</f>
        <v>8.1486939637266241E-4</v>
      </c>
      <c r="P54" s="60">
        <f>IF(F54=0.1,0,'Indicator Data'!E57/'Indicator Data'!$BD57)</f>
        <v>1.2774405026349967E-3</v>
      </c>
      <c r="Q54" s="60">
        <f>'Indicator Data'!F57/'Indicator Data'!$BD57</f>
        <v>3.4691859092743962E-5</v>
      </c>
      <c r="R54" s="60">
        <f>'Indicator Data'!G57/'Indicator Data'!$BD57</f>
        <v>6.0131430631178056E-3</v>
      </c>
      <c r="S54" s="60">
        <f>'Indicator Data'!H57/'Indicator Data'!$BD57</f>
        <v>1.4160451444329169E-4</v>
      </c>
      <c r="T54" s="60">
        <f>'Indicator Data'!I57/'Indicator Data'!$BD57</f>
        <v>1.6218464587719675E-4</v>
      </c>
      <c r="U54" s="60">
        <f>'Indicator Data'!J57/'Indicator Data'!$BD57</f>
        <v>5.4564419343105484E-3</v>
      </c>
      <c r="V54" s="59">
        <f t="shared" si="34"/>
        <v>9.6999999999999993</v>
      </c>
      <c r="W54" s="59">
        <f t="shared" si="35"/>
        <v>8.1</v>
      </c>
      <c r="X54" s="59">
        <f t="shared" si="36"/>
        <v>9</v>
      </c>
      <c r="Y54" s="59">
        <f t="shared" si="37"/>
        <v>0.9</v>
      </c>
      <c r="Z54" s="59">
        <f t="shared" si="38"/>
        <v>9</v>
      </c>
      <c r="AA54" s="59">
        <f t="shared" si="39"/>
        <v>3.3</v>
      </c>
      <c r="AB54" s="59">
        <f t="shared" si="40"/>
        <v>0.3</v>
      </c>
      <c r="AC54" s="59">
        <f t="shared" si="41"/>
        <v>1.9</v>
      </c>
      <c r="AD54" s="59">
        <f t="shared" si="42"/>
        <v>0.2</v>
      </c>
      <c r="AE54" s="59">
        <f t="shared" si="43"/>
        <v>1.1000000000000001</v>
      </c>
      <c r="AF54" s="59">
        <f t="shared" si="44"/>
        <v>1.8</v>
      </c>
      <c r="AG54" s="59">
        <f>ROUND(IF('Indicator Data'!K57=0,0,IF('Indicator Data'!K57&gt;AG$194,10,IF('Indicator Data'!K57&lt;AG$195,0,10-(AG$194-'Indicator Data'!K57)/(AG$194-AG$195)*10))),1)</f>
        <v>5.0999999999999996</v>
      </c>
      <c r="AH54" s="59">
        <f t="shared" si="45"/>
        <v>8.6999999999999993</v>
      </c>
      <c r="AI54" s="59">
        <f t="shared" si="46"/>
        <v>8.6</v>
      </c>
      <c r="AJ54" s="59">
        <f t="shared" si="47"/>
        <v>4.9000000000000004</v>
      </c>
      <c r="AK54" s="59">
        <f t="shared" si="48"/>
        <v>3.7</v>
      </c>
      <c r="AL54" s="59">
        <f t="shared" si="49"/>
        <v>4.3</v>
      </c>
      <c r="AM54" s="59">
        <f t="shared" si="50"/>
        <v>2.1</v>
      </c>
      <c r="AN54" s="59">
        <f t="shared" si="51"/>
        <v>6.5</v>
      </c>
      <c r="AO54" s="61">
        <f t="shared" si="52"/>
        <v>8.6999999999999993</v>
      </c>
      <c r="AP54" s="61">
        <f t="shared" si="53"/>
        <v>3</v>
      </c>
      <c r="AQ54" s="61">
        <f t="shared" si="54"/>
        <v>8.1999999999999993</v>
      </c>
      <c r="AR54" s="61">
        <f t="shared" si="55"/>
        <v>3.7</v>
      </c>
      <c r="AS54" s="59">
        <f t="shared" si="56"/>
        <v>5.8</v>
      </c>
      <c r="AT54" s="59">
        <f>IF('Indicator Data'!L57="No data","x",IF('Indicator Data'!BE57&lt;1000,"x",ROUND((IF('Indicator Data'!L57&gt;AT$194,10,IF('Indicator Data'!L57&lt;AT$195,0,10-(AT$194-'Indicator Data'!L57)/(AT$194-AT$195)*10))),1)))</f>
        <v>1</v>
      </c>
      <c r="AU54" s="61">
        <f t="shared" si="57"/>
        <v>3.4</v>
      </c>
      <c r="AV54" s="62">
        <f t="shared" si="58"/>
        <v>6.1</v>
      </c>
      <c r="AW54" s="59">
        <f>ROUND(IF('Indicator Data'!M57=0,0,IF('Indicator Data'!M57&gt;AW$194,10,IF('Indicator Data'!M57&lt;AW$195,0,10-(AW$194-'Indicator Data'!M57)/(AW$194-AW$195)*10))),1)</f>
        <v>6.9</v>
      </c>
      <c r="AX54" s="59">
        <f>ROUND(IF('Indicator Data'!N57=0,0,IF(LOG('Indicator Data'!N57)&gt;LOG(AX$194),10,IF(LOG('Indicator Data'!N57)&lt;LOG(AX$195),0,10-(LOG(AX$194)-LOG('Indicator Data'!N57))/(LOG(AX$194)-LOG(AX$195))*10))),1)</f>
        <v>8.6999999999999993</v>
      </c>
      <c r="AY54" s="61">
        <f t="shared" si="59"/>
        <v>7.9</v>
      </c>
      <c r="AZ54" s="59">
        <f>'Indicator Data'!O57</f>
        <v>0</v>
      </c>
      <c r="BA54" s="59">
        <f>'Indicator Data'!P57</f>
        <v>4</v>
      </c>
      <c r="BB54" s="61">
        <f t="shared" si="60"/>
        <v>7</v>
      </c>
      <c r="BC54" s="62">
        <f t="shared" si="61"/>
        <v>7</v>
      </c>
      <c r="BD54" s="16"/>
      <c r="BE54" s="108"/>
    </row>
    <row r="55" spans="1:57" s="4" customFormat="1" x14ac:dyDescent="0.25">
      <c r="A55" s="131" t="s">
        <v>99</v>
      </c>
      <c r="B55" s="63" t="s">
        <v>98</v>
      </c>
      <c r="C55" s="59">
        <f>ROUND(IF('Indicator Data'!C58=0,0.1,IF(LOG('Indicator Data'!C58)&gt;C$194,10,IF(LOG('Indicator Data'!C58)&lt;C$195,0,10-(C$194-LOG('Indicator Data'!C58))/(C$194-C$195)*10))),1)</f>
        <v>0.1</v>
      </c>
      <c r="D55" s="59">
        <f>ROUND(IF('Indicator Data'!D58=0,0.1,IF(LOG('Indicator Data'!D58)&gt;D$194,10,IF(LOG('Indicator Data'!D58)&lt;D$195,0,10-(D$194-LOG('Indicator Data'!D58))/(D$194-D$195)*10))),1)</f>
        <v>0.1</v>
      </c>
      <c r="E55" s="59">
        <f t="shared" si="31"/>
        <v>0.1</v>
      </c>
      <c r="F55" s="59">
        <f>ROUND(IF('Indicator Data'!E58="No data",0.1,IF('Indicator Data'!E58=0,0,IF(LOG('Indicator Data'!E58)&gt;F$194,10,IF(LOG('Indicator Data'!E58)&lt;F$195,0,10-(F$194-LOG('Indicator Data'!E58))/(F$194-F$195)*10)))),1)</f>
        <v>4.3</v>
      </c>
      <c r="G55" s="59">
        <f>ROUND(IF('Indicator Data'!F58=0,0,IF(LOG('Indicator Data'!F58)&gt;G$194,10,IF(LOG('Indicator Data'!F58)&lt;G$195,0,10-(G$194-LOG('Indicator Data'!F58))/(G$194-G$195)*10))),1)</f>
        <v>0</v>
      </c>
      <c r="H55" s="59">
        <f>ROUND(IF('Indicator Data'!G58=0,0,IF(LOG('Indicator Data'!G58)&gt;H$194,10,IF(LOG('Indicator Data'!G58)&lt;H$195,0,10-(H$194-LOG('Indicator Data'!G58))/(H$194-H$195)*10))),1)</f>
        <v>0</v>
      </c>
      <c r="I55" s="59">
        <f>ROUND(IF('Indicator Data'!H58=0,0,IF(LOG('Indicator Data'!H58)&gt;I$194,10,IF(LOG('Indicator Data'!H58)&lt;I$195,0,10-(I$194-LOG('Indicator Data'!H58))/(I$194-I$195)*10))),1)</f>
        <v>0</v>
      </c>
      <c r="J55" s="59">
        <f t="shared" si="32"/>
        <v>0</v>
      </c>
      <c r="K55" s="59">
        <f>ROUND(IF('Indicator Data'!I58=0,0,IF(LOG('Indicator Data'!I58)&gt;K$194,10,IF(LOG('Indicator Data'!I58)&lt;K$195,0,10-(K$194-LOG('Indicator Data'!I58))/(K$194-K$195)*10))),1)</f>
        <v>0</v>
      </c>
      <c r="L55" s="59">
        <f t="shared" si="33"/>
        <v>0</v>
      </c>
      <c r="M55" s="59">
        <f>ROUND(IF('Indicator Data'!J58=0,0,IF(LOG('Indicator Data'!J58)&gt;M$194,10,IF(LOG('Indicator Data'!J58)&lt;M$195,0,10-(M$194-LOG('Indicator Data'!J58))/(M$194-M$195)*10))),1)</f>
        <v>0</v>
      </c>
      <c r="N55" s="60">
        <f>'Indicator Data'!C58/'Indicator Data'!$BD58</f>
        <v>0</v>
      </c>
      <c r="O55" s="60">
        <f>'Indicator Data'!D58/'Indicator Data'!$BD58</f>
        <v>0</v>
      </c>
      <c r="P55" s="60">
        <f>IF(F55=0.1,0,'Indicator Data'!E58/'Indicator Data'!$BD58)</f>
        <v>6.6264689899816322E-3</v>
      </c>
      <c r="Q55" s="60">
        <f>'Indicator Data'!F58/'Indicator Data'!$BD58</f>
        <v>0</v>
      </c>
      <c r="R55" s="60">
        <f>'Indicator Data'!G58/'Indicator Data'!$BD58</f>
        <v>0</v>
      </c>
      <c r="S55" s="60">
        <f>'Indicator Data'!H58/'Indicator Data'!$BD58</f>
        <v>0</v>
      </c>
      <c r="T55" s="60">
        <f>'Indicator Data'!I58/'Indicator Data'!$BD58</f>
        <v>0</v>
      </c>
      <c r="U55" s="60">
        <f>'Indicator Data'!J58/'Indicator Data'!$BD58</f>
        <v>0</v>
      </c>
      <c r="V55" s="59">
        <f t="shared" si="34"/>
        <v>0</v>
      </c>
      <c r="W55" s="59">
        <f t="shared" si="35"/>
        <v>0</v>
      </c>
      <c r="X55" s="59">
        <f t="shared" si="36"/>
        <v>0</v>
      </c>
      <c r="Y55" s="59">
        <f t="shared" si="37"/>
        <v>4.4000000000000004</v>
      </c>
      <c r="Z55" s="59">
        <f t="shared" si="38"/>
        <v>0</v>
      </c>
      <c r="AA55" s="59">
        <f t="shared" si="39"/>
        <v>0</v>
      </c>
      <c r="AB55" s="59">
        <f t="shared" si="40"/>
        <v>0</v>
      </c>
      <c r="AC55" s="59">
        <f t="shared" si="41"/>
        <v>0</v>
      </c>
      <c r="AD55" s="59">
        <f t="shared" si="42"/>
        <v>0</v>
      </c>
      <c r="AE55" s="59">
        <f t="shared" si="43"/>
        <v>0</v>
      </c>
      <c r="AF55" s="59">
        <f t="shared" si="44"/>
        <v>0</v>
      </c>
      <c r="AG55" s="59">
        <f>ROUND(IF('Indicator Data'!K58=0,0,IF('Indicator Data'!K58&gt;AG$194,10,IF('Indicator Data'!K58&lt;AG$195,0,10-(AG$194-'Indicator Data'!K58)/(AG$194-AG$195)*10))),1)</f>
        <v>0</v>
      </c>
      <c r="AH55" s="59">
        <f t="shared" si="45"/>
        <v>0.1</v>
      </c>
      <c r="AI55" s="59">
        <f t="shared" si="46"/>
        <v>0.1</v>
      </c>
      <c r="AJ55" s="59">
        <f t="shared" si="47"/>
        <v>0</v>
      </c>
      <c r="AK55" s="59">
        <f t="shared" si="48"/>
        <v>0</v>
      </c>
      <c r="AL55" s="59">
        <f t="shared" si="49"/>
        <v>0</v>
      </c>
      <c r="AM55" s="59">
        <f t="shared" si="50"/>
        <v>0</v>
      </c>
      <c r="AN55" s="59">
        <f t="shared" si="51"/>
        <v>0</v>
      </c>
      <c r="AO55" s="61">
        <f t="shared" si="52"/>
        <v>0.1</v>
      </c>
      <c r="AP55" s="61">
        <f t="shared" si="53"/>
        <v>4.4000000000000004</v>
      </c>
      <c r="AQ55" s="61">
        <f t="shared" si="54"/>
        <v>0</v>
      </c>
      <c r="AR55" s="61">
        <f t="shared" si="55"/>
        <v>0</v>
      </c>
      <c r="AS55" s="59">
        <f t="shared" si="56"/>
        <v>0</v>
      </c>
      <c r="AT55" s="59">
        <f>IF('Indicator Data'!L58="No data","x",IF('Indicator Data'!BE58&lt;1000,"x",ROUND((IF('Indicator Data'!L58&gt;AT$194,10,IF('Indicator Data'!L58&lt;AT$195,0,10-(AT$194-'Indicator Data'!L58)/(AT$194-AT$195)*10))),1)))</f>
        <v>7.1</v>
      </c>
      <c r="AU55" s="61">
        <f t="shared" si="57"/>
        <v>3.6</v>
      </c>
      <c r="AV55" s="62">
        <f t="shared" si="58"/>
        <v>1.8</v>
      </c>
      <c r="AW55" s="59">
        <f>ROUND(IF('Indicator Data'!M58=0,0,IF('Indicator Data'!M58&gt;AW$194,10,IF('Indicator Data'!M58&lt;AW$195,0,10-(AW$194-'Indicator Data'!M58)/(AW$194-AW$195)*10))),1)</f>
        <v>3.2</v>
      </c>
      <c r="AX55" s="59">
        <f>ROUND(IF('Indicator Data'!N58=0,0,IF(LOG('Indicator Data'!N58)&gt;LOG(AX$194),10,IF(LOG('Indicator Data'!N58)&lt;LOG(AX$195),0,10-(LOG(AX$194)-LOG('Indicator Data'!N58))/(LOG(AX$194)-LOG(AX$195))*10))),1)</f>
        <v>7.1</v>
      </c>
      <c r="AY55" s="61">
        <f t="shared" si="59"/>
        <v>5.5</v>
      </c>
      <c r="AZ55" s="59">
        <f>'Indicator Data'!O58</f>
        <v>0</v>
      </c>
      <c r="BA55" s="59">
        <f>'Indicator Data'!P58</f>
        <v>0</v>
      </c>
      <c r="BB55" s="61">
        <f t="shared" si="60"/>
        <v>0</v>
      </c>
      <c r="BC55" s="62">
        <f t="shared" si="61"/>
        <v>3.9</v>
      </c>
      <c r="BD55" s="16"/>
      <c r="BE55" s="108"/>
    </row>
    <row r="56" spans="1:57" s="4" customFormat="1" x14ac:dyDescent="0.25">
      <c r="A56" s="131" t="s">
        <v>101</v>
      </c>
      <c r="B56" s="63" t="s">
        <v>100</v>
      </c>
      <c r="C56" s="59">
        <f>ROUND(IF('Indicator Data'!C59=0,0.1,IF(LOG('Indicator Data'!C59)&gt;C$194,10,IF(LOG('Indicator Data'!C59)&lt;C$195,0,10-(C$194-LOG('Indicator Data'!C59))/(C$194-C$195)*10))),1)</f>
        <v>6.3</v>
      </c>
      <c r="D56" s="59">
        <f>ROUND(IF('Indicator Data'!D59=0,0.1,IF(LOG('Indicator Data'!D59)&gt;D$194,10,IF(LOG('Indicator Data'!D59)&lt;D$195,0,10-(D$194-LOG('Indicator Data'!D59))/(D$194-D$195)*10))),1)</f>
        <v>0.1</v>
      </c>
      <c r="E56" s="59">
        <f t="shared" si="31"/>
        <v>3.8</v>
      </c>
      <c r="F56" s="59">
        <f>ROUND(IF('Indicator Data'!E59="No data",0.1,IF('Indicator Data'!E59=0,0,IF(LOG('Indicator Data'!E59)&gt;F$194,10,IF(LOG('Indicator Data'!E59)&lt;F$195,0,10-(F$194-LOG('Indicator Data'!E59))/(F$194-F$195)*10)))),1)</f>
        <v>4.7</v>
      </c>
      <c r="G56" s="59">
        <f>ROUND(IF('Indicator Data'!F59=0,0,IF(LOG('Indicator Data'!F59)&gt;G$194,10,IF(LOG('Indicator Data'!F59)&lt;G$195,0,10-(G$194-LOG('Indicator Data'!F59))/(G$194-G$195)*10))),1)</f>
        <v>0</v>
      </c>
      <c r="H56" s="59">
        <f>ROUND(IF('Indicator Data'!G59=0,0,IF(LOG('Indicator Data'!G59)&gt;H$194,10,IF(LOG('Indicator Data'!G59)&lt;H$195,0,10-(H$194-LOG('Indicator Data'!G59))/(H$194-H$195)*10))),1)</f>
        <v>0</v>
      </c>
      <c r="I56" s="59">
        <f>ROUND(IF('Indicator Data'!H59=0,0,IF(LOG('Indicator Data'!H59)&gt;I$194,10,IF(LOG('Indicator Data'!H59)&lt;I$195,0,10-(I$194-LOG('Indicator Data'!H59))/(I$194-I$195)*10))),1)</f>
        <v>0</v>
      </c>
      <c r="J56" s="59">
        <f t="shared" si="32"/>
        <v>0</v>
      </c>
      <c r="K56" s="59">
        <f>ROUND(IF('Indicator Data'!I59=0,0,IF(LOG('Indicator Data'!I59)&gt;K$194,10,IF(LOG('Indicator Data'!I59)&lt;K$195,0,10-(K$194-LOG('Indicator Data'!I59))/(K$194-K$195)*10))),1)</f>
        <v>0</v>
      </c>
      <c r="L56" s="59">
        <f t="shared" si="33"/>
        <v>0</v>
      </c>
      <c r="M56" s="59">
        <f>ROUND(IF('Indicator Data'!J59=0,0,IF(LOG('Indicator Data'!J59)&gt;M$194,10,IF(LOG('Indicator Data'!J59)&lt;M$195,0,10-(M$194-LOG('Indicator Data'!J59))/(M$194-M$195)*10))),1)</f>
        <v>10</v>
      </c>
      <c r="N56" s="60">
        <f>'Indicator Data'!C59/'Indicator Data'!$BD59</f>
        <v>6.1965380283880332E-4</v>
      </c>
      <c r="O56" s="60">
        <f>'Indicator Data'!D59/'Indicator Data'!$BD59</f>
        <v>0</v>
      </c>
      <c r="P56" s="60">
        <f>IF(F56=0.1,0,'Indicator Data'!E59/'Indicator Data'!$BD59)</f>
        <v>1.4716232321244117E-3</v>
      </c>
      <c r="Q56" s="60">
        <f>'Indicator Data'!F59/'Indicator Data'!$BD59</f>
        <v>0</v>
      </c>
      <c r="R56" s="60">
        <f>'Indicator Data'!G59/'Indicator Data'!$BD59</f>
        <v>0</v>
      </c>
      <c r="S56" s="60">
        <f>'Indicator Data'!H59/'Indicator Data'!$BD59</f>
        <v>0</v>
      </c>
      <c r="T56" s="60">
        <f>'Indicator Data'!I59/'Indicator Data'!$BD59</f>
        <v>0</v>
      </c>
      <c r="U56" s="60">
        <f>'Indicator Data'!J59/'Indicator Data'!$BD59</f>
        <v>3.2086141882326738E-2</v>
      </c>
      <c r="V56" s="59">
        <f t="shared" si="34"/>
        <v>3.1</v>
      </c>
      <c r="W56" s="59">
        <f t="shared" si="35"/>
        <v>0</v>
      </c>
      <c r="X56" s="59">
        <f t="shared" si="36"/>
        <v>1.7</v>
      </c>
      <c r="Y56" s="59">
        <f t="shared" si="37"/>
        <v>1</v>
      </c>
      <c r="Z56" s="59">
        <f t="shared" si="38"/>
        <v>0</v>
      </c>
      <c r="AA56" s="59">
        <f t="shared" si="39"/>
        <v>0</v>
      </c>
      <c r="AB56" s="59">
        <f t="shared" si="40"/>
        <v>0</v>
      </c>
      <c r="AC56" s="59">
        <f t="shared" si="41"/>
        <v>0</v>
      </c>
      <c r="AD56" s="59">
        <f t="shared" si="42"/>
        <v>0</v>
      </c>
      <c r="AE56" s="59">
        <f t="shared" si="43"/>
        <v>0</v>
      </c>
      <c r="AF56" s="59">
        <f t="shared" si="44"/>
        <v>10</v>
      </c>
      <c r="AG56" s="59">
        <f>ROUND(IF('Indicator Data'!K59=0,0,IF('Indicator Data'!K59&gt;AG$194,10,IF('Indicator Data'!K59&lt;AG$195,0,10-(AG$194-'Indicator Data'!K59)/(AG$194-AG$195)*10))),1)</f>
        <v>3</v>
      </c>
      <c r="AH56" s="59">
        <f t="shared" si="45"/>
        <v>4.7</v>
      </c>
      <c r="AI56" s="59">
        <f t="shared" si="46"/>
        <v>0.1</v>
      </c>
      <c r="AJ56" s="59">
        <f t="shared" si="47"/>
        <v>0</v>
      </c>
      <c r="AK56" s="59">
        <f t="shared" si="48"/>
        <v>0</v>
      </c>
      <c r="AL56" s="59">
        <f t="shared" si="49"/>
        <v>0</v>
      </c>
      <c r="AM56" s="59">
        <f t="shared" si="50"/>
        <v>0</v>
      </c>
      <c r="AN56" s="59">
        <f t="shared" si="51"/>
        <v>10</v>
      </c>
      <c r="AO56" s="61">
        <f t="shared" si="52"/>
        <v>2.8</v>
      </c>
      <c r="AP56" s="61">
        <f t="shared" si="53"/>
        <v>3.1</v>
      </c>
      <c r="AQ56" s="61">
        <f t="shared" si="54"/>
        <v>0</v>
      </c>
      <c r="AR56" s="61">
        <f t="shared" si="55"/>
        <v>0</v>
      </c>
      <c r="AS56" s="59">
        <f t="shared" si="56"/>
        <v>6.5</v>
      </c>
      <c r="AT56" s="59">
        <f>IF('Indicator Data'!L59="No data","x",IF('Indicator Data'!BE59&lt;1000,"x",ROUND((IF('Indicator Data'!L59&gt;AT$194,10,IF('Indicator Data'!L59&lt;AT$195,0,10-(AT$194-'Indicator Data'!L59)/(AT$194-AT$195)*10))),1)))</f>
        <v>10</v>
      </c>
      <c r="AU56" s="61">
        <f t="shared" si="57"/>
        <v>8.3000000000000007</v>
      </c>
      <c r="AV56" s="62">
        <f t="shared" si="58"/>
        <v>3.7</v>
      </c>
      <c r="AW56" s="59">
        <f>ROUND(IF('Indicator Data'!M59=0,0,IF('Indicator Data'!M59&gt;AW$194,10,IF('Indicator Data'!M59&lt;AW$195,0,10-(AW$194-'Indicator Data'!M59)/(AW$194-AW$195)*10))),1)</f>
        <v>5.3</v>
      </c>
      <c r="AX56" s="59">
        <f>ROUND(IF('Indicator Data'!N59=0,0,IF(LOG('Indicator Data'!N59)&gt;LOG(AX$194),10,IF(LOG('Indicator Data'!N59)&lt;LOG(AX$195),0,10-(LOG(AX$194)-LOG('Indicator Data'!N59))/(LOG(AX$194)-LOG(AX$195))*10))),1)</f>
        <v>6.1</v>
      </c>
      <c r="AY56" s="61">
        <f t="shared" si="59"/>
        <v>5.7</v>
      </c>
      <c r="AZ56" s="59">
        <f>'Indicator Data'!O59</f>
        <v>0</v>
      </c>
      <c r="BA56" s="59">
        <f>'Indicator Data'!P59</f>
        <v>0</v>
      </c>
      <c r="BB56" s="61">
        <f t="shared" si="60"/>
        <v>0</v>
      </c>
      <c r="BC56" s="62">
        <f t="shared" si="61"/>
        <v>4</v>
      </c>
      <c r="BD56" s="16"/>
      <c r="BE56" s="108"/>
    </row>
    <row r="57" spans="1:57" s="4" customFormat="1" x14ac:dyDescent="0.25">
      <c r="A57" s="131" t="s">
        <v>103</v>
      </c>
      <c r="B57" s="63" t="s">
        <v>102</v>
      </c>
      <c r="C57" s="59">
        <f>ROUND(IF('Indicator Data'!C60=0,0.1,IF(LOG('Indicator Data'!C60)&gt;C$194,10,IF(LOG('Indicator Data'!C60)&lt;C$195,0,10-(C$194-LOG('Indicator Data'!C60))/(C$194-C$195)*10))),1)</f>
        <v>0.1</v>
      </c>
      <c r="D57" s="59">
        <f>ROUND(IF('Indicator Data'!D60=0,0.1,IF(LOG('Indicator Data'!D60)&gt;D$194,10,IF(LOG('Indicator Data'!D60)&lt;D$195,0,10-(D$194-LOG('Indicator Data'!D60))/(D$194-D$195)*10))),1)</f>
        <v>0.1</v>
      </c>
      <c r="E57" s="59">
        <f t="shared" si="31"/>
        <v>0.1</v>
      </c>
      <c r="F57" s="59">
        <f>ROUND(IF('Indicator Data'!E60="No data",0.1,IF('Indicator Data'!E60=0,0,IF(LOG('Indicator Data'!E60)&gt;F$194,10,IF(LOG('Indicator Data'!E60)&lt;F$195,0,10-(F$194-LOG('Indicator Data'!E60))/(F$194-F$195)*10)))),1)</f>
        <v>4.3</v>
      </c>
      <c r="G57" s="59">
        <f>ROUND(IF('Indicator Data'!F60=0,0,IF(LOG('Indicator Data'!F60)&gt;G$194,10,IF(LOG('Indicator Data'!F60)&lt;G$195,0,10-(G$194-LOG('Indicator Data'!F60))/(G$194-G$195)*10))),1)</f>
        <v>0</v>
      </c>
      <c r="H57" s="59">
        <f>ROUND(IF('Indicator Data'!G60=0,0,IF(LOG('Indicator Data'!G60)&gt;H$194,10,IF(LOG('Indicator Data'!G60)&lt;H$195,0,10-(H$194-LOG('Indicator Data'!G60))/(H$194-H$195)*10))),1)</f>
        <v>0</v>
      </c>
      <c r="I57" s="59">
        <f>ROUND(IF('Indicator Data'!H60=0,0,IF(LOG('Indicator Data'!H60)&gt;I$194,10,IF(LOG('Indicator Data'!H60)&lt;I$195,0,10-(I$194-LOG('Indicator Data'!H60))/(I$194-I$195)*10))),1)</f>
        <v>0</v>
      </c>
      <c r="J57" s="59">
        <f t="shared" si="32"/>
        <v>0</v>
      </c>
      <c r="K57" s="59">
        <f>ROUND(IF('Indicator Data'!I60=0,0,IF(LOG('Indicator Data'!I60)&gt;K$194,10,IF(LOG('Indicator Data'!I60)&lt;K$195,0,10-(K$194-LOG('Indicator Data'!I60))/(K$194-K$195)*10))),1)</f>
        <v>0</v>
      </c>
      <c r="L57" s="59">
        <f t="shared" si="33"/>
        <v>0</v>
      </c>
      <c r="M57" s="59">
        <f>ROUND(IF('Indicator Data'!J60=0,0,IF(LOG('Indicator Data'!J60)&gt;M$194,10,IF(LOG('Indicator Data'!J60)&lt;M$195,0,10-(M$194-LOG('Indicator Data'!J60))/(M$194-M$195)*10))),1)</f>
        <v>0</v>
      </c>
      <c r="N57" s="60">
        <f>'Indicator Data'!C60/'Indicator Data'!$BD60</f>
        <v>0</v>
      </c>
      <c r="O57" s="60">
        <f>'Indicator Data'!D60/'Indicator Data'!$BD60</f>
        <v>0</v>
      </c>
      <c r="P57" s="60">
        <f>IF(F57=0.1,0,'Indicator Data'!E60/'Indicator Data'!$BD60)</f>
        <v>4.3018441732058793E-3</v>
      </c>
      <c r="Q57" s="60">
        <f>'Indicator Data'!F60/'Indicator Data'!$BD60</f>
        <v>0</v>
      </c>
      <c r="R57" s="60">
        <f>'Indicator Data'!G60/'Indicator Data'!$BD60</f>
        <v>0</v>
      </c>
      <c r="S57" s="60">
        <f>'Indicator Data'!H60/'Indicator Data'!$BD60</f>
        <v>0</v>
      </c>
      <c r="T57" s="60">
        <f>'Indicator Data'!I60/'Indicator Data'!$BD60</f>
        <v>0</v>
      </c>
      <c r="U57" s="60">
        <f>'Indicator Data'!J60/'Indicator Data'!$BD60</f>
        <v>0</v>
      </c>
      <c r="V57" s="59">
        <f t="shared" si="34"/>
        <v>0</v>
      </c>
      <c r="W57" s="59">
        <f t="shared" si="35"/>
        <v>0</v>
      </c>
      <c r="X57" s="59">
        <f t="shared" si="36"/>
        <v>0</v>
      </c>
      <c r="Y57" s="59">
        <f t="shared" si="37"/>
        <v>2.9</v>
      </c>
      <c r="Z57" s="59">
        <f t="shared" si="38"/>
        <v>0</v>
      </c>
      <c r="AA57" s="59">
        <f t="shared" si="39"/>
        <v>0</v>
      </c>
      <c r="AB57" s="59">
        <f t="shared" si="40"/>
        <v>0</v>
      </c>
      <c r="AC57" s="59">
        <f t="shared" si="41"/>
        <v>0</v>
      </c>
      <c r="AD57" s="59">
        <f t="shared" si="42"/>
        <v>0</v>
      </c>
      <c r="AE57" s="59">
        <f t="shared" si="43"/>
        <v>0</v>
      </c>
      <c r="AF57" s="59">
        <f t="shared" si="44"/>
        <v>0</v>
      </c>
      <c r="AG57" s="59">
        <f>ROUND(IF('Indicator Data'!K60=0,0,IF('Indicator Data'!K60&gt;AG$194,10,IF('Indicator Data'!K60&lt;AG$195,0,10-(AG$194-'Indicator Data'!K60)/(AG$194-AG$195)*10))),1)</f>
        <v>0</v>
      </c>
      <c r="AH57" s="59">
        <f t="shared" si="45"/>
        <v>0.1</v>
      </c>
      <c r="AI57" s="59">
        <f t="shared" si="46"/>
        <v>0.1</v>
      </c>
      <c r="AJ57" s="59">
        <f t="shared" si="47"/>
        <v>0</v>
      </c>
      <c r="AK57" s="59">
        <f t="shared" si="48"/>
        <v>0</v>
      </c>
      <c r="AL57" s="59">
        <f t="shared" si="49"/>
        <v>0</v>
      </c>
      <c r="AM57" s="59">
        <f t="shared" si="50"/>
        <v>0</v>
      </c>
      <c r="AN57" s="59">
        <f t="shared" si="51"/>
        <v>0</v>
      </c>
      <c r="AO57" s="61">
        <f t="shared" si="52"/>
        <v>0.1</v>
      </c>
      <c r="AP57" s="61">
        <f t="shared" si="53"/>
        <v>3.6</v>
      </c>
      <c r="AQ57" s="61">
        <f t="shared" si="54"/>
        <v>0</v>
      </c>
      <c r="AR57" s="61">
        <f t="shared" si="55"/>
        <v>0</v>
      </c>
      <c r="AS57" s="59">
        <f t="shared" si="56"/>
        <v>0</v>
      </c>
      <c r="AT57" s="59">
        <f>IF('Indicator Data'!L60="No data","x",IF('Indicator Data'!BE60&lt;1000,"x",ROUND((IF('Indicator Data'!L60&gt;AT$194,10,IF('Indicator Data'!L60&lt;AT$195,0,10-(AT$194-'Indicator Data'!L60)/(AT$194-AT$195)*10))),1)))</f>
        <v>0</v>
      </c>
      <c r="AU57" s="61">
        <f t="shared" si="57"/>
        <v>0</v>
      </c>
      <c r="AV57" s="62">
        <f t="shared" si="58"/>
        <v>0.9</v>
      </c>
      <c r="AW57" s="59">
        <f>ROUND(IF('Indicator Data'!M60=0,0,IF('Indicator Data'!M60&gt;AW$194,10,IF('Indicator Data'!M60&lt;AW$195,0,10-(AW$194-'Indicator Data'!M60)/(AW$194-AW$195)*10))),1)</f>
        <v>0.1</v>
      </c>
      <c r="AX57" s="59">
        <f>ROUND(IF('Indicator Data'!N60=0,0,IF(LOG('Indicator Data'!N60)&gt;LOG(AX$194),10,IF(LOG('Indicator Data'!N60)&lt;LOG(AX$195),0,10-(LOG(AX$194)-LOG('Indicator Data'!N60))/(LOG(AX$194)-LOG(AX$195))*10))),1)</f>
        <v>0</v>
      </c>
      <c r="AY57" s="61">
        <f t="shared" si="59"/>
        <v>0.1</v>
      </c>
      <c r="AZ57" s="59">
        <f>'Indicator Data'!O60</f>
        <v>0</v>
      </c>
      <c r="BA57" s="59">
        <f>'Indicator Data'!P60</f>
        <v>0</v>
      </c>
      <c r="BB57" s="61">
        <f t="shared" si="60"/>
        <v>0</v>
      </c>
      <c r="BC57" s="62">
        <f t="shared" si="61"/>
        <v>0.1</v>
      </c>
      <c r="BD57" s="16"/>
      <c r="BE57" s="108"/>
    </row>
    <row r="58" spans="1:57" s="4" customFormat="1" x14ac:dyDescent="0.25">
      <c r="A58" s="131" t="s">
        <v>105</v>
      </c>
      <c r="B58" s="63" t="s">
        <v>104</v>
      </c>
      <c r="C58" s="59">
        <f>ROUND(IF('Indicator Data'!C61=0,0.1,IF(LOG('Indicator Data'!C61)&gt;C$194,10,IF(LOG('Indicator Data'!C61)&lt;C$195,0,10-(C$194-LOG('Indicator Data'!C61))/(C$194-C$195)*10))),1)</f>
        <v>9.9</v>
      </c>
      <c r="D58" s="59">
        <f>ROUND(IF('Indicator Data'!D61=0,0.1,IF(LOG('Indicator Data'!D61)&gt;D$194,10,IF(LOG('Indicator Data'!D61)&lt;D$195,0,10-(D$194-LOG('Indicator Data'!D61))/(D$194-D$195)*10))),1)</f>
        <v>0.1</v>
      </c>
      <c r="E58" s="59">
        <f t="shared" si="31"/>
        <v>7.5</v>
      </c>
      <c r="F58" s="59">
        <f>ROUND(IF('Indicator Data'!E61="No data",0.1,IF('Indicator Data'!E61=0,0,IF(LOG('Indicator Data'!E61)&gt;F$194,10,IF(LOG('Indicator Data'!E61)&lt;F$195,0,10-(F$194-LOG('Indicator Data'!E61))/(F$194-F$195)*10)))),1)</f>
        <v>8.1999999999999993</v>
      </c>
      <c r="G58" s="59">
        <f>ROUND(IF('Indicator Data'!F61=0,0,IF(LOG('Indicator Data'!F61)&gt;G$194,10,IF(LOG('Indicator Data'!F61)&lt;G$195,0,10-(G$194-LOG('Indicator Data'!F61))/(G$194-G$195)*10))),1)</f>
        <v>0</v>
      </c>
      <c r="H58" s="59">
        <f>ROUND(IF('Indicator Data'!G61=0,0,IF(LOG('Indicator Data'!G61)&gt;H$194,10,IF(LOG('Indicator Data'!G61)&lt;H$195,0,10-(H$194-LOG('Indicator Data'!G61))/(H$194-H$195)*10))),1)</f>
        <v>0</v>
      </c>
      <c r="I58" s="59">
        <f>ROUND(IF('Indicator Data'!H61=0,0,IF(LOG('Indicator Data'!H61)&gt;I$194,10,IF(LOG('Indicator Data'!H61)&lt;I$195,0,10-(I$194-LOG('Indicator Data'!H61))/(I$194-I$195)*10))),1)</f>
        <v>0</v>
      </c>
      <c r="J58" s="59">
        <f t="shared" si="32"/>
        <v>0</v>
      </c>
      <c r="K58" s="59">
        <f>ROUND(IF('Indicator Data'!I61=0,0,IF(LOG('Indicator Data'!I61)&gt;K$194,10,IF(LOG('Indicator Data'!I61)&lt;K$195,0,10-(K$194-LOG('Indicator Data'!I61))/(K$194-K$195)*10))),1)</f>
        <v>0</v>
      </c>
      <c r="L58" s="59">
        <f t="shared" si="33"/>
        <v>0</v>
      </c>
      <c r="M58" s="59">
        <f>ROUND(IF('Indicator Data'!J61=0,0,IF(LOG('Indicator Data'!J61)&gt;M$194,10,IF(LOG('Indicator Data'!J61)&lt;M$195,0,10-(M$194-LOG('Indicator Data'!J61))/(M$194-M$195)*10))),1)</f>
        <v>10</v>
      </c>
      <c r="N58" s="60">
        <f>'Indicator Data'!C61/'Indicator Data'!$BD61</f>
        <v>9.0846182631639698E-4</v>
      </c>
      <c r="O58" s="60">
        <f>'Indicator Data'!D61/'Indicator Data'!$BD61</f>
        <v>0</v>
      </c>
      <c r="P58" s="60">
        <f>IF(F58=0.1,0,'Indicator Data'!E61/'Indicator Data'!$BD61)</f>
        <v>1.864821209382561E-3</v>
      </c>
      <c r="Q58" s="60">
        <f>'Indicator Data'!F61/'Indicator Data'!$BD61</f>
        <v>0</v>
      </c>
      <c r="R58" s="60">
        <f>'Indicator Data'!G61/'Indicator Data'!$BD61</f>
        <v>0</v>
      </c>
      <c r="S58" s="60">
        <f>'Indicator Data'!H61/'Indicator Data'!$BD61</f>
        <v>0</v>
      </c>
      <c r="T58" s="60">
        <f>'Indicator Data'!I61/'Indicator Data'!$BD61</f>
        <v>0</v>
      </c>
      <c r="U58" s="60">
        <f>'Indicator Data'!J61/'Indicator Data'!$BD61</f>
        <v>1.9365791160031426E-2</v>
      </c>
      <c r="V58" s="59">
        <f t="shared" si="34"/>
        <v>4.5</v>
      </c>
      <c r="W58" s="59">
        <f t="shared" si="35"/>
        <v>0</v>
      </c>
      <c r="X58" s="59">
        <f t="shared" si="36"/>
        <v>2.5</v>
      </c>
      <c r="Y58" s="59">
        <f t="shared" si="37"/>
        <v>1.2</v>
      </c>
      <c r="Z58" s="59">
        <f t="shared" si="38"/>
        <v>0</v>
      </c>
      <c r="AA58" s="59">
        <f t="shared" si="39"/>
        <v>0</v>
      </c>
      <c r="AB58" s="59">
        <f t="shared" si="40"/>
        <v>0</v>
      </c>
      <c r="AC58" s="59">
        <f t="shared" si="41"/>
        <v>0</v>
      </c>
      <c r="AD58" s="59">
        <f t="shared" si="42"/>
        <v>0</v>
      </c>
      <c r="AE58" s="59">
        <f t="shared" si="43"/>
        <v>0</v>
      </c>
      <c r="AF58" s="59">
        <f t="shared" si="44"/>
        <v>6.5</v>
      </c>
      <c r="AG58" s="59">
        <f>ROUND(IF('Indicator Data'!K61=0,0,IF('Indicator Data'!K61&gt;AG$194,10,IF('Indicator Data'!K61&lt;AG$195,0,10-(AG$194-'Indicator Data'!K61)/(AG$194-AG$195)*10))),1)</f>
        <v>10</v>
      </c>
      <c r="AH58" s="59">
        <f t="shared" si="45"/>
        <v>7.2</v>
      </c>
      <c r="AI58" s="59">
        <f t="shared" si="46"/>
        <v>0.1</v>
      </c>
      <c r="AJ58" s="59">
        <f t="shared" si="47"/>
        <v>0</v>
      </c>
      <c r="AK58" s="59">
        <f t="shared" si="48"/>
        <v>0</v>
      </c>
      <c r="AL58" s="59">
        <f t="shared" si="49"/>
        <v>0</v>
      </c>
      <c r="AM58" s="59">
        <f t="shared" si="50"/>
        <v>0</v>
      </c>
      <c r="AN58" s="59">
        <f t="shared" si="51"/>
        <v>8.8000000000000007</v>
      </c>
      <c r="AO58" s="61">
        <f t="shared" si="52"/>
        <v>5.5</v>
      </c>
      <c r="AP58" s="61">
        <f t="shared" si="53"/>
        <v>5.7</v>
      </c>
      <c r="AQ58" s="61">
        <f t="shared" si="54"/>
        <v>0</v>
      </c>
      <c r="AR58" s="61">
        <f t="shared" si="55"/>
        <v>0</v>
      </c>
      <c r="AS58" s="59">
        <f t="shared" si="56"/>
        <v>9.4</v>
      </c>
      <c r="AT58" s="59">
        <f>IF('Indicator Data'!L61="No data","x",IF('Indicator Data'!BE61&lt;1000,"x",ROUND((IF('Indicator Data'!L61&gt;AT$194,10,IF('Indicator Data'!L61&lt;AT$195,0,10-(AT$194-'Indicator Data'!L61)/(AT$194-AT$195)*10))),1)))</f>
        <v>2</v>
      </c>
      <c r="AU58" s="61">
        <f t="shared" si="57"/>
        <v>5.7</v>
      </c>
      <c r="AV58" s="62">
        <f t="shared" si="58"/>
        <v>3.8</v>
      </c>
      <c r="AW58" s="59">
        <f>ROUND(IF('Indicator Data'!M61=0,0,IF('Indicator Data'!M61&gt;AW$194,10,IF('Indicator Data'!M61&lt;AW$195,0,10-(AW$194-'Indicator Data'!M61)/(AW$194-AW$195)*10))),1)</f>
        <v>10</v>
      </c>
      <c r="AX58" s="59">
        <f>ROUND(IF('Indicator Data'!N61=0,0,IF(LOG('Indicator Data'!N61)&gt;LOG(AX$194),10,IF(LOG('Indicator Data'!N61)&lt;LOG(AX$195),0,10-(LOG(AX$194)-LOG('Indicator Data'!N61))/(LOG(AX$194)-LOG(AX$195))*10))),1)</f>
        <v>9.9</v>
      </c>
      <c r="AY58" s="61">
        <f t="shared" si="59"/>
        <v>10</v>
      </c>
      <c r="AZ58" s="59">
        <f>'Indicator Data'!O61</f>
        <v>0</v>
      </c>
      <c r="BA58" s="59">
        <f>'Indicator Data'!P61</f>
        <v>5</v>
      </c>
      <c r="BB58" s="61">
        <f t="shared" si="60"/>
        <v>9</v>
      </c>
      <c r="BC58" s="62">
        <f t="shared" si="61"/>
        <v>9</v>
      </c>
      <c r="BD58" s="16"/>
      <c r="BE58" s="108"/>
    </row>
    <row r="59" spans="1:57" s="4" customFormat="1" x14ac:dyDescent="0.25">
      <c r="A59" s="131" t="s">
        <v>107</v>
      </c>
      <c r="B59" s="63" t="s">
        <v>106</v>
      </c>
      <c r="C59" s="59">
        <f>ROUND(IF('Indicator Data'!C62=0,0.1,IF(LOG('Indicator Data'!C62)&gt;C$194,10,IF(LOG('Indicator Data'!C62)&lt;C$195,0,10-(C$194-LOG('Indicator Data'!C62))/(C$194-C$195)*10))),1)</f>
        <v>4.9000000000000004</v>
      </c>
      <c r="D59" s="59">
        <f>ROUND(IF('Indicator Data'!D62=0,0.1,IF(LOG('Indicator Data'!D62)&gt;D$194,10,IF(LOG('Indicator Data'!D62)&lt;D$195,0,10-(D$194-LOG('Indicator Data'!D62))/(D$194-D$195)*10))),1)</f>
        <v>0.1</v>
      </c>
      <c r="E59" s="59">
        <f t="shared" si="31"/>
        <v>2.8</v>
      </c>
      <c r="F59" s="59">
        <f>ROUND(IF('Indicator Data'!E62="No data",0.1,IF('Indicator Data'!E62=0,0,IF(LOG('Indicator Data'!E62)&gt;F$194,10,IF(LOG('Indicator Data'!E62)&lt;F$195,0,10-(F$194-LOG('Indicator Data'!E62))/(F$194-F$195)*10)))),1)</f>
        <v>0.1</v>
      </c>
      <c r="G59" s="59">
        <f>ROUND(IF('Indicator Data'!F62=0,0,IF(LOG('Indicator Data'!F62)&gt;G$194,10,IF(LOG('Indicator Data'!F62)&lt;G$195,0,10-(G$194-LOG('Indicator Data'!F62))/(G$194-G$195)*10))),1)</f>
        <v>6</v>
      </c>
      <c r="H59" s="59">
        <f>ROUND(IF('Indicator Data'!G62=0,0,IF(LOG('Indicator Data'!G62)&gt;H$194,10,IF(LOG('Indicator Data'!G62)&lt;H$195,0,10-(H$194-LOG('Indicator Data'!G62))/(H$194-H$195)*10))),1)</f>
        <v>5.0999999999999996</v>
      </c>
      <c r="I59" s="59">
        <f>ROUND(IF('Indicator Data'!H62=0,0,IF(LOG('Indicator Data'!H62)&gt;I$194,10,IF(LOG('Indicator Data'!H62)&lt;I$195,0,10-(I$194-LOG('Indicator Data'!H62))/(I$194-I$195)*10))),1)</f>
        <v>6.6</v>
      </c>
      <c r="J59" s="59">
        <f t="shared" si="32"/>
        <v>5.9</v>
      </c>
      <c r="K59" s="59">
        <f>ROUND(IF('Indicator Data'!I62=0,0,IF(LOG('Indicator Data'!I62)&gt;K$194,10,IF(LOG('Indicator Data'!I62)&lt;K$195,0,10-(K$194-LOG('Indicator Data'!I62))/(K$194-K$195)*10))),1)</f>
        <v>0</v>
      </c>
      <c r="L59" s="59">
        <f t="shared" si="33"/>
        <v>3.5</v>
      </c>
      <c r="M59" s="59">
        <f>ROUND(IF('Indicator Data'!J62=0,0,IF(LOG('Indicator Data'!J62)&gt;M$194,10,IF(LOG('Indicator Data'!J62)&lt;M$195,0,10-(M$194-LOG('Indicator Data'!J62))/(M$194-M$195)*10))),1)</f>
        <v>7.5</v>
      </c>
      <c r="N59" s="60">
        <f>'Indicator Data'!C62/'Indicator Data'!$BD62</f>
        <v>1.1802392781524917E-3</v>
      </c>
      <c r="O59" s="60">
        <f>'Indicator Data'!D62/'Indicator Data'!$BD62</f>
        <v>0</v>
      </c>
      <c r="P59" s="60">
        <f>IF(F59=0.1,0,'Indicator Data'!E62/'Indicator Data'!$BD62)</f>
        <v>0</v>
      </c>
      <c r="Q59" s="60">
        <f>'Indicator Data'!F62/'Indicator Data'!$BD62</f>
        <v>4.8230808943250863E-5</v>
      </c>
      <c r="R59" s="60">
        <f>'Indicator Data'!G62/'Indicator Data'!$BD62</f>
        <v>1.4197217147849571E-2</v>
      </c>
      <c r="S59" s="60">
        <f>'Indicator Data'!H62/'Indicator Data'!$BD62</f>
        <v>5.5684035085977522E-4</v>
      </c>
      <c r="T59" s="60">
        <f>'Indicator Data'!I62/'Indicator Data'!$BD62</f>
        <v>0</v>
      </c>
      <c r="U59" s="60">
        <f>'Indicator Data'!J62/'Indicator Data'!$BD62</f>
        <v>1.2426283705968787E-2</v>
      </c>
      <c r="V59" s="59">
        <f t="shared" si="34"/>
        <v>5.9</v>
      </c>
      <c r="W59" s="59">
        <f t="shared" si="35"/>
        <v>0</v>
      </c>
      <c r="X59" s="59">
        <f t="shared" si="36"/>
        <v>3.5</v>
      </c>
      <c r="Y59" s="59">
        <f t="shared" si="37"/>
        <v>0.1</v>
      </c>
      <c r="Z59" s="59">
        <f t="shared" si="38"/>
        <v>9.3000000000000007</v>
      </c>
      <c r="AA59" s="59">
        <f t="shared" si="39"/>
        <v>7.9</v>
      </c>
      <c r="AB59" s="59">
        <f t="shared" si="40"/>
        <v>1.1000000000000001</v>
      </c>
      <c r="AC59" s="59">
        <f t="shared" si="41"/>
        <v>5.4</v>
      </c>
      <c r="AD59" s="59">
        <f t="shared" si="42"/>
        <v>0</v>
      </c>
      <c r="AE59" s="59">
        <f t="shared" si="43"/>
        <v>3.1</v>
      </c>
      <c r="AF59" s="59">
        <f t="shared" si="44"/>
        <v>4.0999999999999996</v>
      </c>
      <c r="AG59" s="59">
        <f>ROUND(IF('Indicator Data'!K62=0,0,IF('Indicator Data'!K62&gt;AG$194,10,IF('Indicator Data'!K62&lt;AG$195,0,10-(AG$194-'Indicator Data'!K62)/(AG$194-AG$195)*10))),1)</f>
        <v>2</v>
      </c>
      <c r="AH59" s="59">
        <f t="shared" si="45"/>
        <v>5.4</v>
      </c>
      <c r="AI59" s="59">
        <f t="shared" si="46"/>
        <v>0.1</v>
      </c>
      <c r="AJ59" s="59">
        <f t="shared" si="47"/>
        <v>6.5</v>
      </c>
      <c r="AK59" s="59">
        <f t="shared" si="48"/>
        <v>3.9</v>
      </c>
      <c r="AL59" s="59">
        <f t="shared" si="49"/>
        <v>5.3</v>
      </c>
      <c r="AM59" s="59">
        <f t="shared" si="50"/>
        <v>0</v>
      </c>
      <c r="AN59" s="59">
        <f t="shared" si="51"/>
        <v>6.1</v>
      </c>
      <c r="AO59" s="61">
        <f t="shared" si="52"/>
        <v>3.2</v>
      </c>
      <c r="AP59" s="61">
        <f t="shared" si="53"/>
        <v>0.1</v>
      </c>
      <c r="AQ59" s="61">
        <f t="shared" si="54"/>
        <v>8.1</v>
      </c>
      <c r="AR59" s="61">
        <f t="shared" si="55"/>
        <v>3.3</v>
      </c>
      <c r="AS59" s="59">
        <f t="shared" si="56"/>
        <v>4.0999999999999996</v>
      </c>
      <c r="AT59" s="59">
        <f>IF('Indicator Data'!L62="No data","x",IF('Indicator Data'!BE62&lt;1000,"x",ROUND((IF('Indicator Data'!L62&gt;AT$194,10,IF('Indicator Data'!L62&lt;AT$195,0,10-(AT$194-'Indicator Data'!L62)/(AT$194-AT$195)*10))),1)))</f>
        <v>1</v>
      </c>
      <c r="AU59" s="61">
        <f t="shared" si="57"/>
        <v>2.6</v>
      </c>
      <c r="AV59" s="62">
        <f t="shared" si="58"/>
        <v>4.0999999999999996</v>
      </c>
      <c r="AW59" s="59">
        <f>ROUND(IF('Indicator Data'!M62=0,0,IF('Indicator Data'!M62&gt;AW$194,10,IF('Indicator Data'!M62&lt;AW$195,0,10-(AW$194-'Indicator Data'!M62)/(AW$194-AW$195)*10))),1)</f>
        <v>0.1</v>
      </c>
      <c r="AX59" s="59">
        <f>ROUND(IF('Indicator Data'!N62=0,0,IF(LOG('Indicator Data'!N62)&gt;LOG(AX$194),10,IF(LOG('Indicator Data'!N62)&lt;LOG(AX$195),0,10-(LOG(AX$194)-LOG('Indicator Data'!N62))/(LOG(AX$194)-LOG(AX$195))*10))),1)</f>
        <v>0</v>
      </c>
      <c r="AY59" s="61">
        <f t="shared" si="59"/>
        <v>0.1</v>
      </c>
      <c r="AZ59" s="59">
        <f>'Indicator Data'!O62</f>
        <v>0</v>
      </c>
      <c r="BA59" s="59">
        <f>'Indicator Data'!P62</f>
        <v>0</v>
      </c>
      <c r="BB59" s="61">
        <f t="shared" si="60"/>
        <v>0</v>
      </c>
      <c r="BC59" s="62">
        <f t="shared" si="61"/>
        <v>0.1</v>
      </c>
      <c r="BD59" s="16"/>
      <c r="BE59" s="108"/>
    </row>
    <row r="60" spans="1:57" s="4" customFormat="1" x14ac:dyDescent="0.25">
      <c r="A60" s="131" t="s">
        <v>109</v>
      </c>
      <c r="B60" s="63" t="s">
        <v>108</v>
      </c>
      <c r="C60" s="59">
        <f>ROUND(IF('Indicator Data'!C63=0,0.1,IF(LOG('Indicator Data'!C63)&gt;C$194,10,IF(LOG('Indicator Data'!C63)&lt;C$195,0,10-(C$194-LOG('Indicator Data'!C63))/(C$194-C$195)*10))),1)</f>
        <v>0.1</v>
      </c>
      <c r="D60" s="59">
        <f>ROUND(IF('Indicator Data'!D63=0,0.1,IF(LOG('Indicator Data'!D63)&gt;D$194,10,IF(LOG('Indicator Data'!D63)&lt;D$195,0,10-(D$194-LOG('Indicator Data'!D63))/(D$194-D$195)*10))),1)</f>
        <v>0.1</v>
      </c>
      <c r="E60" s="59">
        <f t="shared" si="31"/>
        <v>0.1</v>
      </c>
      <c r="F60" s="59">
        <f>ROUND(IF('Indicator Data'!E63="No data",0.1,IF('Indicator Data'!E63=0,0,IF(LOG('Indicator Data'!E63)&gt;F$194,10,IF(LOG('Indicator Data'!E63)&lt;F$195,0,10-(F$194-LOG('Indicator Data'!E63))/(F$194-F$195)*10)))),1)</f>
        <v>0.1</v>
      </c>
      <c r="G60" s="59">
        <f>ROUND(IF('Indicator Data'!F63=0,0,IF(LOG('Indicator Data'!F63)&gt;G$194,10,IF(LOG('Indicator Data'!F63)&lt;G$195,0,10-(G$194-LOG('Indicator Data'!F63))/(G$194-G$195)*10))),1)</f>
        <v>0</v>
      </c>
      <c r="H60" s="59">
        <f>ROUND(IF('Indicator Data'!G63=0,0,IF(LOG('Indicator Data'!G63)&gt;H$194,10,IF(LOG('Indicator Data'!G63)&lt;H$195,0,10-(H$194-LOG('Indicator Data'!G63))/(H$194-H$195)*10))),1)</f>
        <v>0</v>
      </c>
      <c r="I60" s="59">
        <f>ROUND(IF('Indicator Data'!H63=0,0,IF(LOG('Indicator Data'!H63)&gt;I$194,10,IF(LOG('Indicator Data'!H63)&lt;I$195,0,10-(I$194-LOG('Indicator Data'!H63))/(I$194-I$195)*10))),1)</f>
        <v>0</v>
      </c>
      <c r="J60" s="59">
        <f t="shared" si="32"/>
        <v>0</v>
      </c>
      <c r="K60" s="59">
        <f>ROUND(IF('Indicator Data'!I63=0,0,IF(LOG('Indicator Data'!I63)&gt;K$194,10,IF(LOG('Indicator Data'!I63)&lt;K$195,0,10-(K$194-LOG('Indicator Data'!I63))/(K$194-K$195)*10))),1)</f>
        <v>0</v>
      </c>
      <c r="L60" s="59">
        <f t="shared" si="33"/>
        <v>0</v>
      </c>
      <c r="M60" s="59">
        <f>ROUND(IF('Indicator Data'!J63=0,0,IF(LOG('Indicator Data'!J63)&gt;M$194,10,IF(LOG('Indicator Data'!J63)&lt;M$195,0,10-(M$194-LOG('Indicator Data'!J63))/(M$194-M$195)*10))),1)</f>
        <v>0</v>
      </c>
      <c r="N60" s="60">
        <f>'Indicator Data'!C63/'Indicator Data'!$BD63</f>
        <v>0</v>
      </c>
      <c r="O60" s="60">
        <f>'Indicator Data'!D63/'Indicator Data'!$BD63</f>
        <v>0</v>
      </c>
      <c r="P60" s="60">
        <f>IF(F60=0.1,0,'Indicator Data'!E63/'Indicator Data'!$BD63)</f>
        <v>0</v>
      </c>
      <c r="Q60" s="60">
        <f>'Indicator Data'!F63/'Indicator Data'!$BD63</f>
        <v>0</v>
      </c>
      <c r="R60" s="60">
        <f>'Indicator Data'!G63/'Indicator Data'!$BD63</f>
        <v>0</v>
      </c>
      <c r="S60" s="60">
        <f>'Indicator Data'!H63/'Indicator Data'!$BD63</f>
        <v>0</v>
      </c>
      <c r="T60" s="60">
        <f>'Indicator Data'!I63/'Indicator Data'!$BD63</f>
        <v>0</v>
      </c>
      <c r="U60" s="60">
        <f>'Indicator Data'!J63/'Indicator Data'!$BD63</f>
        <v>0</v>
      </c>
      <c r="V60" s="59">
        <f t="shared" si="34"/>
        <v>0</v>
      </c>
      <c r="W60" s="59">
        <f t="shared" si="35"/>
        <v>0</v>
      </c>
      <c r="X60" s="59">
        <f t="shared" si="36"/>
        <v>0</v>
      </c>
      <c r="Y60" s="59">
        <f t="shared" si="37"/>
        <v>0.1</v>
      </c>
      <c r="Z60" s="59">
        <f t="shared" si="38"/>
        <v>0</v>
      </c>
      <c r="AA60" s="59">
        <f t="shared" si="39"/>
        <v>0</v>
      </c>
      <c r="AB60" s="59">
        <f t="shared" si="40"/>
        <v>0</v>
      </c>
      <c r="AC60" s="59">
        <f t="shared" si="41"/>
        <v>0</v>
      </c>
      <c r="AD60" s="59">
        <f t="shared" si="42"/>
        <v>0</v>
      </c>
      <c r="AE60" s="59">
        <f t="shared" si="43"/>
        <v>0</v>
      </c>
      <c r="AF60" s="59">
        <f t="shared" si="44"/>
        <v>0</v>
      </c>
      <c r="AG60" s="59">
        <f>ROUND(IF('Indicator Data'!K63=0,0,IF('Indicator Data'!K63&gt;AG$194,10,IF('Indicator Data'!K63&lt;AG$195,0,10-(AG$194-'Indicator Data'!K63)/(AG$194-AG$195)*10))),1)</f>
        <v>0</v>
      </c>
      <c r="AH60" s="59">
        <f t="shared" si="45"/>
        <v>0.1</v>
      </c>
      <c r="AI60" s="59">
        <f t="shared" si="46"/>
        <v>0.1</v>
      </c>
      <c r="AJ60" s="59">
        <f t="shared" si="47"/>
        <v>0</v>
      </c>
      <c r="AK60" s="59">
        <f t="shared" si="48"/>
        <v>0</v>
      </c>
      <c r="AL60" s="59">
        <f t="shared" si="49"/>
        <v>0</v>
      </c>
      <c r="AM60" s="59">
        <f t="shared" si="50"/>
        <v>0</v>
      </c>
      <c r="AN60" s="59">
        <f t="shared" si="51"/>
        <v>0</v>
      </c>
      <c r="AO60" s="61">
        <f t="shared" si="52"/>
        <v>0.1</v>
      </c>
      <c r="AP60" s="61">
        <f t="shared" si="53"/>
        <v>0.1</v>
      </c>
      <c r="AQ60" s="61">
        <f t="shared" si="54"/>
        <v>0</v>
      </c>
      <c r="AR60" s="61">
        <f t="shared" si="55"/>
        <v>0</v>
      </c>
      <c r="AS60" s="59">
        <f t="shared" si="56"/>
        <v>0</v>
      </c>
      <c r="AT60" s="59">
        <f>IF('Indicator Data'!L63="No data","x",IF('Indicator Data'!BE63&lt;1000,"x",ROUND((IF('Indicator Data'!L63&gt;AT$194,10,IF('Indicator Data'!L63&lt;AT$195,0,10-(AT$194-'Indicator Data'!L63)/(AT$194-AT$195)*10))),1)))</f>
        <v>0</v>
      </c>
      <c r="AU60" s="61">
        <f t="shared" si="57"/>
        <v>0</v>
      </c>
      <c r="AV60" s="62">
        <f t="shared" si="58"/>
        <v>0.1</v>
      </c>
      <c r="AW60" s="59">
        <f>ROUND(IF('Indicator Data'!M63=0,0,IF('Indicator Data'!M63&gt;AW$194,10,IF('Indicator Data'!M63&lt;AW$195,0,10-(AW$194-'Indicator Data'!M63)/(AW$194-AW$195)*10))),1)</f>
        <v>0</v>
      </c>
      <c r="AX60" s="59">
        <f>ROUND(IF('Indicator Data'!N63=0,0,IF(LOG('Indicator Data'!N63)&gt;LOG(AX$194),10,IF(LOG('Indicator Data'!N63)&lt;LOG(AX$195),0,10-(LOG(AX$194)-LOG('Indicator Data'!N63))/(LOG(AX$194)-LOG(AX$195))*10))),1)</f>
        <v>0</v>
      </c>
      <c r="AY60" s="61">
        <f t="shared" si="59"/>
        <v>0</v>
      </c>
      <c r="AZ60" s="59">
        <f>'Indicator Data'!O63</f>
        <v>0</v>
      </c>
      <c r="BA60" s="59">
        <f>'Indicator Data'!P63</f>
        <v>0</v>
      </c>
      <c r="BB60" s="61">
        <f t="shared" si="60"/>
        <v>0</v>
      </c>
      <c r="BC60" s="62">
        <f t="shared" si="61"/>
        <v>0</v>
      </c>
      <c r="BD60" s="16"/>
      <c r="BE60" s="108"/>
    </row>
    <row r="61" spans="1:57" s="4" customFormat="1" x14ac:dyDescent="0.25">
      <c r="A61" s="131" t="s">
        <v>111</v>
      </c>
      <c r="B61" s="63" t="s">
        <v>110</v>
      </c>
      <c r="C61" s="59">
        <f>ROUND(IF('Indicator Data'!C64=0,0.1,IF(LOG('Indicator Data'!C64)&gt;C$194,10,IF(LOG('Indicator Data'!C64)&lt;C$195,0,10-(C$194-LOG('Indicator Data'!C64))/(C$194-C$195)*10))),1)</f>
        <v>7.6</v>
      </c>
      <c r="D61" s="59">
        <f>ROUND(IF('Indicator Data'!D64=0,0.1,IF(LOG('Indicator Data'!D64)&gt;D$194,10,IF(LOG('Indicator Data'!D64)&lt;D$195,0,10-(D$194-LOG('Indicator Data'!D64))/(D$194-D$195)*10))),1)</f>
        <v>0.1</v>
      </c>
      <c r="E61" s="59">
        <f t="shared" si="31"/>
        <v>4.9000000000000004</v>
      </c>
      <c r="F61" s="59">
        <f>ROUND(IF('Indicator Data'!E64="No data",0.1,IF('Indicator Data'!E64=0,0,IF(LOG('Indicator Data'!E64)&gt;F$194,10,IF(LOG('Indicator Data'!E64)&lt;F$195,0,10-(F$194-LOG('Indicator Data'!E64))/(F$194-F$195)*10)))),1)</f>
        <v>8.5</v>
      </c>
      <c r="G61" s="59">
        <f>ROUND(IF('Indicator Data'!F64=0,0,IF(LOG('Indicator Data'!F64)&gt;G$194,10,IF(LOG('Indicator Data'!F64)&lt;G$195,0,10-(G$194-LOG('Indicator Data'!F64))/(G$194-G$195)*10))),1)</f>
        <v>6.1</v>
      </c>
      <c r="H61" s="59">
        <f>ROUND(IF('Indicator Data'!G64=0,0,IF(LOG('Indicator Data'!G64)&gt;H$194,10,IF(LOG('Indicator Data'!G64)&lt;H$195,0,10-(H$194-LOG('Indicator Data'!G64))/(H$194-H$195)*10))),1)</f>
        <v>0</v>
      </c>
      <c r="I61" s="59">
        <f>ROUND(IF('Indicator Data'!H64=0,0,IF(LOG('Indicator Data'!H64)&gt;I$194,10,IF(LOG('Indicator Data'!H64)&lt;I$195,0,10-(I$194-LOG('Indicator Data'!H64))/(I$194-I$195)*10))),1)</f>
        <v>0</v>
      </c>
      <c r="J61" s="59">
        <f t="shared" si="32"/>
        <v>0</v>
      </c>
      <c r="K61" s="59">
        <f>ROUND(IF('Indicator Data'!I64=0,0,IF(LOG('Indicator Data'!I64)&gt;K$194,10,IF(LOG('Indicator Data'!I64)&lt;K$195,0,10-(K$194-LOG('Indicator Data'!I64))/(K$194-K$195)*10))),1)</f>
        <v>0</v>
      </c>
      <c r="L61" s="59">
        <f t="shared" si="33"/>
        <v>0</v>
      </c>
      <c r="M61" s="59">
        <f>ROUND(IF('Indicator Data'!J64=0,0,IF(LOG('Indicator Data'!J64)&gt;M$194,10,IF(LOG('Indicator Data'!J64)&lt;M$195,0,10-(M$194-LOG('Indicator Data'!J64))/(M$194-M$195)*10))),1)</f>
        <v>0</v>
      </c>
      <c r="N61" s="60">
        <f>'Indicator Data'!C64/'Indicator Data'!$BD64</f>
        <v>1.6948633673514383E-4</v>
      </c>
      <c r="O61" s="60">
        <f>'Indicator Data'!D64/'Indicator Data'!$BD64</f>
        <v>0</v>
      </c>
      <c r="P61" s="60">
        <f>IF(F61=0.1,0,'Indicator Data'!E64/'Indicator Data'!$BD64)</f>
        <v>4.0725657419483441E-3</v>
      </c>
      <c r="Q61" s="60">
        <f>'Indicator Data'!F64/'Indicator Data'!$BD64</f>
        <v>7.3542713225887544E-7</v>
      </c>
      <c r="R61" s="60">
        <f>'Indicator Data'!G64/'Indicator Data'!$BD64</f>
        <v>0</v>
      </c>
      <c r="S61" s="60">
        <f>'Indicator Data'!H64/'Indicator Data'!$BD64</f>
        <v>0</v>
      </c>
      <c r="T61" s="60">
        <f>'Indicator Data'!I64/'Indicator Data'!$BD64</f>
        <v>0</v>
      </c>
      <c r="U61" s="60">
        <f>'Indicator Data'!J64/'Indicator Data'!$BD64</f>
        <v>0</v>
      </c>
      <c r="V61" s="59">
        <f t="shared" si="34"/>
        <v>0.8</v>
      </c>
      <c r="W61" s="59">
        <f t="shared" si="35"/>
        <v>0</v>
      </c>
      <c r="X61" s="59">
        <f t="shared" si="36"/>
        <v>0.4</v>
      </c>
      <c r="Y61" s="59">
        <f t="shared" si="37"/>
        <v>2.7</v>
      </c>
      <c r="Z61" s="59">
        <f t="shared" si="38"/>
        <v>5.3</v>
      </c>
      <c r="AA61" s="59">
        <f t="shared" si="39"/>
        <v>0</v>
      </c>
      <c r="AB61" s="59">
        <f t="shared" si="40"/>
        <v>0</v>
      </c>
      <c r="AC61" s="59">
        <f t="shared" si="41"/>
        <v>0</v>
      </c>
      <c r="AD61" s="59">
        <f t="shared" si="42"/>
        <v>0</v>
      </c>
      <c r="AE61" s="59">
        <f t="shared" si="43"/>
        <v>0</v>
      </c>
      <c r="AF61" s="59">
        <f t="shared" si="44"/>
        <v>0</v>
      </c>
      <c r="AG61" s="59">
        <f>ROUND(IF('Indicator Data'!K64=0,0,IF('Indicator Data'!K64&gt;AG$194,10,IF('Indicator Data'!K64&lt;AG$195,0,10-(AG$194-'Indicator Data'!K64)/(AG$194-AG$195)*10))),1)</f>
        <v>3</v>
      </c>
      <c r="AH61" s="59">
        <f t="shared" si="45"/>
        <v>4.2</v>
      </c>
      <c r="AI61" s="59">
        <f t="shared" si="46"/>
        <v>0.1</v>
      </c>
      <c r="AJ61" s="59">
        <f t="shared" si="47"/>
        <v>0</v>
      </c>
      <c r="AK61" s="59">
        <f t="shared" si="48"/>
        <v>0</v>
      </c>
      <c r="AL61" s="59">
        <f t="shared" si="49"/>
        <v>0</v>
      </c>
      <c r="AM61" s="59">
        <f t="shared" si="50"/>
        <v>0</v>
      </c>
      <c r="AN61" s="59">
        <f t="shared" si="51"/>
        <v>0</v>
      </c>
      <c r="AO61" s="61">
        <f t="shared" si="52"/>
        <v>3</v>
      </c>
      <c r="AP61" s="61">
        <f t="shared" si="53"/>
        <v>6.4</v>
      </c>
      <c r="AQ61" s="61">
        <f t="shared" si="54"/>
        <v>5.7</v>
      </c>
      <c r="AR61" s="61">
        <f t="shared" si="55"/>
        <v>0</v>
      </c>
      <c r="AS61" s="59">
        <f t="shared" si="56"/>
        <v>1.5</v>
      </c>
      <c r="AT61" s="59">
        <f>IF('Indicator Data'!L64="No data","x",IF('Indicator Data'!BE64&lt;1000,"x",ROUND((IF('Indicator Data'!L64&gt;AT$194,10,IF('Indicator Data'!L64&lt;AT$195,0,10-(AT$194-'Indicator Data'!L64)/(AT$194-AT$195)*10))),1)))</f>
        <v>3</v>
      </c>
      <c r="AU61" s="61">
        <f t="shared" si="57"/>
        <v>2.2999999999999998</v>
      </c>
      <c r="AV61" s="62">
        <f t="shared" si="58"/>
        <v>3.8</v>
      </c>
      <c r="AW61" s="59">
        <f>ROUND(IF('Indicator Data'!M64=0,0,IF('Indicator Data'!M64&gt;AW$194,10,IF('Indicator Data'!M64&lt;AW$195,0,10-(AW$194-'Indicator Data'!M64)/(AW$194-AW$195)*10))),1)</f>
        <v>0.4</v>
      </c>
      <c r="AX61" s="59">
        <f>ROUND(IF('Indicator Data'!N64=0,0,IF(LOG('Indicator Data'!N64)&gt;LOG(AX$194),10,IF(LOG('Indicator Data'!N64)&lt;LOG(AX$195),0,10-(LOG(AX$194)-LOG('Indicator Data'!N64))/(LOG(AX$194)-LOG(AX$195))*10))),1)</f>
        <v>4.5999999999999996</v>
      </c>
      <c r="AY61" s="61">
        <f t="shared" si="59"/>
        <v>2.8</v>
      </c>
      <c r="AZ61" s="59">
        <f>'Indicator Data'!O64</f>
        <v>0</v>
      </c>
      <c r="BA61" s="59">
        <f>'Indicator Data'!P64</f>
        <v>0</v>
      </c>
      <c r="BB61" s="61">
        <f t="shared" si="60"/>
        <v>0</v>
      </c>
      <c r="BC61" s="62">
        <f t="shared" si="61"/>
        <v>2</v>
      </c>
      <c r="BD61" s="16"/>
      <c r="BE61" s="108"/>
    </row>
    <row r="62" spans="1:57" s="4" customFormat="1" x14ac:dyDescent="0.25">
      <c r="A62" s="131" t="s">
        <v>113</v>
      </c>
      <c r="B62" s="63" t="s">
        <v>112</v>
      </c>
      <c r="C62" s="59">
        <f>ROUND(IF('Indicator Data'!C65=0,0.1,IF(LOG('Indicator Data'!C65)&gt;C$194,10,IF(LOG('Indicator Data'!C65)&lt;C$195,0,10-(C$194-LOG('Indicator Data'!C65))/(C$194-C$195)*10))),1)</f>
        <v>4.4000000000000004</v>
      </c>
      <c r="D62" s="59">
        <f>ROUND(IF('Indicator Data'!D65=0,0.1,IF(LOG('Indicator Data'!D65)&gt;D$194,10,IF(LOG('Indicator Data'!D65)&lt;D$195,0,10-(D$194-LOG('Indicator Data'!D65))/(D$194-D$195)*10))),1)</f>
        <v>0.1</v>
      </c>
      <c r="E62" s="59">
        <f t="shared" si="31"/>
        <v>2.5</v>
      </c>
      <c r="F62" s="59">
        <f>ROUND(IF('Indicator Data'!E65="No data",0.1,IF('Indicator Data'!E65=0,0,IF(LOG('Indicator Data'!E65)&gt;F$194,10,IF(LOG('Indicator Data'!E65)&lt;F$195,0,10-(F$194-LOG('Indicator Data'!E65))/(F$194-F$195)*10)))),1)</f>
        <v>5.2</v>
      </c>
      <c r="G62" s="59">
        <f>ROUND(IF('Indicator Data'!F65=0,0,IF(LOG('Indicator Data'!F65)&gt;G$194,10,IF(LOG('Indicator Data'!F65)&lt;G$195,0,10-(G$194-LOG('Indicator Data'!F65))/(G$194-G$195)*10))),1)</f>
        <v>0</v>
      </c>
      <c r="H62" s="59">
        <f>ROUND(IF('Indicator Data'!G65=0,0,IF(LOG('Indicator Data'!G65)&gt;H$194,10,IF(LOG('Indicator Data'!G65)&lt;H$195,0,10-(H$194-LOG('Indicator Data'!G65))/(H$194-H$195)*10))),1)</f>
        <v>0</v>
      </c>
      <c r="I62" s="59">
        <f>ROUND(IF('Indicator Data'!H65=0,0,IF(LOG('Indicator Data'!H65)&gt;I$194,10,IF(LOG('Indicator Data'!H65)&lt;I$195,0,10-(I$194-LOG('Indicator Data'!H65))/(I$194-I$195)*10))),1)</f>
        <v>0</v>
      </c>
      <c r="J62" s="59">
        <f t="shared" si="32"/>
        <v>0</v>
      </c>
      <c r="K62" s="59">
        <f>ROUND(IF('Indicator Data'!I65=0,0,IF(LOG('Indicator Data'!I65)&gt;K$194,10,IF(LOG('Indicator Data'!I65)&lt;K$195,0,10-(K$194-LOG('Indicator Data'!I65))/(K$194-K$195)*10))),1)</f>
        <v>0</v>
      </c>
      <c r="L62" s="59">
        <f t="shared" si="33"/>
        <v>0</v>
      </c>
      <c r="M62" s="59">
        <f>ROUND(IF('Indicator Data'!J65=0,0,IF(LOG('Indicator Data'!J65)&gt;M$194,10,IF(LOG('Indicator Data'!J65)&lt;M$195,0,10-(M$194-LOG('Indicator Data'!J65))/(M$194-M$195)*10))),1)</f>
        <v>0</v>
      </c>
      <c r="N62" s="60">
        <f>'Indicator Data'!C65/'Indicator Data'!$BD65</f>
        <v>3.2663101850132598E-4</v>
      </c>
      <c r="O62" s="60">
        <f>'Indicator Data'!D65/'Indicator Data'!$BD65</f>
        <v>0</v>
      </c>
      <c r="P62" s="60">
        <f>IF(F62=0.1,0,'Indicator Data'!E65/'Indicator Data'!$BD65)</f>
        <v>6.6007587138604993E-3</v>
      </c>
      <c r="Q62" s="60">
        <f>'Indicator Data'!F65/'Indicator Data'!$BD65</f>
        <v>0</v>
      </c>
      <c r="R62" s="60">
        <f>'Indicator Data'!G65/'Indicator Data'!$BD65</f>
        <v>0</v>
      </c>
      <c r="S62" s="60">
        <f>'Indicator Data'!H65/'Indicator Data'!$BD65</f>
        <v>0</v>
      </c>
      <c r="T62" s="60">
        <f>'Indicator Data'!I65/'Indicator Data'!$BD65</f>
        <v>0</v>
      </c>
      <c r="U62" s="60">
        <f>'Indicator Data'!J65/'Indicator Data'!$BD65</f>
        <v>0</v>
      </c>
      <c r="V62" s="59">
        <f t="shared" si="34"/>
        <v>1.6</v>
      </c>
      <c r="W62" s="59">
        <f t="shared" si="35"/>
        <v>0</v>
      </c>
      <c r="X62" s="59">
        <f t="shared" si="36"/>
        <v>0.8</v>
      </c>
      <c r="Y62" s="59">
        <f t="shared" si="37"/>
        <v>4.4000000000000004</v>
      </c>
      <c r="Z62" s="59">
        <f t="shared" si="38"/>
        <v>0</v>
      </c>
      <c r="AA62" s="59">
        <f t="shared" si="39"/>
        <v>0</v>
      </c>
      <c r="AB62" s="59">
        <f t="shared" si="40"/>
        <v>0</v>
      </c>
      <c r="AC62" s="59">
        <f t="shared" si="41"/>
        <v>0</v>
      </c>
      <c r="AD62" s="59">
        <f t="shared" si="42"/>
        <v>0</v>
      </c>
      <c r="AE62" s="59">
        <f t="shared" si="43"/>
        <v>0</v>
      </c>
      <c r="AF62" s="59">
        <f t="shared" si="44"/>
        <v>0</v>
      </c>
      <c r="AG62" s="59">
        <f>ROUND(IF('Indicator Data'!K65=0,0,IF('Indicator Data'!K65&gt;AG$194,10,IF('Indicator Data'!K65&lt;AG$195,0,10-(AG$194-'Indicator Data'!K65)/(AG$194-AG$195)*10))),1)</f>
        <v>0</v>
      </c>
      <c r="AH62" s="59">
        <f t="shared" si="45"/>
        <v>3</v>
      </c>
      <c r="AI62" s="59">
        <f t="shared" si="46"/>
        <v>0.1</v>
      </c>
      <c r="AJ62" s="59">
        <f t="shared" si="47"/>
        <v>0</v>
      </c>
      <c r="AK62" s="59">
        <f t="shared" si="48"/>
        <v>0</v>
      </c>
      <c r="AL62" s="59">
        <f t="shared" si="49"/>
        <v>0</v>
      </c>
      <c r="AM62" s="59">
        <f t="shared" si="50"/>
        <v>0</v>
      </c>
      <c r="AN62" s="59">
        <f t="shared" si="51"/>
        <v>0</v>
      </c>
      <c r="AO62" s="61">
        <f t="shared" si="52"/>
        <v>1.7</v>
      </c>
      <c r="AP62" s="61">
        <f t="shared" si="53"/>
        <v>4.8</v>
      </c>
      <c r="AQ62" s="61">
        <f t="shared" si="54"/>
        <v>0</v>
      </c>
      <c r="AR62" s="61">
        <f t="shared" si="55"/>
        <v>0</v>
      </c>
      <c r="AS62" s="59">
        <f t="shared" si="56"/>
        <v>0</v>
      </c>
      <c r="AT62" s="59">
        <f>IF('Indicator Data'!L65="No data","x",IF('Indicator Data'!BE65&lt;1000,"x",ROUND((IF('Indicator Data'!L65&gt;AT$194,10,IF('Indicator Data'!L65&lt;AT$195,0,10-(AT$194-'Indicator Data'!L65)/(AT$194-AT$195)*10))),1)))</f>
        <v>3</v>
      </c>
      <c r="AU62" s="61">
        <f t="shared" si="57"/>
        <v>1.5</v>
      </c>
      <c r="AV62" s="62">
        <f t="shared" si="58"/>
        <v>1.8</v>
      </c>
      <c r="AW62" s="59">
        <f>ROUND(IF('Indicator Data'!M65=0,0,IF('Indicator Data'!M65&gt;AW$194,10,IF('Indicator Data'!M65&lt;AW$195,0,10-(AW$194-'Indicator Data'!M65)/(AW$194-AW$195)*10))),1)</f>
        <v>9.4</v>
      </c>
      <c r="AX62" s="59">
        <f>ROUND(IF('Indicator Data'!N65=0,0,IF(LOG('Indicator Data'!N65)&gt;LOG(AX$194),10,IF(LOG('Indicator Data'!N65)&lt;LOG(AX$195),0,10-(LOG(AX$194)-LOG('Indicator Data'!N65))/(LOG(AX$194)-LOG(AX$195))*10))),1)</f>
        <v>6.6</v>
      </c>
      <c r="AY62" s="61">
        <f t="shared" si="59"/>
        <v>8.3000000000000007</v>
      </c>
      <c r="AZ62" s="59">
        <f>'Indicator Data'!O65</f>
        <v>0</v>
      </c>
      <c r="BA62" s="59">
        <f>'Indicator Data'!P65</f>
        <v>0</v>
      </c>
      <c r="BB62" s="61">
        <f t="shared" si="60"/>
        <v>0</v>
      </c>
      <c r="BC62" s="62">
        <f t="shared" si="61"/>
        <v>5.8</v>
      </c>
      <c r="BD62" s="16"/>
      <c r="BE62" s="108"/>
    </row>
    <row r="63" spans="1:57" s="4" customFormat="1" x14ac:dyDescent="0.25">
      <c r="A63" s="131" t="s">
        <v>115</v>
      </c>
      <c r="B63" s="63" t="s">
        <v>114</v>
      </c>
      <c r="C63" s="59">
        <f>ROUND(IF('Indicator Data'!C66=0,0.1,IF(LOG('Indicator Data'!C66)&gt;C$194,10,IF(LOG('Indicator Data'!C66)&lt;C$195,0,10-(C$194-LOG('Indicator Data'!C66))/(C$194-C$195)*10))),1)</f>
        <v>0.1</v>
      </c>
      <c r="D63" s="59">
        <f>ROUND(IF('Indicator Data'!D66=0,0.1,IF(LOG('Indicator Data'!D66)&gt;D$194,10,IF(LOG('Indicator Data'!D66)&lt;D$195,0,10-(D$194-LOG('Indicator Data'!D66))/(D$194-D$195)*10))),1)</f>
        <v>0.1</v>
      </c>
      <c r="E63" s="59">
        <f t="shared" si="31"/>
        <v>0.1</v>
      </c>
      <c r="F63" s="59">
        <f>ROUND(IF('Indicator Data'!E66="No data",0.1,IF('Indicator Data'!E66=0,0,IF(LOG('Indicator Data'!E66)&gt;F$194,10,IF(LOG('Indicator Data'!E66)&lt;F$195,0,10-(F$194-LOG('Indicator Data'!E66))/(F$194-F$195)*10)))),1)</f>
        <v>4.5999999999999996</v>
      </c>
      <c r="G63" s="59">
        <f>ROUND(IF('Indicator Data'!F66=0,0,IF(LOG('Indicator Data'!F66)&gt;G$194,10,IF(LOG('Indicator Data'!F66)&lt;G$195,0,10-(G$194-LOG('Indicator Data'!F66))/(G$194-G$195)*10))),1)</f>
        <v>2.9</v>
      </c>
      <c r="H63" s="59">
        <f>ROUND(IF('Indicator Data'!G66=0,0,IF(LOG('Indicator Data'!G66)&gt;H$194,10,IF(LOG('Indicator Data'!G66)&lt;H$195,0,10-(H$194-LOG('Indicator Data'!G66))/(H$194-H$195)*10))),1)</f>
        <v>0</v>
      </c>
      <c r="I63" s="59">
        <f>ROUND(IF('Indicator Data'!H66=0,0,IF(LOG('Indicator Data'!H66)&gt;I$194,10,IF(LOG('Indicator Data'!H66)&lt;I$195,0,10-(I$194-LOG('Indicator Data'!H66))/(I$194-I$195)*10))),1)</f>
        <v>0</v>
      </c>
      <c r="J63" s="59">
        <f t="shared" si="32"/>
        <v>0</v>
      </c>
      <c r="K63" s="59">
        <f>ROUND(IF('Indicator Data'!I66=0,0,IF(LOG('Indicator Data'!I66)&gt;K$194,10,IF(LOG('Indicator Data'!I66)&lt;K$195,0,10-(K$194-LOG('Indicator Data'!I66))/(K$194-K$195)*10))),1)</f>
        <v>0</v>
      </c>
      <c r="L63" s="59">
        <f t="shared" si="33"/>
        <v>0</v>
      </c>
      <c r="M63" s="59">
        <f>ROUND(IF('Indicator Data'!J66=0,0,IF(LOG('Indicator Data'!J66)&gt;M$194,10,IF(LOG('Indicator Data'!J66)&lt;M$195,0,10-(M$194-LOG('Indicator Data'!J66))/(M$194-M$195)*10))),1)</f>
        <v>7.9</v>
      </c>
      <c r="N63" s="60">
        <f>'Indicator Data'!C66/'Indicator Data'!$BD66</f>
        <v>0</v>
      </c>
      <c r="O63" s="60">
        <f>'Indicator Data'!D66/'Indicator Data'!$BD66</f>
        <v>0</v>
      </c>
      <c r="P63" s="60">
        <f>IF(F63=0.1,0,'Indicator Data'!E66/'Indicator Data'!$BD66)</f>
        <v>3.3576508183577429E-3</v>
      </c>
      <c r="Q63" s="60">
        <f>'Indicator Data'!F66/'Indicator Data'!$BD66</f>
        <v>2.5808916980816875E-7</v>
      </c>
      <c r="R63" s="60">
        <f>'Indicator Data'!G66/'Indicator Data'!$BD66</f>
        <v>0</v>
      </c>
      <c r="S63" s="60">
        <f>'Indicator Data'!H66/'Indicator Data'!$BD66</f>
        <v>0</v>
      </c>
      <c r="T63" s="60">
        <f>'Indicator Data'!I66/'Indicator Data'!$BD66</f>
        <v>0</v>
      </c>
      <c r="U63" s="60">
        <f>'Indicator Data'!J66/'Indicator Data'!$BD66</f>
        <v>7.4430715812313156E-3</v>
      </c>
      <c r="V63" s="59">
        <f t="shared" si="34"/>
        <v>0</v>
      </c>
      <c r="W63" s="59">
        <f t="shared" si="35"/>
        <v>0</v>
      </c>
      <c r="X63" s="59">
        <f t="shared" si="36"/>
        <v>0</v>
      </c>
      <c r="Y63" s="59">
        <f t="shared" si="37"/>
        <v>2.2000000000000002</v>
      </c>
      <c r="Z63" s="59">
        <f t="shared" si="38"/>
        <v>4.2</v>
      </c>
      <c r="AA63" s="59">
        <f t="shared" si="39"/>
        <v>0</v>
      </c>
      <c r="AB63" s="59">
        <f t="shared" si="40"/>
        <v>0</v>
      </c>
      <c r="AC63" s="59">
        <f t="shared" si="41"/>
        <v>0</v>
      </c>
      <c r="AD63" s="59">
        <f t="shared" si="42"/>
        <v>0</v>
      </c>
      <c r="AE63" s="59">
        <f t="shared" si="43"/>
        <v>0</v>
      </c>
      <c r="AF63" s="59">
        <f t="shared" si="44"/>
        <v>2.5</v>
      </c>
      <c r="AG63" s="59">
        <f>ROUND(IF('Indicator Data'!K66=0,0,IF('Indicator Data'!K66&gt;AG$194,10,IF('Indicator Data'!K66&lt;AG$195,0,10-(AG$194-'Indicator Data'!K66)/(AG$194-AG$195)*10))),1)</f>
        <v>3</v>
      </c>
      <c r="AH63" s="59">
        <f t="shared" si="45"/>
        <v>0.1</v>
      </c>
      <c r="AI63" s="59">
        <f t="shared" si="46"/>
        <v>0.1</v>
      </c>
      <c r="AJ63" s="59">
        <f t="shared" si="47"/>
        <v>0</v>
      </c>
      <c r="AK63" s="59">
        <f t="shared" si="48"/>
        <v>0</v>
      </c>
      <c r="AL63" s="59">
        <f t="shared" si="49"/>
        <v>0</v>
      </c>
      <c r="AM63" s="59">
        <f t="shared" si="50"/>
        <v>0</v>
      </c>
      <c r="AN63" s="59">
        <f t="shared" si="51"/>
        <v>5.9</v>
      </c>
      <c r="AO63" s="61">
        <f t="shared" si="52"/>
        <v>0.1</v>
      </c>
      <c r="AP63" s="61">
        <f t="shared" si="53"/>
        <v>3.5</v>
      </c>
      <c r="AQ63" s="61">
        <f t="shared" si="54"/>
        <v>3.6</v>
      </c>
      <c r="AR63" s="61">
        <f t="shared" si="55"/>
        <v>0</v>
      </c>
      <c r="AS63" s="59">
        <f t="shared" si="56"/>
        <v>4.5</v>
      </c>
      <c r="AT63" s="59">
        <f>IF('Indicator Data'!L66="No data","x",IF('Indicator Data'!BE66&lt;1000,"x",ROUND((IF('Indicator Data'!L66&gt;AT$194,10,IF('Indicator Data'!L66&lt;AT$195,0,10-(AT$194-'Indicator Data'!L66)/(AT$194-AT$195)*10))),1)))</f>
        <v>2</v>
      </c>
      <c r="AU63" s="61">
        <f t="shared" si="57"/>
        <v>3.3</v>
      </c>
      <c r="AV63" s="62">
        <f t="shared" si="58"/>
        <v>2.2000000000000002</v>
      </c>
      <c r="AW63" s="59">
        <f>ROUND(IF('Indicator Data'!M66=0,0,IF('Indicator Data'!M66&gt;AW$194,10,IF('Indicator Data'!M66&lt;AW$195,0,10-(AW$194-'Indicator Data'!M66)/(AW$194-AW$195)*10))),1)</f>
        <v>1.1000000000000001</v>
      </c>
      <c r="AX63" s="59">
        <f>ROUND(IF('Indicator Data'!N66=0,0,IF(LOG('Indicator Data'!N66)&gt;LOG(AX$194),10,IF(LOG('Indicator Data'!N66)&lt;LOG(AX$195),0,10-(LOG(AX$194)-LOG('Indicator Data'!N66))/(LOG(AX$194)-LOG(AX$195))*10))),1)</f>
        <v>5.5</v>
      </c>
      <c r="AY63" s="61">
        <f t="shared" si="59"/>
        <v>3.6</v>
      </c>
      <c r="AZ63" s="59">
        <f>'Indicator Data'!O66</f>
        <v>0</v>
      </c>
      <c r="BA63" s="59">
        <f>'Indicator Data'!P66</f>
        <v>0</v>
      </c>
      <c r="BB63" s="61">
        <f t="shared" si="60"/>
        <v>0</v>
      </c>
      <c r="BC63" s="62">
        <f t="shared" si="61"/>
        <v>2.5</v>
      </c>
      <c r="BD63" s="16"/>
      <c r="BE63" s="108"/>
    </row>
    <row r="64" spans="1:57" s="4" customFormat="1" x14ac:dyDescent="0.25">
      <c r="A64" s="131" t="s">
        <v>117</v>
      </c>
      <c r="B64" s="63" t="s">
        <v>116</v>
      </c>
      <c r="C64" s="59">
        <f>ROUND(IF('Indicator Data'!C67=0,0.1,IF(LOG('Indicator Data'!C67)&gt;C$194,10,IF(LOG('Indicator Data'!C67)&lt;C$195,0,10-(C$194-LOG('Indicator Data'!C67))/(C$194-C$195)*10))),1)</f>
        <v>7.3</v>
      </c>
      <c r="D64" s="59">
        <f>ROUND(IF('Indicator Data'!D67=0,0.1,IF(LOG('Indicator Data'!D67)&gt;D$194,10,IF(LOG('Indicator Data'!D67)&lt;D$195,0,10-(D$194-LOG('Indicator Data'!D67))/(D$194-D$195)*10))),1)</f>
        <v>7.2</v>
      </c>
      <c r="E64" s="59">
        <f t="shared" si="31"/>
        <v>7.3</v>
      </c>
      <c r="F64" s="59">
        <f>ROUND(IF('Indicator Data'!E67="No data",0.1,IF('Indicator Data'!E67=0,0,IF(LOG('Indicator Data'!E67)&gt;F$194,10,IF(LOG('Indicator Data'!E67)&lt;F$195,0,10-(F$194-LOG('Indicator Data'!E67))/(F$194-F$195)*10)))),1)</f>
        <v>6</v>
      </c>
      <c r="G64" s="59">
        <f>ROUND(IF('Indicator Data'!F67=0,0,IF(LOG('Indicator Data'!F67)&gt;G$194,10,IF(LOG('Indicator Data'!F67)&lt;G$195,0,10-(G$194-LOG('Indicator Data'!F67))/(G$194-G$195)*10))),1)</f>
        <v>0</v>
      </c>
      <c r="H64" s="59">
        <f>ROUND(IF('Indicator Data'!G67=0,0,IF(LOG('Indicator Data'!G67)&gt;H$194,10,IF(LOG('Indicator Data'!G67)&lt;H$195,0,10-(H$194-LOG('Indicator Data'!G67))/(H$194-H$195)*10))),1)</f>
        <v>0</v>
      </c>
      <c r="I64" s="59">
        <f>ROUND(IF('Indicator Data'!H67=0,0,IF(LOG('Indicator Data'!H67)&gt;I$194,10,IF(LOG('Indicator Data'!H67)&lt;I$195,0,10-(I$194-LOG('Indicator Data'!H67))/(I$194-I$195)*10))),1)</f>
        <v>0</v>
      </c>
      <c r="J64" s="59">
        <f t="shared" si="32"/>
        <v>0</v>
      </c>
      <c r="K64" s="59">
        <f>ROUND(IF('Indicator Data'!I67=0,0,IF(LOG('Indicator Data'!I67)&gt;K$194,10,IF(LOG('Indicator Data'!I67)&lt;K$195,0,10-(K$194-LOG('Indicator Data'!I67))/(K$194-K$195)*10))),1)</f>
        <v>0</v>
      </c>
      <c r="L64" s="59">
        <f t="shared" si="33"/>
        <v>0</v>
      </c>
      <c r="M64" s="59">
        <f>ROUND(IF('Indicator Data'!J67=0,0,IF(LOG('Indicator Data'!J67)&gt;M$194,10,IF(LOG('Indicator Data'!J67)&lt;M$195,0,10-(M$194-LOG('Indicator Data'!J67))/(M$194-M$195)*10))),1)</f>
        <v>8.3000000000000007</v>
      </c>
      <c r="N64" s="60">
        <f>'Indicator Data'!C67/'Indicator Data'!$BD67</f>
        <v>2.0278376911934313E-3</v>
      </c>
      <c r="O64" s="60">
        <f>'Indicator Data'!D67/'Indicator Data'!$BD67</f>
        <v>3.7553042742342739E-4</v>
      </c>
      <c r="P64" s="60">
        <f>IF(F64=0.1,0,'Indicator Data'!E67/'Indicator Data'!$BD67)</f>
        <v>6.2724773200012393E-3</v>
      </c>
      <c r="Q64" s="60">
        <f>'Indicator Data'!F67/'Indicator Data'!$BD67</f>
        <v>0</v>
      </c>
      <c r="R64" s="60">
        <f>'Indicator Data'!G67/'Indicator Data'!$BD67</f>
        <v>0</v>
      </c>
      <c r="S64" s="60">
        <f>'Indicator Data'!H67/'Indicator Data'!$BD67</f>
        <v>0</v>
      </c>
      <c r="T64" s="60">
        <f>'Indicator Data'!I67/'Indicator Data'!$BD67</f>
        <v>0</v>
      </c>
      <c r="U64" s="60">
        <f>'Indicator Data'!J67/'Indicator Data'!$BD67</f>
        <v>5.3115812872160132E-3</v>
      </c>
      <c r="V64" s="59">
        <f t="shared" si="34"/>
        <v>10</v>
      </c>
      <c r="W64" s="59">
        <f t="shared" si="35"/>
        <v>3.8</v>
      </c>
      <c r="X64" s="59">
        <f t="shared" si="36"/>
        <v>8.3000000000000007</v>
      </c>
      <c r="Y64" s="59">
        <f t="shared" si="37"/>
        <v>4.2</v>
      </c>
      <c r="Z64" s="59">
        <f t="shared" si="38"/>
        <v>0</v>
      </c>
      <c r="AA64" s="59">
        <f t="shared" si="39"/>
        <v>0</v>
      </c>
      <c r="AB64" s="59">
        <f t="shared" si="40"/>
        <v>0</v>
      </c>
      <c r="AC64" s="59">
        <f t="shared" si="41"/>
        <v>0</v>
      </c>
      <c r="AD64" s="59">
        <f t="shared" si="42"/>
        <v>0</v>
      </c>
      <c r="AE64" s="59">
        <f t="shared" si="43"/>
        <v>0</v>
      </c>
      <c r="AF64" s="59">
        <f t="shared" si="44"/>
        <v>1.8</v>
      </c>
      <c r="AG64" s="59">
        <f>ROUND(IF('Indicator Data'!K67=0,0,IF('Indicator Data'!K67&gt;AG$194,10,IF('Indicator Data'!K67&lt;AG$195,0,10-(AG$194-'Indicator Data'!K67)/(AG$194-AG$195)*10))),1)</f>
        <v>1</v>
      </c>
      <c r="AH64" s="59">
        <f t="shared" si="45"/>
        <v>8.6999999999999993</v>
      </c>
      <c r="AI64" s="59">
        <f t="shared" si="46"/>
        <v>5.5</v>
      </c>
      <c r="AJ64" s="59">
        <f t="shared" si="47"/>
        <v>0</v>
      </c>
      <c r="AK64" s="59">
        <f t="shared" si="48"/>
        <v>0</v>
      </c>
      <c r="AL64" s="59">
        <f t="shared" si="49"/>
        <v>0</v>
      </c>
      <c r="AM64" s="59">
        <f t="shared" si="50"/>
        <v>0</v>
      </c>
      <c r="AN64" s="59">
        <f t="shared" si="51"/>
        <v>6</v>
      </c>
      <c r="AO64" s="61">
        <f t="shared" si="52"/>
        <v>7.8</v>
      </c>
      <c r="AP64" s="61">
        <f t="shared" si="53"/>
        <v>5.2</v>
      </c>
      <c r="AQ64" s="61">
        <f t="shared" si="54"/>
        <v>0</v>
      </c>
      <c r="AR64" s="61">
        <f t="shared" si="55"/>
        <v>0</v>
      </c>
      <c r="AS64" s="59">
        <f t="shared" si="56"/>
        <v>3.5</v>
      </c>
      <c r="AT64" s="59">
        <f>IF('Indicator Data'!L67="No data","x",IF('Indicator Data'!BE67&lt;1000,"x",ROUND((IF('Indicator Data'!L67&gt;AT$194,10,IF('Indicator Data'!L67&lt;AT$195,0,10-(AT$194-'Indicator Data'!L67)/(AT$194-AT$195)*10))),1)))</f>
        <v>7.1</v>
      </c>
      <c r="AU64" s="61">
        <f t="shared" si="57"/>
        <v>5.3</v>
      </c>
      <c r="AV64" s="62">
        <f t="shared" si="58"/>
        <v>4.4000000000000004</v>
      </c>
      <c r="AW64" s="59">
        <f>ROUND(IF('Indicator Data'!M67=0,0,IF('Indicator Data'!M67&gt;AW$194,10,IF('Indicator Data'!M67&lt;AW$195,0,10-(AW$194-'Indicator Data'!M67)/(AW$194-AW$195)*10))),1)</f>
        <v>2.2999999999999998</v>
      </c>
      <c r="AX64" s="59">
        <f>ROUND(IF('Indicator Data'!N67=0,0,IF(LOG('Indicator Data'!N67)&gt;LOG(AX$194),10,IF(LOG('Indicator Data'!N67)&lt;LOG(AX$195),0,10-(LOG(AX$194)-LOG('Indicator Data'!N67))/(LOG(AX$194)-LOG(AX$195))*10))),1)</f>
        <v>4.5999999999999996</v>
      </c>
      <c r="AY64" s="61">
        <f t="shared" si="59"/>
        <v>3.5</v>
      </c>
      <c r="AZ64" s="59">
        <f>'Indicator Data'!O67</f>
        <v>0</v>
      </c>
      <c r="BA64" s="59">
        <f>'Indicator Data'!P67</f>
        <v>0</v>
      </c>
      <c r="BB64" s="61">
        <f t="shared" si="60"/>
        <v>0</v>
      </c>
      <c r="BC64" s="62">
        <f t="shared" si="61"/>
        <v>2.5</v>
      </c>
      <c r="BD64" s="16"/>
      <c r="BE64" s="108"/>
    </row>
    <row r="65" spans="1:57" s="4" customFormat="1" x14ac:dyDescent="0.25">
      <c r="A65" s="131" t="s">
        <v>119</v>
      </c>
      <c r="B65" s="63" t="s">
        <v>118</v>
      </c>
      <c r="C65" s="59">
        <f>ROUND(IF('Indicator Data'!C68=0,0.1,IF(LOG('Indicator Data'!C68)&gt;C$194,10,IF(LOG('Indicator Data'!C68)&lt;C$195,0,10-(C$194-LOG('Indicator Data'!C68))/(C$194-C$195)*10))),1)</f>
        <v>7.3</v>
      </c>
      <c r="D65" s="59">
        <f>ROUND(IF('Indicator Data'!D68=0,0.1,IF(LOG('Indicator Data'!D68)&gt;D$194,10,IF(LOG('Indicator Data'!D68)&lt;D$195,0,10-(D$194-LOG('Indicator Data'!D68))/(D$194-D$195)*10))),1)</f>
        <v>0.1</v>
      </c>
      <c r="E65" s="59">
        <f t="shared" si="31"/>
        <v>4.5999999999999996</v>
      </c>
      <c r="F65" s="59">
        <f>ROUND(IF('Indicator Data'!E68="No data",0.1,IF('Indicator Data'!E68=0,0,IF(LOG('Indicator Data'!E68)&gt;F$194,10,IF(LOG('Indicator Data'!E68)&lt;F$195,0,10-(F$194-LOG('Indicator Data'!E68))/(F$194-F$195)*10)))),1)</f>
        <v>8.4</v>
      </c>
      <c r="G65" s="59">
        <f>ROUND(IF('Indicator Data'!F68=0,0,IF(LOG('Indicator Data'!F68)&gt;G$194,10,IF(LOG('Indicator Data'!F68)&lt;G$195,0,10-(G$194-LOG('Indicator Data'!F68))/(G$194-G$195)*10))),1)</f>
        <v>0</v>
      </c>
      <c r="H65" s="59">
        <f>ROUND(IF('Indicator Data'!G68=0,0,IF(LOG('Indicator Data'!G68)&gt;H$194,10,IF(LOG('Indicator Data'!G68)&lt;H$195,0,10-(H$194-LOG('Indicator Data'!G68))/(H$194-H$195)*10))),1)</f>
        <v>0</v>
      </c>
      <c r="I65" s="59">
        <f>ROUND(IF('Indicator Data'!H68=0,0,IF(LOG('Indicator Data'!H68)&gt;I$194,10,IF(LOG('Indicator Data'!H68)&lt;I$195,0,10-(I$194-LOG('Indicator Data'!H68))/(I$194-I$195)*10))),1)</f>
        <v>0</v>
      </c>
      <c r="J65" s="59">
        <f t="shared" si="32"/>
        <v>0</v>
      </c>
      <c r="K65" s="59">
        <f>ROUND(IF('Indicator Data'!I68=0,0,IF(LOG('Indicator Data'!I68)&gt;K$194,10,IF(LOG('Indicator Data'!I68)&lt;K$195,0,10-(K$194-LOG('Indicator Data'!I68))/(K$194-K$195)*10))),1)</f>
        <v>0</v>
      </c>
      <c r="L65" s="59">
        <f t="shared" si="33"/>
        <v>0</v>
      </c>
      <c r="M65" s="59">
        <f>ROUND(IF('Indicator Data'!J68=0,0,IF(LOG('Indicator Data'!J68)&gt;M$194,10,IF(LOG('Indicator Data'!J68)&lt;M$195,0,10-(M$194-LOG('Indicator Data'!J68))/(M$194-M$195)*10))),1)</f>
        <v>0</v>
      </c>
      <c r="N65" s="60">
        <f>'Indicator Data'!C68/'Indicator Data'!$BD68</f>
        <v>1.0477787063804365E-4</v>
      </c>
      <c r="O65" s="60">
        <f>'Indicator Data'!D68/'Indicator Data'!$BD68</f>
        <v>0</v>
      </c>
      <c r="P65" s="60">
        <f>IF(F65=0.1,0,'Indicator Data'!E68/'Indicator Data'!$BD68)</f>
        <v>2.7389652846892092E-3</v>
      </c>
      <c r="Q65" s="60">
        <f>'Indicator Data'!F68/'Indicator Data'!$BD68</f>
        <v>0</v>
      </c>
      <c r="R65" s="60">
        <f>'Indicator Data'!G68/'Indicator Data'!$BD68</f>
        <v>0</v>
      </c>
      <c r="S65" s="60">
        <f>'Indicator Data'!H68/'Indicator Data'!$BD68</f>
        <v>0</v>
      </c>
      <c r="T65" s="60">
        <f>'Indicator Data'!I68/'Indicator Data'!$BD68</f>
        <v>0</v>
      </c>
      <c r="U65" s="60">
        <f>'Indicator Data'!J68/'Indicator Data'!$BD68</f>
        <v>0</v>
      </c>
      <c r="V65" s="59">
        <f t="shared" si="34"/>
        <v>0.5</v>
      </c>
      <c r="W65" s="59">
        <f t="shared" si="35"/>
        <v>0</v>
      </c>
      <c r="X65" s="59">
        <f t="shared" si="36"/>
        <v>0.3</v>
      </c>
      <c r="Y65" s="59">
        <f t="shared" si="37"/>
        <v>1.8</v>
      </c>
      <c r="Z65" s="59">
        <f t="shared" si="38"/>
        <v>0</v>
      </c>
      <c r="AA65" s="59">
        <f t="shared" si="39"/>
        <v>0</v>
      </c>
      <c r="AB65" s="59">
        <f t="shared" si="40"/>
        <v>0</v>
      </c>
      <c r="AC65" s="59">
        <f t="shared" si="41"/>
        <v>0</v>
      </c>
      <c r="AD65" s="59">
        <f t="shared" si="42"/>
        <v>0</v>
      </c>
      <c r="AE65" s="59">
        <f t="shared" si="43"/>
        <v>0</v>
      </c>
      <c r="AF65" s="59">
        <f t="shared" si="44"/>
        <v>0</v>
      </c>
      <c r="AG65" s="59">
        <f>ROUND(IF('Indicator Data'!K68=0,0,IF('Indicator Data'!K68&gt;AG$194,10,IF('Indicator Data'!K68&lt;AG$195,0,10-(AG$194-'Indicator Data'!K68)/(AG$194-AG$195)*10))),1)</f>
        <v>0</v>
      </c>
      <c r="AH65" s="59">
        <f t="shared" si="45"/>
        <v>3.9</v>
      </c>
      <c r="AI65" s="59">
        <f t="shared" si="46"/>
        <v>0.1</v>
      </c>
      <c r="AJ65" s="59">
        <f t="shared" si="47"/>
        <v>0</v>
      </c>
      <c r="AK65" s="59">
        <f t="shared" si="48"/>
        <v>0</v>
      </c>
      <c r="AL65" s="59">
        <f t="shared" si="49"/>
        <v>0</v>
      </c>
      <c r="AM65" s="59">
        <f t="shared" si="50"/>
        <v>0</v>
      </c>
      <c r="AN65" s="59">
        <f t="shared" si="51"/>
        <v>0</v>
      </c>
      <c r="AO65" s="61">
        <f t="shared" si="52"/>
        <v>2.7</v>
      </c>
      <c r="AP65" s="61">
        <f t="shared" si="53"/>
        <v>6.1</v>
      </c>
      <c r="AQ65" s="61">
        <f t="shared" si="54"/>
        <v>0</v>
      </c>
      <c r="AR65" s="61">
        <f t="shared" si="55"/>
        <v>0</v>
      </c>
      <c r="AS65" s="59">
        <f t="shared" si="56"/>
        <v>0</v>
      </c>
      <c r="AT65" s="59">
        <f>IF('Indicator Data'!L68="No data","x",IF('Indicator Data'!BE68&lt;1000,"x",ROUND((IF('Indicator Data'!L68&gt;AT$194,10,IF('Indicator Data'!L68&lt;AT$195,0,10-(AT$194-'Indicator Data'!L68)/(AT$194-AT$195)*10))),1)))</f>
        <v>1</v>
      </c>
      <c r="AU65" s="61">
        <f t="shared" si="57"/>
        <v>0.5</v>
      </c>
      <c r="AV65" s="62">
        <f t="shared" si="58"/>
        <v>2.2000000000000002</v>
      </c>
      <c r="AW65" s="59">
        <f>ROUND(IF('Indicator Data'!M68=0,0,IF('Indicator Data'!M68&gt;AW$194,10,IF('Indicator Data'!M68&lt;AW$195,0,10-(AW$194-'Indicator Data'!M68)/(AW$194-AW$195)*10))),1)</f>
        <v>0.4</v>
      </c>
      <c r="AX65" s="59">
        <f>ROUND(IF('Indicator Data'!N68=0,0,IF(LOG('Indicator Data'!N68)&gt;LOG(AX$194),10,IF(LOG('Indicator Data'!N68)&lt;LOG(AX$195),0,10-(LOG(AX$194)-LOG('Indicator Data'!N68))/(LOG(AX$194)-LOG(AX$195))*10))),1)</f>
        <v>3</v>
      </c>
      <c r="AY65" s="61">
        <f t="shared" si="59"/>
        <v>1.8</v>
      </c>
      <c r="AZ65" s="59">
        <f>'Indicator Data'!O68</f>
        <v>0</v>
      </c>
      <c r="BA65" s="59">
        <f>'Indicator Data'!P68</f>
        <v>0</v>
      </c>
      <c r="BB65" s="61">
        <f t="shared" si="60"/>
        <v>0</v>
      </c>
      <c r="BC65" s="62">
        <f t="shared" si="61"/>
        <v>1.3</v>
      </c>
      <c r="BD65" s="16"/>
      <c r="BE65" s="108"/>
    </row>
    <row r="66" spans="1:57" s="4" customFormat="1" x14ac:dyDescent="0.25">
      <c r="A66" s="131" t="s">
        <v>121</v>
      </c>
      <c r="B66" s="63" t="s">
        <v>120</v>
      </c>
      <c r="C66" s="59">
        <f>ROUND(IF('Indicator Data'!C69=0,0.1,IF(LOG('Indicator Data'!C69)&gt;C$194,10,IF(LOG('Indicator Data'!C69)&lt;C$195,0,10-(C$194-LOG('Indicator Data'!C69))/(C$194-C$195)*10))),1)</f>
        <v>0.1</v>
      </c>
      <c r="D66" s="59">
        <f>ROUND(IF('Indicator Data'!D69=0,0.1,IF(LOG('Indicator Data'!D69)&gt;D$194,10,IF(LOG('Indicator Data'!D69)&lt;D$195,0,10-(D$194-LOG('Indicator Data'!D69))/(D$194-D$195)*10))),1)</f>
        <v>0.1</v>
      </c>
      <c r="E66" s="59">
        <f t="shared" si="31"/>
        <v>0.1</v>
      </c>
      <c r="F66" s="59">
        <f>ROUND(IF('Indicator Data'!E69="No data",0.1,IF('Indicator Data'!E69=0,0,IF(LOG('Indicator Data'!E69)&gt;F$194,10,IF(LOG('Indicator Data'!E69)&lt;F$195,0,10-(F$194-LOG('Indicator Data'!E69))/(F$194-F$195)*10)))),1)</f>
        <v>7.1</v>
      </c>
      <c r="G66" s="59">
        <f>ROUND(IF('Indicator Data'!F69=0,0,IF(LOG('Indicator Data'!F69)&gt;G$194,10,IF(LOG('Indicator Data'!F69)&lt;G$195,0,10-(G$194-LOG('Indicator Data'!F69))/(G$194-G$195)*10))),1)</f>
        <v>5.3</v>
      </c>
      <c r="H66" s="59">
        <f>ROUND(IF('Indicator Data'!G69=0,0,IF(LOG('Indicator Data'!G69)&gt;H$194,10,IF(LOG('Indicator Data'!G69)&lt;H$195,0,10-(H$194-LOG('Indicator Data'!G69))/(H$194-H$195)*10))),1)</f>
        <v>0</v>
      </c>
      <c r="I66" s="59">
        <f>ROUND(IF('Indicator Data'!H69=0,0,IF(LOG('Indicator Data'!H69)&gt;I$194,10,IF(LOG('Indicator Data'!H69)&lt;I$195,0,10-(I$194-LOG('Indicator Data'!H69))/(I$194-I$195)*10))),1)</f>
        <v>0</v>
      </c>
      <c r="J66" s="59">
        <f t="shared" si="32"/>
        <v>0</v>
      </c>
      <c r="K66" s="59">
        <f>ROUND(IF('Indicator Data'!I69=0,0,IF(LOG('Indicator Data'!I69)&gt;K$194,10,IF(LOG('Indicator Data'!I69)&lt;K$195,0,10-(K$194-LOG('Indicator Data'!I69))/(K$194-K$195)*10))),1)</f>
        <v>0</v>
      </c>
      <c r="L66" s="59">
        <f t="shared" si="33"/>
        <v>0</v>
      </c>
      <c r="M66" s="59">
        <f>ROUND(IF('Indicator Data'!J69=0,0,IF(LOG('Indicator Data'!J69)&gt;M$194,10,IF(LOG('Indicator Data'!J69)&lt;M$195,0,10-(M$194-LOG('Indicator Data'!J69))/(M$194-M$195)*10))),1)</f>
        <v>0</v>
      </c>
      <c r="N66" s="60">
        <f>'Indicator Data'!C69/'Indicator Data'!$BD69</f>
        <v>0</v>
      </c>
      <c r="O66" s="60">
        <f>'Indicator Data'!D69/'Indicator Data'!$BD69</f>
        <v>0</v>
      </c>
      <c r="P66" s="60">
        <f>IF(F66=0.1,0,'Indicator Data'!E69/'Indicator Data'!$BD69)</f>
        <v>2.4555087921311258E-3</v>
      </c>
      <c r="Q66" s="60">
        <f>'Indicator Data'!F69/'Indicator Data'!$BD69</f>
        <v>5.8128706229896623E-7</v>
      </c>
      <c r="R66" s="60">
        <f>'Indicator Data'!G69/'Indicator Data'!$BD69</f>
        <v>0</v>
      </c>
      <c r="S66" s="60">
        <f>'Indicator Data'!H69/'Indicator Data'!$BD69</f>
        <v>0</v>
      </c>
      <c r="T66" s="60">
        <f>'Indicator Data'!I69/'Indicator Data'!$BD69</f>
        <v>0</v>
      </c>
      <c r="U66" s="60">
        <f>'Indicator Data'!J69/'Indicator Data'!$BD69</f>
        <v>0</v>
      </c>
      <c r="V66" s="59">
        <f t="shared" si="34"/>
        <v>0</v>
      </c>
      <c r="W66" s="59">
        <f t="shared" si="35"/>
        <v>0</v>
      </c>
      <c r="X66" s="59">
        <f t="shared" si="36"/>
        <v>0</v>
      </c>
      <c r="Y66" s="59">
        <f t="shared" si="37"/>
        <v>1.6</v>
      </c>
      <c r="Z66" s="59">
        <f t="shared" si="38"/>
        <v>5</v>
      </c>
      <c r="AA66" s="59">
        <f t="shared" si="39"/>
        <v>0</v>
      </c>
      <c r="AB66" s="59">
        <f t="shared" si="40"/>
        <v>0</v>
      </c>
      <c r="AC66" s="59">
        <f t="shared" si="41"/>
        <v>0</v>
      </c>
      <c r="AD66" s="59">
        <f t="shared" si="42"/>
        <v>0</v>
      </c>
      <c r="AE66" s="59">
        <f t="shared" si="43"/>
        <v>0</v>
      </c>
      <c r="AF66" s="59">
        <f t="shared" si="44"/>
        <v>0</v>
      </c>
      <c r="AG66" s="59">
        <f>ROUND(IF('Indicator Data'!K69=0,0,IF('Indicator Data'!K69&gt;AG$194,10,IF('Indicator Data'!K69&lt;AG$195,0,10-(AG$194-'Indicator Data'!K69)/(AG$194-AG$195)*10))),1)</f>
        <v>0</v>
      </c>
      <c r="AH66" s="59">
        <f t="shared" si="45"/>
        <v>0.1</v>
      </c>
      <c r="AI66" s="59">
        <f t="shared" si="46"/>
        <v>0.1</v>
      </c>
      <c r="AJ66" s="59">
        <f t="shared" si="47"/>
        <v>0</v>
      </c>
      <c r="AK66" s="59">
        <f t="shared" si="48"/>
        <v>0</v>
      </c>
      <c r="AL66" s="59">
        <f t="shared" si="49"/>
        <v>0</v>
      </c>
      <c r="AM66" s="59">
        <f t="shared" si="50"/>
        <v>0</v>
      </c>
      <c r="AN66" s="59">
        <f t="shared" si="51"/>
        <v>0</v>
      </c>
      <c r="AO66" s="61">
        <f t="shared" si="52"/>
        <v>0.1</v>
      </c>
      <c r="AP66" s="61">
        <f t="shared" si="53"/>
        <v>4.9000000000000004</v>
      </c>
      <c r="AQ66" s="61">
        <f t="shared" si="54"/>
        <v>5.2</v>
      </c>
      <c r="AR66" s="61">
        <f t="shared" si="55"/>
        <v>0</v>
      </c>
      <c r="AS66" s="59">
        <f t="shared" si="56"/>
        <v>0</v>
      </c>
      <c r="AT66" s="59">
        <f>IF('Indicator Data'!L69="No data","x",IF('Indicator Data'!BE69&lt;1000,"x",ROUND((IF('Indicator Data'!L69&gt;AT$194,10,IF('Indicator Data'!L69&lt;AT$195,0,10-(AT$194-'Indicator Data'!L69)/(AT$194-AT$195)*10))),1)))</f>
        <v>2</v>
      </c>
      <c r="AU66" s="61">
        <f t="shared" si="57"/>
        <v>1</v>
      </c>
      <c r="AV66" s="62">
        <f t="shared" si="58"/>
        <v>2.6</v>
      </c>
      <c r="AW66" s="59">
        <f>ROUND(IF('Indicator Data'!M69=0,0,IF('Indicator Data'!M69&gt;AW$194,10,IF('Indicator Data'!M69&lt;AW$195,0,10-(AW$194-'Indicator Data'!M69)/(AW$194-AW$195)*10))),1)</f>
        <v>5.0999999999999996</v>
      </c>
      <c r="AX66" s="59">
        <f>ROUND(IF('Indicator Data'!N69=0,0,IF(LOG('Indicator Data'!N69)&gt;LOG(AX$194),10,IF(LOG('Indicator Data'!N69)&lt;LOG(AX$195),0,10-(LOG(AX$194)-LOG('Indicator Data'!N69))/(LOG(AX$194)-LOG(AX$195))*10))),1)</f>
        <v>2.2999999999999998</v>
      </c>
      <c r="AY66" s="61">
        <f t="shared" si="59"/>
        <v>3.8</v>
      </c>
      <c r="AZ66" s="59">
        <f>'Indicator Data'!O69</f>
        <v>0</v>
      </c>
      <c r="BA66" s="59">
        <f>'Indicator Data'!P69</f>
        <v>0</v>
      </c>
      <c r="BB66" s="61">
        <f t="shared" si="60"/>
        <v>0</v>
      </c>
      <c r="BC66" s="62">
        <f t="shared" si="61"/>
        <v>2.7</v>
      </c>
      <c r="BD66" s="16"/>
      <c r="BE66" s="108"/>
    </row>
    <row r="67" spans="1:57" s="4" customFormat="1" x14ac:dyDescent="0.25">
      <c r="A67" s="131" t="s">
        <v>123</v>
      </c>
      <c r="B67" s="63" t="s">
        <v>122</v>
      </c>
      <c r="C67" s="59">
        <f>ROUND(IF('Indicator Data'!C70=0,0.1,IF(LOG('Indicator Data'!C70)&gt;C$194,10,IF(LOG('Indicator Data'!C70)&lt;C$195,0,10-(C$194-LOG('Indicator Data'!C70))/(C$194-C$195)*10))),1)</f>
        <v>7.9</v>
      </c>
      <c r="D67" s="59">
        <f>ROUND(IF('Indicator Data'!D70=0,0.1,IF(LOG('Indicator Data'!D70)&gt;D$194,10,IF(LOG('Indicator Data'!D70)&lt;D$195,0,10-(D$194-LOG('Indicator Data'!D70))/(D$194-D$195)*10))),1)</f>
        <v>6.5</v>
      </c>
      <c r="E67" s="59">
        <f t="shared" ref="E67:E98" si="62">ROUND((10-GEOMEAN(((10-C67)/10*9+1),((10-D67)/10*9+1)))/9*10,1)</f>
        <v>7.3</v>
      </c>
      <c r="F67" s="59">
        <f>ROUND(IF('Indicator Data'!E70="No data",0.1,IF('Indicator Data'!E70=0,0,IF(LOG('Indicator Data'!E70)&gt;F$194,10,IF(LOG('Indicator Data'!E70)&lt;F$195,0,10-(F$194-LOG('Indicator Data'!E70))/(F$194-F$195)*10)))),1)</f>
        <v>5</v>
      </c>
      <c r="G67" s="59">
        <f>ROUND(IF('Indicator Data'!F70=0,0,IF(LOG('Indicator Data'!F70)&gt;G$194,10,IF(LOG('Indicator Data'!F70)&lt;G$195,0,10-(G$194-LOG('Indicator Data'!F70))/(G$194-G$195)*10))),1)</f>
        <v>7.8</v>
      </c>
      <c r="H67" s="59">
        <f>ROUND(IF('Indicator Data'!G70=0,0,IF(LOG('Indicator Data'!G70)&gt;H$194,10,IF(LOG('Indicator Data'!G70)&lt;H$195,0,10-(H$194-LOG('Indicator Data'!G70))/(H$194-H$195)*10))),1)</f>
        <v>0</v>
      </c>
      <c r="I67" s="59">
        <f>ROUND(IF('Indicator Data'!H70=0,0,IF(LOG('Indicator Data'!H70)&gt;I$194,10,IF(LOG('Indicator Data'!H70)&lt;I$195,0,10-(I$194-LOG('Indicator Data'!H70))/(I$194-I$195)*10))),1)</f>
        <v>0</v>
      </c>
      <c r="J67" s="59">
        <f t="shared" ref="J67:J98" si="63">ROUND((10-GEOMEAN(((10-H67)/10*9+1),((10-I67)/10*9+1)))/9*10,1)</f>
        <v>0</v>
      </c>
      <c r="K67" s="59">
        <f>ROUND(IF('Indicator Data'!I70=0,0,IF(LOG('Indicator Data'!I70)&gt;K$194,10,IF(LOG('Indicator Data'!I70)&lt;K$195,0,10-(K$194-LOG('Indicator Data'!I70))/(K$194-K$195)*10))),1)</f>
        <v>0</v>
      </c>
      <c r="L67" s="59">
        <f t="shared" ref="L67:L98" si="64">ROUND((10-GEOMEAN(((10-J67)/10*9+1),((10-K67)/10*9+1)))/9*10,1)</f>
        <v>0</v>
      </c>
      <c r="M67" s="59">
        <f>ROUND(IF('Indicator Data'!J70=0,0,IF(LOG('Indicator Data'!J70)&gt;M$194,10,IF(LOG('Indicator Data'!J70)&lt;M$195,0,10-(M$194-LOG('Indicator Data'!J70))/(M$194-M$195)*10))),1)</f>
        <v>0</v>
      </c>
      <c r="N67" s="60">
        <f>'Indicator Data'!C70/'Indicator Data'!$BD70</f>
        <v>1.3463423617064336E-3</v>
      </c>
      <c r="O67" s="60">
        <f>'Indicator Data'!D70/'Indicator Data'!$BD70</f>
        <v>8.140874630926946E-5</v>
      </c>
      <c r="P67" s="60">
        <f>IF(F67=0.1,0,'Indicator Data'!E70/'Indicator Data'!$BD70)</f>
        <v>9.5789873305090133E-4</v>
      </c>
      <c r="Q67" s="60">
        <f>'Indicator Data'!F70/'Indicator Data'!$BD70</f>
        <v>4.7015403785743099E-5</v>
      </c>
      <c r="R67" s="60">
        <f>'Indicator Data'!G70/'Indicator Data'!$BD70</f>
        <v>0</v>
      </c>
      <c r="S67" s="60">
        <f>'Indicator Data'!H70/'Indicator Data'!$BD70</f>
        <v>0</v>
      </c>
      <c r="T67" s="60">
        <f>'Indicator Data'!I70/'Indicator Data'!$BD70</f>
        <v>0</v>
      </c>
      <c r="U67" s="60">
        <f>'Indicator Data'!J70/'Indicator Data'!$BD70</f>
        <v>0</v>
      </c>
      <c r="V67" s="59">
        <f t="shared" ref="V67:V98" si="65">ROUND(IF(N67&gt;V$194,10,IF(N67&lt;V$195,0,10-(V$194-N67)/(V$194-V$195)*10)),1)</f>
        <v>6.7</v>
      </c>
      <c r="W67" s="59">
        <f t="shared" ref="W67:W98" si="66">ROUND(IF(O67&gt;W$194,10,IF(O67&lt;W$195,0,10-(W$194-O67)/(W$194-W$195)*10)),1)</f>
        <v>0.8</v>
      </c>
      <c r="X67" s="59">
        <f t="shared" ref="X67:X98" si="67">ROUND(((10-GEOMEAN(((10-V67)/10*9+1),((10-W67)/10*9+1)))/9*10),1)</f>
        <v>4.4000000000000004</v>
      </c>
      <c r="Y67" s="59">
        <f t="shared" ref="Y67:Y98" si="68">ROUND(IF(P67=0,0.1,IF(P67&gt;Y$194,10,IF(P67&lt;Y$195,0,10-(Y$194-P67)/(Y$194-Y$195)*10))),1)</f>
        <v>0.6</v>
      </c>
      <c r="Z67" s="59">
        <f t="shared" ref="Z67:Z98" si="69">ROUND(IF(Q67=0,0,IF(LOG(Q67)&gt;Z$194,10,IF(LOG(Q67)&lt;=Z$195,0,10-(Z$194-LOG(Q67))/(Z$194-Z$195)*10))),1)</f>
        <v>9.3000000000000007</v>
      </c>
      <c r="AA67" s="59">
        <f t="shared" ref="AA67:AA98" si="70">ROUND(IF(R67&gt;AA$194,10,IF(R67&lt;AA$195,0,10-(AA$194-R67)/(AA$194-AA$195)*10)),1)</f>
        <v>0</v>
      </c>
      <c r="AB67" s="59">
        <f t="shared" ref="AB67:AB98" si="71">ROUND(IF(S67&gt;AB$194,10,IF(S67&lt;AB$195,0,10-(AB$194-S67)/(AB$194-AB$195)*10)),1)</f>
        <v>0</v>
      </c>
      <c r="AC67" s="59">
        <f t="shared" ref="AC67:AC98" si="72">ROUND(((10-GEOMEAN(((10-AA67)/10*9+1),((10-AB67)/10*9+1)))/9*10),1)</f>
        <v>0</v>
      </c>
      <c r="AD67" s="59">
        <f t="shared" ref="AD67:AD98" si="73">ROUND(IF(T67=0,0,IF(T67&gt;AD$194,10,IF(T67&lt;=AD$195,0,10-(AD$194-T67)/(AD$194-AD$195)*10))),1)</f>
        <v>0</v>
      </c>
      <c r="AE67" s="59">
        <f t="shared" ref="AE67:AE98" si="74">ROUND((10-GEOMEAN(((10-AC67)/10*9+1),((10-AD67)/10*9+1)))/9*10,1)</f>
        <v>0</v>
      </c>
      <c r="AF67" s="59">
        <f t="shared" ref="AF67:AF98" si="75">ROUND(IF(U67&gt;AF$194,10,IF(U67&lt;AF$195,0,10-(AF$194-U67)/(AF$194-AF$195)*10)),1)</f>
        <v>0</v>
      </c>
      <c r="AG67" s="59">
        <f>ROUND(IF('Indicator Data'!K70=0,0,IF('Indicator Data'!K70&gt;AG$194,10,IF('Indicator Data'!K70&lt;AG$195,0,10-(AG$194-'Indicator Data'!K70)/(AG$194-AG$195)*10))),1)</f>
        <v>1</v>
      </c>
      <c r="AH67" s="59">
        <f t="shared" ref="AH67:AH98" si="76">ROUND(AVERAGE(C67,V67),1)</f>
        <v>7.3</v>
      </c>
      <c r="AI67" s="59">
        <f t="shared" ref="AI67:AI98" si="77">ROUND(AVERAGE(D67,W67),1)</f>
        <v>3.7</v>
      </c>
      <c r="AJ67" s="59">
        <f t="shared" ref="AJ67:AJ98" si="78">ROUND(AVERAGE(AA67,H67),1)</f>
        <v>0</v>
      </c>
      <c r="AK67" s="59">
        <f t="shared" ref="AK67:AK98" si="79">ROUND(AVERAGE(AB67,I67),1)</f>
        <v>0</v>
      </c>
      <c r="AL67" s="59">
        <f t="shared" ref="AL67:AL98" si="80">ROUND((10-GEOMEAN(((10-AJ67)/10*9+1),((10-AK67)/10*9+1)))/9*10,1)</f>
        <v>0</v>
      </c>
      <c r="AM67" s="59">
        <f t="shared" ref="AM67:AM98" si="81">ROUND(AVERAGE(AD67,K67),1)</f>
        <v>0</v>
      </c>
      <c r="AN67" s="59">
        <f t="shared" ref="AN67:AN98" si="82">ROUND((10-GEOMEAN(((10-M67)/10*9+1),((10-AF67)/10*9+1)))/9*10,1)</f>
        <v>0</v>
      </c>
      <c r="AO67" s="61">
        <f t="shared" ref="AO67:AO98" si="83">ROUND((10-GEOMEAN(((10-E67)/10*9+1),((10-X67)/10*9+1)))/9*10,1)</f>
        <v>6.1</v>
      </c>
      <c r="AP67" s="61">
        <f t="shared" ref="AP67:AP98" si="84">ROUND(IF(AND(Y67="x",F67="x"),"x",(10-GEOMEAN(((10-F67)/10*9+1),((10-Y67)/10*9+1)))/9*10),1)</f>
        <v>3.1</v>
      </c>
      <c r="AQ67" s="61">
        <f t="shared" ref="AQ67:AQ98" si="85">ROUND((10-GEOMEAN(((10-G67)/10*9+1),((10-Z67)/10*9+1)))/9*10,1)</f>
        <v>8.6999999999999993</v>
      </c>
      <c r="AR67" s="61">
        <f t="shared" ref="AR67:AR98" si="86">ROUND((10-GEOMEAN(((10-L67)/10*9+1),((10-AE67)/10*9+1)))/9*10,1)</f>
        <v>0</v>
      </c>
      <c r="AS67" s="59">
        <f t="shared" ref="AS67:AS98" si="87">ROUND(AVERAGE(AG67,AN67),1)</f>
        <v>0.5</v>
      </c>
      <c r="AT67" s="59">
        <f>IF('Indicator Data'!L70="No data","x",IF('Indicator Data'!BE70&lt;1000,"x",ROUND((IF('Indicator Data'!L70&gt;AT$194,10,IF('Indicator Data'!L70&lt;AT$195,0,10-(AT$194-'Indicator Data'!L70)/(AT$194-AT$195)*10))),1)))</f>
        <v>4</v>
      </c>
      <c r="AU67" s="61">
        <f t="shared" ref="AU67:AU98" si="88">ROUND(AVERAGE(AS67,AT67),1)</f>
        <v>2.2999999999999998</v>
      </c>
      <c r="AV67" s="62">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4.9000000000000004</v>
      </c>
      <c r="AW67" s="59">
        <f>ROUND(IF('Indicator Data'!M70=0,0,IF('Indicator Data'!M70&gt;AW$194,10,IF('Indicator Data'!M70&lt;AW$195,0,10-(AW$194-'Indicator Data'!M70)/(AW$194-AW$195)*10))),1)</f>
        <v>1.8</v>
      </c>
      <c r="AX67" s="59">
        <f>ROUND(IF('Indicator Data'!N70=0,0,IF(LOG('Indicator Data'!N70)&gt;LOG(AX$194),10,IF(LOG('Indicator Data'!N70)&lt;LOG(AX$195),0,10-(LOG(AX$194)-LOG('Indicator Data'!N70))/(LOG(AX$194)-LOG(AX$195))*10))),1)</f>
        <v>6.9</v>
      </c>
      <c r="AY67" s="61">
        <f t="shared" ref="AY67:AY98" si="90">ROUND((10-GEOMEAN(((10-AW67)/10*9+1),((10-AX67)/10*9+1)))/9*10,1)</f>
        <v>4.8</v>
      </c>
      <c r="AZ67" s="59">
        <f>'Indicator Data'!O70</f>
        <v>0</v>
      </c>
      <c r="BA67" s="59">
        <f>'Indicator Data'!P70</f>
        <v>0</v>
      </c>
      <c r="BB67" s="61">
        <f t="shared" ref="BB67:BB98" si="91">ROUND(IF(AZ67=5,10,IF(BA67=5,9,IF(AZ67=4,8,IF(BA67=4,7,0)))),1)</f>
        <v>0</v>
      </c>
      <c r="BC67" s="62">
        <f t="shared" ref="BC67:BC98" si="92">ROUND(IF(BB67&gt;5,BB67,AY67/10*7),1)</f>
        <v>3.4</v>
      </c>
      <c r="BD67" s="16"/>
      <c r="BE67" s="108"/>
    </row>
    <row r="68" spans="1:57" s="4" customFormat="1" x14ac:dyDescent="0.25">
      <c r="A68" s="131" t="s">
        <v>125</v>
      </c>
      <c r="B68" s="63" t="s">
        <v>124</v>
      </c>
      <c r="C68" s="59">
        <f>ROUND(IF('Indicator Data'!C71=0,0.1,IF(LOG('Indicator Data'!C71)&gt;C$194,10,IF(LOG('Indicator Data'!C71)&lt;C$195,0,10-(C$194-LOG('Indicator Data'!C71))/(C$194-C$195)*10))),1)</f>
        <v>0.7</v>
      </c>
      <c r="D68" s="59">
        <f>ROUND(IF('Indicator Data'!D71=0,0.1,IF(LOG('Indicator Data'!D71)&gt;D$194,10,IF(LOG('Indicator Data'!D71)&lt;D$195,0,10-(D$194-LOG('Indicator Data'!D71))/(D$194-D$195)*10))),1)</f>
        <v>0.1</v>
      </c>
      <c r="E68" s="59">
        <f t="shared" si="62"/>
        <v>0.4</v>
      </c>
      <c r="F68" s="59">
        <f>ROUND(IF('Indicator Data'!E71="No data",0.1,IF('Indicator Data'!E71=0,0,IF(LOG('Indicator Data'!E71)&gt;F$194,10,IF(LOG('Indicator Data'!E71)&lt;F$195,0,10-(F$194-LOG('Indicator Data'!E71))/(F$194-F$195)*10)))),1)</f>
        <v>0.1</v>
      </c>
      <c r="G68" s="59">
        <f>ROUND(IF('Indicator Data'!F71=0,0,IF(LOG('Indicator Data'!F71)&gt;G$194,10,IF(LOG('Indicator Data'!F71)&lt;G$195,0,10-(G$194-LOG('Indicator Data'!F71))/(G$194-G$195)*10))),1)</f>
        <v>0</v>
      </c>
      <c r="H68" s="59">
        <f>ROUND(IF('Indicator Data'!G71=0,0,IF(LOG('Indicator Data'!G71)&gt;H$194,10,IF(LOG('Indicator Data'!G71)&lt;H$195,0,10-(H$194-LOG('Indicator Data'!G71))/(H$194-H$195)*10))),1)</f>
        <v>2.1</v>
      </c>
      <c r="I68" s="59">
        <f>ROUND(IF('Indicator Data'!H71=0,0,IF(LOG('Indicator Data'!H71)&gt;I$194,10,IF(LOG('Indicator Data'!H71)&lt;I$195,0,10-(I$194-LOG('Indicator Data'!H71))/(I$194-I$195)*10))),1)</f>
        <v>5.3</v>
      </c>
      <c r="J68" s="59">
        <f t="shared" si="63"/>
        <v>3.9</v>
      </c>
      <c r="K68" s="59">
        <f>ROUND(IF('Indicator Data'!I71=0,0,IF(LOG('Indicator Data'!I71)&gt;K$194,10,IF(LOG('Indicator Data'!I71)&lt;K$195,0,10-(K$194-LOG('Indicator Data'!I71))/(K$194-K$195)*10))),1)</f>
        <v>0</v>
      </c>
      <c r="L68" s="59">
        <f t="shared" si="64"/>
        <v>2.2000000000000002</v>
      </c>
      <c r="M68" s="59">
        <f>ROUND(IF('Indicator Data'!J71=0,0,IF(LOG('Indicator Data'!J71)&gt;M$194,10,IF(LOG('Indicator Data'!J71)&lt;M$195,0,10-(M$194-LOG('Indicator Data'!J71))/(M$194-M$195)*10))),1)</f>
        <v>0</v>
      </c>
      <c r="N68" s="60">
        <f>'Indicator Data'!C71/'Indicator Data'!$BD71</f>
        <v>1.7518007214817821E-4</v>
      </c>
      <c r="O68" s="60">
        <f>'Indicator Data'!D71/'Indicator Data'!$BD71</f>
        <v>0</v>
      </c>
      <c r="P68" s="60">
        <f>IF(F68=0.1,0,'Indicator Data'!E71/'Indicator Data'!$BD71)</f>
        <v>0</v>
      </c>
      <c r="Q68" s="60">
        <f>'Indicator Data'!F71/'Indicator Data'!$BD71</f>
        <v>0</v>
      </c>
      <c r="R68" s="60">
        <f>'Indicator Data'!G71/'Indicator Data'!$BD71</f>
        <v>6.442643391521197E-3</v>
      </c>
      <c r="S68" s="60">
        <f>'Indicator Data'!H71/'Indicator Data'!$BD71</f>
        <v>5.0393901609612336E-4</v>
      </c>
      <c r="T68" s="60">
        <f>'Indicator Data'!I71/'Indicator Data'!$BD71</f>
        <v>0</v>
      </c>
      <c r="U68" s="60">
        <f>'Indicator Data'!J71/'Indicator Data'!$BD71</f>
        <v>0</v>
      </c>
      <c r="V68" s="59">
        <f t="shared" si="65"/>
        <v>0.9</v>
      </c>
      <c r="W68" s="59">
        <f t="shared" si="66"/>
        <v>0</v>
      </c>
      <c r="X68" s="59">
        <f t="shared" si="67"/>
        <v>0.5</v>
      </c>
      <c r="Y68" s="59">
        <f t="shared" si="68"/>
        <v>0.1</v>
      </c>
      <c r="Z68" s="59">
        <f t="shared" si="69"/>
        <v>0</v>
      </c>
      <c r="AA68" s="59">
        <f t="shared" si="70"/>
        <v>3.6</v>
      </c>
      <c r="AB68" s="59">
        <f t="shared" si="71"/>
        <v>1</v>
      </c>
      <c r="AC68" s="59">
        <f t="shared" si="72"/>
        <v>2.4</v>
      </c>
      <c r="AD68" s="59">
        <f t="shared" si="73"/>
        <v>0</v>
      </c>
      <c r="AE68" s="59">
        <f t="shared" si="74"/>
        <v>1.3</v>
      </c>
      <c r="AF68" s="59">
        <f t="shared" si="75"/>
        <v>0</v>
      </c>
      <c r="AG68" s="59">
        <f>ROUND(IF('Indicator Data'!K71=0,0,IF('Indicator Data'!K71&gt;AG$194,10,IF('Indicator Data'!K71&lt;AG$195,0,10-(AG$194-'Indicator Data'!K71)/(AG$194-AG$195)*10))),1)</f>
        <v>1</v>
      </c>
      <c r="AH68" s="59">
        <f t="shared" si="76"/>
        <v>0.8</v>
      </c>
      <c r="AI68" s="59">
        <f t="shared" si="77"/>
        <v>0.1</v>
      </c>
      <c r="AJ68" s="59">
        <f t="shared" si="78"/>
        <v>2.9</v>
      </c>
      <c r="AK68" s="59">
        <f t="shared" si="79"/>
        <v>3.2</v>
      </c>
      <c r="AL68" s="59">
        <f t="shared" si="80"/>
        <v>3.1</v>
      </c>
      <c r="AM68" s="59">
        <f t="shared" si="81"/>
        <v>0</v>
      </c>
      <c r="AN68" s="59">
        <f t="shared" si="82"/>
        <v>0</v>
      </c>
      <c r="AO68" s="61">
        <f t="shared" si="83"/>
        <v>0.5</v>
      </c>
      <c r="AP68" s="61">
        <f t="shared" si="84"/>
        <v>0.1</v>
      </c>
      <c r="AQ68" s="61">
        <f t="shared" si="85"/>
        <v>0</v>
      </c>
      <c r="AR68" s="61">
        <f t="shared" si="86"/>
        <v>1.8</v>
      </c>
      <c r="AS68" s="59">
        <f t="shared" si="87"/>
        <v>0.5</v>
      </c>
      <c r="AT68" s="59" t="str">
        <f>IF('Indicator Data'!L71="No data","x",IF('Indicator Data'!BE71&lt;1000,"x",ROUND((IF('Indicator Data'!L71&gt;AT$194,10,IF('Indicator Data'!L71&lt;AT$195,0,10-(AT$194-'Indicator Data'!L71)/(AT$194-AT$195)*10))),1)))</f>
        <v>x</v>
      </c>
      <c r="AU68" s="61">
        <f t="shared" si="88"/>
        <v>0.5</v>
      </c>
      <c r="AV68" s="62">
        <f t="shared" si="89"/>
        <v>0.6</v>
      </c>
      <c r="AW68" s="59">
        <f>ROUND(IF('Indicator Data'!M71=0,0,IF('Indicator Data'!M71&gt;AW$194,10,IF('Indicator Data'!M71&lt;AW$195,0,10-(AW$194-'Indicator Data'!M71)/(AW$194-AW$195)*10))),1)</f>
        <v>0.1</v>
      </c>
      <c r="AX68" s="59">
        <f>ROUND(IF('Indicator Data'!N71=0,0,IF(LOG('Indicator Data'!N71)&gt;LOG(AX$194),10,IF(LOG('Indicator Data'!N71)&lt;LOG(AX$195),0,10-(LOG(AX$194)-LOG('Indicator Data'!N71))/(LOG(AX$194)-LOG(AX$195))*10))),1)</f>
        <v>0</v>
      </c>
      <c r="AY68" s="61">
        <f t="shared" si="90"/>
        <v>0.1</v>
      </c>
      <c r="AZ68" s="59">
        <f>'Indicator Data'!O71</f>
        <v>0</v>
      </c>
      <c r="BA68" s="59">
        <f>'Indicator Data'!P71</f>
        <v>0</v>
      </c>
      <c r="BB68" s="61">
        <f t="shared" si="91"/>
        <v>0</v>
      </c>
      <c r="BC68" s="62">
        <f t="shared" si="92"/>
        <v>0.1</v>
      </c>
      <c r="BD68" s="16"/>
      <c r="BE68" s="108"/>
    </row>
    <row r="69" spans="1:57" s="4" customFormat="1" x14ac:dyDescent="0.25">
      <c r="A69" s="131" t="s">
        <v>127</v>
      </c>
      <c r="B69" s="63" t="s">
        <v>126</v>
      </c>
      <c r="C69" s="59">
        <f>ROUND(IF('Indicator Data'!C72=0,0.1,IF(LOG('Indicator Data'!C72)&gt;C$194,10,IF(LOG('Indicator Data'!C72)&lt;C$195,0,10-(C$194-LOG('Indicator Data'!C72))/(C$194-C$195)*10))),1)</f>
        <v>8.8000000000000007</v>
      </c>
      <c r="D69" s="59">
        <f>ROUND(IF('Indicator Data'!D72=0,0.1,IF(LOG('Indicator Data'!D72)&gt;D$194,10,IF(LOG('Indicator Data'!D72)&lt;D$195,0,10-(D$194-LOG('Indicator Data'!D72))/(D$194-D$195)*10))),1)</f>
        <v>10</v>
      </c>
      <c r="E69" s="59">
        <f t="shared" si="62"/>
        <v>9.5</v>
      </c>
      <c r="F69" s="59">
        <f>ROUND(IF('Indicator Data'!E72="No data",0.1,IF('Indicator Data'!E72=0,0,IF(LOG('Indicator Data'!E72)&gt;F$194,10,IF(LOG('Indicator Data'!E72)&lt;F$195,0,10-(F$194-LOG('Indicator Data'!E72))/(F$194-F$195)*10)))),1)</f>
        <v>6.9</v>
      </c>
      <c r="G69" s="59">
        <f>ROUND(IF('Indicator Data'!F72=0,0,IF(LOG('Indicator Data'!F72)&gt;G$194,10,IF(LOG('Indicator Data'!F72)&lt;G$195,0,10-(G$194-LOG('Indicator Data'!F72))/(G$194-G$195)*10))),1)</f>
        <v>7</v>
      </c>
      <c r="H69" s="59">
        <f>ROUND(IF('Indicator Data'!G72=0,0,IF(LOG('Indicator Data'!G72)&gt;H$194,10,IF(LOG('Indicator Data'!G72)&lt;H$195,0,10-(H$194-LOG('Indicator Data'!G72))/(H$194-H$195)*10))),1)</f>
        <v>7.6</v>
      </c>
      <c r="I69" s="59">
        <f>ROUND(IF('Indicator Data'!H72=0,0,IF(LOG('Indicator Data'!H72)&gt;I$194,10,IF(LOG('Indicator Data'!H72)&lt;I$195,0,10-(I$194-LOG('Indicator Data'!H72))/(I$194-I$195)*10))),1)</f>
        <v>8.5</v>
      </c>
      <c r="J69" s="59">
        <f t="shared" si="63"/>
        <v>8.1</v>
      </c>
      <c r="K69" s="59">
        <f>ROUND(IF('Indicator Data'!I72=0,0,IF(LOG('Indicator Data'!I72)&gt;K$194,10,IF(LOG('Indicator Data'!I72)&lt;K$195,0,10-(K$194-LOG('Indicator Data'!I72))/(K$194-K$195)*10))),1)</f>
        <v>4.3</v>
      </c>
      <c r="L69" s="59">
        <f t="shared" si="64"/>
        <v>6.6</v>
      </c>
      <c r="M69" s="59">
        <f>ROUND(IF('Indicator Data'!J72=0,0,IF(LOG('Indicator Data'!J72)&gt;M$194,10,IF(LOG('Indicator Data'!J72)&lt;M$195,0,10-(M$194-LOG('Indicator Data'!J72))/(M$194-M$195)*10))),1)</f>
        <v>10</v>
      </c>
      <c r="N69" s="60">
        <f>'Indicator Data'!C72/'Indicator Data'!$BD72</f>
        <v>2.0711395003598504E-3</v>
      </c>
      <c r="O69" s="60">
        <f>'Indicator Data'!D72/'Indicator Data'!$BD72</f>
        <v>9.810996275228833E-4</v>
      </c>
      <c r="P69" s="60">
        <f>IF(F69=0.1,0,'Indicator Data'!E72/'Indicator Data'!$BD72)</f>
        <v>3.5340566842194786E-3</v>
      </c>
      <c r="Q69" s="60">
        <f>'Indicator Data'!F72/'Indicator Data'!$BD72</f>
        <v>9.8655102576318892E-6</v>
      </c>
      <c r="R69" s="60">
        <f>'Indicator Data'!G72/'Indicator Data'!$BD72</f>
        <v>6.6972683542992611E-3</v>
      </c>
      <c r="S69" s="60">
        <f>'Indicator Data'!H72/'Indicator Data'!$BD72</f>
        <v>5.0807083275343523E-4</v>
      </c>
      <c r="T69" s="60">
        <f>'Indicator Data'!I72/'Indicator Data'!$BD72</f>
        <v>8.3127147310831087E-5</v>
      </c>
      <c r="U69" s="60">
        <f>'Indicator Data'!J72/'Indicator Data'!$BD72</f>
        <v>7.908768085152864E-3</v>
      </c>
      <c r="V69" s="59">
        <f t="shared" si="65"/>
        <v>10</v>
      </c>
      <c r="W69" s="59">
        <f t="shared" si="66"/>
        <v>9.8000000000000007</v>
      </c>
      <c r="X69" s="59">
        <f t="shared" si="67"/>
        <v>9.9</v>
      </c>
      <c r="Y69" s="59">
        <f t="shared" si="68"/>
        <v>2.4</v>
      </c>
      <c r="Z69" s="59">
        <f t="shared" si="69"/>
        <v>7.8</v>
      </c>
      <c r="AA69" s="59">
        <f t="shared" si="70"/>
        <v>3.7</v>
      </c>
      <c r="AB69" s="59">
        <f t="shared" si="71"/>
        <v>1</v>
      </c>
      <c r="AC69" s="59">
        <f t="shared" si="72"/>
        <v>2.5</v>
      </c>
      <c r="AD69" s="59">
        <f t="shared" si="73"/>
        <v>0.1</v>
      </c>
      <c r="AE69" s="59">
        <f t="shared" si="74"/>
        <v>1.4</v>
      </c>
      <c r="AF69" s="59">
        <f t="shared" si="75"/>
        <v>2.6</v>
      </c>
      <c r="AG69" s="59">
        <f>ROUND(IF('Indicator Data'!K72=0,0,IF('Indicator Data'!K72&gt;AG$194,10,IF('Indicator Data'!K72&lt;AG$195,0,10-(AG$194-'Indicator Data'!K72)/(AG$194-AG$195)*10))),1)</f>
        <v>6.1</v>
      </c>
      <c r="AH69" s="59">
        <f t="shared" si="76"/>
        <v>9.4</v>
      </c>
      <c r="AI69" s="59">
        <f t="shared" si="77"/>
        <v>9.9</v>
      </c>
      <c r="AJ69" s="59">
        <f t="shared" si="78"/>
        <v>5.7</v>
      </c>
      <c r="AK69" s="59">
        <f t="shared" si="79"/>
        <v>4.8</v>
      </c>
      <c r="AL69" s="59">
        <f t="shared" si="80"/>
        <v>5.3</v>
      </c>
      <c r="AM69" s="59">
        <f t="shared" si="81"/>
        <v>2.2000000000000002</v>
      </c>
      <c r="AN69" s="59">
        <f t="shared" si="82"/>
        <v>8</v>
      </c>
      <c r="AO69" s="61">
        <f t="shared" si="83"/>
        <v>9.6999999999999993</v>
      </c>
      <c r="AP69" s="61">
        <f t="shared" si="84"/>
        <v>5.0999999999999996</v>
      </c>
      <c r="AQ69" s="61">
        <f t="shared" si="85"/>
        <v>7.4</v>
      </c>
      <c r="AR69" s="61">
        <f t="shared" si="86"/>
        <v>4.5</v>
      </c>
      <c r="AS69" s="59">
        <f t="shared" si="87"/>
        <v>7.1</v>
      </c>
      <c r="AT69" s="59">
        <f>IF('Indicator Data'!L72="No data","x",IF('Indicator Data'!BE72&lt;1000,"x",ROUND((IF('Indicator Data'!L72&gt;AT$194,10,IF('Indicator Data'!L72&lt;AT$195,0,10-(AT$194-'Indicator Data'!L72)/(AT$194-AT$195)*10))),1)))</f>
        <v>0</v>
      </c>
      <c r="AU69" s="61">
        <f t="shared" si="88"/>
        <v>3.6</v>
      </c>
      <c r="AV69" s="62">
        <f t="shared" si="89"/>
        <v>6.8</v>
      </c>
      <c r="AW69" s="59">
        <f>ROUND(IF('Indicator Data'!M72=0,0,IF('Indicator Data'!M72&gt;AW$194,10,IF('Indicator Data'!M72&lt;AW$195,0,10-(AW$194-'Indicator Data'!M72)/(AW$194-AW$195)*10))),1)</f>
        <v>5.8</v>
      </c>
      <c r="AX69" s="59">
        <f>ROUND(IF('Indicator Data'!N72=0,0,IF(LOG('Indicator Data'!N72)&gt;LOG(AX$194),10,IF(LOG('Indicator Data'!N72)&lt;LOG(AX$195),0,10-(LOG(AX$194)-LOG('Indicator Data'!N72))/(LOG(AX$194)-LOG(AX$195))*10))),1)</f>
        <v>6.6</v>
      </c>
      <c r="AY69" s="61">
        <f t="shared" si="90"/>
        <v>6.2</v>
      </c>
      <c r="AZ69" s="59">
        <f>'Indicator Data'!O72</f>
        <v>0</v>
      </c>
      <c r="BA69" s="59">
        <f>'Indicator Data'!P72</f>
        <v>0</v>
      </c>
      <c r="BB69" s="61">
        <f t="shared" si="91"/>
        <v>0</v>
      </c>
      <c r="BC69" s="62">
        <f t="shared" si="92"/>
        <v>4.3</v>
      </c>
      <c r="BD69" s="16"/>
      <c r="BE69" s="108"/>
    </row>
    <row r="70" spans="1:57" s="4" customFormat="1" x14ac:dyDescent="0.25">
      <c r="A70" s="131" t="s">
        <v>129</v>
      </c>
      <c r="B70" s="63" t="s">
        <v>128</v>
      </c>
      <c r="C70" s="59">
        <f>ROUND(IF('Indicator Data'!C73=0,0.1,IF(LOG('Indicator Data'!C73)&gt;C$194,10,IF(LOG('Indicator Data'!C73)&lt;C$195,0,10-(C$194-LOG('Indicator Data'!C73))/(C$194-C$195)*10))),1)</f>
        <v>0.1</v>
      </c>
      <c r="D70" s="59">
        <f>ROUND(IF('Indicator Data'!D73=0,0.1,IF(LOG('Indicator Data'!D73)&gt;D$194,10,IF(LOG('Indicator Data'!D73)&lt;D$195,0,10-(D$194-LOG('Indicator Data'!D73))/(D$194-D$195)*10))),1)</f>
        <v>0.1</v>
      </c>
      <c r="E70" s="59">
        <f t="shared" si="62"/>
        <v>0.1</v>
      </c>
      <c r="F70" s="59">
        <f>ROUND(IF('Indicator Data'!E73="No data",0.1,IF('Indicator Data'!E73=0,0,IF(LOG('Indicator Data'!E73)&gt;F$194,10,IF(LOG('Indicator Data'!E73)&lt;F$195,0,10-(F$194-LOG('Indicator Data'!E73))/(F$194-F$195)*10)))),1)</f>
        <v>6.8</v>
      </c>
      <c r="G70" s="59">
        <f>ROUND(IF('Indicator Data'!F73=0,0,IF(LOG('Indicator Data'!F73)&gt;G$194,10,IF(LOG('Indicator Data'!F73)&lt;G$195,0,10-(G$194-LOG('Indicator Data'!F73))/(G$194-G$195)*10))),1)</f>
        <v>5</v>
      </c>
      <c r="H70" s="59">
        <f>ROUND(IF('Indicator Data'!G73=0,0,IF(LOG('Indicator Data'!G73)&gt;H$194,10,IF(LOG('Indicator Data'!G73)&lt;H$195,0,10-(H$194-LOG('Indicator Data'!G73))/(H$194-H$195)*10))),1)</f>
        <v>0</v>
      </c>
      <c r="I70" s="59">
        <f>ROUND(IF('Indicator Data'!H73=0,0,IF(LOG('Indicator Data'!H73)&gt;I$194,10,IF(LOG('Indicator Data'!H73)&lt;I$195,0,10-(I$194-LOG('Indicator Data'!H73))/(I$194-I$195)*10))),1)</f>
        <v>0</v>
      </c>
      <c r="J70" s="59">
        <f t="shared" si="63"/>
        <v>0</v>
      </c>
      <c r="K70" s="59">
        <f>ROUND(IF('Indicator Data'!I73=0,0,IF(LOG('Indicator Data'!I73)&gt;K$194,10,IF(LOG('Indicator Data'!I73)&lt;K$195,0,10-(K$194-LOG('Indicator Data'!I73))/(K$194-K$195)*10))),1)</f>
        <v>0</v>
      </c>
      <c r="L70" s="59">
        <f t="shared" si="64"/>
        <v>0</v>
      </c>
      <c r="M70" s="59">
        <f>ROUND(IF('Indicator Data'!J73=0,0,IF(LOG('Indicator Data'!J73)&gt;M$194,10,IF(LOG('Indicator Data'!J73)&lt;M$195,0,10-(M$194-LOG('Indicator Data'!J73))/(M$194-M$195)*10))),1)</f>
        <v>0</v>
      </c>
      <c r="N70" s="60">
        <f>'Indicator Data'!C73/'Indicator Data'!$BD73</f>
        <v>0</v>
      </c>
      <c r="O70" s="60">
        <f>'Indicator Data'!D73/'Indicator Data'!$BD73</f>
        <v>0</v>
      </c>
      <c r="P70" s="60">
        <f>IF(F70=0.1,0,'Indicator Data'!E73/'Indicator Data'!$BD73)</f>
        <v>4.2822311132895878E-3</v>
      </c>
      <c r="Q70" s="60">
        <f>'Indicator Data'!F73/'Indicator Data'!$BD73</f>
        <v>8.143192374252623E-7</v>
      </c>
      <c r="R70" s="60">
        <f>'Indicator Data'!G73/'Indicator Data'!$BD73</f>
        <v>0</v>
      </c>
      <c r="S70" s="60">
        <f>'Indicator Data'!H73/'Indicator Data'!$BD73</f>
        <v>0</v>
      </c>
      <c r="T70" s="60">
        <f>'Indicator Data'!I73/'Indicator Data'!$BD73</f>
        <v>0</v>
      </c>
      <c r="U70" s="60">
        <f>'Indicator Data'!J73/'Indicator Data'!$BD73</f>
        <v>0</v>
      </c>
      <c r="V70" s="59">
        <f t="shared" si="65"/>
        <v>0</v>
      </c>
      <c r="W70" s="59">
        <f t="shared" si="66"/>
        <v>0</v>
      </c>
      <c r="X70" s="59">
        <f t="shared" si="67"/>
        <v>0</v>
      </c>
      <c r="Y70" s="59">
        <f t="shared" si="68"/>
        <v>2.9</v>
      </c>
      <c r="Z70" s="59">
        <f t="shared" si="69"/>
        <v>5.4</v>
      </c>
      <c r="AA70" s="59">
        <f t="shared" si="70"/>
        <v>0</v>
      </c>
      <c r="AB70" s="59">
        <f t="shared" si="71"/>
        <v>0</v>
      </c>
      <c r="AC70" s="59">
        <f t="shared" si="72"/>
        <v>0</v>
      </c>
      <c r="AD70" s="59">
        <f t="shared" si="73"/>
        <v>0</v>
      </c>
      <c r="AE70" s="59">
        <f t="shared" si="74"/>
        <v>0</v>
      </c>
      <c r="AF70" s="59">
        <f t="shared" si="75"/>
        <v>0</v>
      </c>
      <c r="AG70" s="59">
        <f>ROUND(IF('Indicator Data'!K73=0,0,IF('Indicator Data'!K73&gt;AG$194,10,IF('Indicator Data'!K73&lt;AG$195,0,10-(AG$194-'Indicator Data'!K73)/(AG$194-AG$195)*10))),1)</f>
        <v>1</v>
      </c>
      <c r="AH70" s="59">
        <f t="shared" si="76"/>
        <v>0.1</v>
      </c>
      <c r="AI70" s="59">
        <f t="shared" si="77"/>
        <v>0.1</v>
      </c>
      <c r="AJ70" s="59">
        <f t="shared" si="78"/>
        <v>0</v>
      </c>
      <c r="AK70" s="59">
        <f t="shared" si="79"/>
        <v>0</v>
      </c>
      <c r="AL70" s="59">
        <f t="shared" si="80"/>
        <v>0</v>
      </c>
      <c r="AM70" s="59">
        <f t="shared" si="81"/>
        <v>0</v>
      </c>
      <c r="AN70" s="59">
        <f t="shared" si="82"/>
        <v>0</v>
      </c>
      <c r="AO70" s="61">
        <f t="shared" si="83"/>
        <v>0.1</v>
      </c>
      <c r="AP70" s="61">
        <f t="shared" si="84"/>
        <v>5.2</v>
      </c>
      <c r="AQ70" s="61">
        <f t="shared" si="85"/>
        <v>5.2</v>
      </c>
      <c r="AR70" s="61">
        <f t="shared" si="86"/>
        <v>0</v>
      </c>
      <c r="AS70" s="59">
        <f t="shared" si="87"/>
        <v>0.5</v>
      </c>
      <c r="AT70" s="59">
        <f>IF('Indicator Data'!L73="No data","x",IF('Indicator Data'!BE73&lt;1000,"x",ROUND((IF('Indicator Data'!L73&gt;AT$194,10,IF('Indicator Data'!L73&lt;AT$195,0,10-(AT$194-'Indicator Data'!L73)/(AT$194-AT$195)*10))),1)))</f>
        <v>1</v>
      </c>
      <c r="AU70" s="61">
        <f t="shared" si="88"/>
        <v>0.8</v>
      </c>
      <c r="AV70" s="62">
        <f t="shared" si="89"/>
        <v>2.6</v>
      </c>
      <c r="AW70" s="59">
        <f>ROUND(IF('Indicator Data'!M73=0,0,IF('Indicator Data'!M73&gt;AW$194,10,IF('Indicator Data'!M73&lt;AW$195,0,10-(AW$194-'Indicator Data'!M73)/(AW$194-AW$195)*10))),1)</f>
        <v>8.3000000000000007</v>
      </c>
      <c r="AX70" s="59">
        <f>ROUND(IF('Indicator Data'!N73=0,0,IF(LOG('Indicator Data'!N73)&gt;LOG(AX$194),10,IF(LOG('Indicator Data'!N73)&lt;LOG(AX$195),0,10-(LOG(AX$194)-LOG('Indicator Data'!N73))/(LOG(AX$194)-LOG(AX$195))*10))),1)</f>
        <v>5.6</v>
      </c>
      <c r="AY70" s="61">
        <f t="shared" si="90"/>
        <v>7.2</v>
      </c>
      <c r="AZ70" s="59">
        <f>'Indicator Data'!O73</f>
        <v>0</v>
      </c>
      <c r="BA70" s="59">
        <f>'Indicator Data'!P73</f>
        <v>0</v>
      </c>
      <c r="BB70" s="61">
        <f t="shared" si="91"/>
        <v>0</v>
      </c>
      <c r="BC70" s="62">
        <f t="shared" si="92"/>
        <v>5</v>
      </c>
      <c r="BD70" s="16"/>
      <c r="BE70" s="108"/>
    </row>
    <row r="71" spans="1:57" s="4" customFormat="1" x14ac:dyDescent="0.25">
      <c r="A71" s="131" t="s">
        <v>372</v>
      </c>
      <c r="B71" s="63" t="s">
        <v>130</v>
      </c>
      <c r="C71" s="59">
        <f>ROUND(IF('Indicator Data'!C74=0,0.1,IF(LOG('Indicator Data'!C74)&gt;C$194,10,IF(LOG('Indicator Data'!C74)&lt;C$195,0,10-(C$194-LOG('Indicator Data'!C74))/(C$194-C$195)*10))),1)</f>
        <v>0.1</v>
      </c>
      <c r="D71" s="59">
        <f>ROUND(IF('Indicator Data'!D74=0,0.1,IF(LOG('Indicator Data'!D74)&gt;D$194,10,IF(LOG('Indicator Data'!D74)&lt;D$195,0,10-(D$194-LOG('Indicator Data'!D74))/(D$194-D$195)*10))),1)</f>
        <v>0.1</v>
      </c>
      <c r="E71" s="59">
        <f t="shared" si="62"/>
        <v>0.1</v>
      </c>
      <c r="F71" s="59">
        <f>ROUND(IF('Indicator Data'!E74="No data",0.1,IF('Indicator Data'!E74=0,0,IF(LOG('Indicator Data'!E74)&gt;F$194,10,IF(LOG('Indicator Data'!E74)&lt;F$195,0,10-(F$194-LOG('Indicator Data'!E74))/(F$194-F$195)*10)))),1)</f>
        <v>4.4000000000000004</v>
      </c>
      <c r="G71" s="59">
        <f>ROUND(IF('Indicator Data'!F74=0,0,IF(LOG('Indicator Data'!F74)&gt;G$194,10,IF(LOG('Indicator Data'!F74)&lt;G$195,0,10-(G$194-LOG('Indicator Data'!F74))/(G$194-G$195)*10))),1)</f>
        <v>1</v>
      </c>
      <c r="H71" s="59">
        <f>ROUND(IF('Indicator Data'!G74=0,0,IF(LOG('Indicator Data'!G74)&gt;H$194,10,IF(LOG('Indicator Data'!G74)&lt;H$195,0,10-(H$194-LOG('Indicator Data'!G74))/(H$194-H$195)*10))),1)</f>
        <v>0</v>
      </c>
      <c r="I71" s="59">
        <f>ROUND(IF('Indicator Data'!H74=0,0,IF(LOG('Indicator Data'!H74)&gt;I$194,10,IF(LOG('Indicator Data'!H74)&lt;I$195,0,10-(I$194-LOG('Indicator Data'!H74))/(I$194-I$195)*10))),1)</f>
        <v>0</v>
      </c>
      <c r="J71" s="59">
        <f t="shared" si="63"/>
        <v>0</v>
      </c>
      <c r="K71" s="59">
        <f>ROUND(IF('Indicator Data'!I74=0,0,IF(LOG('Indicator Data'!I74)&gt;K$194,10,IF(LOG('Indicator Data'!I74)&lt;K$195,0,10-(K$194-LOG('Indicator Data'!I74))/(K$194-K$195)*10))),1)</f>
        <v>0</v>
      </c>
      <c r="L71" s="59">
        <f t="shared" si="64"/>
        <v>0</v>
      </c>
      <c r="M71" s="59">
        <f>ROUND(IF('Indicator Data'!J74=0,0,IF(LOG('Indicator Data'!J74)&gt;M$194,10,IF(LOG('Indicator Data'!J74)&lt;M$195,0,10-(M$194-LOG('Indicator Data'!J74))/(M$194-M$195)*10))),1)</f>
        <v>6.5</v>
      </c>
      <c r="N71" s="60">
        <f>'Indicator Data'!C74/'Indicator Data'!$BD74</f>
        <v>0</v>
      </c>
      <c r="O71" s="60">
        <f>'Indicator Data'!D74/'Indicator Data'!$BD74</f>
        <v>0</v>
      </c>
      <c r="P71" s="60">
        <f>IF(F71=0.1,0,'Indicator Data'!E74/'Indicator Data'!$BD74)</f>
        <v>3.0934635072695561E-3</v>
      </c>
      <c r="Q71" s="60">
        <f>'Indicator Data'!F74/'Indicator Data'!$BD74</f>
        <v>2.28013400673291E-8</v>
      </c>
      <c r="R71" s="60">
        <f>'Indicator Data'!G74/'Indicator Data'!$BD74</f>
        <v>0</v>
      </c>
      <c r="S71" s="60">
        <f>'Indicator Data'!H74/'Indicator Data'!$BD74</f>
        <v>0</v>
      </c>
      <c r="T71" s="60">
        <f>'Indicator Data'!I74/'Indicator Data'!$BD74</f>
        <v>0</v>
      </c>
      <c r="U71" s="60">
        <f>'Indicator Data'!J74/'Indicator Data'!$BD74</f>
        <v>2.1715561968884858E-3</v>
      </c>
      <c r="V71" s="59">
        <f t="shared" si="65"/>
        <v>0</v>
      </c>
      <c r="W71" s="59">
        <f t="shared" si="66"/>
        <v>0</v>
      </c>
      <c r="X71" s="59">
        <f t="shared" si="67"/>
        <v>0</v>
      </c>
      <c r="Y71" s="59">
        <f t="shared" si="68"/>
        <v>2.1</v>
      </c>
      <c r="Z71" s="59">
        <f t="shared" si="69"/>
        <v>1.9</v>
      </c>
      <c r="AA71" s="59">
        <f t="shared" si="70"/>
        <v>0</v>
      </c>
      <c r="AB71" s="59">
        <f t="shared" si="71"/>
        <v>0</v>
      </c>
      <c r="AC71" s="59">
        <f t="shared" si="72"/>
        <v>0</v>
      </c>
      <c r="AD71" s="59">
        <f t="shared" si="73"/>
        <v>0</v>
      </c>
      <c r="AE71" s="59">
        <f t="shared" si="74"/>
        <v>0</v>
      </c>
      <c r="AF71" s="59">
        <f t="shared" si="75"/>
        <v>0.7</v>
      </c>
      <c r="AG71" s="59">
        <f>ROUND(IF('Indicator Data'!K74=0,0,IF('Indicator Data'!K74&gt;AG$194,10,IF('Indicator Data'!K74&lt;AG$195,0,10-(AG$194-'Indicator Data'!K74)/(AG$194-AG$195)*10))),1)</f>
        <v>2</v>
      </c>
      <c r="AH71" s="59">
        <f t="shared" si="76"/>
        <v>0.1</v>
      </c>
      <c r="AI71" s="59">
        <f t="shared" si="77"/>
        <v>0.1</v>
      </c>
      <c r="AJ71" s="59">
        <f t="shared" si="78"/>
        <v>0</v>
      </c>
      <c r="AK71" s="59">
        <f t="shared" si="79"/>
        <v>0</v>
      </c>
      <c r="AL71" s="59">
        <f t="shared" si="80"/>
        <v>0</v>
      </c>
      <c r="AM71" s="59">
        <f t="shared" si="81"/>
        <v>0</v>
      </c>
      <c r="AN71" s="59">
        <f t="shared" si="82"/>
        <v>4.2</v>
      </c>
      <c r="AO71" s="61">
        <f t="shared" si="83"/>
        <v>0.1</v>
      </c>
      <c r="AP71" s="61">
        <f t="shared" si="84"/>
        <v>3.3</v>
      </c>
      <c r="AQ71" s="61">
        <f t="shared" si="85"/>
        <v>1.5</v>
      </c>
      <c r="AR71" s="61">
        <f t="shared" si="86"/>
        <v>0</v>
      </c>
      <c r="AS71" s="59">
        <f t="shared" si="87"/>
        <v>3.1</v>
      </c>
      <c r="AT71" s="59">
        <f>IF('Indicator Data'!L74="No data","x",IF('Indicator Data'!BE74&lt;1000,"x",ROUND((IF('Indicator Data'!L74&gt;AT$194,10,IF('Indicator Data'!L74&lt;AT$195,0,10-(AT$194-'Indicator Data'!L74)/(AT$194-AT$195)*10))),1)))</f>
        <v>1</v>
      </c>
      <c r="AU71" s="61">
        <f t="shared" si="88"/>
        <v>2.1</v>
      </c>
      <c r="AV71" s="62">
        <f t="shared" si="89"/>
        <v>1.5</v>
      </c>
      <c r="AW71" s="59">
        <f>ROUND(IF('Indicator Data'!M74=0,0,IF('Indicator Data'!M74&gt;AW$194,10,IF('Indicator Data'!M74&lt;AW$195,0,10-(AW$194-'Indicator Data'!M74)/(AW$194-AW$195)*10))),1)</f>
        <v>4.2</v>
      </c>
      <c r="AX71" s="59">
        <f>ROUND(IF('Indicator Data'!N74=0,0,IF(LOG('Indicator Data'!N74)&gt;LOG(AX$194),10,IF(LOG('Indicator Data'!N74)&lt;LOG(AX$195),0,10-(LOG(AX$194)-LOG('Indicator Data'!N74))/(LOG(AX$194)-LOG(AX$195))*10))),1)</f>
        <v>7.9</v>
      </c>
      <c r="AY71" s="61">
        <f t="shared" si="90"/>
        <v>6.4</v>
      </c>
      <c r="AZ71" s="59">
        <f>'Indicator Data'!O74</f>
        <v>0</v>
      </c>
      <c r="BA71" s="59">
        <f>'Indicator Data'!P74</f>
        <v>0</v>
      </c>
      <c r="BB71" s="61">
        <f t="shared" si="91"/>
        <v>0</v>
      </c>
      <c r="BC71" s="62">
        <f t="shared" si="92"/>
        <v>4.5</v>
      </c>
      <c r="BD71" s="16"/>
      <c r="BE71" s="108"/>
    </row>
    <row r="72" spans="1:57" s="4" customFormat="1" x14ac:dyDescent="0.25">
      <c r="A72" s="131" t="s">
        <v>132</v>
      </c>
      <c r="B72" s="63" t="s">
        <v>131</v>
      </c>
      <c r="C72" s="59">
        <f>ROUND(IF('Indicator Data'!C75=0,0.1,IF(LOG('Indicator Data'!C75)&gt;C$194,10,IF(LOG('Indicator Data'!C75)&lt;C$195,0,10-(C$194-LOG('Indicator Data'!C75))/(C$194-C$195)*10))),1)</f>
        <v>0.1</v>
      </c>
      <c r="D72" s="59">
        <f>ROUND(IF('Indicator Data'!D75=0,0.1,IF(LOG('Indicator Data'!D75)&gt;D$194,10,IF(LOG('Indicator Data'!D75)&lt;D$195,0,10-(D$194-LOG('Indicator Data'!D75))/(D$194-D$195)*10))),1)</f>
        <v>0.1</v>
      </c>
      <c r="E72" s="59">
        <f t="shared" si="62"/>
        <v>0.1</v>
      </c>
      <c r="F72" s="59">
        <f>ROUND(IF('Indicator Data'!E75="No data",0.1,IF('Indicator Data'!E75=0,0,IF(LOG('Indicator Data'!E75)&gt;F$194,10,IF(LOG('Indicator Data'!E75)&lt;F$195,0,10-(F$194-LOG('Indicator Data'!E75))/(F$194-F$195)*10)))),1)</f>
        <v>4.4000000000000004</v>
      </c>
      <c r="G72" s="59">
        <f>ROUND(IF('Indicator Data'!F75=0,0,IF(LOG('Indicator Data'!F75)&gt;G$194,10,IF(LOG('Indicator Data'!F75)&lt;G$195,0,10-(G$194-LOG('Indicator Data'!F75))/(G$194-G$195)*10))),1)</f>
        <v>4.9000000000000004</v>
      </c>
      <c r="H72" s="59">
        <f>ROUND(IF('Indicator Data'!G75=0,0,IF(LOG('Indicator Data'!G75)&gt;H$194,10,IF(LOG('Indicator Data'!G75)&lt;H$195,0,10-(H$194-LOG('Indicator Data'!G75))/(H$194-H$195)*10))),1)</f>
        <v>0</v>
      </c>
      <c r="I72" s="59">
        <f>ROUND(IF('Indicator Data'!H75=0,0,IF(LOG('Indicator Data'!H75)&gt;I$194,10,IF(LOG('Indicator Data'!H75)&lt;I$195,0,10-(I$194-LOG('Indicator Data'!H75))/(I$194-I$195)*10))),1)</f>
        <v>0</v>
      </c>
      <c r="J72" s="59">
        <f t="shared" si="63"/>
        <v>0</v>
      </c>
      <c r="K72" s="59">
        <f>ROUND(IF('Indicator Data'!I75=0,0,IF(LOG('Indicator Data'!I75)&gt;K$194,10,IF(LOG('Indicator Data'!I75)&lt;K$195,0,10-(K$194-LOG('Indicator Data'!I75))/(K$194-K$195)*10))),1)</f>
        <v>0</v>
      </c>
      <c r="L72" s="59">
        <f t="shared" si="64"/>
        <v>0</v>
      </c>
      <c r="M72" s="59">
        <f>ROUND(IF('Indicator Data'!J75=0,0,IF(LOG('Indicator Data'!J75)&gt;M$194,10,IF(LOG('Indicator Data'!J75)&lt;M$195,0,10-(M$194-LOG('Indicator Data'!J75))/(M$194-M$195)*10))),1)</f>
        <v>8.1999999999999993</v>
      </c>
      <c r="N72" s="60">
        <f>'Indicator Data'!C75/'Indicator Data'!$BD75</f>
        <v>0</v>
      </c>
      <c r="O72" s="60">
        <f>'Indicator Data'!D75/'Indicator Data'!$BD75</f>
        <v>0</v>
      </c>
      <c r="P72" s="60">
        <f>IF(F72=0.1,0,'Indicator Data'!E75/'Indicator Data'!$BD75)</f>
        <v>8.1912151528310603E-3</v>
      </c>
      <c r="Q72" s="60">
        <f>'Indicator Data'!F75/'Indicator Data'!$BD75</f>
        <v>1.2684521619834986E-5</v>
      </c>
      <c r="R72" s="60">
        <f>'Indicator Data'!G75/'Indicator Data'!$BD75</f>
        <v>0</v>
      </c>
      <c r="S72" s="60">
        <f>'Indicator Data'!H75/'Indicator Data'!$BD75</f>
        <v>0</v>
      </c>
      <c r="T72" s="60">
        <f>'Indicator Data'!I75/'Indicator Data'!$BD75</f>
        <v>0</v>
      </c>
      <c r="U72" s="60">
        <f>'Indicator Data'!J75/'Indicator Data'!$BD75</f>
        <v>2.5446489075988194E-2</v>
      </c>
      <c r="V72" s="59">
        <f t="shared" si="65"/>
        <v>0</v>
      </c>
      <c r="W72" s="59">
        <f t="shared" si="66"/>
        <v>0</v>
      </c>
      <c r="X72" s="59">
        <f t="shared" si="67"/>
        <v>0</v>
      </c>
      <c r="Y72" s="59">
        <f t="shared" si="68"/>
        <v>5.5</v>
      </c>
      <c r="Z72" s="59">
        <f t="shared" si="69"/>
        <v>8</v>
      </c>
      <c r="AA72" s="59">
        <f t="shared" si="70"/>
        <v>0</v>
      </c>
      <c r="AB72" s="59">
        <f t="shared" si="71"/>
        <v>0</v>
      </c>
      <c r="AC72" s="59">
        <f t="shared" si="72"/>
        <v>0</v>
      </c>
      <c r="AD72" s="59">
        <f t="shared" si="73"/>
        <v>0</v>
      </c>
      <c r="AE72" s="59">
        <f t="shared" si="74"/>
        <v>0</v>
      </c>
      <c r="AF72" s="59">
        <f t="shared" si="75"/>
        <v>8.5</v>
      </c>
      <c r="AG72" s="59">
        <f>ROUND(IF('Indicator Data'!K75=0,0,IF('Indicator Data'!K75&gt;AG$194,10,IF('Indicator Data'!K75&lt;AG$195,0,10-(AG$194-'Indicator Data'!K75)/(AG$194-AG$195)*10))),1)</f>
        <v>3</v>
      </c>
      <c r="AH72" s="59">
        <f t="shared" si="76"/>
        <v>0.1</v>
      </c>
      <c r="AI72" s="59">
        <f t="shared" si="77"/>
        <v>0.1</v>
      </c>
      <c r="AJ72" s="59">
        <f t="shared" si="78"/>
        <v>0</v>
      </c>
      <c r="AK72" s="59">
        <f t="shared" si="79"/>
        <v>0</v>
      </c>
      <c r="AL72" s="59">
        <f t="shared" si="80"/>
        <v>0</v>
      </c>
      <c r="AM72" s="59">
        <f t="shared" si="81"/>
        <v>0</v>
      </c>
      <c r="AN72" s="59">
        <f t="shared" si="82"/>
        <v>8.4</v>
      </c>
      <c r="AO72" s="61">
        <f t="shared" si="83"/>
        <v>0.1</v>
      </c>
      <c r="AP72" s="61">
        <f t="shared" si="84"/>
        <v>5</v>
      </c>
      <c r="AQ72" s="61">
        <f t="shared" si="85"/>
        <v>6.7</v>
      </c>
      <c r="AR72" s="61">
        <f t="shared" si="86"/>
        <v>0</v>
      </c>
      <c r="AS72" s="59">
        <f t="shared" si="87"/>
        <v>5.7</v>
      </c>
      <c r="AT72" s="59">
        <f>IF('Indicator Data'!L75="No data","x",IF('Indicator Data'!BE75&lt;1000,"x",ROUND((IF('Indicator Data'!L75&gt;AT$194,10,IF('Indicator Data'!L75&lt;AT$195,0,10-(AT$194-'Indicator Data'!L75)/(AT$194-AT$195)*10))),1)))</f>
        <v>3</v>
      </c>
      <c r="AU72" s="61">
        <f t="shared" si="88"/>
        <v>4.4000000000000004</v>
      </c>
      <c r="AV72" s="62">
        <f t="shared" si="89"/>
        <v>3.7</v>
      </c>
      <c r="AW72" s="59">
        <f>ROUND(IF('Indicator Data'!M75=0,0,IF('Indicator Data'!M75&gt;AW$194,10,IF('Indicator Data'!M75&lt;AW$195,0,10-(AW$194-'Indicator Data'!M75)/(AW$194-AW$195)*10))),1)</f>
        <v>0.5</v>
      </c>
      <c r="AX72" s="59">
        <f>ROUND(IF('Indicator Data'!N75=0,0,IF(LOG('Indicator Data'!N75)&gt;LOG(AX$194),10,IF(LOG('Indicator Data'!N75)&lt;LOG(AX$195),0,10-(LOG(AX$194)-LOG('Indicator Data'!N75))/(LOG(AX$194)-LOG(AX$195))*10))),1)</f>
        <v>0</v>
      </c>
      <c r="AY72" s="61">
        <f t="shared" si="90"/>
        <v>0.3</v>
      </c>
      <c r="AZ72" s="59">
        <f>'Indicator Data'!O75</f>
        <v>0</v>
      </c>
      <c r="BA72" s="59">
        <f>'Indicator Data'!P75</f>
        <v>0</v>
      </c>
      <c r="BB72" s="61">
        <f t="shared" si="91"/>
        <v>0</v>
      </c>
      <c r="BC72" s="62">
        <f t="shared" si="92"/>
        <v>0.2</v>
      </c>
      <c r="BD72" s="16"/>
      <c r="BE72" s="108"/>
    </row>
    <row r="73" spans="1:57" s="4" customFormat="1" x14ac:dyDescent="0.25">
      <c r="A73" s="131" t="s">
        <v>134</v>
      </c>
      <c r="B73" s="63" t="s">
        <v>133</v>
      </c>
      <c r="C73" s="59">
        <f>ROUND(IF('Indicator Data'!C76=0,0.1,IF(LOG('Indicator Data'!C76)&gt;C$194,10,IF(LOG('Indicator Data'!C76)&lt;C$195,0,10-(C$194-LOG('Indicator Data'!C76))/(C$194-C$195)*10))),1)</f>
        <v>8.1999999999999993</v>
      </c>
      <c r="D73" s="59">
        <f>ROUND(IF('Indicator Data'!D76=0,0.1,IF(LOG('Indicator Data'!D76)&gt;D$194,10,IF(LOG('Indicator Data'!D76)&lt;D$195,0,10-(D$194-LOG('Indicator Data'!D76))/(D$194-D$195)*10))),1)</f>
        <v>0.1</v>
      </c>
      <c r="E73" s="59">
        <f t="shared" si="62"/>
        <v>5.4</v>
      </c>
      <c r="F73" s="59">
        <f>ROUND(IF('Indicator Data'!E76="No data",0.1,IF('Indicator Data'!E76=0,0,IF(LOG('Indicator Data'!E76)&gt;F$194,10,IF(LOG('Indicator Data'!E76)&lt;F$195,0,10-(F$194-LOG('Indicator Data'!E76))/(F$194-F$195)*10)))),1)</f>
        <v>6.1</v>
      </c>
      <c r="G73" s="59">
        <f>ROUND(IF('Indicator Data'!F76=0,0,IF(LOG('Indicator Data'!F76)&gt;G$194,10,IF(LOG('Indicator Data'!F76)&lt;G$195,0,10-(G$194-LOG('Indicator Data'!F76))/(G$194-G$195)*10))),1)</f>
        <v>5.9</v>
      </c>
      <c r="H73" s="59">
        <f>ROUND(IF('Indicator Data'!G76=0,0,IF(LOG('Indicator Data'!G76)&gt;H$194,10,IF(LOG('Indicator Data'!G76)&lt;H$195,0,10-(H$194-LOG('Indicator Data'!G76))/(H$194-H$195)*10))),1)</f>
        <v>8.3000000000000007</v>
      </c>
      <c r="I73" s="59">
        <f>ROUND(IF('Indicator Data'!H76=0,0,IF(LOG('Indicator Data'!H76)&gt;I$194,10,IF(LOG('Indicator Data'!H76)&lt;I$195,0,10-(I$194-LOG('Indicator Data'!H76))/(I$194-I$195)*10))),1)</f>
        <v>9.1</v>
      </c>
      <c r="J73" s="59">
        <f t="shared" si="63"/>
        <v>8.6999999999999993</v>
      </c>
      <c r="K73" s="59">
        <f>ROUND(IF('Indicator Data'!I76=0,0,IF(LOG('Indicator Data'!I76)&gt;K$194,10,IF(LOG('Indicator Data'!I76)&lt;K$195,0,10-(K$194-LOG('Indicator Data'!I76))/(K$194-K$195)*10))),1)</f>
        <v>6.8</v>
      </c>
      <c r="L73" s="59">
        <f t="shared" si="64"/>
        <v>7.9</v>
      </c>
      <c r="M73" s="59">
        <f>ROUND(IF('Indicator Data'!J76=0,0,IF(LOG('Indicator Data'!J76)&gt;M$194,10,IF(LOG('Indicator Data'!J76)&lt;M$195,0,10-(M$194-LOG('Indicator Data'!J76))/(M$194-M$195)*10))),1)</f>
        <v>10</v>
      </c>
      <c r="N73" s="60">
        <f>'Indicator Data'!C76/'Indicator Data'!$BD76</f>
        <v>1.766110266571105E-3</v>
      </c>
      <c r="O73" s="60">
        <f>'Indicator Data'!D76/'Indicator Data'!$BD76</f>
        <v>0</v>
      </c>
      <c r="P73" s="60">
        <f>IF(F73=0.1,0,'Indicator Data'!E76/'Indicator Data'!$BD76)</f>
        <v>2.6486430625314661E-3</v>
      </c>
      <c r="Q73" s="60">
        <f>'Indicator Data'!F76/'Indicator Data'!$BD76</f>
        <v>3.4319109467526551E-6</v>
      </c>
      <c r="R73" s="60">
        <f>'Indicator Data'!G76/'Indicator Data'!$BD76</f>
        <v>1.9065200969918008E-2</v>
      </c>
      <c r="S73" s="60">
        <f>'Indicator Data'!H76/'Indicator Data'!$BD76</f>
        <v>2.1391807242094412E-3</v>
      </c>
      <c r="T73" s="60">
        <f>'Indicator Data'!I76/'Indicator Data'!$BD76</f>
        <v>2.44895325124068E-3</v>
      </c>
      <c r="U73" s="60">
        <f>'Indicator Data'!J76/'Indicator Data'!$BD76</f>
        <v>1.5991453843110931E-2</v>
      </c>
      <c r="V73" s="59">
        <f t="shared" si="65"/>
        <v>8.8000000000000007</v>
      </c>
      <c r="W73" s="59">
        <f t="shared" si="66"/>
        <v>0</v>
      </c>
      <c r="X73" s="59">
        <f t="shared" si="67"/>
        <v>6</v>
      </c>
      <c r="Y73" s="59">
        <f t="shared" si="68"/>
        <v>1.8</v>
      </c>
      <c r="Z73" s="59">
        <f t="shared" si="69"/>
        <v>6.7</v>
      </c>
      <c r="AA73" s="59">
        <f t="shared" si="70"/>
        <v>10</v>
      </c>
      <c r="AB73" s="59">
        <f t="shared" si="71"/>
        <v>4.3</v>
      </c>
      <c r="AC73" s="59">
        <f t="shared" si="72"/>
        <v>8.4</v>
      </c>
      <c r="AD73" s="59">
        <f t="shared" si="73"/>
        <v>2.4</v>
      </c>
      <c r="AE73" s="59">
        <f t="shared" si="74"/>
        <v>6.3</v>
      </c>
      <c r="AF73" s="59">
        <f t="shared" si="75"/>
        <v>5.3</v>
      </c>
      <c r="AG73" s="59">
        <f>ROUND(IF('Indicator Data'!K76=0,0,IF('Indicator Data'!K76&gt;AG$194,10,IF('Indicator Data'!K76&lt;AG$195,0,10-(AG$194-'Indicator Data'!K76)/(AG$194-AG$195)*10))),1)</f>
        <v>5.0999999999999996</v>
      </c>
      <c r="AH73" s="59">
        <f t="shared" si="76"/>
        <v>8.5</v>
      </c>
      <c r="AI73" s="59">
        <f t="shared" si="77"/>
        <v>0.1</v>
      </c>
      <c r="AJ73" s="59">
        <f t="shared" si="78"/>
        <v>9.1999999999999993</v>
      </c>
      <c r="AK73" s="59">
        <f t="shared" si="79"/>
        <v>6.7</v>
      </c>
      <c r="AL73" s="59">
        <f t="shared" si="80"/>
        <v>8.1999999999999993</v>
      </c>
      <c r="AM73" s="59">
        <f t="shared" si="81"/>
        <v>4.5999999999999996</v>
      </c>
      <c r="AN73" s="59">
        <f t="shared" si="82"/>
        <v>8.6</v>
      </c>
      <c r="AO73" s="61">
        <f t="shared" si="83"/>
        <v>5.7</v>
      </c>
      <c r="AP73" s="61">
        <f t="shared" si="84"/>
        <v>4.3</v>
      </c>
      <c r="AQ73" s="61">
        <f t="shared" si="85"/>
        <v>6.3</v>
      </c>
      <c r="AR73" s="61">
        <f t="shared" si="86"/>
        <v>7.2</v>
      </c>
      <c r="AS73" s="59">
        <f t="shared" si="87"/>
        <v>6.9</v>
      </c>
      <c r="AT73" s="59">
        <f>IF('Indicator Data'!L76="No data","x",IF('Indicator Data'!BE76&lt;1000,"x",ROUND((IF('Indicator Data'!L76&gt;AT$194,10,IF('Indicator Data'!L76&lt;AT$195,0,10-(AT$194-'Indicator Data'!L76)/(AT$194-AT$195)*10))),1)))</f>
        <v>1</v>
      </c>
      <c r="AU73" s="61">
        <f t="shared" si="88"/>
        <v>4</v>
      </c>
      <c r="AV73" s="62">
        <f t="shared" si="89"/>
        <v>5.6</v>
      </c>
      <c r="AW73" s="59">
        <f>ROUND(IF('Indicator Data'!M76=0,0,IF('Indicator Data'!M76&gt;AW$194,10,IF('Indicator Data'!M76&lt;AW$195,0,10-(AW$194-'Indicator Data'!M76)/(AW$194-AW$195)*10))),1)</f>
        <v>7.6</v>
      </c>
      <c r="AX73" s="59">
        <f>ROUND(IF('Indicator Data'!N76=0,0,IF(LOG('Indicator Data'!N76)&gt;LOG(AX$194),10,IF(LOG('Indicator Data'!N76)&lt;LOG(AX$195),0,10-(LOG(AX$194)-LOG('Indicator Data'!N76))/(LOG(AX$194)-LOG(AX$195))*10))),1)</f>
        <v>6.4</v>
      </c>
      <c r="AY73" s="61">
        <f t="shared" si="90"/>
        <v>7</v>
      </c>
      <c r="AZ73" s="59">
        <f>'Indicator Data'!O76</f>
        <v>0</v>
      </c>
      <c r="BA73" s="59">
        <f>'Indicator Data'!P76</f>
        <v>0</v>
      </c>
      <c r="BB73" s="61">
        <f t="shared" si="91"/>
        <v>0</v>
      </c>
      <c r="BC73" s="62">
        <f t="shared" si="92"/>
        <v>4.9000000000000004</v>
      </c>
      <c r="BD73" s="16"/>
      <c r="BE73" s="108"/>
    </row>
    <row r="74" spans="1:57" s="4" customFormat="1" x14ac:dyDescent="0.25">
      <c r="A74" s="131" t="s">
        <v>136</v>
      </c>
      <c r="B74" s="63" t="s">
        <v>135</v>
      </c>
      <c r="C74" s="59">
        <f>ROUND(IF('Indicator Data'!C77=0,0.1,IF(LOG('Indicator Data'!C77)&gt;C$194,10,IF(LOG('Indicator Data'!C77)&lt;C$195,0,10-(C$194-LOG('Indicator Data'!C77))/(C$194-C$195)*10))),1)</f>
        <v>8.1</v>
      </c>
      <c r="D74" s="59">
        <f>ROUND(IF('Indicator Data'!D77=0,0.1,IF(LOG('Indicator Data'!D77)&gt;D$194,10,IF(LOG('Indicator Data'!D77)&lt;D$195,0,10-(D$194-LOG('Indicator Data'!D77))/(D$194-D$195)*10))),1)</f>
        <v>0.1</v>
      </c>
      <c r="E74" s="59">
        <f t="shared" si="62"/>
        <v>5.4</v>
      </c>
      <c r="F74" s="59">
        <f>ROUND(IF('Indicator Data'!E77="No data",0.1,IF('Indicator Data'!E77=0,0,IF(LOG('Indicator Data'!E77)&gt;F$194,10,IF(LOG('Indicator Data'!E77)&lt;F$195,0,10-(F$194-LOG('Indicator Data'!E77))/(F$194-F$195)*10)))),1)</f>
        <v>6.5</v>
      </c>
      <c r="G74" s="59">
        <f>ROUND(IF('Indicator Data'!F77=0,0,IF(LOG('Indicator Data'!F77)&gt;G$194,10,IF(LOG('Indicator Data'!F77)&lt;G$195,0,10-(G$194-LOG('Indicator Data'!F77))/(G$194-G$195)*10))),1)</f>
        <v>6.4</v>
      </c>
      <c r="H74" s="59">
        <f>ROUND(IF('Indicator Data'!G77=0,0,IF(LOG('Indicator Data'!G77)&gt;H$194,10,IF(LOG('Indicator Data'!G77)&lt;H$195,0,10-(H$194-LOG('Indicator Data'!G77))/(H$194-H$195)*10))),1)</f>
        <v>6.8</v>
      </c>
      <c r="I74" s="59">
        <f>ROUND(IF('Indicator Data'!H77=0,0,IF(LOG('Indicator Data'!H77)&gt;I$194,10,IF(LOG('Indicator Data'!H77)&lt;I$195,0,10-(I$194-LOG('Indicator Data'!H77))/(I$194-I$195)*10))),1)</f>
        <v>8</v>
      </c>
      <c r="J74" s="59">
        <f t="shared" si="63"/>
        <v>7.4</v>
      </c>
      <c r="K74" s="59">
        <f>ROUND(IF('Indicator Data'!I77=0,0,IF(LOG('Indicator Data'!I77)&gt;K$194,10,IF(LOG('Indicator Data'!I77)&lt;K$195,0,10-(K$194-LOG('Indicator Data'!I77))/(K$194-K$195)*10))),1)</f>
        <v>5</v>
      </c>
      <c r="L74" s="59">
        <f t="shared" si="64"/>
        <v>6.3</v>
      </c>
      <c r="M74" s="59">
        <f>ROUND(IF('Indicator Data'!J77=0,0,IF(LOG('Indicator Data'!J77)&gt;M$194,10,IF(LOG('Indicator Data'!J77)&lt;M$195,0,10-(M$194-LOG('Indicator Data'!J77))/(M$194-M$195)*10))),1)</f>
        <v>8.9</v>
      </c>
      <c r="N74" s="60">
        <f>'Indicator Data'!C77/'Indicator Data'!$BD77</f>
        <v>2.1396855766997926E-3</v>
      </c>
      <c r="O74" s="60">
        <f>'Indicator Data'!D77/'Indicator Data'!$BD77</f>
        <v>0</v>
      </c>
      <c r="P74" s="60">
        <f>IF(F74=0.1,0,'Indicator Data'!E77/'Indicator Data'!$BD77)</f>
        <v>4.9391219606453899E-3</v>
      </c>
      <c r="Q74" s="60">
        <f>'Indicator Data'!F77/'Indicator Data'!$BD77</f>
        <v>8.4529322727126327E-6</v>
      </c>
      <c r="R74" s="60">
        <f>'Indicator Data'!G77/'Indicator Data'!$BD77</f>
        <v>6.9549399375221409E-3</v>
      </c>
      <c r="S74" s="60">
        <f>'Indicator Data'!H77/'Indicator Data'!$BD77</f>
        <v>5.0505845222376089E-4</v>
      </c>
      <c r="T74" s="60">
        <f>'Indicator Data'!I77/'Indicator Data'!$BD77</f>
        <v>4.1640501111075333E-4</v>
      </c>
      <c r="U74" s="60">
        <f>'Indicator Data'!J77/'Indicator Data'!$BD77</f>
        <v>4.5177288976200446E-3</v>
      </c>
      <c r="V74" s="59">
        <f t="shared" si="65"/>
        <v>10</v>
      </c>
      <c r="W74" s="59">
        <f t="shared" si="66"/>
        <v>0</v>
      </c>
      <c r="X74" s="59">
        <f t="shared" si="67"/>
        <v>7.6</v>
      </c>
      <c r="Y74" s="59">
        <f t="shared" si="68"/>
        <v>3.3</v>
      </c>
      <c r="Z74" s="59">
        <f t="shared" si="69"/>
        <v>7.6</v>
      </c>
      <c r="AA74" s="59">
        <f t="shared" si="70"/>
        <v>3.9</v>
      </c>
      <c r="AB74" s="59">
        <f t="shared" si="71"/>
        <v>1</v>
      </c>
      <c r="AC74" s="59">
        <f t="shared" si="72"/>
        <v>2.6</v>
      </c>
      <c r="AD74" s="59">
        <f t="shared" si="73"/>
        <v>0.4</v>
      </c>
      <c r="AE74" s="59">
        <f t="shared" si="74"/>
        <v>1.6</v>
      </c>
      <c r="AF74" s="59">
        <f t="shared" si="75"/>
        <v>1.5</v>
      </c>
      <c r="AG74" s="59">
        <f>ROUND(IF('Indicator Data'!K77=0,0,IF('Indicator Data'!K77&gt;AG$194,10,IF('Indicator Data'!K77&lt;AG$195,0,10-(AG$194-'Indicator Data'!K77)/(AG$194-AG$195)*10))),1)</f>
        <v>9.1</v>
      </c>
      <c r="AH74" s="59">
        <f t="shared" si="76"/>
        <v>9.1</v>
      </c>
      <c r="AI74" s="59">
        <f t="shared" si="77"/>
        <v>0.1</v>
      </c>
      <c r="AJ74" s="59">
        <f t="shared" si="78"/>
        <v>5.4</v>
      </c>
      <c r="AK74" s="59">
        <f t="shared" si="79"/>
        <v>4.5</v>
      </c>
      <c r="AL74" s="59">
        <f t="shared" si="80"/>
        <v>5</v>
      </c>
      <c r="AM74" s="59">
        <f t="shared" si="81"/>
        <v>2.7</v>
      </c>
      <c r="AN74" s="59">
        <f t="shared" si="82"/>
        <v>6.5</v>
      </c>
      <c r="AO74" s="61">
        <f t="shared" si="83"/>
        <v>6.6</v>
      </c>
      <c r="AP74" s="61">
        <f t="shared" si="84"/>
        <v>5.0999999999999996</v>
      </c>
      <c r="AQ74" s="61">
        <f t="shared" si="85"/>
        <v>7</v>
      </c>
      <c r="AR74" s="61">
        <f t="shared" si="86"/>
        <v>4.3</v>
      </c>
      <c r="AS74" s="59">
        <f t="shared" si="87"/>
        <v>7.8</v>
      </c>
      <c r="AT74" s="59">
        <f>IF('Indicator Data'!L77="No data","x",IF('Indicator Data'!BE77&lt;1000,"x",ROUND((IF('Indicator Data'!L77&gt;AT$194,10,IF('Indicator Data'!L77&lt;AT$195,0,10-(AT$194-'Indicator Data'!L77)/(AT$194-AT$195)*10))),1)))</f>
        <v>1</v>
      </c>
      <c r="AU74" s="61">
        <f t="shared" si="88"/>
        <v>4.4000000000000004</v>
      </c>
      <c r="AV74" s="62">
        <f t="shared" si="89"/>
        <v>5.6</v>
      </c>
      <c r="AW74" s="59">
        <f>ROUND(IF('Indicator Data'!M77=0,0,IF('Indicator Data'!M77&gt;AW$194,10,IF('Indicator Data'!M77&lt;AW$195,0,10-(AW$194-'Indicator Data'!M77)/(AW$194-AW$195)*10))),1)</f>
        <v>5.5</v>
      </c>
      <c r="AX74" s="59">
        <f>ROUND(IF('Indicator Data'!N77=0,0,IF(LOG('Indicator Data'!N77)&gt;LOG(AX$194),10,IF(LOG('Indicator Data'!N77)&lt;LOG(AX$195),0,10-(LOG(AX$194)-LOG('Indicator Data'!N77))/(LOG(AX$194)-LOG(AX$195))*10))),1)</f>
        <v>4.4000000000000004</v>
      </c>
      <c r="AY74" s="61">
        <f t="shared" si="90"/>
        <v>5</v>
      </c>
      <c r="AZ74" s="59">
        <f>'Indicator Data'!O77</f>
        <v>0</v>
      </c>
      <c r="BA74" s="59">
        <f>'Indicator Data'!P77</f>
        <v>0</v>
      </c>
      <c r="BB74" s="61">
        <f t="shared" si="91"/>
        <v>0</v>
      </c>
      <c r="BC74" s="62">
        <f t="shared" si="92"/>
        <v>3.5</v>
      </c>
      <c r="BD74" s="16"/>
      <c r="BE74" s="108"/>
    </row>
    <row r="75" spans="1:57" s="4" customFormat="1" x14ac:dyDescent="0.25">
      <c r="A75" s="131" t="s">
        <v>138</v>
      </c>
      <c r="B75" s="63" t="s">
        <v>137</v>
      </c>
      <c r="C75" s="59">
        <f>ROUND(IF('Indicator Data'!C78=0,0.1,IF(LOG('Indicator Data'!C78)&gt;C$194,10,IF(LOG('Indicator Data'!C78)&lt;C$195,0,10-(C$194-LOG('Indicator Data'!C78))/(C$194-C$195)*10))),1)</f>
        <v>7.4</v>
      </c>
      <c r="D75" s="59">
        <f>ROUND(IF('Indicator Data'!D78=0,0.1,IF(LOG('Indicator Data'!D78)&gt;D$194,10,IF(LOG('Indicator Data'!D78)&lt;D$195,0,10-(D$194-LOG('Indicator Data'!D78))/(D$194-D$195)*10))),1)</f>
        <v>0.1</v>
      </c>
      <c r="E75" s="59">
        <f t="shared" si="62"/>
        <v>4.7</v>
      </c>
      <c r="F75" s="59">
        <f>ROUND(IF('Indicator Data'!E78="No data",0.1,IF('Indicator Data'!E78=0,0,IF(LOG('Indicator Data'!E78)&gt;F$194,10,IF(LOG('Indicator Data'!E78)&lt;F$195,0,10-(F$194-LOG('Indicator Data'!E78))/(F$194-F$195)*10)))),1)</f>
        <v>7.6</v>
      </c>
      <c r="G75" s="59">
        <f>ROUND(IF('Indicator Data'!F78=0,0,IF(LOG('Indicator Data'!F78)&gt;G$194,10,IF(LOG('Indicator Data'!F78)&lt;G$195,0,10-(G$194-LOG('Indicator Data'!F78))/(G$194-G$195)*10))),1)</f>
        <v>0</v>
      </c>
      <c r="H75" s="59">
        <f>ROUND(IF('Indicator Data'!G78=0,0,IF(LOG('Indicator Data'!G78)&gt;H$194,10,IF(LOG('Indicator Data'!G78)&lt;H$195,0,10-(H$194-LOG('Indicator Data'!G78))/(H$194-H$195)*10))),1)</f>
        <v>0</v>
      </c>
      <c r="I75" s="59">
        <f>ROUND(IF('Indicator Data'!H78=0,0,IF(LOG('Indicator Data'!H78)&gt;I$194,10,IF(LOG('Indicator Data'!H78)&lt;I$195,0,10-(I$194-LOG('Indicator Data'!H78))/(I$194-I$195)*10))),1)</f>
        <v>0</v>
      </c>
      <c r="J75" s="59">
        <f t="shared" si="63"/>
        <v>0</v>
      </c>
      <c r="K75" s="59">
        <f>ROUND(IF('Indicator Data'!I78=0,0,IF(LOG('Indicator Data'!I78)&gt;K$194,10,IF(LOG('Indicator Data'!I78)&lt;K$195,0,10-(K$194-LOG('Indicator Data'!I78))/(K$194-K$195)*10))),1)</f>
        <v>0</v>
      </c>
      <c r="L75" s="59">
        <f t="shared" si="64"/>
        <v>0</v>
      </c>
      <c r="M75" s="59">
        <f>ROUND(IF('Indicator Data'!J78=0,0,IF(LOG('Indicator Data'!J78)&gt;M$194,10,IF(LOG('Indicator Data'!J78)&lt;M$195,0,10-(M$194-LOG('Indicator Data'!J78))/(M$194-M$195)*10))),1)</f>
        <v>0</v>
      </c>
      <c r="N75" s="60">
        <f>'Indicator Data'!C78/'Indicator Data'!$BD78</f>
        <v>9.6220584237249255E-4</v>
      </c>
      <c r="O75" s="60">
        <f>'Indicator Data'!D78/'Indicator Data'!$BD78</f>
        <v>0</v>
      </c>
      <c r="P75" s="60">
        <f>IF(F75=0.1,0,'Indicator Data'!E78/'Indicator Data'!$BD78)</f>
        <v>1.1008073569709821E-2</v>
      </c>
      <c r="Q75" s="60">
        <f>'Indicator Data'!F78/'Indicator Data'!$BD78</f>
        <v>0</v>
      </c>
      <c r="R75" s="60">
        <f>'Indicator Data'!G78/'Indicator Data'!$BD78</f>
        <v>0</v>
      </c>
      <c r="S75" s="60">
        <f>'Indicator Data'!H78/'Indicator Data'!$BD78</f>
        <v>0</v>
      </c>
      <c r="T75" s="60">
        <f>'Indicator Data'!I78/'Indicator Data'!$BD78</f>
        <v>0</v>
      </c>
      <c r="U75" s="60">
        <f>'Indicator Data'!J78/'Indicator Data'!$BD78</f>
        <v>0</v>
      </c>
      <c r="V75" s="59">
        <f t="shared" si="65"/>
        <v>4.8</v>
      </c>
      <c r="W75" s="59">
        <f t="shared" si="66"/>
        <v>0</v>
      </c>
      <c r="X75" s="59">
        <f t="shared" si="67"/>
        <v>2.7</v>
      </c>
      <c r="Y75" s="59">
        <f t="shared" si="68"/>
        <v>7.3</v>
      </c>
      <c r="Z75" s="59">
        <f t="shared" si="69"/>
        <v>0</v>
      </c>
      <c r="AA75" s="59">
        <f t="shared" si="70"/>
        <v>0</v>
      </c>
      <c r="AB75" s="59">
        <f t="shared" si="71"/>
        <v>0</v>
      </c>
      <c r="AC75" s="59">
        <f t="shared" si="72"/>
        <v>0</v>
      </c>
      <c r="AD75" s="59">
        <f t="shared" si="73"/>
        <v>0</v>
      </c>
      <c r="AE75" s="59">
        <f t="shared" si="74"/>
        <v>0</v>
      </c>
      <c r="AF75" s="59">
        <f t="shared" si="75"/>
        <v>0</v>
      </c>
      <c r="AG75" s="59">
        <f>ROUND(IF('Indicator Data'!K78=0,0,IF('Indicator Data'!K78&gt;AG$194,10,IF('Indicator Data'!K78&lt;AG$195,0,10-(AG$194-'Indicator Data'!K78)/(AG$194-AG$195)*10))),1)</f>
        <v>3</v>
      </c>
      <c r="AH75" s="59">
        <f t="shared" si="76"/>
        <v>6.1</v>
      </c>
      <c r="AI75" s="59">
        <f t="shared" si="77"/>
        <v>0.1</v>
      </c>
      <c r="AJ75" s="59">
        <f t="shared" si="78"/>
        <v>0</v>
      </c>
      <c r="AK75" s="59">
        <f t="shared" si="79"/>
        <v>0</v>
      </c>
      <c r="AL75" s="59">
        <f t="shared" si="80"/>
        <v>0</v>
      </c>
      <c r="AM75" s="59">
        <f t="shared" si="81"/>
        <v>0</v>
      </c>
      <c r="AN75" s="59">
        <f t="shared" si="82"/>
        <v>0</v>
      </c>
      <c r="AO75" s="61">
        <f t="shared" si="83"/>
        <v>3.8</v>
      </c>
      <c r="AP75" s="61">
        <f t="shared" si="84"/>
        <v>7.5</v>
      </c>
      <c r="AQ75" s="61">
        <f t="shared" si="85"/>
        <v>0</v>
      </c>
      <c r="AR75" s="61">
        <f t="shared" si="86"/>
        <v>0</v>
      </c>
      <c r="AS75" s="59">
        <f t="shared" si="87"/>
        <v>1.5</v>
      </c>
      <c r="AT75" s="59">
        <f>IF('Indicator Data'!L78="No data","x",IF('Indicator Data'!BE78&lt;1000,"x",ROUND((IF('Indicator Data'!L78&gt;AT$194,10,IF('Indicator Data'!L78&lt;AT$195,0,10-(AT$194-'Indicator Data'!L78)/(AT$194-AT$195)*10))),1)))</f>
        <v>6.1</v>
      </c>
      <c r="AU75" s="61">
        <f t="shared" si="88"/>
        <v>3.8</v>
      </c>
      <c r="AV75" s="62">
        <f t="shared" si="89"/>
        <v>3.6</v>
      </c>
      <c r="AW75" s="59">
        <f>ROUND(IF('Indicator Data'!M78=0,0,IF('Indicator Data'!M78&gt;AW$194,10,IF('Indicator Data'!M78&lt;AW$195,0,10-(AW$194-'Indicator Data'!M78)/(AW$194-AW$195)*10))),1)</f>
        <v>0.2</v>
      </c>
      <c r="AX75" s="59">
        <f>ROUND(IF('Indicator Data'!N78=0,0,IF(LOG('Indicator Data'!N78)&gt;LOG(AX$194),10,IF(LOG('Indicator Data'!N78)&lt;LOG(AX$195),0,10-(LOG(AX$194)-LOG('Indicator Data'!N78))/(LOG(AX$194)-LOG(AX$195))*10))),1)</f>
        <v>0</v>
      </c>
      <c r="AY75" s="61">
        <f t="shared" si="90"/>
        <v>0.1</v>
      </c>
      <c r="AZ75" s="59">
        <f>'Indicator Data'!O78</f>
        <v>0</v>
      </c>
      <c r="BA75" s="59">
        <f>'Indicator Data'!P78</f>
        <v>0</v>
      </c>
      <c r="BB75" s="61">
        <f t="shared" si="91"/>
        <v>0</v>
      </c>
      <c r="BC75" s="62">
        <f t="shared" si="92"/>
        <v>0.1</v>
      </c>
      <c r="BD75" s="16"/>
      <c r="BE75" s="108"/>
    </row>
    <row r="76" spans="1:57" s="4" customFormat="1" x14ac:dyDescent="0.25">
      <c r="A76" s="131" t="s">
        <v>140</v>
      </c>
      <c r="B76" s="63" t="s">
        <v>139</v>
      </c>
      <c r="C76" s="59">
        <f>ROUND(IF('Indicator Data'!C79=0,0.1,IF(LOG('Indicator Data'!C79)&gt;C$194,10,IF(LOG('Indicator Data'!C79)&lt;C$195,0,10-(C$194-LOG('Indicator Data'!C79))/(C$194-C$195)*10))),1)</f>
        <v>4.4000000000000004</v>
      </c>
      <c r="D76" s="59">
        <f>ROUND(IF('Indicator Data'!D79=0,0.1,IF(LOG('Indicator Data'!D79)&gt;D$194,10,IF(LOG('Indicator Data'!D79)&lt;D$195,0,10-(D$194-LOG('Indicator Data'!D79))/(D$194-D$195)*10))),1)</f>
        <v>4</v>
      </c>
      <c r="E76" s="59">
        <f t="shared" si="62"/>
        <v>4.2</v>
      </c>
      <c r="F76" s="59">
        <f>ROUND(IF('Indicator Data'!E79="No data",0.1,IF('Indicator Data'!E79=0,0,IF(LOG('Indicator Data'!E79)&gt;F$194,10,IF(LOG('Indicator Data'!E79)&lt;F$195,0,10-(F$194-LOG('Indicator Data'!E79))/(F$194-F$195)*10)))),1)</f>
        <v>0.1</v>
      </c>
      <c r="G76" s="59">
        <f>ROUND(IF('Indicator Data'!F79=0,0,IF(LOG('Indicator Data'!F79)&gt;G$194,10,IF(LOG('Indicator Data'!F79)&lt;G$195,0,10-(G$194-LOG('Indicator Data'!F79))/(G$194-G$195)*10))),1)</f>
        <v>0</v>
      </c>
      <c r="H76" s="59">
        <f>ROUND(IF('Indicator Data'!G79=0,0,IF(LOG('Indicator Data'!G79)&gt;H$194,10,IF(LOG('Indicator Data'!G79)&lt;H$195,0,10-(H$194-LOG('Indicator Data'!G79))/(H$194-H$195)*10))),1)</f>
        <v>0</v>
      </c>
      <c r="I76" s="59">
        <f>ROUND(IF('Indicator Data'!H79=0,0,IF(LOG('Indicator Data'!H79)&gt;I$194,10,IF(LOG('Indicator Data'!H79)&lt;I$195,0,10-(I$194-LOG('Indicator Data'!H79))/(I$194-I$195)*10))),1)</f>
        <v>0</v>
      </c>
      <c r="J76" s="59">
        <f t="shared" si="63"/>
        <v>0</v>
      </c>
      <c r="K76" s="59">
        <f>ROUND(IF('Indicator Data'!I79=0,0,IF(LOG('Indicator Data'!I79)&gt;K$194,10,IF(LOG('Indicator Data'!I79)&lt;K$195,0,10-(K$194-LOG('Indicator Data'!I79))/(K$194-K$195)*10))),1)</f>
        <v>0</v>
      </c>
      <c r="L76" s="59">
        <f t="shared" si="64"/>
        <v>0</v>
      </c>
      <c r="M76" s="59">
        <f>ROUND(IF('Indicator Data'!J79=0,0,IF(LOG('Indicator Data'!J79)&gt;M$194,10,IF(LOG('Indicator Data'!J79)&lt;M$195,0,10-(M$194-LOG('Indicator Data'!J79))/(M$194-M$195)*10))),1)</f>
        <v>0</v>
      </c>
      <c r="N76" s="60">
        <f>'Indicator Data'!C79/'Indicator Data'!$BD79</f>
        <v>1.7538249831746328E-3</v>
      </c>
      <c r="O76" s="60">
        <f>'Indicator Data'!D79/'Indicator Data'!$BD79</f>
        <v>4.8621757736605351E-4</v>
      </c>
      <c r="P76" s="60">
        <f>IF(F76=0.1,0,'Indicator Data'!E79/'Indicator Data'!$BD79)</f>
        <v>0</v>
      </c>
      <c r="Q76" s="60">
        <f>'Indicator Data'!F79/'Indicator Data'!$BD79</f>
        <v>0</v>
      </c>
      <c r="R76" s="60">
        <f>'Indicator Data'!G79/'Indicator Data'!$BD79</f>
        <v>0</v>
      </c>
      <c r="S76" s="60">
        <f>'Indicator Data'!H79/'Indicator Data'!$BD79</f>
        <v>0</v>
      </c>
      <c r="T76" s="60">
        <f>'Indicator Data'!I79/'Indicator Data'!$BD79</f>
        <v>0</v>
      </c>
      <c r="U76" s="60">
        <f>'Indicator Data'!J79/'Indicator Data'!$BD79</f>
        <v>0</v>
      </c>
      <c r="V76" s="59">
        <f t="shared" si="65"/>
        <v>8.8000000000000007</v>
      </c>
      <c r="W76" s="59">
        <f t="shared" si="66"/>
        <v>4.9000000000000004</v>
      </c>
      <c r="X76" s="59">
        <f t="shared" si="67"/>
        <v>7.3</v>
      </c>
      <c r="Y76" s="59">
        <f t="shared" si="68"/>
        <v>0.1</v>
      </c>
      <c r="Z76" s="59">
        <f t="shared" si="69"/>
        <v>0</v>
      </c>
      <c r="AA76" s="59">
        <f t="shared" si="70"/>
        <v>0</v>
      </c>
      <c r="AB76" s="59">
        <f t="shared" si="71"/>
        <v>0</v>
      </c>
      <c r="AC76" s="59">
        <f t="shared" si="72"/>
        <v>0</v>
      </c>
      <c r="AD76" s="59">
        <f t="shared" si="73"/>
        <v>0</v>
      </c>
      <c r="AE76" s="59">
        <f t="shared" si="74"/>
        <v>0</v>
      </c>
      <c r="AF76" s="59">
        <f t="shared" si="75"/>
        <v>0</v>
      </c>
      <c r="AG76" s="59">
        <f>ROUND(IF('Indicator Data'!K79=0,0,IF('Indicator Data'!K79&gt;AG$194,10,IF('Indicator Data'!K79&lt;AG$195,0,10-(AG$194-'Indicator Data'!K79)/(AG$194-AG$195)*10))),1)</f>
        <v>0</v>
      </c>
      <c r="AH76" s="59">
        <f t="shared" si="76"/>
        <v>6.6</v>
      </c>
      <c r="AI76" s="59">
        <f t="shared" si="77"/>
        <v>4.5</v>
      </c>
      <c r="AJ76" s="59">
        <f t="shared" si="78"/>
        <v>0</v>
      </c>
      <c r="AK76" s="59">
        <f t="shared" si="79"/>
        <v>0</v>
      </c>
      <c r="AL76" s="59">
        <f t="shared" si="80"/>
        <v>0</v>
      </c>
      <c r="AM76" s="59">
        <f t="shared" si="81"/>
        <v>0</v>
      </c>
      <c r="AN76" s="59">
        <f t="shared" si="82"/>
        <v>0</v>
      </c>
      <c r="AO76" s="61">
        <f t="shared" si="83"/>
        <v>6</v>
      </c>
      <c r="AP76" s="61">
        <f t="shared" si="84"/>
        <v>0.1</v>
      </c>
      <c r="AQ76" s="61">
        <f t="shared" si="85"/>
        <v>0</v>
      </c>
      <c r="AR76" s="61">
        <f t="shared" si="86"/>
        <v>0</v>
      </c>
      <c r="AS76" s="59">
        <f t="shared" si="87"/>
        <v>0</v>
      </c>
      <c r="AT76" s="59" t="str">
        <f>IF('Indicator Data'!L79="No data","x",IF('Indicator Data'!BE79&lt;1000,"x",ROUND((IF('Indicator Data'!L79&gt;AT$194,10,IF('Indicator Data'!L79&lt;AT$195,0,10-(AT$194-'Indicator Data'!L79)/(AT$194-AT$195)*10))),1)))</f>
        <v>x</v>
      </c>
      <c r="AU76" s="61">
        <f t="shared" si="88"/>
        <v>0</v>
      </c>
      <c r="AV76" s="62">
        <f t="shared" si="89"/>
        <v>1.6</v>
      </c>
      <c r="AW76" s="59">
        <f>ROUND(IF('Indicator Data'!M79=0,0,IF('Indicator Data'!M79&gt;AW$194,10,IF('Indicator Data'!M79&lt;AW$195,0,10-(AW$194-'Indicator Data'!M79)/(AW$194-AW$195)*10))),1)</f>
        <v>0</v>
      </c>
      <c r="AX76" s="59">
        <f>ROUND(IF('Indicator Data'!N79=0,0,IF(LOG('Indicator Data'!N79)&gt;LOG(AX$194),10,IF(LOG('Indicator Data'!N79)&lt;LOG(AX$195),0,10-(LOG(AX$194)-LOG('Indicator Data'!N79))/(LOG(AX$194)-LOG(AX$195))*10))),1)</f>
        <v>0</v>
      </c>
      <c r="AY76" s="61">
        <f t="shared" si="90"/>
        <v>0</v>
      </c>
      <c r="AZ76" s="59">
        <f>'Indicator Data'!O79</f>
        <v>0</v>
      </c>
      <c r="BA76" s="59">
        <f>'Indicator Data'!P79</f>
        <v>0</v>
      </c>
      <c r="BB76" s="61">
        <f t="shared" si="91"/>
        <v>0</v>
      </c>
      <c r="BC76" s="62">
        <f t="shared" si="92"/>
        <v>0</v>
      </c>
      <c r="BD76" s="16"/>
      <c r="BE76" s="108"/>
    </row>
    <row r="77" spans="1:57" s="4" customFormat="1" x14ac:dyDescent="0.25">
      <c r="A77" s="131" t="s">
        <v>142</v>
      </c>
      <c r="B77" s="63" t="s">
        <v>141</v>
      </c>
      <c r="C77" s="59">
        <f>ROUND(IF('Indicator Data'!C80=0,0.1,IF(LOG('Indicator Data'!C80)&gt;C$194,10,IF(LOG('Indicator Data'!C80)&lt;C$195,0,10-(C$194-LOG('Indicator Data'!C80))/(C$194-C$195)*10))),1)</f>
        <v>10</v>
      </c>
      <c r="D77" s="59">
        <f>ROUND(IF('Indicator Data'!D80=0,0.1,IF(LOG('Indicator Data'!D80)&gt;D$194,10,IF(LOG('Indicator Data'!D80)&lt;D$195,0,10-(D$194-LOG('Indicator Data'!D80))/(D$194-D$195)*10))),1)</f>
        <v>10</v>
      </c>
      <c r="E77" s="59">
        <f t="shared" si="62"/>
        <v>10</v>
      </c>
      <c r="F77" s="59">
        <f>ROUND(IF('Indicator Data'!E80="No data",0.1,IF('Indicator Data'!E80=0,0,IF(LOG('Indicator Data'!E80)&gt;F$194,10,IF(LOG('Indicator Data'!E80)&lt;F$195,0,10-(F$194-LOG('Indicator Data'!E80))/(F$194-F$195)*10)))),1)</f>
        <v>10</v>
      </c>
      <c r="G77" s="59">
        <f>ROUND(IF('Indicator Data'!F80=0,0,IF(LOG('Indicator Data'!F80)&gt;G$194,10,IF(LOG('Indicator Data'!F80)&lt;G$195,0,10-(G$194-LOG('Indicator Data'!F80))/(G$194-G$195)*10))),1)</f>
        <v>9.1999999999999993</v>
      </c>
      <c r="H77" s="59">
        <f>ROUND(IF('Indicator Data'!G80=0,0,IF(LOG('Indicator Data'!G80)&gt;H$194,10,IF(LOG('Indicator Data'!G80)&lt;H$195,0,10-(H$194-LOG('Indicator Data'!G80))/(H$194-H$195)*10))),1)</f>
        <v>10</v>
      </c>
      <c r="I77" s="59">
        <f>ROUND(IF('Indicator Data'!H80=0,0,IF(LOG('Indicator Data'!H80)&gt;I$194,10,IF(LOG('Indicator Data'!H80)&lt;I$195,0,10-(I$194-LOG('Indicator Data'!H80))/(I$194-I$195)*10))),1)</f>
        <v>9.3000000000000007</v>
      </c>
      <c r="J77" s="59">
        <f t="shared" si="63"/>
        <v>9.6999999999999993</v>
      </c>
      <c r="K77" s="59">
        <f>ROUND(IF('Indicator Data'!I80=0,0,IF(LOG('Indicator Data'!I80)&gt;K$194,10,IF(LOG('Indicator Data'!I80)&lt;K$195,0,10-(K$194-LOG('Indicator Data'!I80))/(K$194-K$195)*10))),1)</f>
        <v>9.6999999999999993</v>
      </c>
      <c r="L77" s="59">
        <f t="shared" si="64"/>
        <v>9.6999999999999993</v>
      </c>
      <c r="M77" s="59">
        <f>ROUND(IF('Indicator Data'!J80=0,0,IF(LOG('Indicator Data'!J80)&gt;M$194,10,IF(LOG('Indicator Data'!J80)&lt;M$195,0,10-(M$194-LOG('Indicator Data'!J80))/(M$194-M$195)*10))),1)</f>
        <v>10</v>
      </c>
      <c r="N77" s="60">
        <f>'Indicator Data'!C80/'Indicator Data'!$BD80</f>
        <v>6.2693211296732817E-4</v>
      </c>
      <c r="O77" s="60">
        <f>'Indicator Data'!D80/'Indicator Data'!$BD80</f>
        <v>6.4410215667049732E-5</v>
      </c>
      <c r="P77" s="60">
        <f>IF(F77=0.1,0,'Indicator Data'!E80/'Indicator Data'!$BD80)</f>
        <v>6.8165403575773083E-3</v>
      </c>
      <c r="Q77" s="60">
        <f>'Indicator Data'!F80/'Indicator Data'!$BD80</f>
        <v>2.5263276676584177E-6</v>
      </c>
      <c r="R77" s="60">
        <f>'Indicator Data'!G80/'Indicator Data'!$BD80</f>
        <v>1.2550521258502625E-3</v>
      </c>
      <c r="S77" s="60">
        <f>'Indicator Data'!H80/'Indicator Data'!$BD80</f>
        <v>2.5861647106495855E-5</v>
      </c>
      <c r="T77" s="60">
        <f>'Indicator Data'!I80/'Indicator Data'!$BD80</f>
        <v>5.5923692008601948E-4</v>
      </c>
      <c r="U77" s="60">
        <f>'Indicator Data'!J80/'Indicator Data'!$BD80</f>
        <v>2.270891322400926E-2</v>
      </c>
      <c r="V77" s="59">
        <f t="shared" si="65"/>
        <v>3.1</v>
      </c>
      <c r="W77" s="59">
        <f t="shared" si="66"/>
        <v>0.6</v>
      </c>
      <c r="X77" s="59">
        <f t="shared" si="67"/>
        <v>1.9</v>
      </c>
      <c r="Y77" s="59">
        <f t="shared" si="68"/>
        <v>4.5</v>
      </c>
      <c r="Z77" s="59">
        <f t="shared" si="69"/>
        <v>6.4</v>
      </c>
      <c r="AA77" s="59">
        <f t="shared" si="70"/>
        <v>0.7</v>
      </c>
      <c r="AB77" s="59">
        <f t="shared" si="71"/>
        <v>0.1</v>
      </c>
      <c r="AC77" s="59">
        <f t="shared" si="72"/>
        <v>0.4</v>
      </c>
      <c r="AD77" s="59">
        <f t="shared" si="73"/>
        <v>0.6</v>
      </c>
      <c r="AE77" s="59">
        <f t="shared" si="74"/>
        <v>0.5</v>
      </c>
      <c r="AF77" s="59">
        <f t="shared" si="75"/>
        <v>7.6</v>
      </c>
      <c r="AG77" s="59">
        <f>ROUND(IF('Indicator Data'!K80=0,0,IF('Indicator Data'!K80&gt;AG$194,10,IF('Indicator Data'!K80&lt;AG$195,0,10-(AG$194-'Indicator Data'!K80)/(AG$194-AG$195)*10))),1)</f>
        <v>7.1</v>
      </c>
      <c r="AH77" s="59">
        <f t="shared" si="76"/>
        <v>6.6</v>
      </c>
      <c r="AI77" s="59">
        <f t="shared" si="77"/>
        <v>5.3</v>
      </c>
      <c r="AJ77" s="59">
        <f t="shared" si="78"/>
        <v>5.4</v>
      </c>
      <c r="AK77" s="59">
        <f t="shared" si="79"/>
        <v>4.7</v>
      </c>
      <c r="AL77" s="59">
        <f t="shared" si="80"/>
        <v>5.0999999999999996</v>
      </c>
      <c r="AM77" s="59">
        <f t="shared" si="81"/>
        <v>5.2</v>
      </c>
      <c r="AN77" s="59">
        <f t="shared" si="82"/>
        <v>9.1</v>
      </c>
      <c r="AO77" s="61">
        <f t="shared" si="83"/>
        <v>7.9</v>
      </c>
      <c r="AP77" s="61">
        <f t="shared" si="84"/>
        <v>8.4</v>
      </c>
      <c r="AQ77" s="61">
        <f t="shared" si="85"/>
        <v>8.1</v>
      </c>
      <c r="AR77" s="61">
        <f t="shared" si="86"/>
        <v>7.2</v>
      </c>
      <c r="AS77" s="59">
        <f t="shared" si="87"/>
        <v>8.1</v>
      </c>
      <c r="AT77" s="59">
        <f>IF('Indicator Data'!L80="No data","x",IF('Indicator Data'!BE80&lt;1000,"x",ROUND((IF('Indicator Data'!L80&gt;AT$194,10,IF('Indicator Data'!L80&lt;AT$195,0,10-(AT$194-'Indicator Data'!L80)/(AT$194-AT$195)*10))),1)))</f>
        <v>4</v>
      </c>
      <c r="AU77" s="61">
        <f t="shared" si="88"/>
        <v>6.1</v>
      </c>
      <c r="AV77" s="62">
        <f t="shared" si="89"/>
        <v>7.6</v>
      </c>
      <c r="AW77" s="59">
        <f>ROUND(IF('Indicator Data'!M80=0,0,IF('Indicator Data'!M80&gt;AW$194,10,IF('Indicator Data'!M80&lt;AW$195,0,10-(AW$194-'Indicator Data'!M80)/(AW$194-AW$195)*10))),1)</f>
        <v>10</v>
      </c>
      <c r="AX77" s="59">
        <f>ROUND(IF('Indicator Data'!N80=0,0,IF(LOG('Indicator Data'!N80)&gt;LOG(AX$194),10,IF(LOG('Indicator Data'!N80)&lt;LOG(AX$195),0,10-(LOG(AX$194)-LOG('Indicator Data'!N80))/(LOG(AX$194)-LOG(AX$195))*10))),1)</f>
        <v>7.6</v>
      </c>
      <c r="AY77" s="61">
        <f t="shared" si="90"/>
        <v>9.1</v>
      </c>
      <c r="AZ77" s="59">
        <f>'Indicator Data'!O80</f>
        <v>0</v>
      </c>
      <c r="BA77" s="59">
        <f>'Indicator Data'!P80</f>
        <v>0</v>
      </c>
      <c r="BB77" s="61">
        <f t="shared" si="91"/>
        <v>0</v>
      </c>
      <c r="BC77" s="62">
        <f t="shared" si="92"/>
        <v>6.4</v>
      </c>
      <c r="BD77" s="16"/>
      <c r="BE77" s="108"/>
    </row>
    <row r="78" spans="1:57" s="4" customFormat="1" x14ac:dyDescent="0.25">
      <c r="A78" s="131" t="s">
        <v>144</v>
      </c>
      <c r="B78" s="63" t="s">
        <v>143</v>
      </c>
      <c r="C78" s="59">
        <f>ROUND(IF('Indicator Data'!C81=0,0.1,IF(LOG('Indicator Data'!C81)&gt;C$194,10,IF(LOG('Indicator Data'!C81)&lt;C$195,0,10-(C$194-LOG('Indicator Data'!C81))/(C$194-C$195)*10))),1)</f>
        <v>10</v>
      </c>
      <c r="D78" s="59">
        <f>ROUND(IF('Indicator Data'!D81=0,0.1,IF(LOG('Indicator Data'!D81)&gt;D$194,10,IF(LOG('Indicator Data'!D81)&lt;D$195,0,10-(D$194-LOG('Indicator Data'!D81))/(D$194-D$195)*10))),1)</f>
        <v>9.6</v>
      </c>
      <c r="E78" s="59">
        <f t="shared" si="62"/>
        <v>9.8000000000000007</v>
      </c>
      <c r="F78" s="59">
        <f>ROUND(IF('Indicator Data'!E81="No data",0.1,IF('Indicator Data'!E81=0,0,IF(LOG('Indicator Data'!E81)&gt;F$194,10,IF(LOG('Indicator Data'!E81)&lt;F$195,0,10-(F$194-LOG('Indicator Data'!E81))/(F$194-F$195)*10)))),1)</f>
        <v>10</v>
      </c>
      <c r="G78" s="59">
        <f>ROUND(IF('Indicator Data'!F81=0,0,IF(LOG('Indicator Data'!F81)&gt;G$194,10,IF(LOG('Indicator Data'!F81)&lt;G$195,0,10-(G$194-LOG('Indicator Data'!F81))/(G$194-G$195)*10))),1)</f>
        <v>10</v>
      </c>
      <c r="H78" s="59">
        <f>ROUND(IF('Indicator Data'!G81=0,0,IF(LOG('Indicator Data'!G81)&gt;H$194,10,IF(LOG('Indicator Data'!G81)&lt;H$195,0,10-(H$194-LOG('Indicator Data'!G81))/(H$194-H$195)*10))),1)</f>
        <v>7.6</v>
      </c>
      <c r="I78" s="59">
        <f>ROUND(IF('Indicator Data'!H81=0,0,IF(LOG('Indicator Data'!H81)&gt;I$194,10,IF(LOG('Indicator Data'!H81)&lt;I$195,0,10-(I$194-LOG('Indicator Data'!H81))/(I$194-I$195)*10))),1)</f>
        <v>8.5</v>
      </c>
      <c r="J78" s="59">
        <f t="shared" si="63"/>
        <v>8.1</v>
      </c>
      <c r="K78" s="59">
        <f>ROUND(IF('Indicator Data'!I81=0,0,IF(LOG('Indicator Data'!I81)&gt;K$194,10,IF(LOG('Indicator Data'!I81)&lt;K$195,0,10-(K$194-LOG('Indicator Data'!I81))/(K$194-K$195)*10))),1)</f>
        <v>9.1999999999999993</v>
      </c>
      <c r="L78" s="59">
        <f t="shared" si="64"/>
        <v>8.6999999999999993</v>
      </c>
      <c r="M78" s="59">
        <f>ROUND(IF('Indicator Data'!J81=0,0,IF(LOG('Indicator Data'!J81)&gt;M$194,10,IF(LOG('Indicator Data'!J81)&lt;M$195,0,10-(M$194-LOG('Indicator Data'!J81))/(M$194-M$195)*10))),1)</f>
        <v>8.8000000000000007</v>
      </c>
      <c r="N78" s="60">
        <f>'Indicator Data'!C81/'Indicator Data'!$BD81</f>
        <v>1.7119826211832883E-3</v>
      </c>
      <c r="O78" s="60">
        <f>'Indicator Data'!D81/'Indicator Data'!$BD81</f>
        <v>2.9965870074644259E-5</v>
      </c>
      <c r="P78" s="60">
        <f>IF(F78=0.1,0,'Indicator Data'!E81/'Indicator Data'!$BD81)</f>
        <v>4.5311360689929848E-3</v>
      </c>
      <c r="Q78" s="60">
        <f>'Indicator Data'!F81/'Indicator Data'!$BD81</f>
        <v>4.6337552503868218E-5</v>
      </c>
      <c r="R78" s="60">
        <f>'Indicator Data'!G81/'Indicator Data'!$BD81</f>
        <v>4.3968728923384078E-4</v>
      </c>
      <c r="S78" s="60">
        <f>'Indicator Data'!H81/'Indicator Data'!$BD81</f>
        <v>3.3432001237209792E-5</v>
      </c>
      <c r="T78" s="60">
        <f>'Indicator Data'!I81/'Indicator Data'!$BD81</f>
        <v>1.5593484131841957E-3</v>
      </c>
      <c r="U78" s="60">
        <f>'Indicator Data'!J81/'Indicator Data'!$BD81</f>
        <v>1.2787140274839198E-4</v>
      </c>
      <c r="V78" s="59">
        <f t="shared" si="65"/>
        <v>8.6</v>
      </c>
      <c r="W78" s="59">
        <f t="shared" si="66"/>
        <v>0.3</v>
      </c>
      <c r="X78" s="59">
        <f t="shared" si="67"/>
        <v>5.9</v>
      </c>
      <c r="Y78" s="59">
        <f t="shared" si="68"/>
        <v>3</v>
      </c>
      <c r="Z78" s="59">
        <f t="shared" si="69"/>
        <v>9.3000000000000007</v>
      </c>
      <c r="AA78" s="59">
        <f t="shared" si="70"/>
        <v>0.2</v>
      </c>
      <c r="AB78" s="59">
        <f t="shared" si="71"/>
        <v>0.1</v>
      </c>
      <c r="AC78" s="59">
        <f t="shared" si="72"/>
        <v>0.2</v>
      </c>
      <c r="AD78" s="59">
        <f t="shared" si="73"/>
        <v>1.6</v>
      </c>
      <c r="AE78" s="59">
        <f t="shared" si="74"/>
        <v>0.9</v>
      </c>
      <c r="AF78" s="59">
        <f t="shared" si="75"/>
        <v>0</v>
      </c>
      <c r="AG78" s="59">
        <f>ROUND(IF('Indicator Data'!K81=0,0,IF('Indicator Data'!K81&gt;AG$194,10,IF('Indicator Data'!K81&lt;AG$195,0,10-(AG$194-'Indicator Data'!K81)/(AG$194-AG$195)*10))),1)</f>
        <v>6.1</v>
      </c>
      <c r="AH78" s="59">
        <f t="shared" si="76"/>
        <v>9.3000000000000007</v>
      </c>
      <c r="AI78" s="59">
        <f t="shared" si="77"/>
        <v>5</v>
      </c>
      <c r="AJ78" s="59">
        <f t="shared" si="78"/>
        <v>3.9</v>
      </c>
      <c r="AK78" s="59">
        <f t="shared" si="79"/>
        <v>4.3</v>
      </c>
      <c r="AL78" s="59">
        <f t="shared" si="80"/>
        <v>4.0999999999999996</v>
      </c>
      <c r="AM78" s="59">
        <f t="shared" si="81"/>
        <v>5.4</v>
      </c>
      <c r="AN78" s="59">
        <f t="shared" si="82"/>
        <v>6</v>
      </c>
      <c r="AO78" s="61">
        <f t="shared" si="83"/>
        <v>8.5</v>
      </c>
      <c r="AP78" s="61">
        <f t="shared" si="84"/>
        <v>8.1</v>
      </c>
      <c r="AQ78" s="61">
        <f t="shared" si="85"/>
        <v>9.6999999999999993</v>
      </c>
      <c r="AR78" s="61">
        <f t="shared" si="86"/>
        <v>6.1</v>
      </c>
      <c r="AS78" s="59">
        <f t="shared" si="87"/>
        <v>6.1</v>
      </c>
      <c r="AT78" s="59">
        <f>IF('Indicator Data'!L81="No data","x",IF('Indicator Data'!BE81&lt;1000,"x",ROUND((IF('Indicator Data'!L81&gt;AT$194,10,IF('Indicator Data'!L81&lt;AT$195,0,10-(AT$194-'Indicator Data'!L81)/(AT$194-AT$195)*10))),1)))</f>
        <v>1</v>
      </c>
      <c r="AU78" s="61">
        <f t="shared" si="88"/>
        <v>3.6</v>
      </c>
      <c r="AV78" s="62">
        <f t="shared" si="89"/>
        <v>7.8</v>
      </c>
      <c r="AW78" s="59">
        <f>ROUND(IF('Indicator Data'!M81=0,0,IF('Indicator Data'!M81&gt;AW$194,10,IF('Indicator Data'!M81&lt;AW$195,0,10-(AW$194-'Indicator Data'!M81)/(AW$194-AW$195)*10))),1)</f>
        <v>9.6999999999999993</v>
      </c>
      <c r="AX78" s="59">
        <f>ROUND(IF('Indicator Data'!N81=0,0,IF(LOG('Indicator Data'!N81)&gt;LOG(AX$194),10,IF(LOG('Indicator Data'!N81)&lt;LOG(AX$195),0,10-(LOG(AX$194)-LOG('Indicator Data'!N81))/(LOG(AX$194)-LOG(AX$195))*10))),1)</f>
        <v>7.7</v>
      </c>
      <c r="AY78" s="61">
        <f t="shared" si="90"/>
        <v>8.9</v>
      </c>
      <c r="AZ78" s="59">
        <f>'Indicator Data'!O81</f>
        <v>0</v>
      </c>
      <c r="BA78" s="59">
        <f>'Indicator Data'!P81</f>
        <v>0</v>
      </c>
      <c r="BB78" s="61">
        <f t="shared" si="91"/>
        <v>0</v>
      </c>
      <c r="BC78" s="62">
        <f t="shared" si="92"/>
        <v>6.2</v>
      </c>
      <c r="BD78" s="16"/>
      <c r="BE78" s="108"/>
    </row>
    <row r="79" spans="1:57" s="4" customFormat="1" x14ac:dyDescent="0.25">
      <c r="A79" s="131" t="s">
        <v>845</v>
      </c>
      <c r="B79" s="63" t="s">
        <v>145</v>
      </c>
      <c r="C79" s="59">
        <f>ROUND(IF('Indicator Data'!C82=0,0.1,IF(LOG('Indicator Data'!C82)&gt;C$194,10,IF(LOG('Indicator Data'!C82)&lt;C$195,0,10-(C$194-LOG('Indicator Data'!C82))/(C$194-C$195)*10))),1)</f>
        <v>10</v>
      </c>
      <c r="D79" s="59">
        <f>ROUND(IF('Indicator Data'!D82=0,0.1,IF(LOG('Indicator Data'!D82)&gt;D$194,10,IF(LOG('Indicator Data'!D82)&lt;D$195,0,10-(D$194-LOG('Indicator Data'!D82))/(D$194-D$195)*10))),1)</f>
        <v>10</v>
      </c>
      <c r="E79" s="59">
        <f t="shared" si="62"/>
        <v>10</v>
      </c>
      <c r="F79" s="59">
        <f>ROUND(IF('Indicator Data'!E82="No data",0.1,IF('Indicator Data'!E82=0,0,IF(LOG('Indicator Data'!E82)&gt;F$194,10,IF(LOG('Indicator Data'!E82)&lt;F$195,0,10-(F$194-LOG('Indicator Data'!E82))/(F$194-F$195)*10)))),1)</f>
        <v>8.6</v>
      </c>
      <c r="G79" s="59">
        <f>ROUND(IF('Indicator Data'!F82=0,0,IF(LOG('Indicator Data'!F82)&gt;G$194,10,IF(LOG('Indicator Data'!F82)&lt;G$195,0,10-(G$194-LOG('Indicator Data'!F82))/(G$194-G$195)*10))),1)</f>
        <v>7.2</v>
      </c>
      <c r="H79" s="59">
        <f>ROUND(IF('Indicator Data'!G82=0,0,IF(LOG('Indicator Data'!G82)&gt;H$194,10,IF(LOG('Indicator Data'!G82)&lt;H$195,0,10-(H$194-LOG('Indicator Data'!G82))/(H$194-H$195)*10))),1)</f>
        <v>2.5</v>
      </c>
      <c r="I79" s="59">
        <f>ROUND(IF('Indicator Data'!H82=0,0,IF(LOG('Indicator Data'!H82)&gt;I$194,10,IF(LOG('Indicator Data'!H82)&lt;I$195,0,10-(I$194-LOG('Indicator Data'!H82))/(I$194-I$195)*10))),1)</f>
        <v>0</v>
      </c>
      <c r="J79" s="59">
        <f t="shared" si="63"/>
        <v>1.3</v>
      </c>
      <c r="K79" s="59">
        <f>ROUND(IF('Indicator Data'!I82=0,0,IF(LOG('Indicator Data'!I82)&gt;K$194,10,IF(LOG('Indicator Data'!I82)&lt;K$195,0,10-(K$194-LOG('Indicator Data'!I82))/(K$194-K$195)*10))),1)</f>
        <v>4.9000000000000004</v>
      </c>
      <c r="L79" s="59">
        <f t="shared" si="64"/>
        <v>3.3</v>
      </c>
      <c r="M79" s="59">
        <f>ROUND(IF('Indicator Data'!J82=0,0,IF(LOG('Indicator Data'!J82)&gt;M$194,10,IF(LOG('Indicator Data'!J82)&lt;M$195,0,10-(M$194-LOG('Indicator Data'!J82))/(M$194-M$195)*10))),1)</f>
        <v>10</v>
      </c>
      <c r="N79" s="60">
        <f>'Indicator Data'!C82/'Indicator Data'!$BD82</f>
        <v>2.0519734919781664E-3</v>
      </c>
      <c r="O79" s="60">
        <f>'Indicator Data'!D82/'Indicator Data'!$BD82</f>
        <v>1.1213140026082953E-3</v>
      </c>
      <c r="P79" s="60">
        <f>IF(F79=0.1,0,'Indicator Data'!E82/'Indicator Data'!$BD82)</f>
        <v>3.6284645991967374E-3</v>
      </c>
      <c r="Q79" s="60">
        <f>'Indicator Data'!F82/'Indicator Data'!$BD82</f>
        <v>2.7068928784321224E-6</v>
      </c>
      <c r="R79" s="60">
        <f>'Indicator Data'!G82/'Indicator Data'!$BD82</f>
        <v>1.2756312464999341E-5</v>
      </c>
      <c r="S79" s="60">
        <f>'Indicator Data'!H82/'Indicator Data'!$BD82</f>
        <v>0</v>
      </c>
      <c r="T79" s="60">
        <f>'Indicator Data'!I82/'Indicator Data'!$BD82</f>
        <v>3.4618871501160706E-5</v>
      </c>
      <c r="U79" s="60">
        <f>'Indicator Data'!J82/'Indicator Data'!$BD82</f>
        <v>1.4197638458574888E-2</v>
      </c>
      <c r="V79" s="59">
        <f t="shared" si="65"/>
        <v>10</v>
      </c>
      <c r="W79" s="59">
        <f t="shared" si="66"/>
        <v>10</v>
      </c>
      <c r="X79" s="59">
        <f t="shared" si="67"/>
        <v>10</v>
      </c>
      <c r="Y79" s="59">
        <f t="shared" si="68"/>
        <v>2.4</v>
      </c>
      <c r="Z79" s="59">
        <f t="shared" si="69"/>
        <v>6.5</v>
      </c>
      <c r="AA79" s="59">
        <f t="shared" si="70"/>
        <v>0</v>
      </c>
      <c r="AB79" s="59">
        <f t="shared" si="71"/>
        <v>0</v>
      </c>
      <c r="AC79" s="59">
        <f t="shared" si="72"/>
        <v>0</v>
      </c>
      <c r="AD79" s="59">
        <f t="shared" si="73"/>
        <v>0</v>
      </c>
      <c r="AE79" s="59">
        <f t="shared" si="74"/>
        <v>0</v>
      </c>
      <c r="AF79" s="59">
        <f t="shared" si="75"/>
        <v>4.7</v>
      </c>
      <c r="AG79" s="59">
        <f>ROUND(IF('Indicator Data'!K82=0,0,IF('Indicator Data'!K82&gt;AG$194,10,IF('Indicator Data'!K82&lt;AG$195,0,10-(AG$194-'Indicator Data'!K82)/(AG$194-AG$195)*10))),1)</f>
        <v>1</v>
      </c>
      <c r="AH79" s="59">
        <f t="shared" si="76"/>
        <v>10</v>
      </c>
      <c r="AI79" s="59">
        <f t="shared" si="77"/>
        <v>10</v>
      </c>
      <c r="AJ79" s="59">
        <f t="shared" si="78"/>
        <v>1.3</v>
      </c>
      <c r="AK79" s="59">
        <f t="shared" si="79"/>
        <v>0</v>
      </c>
      <c r="AL79" s="59">
        <f t="shared" si="80"/>
        <v>0.7</v>
      </c>
      <c r="AM79" s="59">
        <f t="shared" si="81"/>
        <v>2.5</v>
      </c>
      <c r="AN79" s="59">
        <f t="shared" si="82"/>
        <v>8.4</v>
      </c>
      <c r="AO79" s="61">
        <f t="shared" si="83"/>
        <v>10</v>
      </c>
      <c r="AP79" s="61">
        <f t="shared" si="84"/>
        <v>6.4</v>
      </c>
      <c r="AQ79" s="61">
        <f t="shared" si="85"/>
        <v>6.9</v>
      </c>
      <c r="AR79" s="61">
        <f t="shared" si="86"/>
        <v>1.8</v>
      </c>
      <c r="AS79" s="59">
        <f t="shared" si="87"/>
        <v>4.7</v>
      </c>
      <c r="AT79" s="59">
        <f>IF('Indicator Data'!L82="No data","x",IF('Indicator Data'!BE82&lt;1000,"x",ROUND((IF('Indicator Data'!L82&gt;AT$194,10,IF('Indicator Data'!L82&lt;AT$195,0,10-(AT$194-'Indicator Data'!L82)/(AT$194-AT$195)*10))),1)))</f>
        <v>6.1</v>
      </c>
      <c r="AU79" s="61">
        <f t="shared" si="88"/>
        <v>5.4</v>
      </c>
      <c r="AV79" s="62">
        <f t="shared" si="89"/>
        <v>7</v>
      </c>
      <c r="AW79" s="59">
        <f>ROUND(IF('Indicator Data'!M82=0,0,IF('Indicator Data'!M82&gt;AW$194,10,IF('Indicator Data'!M82&lt;AW$195,0,10-(AW$194-'Indicator Data'!M82)/(AW$194-AW$195)*10))),1)</f>
        <v>7</v>
      </c>
      <c r="AX79" s="59">
        <f>ROUND(IF('Indicator Data'!N82=0,0,IF(LOG('Indicator Data'!N82)&gt;LOG(AX$194),10,IF(LOG('Indicator Data'!N82)&lt;LOG(AX$195),0,10-(LOG(AX$194)-LOG('Indicator Data'!N82))/(LOG(AX$194)-LOG(AX$195))*10))),1)</f>
        <v>8.4</v>
      </c>
      <c r="AY79" s="61">
        <f t="shared" si="90"/>
        <v>7.8</v>
      </c>
      <c r="AZ79" s="59">
        <f>'Indicator Data'!O82</f>
        <v>0</v>
      </c>
      <c r="BA79" s="59">
        <f>'Indicator Data'!P82</f>
        <v>0</v>
      </c>
      <c r="BB79" s="61">
        <f t="shared" si="91"/>
        <v>0</v>
      </c>
      <c r="BC79" s="62">
        <f t="shared" si="92"/>
        <v>5.5</v>
      </c>
      <c r="BD79" s="16"/>
      <c r="BE79" s="108"/>
    </row>
    <row r="80" spans="1:57" s="4" customFormat="1" x14ac:dyDescent="0.25">
      <c r="A80" s="131" t="s">
        <v>147</v>
      </c>
      <c r="B80" s="63" t="s">
        <v>146</v>
      </c>
      <c r="C80" s="59">
        <f>ROUND(IF('Indicator Data'!C83=0,0.1,IF(LOG('Indicator Data'!C83)&gt;C$194,10,IF(LOG('Indicator Data'!C83)&lt;C$195,0,10-(C$194-LOG('Indicator Data'!C83))/(C$194-C$195)*10))),1)</f>
        <v>8.9</v>
      </c>
      <c r="D80" s="59">
        <f>ROUND(IF('Indicator Data'!D83=0,0.1,IF(LOG('Indicator Data'!D83)&gt;D$194,10,IF(LOG('Indicator Data'!D83)&lt;D$195,0,10-(D$194-LOG('Indicator Data'!D83))/(D$194-D$195)*10))),1)</f>
        <v>8.9</v>
      </c>
      <c r="E80" s="59">
        <f t="shared" si="62"/>
        <v>8.9</v>
      </c>
      <c r="F80" s="59">
        <f>ROUND(IF('Indicator Data'!E83="No data",0.1,IF('Indicator Data'!E83=0,0,IF(LOG('Indicator Data'!E83)&gt;F$194,10,IF(LOG('Indicator Data'!E83)&lt;F$195,0,10-(F$194-LOG('Indicator Data'!E83))/(F$194-F$195)*10)))),1)</f>
        <v>9.3000000000000007</v>
      </c>
      <c r="G80" s="59">
        <f>ROUND(IF('Indicator Data'!F83=0,0,IF(LOG('Indicator Data'!F83)&gt;G$194,10,IF(LOG('Indicator Data'!F83)&lt;G$195,0,10-(G$194-LOG('Indicator Data'!F83))/(G$194-G$195)*10))),1)</f>
        <v>0</v>
      </c>
      <c r="H80" s="59">
        <f>ROUND(IF('Indicator Data'!G83=0,0,IF(LOG('Indicator Data'!G83)&gt;H$194,10,IF(LOG('Indicator Data'!G83)&lt;H$195,0,10-(H$194-LOG('Indicator Data'!G83))/(H$194-H$195)*10))),1)</f>
        <v>0</v>
      </c>
      <c r="I80" s="59">
        <f>ROUND(IF('Indicator Data'!H83=0,0,IF(LOG('Indicator Data'!H83)&gt;I$194,10,IF(LOG('Indicator Data'!H83)&lt;I$195,0,10-(I$194-LOG('Indicator Data'!H83))/(I$194-I$195)*10))),1)</f>
        <v>0</v>
      </c>
      <c r="J80" s="59">
        <f t="shared" si="63"/>
        <v>0</v>
      </c>
      <c r="K80" s="59">
        <f>ROUND(IF('Indicator Data'!I83=0,0,IF(LOG('Indicator Data'!I83)&gt;K$194,10,IF(LOG('Indicator Data'!I83)&lt;K$195,0,10-(K$194-LOG('Indicator Data'!I83))/(K$194-K$195)*10))),1)</f>
        <v>0</v>
      </c>
      <c r="L80" s="59">
        <f t="shared" si="64"/>
        <v>0</v>
      </c>
      <c r="M80" s="59">
        <f>ROUND(IF('Indicator Data'!J83=0,0,IF(LOG('Indicator Data'!J83)&gt;M$194,10,IF(LOG('Indicator Data'!J83)&lt;M$195,0,10-(M$194-LOG('Indicator Data'!J83))/(M$194-M$195)*10))),1)</f>
        <v>0</v>
      </c>
      <c r="N80" s="60">
        <f>'Indicator Data'!C83/'Indicator Data'!$BD83</f>
        <v>1.0011713304408218E-3</v>
      </c>
      <c r="O80" s="60">
        <f>'Indicator Data'!D83/'Indicator Data'!$BD83</f>
        <v>1.2436617839069964E-4</v>
      </c>
      <c r="P80" s="60">
        <f>IF(F80=0.1,0,'Indicator Data'!E83/'Indicator Data'!$BD83)</f>
        <v>1.4583321503441899E-2</v>
      </c>
      <c r="Q80" s="60">
        <f>'Indicator Data'!F83/'Indicator Data'!$BD83</f>
        <v>0</v>
      </c>
      <c r="R80" s="60">
        <f>'Indicator Data'!G83/'Indicator Data'!$BD83</f>
        <v>0</v>
      </c>
      <c r="S80" s="60">
        <f>'Indicator Data'!H83/'Indicator Data'!$BD83</f>
        <v>0</v>
      </c>
      <c r="T80" s="60">
        <f>'Indicator Data'!I83/'Indicator Data'!$BD83</f>
        <v>0</v>
      </c>
      <c r="U80" s="60">
        <f>'Indicator Data'!J83/'Indicator Data'!$BD83</f>
        <v>0</v>
      </c>
      <c r="V80" s="59">
        <f t="shared" si="65"/>
        <v>5</v>
      </c>
      <c r="W80" s="59">
        <f t="shared" si="66"/>
        <v>1.2</v>
      </c>
      <c r="X80" s="59">
        <f t="shared" si="67"/>
        <v>3.3</v>
      </c>
      <c r="Y80" s="59">
        <f t="shared" si="68"/>
        <v>9.6999999999999993</v>
      </c>
      <c r="Z80" s="59">
        <f t="shared" si="69"/>
        <v>0</v>
      </c>
      <c r="AA80" s="59">
        <f t="shared" si="70"/>
        <v>0</v>
      </c>
      <c r="AB80" s="59">
        <f t="shared" si="71"/>
        <v>0</v>
      </c>
      <c r="AC80" s="59">
        <f t="shared" si="72"/>
        <v>0</v>
      </c>
      <c r="AD80" s="59">
        <f t="shared" si="73"/>
        <v>0</v>
      </c>
      <c r="AE80" s="59">
        <f t="shared" si="74"/>
        <v>0</v>
      </c>
      <c r="AF80" s="59">
        <f t="shared" si="75"/>
        <v>0</v>
      </c>
      <c r="AG80" s="59">
        <f>ROUND(IF('Indicator Data'!K83=0,0,IF('Indicator Data'!K83&gt;AG$194,10,IF('Indicator Data'!K83&lt;AG$195,0,10-(AG$194-'Indicator Data'!K83)/(AG$194-AG$195)*10))),1)</f>
        <v>1</v>
      </c>
      <c r="AH80" s="59">
        <f t="shared" si="76"/>
        <v>7</v>
      </c>
      <c r="AI80" s="59">
        <f t="shared" si="77"/>
        <v>5.0999999999999996</v>
      </c>
      <c r="AJ80" s="59">
        <f t="shared" si="78"/>
        <v>0</v>
      </c>
      <c r="AK80" s="59">
        <f t="shared" si="79"/>
        <v>0</v>
      </c>
      <c r="AL80" s="59">
        <f t="shared" si="80"/>
        <v>0</v>
      </c>
      <c r="AM80" s="59">
        <f t="shared" si="81"/>
        <v>0</v>
      </c>
      <c r="AN80" s="59">
        <f t="shared" si="82"/>
        <v>0</v>
      </c>
      <c r="AO80" s="61">
        <f t="shared" si="83"/>
        <v>7</v>
      </c>
      <c r="AP80" s="61">
        <f t="shared" si="84"/>
        <v>9.5</v>
      </c>
      <c r="AQ80" s="61">
        <f t="shared" si="85"/>
        <v>0</v>
      </c>
      <c r="AR80" s="61">
        <f t="shared" si="86"/>
        <v>0</v>
      </c>
      <c r="AS80" s="59">
        <f t="shared" si="87"/>
        <v>0.5</v>
      </c>
      <c r="AT80" s="59">
        <f>IF('Indicator Data'!L83="No data","x",IF('Indicator Data'!BE83&lt;1000,"x",ROUND((IF('Indicator Data'!L83&gt;AT$194,10,IF('Indicator Data'!L83&lt;AT$195,0,10-(AT$194-'Indicator Data'!L83)/(AT$194-AT$195)*10))),1)))</f>
        <v>6.1</v>
      </c>
      <c r="AU80" s="61">
        <f t="shared" si="88"/>
        <v>3.3</v>
      </c>
      <c r="AV80" s="62">
        <f t="shared" si="89"/>
        <v>5.3</v>
      </c>
      <c r="AW80" s="59">
        <f>ROUND(IF('Indicator Data'!M83=0,0,IF('Indicator Data'!M83&gt;AW$194,10,IF('Indicator Data'!M83&lt;AW$195,0,10-(AW$194-'Indicator Data'!M83)/(AW$194-AW$195)*10))),1)</f>
        <v>10</v>
      </c>
      <c r="AX80" s="59">
        <f>ROUND(IF('Indicator Data'!N83=0,0,IF(LOG('Indicator Data'!N83)&gt;LOG(AX$194),10,IF(LOG('Indicator Data'!N83)&lt;LOG(AX$195),0,10-(LOG(AX$194)-LOG('Indicator Data'!N83))/(LOG(AX$194)-LOG(AX$195))*10))),1)</f>
        <v>10</v>
      </c>
      <c r="AY80" s="61">
        <f t="shared" si="90"/>
        <v>10</v>
      </c>
      <c r="AZ80" s="59">
        <f>'Indicator Data'!O83</f>
        <v>5</v>
      </c>
      <c r="BA80" s="59">
        <f>'Indicator Data'!P83</f>
        <v>0</v>
      </c>
      <c r="BB80" s="61">
        <f t="shared" si="91"/>
        <v>10</v>
      </c>
      <c r="BC80" s="62">
        <f t="shared" si="92"/>
        <v>10</v>
      </c>
      <c r="BD80" s="16"/>
      <c r="BE80" s="108"/>
    </row>
    <row r="81" spans="1:57" s="4" customFormat="1" x14ac:dyDescent="0.25">
      <c r="A81" s="131" t="s">
        <v>149</v>
      </c>
      <c r="B81" s="63" t="s">
        <v>148</v>
      </c>
      <c r="C81" s="59">
        <f>ROUND(IF('Indicator Data'!C84=0,0.1,IF(LOG('Indicator Data'!C84)&gt;C$194,10,IF(LOG('Indicator Data'!C84)&lt;C$195,0,10-(C$194-LOG('Indicator Data'!C84))/(C$194-C$195)*10))),1)</f>
        <v>0.1</v>
      </c>
      <c r="D81" s="59">
        <f>ROUND(IF('Indicator Data'!D84=0,0.1,IF(LOG('Indicator Data'!D84)&gt;D$194,10,IF(LOG('Indicator Data'!D84)&lt;D$195,0,10-(D$194-LOG('Indicator Data'!D84))/(D$194-D$195)*10))),1)</f>
        <v>0.1</v>
      </c>
      <c r="E81" s="59">
        <f t="shared" si="62"/>
        <v>0.1</v>
      </c>
      <c r="F81" s="59">
        <f>ROUND(IF('Indicator Data'!E84="No data",0.1,IF('Indicator Data'!E84=0,0,IF(LOG('Indicator Data'!E84)&gt;F$194,10,IF(LOG('Indicator Data'!E84)&lt;F$195,0,10-(F$194-LOG('Indicator Data'!E84))/(F$194-F$195)*10)))),1)</f>
        <v>5.4</v>
      </c>
      <c r="G81" s="59">
        <f>ROUND(IF('Indicator Data'!F84=0,0,IF(LOG('Indicator Data'!F84)&gt;G$194,10,IF(LOG('Indicator Data'!F84)&lt;G$195,0,10-(G$194-LOG('Indicator Data'!F84))/(G$194-G$195)*10))),1)</f>
        <v>5.0999999999999996</v>
      </c>
      <c r="H81" s="59">
        <f>ROUND(IF('Indicator Data'!G84=0,0,IF(LOG('Indicator Data'!G84)&gt;H$194,10,IF(LOG('Indicator Data'!G84)&lt;H$195,0,10-(H$194-LOG('Indicator Data'!G84))/(H$194-H$195)*10))),1)</f>
        <v>0</v>
      </c>
      <c r="I81" s="59">
        <f>ROUND(IF('Indicator Data'!H84=0,0,IF(LOG('Indicator Data'!H84)&gt;I$194,10,IF(LOG('Indicator Data'!H84)&lt;I$195,0,10-(I$194-LOG('Indicator Data'!H84))/(I$194-I$195)*10))),1)</f>
        <v>0</v>
      </c>
      <c r="J81" s="59">
        <f t="shared" si="63"/>
        <v>0</v>
      </c>
      <c r="K81" s="59">
        <f>ROUND(IF('Indicator Data'!I84=0,0,IF(LOG('Indicator Data'!I84)&gt;K$194,10,IF(LOG('Indicator Data'!I84)&lt;K$195,0,10-(K$194-LOG('Indicator Data'!I84))/(K$194-K$195)*10))),1)</f>
        <v>0</v>
      </c>
      <c r="L81" s="59">
        <f t="shared" si="64"/>
        <v>0</v>
      </c>
      <c r="M81" s="59">
        <f>ROUND(IF('Indicator Data'!J84=0,0,IF(LOG('Indicator Data'!J84)&gt;M$194,10,IF(LOG('Indicator Data'!J84)&lt;M$195,0,10-(M$194-LOG('Indicator Data'!J84))/(M$194-M$195)*10))),1)</f>
        <v>0</v>
      </c>
      <c r="N81" s="60">
        <f>'Indicator Data'!C84/'Indicator Data'!$BD84</f>
        <v>0</v>
      </c>
      <c r="O81" s="60">
        <f>'Indicator Data'!D84/'Indicator Data'!$BD84</f>
        <v>0</v>
      </c>
      <c r="P81" s="60">
        <f>IF(F81=0.1,0,'Indicator Data'!E84/'Indicator Data'!$BD84)</f>
        <v>3.1081640701604313E-3</v>
      </c>
      <c r="Q81" s="60">
        <f>'Indicator Data'!F84/'Indicator Data'!$BD84</f>
        <v>2.4164889221169341E-6</v>
      </c>
      <c r="R81" s="60">
        <f>'Indicator Data'!G84/'Indicator Data'!$BD84</f>
        <v>0</v>
      </c>
      <c r="S81" s="60">
        <f>'Indicator Data'!H84/'Indicator Data'!$BD84</f>
        <v>0</v>
      </c>
      <c r="T81" s="60">
        <f>'Indicator Data'!I84/'Indicator Data'!$BD84</f>
        <v>0</v>
      </c>
      <c r="U81" s="60">
        <f>'Indicator Data'!J84/'Indicator Data'!$BD84</f>
        <v>0</v>
      </c>
      <c r="V81" s="59">
        <f t="shared" si="65"/>
        <v>0</v>
      </c>
      <c r="W81" s="59">
        <f t="shared" si="66"/>
        <v>0</v>
      </c>
      <c r="X81" s="59">
        <f t="shared" si="67"/>
        <v>0</v>
      </c>
      <c r="Y81" s="59">
        <f t="shared" si="68"/>
        <v>2.1</v>
      </c>
      <c r="Z81" s="59">
        <f t="shared" si="69"/>
        <v>6.4</v>
      </c>
      <c r="AA81" s="59">
        <f t="shared" si="70"/>
        <v>0</v>
      </c>
      <c r="AB81" s="59">
        <f t="shared" si="71"/>
        <v>0</v>
      </c>
      <c r="AC81" s="59">
        <f t="shared" si="72"/>
        <v>0</v>
      </c>
      <c r="AD81" s="59">
        <f t="shared" si="73"/>
        <v>0</v>
      </c>
      <c r="AE81" s="59">
        <f t="shared" si="74"/>
        <v>0</v>
      </c>
      <c r="AF81" s="59">
        <f t="shared" si="75"/>
        <v>0</v>
      </c>
      <c r="AG81" s="59">
        <f>ROUND(IF('Indicator Data'!K84=0,0,IF('Indicator Data'!K84&gt;AG$194,10,IF('Indicator Data'!K84&lt;AG$195,0,10-(AG$194-'Indicator Data'!K84)/(AG$194-AG$195)*10))),1)</f>
        <v>0</v>
      </c>
      <c r="AH81" s="59">
        <f t="shared" si="76"/>
        <v>0.1</v>
      </c>
      <c r="AI81" s="59">
        <f t="shared" si="77"/>
        <v>0.1</v>
      </c>
      <c r="AJ81" s="59">
        <f t="shared" si="78"/>
        <v>0</v>
      </c>
      <c r="AK81" s="59">
        <f t="shared" si="79"/>
        <v>0</v>
      </c>
      <c r="AL81" s="59">
        <f t="shared" si="80"/>
        <v>0</v>
      </c>
      <c r="AM81" s="59">
        <f t="shared" si="81"/>
        <v>0</v>
      </c>
      <c r="AN81" s="59">
        <f t="shared" si="82"/>
        <v>0</v>
      </c>
      <c r="AO81" s="61">
        <f t="shared" si="83"/>
        <v>0.1</v>
      </c>
      <c r="AP81" s="61">
        <f t="shared" si="84"/>
        <v>3.9</v>
      </c>
      <c r="AQ81" s="61">
        <f t="shared" si="85"/>
        <v>5.8</v>
      </c>
      <c r="AR81" s="61">
        <f t="shared" si="86"/>
        <v>0</v>
      </c>
      <c r="AS81" s="59">
        <f t="shared" si="87"/>
        <v>0</v>
      </c>
      <c r="AT81" s="59">
        <f>IF('Indicator Data'!L84="No data","x",IF('Indicator Data'!BE84&lt;1000,"x",ROUND((IF('Indicator Data'!L84&gt;AT$194,10,IF('Indicator Data'!L84&lt;AT$195,0,10-(AT$194-'Indicator Data'!L84)/(AT$194-AT$195)*10))),1)))</f>
        <v>1</v>
      </c>
      <c r="AU81" s="61">
        <f t="shared" si="88"/>
        <v>0.5</v>
      </c>
      <c r="AV81" s="62">
        <f t="shared" si="89"/>
        <v>2.4</v>
      </c>
      <c r="AW81" s="59">
        <f>ROUND(IF('Indicator Data'!M84=0,0,IF('Indicator Data'!M84&gt;AW$194,10,IF('Indicator Data'!M84&lt;AW$195,0,10-(AW$194-'Indicator Data'!M84)/(AW$194-AW$195)*10))),1)</f>
        <v>0</v>
      </c>
      <c r="AX81" s="59">
        <f>ROUND(IF('Indicator Data'!N84=0,0,IF(LOG('Indicator Data'!N84)&gt;LOG(AX$194),10,IF(LOG('Indicator Data'!N84)&lt;LOG(AX$195),0,10-(LOG(AX$194)-LOG('Indicator Data'!N84))/(LOG(AX$194)-LOG(AX$195))*10))),1)</f>
        <v>0</v>
      </c>
      <c r="AY81" s="61">
        <f t="shared" si="90"/>
        <v>0</v>
      </c>
      <c r="AZ81" s="59">
        <f>'Indicator Data'!O84</f>
        <v>0</v>
      </c>
      <c r="BA81" s="59">
        <f>'Indicator Data'!P84</f>
        <v>0</v>
      </c>
      <c r="BB81" s="61">
        <f t="shared" si="91"/>
        <v>0</v>
      </c>
      <c r="BC81" s="62">
        <f t="shared" si="92"/>
        <v>0</v>
      </c>
      <c r="BD81" s="16"/>
      <c r="BE81" s="108"/>
    </row>
    <row r="82" spans="1:57" s="4" customFormat="1" x14ac:dyDescent="0.25">
      <c r="A82" s="131" t="s">
        <v>151</v>
      </c>
      <c r="B82" s="63" t="s">
        <v>150</v>
      </c>
      <c r="C82" s="59">
        <f>ROUND(IF('Indicator Data'!C85=0,0.1,IF(LOG('Indicator Data'!C85)&gt;C$194,10,IF(LOG('Indicator Data'!C85)&lt;C$195,0,10-(C$194-LOG('Indicator Data'!C85))/(C$194-C$195)*10))),1)</f>
        <v>8.1</v>
      </c>
      <c r="D82" s="59">
        <f>ROUND(IF('Indicator Data'!D85=0,0.1,IF(LOG('Indicator Data'!D85)&gt;D$194,10,IF(LOG('Indicator Data'!D85)&lt;D$195,0,10-(D$194-LOG('Indicator Data'!D85))/(D$194-D$195)*10))),1)</f>
        <v>0.1</v>
      </c>
      <c r="E82" s="59">
        <f t="shared" si="62"/>
        <v>5.4</v>
      </c>
      <c r="F82" s="59">
        <f>ROUND(IF('Indicator Data'!E85="No data",0.1,IF('Indicator Data'!E85=0,0,IF(LOG('Indicator Data'!E85)&gt;F$194,10,IF(LOG('Indicator Data'!E85)&lt;F$195,0,10-(F$194-LOG('Indicator Data'!E85))/(F$194-F$195)*10)))),1)</f>
        <v>4</v>
      </c>
      <c r="G82" s="59">
        <f>ROUND(IF('Indicator Data'!F85=0,0,IF(LOG('Indicator Data'!F85)&gt;G$194,10,IF(LOG('Indicator Data'!F85)&lt;G$195,0,10-(G$194-LOG('Indicator Data'!F85))/(G$194-G$195)*10))),1)</f>
        <v>5.7</v>
      </c>
      <c r="H82" s="59">
        <f>ROUND(IF('Indicator Data'!G85=0,0,IF(LOG('Indicator Data'!G85)&gt;H$194,10,IF(LOG('Indicator Data'!G85)&lt;H$195,0,10-(H$194-LOG('Indicator Data'!G85))/(H$194-H$195)*10))),1)</f>
        <v>0</v>
      </c>
      <c r="I82" s="59">
        <f>ROUND(IF('Indicator Data'!H85=0,0,IF(LOG('Indicator Data'!H85)&gt;I$194,10,IF(LOG('Indicator Data'!H85)&lt;I$195,0,10-(I$194-LOG('Indicator Data'!H85))/(I$194-I$195)*10))),1)</f>
        <v>0</v>
      </c>
      <c r="J82" s="59">
        <f t="shared" si="63"/>
        <v>0</v>
      </c>
      <c r="K82" s="59">
        <f>ROUND(IF('Indicator Data'!I85=0,0,IF(LOG('Indicator Data'!I85)&gt;K$194,10,IF(LOG('Indicator Data'!I85)&lt;K$195,0,10-(K$194-LOG('Indicator Data'!I85))/(K$194-K$195)*10))),1)</f>
        <v>0</v>
      </c>
      <c r="L82" s="59">
        <f t="shared" si="64"/>
        <v>0</v>
      </c>
      <c r="M82" s="59">
        <f>ROUND(IF('Indicator Data'!J85=0,0,IF(LOG('Indicator Data'!J85)&gt;M$194,10,IF(LOG('Indicator Data'!J85)&lt;M$195,0,10-(M$194-LOG('Indicator Data'!J85))/(M$194-M$195)*10))),1)</f>
        <v>0</v>
      </c>
      <c r="N82" s="60">
        <f>'Indicator Data'!C85/'Indicator Data'!$BD85</f>
        <v>2.0971640704745696E-3</v>
      </c>
      <c r="O82" s="60">
        <f>'Indicator Data'!D85/'Indicator Data'!$BD85</f>
        <v>0</v>
      </c>
      <c r="P82" s="60">
        <f>IF(F82=0.1,0,'Indicator Data'!E85/'Indicator Data'!$BD85)</f>
        <v>4.8884028084432679E-4</v>
      </c>
      <c r="Q82" s="60">
        <f>'Indicator Data'!F85/'Indicator Data'!$BD85</f>
        <v>3.2446700178813107E-6</v>
      </c>
      <c r="R82" s="60">
        <f>'Indicator Data'!G85/'Indicator Data'!$BD85</f>
        <v>0</v>
      </c>
      <c r="S82" s="60">
        <f>'Indicator Data'!H85/'Indicator Data'!$BD85</f>
        <v>0</v>
      </c>
      <c r="T82" s="60">
        <f>'Indicator Data'!I85/'Indicator Data'!$BD85</f>
        <v>0</v>
      </c>
      <c r="U82" s="60">
        <f>'Indicator Data'!J85/'Indicator Data'!$BD85</f>
        <v>0</v>
      </c>
      <c r="V82" s="59">
        <f t="shared" si="65"/>
        <v>10</v>
      </c>
      <c r="W82" s="59">
        <f t="shared" si="66"/>
        <v>0</v>
      </c>
      <c r="X82" s="59">
        <f t="shared" si="67"/>
        <v>7.6</v>
      </c>
      <c r="Y82" s="59">
        <f t="shared" si="68"/>
        <v>0.3</v>
      </c>
      <c r="Z82" s="59">
        <f t="shared" si="69"/>
        <v>6.7</v>
      </c>
      <c r="AA82" s="59">
        <f t="shared" si="70"/>
        <v>0</v>
      </c>
      <c r="AB82" s="59">
        <f t="shared" si="71"/>
        <v>0</v>
      </c>
      <c r="AC82" s="59">
        <f t="shared" si="72"/>
        <v>0</v>
      </c>
      <c r="AD82" s="59">
        <f t="shared" si="73"/>
        <v>0</v>
      </c>
      <c r="AE82" s="59">
        <f t="shared" si="74"/>
        <v>0</v>
      </c>
      <c r="AF82" s="59">
        <f t="shared" si="75"/>
        <v>0</v>
      </c>
      <c r="AG82" s="59">
        <f>ROUND(IF('Indicator Data'!K85=0,0,IF('Indicator Data'!K85&gt;AG$194,10,IF('Indicator Data'!K85&lt;AG$195,0,10-(AG$194-'Indicator Data'!K85)/(AG$194-AG$195)*10))),1)</f>
        <v>1</v>
      </c>
      <c r="AH82" s="59">
        <f t="shared" si="76"/>
        <v>9.1</v>
      </c>
      <c r="AI82" s="59">
        <f t="shared" si="77"/>
        <v>0.1</v>
      </c>
      <c r="AJ82" s="59">
        <f t="shared" si="78"/>
        <v>0</v>
      </c>
      <c r="AK82" s="59">
        <f t="shared" si="79"/>
        <v>0</v>
      </c>
      <c r="AL82" s="59">
        <f t="shared" si="80"/>
        <v>0</v>
      </c>
      <c r="AM82" s="59">
        <f t="shared" si="81"/>
        <v>0</v>
      </c>
      <c r="AN82" s="59">
        <f t="shared" si="82"/>
        <v>0</v>
      </c>
      <c r="AO82" s="61">
        <f t="shared" si="83"/>
        <v>6.6</v>
      </c>
      <c r="AP82" s="61">
        <f t="shared" si="84"/>
        <v>2.2999999999999998</v>
      </c>
      <c r="AQ82" s="61">
        <f t="shared" si="85"/>
        <v>6.2</v>
      </c>
      <c r="AR82" s="61">
        <f t="shared" si="86"/>
        <v>0</v>
      </c>
      <c r="AS82" s="59">
        <f t="shared" si="87"/>
        <v>0.5</v>
      </c>
      <c r="AT82" s="59">
        <f>IF('Indicator Data'!L85="No data","x",IF('Indicator Data'!BE85&lt;1000,"x",ROUND((IF('Indicator Data'!L85&gt;AT$194,10,IF('Indicator Data'!L85&lt;AT$195,0,10-(AT$194-'Indicator Data'!L85)/(AT$194-AT$195)*10))),1)))</f>
        <v>10</v>
      </c>
      <c r="AU82" s="61">
        <f t="shared" si="88"/>
        <v>5.3</v>
      </c>
      <c r="AV82" s="62">
        <f t="shared" si="89"/>
        <v>4.5</v>
      </c>
      <c r="AW82" s="59">
        <f>ROUND(IF('Indicator Data'!M85=0,0,IF('Indicator Data'!M85&gt;AW$194,10,IF('Indicator Data'!M85&lt;AW$195,0,10-(AW$194-'Indicator Data'!M85)/(AW$194-AW$195)*10))),1)</f>
        <v>6.4</v>
      </c>
      <c r="AX82" s="59">
        <f>ROUND(IF('Indicator Data'!N85=0,0,IF(LOG('Indicator Data'!N85)&gt;LOG(AX$194),10,IF(LOG('Indicator Data'!N85)&lt;LOG(AX$195),0,10-(LOG(AX$194)-LOG('Indicator Data'!N85))/(LOG(AX$194)-LOG(AX$195))*10))),1)</f>
        <v>5.2</v>
      </c>
      <c r="AY82" s="61">
        <f t="shared" si="90"/>
        <v>5.8</v>
      </c>
      <c r="AZ82" s="59">
        <f>'Indicator Data'!O85</f>
        <v>0</v>
      </c>
      <c r="BA82" s="59">
        <f>'Indicator Data'!P85</f>
        <v>0</v>
      </c>
      <c r="BB82" s="61">
        <f t="shared" si="91"/>
        <v>0</v>
      </c>
      <c r="BC82" s="62">
        <f t="shared" si="92"/>
        <v>4.0999999999999996</v>
      </c>
      <c r="BD82" s="16"/>
      <c r="BE82" s="108"/>
    </row>
    <row r="83" spans="1:57" s="4" customFormat="1" x14ac:dyDescent="0.25">
      <c r="A83" s="131" t="s">
        <v>153</v>
      </c>
      <c r="B83" s="63" t="s">
        <v>152</v>
      </c>
      <c r="C83" s="59">
        <f>ROUND(IF('Indicator Data'!C86=0,0.1,IF(LOG('Indicator Data'!C86)&gt;C$194,10,IF(LOG('Indicator Data'!C86)&lt;C$195,0,10-(C$194-LOG('Indicator Data'!C86))/(C$194-C$195)*10))),1)</f>
        <v>9.8000000000000007</v>
      </c>
      <c r="D83" s="59">
        <f>ROUND(IF('Indicator Data'!D86=0,0.1,IF(LOG('Indicator Data'!D86)&gt;D$194,10,IF(LOG('Indicator Data'!D86)&lt;D$195,0,10-(D$194-LOG('Indicator Data'!D86))/(D$194-D$195)*10))),1)</f>
        <v>0.1</v>
      </c>
      <c r="E83" s="59">
        <f t="shared" si="62"/>
        <v>7.3</v>
      </c>
      <c r="F83" s="59">
        <f>ROUND(IF('Indicator Data'!E86="No data",0.1,IF('Indicator Data'!E86=0,0,IF(LOG('Indicator Data'!E86)&gt;F$194,10,IF(LOG('Indicator Data'!E86)&lt;F$195,0,10-(F$194-LOG('Indicator Data'!E86))/(F$194-F$195)*10)))),1)</f>
        <v>7.7</v>
      </c>
      <c r="G83" s="59">
        <f>ROUND(IF('Indicator Data'!F86=0,0,IF(LOG('Indicator Data'!F86)&gt;G$194,10,IF(LOG('Indicator Data'!F86)&lt;G$195,0,10-(G$194-LOG('Indicator Data'!F86))/(G$194-G$195)*10))),1)</f>
        <v>7.5</v>
      </c>
      <c r="H83" s="59">
        <f>ROUND(IF('Indicator Data'!G86=0,0,IF(LOG('Indicator Data'!G86)&gt;H$194,10,IF(LOG('Indicator Data'!G86)&lt;H$195,0,10-(H$194-LOG('Indicator Data'!G86))/(H$194-H$195)*10))),1)</f>
        <v>0</v>
      </c>
      <c r="I83" s="59">
        <f>ROUND(IF('Indicator Data'!H86=0,0,IF(LOG('Indicator Data'!H86)&gt;I$194,10,IF(LOG('Indicator Data'!H86)&lt;I$195,0,10-(I$194-LOG('Indicator Data'!H86))/(I$194-I$195)*10))),1)</f>
        <v>0</v>
      </c>
      <c r="J83" s="59">
        <f t="shared" si="63"/>
        <v>0</v>
      </c>
      <c r="K83" s="59">
        <f>ROUND(IF('Indicator Data'!I86=0,0,IF(LOG('Indicator Data'!I86)&gt;K$194,10,IF(LOG('Indicator Data'!I86)&lt;K$195,0,10-(K$194-LOG('Indicator Data'!I86))/(K$194-K$195)*10))),1)</f>
        <v>0</v>
      </c>
      <c r="L83" s="59">
        <f t="shared" si="64"/>
        <v>0</v>
      </c>
      <c r="M83" s="59">
        <f>ROUND(IF('Indicator Data'!J86=0,0,IF(LOG('Indicator Data'!J86)&gt;M$194,10,IF(LOG('Indicator Data'!J86)&lt;M$195,0,10-(M$194-LOG('Indicator Data'!J86))/(M$194-M$195)*10))),1)</f>
        <v>0</v>
      </c>
      <c r="N83" s="60">
        <f>'Indicator Data'!C86/'Indicator Data'!$BD86</f>
        <v>1.4335834000478965E-3</v>
      </c>
      <c r="O83" s="60">
        <f>'Indicator Data'!D86/'Indicator Data'!$BD86</f>
        <v>0</v>
      </c>
      <c r="P83" s="60">
        <f>IF(F83=0.1,0,'Indicator Data'!E86/'Indicator Data'!$BD86)</f>
        <v>2.0685105580255879E-3</v>
      </c>
      <c r="Q83" s="60">
        <f>'Indicator Data'!F86/'Indicator Data'!$BD86</f>
        <v>5.6966509436435067E-6</v>
      </c>
      <c r="R83" s="60">
        <f>'Indicator Data'!G86/'Indicator Data'!$BD86</f>
        <v>0</v>
      </c>
      <c r="S83" s="60">
        <f>'Indicator Data'!H86/'Indicator Data'!$BD86</f>
        <v>0</v>
      </c>
      <c r="T83" s="60">
        <f>'Indicator Data'!I86/'Indicator Data'!$BD86</f>
        <v>0</v>
      </c>
      <c r="U83" s="60">
        <f>'Indicator Data'!J86/'Indicator Data'!$BD86</f>
        <v>0</v>
      </c>
      <c r="V83" s="59">
        <f t="shared" si="65"/>
        <v>7.2</v>
      </c>
      <c r="W83" s="59">
        <f t="shared" si="66"/>
        <v>0</v>
      </c>
      <c r="X83" s="59">
        <f t="shared" si="67"/>
        <v>4.5</v>
      </c>
      <c r="Y83" s="59">
        <f t="shared" si="68"/>
        <v>1.4</v>
      </c>
      <c r="Z83" s="59">
        <f t="shared" si="69"/>
        <v>7.2</v>
      </c>
      <c r="AA83" s="59">
        <f t="shared" si="70"/>
        <v>0</v>
      </c>
      <c r="AB83" s="59">
        <f t="shared" si="71"/>
        <v>0</v>
      </c>
      <c r="AC83" s="59">
        <f t="shared" si="72"/>
        <v>0</v>
      </c>
      <c r="AD83" s="59">
        <f t="shared" si="73"/>
        <v>0</v>
      </c>
      <c r="AE83" s="59">
        <f t="shared" si="74"/>
        <v>0</v>
      </c>
      <c r="AF83" s="59">
        <f t="shared" si="75"/>
        <v>0</v>
      </c>
      <c r="AG83" s="59">
        <f>ROUND(IF('Indicator Data'!K86=0,0,IF('Indicator Data'!K86&gt;AG$194,10,IF('Indicator Data'!K86&lt;AG$195,0,10-(AG$194-'Indicator Data'!K86)/(AG$194-AG$195)*10))),1)</f>
        <v>3</v>
      </c>
      <c r="AH83" s="59">
        <f t="shared" si="76"/>
        <v>8.5</v>
      </c>
      <c r="AI83" s="59">
        <f t="shared" si="77"/>
        <v>0.1</v>
      </c>
      <c r="AJ83" s="59">
        <f t="shared" si="78"/>
        <v>0</v>
      </c>
      <c r="AK83" s="59">
        <f t="shared" si="79"/>
        <v>0</v>
      </c>
      <c r="AL83" s="59">
        <f t="shared" si="80"/>
        <v>0</v>
      </c>
      <c r="AM83" s="59">
        <f t="shared" si="81"/>
        <v>0</v>
      </c>
      <c r="AN83" s="59">
        <f t="shared" si="82"/>
        <v>0</v>
      </c>
      <c r="AO83" s="61">
        <f t="shared" si="83"/>
        <v>6.1</v>
      </c>
      <c r="AP83" s="61">
        <f t="shared" si="84"/>
        <v>5.4</v>
      </c>
      <c r="AQ83" s="61">
        <f t="shared" si="85"/>
        <v>7.4</v>
      </c>
      <c r="AR83" s="61">
        <f t="shared" si="86"/>
        <v>0</v>
      </c>
      <c r="AS83" s="59">
        <f t="shared" si="87"/>
        <v>1.5</v>
      </c>
      <c r="AT83" s="59">
        <f>IF('Indicator Data'!L86="No data","x",IF('Indicator Data'!BE86&lt;1000,"x",ROUND((IF('Indicator Data'!L86&gt;AT$194,10,IF('Indicator Data'!L86&lt;AT$195,0,10-(AT$194-'Indicator Data'!L86)/(AT$194-AT$195)*10))),1)))</f>
        <v>4</v>
      </c>
      <c r="AU83" s="61">
        <f t="shared" si="88"/>
        <v>2.8</v>
      </c>
      <c r="AV83" s="62">
        <f t="shared" si="89"/>
        <v>4.8</v>
      </c>
      <c r="AW83" s="59">
        <f>ROUND(IF('Indicator Data'!M86=0,0,IF('Indicator Data'!M86&gt;AW$194,10,IF('Indicator Data'!M86&lt;AW$195,0,10-(AW$194-'Indicator Data'!M86)/(AW$194-AW$195)*10))),1)</f>
        <v>0.4</v>
      </c>
      <c r="AX83" s="59">
        <f>ROUND(IF('Indicator Data'!N86=0,0,IF(LOG('Indicator Data'!N86)&gt;LOG(AX$194),10,IF(LOG('Indicator Data'!N86)&lt;LOG(AX$195),0,10-(LOG(AX$194)-LOG('Indicator Data'!N86))/(LOG(AX$194)-LOG(AX$195))*10))),1)</f>
        <v>4</v>
      </c>
      <c r="AY83" s="61">
        <f t="shared" si="90"/>
        <v>2.4</v>
      </c>
      <c r="AZ83" s="59">
        <f>'Indicator Data'!O86</f>
        <v>0</v>
      </c>
      <c r="BA83" s="59">
        <f>'Indicator Data'!P86</f>
        <v>0</v>
      </c>
      <c r="BB83" s="61">
        <f t="shared" si="91"/>
        <v>0</v>
      </c>
      <c r="BC83" s="62">
        <f t="shared" si="92"/>
        <v>1.7</v>
      </c>
      <c r="BD83" s="16"/>
      <c r="BE83" s="108"/>
    </row>
    <row r="84" spans="1:57" s="4" customFormat="1" x14ac:dyDescent="0.25">
      <c r="A84" s="131" t="s">
        <v>155</v>
      </c>
      <c r="B84" s="63" t="s">
        <v>154</v>
      </c>
      <c r="C84" s="59">
        <f>ROUND(IF('Indicator Data'!C87=0,0.1,IF(LOG('Indicator Data'!C87)&gt;C$194,10,IF(LOG('Indicator Data'!C87)&lt;C$195,0,10-(C$194-LOG('Indicator Data'!C87))/(C$194-C$195)*10))),1)</f>
        <v>6.4</v>
      </c>
      <c r="D84" s="59">
        <f>ROUND(IF('Indicator Data'!D87=0,0.1,IF(LOG('Indicator Data'!D87)&gt;D$194,10,IF(LOG('Indicator Data'!D87)&lt;D$195,0,10-(D$194-LOG('Indicator Data'!D87))/(D$194-D$195)*10))),1)</f>
        <v>0.1</v>
      </c>
      <c r="E84" s="59">
        <f t="shared" si="62"/>
        <v>3.9</v>
      </c>
      <c r="F84" s="59">
        <f>ROUND(IF('Indicator Data'!E87="No data",0.1,IF('Indicator Data'!E87=0,0,IF(LOG('Indicator Data'!E87)&gt;F$194,10,IF(LOG('Indicator Data'!E87)&lt;F$195,0,10-(F$194-LOG('Indicator Data'!E87))/(F$194-F$195)*10)))),1)</f>
        <v>4.5</v>
      </c>
      <c r="G84" s="59">
        <f>ROUND(IF('Indicator Data'!F87=0,0,IF(LOG('Indicator Data'!F87)&gt;G$194,10,IF(LOG('Indicator Data'!F87)&lt;G$195,0,10-(G$194-LOG('Indicator Data'!F87))/(G$194-G$195)*10))),1)</f>
        <v>0</v>
      </c>
      <c r="H84" s="59">
        <f>ROUND(IF('Indicator Data'!G87=0,0,IF(LOG('Indicator Data'!G87)&gt;H$194,10,IF(LOG('Indicator Data'!G87)&lt;H$195,0,10-(H$194-LOG('Indicator Data'!G87))/(H$194-H$195)*10))),1)</f>
        <v>6.8</v>
      </c>
      <c r="I84" s="59">
        <f>ROUND(IF('Indicator Data'!H87=0,0,IF(LOG('Indicator Data'!H87)&gt;I$194,10,IF(LOG('Indicator Data'!H87)&lt;I$195,0,10-(I$194-LOG('Indicator Data'!H87))/(I$194-I$195)*10))),1)</f>
        <v>8.3000000000000007</v>
      </c>
      <c r="J84" s="59">
        <f t="shared" si="63"/>
        <v>7.6</v>
      </c>
      <c r="K84" s="59">
        <f>ROUND(IF('Indicator Data'!I87=0,0,IF(LOG('Indicator Data'!I87)&gt;K$194,10,IF(LOG('Indicator Data'!I87)&lt;K$195,0,10-(K$194-LOG('Indicator Data'!I87))/(K$194-K$195)*10))),1)</f>
        <v>6.4</v>
      </c>
      <c r="L84" s="59">
        <f t="shared" si="64"/>
        <v>7</v>
      </c>
      <c r="M84" s="59">
        <f>ROUND(IF('Indicator Data'!J87=0,0,IF(LOG('Indicator Data'!J87)&gt;M$194,10,IF(LOG('Indicator Data'!J87)&lt;M$195,0,10-(M$194-LOG('Indicator Data'!J87))/(M$194-M$195)*10))),1)</f>
        <v>6.1</v>
      </c>
      <c r="N84" s="60">
        <f>'Indicator Data'!C87/'Indicator Data'!$BD87</f>
        <v>1.2809287900983589E-3</v>
      </c>
      <c r="O84" s="60">
        <f>'Indicator Data'!D87/'Indicator Data'!$BD87</f>
        <v>0</v>
      </c>
      <c r="P84" s="60">
        <f>IF(F84=0.1,0,'Indicator Data'!E87/'Indicator Data'!$BD87)</f>
        <v>2.2082246104403462E-3</v>
      </c>
      <c r="Q84" s="60">
        <f>'Indicator Data'!F87/'Indicator Data'!$BD87</f>
        <v>0</v>
      </c>
      <c r="R84" s="60">
        <f>'Indicator Data'!G87/'Indicator Data'!$BD87</f>
        <v>1.9068569762253282E-2</v>
      </c>
      <c r="S84" s="60">
        <f>'Indicator Data'!H87/'Indicator Data'!$BD87</f>
        <v>2.2237956703568631E-3</v>
      </c>
      <c r="T84" s="60">
        <f>'Indicator Data'!I87/'Indicator Data'!$BD87</f>
        <v>5.7600232709239651E-3</v>
      </c>
      <c r="U84" s="60">
        <f>'Indicator Data'!J87/'Indicator Data'!$BD87</f>
        <v>9.9742804513092229E-4</v>
      </c>
      <c r="V84" s="59">
        <f t="shared" si="65"/>
        <v>6.4</v>
      </c>
      <c r="W84" s="59">
        <f t="shared" si="66"/>
        <v>0</v>
      </c>
      <c r="X84" s="59">
        <f t="shared" si="67"/>
        <v>3.9</v>
      </c>
      <c r="Y84" s="59">
        <f t="shared" si="68"/>
        <v>1.5</v>
      </c>
      <c r="Z84" s="59">
        <f t="shared" si="69"/>
        <v>0</v>
      </c>
      <c r="AA84" s="59">
        <f t="shared" si="70"/>
        <v>10</v>
      </c>
      <c r="AB84" s="59">
        <f t="shared" si="71"/>
        <v>4.4000000000000004</v>
      </c>
      <c r="AC84" s="59">
        <f t="shared" si="72"/>
        <v>8.4</v>
      </c>
      <c r="AD84" s="59">
        <f t="shared" si="73"/>
        <v>5.8</v>
      </c>
      <c r="AE84" s="59">
        <f t="shared" si="74"/>
        <v>7.3</v>
      </c>
      <c r="AF84" s="59">
        <f t="shared" si="75"/>
        <v>0.3</v>
      </c>
      <c r="AG84" s="59">
        <f>ROUND(IF('Indicator Data'!K87=0,0,IF('Indicator Data'!K87&gt;AG$194,10,IF('Indicator Data'!K87&lt;AG$195,0,10-(AG$194-'Indicator Data'!K87)/(AG$194-AG$195)*10))),1)</f>
        <v>2</v>
      </c>
      <c r="AH84" s="59">
        <f t="shared" si="76"/>
        <v>6.4</v>
      </c>
      <c r="AI84" s="59">
        <f t="shared" si="77"/>
        <v>0.1</v>
      </c>
      <c r="AJ84" s="59">
        <f t="shared" si="78"/>
        <v>8.4</v>
      </c>
      <c r="AK84" s="59">
        <f t="shared" si="79"/>
        <v>6.4</v>
      </c>
      <c r="AL84" s="59">
        <f t="shared" si="80"/>
        <v>7.5</v>
      </c>
      <c r="AM84" s="59">
        <f t="shared" si="81"/>
        <v>6.1</v>
      </c>
      <c r="AN84" s="59">
        <f t="shared" si="82"/>
        <v>3.8</v>
      </c>
      <c r="AO84" s="61">
        <f t="shared" si="83"/>
        <v>3.9</v>
      </c>
      <c r="AP84" s="61">
        <f t="shared" si="84"/>
        <v>3.1</v>
      </c>
      <c r="AQ84" s="61">
        <f t="shared" si="85"/>
        <v>0</v>
      </c>
      <c r="AR84" s="61">
        <f t="shared" si="86"/>
        <v>7.2</v>
      </c>
      <c r="AS84" s="59">
        <f t="shared" si="87"/>
        <v>2.9</v>
      </c>
      <c r="AT84" s="59">
        <f>IF('Indicator Data'!L87="No data","x",IF('Indicator Data'!BE87&lt;1000,"x",ROUND((IF('Indicator Data'!L87&gt;AT$194,10,IF('Indicator Data'!L87&lt;AT$195,0,10-(AT$194-'Indicator Data'!L87)/(AT$194-AT$195)*10))),1)))</f>
        <v>2</v>
      </c>
      <c r="AU84" s="61">
        <f t="shared" si="88"/>
        <v>2.5</v>
      </c>
      <c r="AV84" s="62">
        <f t="shared" si="89"/>
        <v>3.7</v>
      </c>
      <c r="AW84" s="59">
        <f>ROUND(IF('Indicator Data'!M87=0,0,IF('Indicator Data'!M87&gt;AW$194,10,IF('Indicator Data'!M87&lt;AW$195,0,10-(AW$194-'Indicator Data'!M87)/(AW$194-AW$195)*10))),1)</f>
        <v>0.7</v>
      </c>
      <c r="AX84" s="59">
        <f>ROUND(IF('Indicator Data'!N87=0,0,IF(LOG('Indicator Data'!N87)&gt;LOG(AX$194),10,IF(LOG('Indicator Data'!N87)&lt;LOG(AX$195),0,10-(LOG(AX$194)-LOG('Indicator Data'!N87))/(LOG(AX$194)-LOG(AX$195))*10))),1)</f>
        <v>0</v>
      </c>
      <c r="AY84" s="61">
        <f t="shared" si="90"/>
        <v>0.4</v>
      </c>
      <c r="AZ84" s="59">
        <f>'Indicator Data'!O87</f>
        <v>0</v>
      </c>
      <c r="BA84" s="59">
        <f>'Indicator Data'!P87</f>
        <v>0</v>
      </c>
      <c r="BB84" s="61">
        <f t="shared" si="91"/>
        <v>0</v>
      </c>
      <c r="BC84" s="62">
        <f t="shared" si="92"/>
        <v>0.3</v>
      </c>
      <c r="BD84" s="16"/>
      <c r="BE84" s="108"/>
    </row>
    <row r="85" spans="1:57" s="4" customFormat="1" x14ac:dyDescent="0.25">
      <c r="A85" s="131" t="s">
        <v>157</v>
      </c>
      <c r="B85" s="58" t="s">
        <v>156</v>
      </c>
      <c r="C85" s="59">
        <f>ROUND(IF('Indicator Data'!C88=0,0.1,IF(LOG('Indicator Data'!C88)&gt;C$194,10,IF(LOG('Indicator Data'!C88)&lt;C$195,0,10-(C$194-LOG('Indicator Data'!C88))/(C$194-C$195)*10))),1)</f>
        <v>10</v>
      </c>
      <c r="D85" s="59">
        <f>ROUND(IF('Indicator Data'!D88=0,0.1,IF(LOG('Indicator Data'!D88)&gt;D$194,10,IF(LOG('Indicator Data'!D88)&lt;D$195,0,10-(D$194-LOG('Indicator Data'!D88))/(D$194-D$195)*10))),1)</f>
        <v>10</v>
      </c>
      <c r="E85" s="59">
        <f t="shared" si="62"/>
        <v>10</v>
      </c>
      <c r="F85" s="59">
        <f>ROUND(IF('Indicator Data'!E88="No data",0.1,IF('Indicator Data'!E88=0,0,IF(LOG('Indicator Data'!E88)&gt;F$194,10,IF(LOG('Indicator Data'!E88)&lt;F$195,0,10-(F$194-LOG('Indicator Data'!E88))/(F$194-F$195)*10)))),1)</f>
        <v>6.3</v>
      </c>
      <c r="G85" s="59">
        <f>ROUND(IF('Indicator Data'!F88=0,0,IF(LOG('Indicator Data'!F88)&gt;G$194,10,IF(LOG('Indicator Data'!F88)&lt;G$195,0,10-(G$194-LOG('Indicator Data'!F88))/(G$194-G$195)*10))),1)</f>
        <v>10</v>
      </c>
      <c r="H85" s="59">
        <f>ROUND(IF('Indicator Data'!G88=0,0,IF(LOG('Indicator Data'!G88)&gt;H$194,10,IF(LOG('Indicator Data'!G88)&lt;H$195,0,10-(H$194-LOG('Indicator Data'!G88))/(H$194-H$195)*10))),1)</f>
        <v>10</v>
      </c>
      <c r="I85" s="59">
        <f>ROUND(IF('Indicator Data'!H88=0,0,IF(LOG('Indicator Data'!H88)&gt;I$194,10,IF(LOG('Indicator Data'!H88)&lt;I$195,0,10-(I$194-LOG('Indicator Data'!H88))/(I$194-I$195)*10))),1)</f>
        <v>10</v>
      </c>
      <c r="J85" s="59">
        <f t="shared" si="63"/>
        <v>10</v>
      </c>
      <c r="K85" s="59">
        <f>ROUND(IF('Indicator Data'!I88=0,0,IF(LOG('Indicator Data'!I88)&gt;K$194,10,IF(LOG('Indicator Data'!I88)&lt;K$195,0,10-(K$194-LOG('Indicator Data'!I88))/(K$194-K$195)*10))),1)</f>
        <v>10</v>
      </c>
      <c r="L85" s="59">
        <f t="shared" si="64"/>
        <v>10</v>
      </c>
      <c r="M85" s="59">
        <f>ROUND(IF('Indicator Data'!J88=0,0,IF(LOG('Indicator Data'!J88)&gt;M$194,10,IF(LOG('Indicator Data'!J88)&lt;M$195,0,10-(M$194-LOG('Indicator Data'!J88))/(M$194-M$195)*10))),1)</f>
        <v>0</v>
      </c>
      <c r="N85" s="60">
        <f>'Indicator Data'!C88/'Indicator Data'!$BD88</f>
        <v>1.6621312369075039E-3</v>
      </c>
      <c r="O85" s="60">
        <f>'Indicator Data'!D88/'Indicator Data'!$BD88</f>
        <v>9.060006339835665E-4</v>
      </c>
      <c r="P85" s="60">
        <f>IF(F85=0.1,0,'Indicator Data'!E88/'Indicator Data'!$BD88)</f>
        <v>2.6735488388559994E-4</v>
      </c>
      <c r="Q85" s="60">
        <f>'Indicator Data'!F88/'Indicator Data'!$BD88</f>
        <v>3.0413297390858738E-4</v>
      </c>
      <c r="R85" s="60">
        <f>'Indicator Data'!G88/'Indicator Data'!$BD88</f>
        <v>1.8996911803964223E-2</v>
      </c>
      <c r="S85" s="60">
        <f>'Indicator Data'!H88/'Indicator Data'!$BD88</f>
        <v>1.208366608598988E-2</v>
      </c>
      <c r="T85" s="60">
        <f>'Indicator Data'!I88/'Indicator Data'!$BD88</f>
        <v>1.0223533837743137E-2</v>
      </c>
      <c r="U85" s="60">
        <f>'Indicator Data'!J88/'Indicator Data'!$BD88</f>
        <v>0</v>
      </c>
      <c r="V85" s="59">
        <f t="shared" si="65"/>
        <v>8.3000000000000007</v>
      </c>
      <c r="W85" s="59">
        <f t="shared" si="66"/>
        <v>9.1</v>
      </c>
      <c r="X85" s="59">
        <f t="shared" si="67"/>
        <v>8.6999999999999993</v>
      </c>
      <c r="Y85" s="59">
        <f t="shared" si="68"/>
        <v>0.2</v>
      </c>
      <c r="Z85" s="59">
        <f t="shared" si="69"/>
        <v>10</v>
      </c>
      <c r="AA85" s="59">
        <f t="shared" si="70"/>
        <v>10</v>
      </c>
      <c r="AB85" s="59">
        <f t="shared" si="71"/>
        <v>10</v>
      </c>
      <c r="AC85" s="59">
        <f t="shared" si="72"/>
        <v>10</v>
      </c>
      <c r="AD85" s="59">
        <f t="shared" si="73"/>
        <v>10</v>
      </c>
      <c r="AE85" s="59">
        <f t="shared" si="74"/>
        <v>10</v>
      </c>
      <c r="AF85" s="59">
        <f t="shared" si="75"/>
        <v>0</v>
      </c>
      <c r="AG85" s="59">
        <f>ROUND(IF('Indicator Data'!K88=0,0,IF('Indicator Data'!K88&gt;AG$194,10,IF('Indicator Data'!K88&lt;AG$195,0,10-(AG$194-'Indicator Data'!K88)/(AG$194-AG$195)*10))),1)</f>
        <v>0</v>
      </c>
      <c r="AH85" s="59">
        <f t="shared" si="76"/>
        <v>9.1999999999999993</v>
      </c>
      <c r="AI85" s="59">
        <f t="shared" si="77"/>
        <v>9.6</v>
      </c>
      <c r="AJ85" s="59">
        <f t="shared" si="78"/>
        <v>10</v>
      </c>
      <c r="AK85" s="59">
        <f t="shared" si="79"/>
        <v>10</v>
      </c>
      <c r="AL85" s="59">
        <f t="shared" si="80"/>
        <v>10</v>
      </c>
      <c r="AM85" s="59">
        <f t="shared" si="81"/>
        <v>10</v>
      </c>
      <c r="AN85" s="59">
        <f t="shared" si="82"/>
        <v>0</v>
      </c>
      <c r="AO85" s="61">
        <f t="shared" si="83"/>
        <v>9.5</v>
      </c>
      <c r="AP85" s="61">
        <f t="shared" si="84"/>
        <v>3.9</v>
      </c>
      <c r="AQ85" s="61">
        <f t="shared" si="85"/>
        <v>10</v>
      </c>
      <c r="AR85" s="61">
        <f t="shared" si="86"/>
        <v>10</v>
      </c>
      <c r="AS85" s="59">
        <f t="shared" si="87"/>
        <v>0</v>
      </c>
      <c r="AT85" s="59">
        <f>IF('Indicator Data'!L88="No data","x",IF('Indicator Data'!BE88&lt;1000,"x",ROUND((IF('Indicator Data'!L88&gt;AT$194,10,IF('Indicator Data'!L88&lt;AT$195,0,10-(AT$194-'Indicator Data'!L88)/(AT$194-AT$195)*10))),1)))</f>
        <v>1</v>
      </c>
      <c r="AU85" s="61">
        <f t="shared" si="88"/>
        <v>0.5</v>
      </c>
      <c r="AV85" s="62">
        <f t="shared" si="89"/>
        <v>8.4</v>
      </c>
      <c r="AW85" s="59">
        <f>ROUND(IF('Indicator Data'!M88=0,0,IF('Indicator Data'!M88&gt;AW$194,10,IF('Indicator Data'!M88&lt;AW$195,0,10-(AW$194-'Indicator Data'!M88)/(AW$194-AW$195)*10))),1)</f>
        <v>0.4</v>
      </c>
      <c r="AX85" s="59">
        <f>ROUND(IF('Indicator Data'!N88=0,0,IF(LOG('Indicator Data'!N88)&gt;LOG(AX$194),10,IF(LOG('Indicator Data'!N88)&lt;LOG(AX$195),0,10-(LOG(AX$194)-LOG('Indicator Data'!N88))/(LOG(AX$194)-LOG(AX$195))*10))),1)</f>
        <v>1.3</v>
      </c>
      <c r="AY85" s="61">
        <f t="shared" si="90"/>
        <v>0.9</v>
      </c>
      <c r="AZ85" s="59">
        <f>'Indicator Data'!O88</f>
        <v>0</v>
      </c>
      <c r="BA85" s="59">
        <f>'Indicator Data'!P88</f>
        <v>0</v>
      </c>
      <c r="BB85" s="61">
        <f t="shared" si="91"/>
        <v>0</v>
      </c>
      <c r="BC85" s="62">
        <f t="shared" si="92"/>
        <v>0.6</v>
      </c>
      <c r="BD85" s="16"/>
      <c r="BE85" s="108"/>
    </row>
    <row r="86" spans="1:57" s="4" customFormat="1" x14ac:dyDescent="0.25">
      <c r="A86" s="131" t="s">
        <v>159</v>
      </c>
      <c r="B86" s="63" t="s">
        <v>158</v>
      </c>
      <c r="C86" s="59">
        <f>ROUND(IF('Indicator Data'!C89=0,0.1,IF(LOG('Indicator Data'!C89)&gt;C$194,10,IF(LOG('Indicator Data'!C89)&lt;C$195,0,10-(C$194-LOG('Indicator Data'!C89))/(C$194-C$195)*10))),1)</f>
        <v>8</v>
      </c>
      <c r="D86" s="59">
        <f>ROUND(IF('Indicator Data'!D89=0,0.1,IF(LOG('Indicator Data'!D89)&gt;D$194,10,IF(LOG('Indicator Data'!D89)&lt;D$195,0,10-(D$194-LOG('Indicator Data'!D89))/(D$194-D$195)*10))),1)</f>
        <v>0.1</v>
      </c>
      <c r="E86" s="59">
        <f t="shared" si="62"/>
        <v>5.3</v>
      </c>
      <c r="F86" s="59">
        <f>ROUND(IF('Indicator Data'!E89="No data",0.1,IF('Indicator Data'!E89=0,0,IF(LOG('Indicator Data'!E89)&gt;F$194,10,IF(LOG('Indicator Data'!E89)&lt;F$195,0,10-(F$194-LOG('Indicator Data'!E89))/(F$194-F$195)*10)))),1)</f>
        <v>4.3</v>
      </c>
      <c r="G86" s="59">
        <f>ROUND(IF('Indicator Data'!F89=0,0,IF(LOG('Indicator Data'!F89)&gt;G$194,10,IF(LOG('Indicator Data'!F89)&lt;G$195,0,10-(G$194-LOG('Indicator Data'!F89))/(G$194-G$195)*10))),1)</f>
        <v>0</v>
      </c>
      <c r="H86" s="59">
        <f>ROUND(IF('Indicator Data'!G89=0,0,IF(LOG('Indicator Data'!G89)&gt;H$194,10,IF(LOG('Indicator Data'!G89)&lt;H$195,0,10-(H$194-LOG('Indicator Data'!G89))/(H$194-H$195)*10))),1)</f>
        <v>0</v>
      </c>
      <c r="I86" s="59">
        <f>ROUND(IF('Indicator Data'!H89=0,0,IF(LOG('Indicator Data'!H89)&gt;I$194,10,IF(LOG('Indicator Data'!H89)&lt;I$195,0,10-(I$194-LOG('Indicator Data'!H89))/(I$194-I$195)*10))),1)</f>
        <v>0</v>
      </c>
      <c r="J86" s="59">
        <f t="shared" si="63"/>
        <v>0</v>
      </c>
      <c r="K86" s="59">
        <f>ROUND(IF('Indicator Data'!I89=0,0,IF(LOG('Indicator Data'!I89)&gt;K$194,10,IF(LOG('Indicator Data'!I89)&lt;K$195,0,10-(K$194-LOG('Indicator Data'!I89))/(K$194-K$195)*10))),1)</f>
        <v>0</v>
      </c>
      <c r="L86" s="59">
        <f t="shared" si="64"/>
        <v>0</v>
      </c>
      <c r="M86" s="59">
        <f>ROUND(IF('Indicator Data'!J89=0,0,IF(LOG('Indicator Data'!J89)&gt;M$194,10,IF(LOG('Indicator Data'!J89)&lt;M$195,0,10-(M$194-LOG('Indicator Data'!J89))/(M$194-M$195)*10))),1)</f>
        <v>7.5</v>
      </c>
      <c r="N86" s="60">
        <f>'Indicator Data'!C89/'Indicator Data'!$BD89</f>
        <v>2.0983728485547215E-3</v>
      </c>
      <c r="O86" s="60">
        <f>'Indicator Data'!D89/'Indicator Data'!$BD89</f>
        <v>0</v>
      </c>
      <c r="P86" s="60">
        <f>IF(F86=0.1,0,'Indicator Data'!E89/'Indicator Data'!$BD89)</f>
        <v>7.1012008900335163E-4</v>
      </c>
      <c r="Q86" s="60">
        <f>'Indicator Data'!F89/'Indicator Data'!$BD89</f>
        <v>0</v>
      </c>
      <c r="R86" s="60">
        <f>'Indicator Data'!G89/'Indicator Data'!$BD89</f>
        <v>0</v>
      </c>
      <c r="S86" s="60">
        <f>'Indicator Data'!H89/'Indicator Data'!$BD89</f>
        <v>0</v>
      </c>
      <c r="T86" s="60">
        <f>'Indicator Data'!I89/'Indicator Data'!$BD89</f>
        <v>0</v>
      </c>
      <c r="U86" s="60">
        <f>'Indicator Data'!J89/'Indicator Data'!$BD89</f>
        <v>1.3209948888065763E-3</v>
      </c>
      <c r="V86" s="59">
        <f t="shared" si="65"/>
        <v>10</v>
      </c>
      <c r="W86" s="59">
        <f t="shared" si="66"/>
        <v>0</v>
      </c>
      <c r="X86" s="59">
        <f t="shared" si="67"/>
        <v>7.6</v>
      </c>
      <c r="Y86" s="59">
        <f t="shared" si="68"/>
        <v>0.5</v>
      </c>
      <c r="Z86" s="59">
        <f t="shared" si="69"/>
        <v>0</v>
      </c>
      <c r="AA86" s="59">
        <f t="shared" si="70"/>
        <v>0</v>
      </c>
      <c r="AB86" s="59">
        <f t="shared" si="71"/>
        <v>0</v>
      </c>
      <c r="AC86" s="59">
        <f t="shared" si="72"/>
        <v>0</v>
      </c>
      <c r="AD86" s="59">
        <f t="shared" si="73"/>
        <v>0</v>
      </c>
      <c r="AE86" s="59">
        <f t="shared" si="74"/>
        <v>0</v>
      </c>
      <c r="AF86" s="59">
        <f t="shared" si="75"/>
        <v>0.4</v>
      </c>
      <c r="AG86" s="59">
        <f>ROUND(IF('Indicator Data'!K89=0,0,IF('Indicator Data'!K89&gt;AG$194,10,IF('Indicator Data'!K89&lt;AG$195,0,10-(AG$194-'Indicator Data'!K89)/(AG$194-AG$195)*10))),1)</f>
        <v>2</v>
      </c>
      <c r="AH86" s="59">
        <f t="shared" si="76"/>
        <v>9</v>
      </c>
      <c r="AI86" s="59">
        <f t="shared" si="77"/>
        <v>0.1</v>
      </c>
      <c r="AJ86" s="59">
        <f t="shared" si="78"/>
        <v>0</v>
      </c>
      <c r="AK86" s="59">
        <f t="shared" si="79"/>
        <v>0</v>
      </c>
      <c r="AL86" s="59">
        <f t="shared" si="80"/>
        <v>0</v>
      </c>
      <c r="AM86" s="59">
        <f t="shared" si="81"/>
        <v>0</v>
      </c>
      <c r="AN86" s="59">
        <f t="shared" si="82"/>
        <v>4.9000000000000004</v>
      </c>
      <c r="AO86" s="61">
        <f t="shared" si="83"/>
        <v>6.6</v>
      </c>
      <c r="AP86" s="61">
        <f t="shared" si="84"/>
        <v>2.6</v>
      </c>
      <c r="AQ86" s="61">
        <f t="shared" si="85"/>
        <v>0</v>
      </c>
      <c r="AR86" s="61">
        <f t="shared" si="86"/>
        <v>0</v>
      </c>
      <c r="AS86" s="59">
        <f t="shared" si="87"/>
        <v>3.5</v>
      </c>
      <c r="AT86" s="59">
        <f>IF('Indicator Data'!L89="No data","x",IF('Indicator Data'!BE89&lt;1000,"x",ROUND((IF('Indicator Data'!L89&gt;AT$194,10,IF('Indicator Data'!L89&lt;AT$195,0,10-(AT$194-'Indicator Data'!L89)/(AT$194-AT$195)*10))),1)))</f>
        <v>10</v>
      </c>
      <c r="AU86" s="61">
        <f t="shared" si="88"/>
        <v>6.8</v>
      </c>
      <c r="AV86" s="62">
        <f t="shared" si="89"/>
        <v>3.8</v>
      </c>
      <c r="AW86" s="59">
        <f>ROUND(IF('Indicator Data'!M89=0,0,IF('Indicator Data'!M89&gt;AW$194,10,IF('Indicator Data'!M89&lt;AW$195,0,10-(AW$194-'Indicator Data'!M89)/(AW$194-AW$195)*10))),1)</f>
        <v>1.5</v>
      </c>
      <c r="AX86" s="59">
        <f>ROUND(IF('Indicator Data'!N89=0,0,IF(LOG('Indicator Data'!N89)&gt;LOG(AX$194),10,IF(LOG('Indicator Data'!N89)&lt;LOG(AX$195),0,10-(LOG(AX$194)-LOG('Indicator Data'!N89))/(LOG(AX$194)-LOG(AX$195))*10))),1)</f>
        <v>2.1</v>
      </c>
      <c r="AY86" s="61">
        <f t="shared" si="90"/>
        <v>1.8</v>
      </c>
      <c r="AZ86" s="59">
        <f>'Indicator Data'!O89</f>
        <v>0</v>
      </c>
      <c r="BA86" s="59">
        <f>'Indicator Data'!P89</f>
        <v>0</v>
      </c>
      <c r="BB86" s="61">
        <f t="shared" si="91"/>
        <v>0</v>
      </c>
      <c r="BC86" s="62">
        <f t="shared" si="92"/>
        <v>1.3</v>
      </c>
      <c r="BD86" s="16"/>
      <c r="BE86" s="108"/>
    </row>
    <row r="87" spans="1:57" s="4" customFormat="1" x14ac:dyDescent="0.25">
      <c r="A87" s="131" t="s">
        <v>161</v>
      </c>
      <c r="B87" s="63" t="s">
        <v>160</v>
      </c>
      <c r="C87" s="59">
        <f>ROUND(IF('Indicator Data'!C90=0,0.1,IF(LOG('Indicator Data'!C90)&gt;C$194,10,IF(LOG('Indicator Data'!C90)&lt;C$195,0,10-(C$194-LOG('Indicator Data'!C90))/(C$194-C$195)*10))),1)</f>
        <v>8</v>
      </c>
      <c r="D87" s="59">
        <f>ROUND(IF('Indicator Data'!D90=0,0.1,IF(LOG('Indicator Data'!D90)&gt;D$194,10,IF(LOG('Indicator Data'!D90)&lt;D$195,0,10-(D$194-LOG('Indicator Data'!D90))/(D$194-D$195)*10))),1)</f>
        <v>9.8000000000000007</v>
      </c>
      <c r="E87" s="59">
        <f t="shared" si="62"/>
        <v>9.1</v>
      </c>
      <c r="F87" s="59">
        <f>ROUND(IF('Indicator Data'!E90="No data",0.1,IF('Indicator Data'!E90=0,0,IF(LOG('Indicator Data'!E90)&gt;F$194,10,IF(LOG('Indicator Data'!E90)&lt;F$195,0,10-(F$194-LOG('Indicator Data'!E90))/(F$194-F$195)*10)))),1)</f>
        <v>7.5</v>
      </c>
      <c r="G87" s="59">
        <f>ROUND(IF('Indicator Data'!F90=0,0,IF(LOG('Indicator Data'!F90)&gt;G$194,10,IF(LOG('Indicator Data'!F90)&lt;G$195,0,10-(G$194-LOG('Indicator Data'!F90))/(G$194-G$195)*10))),1)</f>
        <v>0</v>
      </c>
      <c r="H87" s="59">
        <f>ROUND(IF('Indicator Data'!G90=0,0,IF(LOG('Indicator Data'!G90)&gt;H$194,10,IF(LOG('Indicator Data'!G90)&lt;H$195,0,10-(H$194-LOG('Indicator Data'!G90))/(H$194-H$195)*10))),1)</f>
        <v>0</v>
      </c>
      <c r="I87" s="59">
        <f>ROUND(IF('Indicator Data'!H90=0,0,IF(LOG('Indicator Data'!H90)&gt;I$194,10,IF(LOG('Indicator Data'!H90)&lt;I$195,0,10-(I$194-LOG('Indicator Data'!H90))/(I$194-I$195)*10))),1)</f>
        <v>0</v>
      </c>
      <c r="J87" s="59">
        <f t="shared" si="63"/>
        <v>0</v>
      </c>
      <c r="K87" s="59">
        <f>ROUND(IF('Indicator Data'!I90=0,0,IF(LOG('Indicator Data'!I90)&gt;K$194,10,IF(LOG('Indicator Data'!I90)&lt;K$195,0,10-(K$194-LOG('Indicator Data'!I90))/(K$194-K$195)*10))),1)</f>
        <v>0</v>
      </c>
      <c r="L87" s="59">
        <f t="shared" si="64"/>
        <v>0</v>
      </c>
      <c r="M87" s="59">
        <f>ROUND(IF('Indicator Data'!J90=0,0,IF(LOG('Indicator Data'!J90)&gt;M$194,10,IF(LOG('Indicator Data'!J90)&lt;M$195,0,10-(M$194-LOG('Indicator Data'!J90))/(M$194-M$195)*10))),1)</f>
        <v>0</v>
      </c>
      <c r="N87" s="60">
        <f>'Indicator Data'!C90/'Indicator Data'!$BD90</f>
        <v>8.7253409088325156E-4</v>
      </c>
      <c r="O87" s="60">
        <f>'Indicator Data'!D90/'Indicator Data'!$BD90</f>
        <v>5.0374331302461336E-4</v>
      </c>
      <c r="P87" s="60">
        <f>IF(F87=0.1,0,'Indicator Data'!E90/'Indicator Data'!$BD90)</f>
        <v>5.6852720967609576E-3</v>
      </c>
      <c r="Q87" s="60">
        <f>'Indicator Data'!F90/'Indicator Data'!$BD90</f>
        <v>0</v>
      </c>
      <c r="R87" s="60">
        <f>'Indicator Data'!G90/'Indicator Data'!$BD90</f>
        <v>0</v>
      </c>
      <c r="S87" s="60">
        <f>'Indicator Data'!H90/'Indicator Data'!$BD90</f>
        <v>0</v>
      </c>
      <c r="T87" s="60">
        <f>'Indicator Data'!I90/'Indicator Data'!$BD90</f>
        <v>0</v>
      </c>
      <c r="U87" s="60">
        <f>'Indicator Data'!J90/'Indicator Data'!$BD90</f>
        <v>0</v>
      </c>
      <c r="V87" s="59">
        <f t="shared" si="65"/>
        <v>4.4000000000000004</v>
      </c>
      <c r="W87" s="59">
        <f t="shared" si="66"/>
        <v>5</v>
      </c>
      <c r="X87" s="59">
        <f t="shared" si="67"/>
        <v>4.7</v>
      </c>
      <c r="Y87" s="59">
        <f t="shared" si="68"/>
        <v>3.8</v>
      </c>
      <c r="Z87" s="59">
        <f t="shared" si="69"/>
        <v>0</v>
      </c>
      <c r="AA87" s="59">
        <f t="shared" si="70"/>
        <v>0</v>
      </c>
      <c r="AB87" s="59">
        <f t="shared" si="71"/>
        <v>0</v>
      </c>
      <c r="AC87" s="59">
        <f t="shared" si="72"/>
        <v>0</v>
      </c>
      <c r="AD87" s="59">
        <f t="shared" si="73"/>
        <v>0</v>
      </c>
      <c r="AE87" s="59">
        <f t="shared" si="74"/>
        <v>0</v>
      </c>
      <c r="AF87" s="59">
        <f t="shared" si="75"/>
        <v>0</v>
      </c>
      <c r="AG87" s="59">
        <f>ROUND(IF('Indicator Data'!K90=0,0,IF('Indicator Data'!K90&gt;AG$194,10,IF('Indicator Data'!K90&lt;AG$195,0,10-(AG$194-'Indicator Data'!K90)/(AG$194-AG$195)*10))),1)</f>
        <v>0</v>
      </c>
      <c r="AH87" s="59">
        <f t="shared" si="76"/>
        <v>6.2</v>
      </c>
      <c r="AI87" s="59">
        <f t="shared" si="77"/>
        <v>7.4</v>
      </c>
      <c r="AJ87" s="59">
        <f t="shared" si="78"/>
        <v>0</v>
      </c>
      <c r="AK87" s="59">
        <f t="shared" si="79"/>
        <v>0</v>
      </c>
      <c r="AL87" s="59">
        <f t="shared" si="80"/>
        <v>0</v>
      </c>
      <c r="AM87" s="59">
        <f t="shared" si="81"/>
        <v>0</v>
      </c>
      <c r="AN87" s="59">
        <f t="shared" si="82"/>
        <v>0</v>
      </c>
      <c r="AO87" s="61">
        <f t="shared" si="83"/>
        <v>7.5</v>
      </c>
      <c r="AP87" s="61">
        <f t="shared" si="84"/>
        <v>6</v>
      </c>
      <c r="AQ87" s="61">
        <f t="shared" si="85"/>
        <v>0</v>
      </c>
      <c r="AR87" s="61">
        <f t="shared" si="86"/>
        <v>0</v>
      </c>
      <c r="AS87" s="59">
        <f t="shared" si="87"/>
        <v>0</v>
      </c>
      <c r="AT87" s="59">
        <f>IF('Indicator Data'!L90="No data","x",IF('Indicator Data'!BE90&lt;1000,"x",ROUND((IF('Indicator Data'!L90&gt;AT$194,10,IF('Indicator Data'!L90&lt;AT$195,0,10-(AT$194-'Indicator Data'!L90)/(AT$194-AT$195)*10))),1)))</f>
        <v>10</v>
      </c>
      <c r="AU87" s="61">
        <f t="shared" si="88"/>
        <v>5</v>
      </c>
      <c r="AV87" s="62">
        <f t="shared" si="89"/>
        <v>4.4000000000000004</v>
      </c>
      <c r="AW87" s="59">
        <f>ROUND(IF('Indicator Data'!M90=0,0,IF('Indicator Data'!M90&gt;AW$194,10,IF('Indicator Data'!M90&lt;AW$195,0,10-(AW$194-'Indicator Data'!M90)/(AW$194-AW$195)*10))),1)</f>
        <v>1.9</v>
      </c>
      <c r="AX87" s="59">
        <f>ROUND(IF('Indicator Data'!N90=0,0,IF(LOG('Indicator Data'!N90)&gt;LOG(AX$194),10,IF(LOG('Indicator Data'!N90)&lt;LOG(AX$195),0,10-(LOG(AX$194)-LOG('Indicator Data'!N90))/(LOG(AX$194)-LOG(AX$195))*10))),1)</f>
        <v>1.3</v>
      </c>
      <c r="AY87" s="61">
        <f t="shared" si="90"/>
        <v>1.6</v>
      </c>
      <c r="AZ87" s="59">
        <f>'Indicator Data'!O90</f>
        <v>0</v>
      </c>
      <c r="BA87" s="59">
        <f>'Indicator Data'!P90</f>
        <v>0</v>
      </c>
      <c r="BB87" s="61">
        <f t="shared" si="91"/>
        <v>0</v>
      </c>
      <c r="BC87" s="62">
        <f t="shared" si="92"/>
        <v>1.1000000000000001</v>
      </c>
      <c r="BD87" s="16"/>
      <c r="BE87" s="108"/>
    </row>
    <row r="88" spans="1:57" s="4" customFormat="1" x14ac:dyDescent="0.25">
      <c r="A88" s="131" t="s">
        <v>163</v>
      </c>
      <c r="B88" s="63" t="s">
        <v>162</v>
      </c>
      <c r="C88" s="59">
        <f>ROUND(IF('Indicator Data'!C91=0,0.1,IF(LOG('Indicator Data'!C91)&gt;C$194,10,IF(LOG('Indicator Data'!C91)&lt;C$195,0,10-(C$194-LOG('Indicator Data'!C91))/(C$194-C$195)*10))),1)</f>
        <v>8.6999999999999993</v>
      </c>
      <c r="D88" s="59">
        <f>ROUND(IF('Indicator Data'!D91=0,0.1,IF(LOG('Indicator Data'!D91)&gt;D$194,10,IF(LOG('Indicator Data'!D91)&lt;D$195,0,10-(D$194-LOG('Indicator Data'!D91))/(D$194-D$195)*10))),1)</f>
        <v>0.1</v>
      </c>
      <c r="E88" s="59">
        <f t="shared" si="62"/>
        <v>6</v>
      </c>
      <c r="F88" s="59">
        <f>ROUND(IF('Indicator Data'!E91="No data",0.1,IF('Indicator Data'!E91=0,0,IF(LOG('Indicator Data'!E91)&gt;F$194,10,IF(LOG('Indicator Data'!E91)&lt;F$195,0,10-(F$194-LOG('Indicator Data'!E91))/(F$194-F$195)*10)))),1)</f>
        <v>7.8</v>
      </c>
      <c r="G88" s="59">
        <f>ROUND(IF('Indicator Data'!F91=0,0,IF(LOG('Indicator Data'!F91)&gt;G$194,10,IF(LOG('Indicator Data'!F91)&lt;G$195,0,10-(G$194-LOG('Indicator Data'!F91))/(G$194-G$195)*10))),1)</f>
        <v>6.2</v>
      </c>
      <c r="H88" s="59">
        <f>ROUND(IF('Indicator Data'!G91=0,0,IF(LOG('Indicator Data'!G91)&gt;H$194,10,IF(LOG('Indicator Data'!G91)&lt;H$195,0,10-(H$194-LOG('Indicator Data'!G91))/(H$194-H$195)*10))),1)</f>
        <v>0</v>
      </c>
      <c r="I88" s="59">
        <f>ROUND(IF('Indicator Data'!H91=0,0,IF(LOG('Indicator Data'!H91)&gt;I$194,10,IF(LOG('Indicator Data'!H91)&lt;I$195,0,10-(I$194-LOG('Indicator Data'!H91))/(I$194-I$195)*10))),1)</f>
        <v>0</v>
      </c>
      <c r="J88" s="59">
        <f t="shared" si="63"/>
        <v>0</v>
      </c>
      <c r="K88" s="59">
        <f>ROUND(IF('Indicator Data'!I91=0,0,IF(LOG('Indicator Data'!I91)&gt;K$194,10,IF(LOG('Indicator Data'!I91)&lt;K$195,0,10-(K$194-LOG('Indicator Data'!I91))/(K$194-K$195)*10))),1)</f>
        <v>0</v>
      </c>
      <c r="L88" s="59">
        <f t="shared" si="64"/>
        <v>0</v>
      </c>
      <c r="M88" s="59">
        <f>ROUND(IF('Indicator Data'!J91=0,0,IF(LOG('Indicator Data'!J91)&gt;M$194,10,IF(LOG('Indicator Data'!J91)&lt;M$195,0,10-(M$194-LOG('Indicator Data'!J91))/(M$194-M$195)*10))),1)</f>
        <v>10</v>
      </c>
      <c r="N88" s="60">
        <f>'Indicator Data'!C91/'Indicator Data'!$BD91</f>
        <v>6.6750077544077617E-4</v>
      </c>
      <c r="O88" s="60">
        <f>'Indicator Data'!D91/'Indicator Data'!$BD91</f>
        <v>0</v>
      </c>
      <c r="P88" s="60">
        <f>IF(F88=0.1,0,'Indicator Data'!E91/'Indicator Data'!$BD91)</f>
        <v>2.9212462664903807E-3</v>
      </c>
      <c r="Q88" s="60">
        <f>'Indicator Data'!F91/'Indicator Data'!$BD91</f>
        <v>1.258497161532795E-6</v>
      </c>
      <c r="R88" s="60">
        <f>'Indicator Data'!G91/'Indicator Data'!$BD91</f>
        <v>0</v>
      </c>
      <c r="S88" s="60">
        <f>'Indicator Data'!H91/'Indicator Data'!$BD91</f>
        <v>0</v>
      </c>
      <c r="T88" s="60">
        <f>'Indicator Data'!I91/'Indicator Data'!$BD91</f>
        <v>0</v>
      </c>
      <c r="U88" s="60">
        <f>'Indicator Data'!J91/'Indicator Data'!$BD91</f>
        <v>3.4315301113845779E-2</v>
      </c>
      <c r="V88" s="59">
        <f t="shared" si="65"/>
        <v>3.3</v>
      </c>
      <c r="W88" s="59">
        <f t="shared" si="66"/>
        <v>0</v>
      </c>
      <c r="X88" s="59">
        <f t="shared" si="67"/>
        <v>1.8</v>
      </c>
      <c r="Y88" s="59">
        <f t="shared" si="68"/>
        <v>1.9</v>
      </c>
      <c r="Z88" s="59">
        <f t="shared" si="69"/>
        <v>5.8</v>
      </c>
      <c r="AA88" s="59">
        <f t="shared" si="70"/>
        <v>0</v>
      </c>
      <c r="AB88" s="59">
        <f t="shared" si="71"/>
        <v>0</v>
      </c>
      <c r="AC88" s="59">
        <f t="shared" si="72"/>
        <v>0</v>
      </c>
      <c r="AD88" s="59">
        <f t="shared" si="73"/>
        <v>0</v>
      </c>
      <c r="AE88" s="59">
        <f t="shared" si="74"/>
        <v>0</v>
      </c>
      <c r="AF88" s="59">
        <f t="shared" si="75"/>
        <v>10</v>
      </c>
      <c r="AG88" s="59">
        <f>ROUND(IF('Indicator Data'!K91=0,0,IF('Indicator Data'!K91&gt;AG$194,10,IF('Indicator Data'!K91&lt;AG$195,0,10-(AG$194-'Indicator Data'!K91)/(AG$194-AG$195)*10))),1)</f>
        <v>10</v>
      </c>
      <c r="AH88" s="59">
        <f t="shared" si="76"/>
        <v>6</v>
      </c>
      <c r="AI88" s="59">
        <f t="shared" si="77"/>
        <v>0.1</v>
      </c>
      <c r="AJ88" s="59">
        <f t="shared" si="78"/>
        <v>0</v>
      </c>
      <c r="AK88" s="59">
        <f t="shared" si="79"/>
        <v>0</v>
      </c>
      <c r="AL88" s="59">
        <f t="shared" si="80"/>
        <v>0</v>
      </c>
      <c r="AM88" s="59">
        <f t="shared" si="81"/>
        <v>0</v>
      </c>
      <c r="AN88" s="59">
        <f t="shared" si="82"/>
        <v>10</v>
      </c>
      <c r="AO88" s="61">
        <f t="shared" si="83"/>
        <v>4.2</v>
      </c>
      <c r="AP88" s="61">
        <f t="shared" si="84"/>
        <v>5.6</v>
      </c>
      <c r="AQ88" s="61">
        <f t="shared" si="85"/>
        <v>6</v>
      </c>
      <c r="AR88" s="61">
        <f t="shared" si="86"/>
        <v>0</v>
      </c>
      <c r="AS88" s="59">
        <f t="shared" si="87"/>
        <v>10</v>
      </c>
      <c r="AT88" s="59">
        <f>IF('Indicator Data'!L91="No data","x",IF('Indicator Data'!BE91&lt;1000,"x",ROUND((IF('Indicator Data'!L91&gt;AT$194,10,IF('Indicator Data'!L91&lt;AT$195,0,10-(AT$194-'Indicator Data'!L91)/(AT$194-AT$195)*10))),1)))</f>
        <v>4</v>
      </c>
      <c r="AU88" s="61">
        <f t="shared" si="88"/>
        <v>7</v>
      </c>
      <c r="AV88" s="62">
        <f t="shared" si="89"/>
        <v>4.9000000000000004</v>
      </c>
      <c r="AW88" s="59">
        <f>ROUND(IF('Indicator Data'!M91=0,0,IF('Indicator Data'!M91&gt;AW$194,10,IF('Indicator Data'!M91&lt;AW$195,0,10-(AW$194-'Indicator Data'!M91)/(AW$194-AW$195)*10))),1)</f>
        <v>9.8000000000000007</v>
      </c>
      <c r="AX88" s="59">
        <f>ROUND(IF('Indicator Data'!N91=0,0,IF(LOG('Indicator Data'!N91)&gt;LOG(AX$194),10,IF(LOG('Indicator Data'!N91)&lt;LOG(AX$195),0,10-(LOG(AX$194)-LOG('Indicator Data'!N91))/(LOG(AX$194)-LOG(AX$195))*10))),1)</f>
        <v>8.6</v>
      </c>
      <c r="AY88" s="61">
        <f t="shared" si="90"/>
        <v>9.3000000000000007</v>
      </c>
      <c r="AZ88" s="59">
        <f>'Indicator Data'!O91</f>
        <v>0</v>
      </c>
      <c r="BA88" s="59">
        <f>'Indicator Data'!P91</f>
        <v>0</v>
      </c>
      <c r="BB88" s="61">
        <f t="shared" si="91"/>
        <v>0</v>
      </c>
      <c r="BC88" s="62">
        <f t="shared" si="92"/>
        <v>6.5</v>
      </c>
      <c r="BD88" s="16"/>
      <c r="BE88" s="108"/>
    </row>
    <row r="89" spans="1:57" s="4" customFormat="1" x14ac:dyDescent="0.25">
      <c r="A89" s="131" t="s">
        <v>165</v>
      </c>
      <c r="B89" s="63" t="s">
        <v>164</v>
      </c>
      <c r="C89" s="59">
        <f>ROUND(IF('Indicator Data'!C92=0,0.1,IF(LOG('Indicator Data'!C92)&gt;C$194,10,IF(LOG('Indicator Data'!C92)&lt;C$195,0,10-(C$194-LOG('Indicator Data'!C92))/(C$194-C$195)*10))),1)</f>
        <v>0.1</v>
      </c>
      <c r="D89" s="59">
        <f>ROUND(IF('Indicator Data'!D92=0,0.1,IF(LOG('Indicator Data'!D92)&gt;D$194,10,IF(LOG('Indicator Data'!D92)&lt;D$195,0,10-(D$194-LOG('Indicator Data'!D92))/(D$194-D$195)*10))),1)</f>
        <v>0.1</v>
      </c>
      <c r="E89" s="59">
        <f t="shared" si="62"/>
        <v>0.1</v>
      </c>
      <c r="F89" s="59">
        <f>ROUND(IF('Indicator Data'!E92="No data",0.1,IF('Indicator Data'!E92=0,0,IF(LOG('Indicator Data'!E92)&gt;F$194,10,IF(LOG('Indicator Data'!E92)&lt;F$195,0,10-(F$194-LOG('Indicator Data'!E92))/(F$194-F$195)*10)))),1)</f>
        <v>0.1</v>
      </c>
      <c r="G89" s="59">
        <f>ROUND(IF('Indicator Data'!F92=0,0,IF(LOG('Indicator Data'!F92)&gt;G$194,10,IF(LOG('Indicator Data'!F92)&lt;G$195,0,10-(G$194-LOG('Indicator Data'!F92))/(G$194-G$195)*10))),1)</f>
        <v>5.8</v>
      </c>
      <c r="H89" s="59">
        <f>ROUND(IF('Indicator Data'!G92=0,0,IF(LOG('Indicator Data'!G92)&gt;H$194,10,IF(LOG('Indicator Data'!G92)&lt;H$195,0,10-(H$194-LOG('Indicator Data'!G92))/(H$194-H$195)*10))),1)</f>
        <v>0</v>
      </c>
      <c r="I89" s="59">
        <f>ROUND(IF('Indicator Data'!H92=0,0,IF(LOG('Indicator Data'!H92)&gt;I$194,10,IF(LOG('Indicator Data'!H92)&lt;I$195,0,10-(I$194-LOG('Indicator Data'!H92))/(I$194-I$195)*10))),1)</f>
        <v>0</v>
      </c>
      <c r="J89" s="59">
        <f t="shared" si="63"/>
        <v>0</v>
      </c>
      <c r="K89" s="59">
        <f>ROUND(IF('Indicator Data'!I92=0,0,IF(LOG('Indicator Data'!I92)&gt;K$194,10,IF(LOG('Indicator Data'!I92)&lt;K$195,0,10-(K$194-LOG('Indicator Data'!I92))/(K$194-K$195)*10))),1)</f>
        <v>0</v>
      </c>
      <c r="L89" s="59">
        <f t="shared" si="64"/>
        <v>0</v>
      </c>
      <c r="M89" s="59">
        <f>ROUND(IF('Indicator Data'!J92=0,0,IF(LOG('Indicator Data'!J92)&gt;M$194,10,IF(LOG('Indicator Data'!J92)&lt;M$195,0,10-(M$194-LOG('Indicator Data'!J92))/(M$194-M$195)*10))),1)</f>
        <v>6</v>
      </c>
      <c r="N89" s="60">
        <f>'Indicator Data'!C92/'Indicator Data'!$BD92</f>
        <v>0</v>
      </c>
      <c r="O89" s="60">
        <f>'Indicator Data'!D92/'Indicator Data'!$BD92</f>
        <v>0</v>
      </c>
      <c r="P89" s="60">
        <f>IF(F89=0.1,0,'Indicator Data'!E92/'Indicator Data'!$BD92)</f>
        <v>0</v>
      </c>
      <c r="Q89" s="60">
        <f>'Indicator Data'!F92/'Indicator Data'!$BD92</f>
        <v>2.6198916042393994E-4</v>
      </c>
      <c r="R89" s="60">
        <f>'Indicator Data'!G92/'Indicator Data'!$BD92</f>
        <v>1.2134253596078466E-5</v>
      </c>
      <c r="S89" s="60">
        <f>'Indicator Data'!H92/'Indicator Data'!$BD92</f>
        <v>0</v>
      </c>
      <c r="T89" s="60">
        <f>'Indicator Data'!I92/'Indicator Data'!$BD92</f>
        <v>0</v>
      </c>
      <c r="U89" s="60">
        <f>'Indicator Data'!J92/'Indicator Data'!$BD92</f>
        <v>2.272382295954356E-2</v>
      </c>
      <c r="V89" s="59">
        <f t="shared" si="65"/>
        <v>0</v>
      </c>
      <c r="W89" s="59">
        <f t="shared" si="66"/>
        <v>0</v>
      </c>
      <c r="X89" s="59">
        <f t="shared" si="67"/>
        <v>0</v>
      </c>
      <c r="Y89" s="59">
        <f t="shared" si="68"/>
        <v>0.1</v>
      </c>
      <c r="Z89" s="59">
        <f t="shared" si="69"/>
        <v>10</v>
      </c>
      <c r="AA89" s="59">
        <f t="shared" si="70"/>
        <v>0</v>
      </c>
      <c r="AB89" s="59">
        <f t="shared" si="71"/>
        <v>0</v>
      </c>
      <c r="AC89" s="59">
        <f t="shared" si="72"/>
        <v>0</v>
      </c>
      <c r="AD89" s="59">
        <f t="shared" si="73"/>
        <v>0</v>
      </c>
      <c r="AE89" s="59">
        <f t="shared" si="74"/>
        <v>0</v>
      </c>
      <c r="AF89" s="59">
        <f t="shared" si="75"/>
        <v>7.6</v>
      </c>
      <c r="AG89" s="59">
        <f>ROUND(IF('Indicator Data'!K92=0,0,IF('Indicator Data'!K92&gt;AG$194,10,IF('Indicator Data'!K92&lt;AG$195,0,10-(AG$194-'Indicator Data'!K92)/(AG$194-AG$195)*10))),1)</f>
        <v>1</v>
      </c>
      <c r="AH89" s="59">
        <f t="shared" si="76"/>
        <v>0.1</v>
      </c>
      <c r="AI89" s="59">
        <f t="shared" si="77"/>
        <v>0.1</v>
      </c>
      <c r="AJ89" s="59">
        <f t="shared" si="78"/>
        <v>0</v>
      </c>
      <c r="AK89" s="59">
        <f t="shared" si="79"/>
        <v>0</v>
      </c>
      <c r="AL89" s="59">
        <f t="shared" si="80"/>
        <v>0</v>
      </c>
      <c r="AM89" s="59">
        <f t="shared" si="81"/>
        <v>0</v>
      </c>
      <c r="AN89" s="59">
        <f t="shared" si="82"/>
        <v>6.9</v>
      </c>
      <c r="AO89" s="61">
        <f t="shared" si="83"/>
        <v>0.1</v>
      </c>
      <c r="AP89" s="61">
        <f t="shared" si="84"/>
        <v>0.1</v>
      </c>
      <c r="AQ89" s="61">
        <f t="shared" si="85"/>
        <v>8.6999999999999993</v>
      </c>
      <c r="AR89" s="61">
        <f t="shared" si="86"/>
        <v>0</v>
      </c>
      <c r="AS89" s="59">
        <f t="shared" si="87"/>
        <v>4</v>
      </c>
      <c r="AT89" s="59" t="str">
        <f>IF('Indicator Data'!L92="No data","x",IF('Indicator Data'!BE92&lt;1000,"x",ROUND((IF('Indicator Data'!L92&gt;AT$194,10,IF('Indicator Data'!L92&lt;AT$195,0,10-(AT$194-'Indicator Data'!L92)/(AT$194-AT$195)*10))),1)))</f>
        <v>x</v>
      </c>
      <c r="AU89" s="61">
        <f t="shared" si="88"/>
        <v>4</v>
      </c>
      <c r="AV89" s="62">
        <f t="shared" si="89"/>
        <v>3.7</v>
      </c>
      <c r="AW89" s="59">
        <f>ROUND(IF('Indicator Data'!M92=0,0,IF('Indicator Data'!M92&gt;AW$194,10,IF('Indicator Data'!M92&lt;AW$195,0,10-(AW$194-'Indicator Data'!M92)/(AW$194-AW$195)*10))),1)</f>
        <v>0.2</v>
      </c>
      <c r="AX89" s="59">
        <f>ROUND(IF('Indicator Data'!N92=0,0,IF(LOG('Indicator Data'!N92)&gt;LOG(AX$194),10,IF(LOG('Indicator Data'!N92)&lt;LOG(AX$195),0,10-(LOG(AX$194)-LOG('Indicator Data'!N92))/(LOG(AX$194)-LOG(AX$195))*10))),1)</f>
        <v>0</v>
      </c>
      <c r="AY89" s="61">
        <f t="shared" si="90"/>
        <v>0.1</v>
      </c>
      <c r="AZ89" s="59">
        <f>'Indicator Data'!O92</f>
        <v>0</v>
      </c>
      <c r="BA89" s="59">
        <f>'Indicator Data'!P92</f>
        <v>0</v>
      </c>
      <c r="BB89" s="61">
        <f t="shared" si="91"/>
        <v>0</v>
      </c>
      <c r="BC89" s="62">
        <f t="shared" si="92"/>
        <v>0.1</v>
      </c>
      <c r="BD89" s="16"/>
      <c r="BE89" s="108"/>
    </row>
    <row r="90" spans="1:57" s="4" customFormat="1" x14ac:dyDescent="0.25">
      <c r="A90" s="131" t="s">
        <v>843</v>
      </c>
      <c r="B90" s="63" t="s">
        <v>166</v>
      </c>
      <c r="C90" s="59">
        <f>ROUND(IF('Indicator Data'!C93=0,0.1,IF(LOG('Indicator Data'!C93)&gt;C$194,10,IF(LOG('Indicator Data'!C93)&lt;C$195,0,10-(C$194-LOG('Indicator Data'!C93))/(C$194-C$195)*10))),1)</f>
        <v>3.4</v>
      </c>
      <c r="D90" s="59">
        <f>ROUND(IF('Indicator Data'!D93=0,0.1,IF(LOG('Indicator Data'!D93)&gt;D$194,10,IF(LOG('Indicator Data'!D93)&lt;D$195,0,10-(D$194-LOG('Indicator Data'!D93))/(D$194-D$195)*10))),1)</f>
        <v>0.1</v>
      </c>
      <c r="E90" s="59">
        <f t="shared" si="62"/>
        <v>1.9</v>
      </c>
      <c r="F90" s="59">
        <f>ROUND(IF('Indicator Data'!E93="No data",0.1,IF('Indicator Data'!E93=0,0,IF(LOG('Indicator Data'!E93)&gt;F$194,10,IF(LOG('Indicator Data'!E93)&lt;F$195,0,10-(F$194-LOG('Indicator Data'!E93))/(F$194-F$195)*10)))),1)</f>
        <v>8.4</v>
      </c>
      <c r="G90" s="59">
        <f>ROUND(IF('Indicator Data'!F93=0,0,IF(LOG('Indicator Data'!F93)&gt;G$194,10,IF(LOG('Indicator Data'!F93)&lt;G$195,0,10-(G$194-LOG('Indicator Data'!F93))/(G$194-G$195)*10))),1)</f>
        <v>4.8</v>
      </c>
      <c r="H90" s="59">
        <f>ROUND(IF('Indicator Data'!G93=0,0,IF(LOG('Indicator Data'!G93)&gt;H$194,10,IF(LOG('Indicator Data'!G93)&lt;H$195,0,10-(H$194-LOG('Indicator Data'!G93))/(H$194-H$195)*10))),1)</f>
        <v>8.6999999999999993</v>
      </c>
      <c r="I90" s="59">
        <f>ROUND(IF('Indicator Data'!H93=0,0,IF(LOG('Indicator Data'!H93)&gt;I$194,10,IF(LOG('Indicator Data'!H93)&lt;I$195,0,10-(I$194-LOG('Indicator Data'!H93))/(I$194-I$195)*10))),1)</f>
        <v>9.3000000000000007</v>
      </c>
      <c r="J90" s="59">
        <f t="shared" si="63"/>
        <v>9</v>
      </c>
      <c r="K90" s="59">
        <f>ROUND(IF('Indicator Data'!I93=0,0,IF(LOG('Indicator Data'!I93)&gt;K$194,10,IF(LOG('Indicator Data'!I93)&lt;K$195,0,10-(K$194-LOG('Indicator Data'!I93))/(K$194-K$195)*10))),1)</f>
        <v>7.3</v>
      </c>
      <c r="L90" s="59">
        <f t="shared" si="64"/>
        <v>8.3000000000000007</v>
      </c>
      <c r="M90" s="59">
        <f>ROUND(IF('Indicator Data'!J93=0,0,IF(LOG('Indicator Data'!J93)&gt;M$194,10,IF(LOG('Indicator Data'!J93)&lt;M$195,0,10-(M$194-LOG('Indicator Data'!J93))/(M$194-M$195)*10))),1)</f>
        <v>10</v>
      </c>
      <c r="N90" s="60">
        <f>'Indicator Data'!C93/'Indicator Data'!$BD93</f>
        <v>8.754432960655881E-6</v>
      </c>
      <c r="O90" s="60">
        <f>'Indicator Data'!D93/'Indicator Data'!$BD93</f>
        <v>0</v>
      </c>
      <c r="P90" s="60">
        <f>IF(F90=0.1,0,'Indicator Data'!E93/'Indicator Data'!$BD93)</f>
        <v>9.0664898144402276E-3</v>
      </c>
      <c r="Q90" s="60">
        <f>'Indicator Data'!F93/'Indicator Data'!$BD93</f>
        <v>3.0153802775748253E-7</v>
      </c>
      <c r="R90" s="60">
        <f>'Indicator Data'!G93/'Indicator Data'!$BD93</f>
        <v>1.2632051438407522E-2</v>
      </c>
      <c r="S90" s="60">
        <f>'Indicator Data'!H93/'Indicator Data'!$BD93</f>
        <v>1.3937281049266025E-3</v>
      </c>
      <c r="T90" s="60">
        <f>'Indicator Data'!I93/'Indicator Data'!$BD93</f>
        <v>1.7051522323484373E-3</v>
      </c>
      <c r="U90" s="60">
        <f>'Indicator Data'!J93/'Indicator Data'!$BD93</f>
        <v>2.5429054327833933E-2</v>
      </c>
      <c r="V90" s="59">
        <f t="shared" si="65"/>
        <v>0</v>
      </c>
      <c r="W90" s="59">
        <f t="shared" si="66"/>
        <v>0</v>
      </c>
      <c r="X90" s="59">
        <f t="shared" si="67"/>
        <v>0</v>
      </c>
      <c r="Y90" s="59">
        <f t="shared" si="68"/>
        <v>6</v>
      </c>
      <c r="Z90" s="59">
        <f t="shared" si="69"/>
        <v>4.4000000000000004</v>
      </c>
      <c r="AA90" s="59">
        <f t="shared" si="70"/>
        <v>7</v>
      </c>
      <c r="AB90" s="59">
        <f t="shared" si="71"/>
        <v>2.8</v>
      </c>
      <c r="AC90" s="59">
        <f t="shared" si="72"/>
        <v>5.3</v>
      </c>
      <c r="AD90" s="59">
        <f t="shared" si="73"/>
        <v>1.7</v>
      </c>
      <c r="AE90" s="59">
        <f t="shared" si="74"/>
        <v>3.7</v>
      </c>
      <c r="AF90" s="59">
        <f t="shared" si="75"/>
        <v>8.5</v>
      </c>
      <c r="AG90" s="59">
        <f>ROUND(IF('Indicator Data'!K93=0,0,IF('Indicator Data'!K93&gt;AG$194,10,IF('Indicator Data'!K93&lt;AG$195,0,10-(AG$194-'Indicator Data'!K93)/(AG$194-AG$195)*10))),1)</f>
        <v>2</v>
      </c>
      <c r="AH90" s="59">
        <f t="shared" si="76"/>
        <v>1.7</v>
      </c>
      <c r="AI90" s="59">
        <f t="shared" si="77"/>
        <v>0.1</v>
      </c>
      <c r="AJ90" s="59">
        <f t="shared" si="78"/>
        <v>7.9</v>
      </c>
      <c r="AK90" s="59">
        <f t="shared" si="79"/>
        <v>6.1</v>
      </c>
      <c r="AL90" s="59">
        <f t="shared" si="80"/>
        <v>7.1</v>
      </c>
      <c r="AM90" s="59">
        <f t="shared" si="81"/>
        <v>4.5</v>
      </c>
      <c r="AN90" s="59">
        <f t="shared" si="82"/>
        <v>9.4</v>
      </c>
      <c r="AO90" s="61">
        <f t="shared" si="83"/>
        <v>1</v>
      </c>
      <c r="AP90" s="61">
        <f t="shared" si="84"/>
        <v>7.4</v>
      </c>
      <c r="AQ90" s="61">
        <f t="shared" si="85"/>
        <v>4.5999999999999996</v>
      </c>
      <c r="AR90" s="61">
        <f t="shared" si="86"/>
        <v>6.5</v>
      </c>
      <c r="AS90" s="59">
        <f t="shared" si="87"/>
        <v>5.7</v>
      </c>
      <c r="AT90" s="59">
        <f>IF('Indicator Data'!L93="No data","x",IF('Indicator Data'!BE93&lt;1000,"x",ROUND((IF('Indicator Data'!L93&gt;AT$194,10,IF('Indicator Data'!L93&lt;AT$195,0,10-(AT$194-'Indicator Data'!L93)/(AT$194-AT$195)*10))),1)))</f>
        <v>0</v>
      </c>
      <c r="AU90" s="61">
        <f t="shared" si="88"/>
        <v>2.9</v>
      </c>
      <c r="AV90" s="62">
        <f t="shared" si="89"/>
        <v>4.9000000000000004</v>
      </c>
      <c r="AW90" s="59">
        <f>ROUND(IF('Indicator Data'!M93=0,0,IF('Indicator Data'!M93&gt;AW$194,10,IF('Indicator Data'!M93&lt;AW$195,0,10-(AW$194-'Indicator Data'!M93)/(AW$194-AW$195)*10))),1)</f>
        <v>1.5</v>
      </c>
      <c r="AX90" s="59">
        <f>ROUND(IF('Indicator Data'!N93=0,0,IF(LOG('Indicator Data'!N93)&gt;LOG(AX$194),10,IF(LOG('Indicator Data'!N93)&lt;LOG(AX$195),0,10-(LOG(AX$194)-LOG('Indicator Data'!N93))/(LOG(AX$194)-LOG(AX$195))*10))),1)</f>
        <v>5.6</v>
      </c>
      <c r="AY90" s="61">
        <f t="shared" si="90"/>
        <v>3.8</v>
      </c>
      <c r="AZ90" s="59">
        <f>'Indicator Data'!O93</f>
        <v>0</v>
      </c>
      <c r="BA90" s="59">
        <f>'Indicator Data'!P93</f>
        <v>0</v>
      </c>
      <c r="BB90" s="61">
        <f t="shared" si="91"/>
        <v>0</v>
      </c>
      <c r="BC90" s="62">
        <f t="shared" si="92"/>
        <v>2.7</v>
      </c>
      <c r="BD90" s="16"/>
      <c r="BE90" s="108"/>
    </row>
    <row r="91" spans="1:57" s="4" customFormat="1" x14ac:dyDescent="0.25">
      <c r="A91" s="131" t="s">
        <v>847</v>
      </c>
      <c r="B91" s="63" t="s">
        <v>297</v>
      </c>
      <c r="C91" s="59">
        <f>ROUND(IF('Indicator Data'!C94=0,0.1,IF(LOG('Indicator Data'!C94)&gt;C$194,10,IF(LOG('Indicator Data'!C94)&lt;C$195,0,10-(C$194-LOG('Indicator Data'!C94))/(C$194-C$195)*10))),1)</f>
        <v>0.1</v>
      </c>
      <c r="D91" s="59">
        <f>ROUND(IF('Indicator Data'!D94=0,0.1,IF(LOG('Indicator Data'!D94)&gt;D$194,10,IF(LOG('Indicator Data'!D94)&lt;D$195,0,10-(D$194-LOG('Indicator Data'!D94))/(D$194-D$195)*10))),1)</f>
        <v>0.1</v>
      </c>
      <c r="E91" s="59">
        <f t="shared" si="62"/>
        <v>0.1</v>
      </c>
      <c r="F91" s="59">
        <f>ROUND(IF('Indicator Data'!E94="No data",0.1,IF('Indicator Data'!E94=0,0,IF(LOG('Indicator Data'!E94)&gt;F$194,10,IF(LOG('Indicator Data'!E94)&lt;F$195,0,10-(F$194-LOG('Indicator Data'!E94))/(F$194-F$195)*10)))),1)</f>
        <v>7.1</v>
      </c>
      <c r="G91" s="59">
        <f>ROUND(IF('Indicator Data'!F94=0,0,IF(LOG('Indicator Data'!F94)&gt;G$194,10,IF(LOG('Indicator Data'!F94)&lt;G$195,0,10-(G$194-LOG('Indicator Data'!F94))/(G$194-G$195)*10))),1)</f>
        <v>7.6</v>
      </c>
      <c r="H91" s="59">
        <f>ROUND(IF('Indicator Data'!G94=0,0,IF(LOG('Indicator Data'!G94)&gt;H$194,10,IF(LOG('Indicator Data'!G94)&lt;H$195,0,10-(H$194-LOG('Indicator Data'!G94))/(H$194-H$195)*10))),1)</f>
        <v>9.9</v>
      </c>
      <c r="I91" s="59">
        <f>ROUND(IF('Indicator Data'!H94=0,0,IF(LOG('Indicator Data'!H94)&gt;I$194,10,IF(LOG('Indicator Data'!H94)&lt;I$195,0,10-(I$194-LOG('Indicator Data'!H94))/(I$194-I$195)*10))),1)</f>
        <v>10</v>
      </c>
      <c r="J91" s="59">
        <f t="shared" si="63"/>
        <v>10</v>
      </c>
      <c r="K91" s="59">
        <f>ROUND(IF('Indicator Data'!I94=0,0,IF(LOG('Indicator Data'!I94)&gt;K$194,10,IF(LOG('Indicator Data'!I94)&lt;K$195,0,10-(K$194-LOG('Indicator Data'!I94))/(K$194-K$195)*10))),1)</f>
        <v>7.6</v>
      </c>
      <c r="L91" s="59">
        <f t="shared" si="64"/>
        <v>9.1</v>
      </c>
      <c r="M91" s="59">
        <f>ROUND(IF('Indicator Data'!J94=0,0,IF(LOG('Indicator Data'!J94)&gt;M$194,10,IF(LOG('Indicator Data'!J94)&lt;M$195,0,10-(M$194-LOG('Indicator Data'!J94))/(M$194-M$195)*10))),1)</f>
        <v>0</v>
      </c>
      <c r="N91" s="60">
        <f>'Indicator Data'!C94/'Indicator Data'!$BD94</f>
        <v>0</v>
      </c>
      <c r="O91" s="60">
        <f>'Indicator Data'!D94/'Indicator Data'!$BD94</f>
        <v>0</v>
      </c>
      <c r="P91" s="60">
        <f>IF(F91=0.1,0,'Indicator Data'!E94/'Indicator Data'!$BD94)</f>
        <v>1.3979147561656649E-3</v>
      </c>
      <c r="Q91" s="60">
        <f>'Indicator Data'!F94/'Indicator Data'!$BD94</f>
        <v>7.7479039146028261E-6</v>
      </c>
      <c r="R91" s="60">
        <f>'Indicator Data'!G94/'Indicator Data'!$BD94</f>
        <v>1.9061487853755905E-2</v>
      </c>
      <c r="S91" s="60">
        <f>'Indicator Data'!H94/'Indicator Data'!$BD94</f>
        <v>5.0770450172436749E-3</v>
      </c>
      <c r="T91" s="60">
        <f>'Indicator Data'!I94/'Indicator Data'!$BD94</f>
        <v>1.211631898792913E-3</v>
      </c>
      <c r="U91" s="60">
        <f>'Indicator Data'!J94/'Indicator Data'!$BD94</f>
        <v>0</v>
      </c>
      <c r="V91" s="59">
        <f t="shared" si="65"/>
        <v>0</v>
      </c>
      <c r="W91" s="59">
        <f t="shared" si="66"/>
        <v>0</v>
      </c>
      <c r="X91" s="59">
        <f t="shared" si="67"/>
        <v>0</v>
      </c>
      <c r="Y91" s="59">
        <f t="shared" si="68"/>
        <v>0.9</v>
      </c>
      <c r="Z91" s="59">
        <f t="shared" si="69"/>
        <v>7.5</v>
      </c>
      <c r="AA91" s="59">
        <f t="shared" si="70"/>
        <v>10</v>
      </c>
      <c r="AB91" s="59">
        <f t="shared" si="71"/>
        <v>10</v>
      </c>
      <c r="AC91" s="59">
        <f t="shared" si="72"/>
        <v>10</v>
      </c>
      <c r="AD91" s="59">
        <f t="shared" si="73"/>
        <v>1.2</v>
      </c>
      <c r="AE91" s="59">
        <f t="shared" si="74"/>
        <v>7.8</v>
      </c>
      <c r="AF91" s="59">
        <f t="shared" si="75"/>
        <v>0</v>
      </c>
      <c r="AG91" s="59">
        <f>ROUND(IF('Indicator Data'!K94=0,0,IF('Indicator Data'!K94&gt;AG$194,10,IF('Indicator Data'!K94&lt;AG$195,0,10-(AG$194-'Indicator Data'!K94)/(AG$194-AG$195)*10))),1)</f>
        <v>1</v>
      </c>
      <c r="AH91" s="59">
        <f t="shared" si="76"/>
        <v>0.1</v>
      </c>
      <c r="AI91" s="59">
        <f t="shared" si="77"/>
        <v>0.1</v>
      </c>
      <c r="AJ91" s="59">
        <f t="shared" si="78"/>
        <v>10</v>
      </c>
      <c r="AK91" s="59">
        <f t="shared" si="79"/>
        <v>10</v>
      </c>
      <c r="AL91" s="59">
        <f t="shared" si="80"/>
        <v>10</v>
      </c>
      <c r="AM91" s="59">
        <f t="shared" si="81"/>
        <v>4.4000000000000004</v>
      </c>
      <c r="AN91" s="59">
        <f t="shared" si="82"/>
        <v>0</v>
      </c>
      <c r="AO91" s="61">
        <f t="shared" si="83"/>
        <v>0.1</v>
      </c>
      <c r="AP91" s="61">
        <f t="shared" si="84"/>
        <v>4.7</v>
      </c>
      <c r="AQ91" s="61">
        <f t="shared" si="85"/>
        <v>7.6</v>
      </c>
      <c r="AR91" s="61">
        <f t="shared" si="86"/>
        <v>8.5</v>
      </c>
      <c r="AS91" s="59">
        <f t="shared" si="87"/>
        <v>0.5</v>
      </c>
      <c r="AT91" s="59">
        <f>IF('Indicator Data'!L94="No data","x",IF('Indicator Data'!BE94&lt;1000,"x",ROUND((IF('Indicator Data'!L94&gt;AT$194,10,IF('Indicator Data'!L94&lt;AT$195,0,10-(AT$194-'Indicator Data'!L94)/(AT$194-AT$195)*10))),1)))</f>
        <v>0</v>
      </c>
      <c r="AU91" s="61">
        <f t="shared" si="88"/>
        <v>0.3</v>
      </c>
      <c r="AV91" s="62">
        <f t="shared" si="89"/>
        <v>5.2</v>
      </c>
      <c r="AW91" s="59">
        <f>ROUND(IF('Indicator Data'!M94=0,0,IF('Indicator Data'!M94&gt;AW$194,10,IF('Indicator Data'!M94&lt;AW$195,0,10-(AW$194-'Indicator Data'!M94)/(AW$194-AW$195)*10))),1)</f>
        <v>2.8</v>
      </c>
      <c r="AX91" s="59">
        <f>ROUND(IF('Indicator Data'!N94=0,0,IF(LOG('Indicator Data'!N94)&gt;LOG(AX$194),10,IF(LOG('Indicator Data'!N94)&lt;LOG(AX$195),0,10-(LOG(AX$194)-LOG('Indicator Data'!N94))/(LOG(AX$194)-LOG(AX$195))*10))),1)</f>
        <v>3.4</v>
      </c>
      <c r="AY91" s="61">
        <f t="shared" si="90"/>
        <v>3.1</v>
      </c>
      <c r="AZ91" s="59">
        <f>'Indicator Data'!O94</f>
        <v>0</v>
      </c>
      <c r="BA91" s="59">
        <f>'Indicator Data'!P94</f>
        <v>0</v>
      </c>
      <c r="BB91" s="61">
        <f t="shared" si="91"/>
        <v>0</v>
      </c>
      <c r="BC91" s="62">
        <f t="shared" si="92"/>
        <v>2.2000000000000002</v>
      </c>
      <c r="BD91" s="16"/>
      <c r="BE91" s="108"/>
    </row>
    <row r="92" spans="1:57" s="4" customFormat="1" x14ac:dyDescent="0.25">
      <c r="A92" s="131" t="s">
        <v>168</v>
      </c>
      <c r="B92" s="63" t="s">
        <v>167</v>
      </c>
      <c r="C92" s="59">
        <f>ROUND(IF('Indicator Data'!C95=0,0.1,IF(LOG('Indicator Data'!C95)&gt;C$194,10,IF(LOG('Indicator Data'!C95)&lt;C$195,0,10-(C$194-LOG('Indicator Data'!C95))/(C$194-C$195)*10))),1)</f>
        <v>7.1</v>
      </c>
      <c r="D92" s="59">
        <f>ROUND(IF('Indicator Data'!D95=0,0.1,IF(LOG('Indicator Data'!D95)&gt;D$194,10,IF(LOG('Indicator Data'!D95)&lt;D$195,0,10-(D$194-LOG('Indicator Data'!D95))/(D$194-D$195)*10))),1)</f>
        <v>0.1</v>
      </c>
      <c r="E92" s="59">
        <f t="shared" si="62"/>
        <v>4.5</v>
      </c>
      <c r="F92" s="59">
        <f>ROUND(IF('Indicator Data'!E95="No data",0.1,IF('Indicator Data'!E95=0,0,IF(LOG('Indicator Data'!E95)&gt;F$194,10,IF(LOG('Indicator Data'!E95)&lt;F$195,0,10-(F$194-LOG('Indicator Data'!E95))/(F$194-F$195)*10)))),1)</f>
        <v>2.2999999999999998</v>
      </c>
      <c r="G92" s="59">
        <f>ROUND(IF('Indicator Data'!F95=0,0,IF(LOG('Indicator Data'!F95)&gt;G$194,10,IF(LOG('Indicator Data'!F95)&lt;G$195,0,10-(G$194-LOG('Indicator Data'!F95))/(G$194-G$195)*10))),1)</f>
        <v>0</v>
      </c>
      <c r="H92" s="59">
        <f>ROUND(IF('Indicator Data'!G95=0,0,IF(LOG('Indicator Data'!G95)&gt;H$194,10,IF(LOG('Indicator Data'!G95)&lt;H$195,0,10-(H$194-LOG('Indicator Data'!G95))/(H$194-H$195)*10))),1)</f>
        <v>0</v>
      </c>
      <c r="I92" s="59">
        <f>ROUND(IF('Indicator Data'!H95=0,0,IF(LOG('Indicator Data'!H95)&gt;I$194,10,IF(LOG('Indicator Data'!H95)&lt;I$195,0,10-(I$194-LOG('Indicator Data'!H95))/(I$194-I$195)*10))),1)</f>
        <v>0</v>
      </c>
      <c r="J92" s="59">
        <f t="shared" si="63"/>
        <v>0</v>
      </c>
      <c r="K92" s="59">
        <f>ROUND(IF('Indicator Data'!I95=0,0,IF(LOG('Indicator Data'!I95)&gt;K$194,10,IF(LOG('Indicator Data'!I95)&lt;K$195,0,10-(K$194-LOG('Indicator Data'!I95))/(K$194-K$195)*10))),1)</f>
        <v>0</v>
      </c>
      <c r="L92" s="59">
        <f t="shared" si="64"/>
        <v>0</v>
      </c>
      <c r="M92" s="59">
        <f>ROUND(IF('Indicator Data'!J95=0,0,IF(LOG('Indicator Data'!J95)&gt;M$194,10,IF(LOG('Indicator Data'!J95)&lt;M$195,0,10-(M$194-LOG('Indicator Data'!J95))/(M$194-M$195)*10))),1)</f>
        <v>0</v>
      </c>
      <c r="N92" s="60">
        <f>'Indicator Data'!C95/'Indicator Data'!$BD95</f>
        <v>1.8379217549039592E-3</v>
      </c>
      <c r="O92" s="60">
        <f>'Indicator Data'!D95/'Indicator Data'!$BD95</f>
        <v>0</v>
      </c>
      <c r="P92" s="60">
        <f>IF(F92=0.1,0,'Indicator Data'!E95/'Indicator Data'!$BD95)</f>
        <v>2.1451462797444405E-4</v>
      </c>
      <c r="Q92" s="60">
        <f>'Indicator Data'!F95/'Indicator Data'!$BD95</f>
        <v>0</v>
      </c>
      <c r="R92" s="60">
        <f>'Indicator Data'!G95/'Indicator Data'!$BD95</f>
        <v>0</v>
      </c>
      <c r="S92" s="60">
        <f>'Indicator Data'!H95/'Indicator Data'!$BD95</f>
        <v>0</v>
      </c>
      <c r="T92" s="60">
        <f>'Indicator Data'!I95/'Indicator Data'!$BD95</f>
        <v>0</v>
      </c>
      <c r="U92" s="60">
        <f>'Indicator Data'!J95/'Indicator Data'!$BD95</f>
        <v>0</v>
      </c>
      <c r="V92" s="59">
        <f t="shared" si="65"/>
        <v>9.1999999999999993</v>
      </c>
      <c r="W92" s="59">
        <f t="shared" si="66"/>
        <v>0</v>
      </c>
      <c r="X92" s="59">
        <f t="shared" si="67"/>
        <v>6.5</v>
      </c>
      <c r="Y92" s="59">
        <f t="shared" si="68"/>
        <v>0.1</v>
      </c>
      <c r="Z92" s="59">
        <f t="shared" si="69"/>
        <v>0</v>
      </c>
      <c r="AA92" s="59">
        <f t="shared" si="70"/>
        <v>0</v>
      </c>
      <c r="AB92" s="59">
        <f t="shared" si="71"/>
        <v>0</v>
      </c>
      <c r="AC92" s="59">
        <f t="shared" si="72"/>
        <v>0</v>
      </c>
      <c r="AD92" s="59">
        <f t="shared" si="73"/>
        <v>0</v>
      </c>
      <c r="AE92" s="59">
        <f t="shared" si="74"/>
        <v>0</v>
      </c>
      <c r="AF92" s="59">
        <f t="shared" si="75"/>
        <v>0</v>
      </c>
      <c r="AG92" s="59">
        <f>ROUND(IF('Indicator Data'!K95=0,0,IF('Indicator Data'!K95&gt;AG$194,10,IF('Indicator Data'!K95&lt;AG$195,0,10-(AG$194-'Indicator Data'!K95)/(AG$194-AG$195)*10))),1)</f>
        <v>0</v>
      </c>
      <c r="AH92" s="59">
        <f t="shared" si="76"/>
        <v>8.1999999999999993</v>
      </c>
      <c r="AI92" s="59">
        <f t="shared" si="77"/>
        <v>0.1</v>
      </c>
      <c r="AJ92" s="59">
        <f t="shared" si="78"/>
        <v>0</v>
      </c>
      <c r="AK92" s="59">
        <f t="shared" si="79"/>
        <v>0</v>
      </c>
      <c r="AL92" s="59">
        <f t="shared" si="80"/>
        <v>0</v>
      </c>
      <c r="AM92" s="59">
        <f t="shared" si="81"/>
        <v>0</v>
      </c>
      <c r="AN92" s="59">
        <f t="shared" si="82"/>
        <v>0</v>
      </c>
      <c r="AO92" s="61">
        <f t="shared" si="83"/>
        <v>5.6</v>
      </c>
      <c r="AP92" s="61">
        <f t="shared" si="84"/>
        <v>1.3</v>
      </c>
      <c r="AQ92" s="61">
        <f t="shared" si="85"/>
        <v>0</v>
      </c>
      <c r="AR92" s="61">
        <f t="shared" si="86"/>
        <v>0</v>
      </c>
      <c r="AS92" s="59">
        <f t="shared" si="87"/>
        <v>0</v>
      </c>
      <c r="AT92" s="59">
        <f>IF('Indicator Data'!L95="No data","x",IF('Indicator Data'!BE95&lt;1000,"x",ROUND((IF('Indicator Data'!L95&gt;AT$194,10,IF('Indicator Data'!L95&lt;AT$195,0,10-(AT$194-'Indicator Data'!L95)/(AT$194-AT$195)*10))),1)))</f>
        <v>6.1</v>
      </c>
      <c r="AU92" s="61">
        <f t="shared" si="88"/>
        <v>3.1</v>
      </c>
      <c r="AV92" s="62">
        <f t="shared" si="89"/>
        <v>2.2999999999999998</v>
      </c>
      <c r="AW92" s="59">
        <f>ROUND(IF('Indicator Data'!M95=0,0,IF('Indicator Data'!M95&gt;AW$194,10,IF('Indicator Data'!M95&lt;AW$195,0,10-(AW$194-'Indicator Data'!M95)/(AW$194-AW$195)*10))),1)</f>
        <v>0.5</v>
      </c>
      <c r="AX92" s="59">
        <f>ROUND(IF('Indicator Data'!N95=0,0,IF(LOG('Indicator Data'!N95)&gt;LOG(AX$194),10,IF(LOG('Indicator Data'!N95)&lt;LOG(AX$195),0,10-(LOG(AX$194)-LOG('Indicator Data'!N95))/(LOG(AX$194)-LOG(AX$195))*10))),1)</f>
        <v>0</v>
      </c>
      <c r="AY92" s="61">
        <f t="shared" si="90"/>
        <v>0.3</v>
      </c>
      <c r="AZ92" s="59">
        <f>'Indicator Data'!O95</f>
        <v>0</v>
      </c>
      <c r="BA92" s="59">
        <f>'Indicator Data'!P95</f>
        <v>0</v>
      </c>
      <c r="BB92" s="61">
        <f t="shared" si="91"/>
        <v>0</v>
      </c>
      <c r="BC92" s="62">
        <f t="shared" si="92"/>
        <v>0.2</v>
      </c>
      <c r="BD92" s="16"/>
      <c r="BE92" s="108"/>
    </row>
    <row r="93" spans="1:57" s="4" customFormat="1" x14ac:dyDescent="0.25">
      <c r="A93" s="131" t="s">
        <v>170</v>
      </c>
      <c r="B93" s="63" t="s">
        <v>169</v>
      </c>
      <c r="C93" s="59">
        <f>ROUND(IF('Indicator Data'!C96=0,0.1,IF(LOG('Indicator Data'!C96)&gt;C$194,10,IF(LOG('Indicator Data'!C96)&lt;C$195,0,10-(C$194-LOG('Indicator Data'!C96))/(C$194-C$195)*10))),1)</f>
        <v>7.7</v>
      </c>
      <c r="D93" s="59">
        <f>ROUND(IF('Indicator Data'!D96=0,0.1,IF(LOG('Indicator Data'!D96)&gt;D$194,10,IF(LOG('Indicator Data'!D96)&lt;D$195,0,10-(D$194-LOG('Indicator Data'!D96))/(D$194-D$195)*10))),1)</f>
        <v>10</v>
      </c>
      <c r="E93" s="59">
        <f t="shared" si="62"/>
        <v>9.1999999999999993</v>
      </c>
      <c r="F93" s="59">
        <f>ROUND(IF('Indicator Data'!E96="No data",0.1,IF('Indicator Data'!E96=0,0,IF(LOG('Indicator Data'!E96)&gt;F$194,10,IF(LOG('Indicator Data'!E96)&lt;F$195,0,10-(F$194-LOG('Indicator Data'!E96))/(F$194-F$195)*10)))),1)</f>
        <v>6.5</v>
      </c>
      <c r="G93" s="59">
        <f>ROUND(IF('Indicator Data'!F96=0,0,IF(LOG('Indicator Data'!F96)&gt;G$194,10,IF(LOG('Indicator Data'!F96)&lt;G$195,0,10-(G$194-LOG('Indicator Data'!F96))/(G$194-G$195)*10))),1)</f>
        <v>0</v>
      </c>
      <c r="H93" s="59">
        <f>ROUND(IF('Indicator Data'!G96=0,0,IF(LOG('Indicator Data'!G96)&gt;H$194,10,IF(LOG('Indicator Data'!G96)&lt;H$195,0,10-(H$194-LOG('Indicator Data'!G96))/(H$194-H$195)*10))),1)</f>
        <v>0</v>
      </c>
      <c r="I93" s="59">
        <f>ROUND(IF('Indicator Data'!H96=0,0,IF(LOG('Indicator Data'!H96)&gt;I$194,10,IF(LOG('Indicator Data'!H96)&lt;I$195,0,10-(I$194-LOG('Indicator Data'!H96))/(I$194-I$195)*10))),1)</f>
        <v>0</v>
      </c>
      <c r="J93" s="59">
        <f t="shared" si="63"/>
        <v>0</v>
      </c>
      <c r="K93" s="59">
        <f>ROUND(IF('Indicator Data'!I96=0,0,IF(LOG('Indicator Data'!I96)&gt;K$194,10,IF(LOG('Indicator Data'!I96)&lt;K$195,0,10-(K$194-LOG('Indicator Data'!I96))/(K$194-K$195)*10))),1)</f>
        <v>0</v>
      </c>
      <c r="L93" s="59">
        <f t="shared" si="64"/>
        <v>0</v>
      </c>
      <c r="M93" s="59">
        <f>ROUND(IF('Indicator Data'!J96=0,0,IF(LOG('Indicator Data'!J96)&gt;M$194,10,IF(LOG('Indicator Data'!J96)&lt;M$195,0,10-(M$194-LOG('Indicator Data'!J96))/(M$194-M$195)*10))),1)</f>
        <v>9.5</v>
      </c>
      <c r="N93" s="60">
        <f>'Indicator Data'!C96/'Indicator Data'!$BD96</f>
        <v>2.0876650437791399E-3</v>
      </c>
      <c r="O93" s="60">
        <f>'Indicator Data'!D96/'Indicator Data'!$BD96</f>
        <v>2.042615623062407E-3</v>
      </c>
      <c r="P93" s="60">
        <f>IF(F93=0.1,0,'Indicator Data'!E96/'Indicator Data'!$BD96)</f>
        <v>6.8139414710186239E-3</v>
      </c>
      <c r="Q93" s="60">
        <f>'Indicator Data'!F96/'Indicator Data'!$BD96</f>
        <v>0</v>
      </c>
      <c r="R93" s="60">
        <f>'Indicator Data'!G96/'Indicator Data'!$BD96</f>
        <v>0</v>
      </c>
      <c r="S93" s="60">
        <f>'Indicator Data'!H96/'Indicator Data'!$BD96</f>
        <v>0</v>
      </c>
      <c r="T93" s="60">
        <f>'Indicator Data'!I96/'Indicator Data'!$BD96</f>
        <v>0</v>
      </c>
      <c r="U93" s="60">
        <f>'Indicator Data'!J96/'Indicator Data'!$BD96</f>
        <v>1.0504081887677418E-2</v>
      </c>
      <c r="V93" s="59">
        <f t="shared" si="65"/>
        <v>10</v>
      </c>
      <c r="W93" s="59">
        <f t="shared" si="66"/>
        <v>10</v>
      </c>
      <c r="X93" s="59">
        <f t="shared" si="67"/>
        <v>10</v>
      </c>
      <c r="Y93" s="59">
        <f t="shared" si="68"/>
        <v>4.5</v>
      </c>
      <c r="Z93" s="59">
        <f t="shared" si="69"/>
        <v>0</v>
      </c>
      <c r="AA93" s="59">
        <f t="shared" si="70"/>
        <v>0</v>
      </c>
      <c r="AB93" s="59">
        <f t="shared" si="71"/>
        <v>0</v>
      </c>
      <c r="AC93" s="59">
        <f t="shared" si="72"/>
        <v>0</v>
      </c>
      <c r="AD93" s="59">
        <f t="shared" si="73"/>
        <v>0</v>
      </c>
      <c r="AE93" s="59">
        <f t="shared" si="74"/>
        <v>0</v>
      </c>
      <c r="AF93" s="59">
        <f t="shared" si="75"/>
        <v>3.5</v>
      </c>
      <c r="AG93" s="59">
        <f>ROUND(IF('Indicator Data'!K96=0,0,IF('Indicator Data'!K96&gt;AG$194,10,IF('Indicator Data'!K96&lt;AG$195,0,10-(AG$194-'Indicator Data'!K96)/(AG$194-AG$195)*10))),1)</f>
        <v>1</v>
      </c>
      <c r="AH93" s="59">
        <f t="shared" si="76"/>
        <v>8.9</v>
      </c>
      <c r="AI93" s="59">
        <f t="shared" si="77"/>
        <v>10</v>
      </c>
      <c r="AJ93" s="59">
        <f t="shared" si="78"/>
        <v>0</v>
      </c>
      <c r="AK93" s="59">
        <f t="shared" si="79"/>
        <v>0</v>
      </c>
      <c r="AL93" s="59">
        <f t="shared" si="80"/>
        <v>0</v>
      </c>
      <c r="AM93" s="59">
        <f t="shared" si="81"/>
        <v>0</v>
      </c>
      <c r="AN93" s="59">
        <f t="shared" si="82"/>
        <v>7.6</v>
      </c>
      <c r="AO93" s="61">
        <f t="shared" si="83"/>
        <v>9.6999999999999993</v>
      </c>
      <c r="AP93" s="61">
        <f t="shared" si="84"/>
        <v>5.6</v>
      </c>
      <c r="AQ93" s="61">
        <f t="shared" si="85"/>
        <v>0</v>
      </c>
      <c r="AR93" s="61">
        <f t="shared" si="86"/>
        <v>0</v>
      </c>
      <c r="AS93" s="59">
        <f t="shared" si="87"/>
        <v>4.3</v>
      </c>
      <c r="AT93" s="59">
        <f>IF('Indicator Data'!L96="No data","x",IF('Indicator Data'!BE96&lt;1000,"x",ROUND((IF('Indicator Data'!L96&gt;AT$194,10,IF('Indicator Data'!L96&lt;AT$195,0,10-(AT$194-'Indicator Data'!L96)/(AT$194-AT$195)*10))),1)))</f>
        <v>9.1</v>
      </c>
      <c r="AU93" s="61">
        <f t="shared" si="88"/>
        <v>6.7</v>
      </c>
      <c r="AV93" s="62">
        <f t="shared" si="89"/>
        <v>5.8</v>
      </c>
      <c r="AW93" s="59">
        <f>ROUND(IF('Indicator Data'!M96=0,0,IF('Indicator Data'!M96&gt;AW$194,10,IF('Indicator Data'!M96&lt;AW$195,0,10-(AW$194-'Indicator Data'!M96)/(AW$194-AW$195)*10))),1)</f>
        <v>7.9</v>
      </c>
      <c r="AX93" s="59">
        <f>ROUND(IF('Indicator Data'!N96=0,0,IF(LOG('Indicator Data'!N96)&gt;LOG(AX$194),10,IF(LOG('Indicator Data'!N96)&lt;LOG(AX$195),0,10-(LOG(AX$194)-LOG('Indicator Data'!N96))/(LOG(AX$194)-LOG(AX$195))*10))),1)</f>
        <v>3.4</v>
      </c>
      <c r="AY93" s="61">
        <f t="shared" si="90"/>
        <v>6.1</v>
      </c>
      <c r="AZ93" s="59">
        <f>'Indicator Data'!O96</f>
        <v>0</v>
      </c>
      <c r="BA93" s="59">
        <f>'Indicator Data'!P96</f>
        <v>0</v>
      </c>
      <c r="BB93" s="61">
        <f t="shared" si="91"/>
        <v>0</v>
      </c>
      <c r="BC93" s="62">
        <f t="shared" si="92"/>
        <v>4.3</v>
      </c>
      <c r="BD93" s="16"/>
      <c r="BE93" s="108"/>
    </row>
    <row r="94" spans="1:57" s="4" customFormat="1" x14ac:dyDescent="0.25">
      <c r="A94" s="131" t="s">
        <v>846</v>
      </c>
      <c r="B94" s="63" t="s">
        <v>171</v>
      </c>
      <c r="C94" s="59">
        <f>ROUND(IF('Indicator Data'!C97=0,0.1,IF(LOG('Indicator Data'!C97)&gt;C$194,10,IF(LOG('Indicator Data'!C97)&lt;C$195,0,10-(C$194-LOG('Indicator Data'!C97))/(C$194-C$195)*10))),1)</f>
        <v>7.1</v>
      </c>
      <c r="D94" s="59">
        <f>ROUND(IF('Indicator Data'!D97=0,0.1,IF(LOG('Indicator Data'!D97)&gt;D$194,10,IF(LOG('Indicator Data'!D97)&lt;D$195,0,10-(D$194-LOG('Indicator Data'!D97))/(D$194-D$195)*10))),1)</f>
        <v>0.1</v>
      </c>
      <c r="E94" s="59">
        <f t="shared" si="62"/>
        <v>4.5</v>
      </c>
      <c r="F94" s="59">
        <f>ROUND(IF('Indicator Data'!E97="No data",0.1,IF('Indicator Data'!E97=0,0,IF(LOG('Indicator Data'!E97)&gt;F$194,10,IF(LOG('Indicator Data'!E97)&lt;F$195,0,10-(F$194-LOG('Indicator Data'!E97))/(F$194-F$195)*10)))),1)</f>
        <v>7.5</v>
      </c>
      <c r="G94" s="59">
        <f>ROUND(IF('Indicator Data'!F97=0,0,IF(LOG('Indicator Data'!F97)&gt;G$194,10,IF(LOG('Indicator Data'!F97)&lt;G$195,0,10-(G$194-LOG('Indicator Data'!F97))/(G$194-G$195)*10))),1)</f>
        <v>0</v>
      </c>
      <c r="H94" s="59">
        <f>ROUND(IF('Indicator Data'!G97=0,0,IF(LOG('Indicator Data'!G97)&gt;H$194,10,IF(LOG('Indicator Data'!G97)&lt;H$195,0,10-(H$194-LOG('Indicator Data'!G97))/(H$194-H$195)*10))),1)</f>
        <v>6.9</v>
      </c>
      <c r="I94" s="59">
        <f>ROUND(IF('Indicator Data'!H97=0,0,IF(LOG('Indicator Data'!H97)&gt;I$194,10,IF(LOG('Indicator Data'!H97)&lt;I$195,0,10-(I$194-LOG('Indicator Data'!H97))/(I$194-I$195)*10))),1)</f>
        <v>7.9</v>
      </c>
      <c r="J94" s="59">
        <f t="shared" si="63"/>
        <v>7.4</v>
      </c>
      <c r="K94" s="59">
        <f>ROUND(IF('Indicator Data'!I97=0,0,IF(LOG('Indicator Data'!I97)&gt;K$194,10,IF(LOG('Indicator Data'!I97)&lt;K$195,0,10-(K$194-LOG('Indicator Data'!I97))/(K$194-K$195)*10))),1)</f>
        <v>0</v>
      </c>
      <c r="L94" s="59">
        <f t="shared" si="64"/>
        <v>4.7</v>
      </c>
      <c r="M94" s="59">
        <f>ROUND(IF('Indicator Data'!J97=0,0,IF(LOG('Indicator Data'!J97)&gt;M$194,10,IF(LOG('Indicator Data'!J97)&lt;M$195,0,10-(M$194-LOG('Indicator Data'!J97))/(M$194-M$195)*10))),1)</f>
        <v>8.4</v>
      </c>
      <c r="N94" s="60">
        <f>'Indicator Data'!C97/'Indicator Data'!$BD97</f>
        <v>1.1365672973316855E-3</v>
      </c>
      <c r="O94" s="60">
        <f>'Indicator Data'!D97/'Indicator Data'!$BD97</f>
        <v>0</v>
      </c>
      <c r="P94" s="60">
        <f>IF(F94=0.1,0,'Indicator Data'!E97/'Indicator Data'!$BD97)</f>
        <v>1.7378029832968059E-2</v>
      </c>
      <c r="Q94" s="60">
        <f>'Indicator Data'!F97/'Indicator Data'!$BD97</f>
        <v>0</v>
      </c>
      <c r="R94" s="60">
        <f>'Indicator Data'!G97/'Indicator Data'!$BD97</f>
        <v>9.9796856865927361E-3</v>
      </c>
      <c r="S94" s="60">
        <f>'Indicator Data'!H97/'Indicator Data'!$BD97</f>
        <v>5.3483626977288634E-4</v>
      </c>
      <c r="T94" s="60">
        <f>'Indicator Data'!I97/'Indicator Data'!$BD97</f>
        <v>0</v>
      </c>
      <c r="U94" s="60">
        <f>'Indicator Data'!J97/'Indicator Data'!$BD97</f>
        <v>3.7745444206098398E-3</v>
      </c>
      <c r="V94" s="59">
        <f t="shared" si="65"/>
        <v>5.7</v>
      </c>
      <c r="W94" s="59">
        <f t="shared" si="66"/>
        <v>0</v>
      </c>
      <c r="X94" s="59">
        <f t="shared" si="67"/>
        <v>3.4</v>
      </c>
      <c r="Y94" s="59">
        <f t="shared" si="68"/>
        <v>10</v>
      </c>
      <c r="Z94" s="59">
        <f t="shared" si="69"/>
        <v>0</v>
      </c>
      <c r="AA94" s="59">
        <f t="shared" si="70"/>
        <v>5.5</v>
      </c>
      <c r="AB94" s="59">
        <f t="shared" si="71"/>
        <v>1.1000000000000001</v>
      </c>
      <c r="AC94" s="59">
        <f t="shared" si="72"/>
        <v>3.6</v>
      </c>
      <c r="AD94" s="59">
        <f t="shared" si="73"/>
        <v>0</v>
      </c>
      <c r="AE94" s="59">
        <f t="shared" si="74"/>
        <v>2</v>
      </c>
      <c r="AF94" s="59">
        <f t="shared" si="75"/>
        <v>1.3</v>
      </c>
      <c r="AG94" s="59">
        <f>ROUND(IF('Indicator Data'!K97=0,0,IF('Indicator Data'!K97&gt;AG$194,10,IF('Indicator Data'!K97&lt;AG$195,0,10-(AG$194-'Indicator Data'!K97)/(AG$194-AG$195)*10))),1)</f>
        <v>4</v>
      </c>
      <c r="AH94" s="59">
        <f t="shared" si="76"/>
        <v>6.4</v>
      </c>
      <c r="AI94" s="59">
        <f t="shared" si="77"/>
        <v>0.1</v>
      </c>
      <c r="AJ94" s="59">
        <f t="shared" si="78"/>
        <v>6.2</v>
      </c>
      <c r="AK94" s="59">
        <f t="shared" si="79"/>
        <v>4.5</v>
      </c>
      <c r="AL94" s="59">
        <f t="shared" si="80"/>
        <v>5.4</v>
      </c>
      <c r="AM94" s="59">
        <f t="shared" si="81"/>
        <v>0</v>
      </c>
      <c r="AN94" s="59">
        <f t="shared" si="82"/>
        <v>6</v>
      </c>
      <c r="AO94" s="61">
        <f t="shared" si="83"/>
        <v>4</v>
      </c>
      <c r="AP94" s="61">
        <f t="shared" si="84"/>
        <v>9.1</v>
      </c>
      <c r="AQ94" s="61">
        <f t="shared" si="85"/>
        <v>0</v>
      </c>
      <c r="AR94" s="61">
        <f t="shared" si="86"/>
        <v>3.5</v>
      </c>
      <c r="AS94" s="59">
        <f t="shared" si="87"/>
        <v>5</v>
      </c>
      <c r="AT94" s="59">
        <f>IF('Indicator Data'!L97="No data","x",IF('Indicator Data'!BE97&lt;1000,"x",ROUND((IF('Indicator Data'!L97&gt;AT$194,10,IF('Indicator Data'!L97&lt;AT$195,0,10-(AT$194-'Indicator Data'!L97)/(AT$194-AT$195)*10))),1)))</f>
        <v>0</v>
      </c>
      <c r="AU94" s="61">
        <f t="shared" si="88"/>
        <v>2.5</v>
      </c>
      <c r="AV94" s="62">
        <f t="shared" si="89"/>
        <v>4.8</v>
      </c>
      <c r="AW94" s="59">
        <f>ROUND(IF('Indicator Data'!M97=0,0,IF('Indicator Data'!M97&gt;AW$194,10,IF('Indicator Data'!M97&lt;AW$195,0,10-(AW$194-'Indicator Data'!M97)/(AW$194-AW$195)*10))),1)</f>
        <v>2</v>
      </c>
      <c r="AX94" s="59">
        <f>ROUND(IF('Indicator Data'!N97=0,0,IF(LOG('Indicator Data'!N97)&gt;LOG(AX$194),10,IF(LOG('Indicator Data'!N97)&lt;LOG(AX$195),0,10-(LOG(AX$194)-LOG('Indicator Data'!N97))/(LOG(AX$194)-LOG(AX$195))*10))),1)</f>
        <v>2.2000000000000002</v>
      </c>
      <c r="AY94" s="61">
        <f t="shared" si="90"/>
        <v>2.1</v>
      </c>
      <c r="AZ94" s="59">
        <f>'Indicator Data'!O97</f>
        <v>0</v>
      </c>
      <c r="BA94" s="59">
        <f>'Indicator Data'!P97</f>
        <v>0</v>
      </c>
      <c r="BB94" s="61">
        <f t="shared" si="91"/>
        <v>0</v>
      </c>
      <c r="BC94" s="62">
        <f t="shared" si="92"/>
        <v>1.5</v>
      </c>
      <c r="BD94" s="16"/>
      <c r="BE94" s="108"/>
    </row>
    <row r="95" spans="1:57" s="4" customFormat="1" x14ac:dyDescent="0.25">
      <c r="A95" s="131" t="s">
        <v>378</v>
      </c>
      <c r="B95" s="63" t="s">
        <v>172</v>
      </c>
      <c r="C95" s="59">
        <f>ROUND(IF('Indicator Data'!C98=0,0.1,IF(LOG('Indicator Data'!C98)&gt;C$194,10,IF(LOG('Indicator Data'!C98)&lt;C$195,0,10-(C$194-LOG('Indicator Data'!C98))/(C$194-C$195)*10))),1)</f>
        <v>0.1</v>
      </c>
      <c r="D95" s="59">
        <f>ROUND(IF('Indicator Data'!D98=0,0.1,IF(LOG('Indicator Data'!D98)&gt;D$194,10,IF(LOG('Indicator Data'!D98)&lt;D$195,0,10-(D$194-LOG('Indicator Data'!D98))/(D$194-D$195)*10))),1)</f>
        <v>0.1</v>
      </c>
      <c r="E95" s="59">
        <f t="shared" si="62"/>
        <v>0.1</v>
      </c>
      <c r="F95" s="59">
        <f>ROUND(IF('Indicator Data'!E98="No data",0.1,IF('Indicator Data'!E98=0,0,IF(LOG('Indicator Data'!E98)&gt;F$194,10,IF(LOG('Indicator Data'!E98)&lt;F$195,0,10-(F$194-LOG('Indicator Data'!E98))/(F$194-F$195)*10)))),1)</f>
        <v>5.8</v>
      </c>
      <c r="G95" s="59">
        <f>ROUND(IF('Indicator Data'!F98=0,0,IF(LOG('Indicator Data'!F98)&gt;G$194,10,IF(LOG('Indicator Data'!F98)&lt;G$195,0,10-(G$194-LOG('Indicator Data'!F98))/(G$194-G$195)*10))),1)</f>
        <v>0</v>
      </c>
      <c r="H95" s="59">
        <f>ROUND(IF('Indicator Data'!G98=0,0,IF(LOG('Indicator Data'!G98)&gt;H$194,10,IF(LOG('Indicator Data'!G98)&lt;H$195,0,10-(H$194-LOG('Indicator Data'!G98))/(H$194-H$195)*10))),1)</f>
        <v>0</v>
      </c>
      <c r="I95" s="59">
        <f>ROUND(IF('Indicator Data'!H98=0,0,IF(LOG('Indicator Data'!H98)&gt;I$194,10,IF(LOG('Indicator Data'!H98)&lt;I$195,0,10-(I$194-LOG('Indicator Data'!H98))/(I$194-I$195)*10))),1)</f>
        <v>0</v>
      </c>
      <c r="J95" s="59">
        <f t="shared" si="63"/>
        <v>0</v>
      </c>
      <c r="K95" s="59">
        <f>ROUND(IF('Indicator Data'!I98=0,0,IF(LOG('Indicator Data'!I98)&gt;K$194,10,IF(LOG('Indicator Data'!I98)&lt;K$195,0,10-(K$194-LOG('Indicator Data'!I98))/(K$194-K$195)*10))),1)</f>
        <v>0</v>
      </c>
      <c r="L95" s="59">
        <f t="shared" si="64"/>
        <v>0</v>
      </c>
      <c r="M95" s="59">
        <f>ROUND(IF('Indicator Data'!J98=0,0,IF(LOG('Indicator Data'!J98)&gt;M$194,10,IF(LOG('Indicator Data'!J98)&lt;M$195,0,10-(M$194-LOG('Indicator Data'!J98))/(M$194-M$195)*10))),1)</f>
        <v>0</v>
      </c>
      <c r="N95" s="60">
        <f>'Indicator Data'!C98/'Indicator Data'!$BD98</f>
        <v>0</v>
      </c>
      <c r="O95" s="60">
        <f>'Indicator Data'!D98/'Indicator Data'!$BD98</f>
        <v>0</v>
      </c>
      <c r="P95" s="60">
        <f>IF(F95=0.1,0,'Indicator Data'!E98/'Indicator Data'!$BD98)</f>
        <v>1.0726634277065748E-2</v>
      </c>
      <c r="Q95" s="60">
        <f>'Indicator Data'!F98/'Indicator Data'!$BD98</f>
        <v>0</v>
      </c>
      <c r="R95" s="60">
        <f>'Indicator Data'!G98/'Indicator Data'!$BD98</f>
        <v>0</v>
      </c>
      <c r="S95" s="60">
        <f>'Indicator Data'!H98/'Indicator Data'!$BD98</f>
        <v>0</v>
      </c>
      <c r="T95" s="60">
        <f>'Indicator Data'!I98/'Indicator Data'!$BD98</f>
        <v>0</v>
      </c>
      <c r="U95" s="60">
        <f>'Indicator Data'!J98/'Indicator Data'!$BD98</f>
        <v>0</v>
      </c>
      <c r="V95" s="59">
        <f t="shared" si="65"/>
        <v>0</v>
      </c>
      <c r="W95" s="59">
        <f t="shared" si="66"/>
        <v>0</v>
      </c>
      <c r="X95" s="59">
        <f t="shared" si="67"/>
        <v>0</v>
      </c>
      <c r="Y95" s="59">
        <f t="shared" si="68"/>
        <v>7.2</v>
      </c>
      <c r="Z95" s="59">
        <f t="shared" si="69"/>
        <v>0</v>
      </c>
      <c r="AA95" s="59">
        <f t="shared" si="70"/>
        <v>0</v>
      </c>
      <c r="AB95" s="59">
        <f t="shared" si="71"/>
        <v>0</v>
      </c>
      <c r="AC95" s="59">
        <f t="shared" si="72"/>
        <v>0</v>
      </c>
      <c r="AD95" s="59">
        <f t="shared" si="73"/>
        <v>0</v>
      </c>
      <c r="AE95" s="59">
        <f t="shared" si="74"/>
        <v>0</v>
      </c>
      <c r="AF95" s="59">
        <f t="shared" si="75"/>
        <v>0</v>
      </c>
      <c r="AG95" s="59">
        <f>ROUND(IF('Indicator Data'!K98=0,0,IF('Indicator Data'!K98&gt;AG$194,10,IF('Indicator Data'!K98&lt;AG$195,0,10-(AG$194-'Indicator Data'!K98)/(AG$194-AG$195)*10))),1)</f>
        <v>0</v>
      </c>
      <c r="AH95" s="59">
        <f t="shared" si="76"/>
        <v>0.1</v>
      </c>
      <c r="AI95" s="59">
        <f t="shared" si="77"/>
        <v>0.1</v>
      </c>
      <c r="AJ95" s="59">
        <f t="shared" si="78"/>
        <v>0</v>
      </c>
      <c r="AK95" s="59">
        <f t="shared" si="79"/>
        <v>0</v>
      </c>
      <c r="AL95" s="59">
        <f t="shared" si="80"/>
        <v>0</v>
      </c>
      <c r="AM95" s="59">
        <f t="shared" si="81"/>
        <v>0</v>
      </c>
      <c r="AN95" s="59">
        <f t="shared" si="82"/>
        <v>0</v>
      </c>
      <c r="AO95" s="61">
        <f t="shared" si="83"/>
        <v>0.1</v>
      </c>
      <c r="AP95" s="61">
        <f t="shared" si="84"/>
        <v>6.6</v>
      </c>
      <c r="AQ95" s="61">
        <f t="shared" si="85"/>
        <v>0</v>
      </c>
      <c r="AR95" s="61">
        <f t="shared" si="86"/>
        <v>0</v>
      </c>
      <c r="AS95" s="59">
        <f t="shared" si="87"/>
        <v>0</v>
      </c>
      <c r="AT95" s="59">
        <f>IF('Indicator Data'!L98="No data","x",IF('Indicator Data'!BE98&lt;1000,"x",ROUND((IF('Indicator Data'!L98&gt;AT$194,10,IF('Indicator Data'!L98&lt;AT$195,0,10-(AT$194-'Indicator Data'!L98)/(AT$194-AT$195)*10))),1)))</f>
        <v>4</v>
      </c>
      <c r="AU95" s="61">
        <f t="shared" si="88"/>
        <v>2</v>
      </c>
      <c r="AV95" s="62">
        <f t="shared" si="89"/>
        <v>2.2000000000000002</v>
      </c>
      <c r="AW95" s="59">
        <f>ROUND(IF('Indicator Data'!M98=0,0,IF('Indicator Data'!M98&gt;AW$194,10,IF('Indicator Data'!M98&lt;AW$195,0,10-(AW$194-'Indicator Data'!M98)/(AW$194-AW$195)*10))),1)</f>
        <v>0.1</v>
      </c>
      <c r="AX95" s="59">
        <f>ROUND(IF('Indicator Data'!N98=0,0,IF(LOG('Indicator Data'!N98)&gt;LOG(AX$194),10,IF(LOG('Indicator Data'!N98)&lt;LOG(AX$195),0,10-(LOG(AX$194)-LOG('Indicator Data'!N98))/(LOG(AX$194)-LOG(AX$195))*10))),1)</f>
        <v>0</v>
      </c>
      <c r="AY95" s="61">
        <f t="shared" si="90"/>
        <v>0.1</v>
      </c>
      <c r="AZ95" s="59">
        <f>'Indicator Data'!O98</f>
        <v>0</v>
      </c>
      <c r="BA95" s="59">
        <f>'Indicator Data'!P98</f>
        <v>0</v>
      </c>
      <c r="BB95" s="61">
        <f t="shared" si="91"/>
        <v>0</v>
      </c>
      <c r="BC95" s="62">
        <f t="shared" si="92"/>
        <v>0.1</v>
      </c>
      <c r="BD95" s="16"/>
      <c r="BE95" s="108"/>
    </row>
    <row r="96" spans="1:57" s="4" customFormat="1" x14ac:dyDescent="0.25">
      <c r="A96" s="131" t="s">
        <v>174</v>
      </c>
      <c r="B96" s="63" t="s">
        <v>173</v>
      </c>
      <c r="C96" s="59">
        <f>ROUND(IF('Indicator Data'!C99=0,0.1,IF(LOG('Indicator Data'!C99)&gt;C$194,10,IF(LOG('Indicator Data'!C99)&lt;C$195,0,10-(C$194-LOG('Indicator Data'!C99))/(C$194-C$195)*10))),1)</f>
        <v>7.7</v>
      </c>
      <c r="D96" s="59">
        <f>ROUND(IF('Indicator Data'!D99=0,0.1,IF(LOG('Indicator Data'!D99)&gt;D$194,10,IF(LOG('Indicator Data'!D99)&lt;D$195,0,10-(D$194-LOG('Indicator Data'!D99))/(D$194-D$195)*10))),1)</f>
        <v>0.1</v>
      </c>
      <c r="E96" s="59">
        <f t="shared" si="62"/>
        <v>5</v>
      </c>
      <c r="F96" s="59">
        <f>ROUND(IF('Indicator Data'!E99="No data",0.1,IF('Indicator Data'!E99=0,0,IF(LOG('Indicator Data'!E99)&gt;F$194,10,IF(LOG('Indicator Data'!E99)&lt;F$195,0,10-(F$194-LOG('Indicator Data'!E99))/(F$194-F$195)*10)))),1)</f>
        <v>2.2000000000000002</v>
      </c>
      <c r="G96" s="59">
        <f>ROUND(IF('Indicator Data'!F99=0,0,IF(LOG('Indicator Data'!F99)&gt;G$194,10,IF(LOG('Indicator Data'!F99)&lt;G$195,0,10-(G$194-LOG('Indicator Data'!F99))/(G$194-G$195)*10))),1)</f>
        <v>6.3</v>
      </c>
      <c r="H96" s="59">
        <f>ROUND(IF('Indicator Data'!G99=0,0,IF(LOG('Indicator Data'!G99)&gt;H$194,10,IF(LOG('Indicator Data'!G99)&lt;H$195,0,10-(H$194-LOG('Indicator Data'!G99))/(H$194-H$195)*10))),1)</f>
        <v>0</v>
      </c>
      <c r="I96" s="59">
        <f>ROUND(IF('Indicator Data'!H99=0,0,IF(LOG('Indicator Data'!H99)&gt;I$194,10,IF(LOG('Indicator Data'!H99)&lt;I$195,0,10-(I$194-LOG('Indicator Data'!H99))/(I$194-I$195)*10))),1)</f>
        <v>0</v>
      </c>
      <c r="J96" s="59">
        <f t="shared" si="63"/>
        <v>0</v>
      </c>
      <c r="K96" s="59">
        <f>ROUND(IF('Indicator Data'!I99=0,0,IF(LOG('Indicator Data'!I99)&gt;K$194,10,IF(LOG('Indicator Data'!I99)&lt;K$195,0,10-(K$194-LOG('Indicator Data'!I99))/(K$194-K$195)*10))),1)</f>
        <v>0</v>
      </c>
      <c r="L96" s="59">
        <f t="shared" si="64"/>
        <v>0</v>
      </c>
      <c r="M96" s="59">
        <f>ROUND(IF('Indicator Data'!J99=0,0,IF(LOG('Indicator Data'!J99)&gt;M$194,10,IF(LOG('Indicator Data'!J99)&lt;M$195,0,10-(M$194-LOG('Indicator Data'!J99))/(M$194-M$195)*10))),1)</f>
        <v>0</v>
      </c>
      <c r="N96" s="60">
        <f>'Indicator Data'!C99/'Indicator Data'!$BD99</f>
        <v>2.1074962815778382E-3</v>
      </c>
      <c r="O96" s="60">
        <f>'Indicator Data'!D99/'Indicator Data'!$BD99</f>
        <v>0</v>
      </c>
      <c r="P96" s="60">
        <f>IF(F96=0.1,0,'Indicator Data'!E99/'Indicator Data'!$BD99)</f>
        <v>1.2768803674416065E-4</v>
      </c>
      <c r="Q96" s="60">
        <f>'Indicator Data'!F99/'Indicator Data'!$BD99</f>
        <v>1.1051557328922972E-5</v>
      </c>
      <c r="R96" s="60">
        <f>'Indicator Data'!G99/'Indicator Data'!$BD99</f>
        <v>0</v>
      </c>
      <c r="S96" s="60">
        <f>'Indicator Data'!H99/'Indicator Data'!$BD99</f>
        <v>0</v>
      </c>
      <c r="T96" s="60">
        <f>'Indicator Data'!I99/'Indicator Data'!$BD99</f>
        <v>0</v>
      </c>
      <c r="U96" s="60">
        <f>'Indicator Data'!J99/'Indicator Data'!$BD99</f>
        <v>0</v>
      </c>
      <c r="V96" s="59">
        <f t="shared" si="65"/>
        <v>10</v>
      </c>
      <c r="W96" s="59">
        <f t="shared" si="66"/>
        <v>0</v>
      </c>
      <c r="X96" s="59">
        <f t="shared" si="67"/>
        <v>7.6</v>
      </c>
      <c r="Y96" s="59">
        <f t="shared" si="68"/>
        <v>0.1</v>
      </c>
      <c r="Z96" s="59">
        <f t="shared" si="69"/>
        <v>7.9</v>
      </c>
      <c r="AA96" s="59">
        <f t="shared" si="70"/>
        <v>0</v>
      </c>
      <c r="AB96" s="59">
        <f t="shared" si="71"/>
        <v>0</v>
      </c>
      <c r="AC96" s="59">
        <f t="shared" si="72"/>
        <v>0</v>
      </c>
      <c r="AD96" s="59">
        <f t="shared" si="73"/>
        <v>0</v>
      </c>
      <c r="AE96" s="59">
        <f t="shared" si="74"/>
        <v>0</v>
      </c>
      <c r="AF96" s="59">
        <f t="shared" si="75"/>
        <v>0</v>
      </c>
      <c r="AG96" s="59">
        <f>ROUND(IF('Indicator Data'!K99=0,0,IF('Indicator Data'!K99&gt;AG$194,10,IF('Indicator Data'!K99&lt;AG$195,0,10-(AG$194-'Indicator Data'!K99)/(AG$194-AG$195)*10))),1)</f>
        <v>0</v>
      </c>
      <c r="AH96" s="59">
        <f t="shared" si="76"/>
        <v>8.9</v>
      </c>
      <c r="AI96" s="59">
        <f t="shared" si="77"/>
        <v>0.1</v>
      </c>
      <c r="AJ96" s="59">
        <f t="shared" si="78"/>
        <v>0</v>
      </c>
      <c r="AK96" s="59">
        <f t="shared" si="79"/>
        <v>0</v>
      </c>
      <c r="AL96" s="59">
        <f t="shared" si="80"/>
        <v>0</v>
      </c>
      <c r="AM96" s="59">
        <f t="shared" si="81"/>
        <v>0</v>
      </c>
      <c r="AN96" s="59">
        <f t="shared" si="82"/>
        <v>0</v>
      </c>
      <c r="AO96" s="61">
        <f t="shared" si="83"/>
        <v>6.5</v>
      </c>
      <c r="AP96" s="61">
        <f t="shared" si="84"/>
        <v>1.2</v>
      </c>
      <c r="AQ96" s="61">
        <f t="shared" si="85"/>
        <v>7.2</v>
      </c>
      <c r="AR96" s="61">
        <f t="shared" si="86"/>
        <v>0</v>
      </c>
      <c r="AS96" s="59">
        <f t="shared" si="87"/>
        <v>0</v>
      </c>
      <c r="AT96" s="59">
        <f>IF('Indicator Data'!L99="No data","x",IF('Indicator Data'!BE99&lt;1000,"x",ROUND((IF('Indicator Data'!L99&gt;AT$194,10,IF('Indicator Data'!L99&lt;AT$195,0,10-(AT$194-'Indicator Data'!L99)/(AT$194-AT$195)*10))),1)))</f>
        <v>5.0999999999999996</v>
      </c>
      <c r="AU96" s="61">
        <f t="shared" si="88"/>
        <v>2.6</v>
      </c>
      <c r="AV96" s="62">
        <f t="shared" si="89"/>
        <v>4.0999999999999996</v>
      </c>
      <c r="AW96" s="59">
        <f>ROUND(IF('Indicator Data'!M99=0,0,IF('Indicator Data'!M99&gt;AW$194,10,IF('Indicator Data'!M99&lt;AW$195,0,10-(AW$194-'Indicator Data'!M99)/(AW$194-AW$195)*10))),1)</f>
        <v>8.6</v>
      </c>
      <c r="AX96" s="59">
        <f>ROUND(IF('Indicator Data'!N99=0,0,IF(LOG('Indicator Data'!N99)&gt;LOG(AX$194),10,IF(LOG('Indicator Data'!N99)&lt;LOG(AX$195),0,10-(LOG(AX$194)-LOG('Indicator Data'!N99))/(LOG(AX$194)-LOG(AX$195))*10))),1)</f>
        <v>5.5</v>
      </c>
      <c r="AY96" s="61">
        <f t="shared" si="90"/>
        <v>7.4</v>
      </c>
      <c r="AZ96" s="59">
        <f>'Indicator Data'!O99</f>
        <v>0</v>
      </c>
      <c r="BA96" s="59">
        <f>'Indicator Data'!P99</f>
        <v>4</v>
      </c>
      <c r="BB96" s="61">
        <f t="shared" si="91"/>
        <v>7</v>
      </c>
      <c r="BC96" s="62">
        <f t="shared" si="92"/>
        <v>7</v>
      </c>
      <c r="BD96" s="16"/>
      <c r="BE96" s="108"/>
    </row>
    <row r="97" spans="1:57" s="4" customFormat="1" x14ac:dyDescent="0.25">
      <c r="A97" s="131" t="s">
        <v>176</v>
      </c>
      <c r="B97" s="63" t="s">
        <v>175</v>
      </c>
      <c r="C97" s="59">
        <f>ROUND(IF('Indicator Data'!C100=0,0.1,IF(LOG('Indicator Data'!C100)&gt;C$194,10,IF(LOG('Indicator Data'!C100)&lt;C$195,0,10-(C$194-LOG('Indicator Data'!C100))/(C$194-C$195)*10))),1)</f>
        <v>0.1</v>
      </c>
      <c r="D97" s="59">
        <f>ROUND(IF('Indicator Data'!D100=0,0.1,IF(LOG('Indicator Data'!D100)&gt;D$194,10,IF(LOG('Indicator Data'!D100)&lt;D$195,0,10-(D$194-LOG('Indicator Data'!D100))/(D$194-D$195)*10))),1)</f>
        <v>0.1</v>
      </c>
      <c r="E97" s="59">
        <f t="shared" si="62"/>
        <v>0.1</v>
      </c>
      <c r="F97" s="59">
        <f>ROUND(IF('Indicator Data'!E100="No data",0.1,IF('Indicator Data'!E100=0,0,IF(LOG('Indicator Data'!E100)&gt;F$194,10,IF(LOG('Indicator Data'!E100)&lt;F$195,0,10-(F$194-LOG('Indicator Data'!E100))/(F$194-F$195)*10)))),1)</f>
        <v>4.2</v>
      </c>
      <c r="G97" s="59">
        <f>ROUND(IF('Indicator Data'!F100=0,0,IF(LOG('Indicator Data'!F100)&gt;G$194,10,IF(LOG('Indicator Data'!F100)&lt;G$195,0,10-(G$194-LOG('Indicator Data'!F100))/(G$194-G$195)*10))),1)</f>
        <v>0</v>
      </c>
      <c r="H97" s="59">
        <f>ROUND(IF('Indicator Data'!G100=0,0,IF(LOG('Indicator Data'!G100)&gt;H$194,10,IF(LOG('Indicator Data'!G100)&lt;H$195,0,10-(H$194-LOG('Indicator Data'!G100))/(H$194-H$195)*10))),1)</f>
        <v>0</v>
      </c>
      <c r="I97" s="59">
        <f>ROUND(IF('Indicator Data'!H100=0,0,IF(LOG('Indicator Data'!H100)&gt;I$194,10,IF(LOG('Indicator Data'!H100)&lt;I$195,0,10-(I$194-LOG('Indicator Data'!H100))/(I$194-I$195)*10))),1)</f>
        <v>0</v>
      </c>
      <c r="J97" s="59">
        <f t="shared" si="63"/>
        <v>0</v>
      </c>
      <c r="K97" s="59">
        <f>ROUND(IF('Indicator Data'!I100=0,0,IF(LOG('Indicator Data'!I100)&gt;K$194,10,IF(LOG('Indicator Data'!I100)&lt;K$195,0,10-(K$194-LOG('Indicator Data'!I100))/(K$194-K$195)*10))),1)</f>
        <v>0</v>
      </c>
      <c r="L97" s="59">
        <f t="shared" si="64"/>
        <v>0</v>
      </c>
      <c r="M97" s="59">
        <f>ROUND(IF('Indicator Data'!J100=0,0,IF(LOG('Indicator Data'!J100)&gt;M$194,10,IF(LOG('Indicator Data'!J100)&lt;M$195,0,10-(M$194-LOG('Indicator Data'!J100))/(M$194-M$195)*10))),1)</f>
        <v>9.9</v>
      </c>
      <c r="N97" s="60">
        <f>'Indicator Data'!C100/'Indicator Data'!$BD100</f>
        <v>0</v>
      </c>
      <c r="O97" s="60">
        <f>'Indicator Data'!D100/'Indicator Data'!$BD100</f>
        <v>0</v>
      </c>
      <c r="P97" s="60">
        <f>IF(F97=0.1,0,'Indicator Data'!E100/'Indicator Data'!$BD100)</f>
        <v>2.3539978865797814E-3</v>
      </c>
      <c r="Q97" s="60">
        <f>'Indicator Data'!F100/'Indicator Data'!$BD100</f>
        <v>0</v>
      </c>
      <c r="R97" s="60">
        <f>'Indicator Data'!G100/'Indicator Data'!$BD100</f>
        <v>0</v>
      </c>
      <c r="S97" s="60">
        <f>'Indicator Data'!H100/'Indicator Data'!$BD100</f>
        <v>0</v>
      </c>
      <c r="T97" s="60">
        <f>'Indicator Data'!I100/'Indicator Data'!$BD100</f>
        <v>0</v>
      </c>
      <c r="U97" s="60">
        <f>'Indicator Data'!J100/'Indicator Data'!$BD100</f>
        <v>4.2966285108298662E-2</v>
      </c>
      <c r="V97" s="59">
        <f t="shared" si="65"/>
        <v>0</v>
      </c>
      <c r="W97" s="59">
        <f t="shared" si="66"/>
        <v>0</v>
      </c>
      <c r="X97" s="59">
        <f t="shared" si="67"/>
        <v>0</v>
      </c>
      <c r="Y97" s="59">
        <f t="shared" si="68"/>
        <v>1.6</v>
      </c>
      <c r="Z97" s="59">
        <f t="shared" si="69"/>
        <v>0</v>
      </c>
      <c r="AA97" s="59">
        <f t="shared" si="70"/>
        <v>0</v>
      </c>
      <c r="AB97" s="59">
        <f t="shared" si="71"/>
        <v>0</v>
      </c>
      <c r="AC97" s="59">
        <f t="shared" si="72"/>
        <v>0</v>
      </c>
      <c r="AD97" s="59">
        <f t="shared" si="73"/>
        <v>0</v>
      </c>
      <c r="AE97" s="59">
        <f t="shared" si="74"/>
        <v>0</v>
      </c>
      <c r="AF97" s="59">
        <f t="shared" si="75"/>
        <v>10</v>
      </c>
      <c r="AG97" s="59">
        <f>ROUND(IF('Indicator Data'!K100=0,0,IF('Indicator Data'!K100&gt;AG$194,10,IF('Indicator Data'!K100&lt;AG$195,0,10-(AG$194-'Indicator Data'!K100)/(AG$194-AG$195)*10))),1)</f>
        <v>5.0999999999999996</v>
      </c>
      <c r="AH97" s="59">
        <f t="shared" si="76"/>
        <v>0.1</v>
      </c>
      <c r="AI97" s="59">
        <f t="shared" si="77"/>
        <v>0.1</v>
      </c>
      <c r="AJ97" s="59">
        <f t="shared" si="78"/>
        <v>0</v>
      </c>
      <c r="AK97" s="59">
        <f t="shared" si="79"/>
        <v>0</v>
      </c>
      <c r="AL97" s="59">
        <f t="shared" si="80"/>
        <v>0</v>
      </c>
      <c r="AM97" s="59">
        <f t="shared" si="81"/>
        <v>0</v>
      </c>
      <c r="AN97" s="59">
        <f t="shared" si="82"/>
        <v>10</v>
      </c>
      <c r="AO97" s="61">
        <f t="shared" si="83"/>
        <v>0.1</v>
      </c>
      <c r="AP97" s="61">
        <f t="shared" si="84"/>
        <v>3</v>
      </c>
      <c r="AQ97" s="61">
        <f t="shared" si="85"/>
        <v>0</v>
      </c>
      <c r="AR97" s="61">
        <f t="shared" si="86"/>
        <v>0</v>
      </c>
      <c r="AS97" s="59">
        <f t="shared" si="87"/>
        <v>7.6</v>
      </c>
      <c r="AT97" s="59">
        <f>IF('Indicator Data'!L100="No data","x",IF('Indicator Data'!BE100&lt;1000,"x",ROUND((IF('Indicator Data'!L100&gt;AT$194,10,IF('Indicator Data'!L100&lt;AT$195,0,10-(AT$194-'Indicator Data'!L100)/(AT$194-AT$195)*10))),1)))</f>
        <v>3</v>
      </c>
      <c r="AU97" s="61">
        <f t="shared" si="88"/>
        <v>5.3</v>
      </c>
      <c r="AV97" s="62">
        <f t="shared" si="89"/>
        <v>2</v>
      </c>
      <c r="AW97" s="59">
        <f>ROUND(IF('Indicator Data'!M100=0,0,IF('Indicator Data'!M100&gt;AW$194,10,IF('Indicator Data'!M100&lt;AW$195,0,10-(AW$194-'Indicator Data'!M100)/(AW$194-AW$195)*10))),1)</f>
        <v>4.5</v>
      </c>
      <c r="AX97" s="59">
        <f>ROUND(IF('Indicator Data'!N100=0,0,IF(LOG('Indicator Data'!N100)&gt;LOG(AX$194),10,IF(LOG('Indicator Data'!N100)&lt;LOG(AX$195),0,10-(LOG(AX$194)-LOG('Indicator Data'!N100))/(LOG(AX$194)-LOG(AX$195))*10))),1)</f>
        <v>3.2</v>
      </c>
      <c r="AY97" s="61">
        <f t="shared" si="90"/>
        <v>3.9</v>
      </c>
      <c r="AZ97" s="59">
        <f>'Indicator Data'!O100</f>
        <v>0</v>
      </c>
      <c r="BA97" s="59">
        <f>'Indicator Data'!P100</f>
        <v>0</v>
      </c>
      <c r="BB97" s="61">
        <f t="shared" si="91"/>
        <v>0</v>
      </c>
      <c r="BC97" s="62">
        <f t="shared" si="92"/>
        <v>2.7</v>
      </c>
      <c r="BD97" s="16"/>
      <c r="BE97" s="108"/>
    </row>
    <row r="98" spans="1:57" s="4" customFormat="1" x14ac:dyDescent="0.25">
      <c r="A98" s="131" t="s">
        <v>178</v>
      </c>
      <c r="B98" s="63" t="s">
        <v>177</v>
      </c>
      <c r="C98" s="59">
        <f>ROUND(IF('Indicator Data'!C101=0,0.1,IF(LOG('Indicator Data'!C101)&gt;C$194,10,IF(LOG('Indicator Data'!C101)&lt;C$195,0,10-(C$194-LOG('Indicator Data'!C101))/(C$194-C$195)*10))),1)</f>
        <v>0.1</v>
      </c>
      <c r="D98" s="59">
        <f>ROUND(IF('Indicator Data'!D101=0,0.1,IF(LOG('Indicator Data'!D101)&gt;D$194,10,IF(LOG('Indicator Data'!D101)&lt;D$195,0,10-(D$194-LOG('Indicator Data'!D101))/(D$194-D$195)*10))),1)</f>
        <v>0.1</v>
      </c>
      <c r="E98" s="59">
        <f t="shared" si="62"/>
        <v>0.1</v>
      </c>
      <c r="F98" s="59">
        <f>ROUND(IF('Indicator Data'!E101="No data",0.1,IF('Indicator Data'!E101=0,0,IF(LOG('Indicator Data'!E101)&gt;F$194,10,IF(LOG('Indicator Data'!E101)&lt;F$195,0,10-(F$194-LOG('Indicator Data'!E101))/(F$194-F$195)*10)))),1)</f>
        <v>6.5</v>
      </c>
      <c r="G98" s="59">
        <f>ROUND(IF('Indicator Data'!F101=0,0,IF(LOG('Indicator Data'!F101)&gt;G$194,10,IF(LOG('Indicator Data'!F101)&lt;G$195,0,10-(G$194-LOG('Indicator Data'!F101))/(G$194-G$195)*10))),1)</f>
        <v>4.8</v>
      </c>
      <c r="H98" s="59">
        <f>ROUND(IF('Indicator Data'!G101=0,0,IF(LOG('Indicator Data'!G101)&gt;H$194,10,IF(LOG('Indicator Data'!G101)&lt;H$195,0,10-(H$194-LOG('Indicator Data'!G101))/(H$194-H$195)*10))),1)</f>
        <v>0</v>
      </c>
      <c r="I98" s="59">
        <f>ROUND(IF('Indicator Data'!H101=0,0,IF(LOG('Indicator Data'!H101)&gt;I$194,10,IF(LOG('Indicator Data'!H101)&lt;I$195,0,10-(I$194-LOG('Indicator Data'!H101))/(I$194-I$195)*10))),1)</f>
        <v>0</v>
      </c>
      <c r="J98" s="59">
        <f t="shared" si="63"/>
        <v>0</v>
      </c>
      <c r="K98" s="59">
        <f>ROUND(IF('Indicator Data'!I101=0,0,IF(LOG('Indicator Data'!I101)&gt;K$194,10,IF(LOG('Indicator Data'!I101)&lt;K$195,0,10-(K$194-LOG('Indicator Data'!I101))/(K$194-K$195)*10))),1)</f>
        <v>0</v>
      </c>
      <c r="L98" s="59">
        <f t="shared" si="64"/>
        <v>0</v>
      </c>
      <c r="M98" s="59">
        <f>ROUND(IF('Indicator Data'!J101=0,0,IF(LOG('Indicator Data'!J101)&gt;M$194,10,IF(LOG('Indicator Data'!J101)&lt;M$195,0,10-(M$194-LOG('Indicator Data'!J101))/(M$194-M$195)*10))),1)</f>
        <v>0</v>
      </c>
      <c r="N98" s="60">
        <f>'Indicator Data'!C101/'Indicator Data'!$BD101</f>
        <v>0</v>
      </c>
      <c r="O98" s="60">
        <f>'Indicator Data'!D101/'Indicator Data'!$BD101</f>
        <v>0</v>
      </c>
      <c r="P98" s="60">
        <f>IF(F98=0.1,0,'Indicator Data'!E101/'Indicator Data'!$BD101)</f>
        <v>8.8541321302883468E-3</v>
      </c>
      <c r="Q98" s="60">
        <f>'Indicator Data'!F101/'Indicator Data'!$BD101</f>
        <v>1.7204789044460164E-6</v>
      </c>
      <c r="R98" s="60">
        <f>'Indicator Data'!G101/'Indicator Data'!$BD101</f>
        <v>0</v>
      </c>
      <c r="S98" s="60">
        <f>'Indicator Data'!H101/'Indicator Data'!$BD101</f>
        <v>0</v>
      </c>
      <c r="T98" s="60">
        <f>'Indicator Data'!I101/'Indicator Data'!$BD101</f>
        <v>0</v>
      </c>
      <c r="U98" s="60">
        <f>'Indicator Data'!J101/'Indicator Data'!$BD101</f>
        <v>0</v>
      </c>
      <c r="V98" s="59">
        <f t="shared" si="65"/>
        <v>0</v>
      </c>
      <c r="W98" s="59">
        <f t="shared" si="66"/>
        <v>0</v>
      </c>
      <c r="X98" s="59">
        <f t="shared" si="67"/>
        <v>0</v>
      </c>
      <c r="Y98" s="59">
        <f t="shared" si="68"/>
        <v>5.9</v>
      </c>
      <c r="Z98" s="59">
        <f t="shared" si="69"/>
        <v>6.1</v>
      </c>
      <c r="AA98" s="59">
        <f t="shared" si="70"/>
        <v>0</v>
      </c>
      <c r="AB98" s="59">
        <f t="shared" si="71"/>
        <v>0</v>
      </c>
      <c r="AC98" s="59">
        <f t="shared" si="72"/>
        <v>0</v>
      </c>
      <c r="AD98" s="59">
        <f t="shared" si="73"/>
        <v>0</v>
      </c>
      <c r="AE98" s="59">
        <f t="shared" si="74"/>
        <v>0</v>
      </c>
      <c r="AF98" s="59">
        <f t="shared" si="75"/>
        <v>0</v>
      </c>
      <c r="AG98" s="59">
        <f>ROUND(IF('Indicator Data'!K101=0,0,IF('Indicator Data'!K101&gt;AG$194,10,IF('Indicator Data'!K101&lt;AG$195,0,10-(AG$194-'Indicator Data'!K101)/(AG$194-AG$195)*10))),1)</f>
        <v>0</v>
      </c>
      <c r="AH98" s="59">
        <f t="shared" si="76"/>
        <v>0.1</v>
      </c>
      <c r="AI98" s="59">
        <f t="shared" si="77"/>
        <v>0.1</v>
      </c>
      <c r="AJ98" s="59">
        <f t="shared" si="78"/>
        <v>0</v>
      </c>
      <c r="AK98" s="59">
        <f t="shared" si="79"/>
        <v>0</v>
      </c>
      <c r="AL98" s="59">
        <f t="shared" si="80"/>
        <v>0</v>
      </c>
      <c r="AM98" s="59">
        <f t="shared" si="81"/>
        <v>0</v>
      </c>
      <c r="AN98" s="59">
        <f t="shared" si="82"/>
        <v>0</v>
      </c>
      <c r="AO98" s="61">
        <f t="shared" si="83"/>
        <v>0.1</v>
      </c>
      <c r="AP98" s="61">
        <f t="shared" si="84"/>
        <v>6.2</v>
      </c>
      <c r="AQ98" s="61">
        <f t="shared" si="85"/>
        <v>5.5</v>
      </c>
      <c r="AR98" s="61">
        <f t="shared" si="86"/>
        <v>0</v>
      </c>
      <c r="AS98" s="59">
        <f t="shared" si="87"/>
        <v>0</v>
      </c>
      <c r="AT98" s="59">
        <f>IF('Indicator Data'!L101="No data","x",IF('Indicator Data'!BE101&lt;1000,"x",ROUND((IF('Indicator Data'!L101&gt;AT$194,10,IF('Indicator Data'!L101&lt;AT$195,0,10-(AT$194-'Indicator Data'!L101)/(AT$194-AT$195)*10))),1)))</f>
        <v>1</v>
      </c>
      <c r="AU98" s="61">
        <f t="shared" si="88"/>
        <v>0.5</v>
      </c>
      <c r="AV98" s="62">
        <f t="shared" si="89"/>
        <v>3</v>
      </c>
      <c r="AW98" s="59">
        <f>ROUND(IF('Indicator Data'!M101=0,0,IF('Indicator Data'!M101&gt;AW$194,10,IF('Indicator Data'!M101&lt;AW$195,0,10-(AW$194-'Indicator Data'!M101)/(AW$194-AW$195)*10))),1)</f>
        <v>2.5</v>
      </c>
      <c r="AX98" s="59">
        <f>ROUND(IF('Indicator Data'!N101=0,0,IF(LOG('Indicator Data'!N101)&gt;LOG(AX$194),10,IF(LOG('Indicator Data'!N101)&lt;LOG(AX$195),0,10-(LOG(AX$194)-LOG('Indicator Data'!N101))/(LOG(AX$194)-LOG(AX$195))*10))),1)</f>
        <v>4.8</v>
      </c>
      <c r="AY98" s="61">
        <f t="shared" si="90"/>
        <v>3.7</v>
      </c>
      <c r="AZ98" s="59">
        <f>'Indicator Data'!O101</f>
        <v>0</v>
      </c>
      <c r="BA98" s="59">
        <f>'Indicator Data'!P101</f>
        <v>0</v>
      </c>
      <c r="BB98" s="61">
        <f t="shared" si="91"/>
        <v>0</v>
      </c>
      <c r="BC98" s="62">
        <f t="shared" si="92"/>
        <v>2.6</v>
      </c>
      <c r="BD98" s="16"/>
      <c r="BE98" s="108"/>
    </row>
    <row r="99" spans="1:57" s="4" customFormat="1" x14ac:dyDescent="0.25">
      <c r="A99" s="131" t="s">
        <v>180</v>
      </c>
      <c r="B99" s="63" t="s">
        <v>179</v>
      </c>
      <c r="C99" s="59">
        <f>ROUND(IF('Indicator Data'!C102=0,0.1,IF(LOG('Indicator Data'!C102)&gt;C$194,10,IF(LOG('Indicator Data'!C102)&lt;C$195,0,10-(C$194-LOG('Indicator Data'!C102))/(C$194-C$195)*10))),1)</f>
        <v>7.6</v>
      </c>
      <c r="D99" s="59">
        <f>ROUND(IF('Indicator Data'!D102=0,0.1,IF(LOG('Indicator Data'!D102)&gt;D$194,10,IF(LOG('Indicator Data'!D102)&lt;D$195,0,10-(D$194-LOG('Indicator Data'!D102))/(D$194-D$195)*10))),1)</f>
        <v>0.1</v>
      </c>
      <c r="E99" s="59">
        <f t="shared" ref="E99:E130" si="93">ROUND((10-GEOMEAN(((10-C99)/10*9+1),((10-D99)/10*9+1)))/9*10,1)</f>
        <v>4.9000000000000004</v>
      </c>
      <c r="F99" s="59">
        <f>ROUND(IF('Indicator Data'!E102="No data",0.1,IF('Indicator Data'!E102=0,0,IF(LOG('Indicator Data'!E102)&gt;F$194,10,IF(LOG('Indicator Data'!E102)&lt;F$195,0,10-(F$194-LOG('Indicator Data'!E102))/(F$194-F$195)*10)))),1)</f>
        <v>4.3</v>
      </c>
      <c r="G99" s="59">
        <f>ROUND(IF('Indicator Data'!F102=0,0,IF(LOG('Indicator Data'!F102)&gt;G$194,10,IF(LOG('Indicator Data'!F102)&lt;G$195,0,10-(G$194-LOG('Indicator Data'!F102))/(G$194-G$195)*10))),1)</f>
        <v>6.5</v>
      </c>
      <c r="H99" s="59">
        <f>ROUND(IF('Indicator Data'!G102=0,0,IF(LOG('Indicator Data'!G102)&gt;H$194,10,IF(LOG('Indicator Data'!G102)&lt;H$195,0,10-(H$194-LOG('Indicator Data'!G102))/(H$194-H$195)*10))),1)</f>
        <v>0</v>
      </c>
      <c r="I99" s="59">
        <f>ROUND(IF('Indicator Data'!H102=0,0,IF(LOG('Indicator Data'!H102)&gt;I$194,10,IF(LOG('Indicator Data'!H102)&lt;I$195,0,10-(I$194-LOG('Indicator Data'!H102))/(I$194-I$195)*10))),1)</f>
        <v>0</v>
      </c>
      <c r="J99" s="59">
        <f t="shared" ref="J99:J130" si="94">ROUND((10-GEOMEAN(((10-H99)/10*9+1),((10-I99)/10*9+1)))/9*10,1)</f>
        <v>0</v>
      </c>
      <c r="K99" s="59">
        <f>ROUND(IF('Indicator Data'!I102=0,0,IF(LOG('Indicator Data'!I102)&gt;K$194,10,IF(LOG('Indicator Data'!I102)&lt;K$195,0,10-(K$194-LOG('Indicator Data'!I102))/(K$194-K$195)*10))),1)</f>
        <v>0</v>
      </c>
      <c r="L99" s="59">
        <f t="shared" ref="L99:L130" si="95">ROUND((10-GEOMEAN(((10-J99)/10*9+1),((10-K99)/10*9+1)))/9*10,1)</f>
        <v>0</v>
      </c>
      <c r="M99" s="59">
        <f>ROUND(IF('Indicator Data'!J102=0,0,IF(LOG('Indicator Data'!J102)&gt;M$194,10,IF(LOG('Indicator Data'!J102)&lt;M$195,0,10-(M$194-LOG('Indicator Data'!J102))/(M$194-M$195)*10))),1)</f>
        <v>0</v>
      </c>
      <c r="N99" s="60">
        <f>'Indicator Data'!C102/'Indicator Data'!$BD102</f>
        <v>1.7247432545858157E-3</v>
      </c>
      <c r="O99" s="60">
        <f>'Indicator Data'!D102/'Indicator Data'!$BD102</f>
        <v>0</v>
      </c>
      <c r="P99" s="60">
        <f>IF(F99=0.1,0,'Indicator Data'!E102/'Indicator Data'!$BD102)</f>
        <v>8.6092440629151128E-4</v>
      </c>
      <c r="Q99" s="60">
        <f>'Indicator Data'!F102/'Indicator Data'!$BD102</f>
        <v>1.260413988852591E-5</v>
      </c>
      <c r="R99" s="60">
        <f>'Indicator Data'!G102/'Indicator Data'!$BD102</f>
        <v>0</v>
      </c>
      <c r="S99" s="60">
        <f>'Indicator Data'!H102/'Indicator Data'!$BD102</f>
        <v>0</v>
      </c>
      <c r="T99" s="60">
        <f>'Indicator Data'!I102/'Indicator Data'!$BD102</f>
        <v>0</v>
      </c>
      <c r="U99" s="60">
        <f>'Indicator Data'!J102/'Indicator Data'!$BD102</f>
        <v>0</v>
      </c>
      <c r="V99" s="59">
        <f t="shared" ref="V99:V130" si="96">ROUND(IF(N99&gt;V$194,10,IF(N99&lt;V$195,0,10-(V$194-N99)/(V$194-V$195)*10)),1)</f>
        <v>8.6</v>
      </c>
      <c r="W99" s="59">
        <f t="shared" ref="W99:W130" si="97">ROUND(IF(O99&gt;W$194,10,IF(O99&lt;W$195,0,10-(W$194-O99)/(W$194-W$195)*10)),1)</f>
        <v>0</v>
      </c>
      <c r="X99" s="59">
        <f t="shared" ref="X99:X130" si="98">ROUND(((10-GEOMEAN(((10-V99)/10*9+1),((10-W99)/10*9+1)))/9*10),1)</f>
        <v>5.8</v>
      </c>
      <c r="Y99" s="59">
        <f t="shared" ref="Y99:Y130" si="99">ROUND(IF(P99=0,0.1,IF(P99&gt;Y$194,10,IF(P99&lt;Y$195,0,10-(Y$194-P99)/(Y$194-Y$195)*10))),1)</f>
        <v>0.6</v>
      </c>
      <c r="Z99" s="59">
        <f t="shared" ref="Z99:Z130" si="100">ROUND(IF(Q99=0,0,IF(LOG(Q99)&gt;Z$194,10,IF(LOG(Q99)&lt;=Z$195,0,10-(Z$194-LOG(Q99))/(Z$194-Z$195)*10))),1)</f>
        <v>8</v>
      </c>
      <c r="AA99" s="59">
        <f t="shared" ref="AA99:AA130" si="101">ROUND(IF(R99&gt;AA$194,10,IF(R99&lt;AA$195,0,10-(AA$194-R99)/(AA$194-AA$195)*10)),1)</f>
        <v>0</v>
      </c>
      <c r="AB99" s="59">
        <f t="shared" ref="AB99:AB130" si="102">ROUND(IF(S99&gt;AB$194,10,IF(S99&lt;AB$195,0,10-(AB$194-S99)/(AB$194-AB$195)*10)),1)</f>
        <v>0</v>
      </c>
      <c r="AC99" s="59">
        <f t="shared" ref="AC99:AC130" si="103">ROUND(((10-GEOMEAN(((10-AA99)/10*9+1),((10-AB99)/10*9+1)))/9*10),1)</f>
        <v>0</v>
      </c>
      <c r="AD99" s="59">
        <f t="shared" ref="AD99:AD130" si="104">ROUND(IF(T99=0,0,IF(T99&gt;AD$194,10,IF(T99&lt;=AD$195,0,10-(AD$194-T99)/(AD$194-AD$195)*10))),1)</f>
        <v>0</v>
      </c>
      <c r="AE99" s="59">
        <f t="shared" ref="AE99:AE130" si="105">ROUND((10-GEOMEAN(((10-AC99)/10*9+1),((10-AD99)/10*9+1)))/9*10,1)</f>
        <v>0</v>
      </c>
      <c r="AF99" s="59">
        <f t="shared" ref="AF99:AF130" si="106">ROUND(IF(U99&gt;AF$194,10,IF(U99&lt;AF$195,0,10-(AF$194-U99)/(AF$194-AF$195)*10)),1)</f>
        <v>0</v>
      </c>
      <c r="AG99" s="59">
        <f>ROUND(IF('Indicator Data'!K102=0,0,IF('Indicator Data'!K102&gt;AG$194,10,IF('Indicator Data'!K102&lt;AG$195,0,10-(AG$194-'Indicator Data'!K102)/(AG$194-AG$195)*10))),1)</f>
        <v>0</v>
      </c>
      <c r="AH99" s="59">
        <f t="shared" ref="AH99:AH130" si="107">ROUND(AVERAGE(C99,V99),1)</f>
        <v>8.1</v>
      </c>
      <c r="AI99" s="59">
        <f t="shared" ref="AI99:AI130" si="108">ROUND(AVERAGE(D99,W99),1)</f>
        <v>0.1</v>
      </c>
      <c r="AJ99" s="59">
        <f t="shared" ref="AJ99:AJ130" si="109">ROUND(AVERAGE(AA99,H99),1)</f>
        <v>0</v>
      </c>
      <c r="AK99" s="59">
        <f t="shared" ref="AK99:AK130" si="110">ROUND(AVERAGE(AB99,I99),1)</f>
        <v>0</v>
      </c>
      <c r="AL99" s="59">
        <f t="shared" ref="AL99:AL130" si="111">ROUND((10-GEOMEAN(((10-AJ99)/10*9+1),((10-AK99)/10*9+1)))/9*10,1)</f>
        <v>0</v>
      </c>
      <c r="AM99" s="59">
        <f t="shared" ref="AM99:AM130" si="112">ROUND(AVERAGE(AD99,K99),1)</f>
        <v>0</v>
      </c>
      <c r="AN99" s="59">
        <f t="shared" ref="AN99:AN130" si="113">ROUND((10-GEOMEAN(((10-M99)/10*9+1),((10-AF99)/10*9+1)))/9*10,1)</f>
        <v>0</v>
      </c>
      <c r="AO99" s="61">
        <f t="shared" ref="AO99:AO130" si="114">ROUND((10-GEOMEAN(((10-E99)/10*9+1),((10-X99)/10*9+1)))/9*10,1)</f>
        <v>5.4</v>
      </c>
      <c r="AP99" s="61">
        <f t="shared" ref="AP99:AP130" si="115">ROUND(IF(AND(Y99="x",F99="x"),"x",(10-GEOMEAN(((10-F99)/10*9+1),((10-Y99)/10*9+1)))/9*10),1)</f>
        <v>2.6</v>
      </c>
      <c r="AQ99" s="61">
        <f t="shared" ref="AQ99:AQ130" si="116">ROUND((10-GEOMEAN(((10-G99)/10*9+1),((10-Z99)/10*9+1)))/9*10,1)</f>
        <v>7.3</v>
      </c>
      <c r="AR99" s="61">
        <f t="shared" ref="AR99:AR130" si="117">ROUND((10-GEOMEAN(((10-L99)/10*9+1),((10-AE99)/10*9+1)))/9*10,1)</f>
        <v>0</v>
      </c>
      <c r="AS99" s="59">
        <f t="shared" ref="AS99:AS130" si="118">ROUND(AVERAGE(AG99,AN99),1)</f>
        <v>0</v>
      </c>
      <c r="AT99" s="59">
        <f>IF('Indicator Data'!L102="No data","x",IF('Indicator Data'!BE102&lt;1000,"x",ROUND((IF('Indicator Data'!L102&gt;AT$194,10,IF('Indicator Data'!L102&lt;AT$195,0,10-(AT$194-'Indicator Data'!L102)/(AT$194-AT$195)*10))),1)))</f>
        <v>10</v>
      </c>
      <c r="AU99" s="61">
        <f t="shared" ref="AU99:AU130" si="119">ROUND(AVERAGE(AS99,AT99),1)</f>
        <v>5</v>
      </c>
      <c r="AV99" s="62">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4.5</v>
      </c>
      <c r="AW99" s="59">
        <f>ROUND(IF('Indicator Data'!M102=0,0,IF('Indicator Data'!M102&gt;AW$194,10,IF('Indicator Data'!M102&lt;AW$195,0,10-(AW$194-'Indicator Data'!M102)/(AW$194-AW$195)*10))),1)</f>
        <v>10</v>
      </c>
      <c r="AX99" s="59">
        <f>ROUND(IF('Indicator Data'!N102=0,0,IF(LOG('Indicator Data'!N102)&gt;LOG(AX$194),10,IF(LOG('Indicator Data'!N102)&lt;LOG(AX$195),0,10-(LOG(AX$194)-LOG('Indicator Data'!N102))/(LOG(AX$194)-LOG(AX$195))*10))),1)</f>
        <v>10</v>
      </c>
      <c r="AY99" s="61">
        <f t="shared" ref="AY99:AY130" si="121">ROUND((10-GEOMEAN(((10-AW99)/10*9+1),((10-AX99)/10*9+1)))/9*10,1)</f>
        <v>10</v>
      </c>
      <c r="AZ99" s="59">
        <f>'Indicator Data'!O102</f>
        <v>5</v>
      </c>
      <c r="BA99" s="59">
        <f>'Indicator Data'!P102</f>
        <v>0</v>
      </c>
      <c r="BB99" s="61">
        <f t="shared" ref="BB99:BB130" si="122">ROUND(IF(AZ99=5,10,IF(BA99=5,9,IF(AZ99=4,8,IF(BA99=4,7,0)))),1)</f>
        <v>10</v>
      </c>
      <c r="BC99" s="62">
        <f t="shared" ref="BC99:BC130" si="123">ROUND(IF(BB99&gt;5,BB99,AY99/10*7),1)</f>
        <v>10</v>
      </c>
      <c r="BD99" s="16"/>
      <c r="BE99" s="108"/>
    </row>
    <row r="100" spans="1:57" s="4" customFormat="1" x14ac:dyDescent="0.25">
      <c r="A100" s="131" t="s">
        <v>182</v>
      </c>
      <c r="B100" s="63" t="s">
        <v>181</v>
      </c>
      <c r="C100" s="59">
        <f>ROUND(IF('Indicator Data'!C103=0,0.1,IF(LOG('Indicator Data'!C103)&gt;C$194,10,IF(LOG('Indicator Data'!C103)&lt;C$195,0,10-(C$194-LOG('Indicator Data'!C103))/(C$194-C$195)*10))),1)</f>
        <v>2.2000000000000002</v>
      </c>
      <c r="D100" s="59">
        <f>ROUND(IF('Indicator Data'!D103=0,0.1,IF(LOG('Indicator Data'!D103)&gt;D$194,10,IF(LOG('Indicator Data'!D103)&lt;D$195,0,10-(D$194-LOG('Indicator Data'!D103))/(D$194-D$195)*10))),1)</f>
        <v>0.1</v>
      </c>
      <c r="E100" s="59">
        <f t="shared" si="93"/>
        <v>1.2</v>
      </c>
      <c r="F100" s="59">
        <f>ROUND(IF('Indicator Data'!E103="No data",0.1,IF('Indicator Data'!E103=0,0,IF(LOG('Indicator Data'!E103)&gt;F$194,10,IF(LOG('Indicator Data'!E103)&lt;F$195,0,10-(F$194-LOG('Indicator Data'!E103))/(F$194-F$195)*10)))),1)</f>
        <v>0.1</v>
      </c>
      <c r="G100" s="59">
        <f>ROUND(IF('Indicator Data'!F103=0,0,IF(LOG('Indicator Data'!F103)&gt;G$194,10,IF(LOG('Indicator Data'!F103)&lt;G$195,0,10-(G$194-LOG('Indicator Data'!F103))/(G$194-G$195)*10))),1)</f>
        <v>0</v>
      </c>
      <c r="H100" s="59">
        <f>ROUND(IF('Indicator Data'!G103=0,0,IF(LOG('Indicator Data'!G103)&gt;H$194,10,IF(LOG('Indicator Data'!G103)&lt;H$195,0,10-(H$194-LOG('Indicator Data'!G103))/(H$194-H$195)*10))),1)</f>
        <v>0</v>
      </c>
      <c r="I100" s="59">
        <f>ROUND(IF('Indicator Data'!H103=0,0,IF(LOG('Indicator Data'!H103)&gt;I$194,10,IF(LOG('Indicator Data'!H103)&lt;I$195,0,10-(I$194-LOG('Indicator Data'!H103))/(I$194-I$195)*10))),1)</f>
        <v>0</v>
      </c>
      <c r="J100" s="59">
        <f t="shared" si="94"/>
        <v>0</v>
      </c>
      <c r="K100" s="59">
        <f>ROUND(IF('Indicator Data'!I103=0,0,IF(LOG('Indicator Data'!I103)&gt;K$194,10,IF(LOG('Indicator Data'!I103)&lt;K$195,0,10-(K$194-LOG('Indicator Data'!I103))/(K$194-K$195)*10))),1)</f>
        <v>0</v>
      </c>
      <c r="L100" s="59">
        <f t="shared" si="95"/>
        <v>0</v>
      </c>
      <c r="M100" s="59">
        <f>ROUND(IF('Indicator Data'!J103=0,0,IF(LOG('Indicator Data'!J103)&gt;M$194,10,IF(LOG('Indicator Data'!J103)&lt;M$195,0,10-(M$194-LOG('Indicator Data'!J103))/(M$194-M$195)*10))),1)</f>
        <v>0</v>
      </c>
      <c r="N100" s="60">
        <f>'Indicator Data'!C103/'Indicator Data'!$BD103</f>
        <v>2.1222057818125481E-3</v>
      </c>
      <c r="O100" s="60">
        <f>'Indicator Data'!D103/'Indicator Data'!$BD103</f>
        <v>0</v>
      </c>
      <c r="P100" s="60">
        <f>IF(F100=0.1,0,'Indicator Data'!E103/'Indicator Data'!$BD103)</f>
        <v>0</v>
      </c>
      <c r="Q100" s="60">
        <f>'Indicator Data'!F103/'Indicator Data'!$BD103</f>
        <v>0</v>
      </c>
      <c r="R100" s="60">
        <f>'Indicator Data'!G103/'Indicator Data'!$BD103</f>
        <v>0</v>
      </c>
      <c r="S100" s="60">
        <f>'Indicator Data'!H103/'Indicator Data'!$BD103</f>
        <v>0</v>
      </c>
      <c r="T100" s="60">
        <f>'Indicator Data'!I103/'Indicator Data'!$BD103</f>
        <v>0</v>
      </c>
      <c r="U100" s="60">
        <f>'Indicator Data'!J103/'Indicator Data'!$BD103</f>
        <v>0</v>
      </c>
      <c r="V100" s="59">
        <f t="shared" si="96"/>
        <v>10</v>
      </c>
      <c r="W100" s="59">
        <f t="shared" si="97"/>
        <v>0</v>
      </c>
      <c r="X100" s="59">
        <f t="shared" si="98"/>
        <v>7.6</v>
      </c>
      <c r="Y100" s="59">
        <f t="shared" si="99"/>
        <v>0.1</v>
      </c>
      <c r="Z100" s="59">
        <f t="shared" si="100"/>
        <v>0</v>
      </c>
      <c r="AA100" s="59">
        <f t="shared" si="101"/>
        <v>0</v>
      </c>
      <c r="AB100" s="59">
        <f t="shared" si="102"/>
        <v>0</v>
      </c>
      <c r="AC100" s="59">
        <f t="shared" si="103"/>
        <v>0</v>
      </c>
      <c r="AD100" s="59">
        <f t="shared" si="104"/>
        <v>0</v>
      </c>
      <c r="AE100" s="59">
        <f t="shared" si="105"/>
        <v>0</v>
      </c>
      <c r="AF100" s="59">
        <f t="shared" si="106"/>
        <v>0</v>
      </c>
      <c r="AG100" s="59">
        <f>ROUND(IF('Indicator Data'!K103=0,0,IF('Indicator Data'!K103&gt;AG$194,10,IF('Indicator Data'!K103&lt;AG$195,0,10-(AG$194-'Indicator Data'!K103)/(AG$194-AG$195)*10))),1)</f>
        <v>0</v>
      </c>
      <c r="AH100" s="59">
        <f t="shared" si="107"/>
        <v>6.1</v>
      </c>
      <c r="AI100" s="59">
        <f t="shared" si="108"/>
        <v>0.1</v>
      </c>
      <c r="AJ100" s="59">
        <f t="shared" si="109"/>
        <v>0</v>
      </c>
      <c r="AK100" s="59">
        <f t="shared" si="110"/>
        <v>0</v>
      </c>
      <c r="AL100" s="59">
        <f t="shared" si="111"/>
        <v>0</v>
      </c>
      <c r="AM100" s="59">
        <f t="shared" si="112"/>
        <v>0</v>
      </c>
      <c r="AN100" s="59">
        <f t="shared" si="113"/>
        <v>0</v>
      </c>
      <c r="AO100" s="61">
        <f t="shared" si="114"/>
        <v>5.2</v>
      </c>
      <c r="AP100" s="61">
        <f t="shared" si="115"/>
        <v>0.1</v>
      </c>
      <c r="AQ100" s="61">
        <f t="shared" si="116"/>
        <v>0</v>
      </c>
      <c r="AR100" s="61">
        <f t="shared" si="117"/>
        <v>0</v>
      </c>
      <c r="AS100" s="59">
        <f t="shared" si="118"/>
        <v>0</v>
      </c>
      <c r="AT100" s="59" t="str">
        <f>IF('Indicator Data'!L103="No data","x",IF('Indicator Data'!BE103&lt;1000,"x",ROUND((IF('Indicator Data'!L103&gt;AT$194,10,IF('Indicator Data'!L103&lt;AT$195,0,10-(AT$194-'Indicator Data'!L103)/(AT$194-AT$195)*10))),1)))</f>
        <v>x</v>
      </c>
      <c r="AU100" s="61">
        <f t="shared" si="119"/>
        <v>0</v>
      </c>
      <c r="AV100" s="62">
        <f t="shared" si="120"/>
        <v>1.3</v>
      </c>
      <c r="AW100" s="59">
        <f>ROUND(IF('Indicator Data'!M103=0,0,IF('Indicator Data'!M103&gt;AW$194,10,IF('Indicator Data'!M103&lt;AW$195,0,10-(AW$194-'Indicator Data'!M103)/(AW$194-AW$195)*10))),1)</f>
        <v>0</v>
      </c>
      <c r="AX100" s="59">
        <f>ROUND(IF('Indicator Data'!N103=0,0,IF(LOG('Indicator Data'!N103)&gt;LOG(AX$194),10,IF(LOG('Indicator Data'!N103)&lt;LOG(AX$195),0,10-(LOG(AX$194)-LOG('Indicator Data'!N103))/(LOG(AX$194)-LOG(AX$195))*10))),1)</f>
        <v>0.2</v>
      </c>
      <c r="AY100" s="61">
        <f t="shared" si="121"/>
        <v>0.1</v>
      </c>
      <c r="AZ100" s="59">
        <f>'Indicator Data'!O103</f>
        <v>0</v>
      </c>
      <c r="BA100" s="59">
        <f>'Indicator Data'!P103</f>
        <v>0</v>
      </c>
      <c r="BB100" s="61">
        <f t="shared" si="122"/>
        <v>0</v>
      </c>
      <c r="BC100" s="62">
        <f t="shared" si="123"/>
        <v>0.1</v>
      </c>
      <c r="BD100" s="16"/>
      <c r="BE100" s="108"/>
    </row>
    <row r="101" spans="1:57" s="4" customFormat="1" x14ac:dyDescent="0.25">
      <c r="A101" s="131" t="s">
        <v>184</v>
      </c>
      <c r="B101" s="63" t="s">
        <v>183</v>
      </c>
      <c r="C101" s="59">
        <f>ROUND(IF('Indicator Data'!C104=0,0.1,IF(LOG('Indicator Data'!C104)&gt;C$194,10,IF(LOG('Indicator Data'!C104)&lt;C$195,0,10-(C$194-LOG('Indicator Data'!C104))/(C$194-C$195)*10))),1)</f>
        <v>0.1</v>
      </c>
      <c r="D101" s="59">
        <f>ROUND(IF('Indicator Data'!D104=0,0.1,IF(LOG('Indicator Data'!D104)&gt;D$194,10,IF(LOG('Indicator Data'!D104)&lt;D$195,0,10-(D$194-LOG('Indicator Data'!D104))/(D$194-D$195)*10))),1)</f>
        <v>0.1</v>
      </c>
      <c r="E101" s="59">
        <f t="shared" si="93"/>
        <v>0.1</v>
      </c>
      <c r="F101" s="59">
        <f>ROUND(IF('Indicator Data'!E104="No data",0.1,IF('Indicator Data'!E104=0,0,IF(LOG('Indicator Data'!E104)&gt;F$194,10,IF(LOG('Indicator Data'!E104)&lt;F$195,0,10-(F$194-LOG('Indicator Data'!E104))/(F$194-F$195)*10)))),1)</f>
        <v>5.5</v>
      </c>
      <c r="G101" s="59">
        <f>ROUND(IF('Indicator Data'!F104=0,0,IF(LOG('Indicator Data'!F104)&gt;G$194,10,IF(LOG('Indicator Data'!F104)&lt;G$195,0,10-(G$194-LOG('Indicator Data'!F104))/(G$194-G$195)*10))),1)</f>
        <v>0</v>
      </c>
      <c r="H101" s="59">
        <f>ROUND(IF('Indicator Data'!G104=0,0,IF(LOG('Indicator Data'!G104)&gt;H$194,10,IF(LOG('Indicator Data'!G104)&lt;H$195,0,10-(H$194-LOG('Indicator Data'!G104))/(H$194-H$195)*10))),1)</f>
        <v>0</v>
      </c>
      <c r="I101" s="59">
        <f>ROUND(IF('Indicator Data'!H104=0,0,IF(LOG('Indicator Data'!H104)&gt;I$194,10,IF(LOG('Indicator Data'!H104)&lt;I$195,0,10-(I$194-LOG('Indicator Data'!H104))/(I$194-I$195)*10))),1)</f>
        <v>0</v>
      </c>
      <c r="J101" s="59">
        <f t="shared" si="94"/>
        <v>0</v>
      </c>
      <c r="K101" s="59">
        <f>ROUND(IF('Indicator Data'!I104=0,0,IF(LOG('Indicator Data'!I104)&gt;K$194,10,IF(LOG('Indicator Data'!I104)&lt;K$195,0,10-(K$194-LOG('Indicator Data'!I104))/(K$194-K$195)*10))),1)</f>
        <v>0</v>
      </c>
      <c r="L101" s="59">
        <f t="shared" si="95"/>
        <v>0</v>
      </c>
      <c r="M101" s="59">
        <f>ROUND(IF('Indicator Data'!J104=0,0,IF(LOG('Indicator Data'!J104)&gt;M$194,10,IF(LOG('Indicator Data'!J104)&lt;M$195,0,10-(M$194-LOG('Indicator Data'!J104))/(M$194-M$195)*10))),1)</f>
        <v>0</v>
      </c>
      <c r="N101" s="60">
        <f>'Indicator Data'!C104/'Indicator Data'!$BD104</f>
        <v>0</v>
      </c>
      <c r="O101" s="60">
        <f>'Indicator Data'!D104/'Indicator Data'!$BD104</f>
        <v>0</v>
      </c>
      <c r="P101" s="60">
        <f>IF(F101=0.1,0,'Indicator Data'!E104/'Indicator Data'!$BD104)</f>
        <v>5.5501030161382581E-3</v>
      </c>
      <c r="Q101" s="60">
        <f>'Indicator Data'!F104/'Indicator Data'!$BD104</f>
        <v>0</v>
      </c>
      <c r="R101" s="60">
        <f>'Indicator Data'!G104/'Indicator Data'!$BD104</f>
        <v>0</v>
      </c>
      <c r="S101" s="60">
        <f>'Indicator Data'!H104/'Indicator Data'!$BD104</f>
        <v>0</v>
      </c>
      <c r="T101" s="60">
        <f>'Indicator Data'!I104/'Indicator Data'!$BD104</f>
        <v>0</v>
      </c>
      <c r="U101" s="60">
        <f>'Indicator Data'!J104/'Indicator Data'!$BD104</f>
        <v>0</v>
      </c>
      <c r="V101" s="59">
        <f t="shared" si="96"/>
        <v>0</v>
      </c>
      <c r="W101" s="59">
        <f t="shared" si="97"/>
        <v>0</v>
      </c>
      <c r="X101" s="59">
        <f t="shared" si="98"/>
        <v>0</v>
      </c>
      <c r="Y101" s="59">
        <f t="shared" si="99"/>
        <v>3.7</v>
      </c>
      <c r="Z101" s="59">
        <f t="shared" si="100"/>
        <v>0</v>
      </c>
      <c r="AA101" s="59">
        <f t="shared" si="101"/>
        <v>0</v>
      </c>
      <c r="AB101" s="59">
        <f t="shared" si="102"/>
        <v>0</v>
      </c>
      <c r="AC101" s="59">
        <f t="shared" si="103"/>
        <v>0</v>
      </c>
      <c r="AD101" s="59">
        <f t="shared" si="104"/>
        <v>0</v>
      </c>
      <c r="AE101" s="59">
        <f t="shared" si="105"/>
        <v>0</v>
      </c>
      <c r="AF101" s="59">
        <f t="shared" si="106"/>
        <v>0</v>
      </c>
      <c r="AG101" s="59">
        <f>ROUND(IF('Indicator Data'!K104=0,0,IF('Indicator Data'!K104&gt;AG$194,10,IF('Indicator Data'!K104&lt;AG$195,0,10-(AG$194-'Indicator Data'!K104)/(AG$194-AG$195)*10))),1)</f>
        <v>2</v>
      </c>
      <c r="AH101" s="59">
        <f t="shared" si="107"/>
        <v>0.1</v>
      </c>
      <c r="AI101" s="59">
        <f t="shared" si="108"/>
        <v>0.1</v>
      </c>
      <c r="AJ101" s="59">
        <f t="shared" si="109"/>
        <v>0</v>
      </c>
      <c r="AK101" s="59">
        <f t="shared" si="110"/>
        <v>0</v>
      </c>
      <c r="AL101" s="59">
        <f t="shared" si="111"/>
        <v>0</v>
      </c>
      <c r="AM101" s="59">
        <f t="shared" si="112"/>
        <v>0</v>
      </c>
      <c r="AN101" s="59">
        <f t="shared" si="113"/>
        <v>0</v>
      </c>
      <c r="AO101" s="61">
        <f t="shared" si="114"/>
        <v>0.1</v>
      </c>
      <c r="AP101" s="61">
        <f t="shared" si="115"/>
        <v>4.7</v>
      </c>
      <c r="AQ101" s="61">
        <f t="shared" si="116"/>
        <v>0</v>
      </c>
      <c r="AR101" s="61">
        <f t="shared" si="117"/>
        <v>0</v>
      </c>
      <c r="AS101" s="59">
        <f t="shared" si="118"/>
        <v>1</v>
      </c>
      <c r="AT101" s="59">
        <f>IF('Indicator Data'!L104="No data","x",IF('Indicator Data'!BE104&lt;1000,"x",ROUND((IF('Indicator Data'!L104&gt;AT$194,10,IF('Indicator Data'!L104&lt;AT$195,0,10-(AT$194-'Indicator Data'!L104)/(AT$194-AT$195)*10))),1)))</f>
        <v>5.0999999999999996</v>
      </c>
      <c r="AU101" s="61">
        <f t="shared" si="119"/>
        <v>3.1</v>
      </c>
      <c r="AV101" s="62">
        <f t="shared" si="120"/>
        <v>1.8</v>
      </c>
      <c r="AW101" s="59">
        <f>ROUND(IF('Indicator Data'!M104=0,0,IF('Indicator Data'!M104&gt;AW$194,10,IF('Indicator Data'!M104&lt;AW$195,0,10-(AW$194-'Indicator Data'!M104)/(AW$194-AW$195)*10))),1)</f>
        <v>0</v>
      </c>
      <c r="AX101" s="59">
        <f>ROUND(IF('Indicator Data'!N104=0,0,IF(LOG('Indicator Data'!N104)&gt;LOG(AX$194),10,IF(LOG('Indicator Data'!N104)&lt;LOG(AX$195),0,10-(LOG(AX$194)-LOG('Indicator Data'!N104))/(LOG(AX$194)-LOG(AX$195))*10))),1)</f>
        <v>0</v>
      </c>
      <c r="AY101" s="61">
        <f t="shared" si="121"/>
        <v>0</v>
      </c>
      <c r="AZ101" s="59">
        <f>'Indicator Data'!O104</f>
        <v>0</v>
      </c>
      <c r="BA101" s="59">
        <f>'Indicator Data'!P104</f>
        <v>0</v>
      </c>
      <c r="BB101" s="61">
        <f t="shared" si="122"/>
        <v>0</v>
      </c>
      <c r="BC101" s="62">
        <f t="shared" si="123"/>
        <v>0</v>
      </c>
      <c r="BD101" s="16"/>
      <c r="BE101" s="108"/>
    </row>
    <row r="102" spans="1:57" s="4" customFormat="1" x14ac:dyDescent="0.25">
      <c r="A102" s="131" t="s">
        <v>186</v>
      </c>
      <c r="B102" s="63" t="s">
        <v>185</v>
      </c>
      <c r="C102" s="59">
        <f>ROUND(IF('Indicator Data'!C105=0,0.1,IF(LOG('Indicator Data'!C105)&gt;C$194,10,IF(LOG('Indicator Data'!C105)&lt;C$195,0,10-(C$194-LOG('Indicator Data'!C105))/(C$194-C$195)*10))),1)</f>
        <v>0.1</v>
      </c>
      <c r="D102" s="59">
        <f>ROUND(IF('Indicator Data'!D105=0,0.1,IF(LOG('Indicator Data'!D105)&gt;D$194,10,IF(LOG('Indicator Data'!D105)&lt;D$195,0,10-(D$194-LOG('Indicator Data'!D105))/(D$194-D$195)*10))),1)</f>
        <v>0.1</v>
      </c>
      <c r="E102" s="59">
        <f t="shared" si="93"/>
        <v>0.1</v>
      </c>
      <c r="F102" s="59">
        <f>ROUND(IF('Indicator Data'!E105="No data",0.1,IF('Indicator Data'!E105=0,0,IF(LOG('Indicator Data'!E105)&gt;F$194,10,IF(LOG('Indicator Data'!E105)&lt;F$195,0,10-(F$194-LOG('Indicator Data'!E105))/(F$194-F$195)*10)))),1)</f>
        <v>2.6</v>
      </c>
      <c r="G102" s="59">
        <f>ROUND(IF('Indicator Data'!F105=0,0,IF(LOG('Indicator Data'!F105)&gt;G$194,10,IF(LOG('Indicator Data'!F105)&lt;G$195,0,10-(G$194-LOG('Indicator Data'!F105))/(G$194-G$195)*10))),1)</f>
        <v>0</v>
      </c>
      <c r="H102" s="59">
        <f>ROUND(IF('Indicator Data'!G105=0,0,IF(LOG('Indicator Data'!G105)&gt;H$194,10,IF(LOG('Indicator Data'!G105)&lt;H$195,0,10-(H$194-LOG('Indicator Data'!G105))/(H$194-H$195)*10))),1)</f>
        <v>0</v>
      </c>
      <c r="I102" s="59">
        <f>ROUND(IF('Indicator Data'!H105=0,0,IF(LOG('Indicator Data'!H105)&gt;I$194,10,IF(LOG('Indicator Data'!H105)&lt;I$195,0,10-(I$194-LOG('Indicator Data'!H105))/(I$194-I$195)*10))),1)</f>
        <v>0</v>
      </c>
      <c r="J102" s="59">
        <f t="shared" si="94"/>
        <v>0</v>
      </c>
      <c r="K102" s="59">
        <f>ROUND(IF('Indicator Data'!I105=0,0,IF(LOG('Indicator Data'!I105)&gt;K$194,10,IF(LOG('Indicator Data'!I105)&lt;K$195,0,10-(K$194-LOG('Indicator Data'!I105))/(K$194-K$195)*10))),1)</f>
        <v>0</v>
      </c>
      <c r="L102" s="59">
        <f t="shared" si="95"/>
        <v>0</v>
      </c>
      <c r="M102" s="59">
        <f>ROUND(IF('Indicator Data'!J105=0,0,IF(LOG('Indicator Data'!J105)&gt;M$194,10,IF(LOG('Indicator Data'!J105)&lt;M$195,0,10-(M$194-LOG('Indicator Data'!J105))/(M$194-M$195)*10))),1)</f>
        <v>0</v>
      </c>
      <c r="N102" s="60">
        <f>'Indicator Data'!C105/'Indicator Data'!$BD105</f>
        <v>0</v>
      </c>
      <c r="O102" s="60">
        <f>'Indicator Data'!D105/'Indicator Data'!$BD105</f>
        <v>0</v>
      </c>
      <c r="P102" s="60">
        <f>IF(F102=0.1,0,'Indicator Data'!E105/'Indicator Data'!$BD105)</f>
        <v>1.9267110171065985E-3</v>
      </c>
      <c r="Q102" s="60">
        <f>'Indicator Data'!F105/'Indicator Data'!$BD105</f>
        <v>0</v>
      </c>
      <c r="R102" s="60">
        <f>'Indicator Data'!G105/'Indicator Data'!$BD105</f>
        <v>0</v>
      </c>
      <c r="S102" s="60">
        <f>'Indicator Data'!H105/'Indicator Data'!$BD105</f>
        <v>0</v>
      </c>
      <c r="T102" s="60">
        <f>'Indicator Data'!I105/'Indicator Data'!$BD105</f>
        <v>0</v>
      </c>
      <c r="U102" s="60">
        <f>'Indicator Data'!J105/'Indicator Data'!$BD105</f>
        <v>0</v>
      </c>
      <c r="V102" s="59">
        <f t="shared" si="96"/>
        <v>0</v>
      </c>
      <c r="W102" s="59">
        <f t="shared" si="97"/>
        <v>0</v>
      </c>
      <c r="X102" s="59">
        <f t="shared" si="98"/>
        <v>0</v>
      </c>
      <c r="Y102" s="59">
        <f t="shared" si="99"/>
        <v>1.3</v>
      </c>
      <c r="Z102" s="59">
        <f t="shared" si="100"/>
        <v>0</v>
      </c>
      <c r="AA102" s="59">
        <f t="shared" si="101"/>
        <v>0</v>
      </c>
      <c r="AB102" s="59">
        <f t="shared" si="102"/>
        <v>0</v>
      </c>
      <c r="AC102" s="59">
        <f t="shared" si="103"/>
        <v>0</v>
      </c>
      <c r="AD102" s="59">
        <f t="shared" si="104"/>
        <v>0</v>
      </c>
      <c r="AE102" s="59">
        <f t="shared" si="105"/>
        <v>0</v>
      </c>
      <c r="AF102" s="59">
        <f t="shared" si="106"/>
        <v>0</v>
      </c>
      <c r="AG102" s="59">
        <f>ROUND(IF('Indicator Data'!K105=0,0,IF('Indicator Data'!K105&gt;AG$194,10,IF('Indicator Data'!K105&lt;AG$195,0,10-(AG$194-'Indicator Data'!K105)/(AG$194-AG$195)*10))),1)</f>
        <v>0</v>
      </c>
      <c r="AH102" s="59">
        <f t="shared" si="107"/>
        <v>0.1</v>
      </c>
      <c r="AI102" s="59">
        <f t="shared" si="108"/>
        <v>0.1</v>
      </c>
      <c r="AJ102" s="59">
        <f t="shared" si="109"/>
        <v>0</v>
      </c>
      <c r="AK102" s="59">
        <f t="shared" si="110"/>
        <v>0</v>
      </c>
      <c r="AL102" s="59">
        <f t="shared" si="111"/>
        <v>0</v>
      </c>
      <c r="AM102" s="59">
        <f t="shared" si="112"/>
        <v>0</v>
      </c>
      <c r="AN102" s="59">
        <f t="shared" si="113"/>
        <v>0</v>
      </c>
      <c r="AO102" s="61">
        <f t="shared" si="114"/>
        <v>0.1</v>
      </c>
      <c r="AP102" s="61">
        <f t="shared" si="115"/>
        <v>2</v>
      </c>
      <c r="AQ102" s="61">
        <f t="shared" si="116"/>
        <v>0</v>
      </c>
      <c r="AR102" s="61">
        <f t="shared" si="117"/>
        <v>0</v>
      </c>
      <c r="AS102" s="59">
        <f t="shared" si="118"/>
        <v>0</v>
      </c>
      <c r="AT102" s="59">
        <f>IF('Indicator Data'!L105="No data","x",IF('Indicator Data'!BE105&lt;1000,"x",ROUND((IF('Indicator Data'!L105&gt;AT$194,10,IF('Indicator Data'!L105&lt;AT$195,0,10-(AT$194-'Indicator Data'!L105)/(AT$194-AT$195)*10))),1)))</f>
        <v>0</v>
      </c>
      <c r="AU102" s="61">
        <f t="shared" si="119"/>
        <v>0</v>
      </c>
      <c r="AV102" s="62">
        <f t="shared" si="120"/>
        <v>0.5</v>
      </c>
      <c r="AW102" s="59">
        <f>ROUND(IF('Indicator Data'!M105=0,0,IF('Indicator Data'!M105&gt;AW$194,10,IF('Indicator Data'!M105&lt;AW$195,0,10-(AW$194-'Indicator Data'!M105)/(AW$194-AW$195)*10))),1)</f>
        <v>0</v>
      </c>
      <c r="AX102" s="59">
        <f>ROUND(IF('Indicator Data'!N105=0,0,IF(LOG('Indicator Data'!N105)&gt;LOG(AX$194),10,IF(LOG('Indicator Data'!N105)&lt;LOG(AX$195),0,10-(LOG(AX$194)-LOG('Indicator Data'!N105))/(LOG(AX$194)-LOG(AX$195))*10))),1)</f>
        <v>0</v>
      </c>
      <c r="AY102" s="61">
        <f t="shared" si="121"/>
        <v>0</v>
      </c>
      <c r="AZ102" s="59">
        <f>'Indicator Data'!O105</f>
        <v>0</v>
      </c>
      <c r="BA102" s="59">
        <f>'Indicator Data'!P105</f>
        <v>0</v>
      </c>
      <c r="BB102" s="61">
        <f t="shared" si="122"/>
        <v>0</v>
      </c>
      <c r="BC102" s="62">
        <f t="shared" si="123"/>
        <v>0</v>
      </c>
      <c r="BD102" s="16"/>
      <c r="BE102" s="108"/>
    </row>
    <row r="103" spans="1:57" s="4" customFormat="1" x14ac:dyDescent="0.25">
      <c r="A103" s="131" t="s">
        <v>189</v>
      </c>
      <c r="B103" s="63" t="s">
        <v>188</v>
      </c>
      <c r="C103" s="59">
        <f>ROUND(IF('Indicator Data'!C106=0,0.1,IF(LOG('Indicator Data'!C106)&gt;C$194,10,IF(LOG('Indicator Data'!C106)&lt;C$195,0,10-(C$194-LOG('Indicator Data'!C106))/(C$194-C$195)*10))),1)</f>
        <v>0.1</v>
      </c>
      <c r="D103" s="59">
        <f>ROUND(IF('Indicator Data'!D106=0,0.1,IF(LOG('Indicator Data'!D106)&gt;D$194,10,IF(LOG('Indicator Data'!D106)&lt;D$195,0,10-(D$194-LOG('Indicator Data'!D106))/(D$194-D$195)*10))),1)</f>
        <v>0.1</v>
      </c>
      <c r="E103" s="59">
        <f t="shared" si="93"/>
        <v>0.1</v>
      </c>
      <c r="F103" s="59">
        <f>ROUND(IF('Indicator Data'!E106="No data",0.1,IF('Indicator Data'!E106=0,0,IF(LOG('Indicator Data'!E106)&gt;F$194,10,IF(LOG('Indicator Data'!E106)&lt;F$195,0,10-(F$194-LOG('Indicator Data'!E106))/(F$194-F$195)*10)))),1)</f>
        <v>8.3000000000000007</v>
      </c>
      <c r="G103" s="59">
        <f>ROUND(IF('Indicator Data'!F106=0,0,IF(LOG('Indicator Data'!F106)&gt;G$194,10,IF(LOG('Indicator Data'!F106)&lt;G$195,0,10-(G$194-LOG('Indicator Data'!F106))/(G$194-G$195)*10))),1)</f>
        <v>7.5</v>
      </c>
      <c r="H103" s="59">
        <f>ROUND(IF('Indicator Data'!G106=0,0,IF(LOG('Indicator Data'!G106)&gt;H$194,10,IF(LOG('Indicator Data'!G106)&lt;H$195,0,10-(H$194-LOG('Indicator Data'!G106))/(H$194-H$195)*10))),1)</f>
        <v>8.9</v>
      </c>
      <c r="I103" s="59">
        <f>ROUND(IF('Indicator Data'!H106=0,0,IF(LOG('Indicator Data'!H106)&gt;I$194,10,IF(LOG('Indicator Data'!H106)&lt;I$195,0,10-(I$194-LOG('Indicator Data'!H106))/(I$194-I$195)*10))),1)</f>
        <v>9.8000000000000007</v>
      </c>
      <c r="J103" s="59">
        <f t="shared" si="94"/>
        <v>9.4</v>
      </c>
      <c r="K103" s="59">
        <f>ROUND(IF('Indicator Data'!I106=0,0,IF(LOG('Indicator Data'!I106)&gt;K$194,10,IF(LOG('Indicator Data'!I106)&lt;K$195,0,10-(K$194-LOG('Indicator Data'!I106))/(K$194-K$195)*10))),1)</f>
        <v>7.4</v>
      </c>
      <c r="L103" s="59">
        <f t="shared" si="95"/>
        <v>8.6</v>
      </c>
      <c r="M103" s="59">
        <f>ROUND(IF('Indicator Data'!J106=0,0,IF(LOG('Indicator Data'!J106)&gt;M$194,10,IF(LOG('Indicator Data'!J106)&lt;M$195,0,10-(M$194-LOG('Indicator Data'!J106))/(M$194-M$195)*10))),1)</f>
        <v>10</v>
      </c>
      <c r="N103" s="60">
        <f>'Indicator Data'!C106/'Indicator Data'!$BD106</f>
        <v>0</v>
      </c>
      <c r="O103" s="60">
        <f>'Indicator Data'!D106/'Indicator Data'!$BD106</f>
        <v>0</v>
      </c>
      <c r="P103" s="60">
        <f>IF(F103=0.1,0,'Indicator Data'!E106/'Indicator Data'!$BD106)</f>
        <v>8.9074265923850121E-3</v>
      </c>
      <c r="Q103" s="60">
        <f>'Indicator Data'!F106/'Indicator Data'!$BD106</f>
        <v>1.3327678482822911E-5</v>
      </c>
      <c r="R103" s="60">
        <f>'Indicator Data'!G106/'Indicator Data'!$BD106</f>
        <v>1.6436041020904915E-2</v>
      </c>
      <c r="S103" s="60">
        <f>'Indicator Data'!H106/'Indicator Data'!$BD106</f>
        <v>3.3416097482228402E-3</v>
      </c>
      <c r="T103" s="60">
        <f>'Indicator Data'!I106/'Indicator Data'!$BD106</f>
        <v>2.1097345114164988E-3</v>
      </c>
      <c r="U103" s="60">
        <f>'Indicator Data'!J106/'Indicator Data'!$BD106</f>
        <v>4.871032363464073E-3</v>
      </c>
      <c r="V103" s="59">
        <f t="shared" si="96"/>
        <v>0</v>
      </c>
      <c r="W103" s="59">
        <f t="shared" si="97"/>
        <v>0</v>
      </c>
      <c r="X103" s="59">
        <f t="shared" si="98"/>
        <v>0</v>
      </c>
      <c r="Y103" s="59">
        <f t="shared" si="99"/>
        <v>5.9</v>
      </c>
      <c r="Z103" s="59">
        <f t="shared" si="100"/>
        <v>8.1</v>
      </c>
      <c r="AA103" s="59">
        <f t="shared" si="101"/>
        <v>9.1</v>
      </c>
      <c r="AB103" s="59">
        <f t="shared" si="102"/>
        <v>6.7</v>
      </c>
      <c r="AC103" s="59">
        <f t="shared" si="103"/>
        <v>8.1</v>
      </c>
      <c r="AD103" s="59">
        <f t="shared" si="104"/>
        <v>2.1</v>
      </c>
      <c r="AE103" s="59">
        <f t="shared" si="105"/>
        <v>5.9</v>
      </c>
      <c r="AF103" s="59">
        <f t="shared" si="106"/>
        <v>1.6</v>
      </c>
      <c r="AG103" s="59">
        <f>ROUND(IF('Indicator Data'!K106=0,0,IF('Indicator Data'!K106&gt;AG$194,10,IF('Indicator Data'!K106&lt;AG$195,0,10-(AG$194-'Indicator Data'!K106)/(AG$194-AG$195)*10))),1)</f>
        <v>7.1</v>
      </c>
      <c r="AH103" s="59">
        <f t="shared" si="107"/>
        <v>0.1</v>
      </c>
      <c r="AI103" s="59">
        <f t="shared" si="108"/>
        <v>0.1</v>
      </c>
      <c r="AJ103" s="59">
        <f t="shared" si="109"/>
        <v>9</v>
      </c>
      <c r="AK103" s="59">
        <f t="shared" si="110"/>
        <v>8.3000000000000007</v>
      </c>
      <c r="AL103" s="59">
        <f t="shared" si="111"/>
        <v>8.6999999999999993</v>
      </c>
      <c r="AM103" s="59">
        <f t="shared" si="112"/>
        <v>4.8</v>
      </c>
      <c r="AN103" s="59">
        <f t="shared" si="113"/>
        <v>7.9</v>
      </c>
      <c r="AO103" s="61">
        <f t="shared" si="114"/>
        <v>0.1</v>
      </c>
      <c r="AP103" s="61">
        <f t="shared" si="115"/>
        <v>7.3</v>
      </c>
      <c r="AQ103" s="61">
        <f t="shared" si="116"/>
        <v>7.8</v>
      </c>
      <c r="AR103" s="61">
        <f t="shared" si="117"/>
        <v>7.5</v>
      </c>
      <c r="AS103" s="59">
        <f t="shared" si="118"/>
        <v>7.5</v>
      </c>
      <c r="AT103" s="59">
        <f>IF('Indicator Data'!L106="No data","x",IF('Indicator Data'!BE106&lt;1000,"x",ROUND((IF('Indicator Data'!L106&gt;AT$194,10,IF('Indicator Data'!L106&lt;AT$195,0,10-(AT$194-'Indicator Data'!L106)/(AT$194-AT$195)*10))),1)))</f>
        <v>1</v>
      </c>
      <c r="AU103" s="61">
        <f t="shared" si="119"/>
        <v>4.3</v>
      </c>
      <c r="AV103" s="62">
        <f t="shared" si="120"/>
        <v>6</v>
      </c>
      <c r="AW103" s="59">
        <f>ROUND(IF('Indicator Data'!M106=0,0,IF('Indicator Data'!M106&gt;AW$194,10,IF('Indicator Data'!M106&lt;AW$195,0,10-(AW$194-'Indicator Data'!M106)/(AW$194-AW$195)*10))),1)</f>
        <v>0.9</v>
      </c>
      <c r="AX103" s="59">
        <f>ROUND(IF('Indicator Data'!N106=0,0,IF(LOG('Indicator Data'!N106)&gt;LOG(AX$194),10,IF(LOG('Indicator Data'!N106)&lt;LOG(AX$195),0,10-(LOG(AX$194)-LOG('Indicator Data'!N106))/(LOG(AX$194)-LOG(AX$195))*10))),1)</f>
        <v>1.7</v>
      </c>
      <c r="AY103" s="61">
        <f t="shared" si="121"/>
        <v>1.3</v>
      </c>
      <c r="AZ103" s="59">
        <f>'Indicator Data'!O106</f>
        <v>0</v>
      </c>
      <c r="BA103" s="59">
        <f>'Indicator Data'!P106</f>
        <v>0</v>
      </c>
      <c r="BB103" s="61">
        <f t="shared" si="122"/>
        <v>0</v>
      </c>
      <c r="BC103" s="62">
        <f t="shared" si="123"/>
        <v>0.9</v>
      </c>
      <c r="BD103" s="16"/>
      <c r="BE103" s="108"/>
    </row>
    <row r="104" spans="1:57" s="4" customFormat="1" x14ac:dyDescent="0.25">
      <c r="A104" s="131" t="s">
        <v>191</v>
      </c>
      <c r="B104" s="63" t="s">
        <v>190</v>
      </c>
      <c r="C104" s="59">
        <f>ROUND(IF('Indicator Data'!C107=0,0.1,IF(LOG('Indicator Data'!C107)&gt;C$194,10,IF(LOG('Indicator Data'!C107)&lt;C$195,0,10-(C$194-LOG('Indicator Data'!C107))/(C$194-C$195)*10))),1)</f>
        <v>8</v>
      </c>
      <c r="D104" s="59">
        <f>ROUND(IF('Indicator Data'!D107=0,0.1,IF(LOG('Indicator Data'!D107)&gt;D$194,10,IF(LOG('Indicator Data'!D107)&lt;D$195,0,10-(D$194-LOG('Indicator Data'!D107))/(D$194-D$195)*10))),1)</f>
        <v>0.1</v>
      </c>
      <c r="E104" s="59">
        <f t="shared" si="93"/>
        <v>5.3</v>
      </c>
      <c r="F104" s="59">
        <f>ROUND(IF('Indicator Data'!E107="No data",0.1,IF('Indicator Data'!E107=0,0,IF(LOG('Indicator Data'!E107)&gt;F$194,10,IF(LOG('Indicator Data'!E107)&lt;F$195,0,10-(F$194-LOG('Indicator Data'!E107))/(F$194-F$195)*10)))),1)</f>
        <v>7.1</v>
      </c>
      <c r="G104" s="59">
        <f>ROUND(IF('Indicator Data'!F107=0,0,IF(LOG('Indicator Data'!F107)&gt;G$194,10,IF(LOG('Indicator Data'!F107)&lt;G$195,0,10-(G$194-LOG('Indicator Data'!F107))/(G$194-G$195)*10))),1)</f>
        <v>0</v>
      </c>
      <c r="H104" s="59">
        <f>ROUND(IF('Indicator Data'!G107=0,0,IF(LOG('Indicator Data'!G107)&gt;H$194,10,IF(LOG('Indicator Data'!G107)&lt;H$195,0,10-(H$194-LOG('Indicator Data'!G107))/(H$194-H$195)*10))),1)</f>
        <v>4.5</v>
      </c>
      <c r="I104" s="59">
        <f>ROUND(IF('Indicator Data'!H107=0,0,IF(LOG('Indicator Data'!H107)&gt;I$194,10,IF(LOG('Indicator Data'!H107)&lt;I$195,0,10-(I$194-LOG('Indicator Data'!H107))/(I$194-I$195)*10))),1)</f>
        <v>0</v>
      </c>
      <c r="J104" s="59">
        <f t="shared" si="94"/>
        <v>2.5</v>
      </c>
      <c r="K104" s="59">
        <f>ROUND(IF('Indicator Data'!I107=0,0,IF(LOG('Indicator Data'!I107)&gt;K$194,10,IF(LOG('Indicator Data'!I107)&lt;K$195,0,10-(K$194-LOG('Indicator Data'!I107))/(K$194-K$195)*10))),1)</f>
        <v>0</v>
      </c>
      <c r="L104" s="59">
        <f t="shared" si="95"/>
        <v>1.3</v>
      </c>
      <c r="M104" s="59">
        <f>ROUND(IF('Indicator Data'!J107=0,0,IF(LOG('Indicator Data'!J107)&gt;M$194,10,IF(LOG('Indicator Data'!J107)&lt;M$195,0,10-(M$194-LOG('Indicator Data'!J107))/(M$194-M$195)*10))),1)</f>
        <v>10</v>
      </c>
      <c r="N104" s="60">
        <f>'Indicator Data'!C107/'Indicator Data'!$BD107</f>
        <v>9.1746139167440716E-4</v>
      </c>
      <c r="O104" s="60">
        <f>'Indicator Data'!D107/'Indicator Data'!$BD107</f>
        <v>0</v>
      </c>
      <c r="P104" s="60">
        <f>IF(F104=0.1,0,'Indicator Data'!E107/'Indicator Data'!$BD107)</f>
        <v>3.9354500699050185E-3</v>
      </c>
      <c r="Q104" s="60">
        <f>'Indicator Data'!F107/'Indicator Data'!$BD107</f>
        <v>0</v>
      </c>
      <c r="R104" s="60">
        <f>'Indicator Data'!G107/'Indicator Data'!$BD107</f>
        <v>3.8601684039290293E-4</v>
      </c>
      <c r="S104" s="60">
        <f>'Indicator Data'!H107/'Indicator Data'!$BD107</f>
        <v>0</v>
      </c>
      <c r="T104" s="60">
        <f>'Indicator Data'!I107/'Indicator Data'!$BD107</f>
        <v>0</v>
      </c>
      <c r="U104" s="60">
        <f>'Indicator Data'!J107/'Indicator Data'!$BD107</f>
        <v>5.089092524646701E-2</v>
      </c>
      <c r="V104" s="59">
        <f t="shared" si="96"/>
        <v>4.5999999999999996</v>
      </c>
      <c r="W104" s="59">
        <f t="shared" si="97"/>
        <v>0</v>
      </c>
      <c r="X104" s="59">
        <f t="shared" si="98"/>
        <v>2.6</v>
      </c>
      <c r="Y104" s="59">
        <f t="shared" si="99"/>
        <v>2.6</v>
      </c>
      <c r="Z104" s="59">
        <f t="shared" si="100"/>
        <v>0</v>
      </c>
      <c r="AA104" s="59">
        <f t="shared" si="101"/>
        <v>0.2</v>
      </c>
      <c r="AB104" s="59">
        <f t="shared" si="102"/>
        <v>0</v>
      </c>
      <c r="AC104" s="59">
        <f t="shared" si="103"/>
        <v>0.1</v>
      </c>
      <c r="AD104" s="59">
        <f t="shared" si="104"/>
        <v>0</v>
      </c>
      <c r="AE104" s="59">
        <f t="shared" si="105"/>
        <v>0.1</v>
      </c>
      <c r="AF104" s="59">
        <f t="shared" si="106"/>
        <v>10</v>
      </c>
      <c r="AG104" s="59">
        <f>ROUND(IF('Indicator Data'!K107=0,0,IF('Indicator Data'!K107&gt;AG$194,10,IF('Indicator Data'!K107&lt;AG$195,0,10-(AG$194-'Indicator Data'!K107)/(AG$194-AG$195)*10))),1)</f>
        <v>8.1</v>
      </c>
      <c r="AH104" s="59">
        <f t="shared" si="107"/>
        <v>6.3</v>
      </c>
      <c r="AI104" s="59">
        <f t="shared" si="108"/>
        <v>0.1</v>
      </c>
      <c r="AJ104" s="59">
        <f t="shared" si="109"/>
        <v>2.4</v>
      </c>
      <c r="AK104" s="59">
        <f t="shared" si="110"/>
        <v>0</v>
      </c>
      <c r="AL104" s="59">
        <f t="shared" si="111"/>
        <v>1.3</v>
      </c>
      <c r="AM104" s="59">
        <f t="shared" si="112"/>
        <v>0</v>
      </c>
      <c r="AN104" s="59">
        <f t="shared" si="113"/>
        <v>10</v>
      </c>
      <c r="AO104" s="61">
        <f t="shared" si="114"/>
        <v>4.0999999999999996</v>
      </c>
      <c r="AP104" s="61">
        <f t="shared" si="115"/>
        <v>5.3</v>
      </c>
      <c r="AQ104" s="61">
        <f t="shared" si="116"/>
        <v>0</v>
      </c>
      <c r="AR104" s="61">
        <f t="shared" si="117"/>
        <v>0.7</v>
      </c>
      <c r="AS104" s="59">
        <f t="shared" si="118"/>
        <v>9.1</v>
      </c>
      <c r="AT104" s="59">
        <f>IF('Indicator Data'!L107="No data","x",IF('Indicator Data'!BE107&lt;1000,"x",ROUND((IF('Indicator Data'!L107&gt;AT$194,10,IF('Indicator Data'!L107&lt;AT$195,0,10-(AT$194-'Indicator Data'!L107)/(AT$194-AT$195)*10))),1)))</f>
        <v>3</v>
      </c>
      <c r="AU104" s="61">
        <f t="shared" si="119"/>
        <v>6.1</v>
      </c>
      <c r="AV104" s="62">
        <f t="shared" si="120"/>
        <v>3.6</v>
      </c>
      <c r="AW104" s="59">
        <f>ROUND(IF('Indicator Data'!M107=0,0,IF('Indicator Data'!M107&gt;AW$194,10,IF('Indicator Data'!M107&lt;AW$195,0,10-(AW$194-'Indicator Data'!M107)/(AW$194-AW$195)*10))),1)</f>
        <v>1.5</v>
      </c>
      <c r="AX104" s="59">
        <f>ROUND(IF('Indicator Data'!N107=0,0,IF(LOG('Indicator Data'!N107)&gt;LOG(AX$194),10,IF(LOG('Indicator Data'!N107)&lt;LOG(AX$195),0,10-(LOG(AX$194)-LOG('Indicator Data'!N107))/(LOG(AX$194)-LOG(AX$195))*10))),1)</f>
        <v>2.6</v>
      </c>
      <c r="AY104" s="61">
        <f t="shared" si="121"/>
        <v>2.1</v>
      </c>
      <c r="AZ104" s="59">
        <f>'Indicator Data'!O107</f>
        <v>0</v>
      </c>
      <c r="BA104" s="59">
        <f>'Indicator Data'!P107</f>
        <v>0</v>
      </c>
      <c r="BB104" s="61">
        <f t="shared" si="122"/>
        <v>0</v>
      </c>
      <c r="BC104" s="62">
        <f t="shared" si="123"/>
        <v>1.5</v>
      </c>
      <c r="BD104" s="16"/>
      <c r="BE104" s="108"/>
    </row>
    <row r="105" spans="1:57" s="4" customFormat="1" x14ac:dyDescent="0.25">
      <c r="A105" s="131" t="s">
        <v>193</v>
      </c>
      <c r="B105" s="63" t="s">
        <v>192</v>
      </c>
      <c r="C105" s="59">
        <f>ROUND(IF('Indicator Data'!C108=0,0.1,IF(LOG('Indicator Data'!C108)&gt;C$194,10,IF(LOG('Indicator Data'!C108)&lt;C$195,0,10-(C$194-LOG('Indicator Data'!C108))/(C$194-C$195)*10))),1)</f>
        <v>8.4</v>
      </c>
      <c r="D105" s="59">
        <f>ROUND(IF('Indicator Data'!D108=0,0.1,IF(LOG('Indicator Data'!D108)&gt;D$194,10,IF(LOG('Indicator Data'!D108)&lt;D$195,0,10-(D$194-LOG('Indicator Data'!D108))/(D$194-D$195)*10))),1)</f>
        <v>0.1</v>
      </c>
      <c r="E105" s="59">
        <f t="shared" si="93"/>
        <v>5.6</v>
      </c>
      <c r="F105" s="59">
        <f>ROUND(IF('Indicator Data'!E108="No data",0.1,IF('Indicator Data'!E108=0,0,IF(LOG('Indicator Data'!E108)&gt;F$194,10,IF(LOG('Indicator Data'!E108)&lt;F$195,0,10-(F$194-LOG('Indicator Data'!E108))/(F$194-F$195)*10)))),1)</f>
        <v>8.1999999999999993</v>
      </c>
      <c r="G105" s="59">
        <f>ROUND(IF('Indicator Data'!F108=0,0,IF(LOG('Indicator Data'!F108)&gt;G$194,10,IF(LOG('Indicator Data'!F108)&lt;G$195,0,10-(G$194-LOG('Indicator Data'!F108))/(G$194-G$195)*10))),1)</f>
        <v>7</v>
      </c>
      <c r="H105" s="59">
        <f>ROUND(IF('Indicator Data'!G108=0,0,IF(LOG('Indicator Data'!G108)&gt;H$194,10,IF(LOG('Indicator Data'!G108)&lt;H$195,0,10-(H$194-LOG('Indicator Data'!G108))/(H$194-H$195)*10))),1)</f>
        <v>3.8</v>
      </c>
      <c r="I105" s="59">
        <f>ROUND(IF('Indicator Data'!H108=0,0,IF(LOG('Indicator Data'!H108)&gt;I$194,10,IF(LOG('Indicator Data'!H108)&lt;I$195,0,10-(I$194-LOG('Indicator Data'!H108))/(I$194-I$195)*10))),1)</f>
        <v>0</v>
      </c>
      <c r="J105" s="59">
        <f t="shared" si="94"/>
        <v>2.1</v>
      </c>
      <c r="K105" s="59">
        <f>ROUND(IF('Indicator Data'!I108=0,0,IF(LOG('Indicator Data'!I108)&gt;K$194,10,IF(LOG('Indicator Data'!I108)&lt;K$195,0,10-(K$194-LOG('Indicator Data'!I108))/(K$194-K$195)*10))),1)</f>
        <v>6.7</v>
      </c>
      <c r="L105" s="59">
        <f t="shared" si="95"/>
        <v>4.8</v>
      </c>
      <c r="M105" s="59">
        <f>ROUND(IF('Indicator Data'!J108=0,0,IF(LOG('Indicator Data'!J108)&gt;M$194,10,IF(LOG('Indicator Data'!J108)&lt;M$195,0,10-(M$194-LOG('Indicator Data'!J108))/(M$194-M$195)*10))),1)</f>
        <v>9.6</v>
      </c>
      <c r="N105" s="60">
        <f>'Indicator Data'!C108/'Indicator Data'!$BD108</f>
        <v>7.7192653752756904E-4</v>
      </c>
      <c r="O105" s="60">
        <f>'Indicator Data'!D108/'Indicator Data'!$BD108</f>
        <v>0</v>
      </c>
      <c r="P105" s="60">
        <f>IF(F105=0.1,0,'Indicator Data'!E108/'Indicator Data'!$BD108)</f>
        <v>6.0382679230802563E-3</v>
      </c>
      <c r="Q105" s="60">
        <f>'Indicator Data'!F108/'Indicator Data'!$BD108</f>
        <v>5.4507587256329755E-6</v>
      </c>
      <c r="R105" s="60">
        <f>'Indicator Data'!G108/'Indicator Data'!$BD108</f>
        <v>1.1207704827299998E-4</v>
      </c>
      <c r="S105" s="60">
        <f>'Indicator Data'!H108/'Indicator Data'!$BD108</f>
        <v>0</v>
      </c>
      <c r="T105" s="60">
        <f>'Indicator Data'!I108/'Indicator Data'!$BD108</f>
        <v>7.2289868557165828E-4</v>
      </c>
      <c r="U105" s="60">
        <f>'Indicator Data'!J108/'Indicator Data'!$BD108</f>
        <v>2.213416288024894E-3</v>
      </c>
      <c r="V105" s="59">
        <f t="shared" si="96"/>
        <v>3.9</v>
      </c>
      <c r="W105" s="59">
        <f t="shared" si="97"/>
        <v>0</v>
      </c>
      <c r="X105" s="59">
        <f t="shared" si="98"/>
        <v>2.2000000000000002</v>
      </c>
      <c r="Y105" s="59">
        <f t="shared" si="99"/>
        <v>4</v>
      </c>
      <c r="Z105" s="59">
        <f t="shared" si="100"/>
        <v>7.2</v>
      </c>
      <c r="AA105" s="59">
        <f t="shared" si="101"/>
        <v>0.1</v>
      </c>
      <c r="AB105" s="59">
        <f t="shared" si="102"/>
        <v>0</v>
      </c>
      <c r="AC105" s="59">
        <f t="shared" si="103"/>
        <v>0.1</v>
      </c>
      <c r="AD105" s="59">
        <f t="shared" si="104"/>
        <v>0.7</v>
      </c>
      <c r="AE105" s="59">
        <f t="shared" si="105"/>
        <v>0.4</v>
      </c>
      <c r="AF105" s="59">
        <f t="shared" si="106"/>
        <v>0.7</v>
      </c>
      <c r="AG105" s="59">
        <f>ROUND(IF('Indicator Data'!K108=0,0,IF('Indicator Data'!K108&gt;AG$194,10,IF('Indicator Data'!K108&lt;AG$195,0,10-(AG$194-'Indicator Data'!K108)/(AG$194-AG$195)*10))),1)</f>
        <v>2</v>
      </c>
      <c r="AH105" s="59">
        <f t="shared" si="107"/>
        <v>6.2</v>
      </c>
      <c r="AI105" s="59">
        <f t="shared" si="108"/>
        <v>0.1</v>
      </c>
      <c r="AJ105" s="59">
        <f t="shared" si="109"/>
        <v>2</v>
      </c>
      <c r="AK105" s="59">
        <f t="shared" si="110"/>
        <v>0</v>
      </c>
      <c r="AL105" s="59">
        <f t="shared" si="111"/>
        <v>1</v>
      </c>
      <c r="AM105" s="59">
        <f t="shared" si="112"/>
        <v>3.7</v>
      </c>
      <c r="AN105" s="59">
        <f t="shared" si="113"/>
        <v>7.1</v>
      </c>
      <c r="AO105" s="61">
        <f t="shared" si="114"/>
        <v>4.0999999999999996</v>
      </c>
      <c r="AP105" s="61">
        <f t="shared" si="115"/>
        <v>6.6</v>
      </c>
      <c r="AQ105" s="61">
        <f t="shared" si="116"/>
        <v>7.1</v>
      </c>
      <c r="AR105" s="61">
        <f t="shared" si="117"/>
        <v>2.9</v>
      </c>
      <c r="AS105" s="59">
        <f t="shared" si="118"/>
        <v>4.5999999999999996</v>
      </c>
      <c r="AT105" s="59">
        <f>IF('Indicator Data'!L108="No data","x",IF('Indicator Data'!BE108&lt;1000,"x",ROUND((IF('Indicator Data'!L108&gt;AT$194,10,IF('Indicator Data'!L108&lt;AT$195,0,10-(AT$194-'Indicator Data'!L108)/(AT$194-AT$195)*10))),1)))</f>
        <v>2</v>
      </c>
      <c r="AU105" s="61">
        <f t="shared" si="119"/>
        <v>3.3</v>
      </c>
      <c r="AV105" s="62">
        <f t="shared" si="120"/>
        <v>5.0999999999999996</v>
      </c>
      <c r="AW105" s="59">
        <f>ROUND(IF('Indicator Data'!M108=0,0,IF('Indicator Data'!M108&gt;AW$194,10,IF('Indicator Data'!M108&lt;AW$195,0,10-(AW$194-'Indicator Data'!M108)/(AW$194-AW$195)*10))),1)</f>
        <v>3</v>
      </c>
      <c r="AX105" s="59">
        <f>ROUND(IF('Indicator Data'!N108=0,0,IF(LOG('Indicator Data'!N108)&gt;LOG(AX$194),10,IF(LOG('Indicator Data'!N108)&lt;LOG(AX$195),0,10-(LOG(AX$194)-LOG('Indicator Data'!N108))/(LOG(AX$194)-LOG(AX$195))*10))),1)</f>
        <v>0</v>
      </c>
      <c r="AY105" s="61">
        <f t="shared" si="121"/>
        <v>1.6</v>
      </c>
      <c r="AZ105" s="59">
        <f>'Indicator Data'!O108</f>
        <v>0</v>
      </c>
      <c r="BA105" s="59">
        <f>'Indicator Data'!P108</f>
        <v>0</v>
      </c>
      <c r="BB105" s="61">
        <f t="shared" si="122"/>
        <v>0</v>
      </c>
      <c r="BC105" s="62">
        <f t="shared" si="123"/>
        <v>1.1000000000000001</v>
      </c>
      <c r="BD105" s="16"/>
      <c r="BE105" s="108"/>
    </row>
    <row r="106" spans="1:57" s="4" customFormat="1" x14ac:dyDescent="0.25">
      <c r="A106" s="131" t="s">
        <v>195</v>
      </c>
      <c r="B106" s="63" t="s">
        <v>194</v>
      </c>
      <c r="C106" s="59">
        <f>ROUND(IF('Indicator Data'!C109=0,0.1,IF(LOG('Indicator Data'!C109)&gt;C$194,10,IF(LOG('Indicator Data'!C109)&lt;C$195,0,10-(C$194-LOG('Indicator Data'!C109))/(C$194-C$195)*10))),1)</f>
        <v>0.1</v>
      </c>
      <c r="D106" s="59">
        <f>ROUND(IF('Indicator Data'!D109=0,0.1,IF(LOG('Indicator Data'!D109)&gt;D$194,10,IF(LOG('Indicator Data'!D109)&lt;D$195,0,10-(D$194-LOG('Indicator Data'!D109))/(D$194-D$195)*10))),1)</f>
        <v>0.1</v>
      </c>
      <c r="E106" s="59">
        <f t="shared" si="93"/>
        <v>0.1</v>
      </c>
      <c r="F106" s="59">
        <f>ROUND(IF('Indicator Data'!E109="No data",0.1,IF('Indicator Data'!E109=0,0,IF(LOG('Indicator Data'!E109)&gt;F$194,10,IF(LOG('Indicator Data'!E109)&lt;F$195,0,10-(F$194-LOG('Indicator Data'!E109))/(F$194-F$195)*10)))),1)</f>
        <v>0.1</v>
      </c>
      <c r="G106" s="59">
        <f>ROUND(IF('Indicator Data'!F109=0,0,IF(LOG('Indicator Data'!F109)&gt;G$194,10,IF(LOG('Indicator Data'!F109)&lt;G$195,0,10-(G$194-LOG('Indicator Data'!F109))/(G$194-G$195)*10))),1)</f>
        <v>7.1</v>
      </c>
      <c r="H106" s="59">
        <f>ROUND(IF('Indicator Data'!G109=0,0,IF(LOG('Indicator Data'!G109)&gt;H$194,10,IF(LOG('Indicator Data'!G109)&lt;H$195,0,10-(H$194-LOG('Indicator Data'!G109))/(H$194-H$195)*10))),1)</f>
        <v>0</v>
      </c>
      <c r="I106" s="59">
        <f>ROUND(IF('Indicator Data'!H109=0,0,IF(LOG('Indicator Data'!H109)&gt;I$194,10,IF(LOG('Indicator Data'!H109)&lt;I$195,0,10-(I$194-LOG('Indicator Data'!H109))/(I$194-I$195)*10))),1)</f>
        <v>0</v>
      </c>
      <c r="J106" s="59">
        <f t="shared" si="94"/>
        <v>0</v>
      </c>
      <c r="K106" s="59">
        <f>ROUND(IF('Indicator Data'!I109=0,0,IF(LOG('Indicator Data'!I109)&gt;K$194,10,IF(LOG('Indicator Data'!I109)&lt;K$195,0,10-(K$194-LOG('Indicator Data'!I109))/(K$194-K$195)*10))),1)</f>
        <v>0</v>
      </c>
      <c r="L106" s="59">
        <f t="shared" si="95"/>
        <v>0</v>
      </c>
      <c r="M106" s="59">
        <f>ROUND(IF('Indicator Data'!J109=0,0,IF(LOG('Indicator Data'!J109)&gt;M$194,10,IF(LOG('Indicator Data'!J109)&lt;M$195,0,10-(M$194-LOG('Indicator Data'!J109))/(M$194-M$195)*10))),1)</f>
        <v>0</v>
      </c>
      <c r="N106" s="60">
        <f>'Indicator Data'!C109/'Indicator Data'!$BD109</f>
        <v>0</v>
      </c>
      <c r="O106" s="60">
        <f>'Indicator Data'!D109/'Indicator Data'!$BD109</f>
        <v>0</v>
      </c>
      <c r="P106" s="60">
        <f>IF(F106=0.1,0,'Indicator Data'!E109/'Indicator Data'!$BD109)</f>
        <v>0</v>
      </c>
      <c r="Q106" s="60">
        <f>'Indicator Data'!F109/'Indicator Data'!$BD109</f>
        <v>5.2514733366043522E-4</v>
      </c>
      <c r="R106" s="60">
        <f>'Indicator Data'!G109/'Indicator Data'!$BD109</f>
        <v>0</v>
      </c>
      <c r="S106" s="60">
        <f>'Indicator Data'!H109/'Indicator Data'!$BD109</f>
        <v>0</v>
      </c>
      <c r="T106" s="60">
        <f>'Indicator Data'!I109/'Indicator Data'!$BD109</f>
        <v>0</v>
      </c>
      <c r="U106" s="60">
        <f>'Indicator Data'!J109/'Indicator Data'!$BD109</f>
        <v>0</v>
      </c>
      <c r="V106" s="59">
        <f t="shared" si="96"/>
        <v>0</v>
      </c>
      <c r="W106" s="59">
        <f t="shared" si="97"/>
        <v>0</v>
      </c>
      <c r="X106" s="59">
        <f t="shared" si="98"/>
        <v>0</v>
      </c>
      <c r="Y106" s="59">
        <f t="shared" si="99"/>
        <v>0.1</v>
      </c>
      <c r="Z106" s="59">
        <f t="shared" si="100"/>
        <v>10</v>
      </c>
      <c r="AA106" s="59">
        <f t="shared" si="101"/>
        <v>0</v>
      </c>
      <c r="AB106" s="59">
        <f t="shared" si="102"/>
        <v>0</v>
      </c>
      <c r="AC106" s="59">
        <f t="shared" si="103"/>
        <v>0</v>
      </c>
      <c r="AD106" s="59">
        <f t="shared" si="104"/>
        <v>0</v>
      </c>
      <c r="AE106" s="59">
        <f t="shared" si="105"/>
        <v>0</v>
      </c>
      <c r="AF106" s="59">
        <f t="shared" si="106"/>
        <v>0</v>
      </c>
      <c r="AG106" s="59">
        <f>ROUND(IF('Indicator Data'!K109=0,0,IF('Indicator Data'!K109&gt;AG$194,10,IF('Indicator Data'!K109&lt;AG$195,0,10-(AG$194-'Indicator Data'!K109)/(AG$194-AG$195)*10))),1)</f>
        <v>0</v>
      </c>
      <c r="AH106" s="59">
        <f t="shared" si="107"/>
        <v>0.1</v>
      </c>
      <c r="AI106" s="59">
        <f t="shared" si="108"/>
        <v>0.1</v>
      </c>
      <c r="AJ106" s="59">
        <f t="shared" si="109"/>
        <v>0</v>
      </c>
      <c r="AK106" s="59">
        <f t="shared" si="110"/>
        <v>0</v>
      </c>
      <c r="AL106" s="59">
        <f t="shared" si="111"/>
        <v>0</v>
      </c>
      <c r="AM106" s="59">
        <f t="shared" si="112"/>
        <v>0</v>
      </c>
      <c r="AN106" s="59">
        <f t="shared" si="113"/>
        <v>0</v>
      </c>
      <c r="AO106" s="61">
        <f t="shared" si="114"/>
        <v>0.1</v>
      </c>
      <c r="AP106" s="61">
        <f t="shared" si="115"/>
        <v>0.1</v>
      </c>
      <c r="AQ106" s="61">
        <f t="shared" si="116"/>
        <v>9</v>
      </c>
      <c r="AR106" s="61">
        <f t="shared" si="117"/>
        <v>0</v>
      </c>
      <c r="AS106" s="59">
        <f t="shared" si="118"/>
        <v>0</v>
      </c>
      <c r="AT106" s="59" t="str">
        <f>IF('Indicator Data'!L109="No data","x",IF('Indicator Data'!BE109&lt;1000,"x",ROUND((IF('Indicator Data'!L109&gt;AT$194,10,IF('Indicator Data'!L109&lt;AT$195,0,10-(AT$194-'Indicator Data'!L109)/(AT$194-AT$195)*10))),1)))</f>
        <v>x</v>
      </c>
      <c r="AU106" s="61">
        <f t="shared" si="119"/>
        <v>0</v>
      </c>
      <c r="AV106" s="62">
        <f t="shared" si="120"/>
        <v>3.2</v>
      </c>
      <c r="AW106" s="59">
        <f>ROUND(IF('Indicator Data'!M109=0,0,IF('Indicator Data'!M109&gt;AW$194,10,IF('Indicator Data'!M109&lt;AW$195,0,10-(AW$194-'Indicator Data'!M109)/(AW$194-AW$195)*10))),1)</f>
        <v>0.1</v>
      </c>
      <c r="AX106" s="59">
        <f>ROUND(IF('Indicator Data'!N109=0,0,IF(LOG('Indicator Data'!N109)&gt;LOG(AX$194),10,IF(LOG('Indicator Data'!N109)&lt;LOG(AX$195),0,10-(LOG(AX$194)-LOG('Indicator Data'!N109))/(LOG(AX$194)-LOG(AX$195))*10))),1)</f>
        <v>0</v>
      </c>
      <c r="AY106" s="61">
        <f t="shared" si="121"/>
        <v>0.1</v>
      </c>
      <c r="AZ106" s="59">
        <f>'Indicator Data'!O109</f>
        <v>0</v>
      </c>
      <c r="BA106" s="59">
        <f>'Indicator Data'!P109</f>
        <v>0</v>
      </c>
      <c r="BB106" s="61">
        <f t="shared" si="122"/>
        <v>0</v>
      </c>
      <c r="BC106" s="62">
        <f t="shared" si="123"/>
        <v>0.1</v>
      </c>
      <c r="BD106" s="16"/>
      <c r="BE106" s="108"/>
    </row>
    <row r="107" spans="1:57" s="4" customFormat="1" x14ac:dyDescent="0.25">
      <c r="A107" s="131" t="s">
        <v>197</v>
      </c>
      <c r="B107" s="63" t="s">
        <v>196</v>
      </c>
      <c r="C107" s="59">
        <f>ROUND(IF('Indicator Data'!C110=0,0.1,IF(LOG('Indicator Data'!C110)&gt;C$194,10,IF(LOG('Indicator Data'!C110)&lt;C$195,0,10-(C$194-LOG('Indicator Data'!C110))/(C$194-C$195)*10))),1)</f>
        <v>0.1</v>
      </c>
      <c r="D107" s="59">
        <f>ROUND(IF('Indicator Data'!D110=0,0.1,IF(LOG('Indicator Data'!D110)&gt;D$194,10,IF(LOG('Indicator Data'!D110)&lt;D$195,0,10-(D$194-LOG('Indicator Data'!D110))/(D$194-D$195)*10))),1)</f>
        <v>0.1</v>
      </c>
      <c r="E107" s="59">
        <f t="shared" si="93"/>
        <v>0.1</v>
      </c>
      <c r="F107" s="59">
        <f>ROUND(IF('Indicator Data'!E110="No data",0.1,IF('Indicator Data'!E110=0,0,IF(LOG('Indicator Data'!E110)&gt;F$194,10,IF(LOG('Indicator Data'!E110)&lt;F$195,0,10-(F$194-LOG('Indicator Data'!E110))/(F$194-F$195)*10)))),1)</f>
        <v>7.9</v>
      </c>
      <c r="G107" s="59">
        <f>ROUND(IF('Indicator Data'!F110=0,0,IF(LOG('Indicator Data'!F110)&gt;G$194,10,IF(LOG('Indicator Data'!F110)&lt;G$195,0,10-(G$194-LOG('Indicator Data'!F110))/(G$194-G$195)*10))),1)</f>
        <v>0</v>
      </c>
      <c r="H107" s="59">
        <f>ROUND(IF('Indicator Data'!G110=0,0,IF(LOG('Indicator Data'!G110)&gt;H$194,10,IF(LOG('Indicator Data'!G110)&lt;H$195,0,10-(H$194-LOG('Indicator Data'!G110))/(H$194-H$195)*10))),1)</f>
        <v>0</v>
      </c>
      <c r="I107" s="59">
        <f>ROUND(IF('Indicator Data'!H110=0,0,IF(LOG('Indicator Data'!H110)&gt;I$194,10,IF(LOG('Indicator Data'!H110)&lt;I$195,0,10-(I$194-LOG('Indicator Data'!H110))/(I$194-I$195)*10))),1)</f>
        <v>0</v>
      </c>
      <c r="J107" s="59">
        <f t="shared" si="94"/>
        <v>0</v>
      </c>
      <c r="K107" s="59">
        <f>ROUND(IF('Indicator Data'!I110=0,0,IF(LOG('Indicator Data'!I110)&gt;K$194,10,IF(LOG('Indicator Data'!I110)&lt;K$195,0,10-(K$194-LOG('Indicator Data'!I110))/(K$194-K$195)*10))),1)</f>
        <v>0</v>
      </c>
      <c r="L107" s="59">
        <f t="shared" si="95"/>
        <v>0</v>
      </c>
      <c r="M107" s="59">
        <f>ROUND(IF('Indicator Data'!J110=0,0,IF(LOG('Indicator Data'!J110)&gt;M$194,10,IF(LOG('Indicator Data'!J110)&lt;M$195,0,10-(M$194-LOG('Indicator Data'!J110))/(M$194-M$195)*10))),1)</f>
        <v>10</v>
      </c>
      <c r="N107" s="60">
        <f>'Indicator Data'!C110/'Indicator Data'!$BD110</f>
        <v>0</v>
      </c>
      <c r="O107" s="60">
        <f>'Indicator Data'!D110/'Indicator Data'!$BD110</f>
        <v>0</v>
      </c>
      <c r="P107" s="60">
        <f>IF(F107=0.1,0,'Indicator Data'!E110/'Indicator Data'!$BD110)</f>
        <v>8.6329161301588533E-3</v>
      </c>
      <c r="Q107" s="60">
        <f>'Indicator Data'!F110/'Indicator Data'!$BD110</f>
        <v>0</v>
      </c>
      <c r="R107" s="60">
        <f>'Indicator Data'!G110/'Indicator Data'!$BD110</f>
        <v>0</v>
      </c>
      <c r="S107" s="60">
        <f>'Indicator Data'!H110/'Indicator Data'!$BD110</f>
        <v>0</v>
      </c>
      <c r="T107" s="60">
        <f>'Indicator Data'!I110/'Indicator Data'!$BD110</f>
        <v>0</v>
      </c>
      <c r="U107" s="60">
        <f>'Indicator Data'!J110/'Indicator Data'!$BD110</f>
        <v>9.6431556281851467E-3</v>
      </c>
      <c r="V107" s="59">
        <f t="shared" si="96"/>
        <v>0</v>
      </c>
      <c r="W107" s="59">
        <f t="shared" si="97"/>
        <v>0</v>
      </c>
      <c r="X107" s="59">
        <f t="shared" si="98"/>
        <v>0</v>
      </c>
      <c r="Y107" s="59">
        <f t="shared" si="99"/>
        <v>5.8</v>
      </c>
      <c r="Z107" s="59">
        <f t="shared" si="100"/>
        <v>0</v>
      </c>
      <c r="AA107" s="59">
        <f t="shared" si="101"/>
        <v>0</v>
      </c>
      <c r="AB107" s="59">
        <f t="shared" si="102"/>
        <v>0</v>
      </c>
      <c r="AC107" s="59">
        <f t="shared" si="103"/>
        <v>0</v>
      </c>
      <c r="AD107" s="59">
        <f t="shared" si="104"/>
        <v>0</v>
      </c>
      <c r="AE107" s="59">
        <f t="shared" si="105"/>
        <v>0</v>
      </c>
      <c r="AF107" s="59">
        <f t="shared" si="106"/>
        <v>3.2</v>
      </c>
      <c r="AG107" s="59">
        <f>ROUND(IF('Indicator Data'!K110=0,0,IF('Indicator Data'!K110&gt;AG$194,10,IF('Indicator Data'!K110&lt;AG$195,0,10-(AG$194-'Indicator Data'!K110)/(AG$194-AG$195)*10))),1)</f>
        <v>6.1</v>
      </c>
      <c r="AH107" s="59">
        <f t="shared" si="107"/>
        <v>0.1</v>
      </c>
      <c r="AI107" s="59">
        <f t="shared" si="108"/>
        <v>0.1</v>
      </c>
      <c r="AJ107" s="59">
        <f t="shared" si="109"/>
        <v>0</v>
      </c>
      <c r="AK107" s="59">
        <f t="shared" si="110"/>
        <v>0</v>
      </c>
      <c r="AL107" s="59">
        <f t="shared" si="111"/>
        <v>0</v>
      </c>
      <c r="AM107" s="59">
        <f t="shared" si="112"/>
        <v>0</v>
      </c>
      <c r="AN107" s="59">
        <f t="shared" si="113"/>
        <v>8.1</v>
      </c>
      <c r="AO107" s="61">
        <f t="shared" si="114"/>
        <v>0.1</v>
      </c>
      <c r="AP107" s="61">
        <f t="shared" si="115"/>
        <v>7</v>
      </c>
      <c r="AQ107" s="61">
        <f t="shared" si="116"/>
        <v>0</v>
      </c>
      <c r="AR107" s="61">
        <f t="shared" si="117"/>
        <v>0</v>
      </c>
      <c r="AS107" s="59">
        <f t="shared" si="118"/>
        <v>7.1</v>
      </c>
      <c r="AT107" s="59">
        <f>IF('Indicator Data'!L110="No data","x",IF('Indicator Data'!BE110&lt;1000,"x",ROUND((IF('Indicator Data'!L110&gt;AT$194,10,IF('Indicator Data'!L110&lt;AT$195,0,10-(AT$194-'Indicator Data'!L110)/(AT$194-AT$195)*10))),1)))</f>
        <v>3</v>
      </c>
      <c r="AU107" s="61">
        <f t="shared" si="119"/>
        <v>5.0999999999999996</v>
      </c>
      <c r="AV107" s="62">
        <f t="shared" si="120"/>
        <v>3.1</v>
      </c>
      <c r="AW107" s="59">
        <f>ROUND(IF('Indicator Data'!M110=0,0,IF('Indicator Data'!M110&gt;AW$194,10,IF('Indicator Data'!M110&lt;AW$195,0,10-(AW$194-'Indicator Data'!M110)/(AW$194-AW$195)*10))),1)</f>
        <v>10</v>
      </c>
      <c r="AX107" s="59">
        <f>ROUND(IF('Indicator Data'!N110=0,0,IF(LOG('Indicator Data'!N110)&gt;LOG(AX$194),10,IF(LOG('Indicator Data'!N110)&lt;LOG(AX$195),0,10-(LOG(AX$194)-LOG('Indicator Data'!N110))/(LOG(AX$194)-LOG(AX$195))*10))),1)</f>
        <v>9.9</v>
      </c>
      <c r="AY107" s="61">
        <f t="shared" si="121"/>
        <v>10</v>
      </c>
      <c r="AZ107" s="59">
        <f>'Indicator Data'!O110</f>
        <v>4</v>
      </c>
      <c r="BA107" s="59">
        <f>'Indicator Data'!P110</f>
        <v>0</v>
      </c>
      <c r="BB107" s="61">
        <f t="shared" si="122"/>
        <v>8</v>
      </c>
      <c r="BC107" s="62">
        <f t="shared" si="123"/>
        <v>8</v>
      </c>
      <c r="BD107" s="16"/>
      <c r="BE107" s="108"/>
    </row>
    <row r="108" spans="1:57" s="4" customFormat="1" x14ac:dyDescent="0.25">
      <c r="A108" s="131" t="s">
        <v>199</v>
      </c>
      <c r="B108" s="63" t="s">
        <v>198</v>
      </c>
      <c r="C108" s="59">
        <f>ROUND(IF('Indicator Data'!C111=0,0.1,IF(LOG('Indicator Data'!C111)&gt;C$194,10,IF(LOG('Indicator Data'!C111)&lt;C$195,0,10-(C$194-LOG('Indicator Data'!C111))/(C$194-C$195)*10))),1)</f>
        <v>0.1</v>
      </c>
      <c r="D108" s="59">
        <f>ROUND(IF('Indicator Data'!D111=0,0.1,IF(LOG('Indicator Data'!D111)&gt;D$194,10,IF(LOG('Indicator Data'!D111)&lt;D$195,0,10-(D$194-LOG('Indicator Data'!D111))/(D$194-D$195)*10))),1)</f>
        <v>0.1</v>
      </c>
      <c r="E108" s="59">
        <f t="shared" si="93"/>
        <v>0.1</v>
      </c>
      <c r="F108" s="59">
        <f>ROUND(IF('Indicator Data'!E111="No data",0.1,IF('Indicator Data'!E111=0,0,IF(LOG('Indicator Data'!E111)&gt;F$194,10,IF(LOG('Indicator Data'!E111)&lt;F$195,0,10-(F$194-LOG('Indicator Data'!E111))/(F$194-F$195)*10)))),1)</f>
        <v>0.1</v>
      </c>
      <c r="G108" s="59">
        <f>ROUND(IF('Indicator Data'!F111=0,0,IF(LOG('Indicator Data'!F111)&gt;G$194,10,IF(LOG('Indicator Data'!F111)&lt;G$195,0,10-(G$194-LOG('Indicator Data'!F111))/(G$194-G$195)*10))),1)</f>
        <v>5.4</v>
      </c>
      <c r="H108" s="59">
        <f>ROUND(IF('Indicator Data'!G111=0,0,IF(LOG('Indicator Data'!G111)&gt;H$194,10,IF(LOG('Indicator Data'!G111)&lt;H$195,0,10-(H$194-LOG('Indicator Data'!G111))/(H$194-H$195)*10))),1)</f>
        <v>0</v>
      </c>
      <c r="I108" s="59">
        <f>ROUND(IF('Indicator Data'!H111=0,0,IF(LOG('Indicator Data'!H111)&gt;I$194,10,IF(LOG('Indicator Data'!H111)&lt;I$195,0,10-(I$194-LOG('Indicator Data'!H111))/(I$194-I$195)*10))),1)</f>
        <v>0</v>
      </c>
      <c r="J108" s="59">
        <f t="shared" si="94"/>
        <v>0</v>
      </c>
      <c r="K108" s="59">
        <f>ROUND(IF('Indicator Data'!I111=0,0,IF(LOG('Indicator Data'!I111)&gt;K$194,10,IF(LOG('Indicator Data'!I111)&lt;K$195,0,10-(K$194-LOG('Indicator Data'!I111))/(K$194-K$195)*10))),1)</f>
        <v>0</v>
      </c>
      <c r="L108" s="59">
        <f t="shared" si="95"/>
        <v>0</v>
      </c>
      <c r="M108" s="59">
        <f>ROUND(IF('Indicator Data'!J111=0,0,IF(LOG('Indicator Data'!J111)&gt;M$194,10,IF(LOG('Indicator Data'!J111)&lt;M$195,0,10-(M$194-LOG('Indicator Data'!J111))/(M$194-M$195)*10))),1)</f>
        <v>0</v>
      </c>
      <c r="N108" s="60">
        <f>'Indicator Data'!C111/'Indicator Data'!$BD111</f>
        <v>0</v>
      </c>
      <c r="O108" s="60">
        <f>'Indicator Data'!D111/'Indicator Data'!$BD111</f>
        <v>0</v>
      </c>
      <c r="P108" s="60">
        <f>IF(F108=0.1,0,'Indicator Data'!E111/'Indicator Data'!$BD111)</f>
        <v>0</v>
      </c>
      <c r="Q108" s="60">
        <f>'Indicator Data'!F111/'Indicator Data'!$BD111</f>
        <v>4.1413249937645096E-5</v>
      </c>
      <c r="R108" s="60">
        <f>'Indicator Data'!G111/'Indicator Data'!$BD111</f>
        <v>0</v>
      </c>
      <c r="S108" s="60">
        <f>'Indicator Data'!H111/'Indicator Data'!$BD111</f>
        <v>0</v>
      </c>
      <c r="T108" s="60">
        <f>'Indicator Data'!I111/'Indicator Data'!$BD111</f>
        <v>0</v>
      </c>
      <c r="U108" s="60">
        <f>'Indicator Data'!J111/'Indicator Data'!$BD111</f>
        <v>0</v>
      </c>
      <c r="V108" s="59">
        <f t="shared" si="96"/>
        <v>0</v>
      </c>
      <c r="W108" s="59">
        <f t="shared" si="97"/>
        <v>0</v>
      </c>
      <c r="X108" s="59">
        <f t="shared" si="98"/>
        <v>0</v>
      </c>
      <c r="Y108" s="59">
        <f t="shared" si="99"/>
        <v>0.1</v>
      </c>
      <c r="Z108" s="59">
        <f t="shared" si="100"/>
        <v>9.1</v>
      </c>
      <c r="AA108" s="59">
        <f t="shared" si="101"/>
        <v>0</v>
      </c>
      <c r="AB108" s="59">
        <f t="shared" si="102"/>
        <v>0</v>
      </c>
      <c r="AC108" s="59">
        <f t="shared" si="103"/>
        <v>0</v>
      </c>
      <c r="AD108" s="59">
        <f t="shared" si="104"/>
        <v>0</v>
      </c>
      <c r="AE108" s="59">
        <f t="shared" si="105"/>
        <v>0</v>
      </c>
      <c r="AF108" s="59">
        <f t="shared" si="106"/>
        <v>0</v>
      </c>
      <c r="AG108" s="59">
        <f>ROUND(IF('Indicator Data'!K111=0,0,IF('Indicator Data'!K111&gt;AG$194,10,IF('Indicator Data'!K111&lt;AG$195,0,10-(AG$194-'Indicator Data'!K111)/(AG$194-AG$195)*10))),1)</f>
        <v>0</v>
      </c>
      <c r="AH108" s="59">
        <f t="shared" si="107"/>
        <v>0.1</v>
      </c>
      <c r="AI108" s="59">
        <f t="shared" si="108"/>
        <v>0.1</v>
      </c>
      <c r="AJ108" s="59">
        <f t="shared" si="109"/>
        <v>0</v>
      </c>
      <c r="AK108" s="59">
        <f t="shared" si="110"/>
        <v>0</v>
      </c>
      <c r="AL108" s="59">
        <f t="shared" si="111"/>
        <v>0</v>
      </c>
      <c r="AM108" s="59">
        <f t="shared" si="112"/>
        <v>0</v>
      </c>
      <c r="AN108" s="59">
        <f t="shared" si="113"/>
        <v>0</v>
      </c>
      <c r="AO108" s="61">
        <f t="shared" si="114"/>
        <v>0.1</v>
      </c>
      <c r="AP108" s="61">
        <f t="shared" si="115"/>
        <v>0.1</v>
      </c>
      <c r="AQ108" s="61">
        <f t="shared" si="116"/>
        <v>7.7</v>
      </c>
      <c r="AR108" s="61">
        <f t="shared" si="117"/>
        <v>0</v>
      </c>
      <c r="AS108" s="59">
        <f t="shared" si="118"/>
        <v>0</v>
      </c>
      <c r="AT108" s="59" t="str">
        <f>IF('Indicator Data'!L111="No data","x",IF('Indicator Data'!BE111&lt;1000,"x",ROUND((IF('Indicator Data'!L111&gt;AT$194,10,IF('Indicator Data'!L111&lt;AT$195,0,10-(AT$194-'Indicator Data'!L111)/(AT$194-AT$195)*10))),1)))</f>
        <v>x</v>
      </c>
      <c r="AU108" s="61">
        <f t="shared" si="119"/>
        <v>0</v>
      </c>
      <c r="AV108" s="62">
        <f t="shared" si="120"/>
        <v>2.4</v>
      </c>
      <c r="AW108" s="59">
        <f>ROUND(IF('Indicator Data'!M111=0,0,IF('Indicator Data'!M111&gt;AW$194,10,IF('Indicator Data'!M111&lt;AW$195,0,10-(AW$194-'Indicator Data'!M111)/(AW$194-AW$195)*10))),1)</f>
        <v>0</v>
      </c>
      <c r="AX108" s="59">
        <f>ROUND(IF('Indicator Data'!N111=0,0,IF(LOG('Indicator Data'!N111)&gt;LOG(AX$194),10,IF(LOG('Indicator Data'!N111)&lt;LOG(AX$195),0,10-(LOG(AX$194)-LOG('Indicator Data'!N111))/(LOG(AX$194)-LOG(AX$195))*10))),1)</f>
        <v>0</v>
      </c>
      <c r="AY108" s="61">
        <f t="shared" si="121"/>
        <v>0</v>
      </c>
      <c r="AZ108" s="59">
        <f>'Indicator Data'!O111</f>
        <v>0</v>
      </c>
      <c r="BA108" s="59">
        <f>'Indicator Data'!P111</f>
        <v>0</v>
      </c>
      <c r="BB108" s="61">
        <f t="shared" si="122"/>
        <v>0</v>
      </c>
      <c r="BC108" s="62">
        <f t="shared" si="123"/>
        <v>0</v>
      </c>
      <c r="BD108" s="16"/>
      <c r="BE108" s="108"/>
    </row>
    <row r="109" spans="1:57" s="4" customFormat="1" x14ac:dyDescent="0.25">
      <c r="A109" s="131" t="s">
        <v>201</v>
      </c>
      <c r="B109" s="63" t="s">
        <v>200</v>
      </c>
      <c r="C109" s="59">
        <f>ROUND(IF('Indicator Data'!C112=0,0.1,IF(LOG('Indicator Data'!C112)&gt;C$194,10,IF(LOG('Indicator Data'!C112)&lt;C$195,0,10-(C$194-LOG('Indicator Data'!C112))/(C$194-C$195)*10))),1)</f>
        <v>0.1</v>
      </c>
      <c r="D109" s="59">
        <f>ROUND(IF('Indicator Data'!D112=0,0.1,IF(LOG('Indicator Data'!D112)&gt;D$194,10,IF(LOG('Indicator Data'!D112)&lt;D$195,0,10-(D$194-LOG('Indicator Data'!D112))/(D$194-D$195)*10))),1)</f>
        <v>0.1</v>
      </c>
      <c r="E109" s="59">
        <f t="shared" si="93"/>
        <v>0.1</v>
      </c>
      <c r="F109" s="59">
        <f>ROUND(IF('Indicator Data'!E112="No data",0.1,IF('Indicator Data'!E112=0,0,IF(LOG('Indicator Data'!E112)&gt;F$194,10,IF(LOG('Indicator Data'!E112)&lt;F$195,0,10-(F$194-LOG('Indicator Data'!E112))/(F$194-F$195)*10)))),1)</f>
        <v>0.1</v>
      </c>
      <c r="G109" s="59">
        <f>ROUND(IF('Indicator Data'!F112=0,0,IF(LOG('Indicator Data'!F112)&gt;G$194,10,IF(LOG('Indicator Data'!F112)&lt;G$195,0,10-(G$194-LOG('Indicator Data'!F112))/(G$194-G$195)*10))),1)</f>
        <v>5.3</v>
      </c>
      <c r="H109" s="59">
        <f>ROUND(IF('Indicator Data'!G112=0,0,IF(LOG('Indicator Data'!G112)&gt;H$194,10,IF(LOG('Indicator Data'!G112)&lt;H$195,0,10-(H$194-LOG('Indicator Data'!G112))/(H$194-H$195)*10))),1)</f>
        <v>0</v>
      </c>
      <c r="I109" s="59">
        <f>ROUND(IF('Indicator Data'!H112=0,0,IF(LOG('Indicator Data'!H112)&gt;I$194,10,IF(LOG('Indicator Data'!H112)&lt;I$195,0,10-(I$194-LOG('Indicator Data'!H112))/(I$194-I$195)*10))),1)</f>
        <v>2.1</v>
      </c>
      <c r="J109" s="59">
        <f t="shared" si="94"/>
        <v>1.1000000000000001</v>
      </c>
      <c r="K109" s="59">
        <f>ROUND(IF('Indicator Data'!I112=0,0,IF(LOG('Indicator Data'!I112)&gt;K$194,10,IF(LOG('Indicator Data'!I112)&lt;K$195,0,10-(K$194-LOG('Indicator Data'!I112))/(K$194-K$195)*10))),1)</f>
        <v>0</v>
      </c>
      <c r="L109" s="59">
        <f t="shared" si="95"/>
        <v>0.6</v>
      </c>
      <c r="M109" s="59">
        <f>ROUND(IF('Indicator Data'!J112=0,0,IF(LOG('Indicator Data'!J112)&gt;M$194,10,IF(LOG('Indicator Data'!J112)&lt;M$195,0,10-(M$194-LOG('Indicator Data'!J112))/(M$194-M$195)*10))),1)</f>
        <v>4.8</v>
      </c>
      <c r="N109" s="60">
        <f>'Indicator Data'!C112/'Indicator Data'!$BD112</f>
        <v>0</v>
      </c>
      <c r="O109" s="60">
        <f>'Indicator Data'!D112/'Indicator Data'!$BD112</f>
        <v>0</v>
      </c>
      <c r="P109" s="60">
        <f>IF(F109=0.1,0,'Indicator Data'!E112/'Indicator Data'!$BD112)</f>
        <v>0</v>
      </c>
      <c r="Q109" s="60">
        <f>'Indicator Data'!F112/'Indicator Data'!$BD112</f>
        <v>3.0457130572439264E-4</v>
      </c>
      <c r="R109" s="60">
        <f>'Indicator Data'!G112/'Indicator Data'!$BD112</f>
        <v>1.1874938925479314E-3</v>
      </c>
      <c r="S109" s="60">
        <f>'Indicator Data'!H112/'Indicator Data'!$BD112</f>
        <v>5.5211366701194136E-6</v>
      </c>
      <c r="T109" s="60">
        <f>'Indicator Data'!I112/'Indicator Data'!$BD112</f>
        <v>0</v>
      </c>
      <c r="U109" s="60">
        <f>'Indicator Data'!J112/'Indicator Data'!$BD112</f>
        <v>1.6201848847890242E-2</v>
      </c>
      <c r="V109" s="59">
        <f t="shared" si="96"/>
        <v>0</v>
      </c>
      <c r="W109" s="59">
        <f t="shared" si="97"/>
        <v>0</v>
      </c>
      <c r="X109" s="59">
        <f t="shared" si="98"/>
        <v>0</v>
      </c>
      <c r="Y109" s="59">
        <f t="shared" si="99"/>
        <v>0.1</v>
      </c>
      <c r="Z109" s="59">
        <f t="shared" si="100"/>
        <v>10</v>
      </c>
      <c r="AA109" s="59">
        <f t="shared" si="101"/>
        <v>0.7</v>
      </c>
      <c r="AB109" s="59">
        <f t="shared" si="102"/>
        <v>0</v>
      </c>
      <c r="AC109" s="59">
        <f t="shared" si="103"/>
        <v>0.4</v>
      </c>
      <c r="AD109" s="59">
        <f t="shared" si="104"/>
        <v>0</v>
      </c>
      <c r="AE109" s="59">
        <f t="shared" si="105"/>
        <v>0.2</v>
      </c>
      <c r="AF109" s="59">
        <f t="shared" si="106"/>
        <v>5.4</v>
      </c>
      <c r="AG109" s="59">
        <f>ROUND(IF('Indicator Data'!K112=0,0,IF('Indicator Data'!K112&gt;AG$194,10,IF('Indicator Data'!K112&lt;AG$195,0,10-(AG$194-'Indicator Data'!K112)/(AG$194-AG$195)*10))),1)</f>
        <v>2</v>
      </c>
      <c r="AH109" s="59">
        <f t="shared" si="107"/>
        <v>0.1</v>
      </c>
      <c r="AI109" s="59">
        <f t="shared" si="108"/>
        <v>0.1</v>
      </c>
      <c r="AJ109" s="59">
        <f t="shared" si="109"/>
        <v>0.4</v>
      </c>
      <c r="AK109" s="59">
        <f t="shared" si="110"/>
        <v>1.1000000000000001</v>
      </c>
      <c r="AL109" s="59">
        <f t="shared" si="111"/>
        <v>0.8</v>
      </c>
      <c r="AM109" s="59">
        <f t="shared" si="112"/>
        <v>0</v>
      </c>
      <c r="AN109" s="59">
        <f t="shared" si="113"/>
        <v>5.0999999999999996</v>
      </c>
      <c r="AO109" s="61">
        <f t="shared" si="114"/>
        <v>0.1</v>
      </c>
      <c r="AP109" s="61">
        <f t="shared" si="115"/>
        <v>0.1</v>
      </c>
      <c r="AQ109" s="61">
        <f t="shared" si="116"/>
        <v>8.6</v>
      </c>
      <c r="AR109" s="61">
        <f t="shared" si="117"/>
        <v>0.4</v>
      </c>
      <c r="AS109" s="59">
        <f t="shared" si="118"/>
        <v>3.6</v>
      </c>
      <c r="AT109" s="59" t="str">
        <f>IF('Indicator Data'!L112="No data","x",IF('Indicator Data'!BE112&lt;1000,"x",ROUND((IF('Indicator Data'!L112&gt;AT$194,10,IF('Indicator Data'!L112&lt;AT$195,0,10-(AT$194-'Indicator Data'!L112)/(AT$194-AT$195)*10))),1)))</f>
        <v>x</v>
      </c>
      <c r="AU109" s="61">
        <f t="shared" si="119"/>
        <v>3.6</v>
      </c>
      <c r="AV109" s="62">
        <f t="shared" si="120"/>
        <v>3.6</v>
      </c>
      <c r="AW109" s="59">
        <f>ROUND(IF('Indicator Data'!M112=0,0,IF('Indicator Data'!M112&gt;AW$194,10,IF('Indicator Data'!M112&lt;AW$195,0,10-(AW$194-'Indicator Data'!M112)/(AW$194-AW$195)*10))),1)</f>
        <v>0.1</v>
      </c>
      <c r="AX109" s="59">
        <f>ROUND(IF('Indicator Data'!N112=0,0,IF(LOG('Indicator Data'!N112)&gt;LOG(AX$194),10,IF(LOG('Indicator Data'!N112)&lt;LOG(AX$195),0,10-(LOG(AX$194)-LOG('Indicator Data'!N112))/(LOG(AX$194)-LOG(AX$195))*10))),1)</f>
        <v>5.2</v>
      </c>
      <c r="AY109" s="61">
        <f t="shared" si="121"/>
        <v>3</v>
      </c>
      <c r="AZ109" s="59">
        <f>'Indicator Data'!O112</f>
        <v>0</v>
      </c>
      <c r="BA109" s="59">
        <f>'Indicator Data'!P112</f>
        <v>0</v>
      </c>
      <c r="BB109" s="61">
        <f t="shared" si="122"/>
        <v>0</v>
      </c>
      <c r="BC109" s="62">
        <f t="shared" si="123"/>
        <v>2.1</v>
      </c>
      <c r="BD109" s="16"/>
      <c r="BE109" s="108"/>
    </row>
    <row r="110" spans="1:57" s="4" customFormat="1" x14ac:dyDescent="0.25">
      <c r="A110" s="131" t="s">
        <v>203</v>
      </c>
      <c r="B110" s="63" t="s">
        <v>202</v>
      </c>
      <c r="C110" s="59">
        <f>ROUND(IF('Indicator Data'!C113=0,0.1,IF(LOG('Indicator Data'!C113)&gt;C$194,10,IF(LOG('Indicator Data'!C113)&lt;C$195,0,10-(C$194-LOG('Indicator Data'!C113))/(C$194-C$195)*10))),1)</f>
        <v>0.1</v>
      </c>
      <c r="D110" s="59">
        <f>ROUND(IF('Indicator Data'!D113=0,0.1,IF(LOG('Indicator Data'!D113)&gt;D$194,10,IF(LOG('Indicator Data'!D113)&lt;D$195,0,10-(D$194-LOG('Indicator Data'!D113))/(D$194-D$195)*10))),1)</f>
        <v>0.1</v>
      </c>
      <c r="E110" s="59">
        <f t="shared" si="93"/>
        <v>0.1</v>
      </c>
      <c r="F110" s="59">
        <f>ROUND(IF('Indicator Data'!E113="No data",0.1,IF('Indicator Data'!E113=0,0,IF(LOG('Indicator Data'!E113)&gt;F$194,10,IF(LOG('Indicator Data'!E113)&lt;F$195,0,10-(F$194-LOG('Indicator Data'!E113))/(F$194-F$195)*10)))),1)</f>
        <v>6.7</v>
      </c>
      <c r="G110" s="59">
        <f>ROUND(IF('Indicator Data'!F113=0,0,IF(LOG('Indicator Data'!F113)&gt;G$194,10,IF(LOG('Indicator Data'!F113)&lt;G$195,0,10-(G$194-LOG('Indicator Data'!F113))/(G$194-G$195)*10))),1)</f>
        <v>4</v>
      </c>
      <c r="H110" s="59">
        <f>ROUND(IF('Indicator Data'!G113=0,0,IF(LOG('Indicator Data'!G113)&gt;H$194,10,IF(LOG('Indicator Data'!G113)&lt;H$195,0,10-(H$194-LOG('Indicator Data'!G113))/(H$194-H$195)*10))),1)</f>
        <v>0</v>
      </c>
      <c r="I110" s="59">
        <f>ROUND(IF('Indicator Data'!H113=0,0,IF(LOG('Indicator Data'!H113)&gt;I$194,10,IF(LOG('Indicator Data'!H113)&lt;I$195,0,10-(I$194-LOG('Indicator Data'!H113))/(I$194-I$195)*10))),1)</f>
        <v>0</v>
      </c>
      <c r="J110" s="59">
        <f t="shared" si="94"/>
        <v>0</v>
      </c>
      <c r="K110" s="59">
        <f>ROUND(IF('Indicator Data'!I113=0,0,IF(LOG('Indicator Data'!I113)&gt;K$194,10,IF(LOG('Indicator Data'!I113)&lt;K$195,0,10-(K$194-LOG('Indicator Data'!I113))/(K$194-K$195)*10))),1)</f>
        <v>0</v>
      </c>
      <c r="L110" s="59">
        <f t="shared" si="95"/>
        <v>0</v>
      </c>
      <c r="M110" s="59">
        <f>ROUND(IF('Indicator Data'!J113=0,0,IF(LOG('Indicator Data'!J113)&gt;M$194,10,IF(LOG('Indicator Data'!J113)&lt;M$195,0,10-(M$194-LOG('Indicator Data'!J113))/(M$194-M$195)*10))),1)</f>
        <v>9.9</v>
      </c>
      <c r="N110" s="60">
        <f>'Indicator Data'!C113/'Indicator Data'!$BD113</f>
        <v>0</v>
      </c>
      <c r="O110" s="60">
        <f>'Indicator Data'!D113/'Indicator Data'!$BD113</f>
        <v>0</v>
      </c>
      <c r="P110" s="60">
        <f>IF(F110=0.1,0,'Indicator Data'!E113/'Indicator Data'!$BD113)</f>
        <v>1.4429951241771521E-2</v>
      </c>
      <c r="Q110" s="60">
        <f>'Indicator Data'!F113/'Indicator Data'!$BD113</f>
        <v>7.3313633451064461E-7</v>
      </c>
      <c r="R110" s="60">
        <f>'Indicator Data'!G113/'Indicator Data'!$BD113</f>
        <v>0</v>
      </c>
      <c r="S110" s="60">
        <f>'Indicator Data'!H113/'Indicator Data'!$BD113</f>
        <v>0</v>
      </c>
      <c r="T110" s="60">
        <f>'Indicator Data'!I113/'Indicator Data'!$BD113</f>
        <v>0</v>
      </c>
      <c r="U110" s="60">
        <f>'Indicator Data'!J113/'Indicator Data'!$BD113</f>
        <v>2.6745198117273258E-2</v>
      </c>
      <c r="V110" s="59">
        <f t="shared" si="96"/>
        <v>0</v>
      </c>
      <c r="W110" s="59">
        <f t="shared" si="97"/>
        <v>0</v>
      </c>
      <c r="X110" s="59">
        <f t="shared" si="98"/>
        <v>0</v>
      </c>
      <c r="Y110" s="59">
        <f t="shared" si="99"/>
        <v>9.6</v>
      </c>
      <c r="Z110" s="59">
        <f t="shared" si="100"/>
        <v>5.3</v>
      </c>
      <c r="AA110" s="59">
        <f t="shared" si="101"/>
        <v>0</v>
      </c>
      <c r="AB110" s="59">
        <f t="shared" si="102"/>
        <v>0</v>
      </c>
      <c r="AC110" s="59">
        <f t="shared" si="103"/>
        <v>0</v>
      </c>
      <c r="AD110" s="59">
        <f t="shared" si="104"/>
        <v>0</v>
      </c>
      <c r="AE110" s="59">
        <f t="shared" si="105"/>
        <v>0</v>
      </c>
      <c r="AF110" s="59">
        <f t="shared" si="106"/>
        <v>8.9</v>
      </c>
      <c r="AG110" s="59">
        <f>ROUND(IF('Indicator Data'!K113=0,0,IF('Indicator Data'!K113&gt;AG$194,10,IF('Indicator Data'!K113&lt;AG$195,0,10-(AG$194-'Indicator Data'!K113)/(AG$194-AG$195)*10))),1)</f>
        <v>5.0999999999999996</v>
      </c>
      <c r="AH110" s="59">
        <f t="shared" si="107"/>
        <v>0.1</v>
      </c>
      <c r="AI110" s="59">
        <f t="shared" si="108"/>
        <v>0.1</v>
      </c>
      <c r="AJ110" s="59">
        <f t="shared" si="109"/>
        <v>0</v>
      </c>
      <c r="AK110" s="59">
        <f t="shared" si="110"/>
        <v>0</v>
      </c>
      <c r="AL110" s="59">
        <f t="shared" si="111"/>
        <v>0</v>
      </c>
      <c r="AM110" s="59">
        <f t="shared" si="112"/>
        <v>0</v>
      </c>
      <c r="AN110" s="59">
        <f t="shared" si="113"/>
        <v>9.5</v>
      </c>
      <c r="AO110" s="61">
        <f t="shared" si="114"/>
        <v>0.1</v>
      </c>
      <c r="AP110" s="61">
        <f t="shared" si="115"/>
        <v>8.5</v>
      </c>
      <c r="AQ110" s="61">
        <f t="shared" si="116"/>
        <v>4.7</v>
      </c>
      <c r="AR110" s="61">
        <f t="shared" si="117"/>
        <v>0</v>
      </c>
      <c r="AS110" s="59">
        <f t="shared" si="118"/>
        <v>7.3</v>
      </c>
      <c r="AT110" s="59">
        <f>IF('Indicator Data'!L113="No data","x",IF('Indicator Data'!BE113&lt;1000,"x",ROUND((IF('Indicator Data'!L113&gt;AT$194,10,IF('Indicator Data'!L113&lt;AT$195,0,10-(AT$194-'Indicator Data'!L113)/(AT$194-AT$195)*10))),1)))</f>
        <v>10</v>
      </c>
      <c r="AU110" s="61">
        <f t="shared" si="119"/>
        <v>8.6999999999999993</v>
      </c>
      <c r="AV110" s="62">
        <f t="shared" si="120"/>
        <v>5.6</v>
      </c>
      <c r="AW110" s="59">
        <f>ROUND(IF('Indicator Data'!M113=0,0,IF('Indicator Data'!M113&gt;AW$194,10,IF('Indicator Data'!M113&lt;AW$195,0,10-(AW$194-'Indicator Data'!M113)/(AW$194-AW$195)*10))),1)</f>
        <v>5.7</v>
      </c>
      <c r="AX110" s="59">
        <f>ROUND(IF('Indicator Data'!N113=0,0,IF(LOG('Indicator Data'!N113)&gt;LOG(AX$194),10,IF(LOG('Indicator Data'!N113)&lt;LOG(AX$195),0,10-(LOG(AX$194)-LOG('Indicator Data'!N113))/(LOG(AX$194)-LOG(AX$195))*10))),1)</f>
        <v>8.1</v>
      </c>
      <c r="AY110" s="61">
        <f t="shared" si="121"/>
        <v>7.1</v>
      </c>
      <c r="AZ110" s="59">
        <f>'Indicator Data'!O113</f>
        <v>0</v>
      </c>
      <c r="BA110" s="59">
        <f>'Indicator Data'!P113</f>
        <v>0</v>
      </c>
      <c r="BB110" s="61">
        <f t="shared" si="122"/>
        <v>0</v>
      </c>
      <c r="BC110" s="62">
        <f t="shared" si="123"/>
        <v>5</v>
      </c>
      <c r="BD110" s="16"/>
      <c r="BE110" s="108"/>
    </row>
    <row r="111" spans="1:57" s="4" customFormat="1" x14ac:dyDescent="0.25">
      <c r="A111" s="131" t="s">
        <v>205</v>
      </c>
      <c r="B111" s="63" t="s">
        <v>204</v>
      </c>
      <c r="C111" s="59">
        <f>ROUND(IF('Indicator Data'!C114=0,0.1,IF(LOG('Indicator Data'!C114)&gt;C$194,10,IF(LOG('Indicator Data'!C114)&lt;C$195,0,10-(C$194-LOG('Indicator Data'!C114))/(C$194-C$195)*10))),1)</f>
        <v>0.1</v>
      </c>
      <c r="D111" s="59">
        <f>ROUND(IF('Indicator Data'!D114=0,0.1,IF(LOG('Indicator Data'!D114)&gt;D$194,10,IF(LOG('Indicator Data'!D114)&lt;D$195,0,10-(D$194-LOG('Indicator Data'!D114))/(D$194-D$195)*10))),1)</f>
        <v>0.1</v>
      </c>
      <c r="E111" s="59">
        <f t="shared" si="93"/>
        <v>0.1</v>
      </c>
      <c r="F111" s="59">
        <f>ROUND(IF('Indicator Data'!E114="No data",0.1,IF('Indicator Data'!E114=0,0,IF(LOG('Indicator Data'!E114)&gt;F$194,10,IF(LOG('Indicator Data'!E114)&lt;F$195,0,10-(F$194-LOG('Indicator Data'!E114))/(F$194-F$195)*10)))),1)</f>
        <v>0.1</v>
      </c>
      <c r="G111" s="59">
        <f>ROUND(IF('Indicator Data'!F114=0,0,IF(LOG('Indicator Data'!F114)&gt;G$194,10,IF(LOG('Indicator Data'!F114)&lt;G$195,0,10-(G$194-LOG('Indicator Data'!F114))/(G$194-G$195)*10))),1)</f>
        <v>5.2</v>
      </c>
      <c r="H111" s="59">
        <f>ROUND(IF('Indicator Data'!G114=0,0,IF(LOG('Indicator Data'!G114)&gt;H$194,10,IF(LOG('Indicator Data'!G114)&lt;H$195,0,10-(H$194-LOG('Indicator Data'!G114))/(H$194-H$195)*10))),1)</f>
        <v>6</v>
      </c>
      <c r="I111" s="59">
        <f>ROUND(IF('Indicator Data'!H114=0,0,IF(LOG('Indicator Data'!H114)&gt;I$194,10,IF(LOG('Indicator Data'!H114)&lt;I$195,0,10-(I$194-LOG('Indicator Data'!H114))/(I$194-I$195)*10))),1)</f>
        <v>8.9</v>
      </c>
      <c r="J111" s="59">
        <f t="shared" si="94"/>
        <v>7.7</v>
      </c>
      <c r="K111" s="59">
        <f>ROUND(IF('Indicator Data'!I114=0,0,IF(LOG('Indicator Data'!I114)&gt;K$194,10,IF(LOG('Indicator Data'!I114)&lt;K$195,0,10-(K$194-LOG('Indicator Data'!I114))/(K$194-K$195)*10))),1)</f>
        <v>3.9</v>
      </c>
      <c r="L111" s="59">
        <f t="shared" si="95"/>
        <v>6.2</v>
      </c>
      <c r="M111" s="59">
        <f>ROUND(IF('Indicator Data'!J114=0,0,IF(LOG('Indicator Data'!J114)&gt;M$194,10,IF(LOG('Indicator Data'!J114)&lt;M$195,0,10-(M$194-LOG('Indicator Data'!J114))/(M$194-M$195)*10))),1)</f>
        <v>0</v>
      </c>
      <c r="N111" s="60">
        <f>'Indicator Data'!C114/'Indicator Data'!$BD114</f>
        <v>0</v>
      </c>
      <c r="O111" s="60">
        <f>'Indicator Data'!D114/'Indicator Data'!$BD114</f>
        <v>0</v>
      </c>
      <c r="P111" s="60">
        <f>IF(F111=0.1,0,'Indicator Data'!E114/'Indicator Data'!$BD114)</f>
        <v>0</v>
      </c>
      <c r="Q111" s="60">
        <f>'Indicator Data'!F114/'Indicator Data'!$BD114</f>
        <v>1.1081026559160798E-5</v>
      </c>
      <c r="R111" s="60">
        <f>'Indicator Data'!G114/'Indicator Data'!$BD114</f>
        <v>1.9053166390337078E-2</v>
      </c>
      <c r="S111" s="60">
        <f>'Indicator Data'!H114/'Indicator Data'!$BD114</f>
        <v>1.4037592906630016E-2</v>
      </c>
      <c r="T111" s="60">
        <f>'Indicator Data'!I114/'Indicator Data'!$BD114</f>
        <v>7.1677583261361565E-4</v>
      </c>
      <c r="U111" s="60">
        <f>'Indicator Data'!J114/'Indicator Data'!$BD114</f>
        <v>0</v>
      </c>
      <c r="V111" s="59">
        <f t="shared" si="96"/>
        <v>0</v>
      </c>
      <c r="W111" s="59">
        <f t="shared" si="97"/>
        <v>0</v>
      </c>
      <c r="X111" s="59">
        <f t="shared" si="98"/>
        <v>0</v>
      </c>
      <c r="Y111" s="59">
        <f t="shared" si="99"/>
        <v>0.1</v>
      </c>
      <c r="Z111" s="59">
        <f t="shared" si="100"/>
        <v>7.9</v>
      </c>
      <c r="AA111" s="59">
        <f t="shared" si="101"/>
        <v>10</v>
      </c>
      <c r="AB111" s="59">
        <f t="shared" si="102"/>
        <v>10</v>
      </c>
      <c r="AC111" s="59">
        <f t="shared" si="103"/>
        <v>10</v>
      </c>
      <c r="AD111" s="59">
        <f t="shared" si="104"/>
        <v>0.7</v>
      </c>
      <c r="AE111" s="59">
        <f t="shared" si="105"/>
        <v>7.7</v>
      </c>
      <c r="AF111" s="59">
        <f t="shared" si="106"/>
        <v>0</v>
      </c>
      <c r="AG111" s="59">
        <f>ROUND(IF('Indicator Data'!K114=0,0,IF('Indicator Data'!K114&gt;AG$194,10,IF('Indicator Data'!K114&lt;AG$195,0,10-(AG$194-'Indicator Data'!K114)/(AG$194-AG$195)*10))),1)</f>
        <v>1</v>
      </c>
      <c r="AH111" s="59">
        <f t="shared" si="107"/>
        <v>0.1</v>
      </c>
      <c r="AI111" s="59">
        <f t="shared" si="108"/>
        <v>0.1</v>
      </c>
      <c r="AJ111" s="59">
        <f t="shared" si="109"/>
        <v>8</v>
      </c>
      <c r="AK111" s="59">
        <f t="shared" si="110"/>
        <v>9.5</v>
      </c>
      <c r="AL111" s="59">
        <f t="shared" si="111"/>
        <v>8.9</v>
      </c>
      <c r="AM111" s="59">
        <f t="shared" si="112"/>
        <v>2.2999999999999998</v>
      </c>
      <c r="AN111" s="59">
        <f t="shared" si="113"/>
        <v>0</v>
      </c>
      <c r="AO111" s="61">
        <f t="shared" si="114"/>
        <v>0.1</v>
      </c>
      <c r="AP111" s="61">
        <f t="shared" si="115"/>
        <v>0.1</v>
      </c>
      <c r="AQ111" s="61">
        <f t="shared" si="116"/>
        <v>6.8</v>
      </c>
      <c r="AR111" s="61">
        <f t="shared" si="117"/>
        <v>7</v>
      </c>
      <c r="AS111" s="59">
        <f t="shared" si="118"/>
        <v>0.5</v>
      </c>
      <c r="AT111" s="59">
        <f>IF('Indicator Data'!L114="No data","x",IF('Indicator Data'!BE114&lt;1000,"x",ROUND((IF('Indicator Data'!L114&gt;AT$194,10,IF('Indicator Data'!L114&lt;AT$195,0,10-(AT$194-'Indicator Data'!L114)/(AT$194-AT$195)*10))),1)))</f>
        <v>2</v>
      </c>
      <c r="AU111" s="61">
        <f t="shared" si="119"/>
        <v>1.3</v>
      </c>
      <c r="AV111" s="62">
        <f t="shared" si="120"/>
        <v>3.8</v>
      </c>
      <c r="AW111" s="59">
        <f>ROUND(IF('Indicator Data'!M114=0,0,IF('Indicator Data'!M114&gt;AW$194,10,IF('Indicator Data'!M114&lt;AW$195,0,10-(AW$194-'Indicator Data'!M114)/(AW$194-AW$195)*10))),1)</f>
        <v>0.2</v>
      </c>
      <c r="AX111" s="59">
        <f>ROUND(IF('Indicator Data'!N114=0,0,IF(LOG('Indicator Data'!N114)&gt;LOG(AX$194),10,IF(LOG('Indicator Data'!N114)&lt;LOG(AX$195),0,10-(LOG(AX$194)-LOG('Indicator Data'!N114))/(LOG(AX$194)-LOG(AX$195))*10))),1)</f>
        <v>0</v>
      </c>
      <c r="AY111" s="61">
        <f t="shared" si="121"/>
        <v>0.1</v>
      </c>
      <c r="AZ111" s="59">
        <f>'Indicator Data'!O114</f>
        <v>0</v>
      </c>
      <c r="BA111" s="59">
        <f>'Indicator Data'!P114</f>
        <v>0</v>
      </c>
      <c r="BB111" s="61">
        <f t="shared" si="122"/>
        <v>0</v>
      </c>
      <c r="BC111" s="62">
        <f t="shared" si="123"/>
        <v>0.1</v>
      </c>
      <c r="BD111" s="16"/>
      <c r="BE111" s="108"/>
    </row>
    <row r="112" spans="1:57" s="4" customFormat="1" x14ac:dyDescent="0.25">
      <c r="A112" s="131" t="s">
        <v>207</v>
      </c>
      <c r="B112" s="63" t="s">
        <v>206</v>
      </c>
      <c r="C112" s="59">
        <f>ROUND(IF('Indicator Data'!C115=0,0.1,IF(LOG('Indicator Data'!C115)&gt;C$194,10,IF(LOG('Indicator Data'!C115)&lt;C$195,0,10-(C$194-LOG('Indicator Data'!C115))/(C$194-C$195)*10))),1)</f>
        <v>10</v>
      </c>
      <c r="D112" s="59">
        <f>ROUND(IF('Indicator Data'!D115=0,0.1,IF(LOG('Indicator Data'!D115)&gt;D$194,10,IF(LOG('Indicator Data'!D115)&lt;D$195,0,10-(D$194-LOG('Indicator Data'!D115))/(D$194-D$195)*10))),1)</f>
        <v>10</v>
      </c>
      <c r="E112" s="59">
        <f t="shared" si="93"/>
        <v>10</v>
      </c>
      <c r="F112" s="59">
        <f>ROUND(IF('Indicator Data'!E115="No data",0.1,IF('Indicator Data'!E115=0,0,IF(LOG('Indicator Data'!E115)&gt;F$194,10,IF(LOG('Indicator Data'!E115)&lt;F$195,0,10-(F$194-LOG('Indicator Data'!E115))/(F$194-F$195)*10)))),1)</f>
        <v>9.3000000000000007</v>
      </c>
      <c r="G112" s="59">
        <f>ROUND(IF('Indicator Data'!F115=0,0,IF(LOG('Indicator Data'!F115)&gt;G$194,10,IF(LOG('Indicator Data'!F115)&lt;G$195,0,10-(G$194-LOG('Indicator Data'!F115))/(G$194-G$195)*10))),1)</f>
        <v>7.2</v>
      </c>
      <c r="H112" s="59">
        <f>ROUND(IF('Indicator Data'!G115=0,0,IF(LOG('Indicator Data'!G115)&gt;H$194,10,IF(LOG('Indicator Data'!G115)&lt;H$195,0,10-(H$194-LOG('Indicator Data'!G115))/(H$194-H$195)*10))),1)</f>
        <v>10</v>
      </c>
      <c r="I112" s="59">
        <f>ROUND(IF('Indicator Data'!H115=0,0,IF(LOG('Indicator Data'!H115)&gt;I$194,10,IF(LOG('Indicator Data'!H115)&lt;I$195,0,10-(I$194-LOG('Indicator Data'!H115))/(I$194-I$195)*10))),1)</f>
        <v>10</v>
      </c>
      <c r="J112" s="59">
        <f t="shared" si="94"/>
        <v>10</v>
      </c>
      <c r="K112" s="59">
        <f>ROUND(IF('Indicator Data'!I115=0,0,IF(LOG('Indicator Data'!I115)&gt;K$194,10,IF(LOG('Indicator Data'!I115)&lt;K$195,0,10-(K$194-LOG('Indicator Data'!I115))/(K$194-K$195)*10))),1)</f>
        <v>7.9</v>
      </c>
      <c r="L112" s="59">
        <f t="shared" si="95"/>
        <v>9.1999999999999993</v>
      </c>
      <c r="M112" s="59">
        <f>ROUND(IF('Indicator Data'!J115=0,0,IF(LOG('Indicator Data'!J115)&gt;M$194,10,IF(LOG('Indicator Data'!J115)&lt;M$195,0,10-(M$194-LOG('Indicator Data'!J115))/(M$194-M$195)*10))),1)</f>
        <v>9.6999999999999993</v>
      </c>
      <c r="N112" s="60">
        <f>'Indicator Data'!C115/'Indicator Data'!$BD115</f>
        <v>1.3756141477501817E-3</v>
      </c>
      <c r="O112" s="60">
        <f>'Indicator Data'!D115/'Indicator Data'!$BD115</f>
        <v>2.2384058765341974E-4</v>
      </c>
      <c r="P112" s="60">
        <f>IF(F112=0.1,0,'Indicator Data'!E115/'Indicator Data'!$BD115)</f>
        <v>4.2594490635984453E-3</v>
      </c>
      <c r="Q112" s="60">
        <f>'Indicator Data'!F115/'Indicator Data'!$BD115</f>
        <v>1.6022415126368831E-6</v>
      </c>
      <c r="R112" s="60">
        <f>'Indicator Data'!G115/'Indicator Data'!$BD115</f>
        <v>1.2184121016887461E-2</v>
      </c>
      <c r="S112" s="60">
        <f>'Indicator Data'!H115/'Indicator Data'!$BD115</f>
        <v>4.1016867895317458E-3</v>
      </c>
      <c r="T112" s="60">
        <f>'Indicator Data'!I115/'Indicator Data'!$BD115</f>
        <v>6.8834577881762002E-4</v>
      </c>
      <c r="U112" s="60">
        <f>'Indicator Data'!J115/'Indicator Data'!$BD115</f>
        <v>6.1691282621030661E-4</v>
      </c>
      <c r="V112" s="59">
        <f t="shared" si="96"/>
        <v>6.9</v>
      </c>
      <c r="W112" s="59">
        <f t="shared" si="97"/>
        <v>2.2000000000000002</v>
      </c>
      <c r="X112" s="59">
        <f t="shared" si="98"/>
        <v>5</v>
      </c>
      <c r="Y112" s="59">
        <f t="shared" si="99"/>
        <v>2.8</v>
      </c>
      <c r="Z112" s="59">
        <f t="shared" si="100"/>
        <v>6</v>
      </c>
      <c r="AA112" s="59">
        <f t="shared" si="101"/>
        <v>6.8</v>
      </c>
      <c r="AB112" s="59">
        <f t="shared" si="102"/>
        <v>8.1999999999999993</v>
      </c>
      <c r="AC112" s="59">
        <f t="shared" si="103"/>
        <v>7.6</v>
      </c>
      <c r="AD112" s="59">
        <f t="shared" si="104"/>
        <v>0.7</v>
      </c>
      <c r="AE112" s="59">
        <f t="shared" si="105"/>
        <v>5.0999999999999996</v>
      </c>
      <c r="AF112" s="59">
        <f t="shared" si="106"/>
        <v>0.2</v>
      </c>
      <c r="AG112" s="59">
        <f>ROUND(IF('Indicator Data'!K115=0,0,IF('Indicator Data'!K115&gt;AG$194,10,IF('Indicator Data'!K115&lt;AG$195,0,10-(AG$194-'Indicator Data'!K115)/(AG$194-AG$195)*10))),1)</f>
        <v>6.1</v>
      </c>
      <c r="AH112" s="59">
        <f t="shared" si="107"/>
        <v>8.5</v>
      </c>
      <c r="AI112" s="59">
        <f t="shared" si="108"/>
        <v>6.1</v>
      </c>
      <c r="AJ112" s="59">
        <f t="shared" si="109"/>
        <v>8.4</v>
      </c>
      <c r="AK112" s="59">
        <f t="shared" si="110"/>
        <v>9.1</v>
      </c>
      <c r="AL112" s="59">
        <f t="shared" si="111"/>
        <v>8.8000000000000007</v>
      </c>
      <c r="AM112" s="59">
        <f t="shared" si="112"/>
        <v>4.3</v>
      </c>
      <c r="AN112" s="59">
        <f t="shared" si="113"/>
        <v>7.2</v>
      </c>
      <c r="AO112" s="61">
        <f t="shared" si="114"/>
        <v>8.5</v>
      </c>
      <c r="AP112" s="61">
        <f t="shared" si="115"/>
        <v>7.2</v>
      </c>
      <c r="AQ112" s="61">
        <f t="shared" si="116"/>
        <v>6.6</v>
      </c>
      <c r="AR112" s="61">
        <f t="shared" si="117"/>
        <v>7.7</v>
      </c>
      <c r="AS112" s="59">
        <f t="shared" si="118"/>
        <v>6.7</v>
      </c>
      <c r="AT112" s="59">
        <f>IF('Indicator Data'!L115="No data","x",IF('Indicator Data'!BE115&lt;1000,"x",ROUND((IF('Indicator Data'!L115&gt;AT$194,10,IF('Indicator Data'!L115&lt;AT$195,0,10-(AT$194-'Indicator Data'!L115)/(AT$194-AT$195)*10))),1)))</f>
        <v>1</v>
      </c>
      <c r="AU112" s="61">
        <f t="shared" si="119"/>
        <v>3.9</v>
      </c>
      <c r="AV112" s="62">
        <f t="shared" si="120"/>
        <v>7</v>
      </c>
      <c r="AW112" s="59">
        <f>ROUND(IF('Indicator Data'!M115=0,0,IF('Indicator Data'!M115&gt;AW$194,10,IF('Indicator Data'!M115&lt;AW$195,0,10-(AW$194-'Indicator Data'!M115)/(AW$194-AW$195)*10))),1)</f>
        <v>10</v>
      </c>
      <c r="AX112" s="59">
        <f>ROUND(IF('Indicator Data'!N115=0,0,IF(LOG('Indicator Data'!N115)&gt;LOG(AX$194),10,IF(LOG('Indicator Data'!N115)&lt;LOG(AX$195),0,10-(LOG(AX$194)-LOG('Indicator Data'!N115))/(LOG(AX$194)-LOG(AX$195))*10))),1)</f>
        <v>9.1</v>
      </c>
      <c r="AY112" s="61">
        <f t="shared" si="121"/>
        <v>9.6</v>
      </c>
      <c r="AZ112" s="59">
        <f>'Indicator Data'!O115</f>
        <v>0</v>
      </c>
      <c r="BA112" s="59">
        <f>'Indicator Data'!P115</f>
        <v>5</v>
      </c>
      <c r="BB112" s="61">
        <f t="shared" si="122"/>
        <v>9</v>
      </c>
      <c r="BC112" s="62">
        <f t="shared" si="123"/>
        <v>9</v>
      </c>
      <c r="BD112" s="16"/>
      <c r="BE112" s="108"/>
    </row>
    <row r="113" spans="1:57" s="4" customFormat="1" x14ac:dyDescent="0.25">
      <c r="A113" s="131" t="s">
        <v>753</v>
      </c>
      <c r="B113" s="63" t="s">
        <v>208</v>
      </c>
      <c r="C113" s="59">
        <f>ROUND(IF('Indicator Data'!C116=0,0.1,IF(LOG('Indicator Data'!C116)&gt;C$194,10,IF(LOG('Indicator Data'!C116)&lt;C$195,0,10-(C$194-LOG('Indicator Data'!C116))/(C$194-C$195)*10))),1)</f>
        <v>1.3</v>
      </c>
      <c r="D113" s="59">
        <f>ROUND(IF('Indicator Data'!D116=0,0.1,IF(LOG('Indicator Data'!D116)&gt;D$194,10,IF(LOG('Indicator Data'!D116)&lt;D$195,0,10-(D$194-LOG('Indicator Data'!D116))/(D$194-D$195)*10))),1)</f>
        <v>0.1</v>
      </c>
      <c r="E113" s="59">
        <f t="shared" si="93"/>
        <v>0.7</v>
      </c>
      <c r="F113" s="59">
        <f>ROUND(IF('Indicator Data'!E116="No data",0.1,IF('Indicator Data'!E116=0,0,IF(LOG('Indicator Data'!E116)&gt;F$194,10,IF(LOG('Indicator Data'!E116)&lt;F$195,0,10-(F$194-LOG('Indicator Data'!E116))/(F$194-F$195)*10)))),1)</f>
        <v>0.1</v>
      </c>
      <c r="G113" s="59">
        <f>ROUND(IF('Indicator Data'!F116=0,0,IF(LOG('Indicator Data'!F116)&gt;G$194,10,IF(LOG('Indicator Data'!F116)&lt;G$195,0,10-(G$194-LOG('Indicator Data'!F116))/(G$194-G$195)*10))),1)</f>
        <v>5.3</v>
      </c>
      <c r="H113" s="59">
        <f>ROUND(IF('Indicator Data'!G116=0,0,IF(LOG('Indicator Data'!G116)&gt;H$194,10,IF(LOG('Indicator Data'!G116)&lt;H$195,0,10-(H$194-LOG('Indicator Data'!G116))/(H$194-H$195)*10))),1)</f>
        <v>2.7</v>
      </c>
      <c r="I113" s="59">
        <f>ROUND(IF('Indicator Data'!H116=0,0,IF(LOG('Indicator Data'!H116)&gt;I$194,10,IF(LOG('Indicator Data'!H116)&lt;I$195,0,10-(I$194-LOG('Indicator Data'!H116))/(I$194-I$195)*10))),1)</f>
        <v>6.1</v>
      </c>
      <c r="J113" s="59">
        <f t="shared" si="94"/>
        <v>4.5999999999999996</v>
      </c>
      <c r="K113" s="59">
        <f>ROUND(IF('Indicator Data'!I116=0,0,IF(LOG('Indicator Data'!I116)&gt;K$194,10,IF(LOG('Indicator Data'!I116)&lt;K$195,0,10-(K$194-LOG('Indicator Data'!I116))/(K$194-K$195)*10))),1)</f>
        <v>2.7</v>
      </c>
      <c r="L113" s="59">
        <f t="shared" si="95"/>
        <v>3.7</v>
      </c>
      <c r="M113" s="59">
        <f>ROUND(IF('Indicator Data'!J116=0,0,IF(LOG('Indicator Data'!J116)&gt;M$194,10,IF(LOG('Indicator Data'!J116)&lt;M$195,0,10-(M$194-LOG('Indicator Data'!J116))/(M$194-M$195)*10))),1)</f>
        <v>6.5</v>
      </c>
      <c r="N113" s="60">
        <f>'Indicator Data'!C116/'Indicator Data'!$BD116</f>
        <v>3.198858399976217E-4</v>
      </c>
      <c r="O113" s="60">
        <f>'Indicator Data'!D116/'Indicator Data'!$BD116</f>
        <v>0</v>
      </c>
      <c r="P113" s="60">
        <f>IF(F113=0.1,0,'Indicator Data'!E116/'Indicator Data'!$BD116)</f>
        <v>0</v>
      </c>
      <c r="Q113" s="60">
        <f>'Indicator Data'!F116/'Indicator Data'!$BD116</f>
        <v>1.4517743358008543E-4</v>
      </c>
      <c r="R113" s="60">
        <f>'Indicator Data'!G116/'Indicator Data'!$BD116</f>
        <v>1.1859846795691253E-2</v>
      </c>
      <c r="S113" s="60">
        <f>'Indicator Data'!H116/'Indicator Data'!$BD116</f>
        <v>1.7699457938183151E-3</v>
      </c>
      <c r="T113" s="60">
        <f>'Indicator Data'!I116/'Indicator Data'!$BD116</f>
        <v>2.1385973778874456E-3</v>
      </c>
      <c r="U113" s="60">
        <f>'Indicator Data'!J116/'Indicator Data'!$BD116</f>
        <v>3.8677646639117637E-2</v>
      </c>
      <c r="V113" s="59">
        <f t="shared" si="96"/>
        <v>1.6</v>
      </c>
      <c r="W113" s="59">
        <f t="shared" si="97"/>
        <v>0</v>
      </c>
      <c r="X113" s="59">
        <f t="shared" si="98"/>
        <v>0.8</v>
      </c>
      <c r="Y113" s="59">
        <f t="shared" si="99"/>
        <v>0.1</v>
      </c>
      <c r="Z113" s="59">
        <f t="shared" si="100"/>
        <v>10</v>
      </c>
      <c r="AA113" s="59">
        <f t="shared" si="101"/>
        <v>6.6</v>
      </c>
      <c r="AB113" s="59">
        <f t="shared" si="102"/>
        <v>3.5</v>
      </c>
      <c r="AC113" s="59">
        <f t="shared" si="103"/>
        <v>5.3</v>
      </c>
      <c r="AD113" s="59">
        <f t="shared" si="104"/>
        <v>2.1</v>
      </c>
      <c r="AE113" s="59">
        <f t="shared" si="105"/>
        <v>3.9</v>
      </c>
      <c r="AF113" s="59">
        <f t="shared" si="106"/>
        <v>10</v>
      </c>
      <c r="AG113" s="59">
        <f>ROUND(IF('Indicator Data'!K116=0,0,IF('Indicator Data'!K116&gt;AG$194,10,IF('Indicator Data'!K116&lt;AG$195,0,10-(AG$194-'Indicator Data'!K116)/(AG$194-AG$195)*10))),1)</f>
        <v>2</v>
      </c>
      <c r="AH113" s="59">
        <f t="shared" si="107"/>
        <v>1.5</v>
      </c>
      <c r="AI113" s="59">
        <f t="shared" si="108"/>
        <v>0.1</v>
      </c>
      <c r="AJ113" s="59">
        <f t="shared" si="109"/>
        <v>4.7</v>
      </c>
      <c r="AK113" s="59">
        <f t="shared" si="110"/>
        <v>4.8</v>
      </c>
      <c r="AL113" s="59">
        <f t="shared" si="111"/>
        <v>4.8</v>
      </c>
      <c r="AM113" s="59">
        <f t="shared" si="112"/>
        <v>2.4</v>
      </c>
      <c r="AN113" s="59">
        <f t="shared" si="113"/>
        <v>8.8000000000000007</v>
      </c>
      <c r="AO113" s="61">
        <f t="shared" si="114"/>
        <v>0.8</v>
      </c>
      <c r="AP113" s="61">
        <f t="shared" si="115"/>
        <v>0.1</v>
      </c>
      <c r="AQ113" s="61">
        <f t="shared" si="116"/>
        <v>8.6</v>
      </c>
      <c r="AR113" s="61">
        <f t="shared" si="117"/>
        <v>3.8</v>
      </c>
      <c r="AS113" s="59">
        <f t="shared" si="118"/>
        <v>5.4</v>
      </c>
      <c r="AT113" s="59" t="str">
        <f>IF('Indicator Data'!L116="No data","x",IF('Indicator Data'!BE116&lt;1000,"x",ROUND((IF('Indicator Data'!L116&gt;AT$194,10,IF('Indicator Data'!L116&lt;AT$195,0,10-(AT$194-'Indicator Data'!L116)/(AT$194-AT$195)*10))),1)))</f>
        <v>x</v>
      </c>
      <c r="AU113" s="61">
        <f t="shared" si="119"/>
        <v>5.4</v>
      </c>
      <c r="AV113" s="62">
        <f t="shared" si="120"/>
        <v>4.5999999999999996</v>
      </c>
      <c r="AW113" s="59">
        <f>ROUND(IF('Indicator Data'!M116=0,0,IF('Indicator Data'!M116&gt;AW$194,10,IF('Indicator Data'!M116&lt;AW$195,0,10-(AW$194-'Indicator Data'!M116)/(AW$194-AW$195)*10))),1)</f>
        <v>0.1</v>
      </c>
      <c r="AX113" s="59">
        <f>ROUND(IF('Indicator Data'!N116=0,0,IF(LOG('Indicator Data'!N116)&gt;LOG(AX$194),10,IF(LOG('Indicator Data'!N116)&lt;LOG(AX$195),0,10-(LOG(AX$194)-LOG('Indicator Data'!N116))/(LOG(AX$194)-LOG(AX$195))*10))),1)</f>
        <v>0.4</v>
      </c>
      <c r="AY113" s="61">
        <f t="shared" si="121"/>
        <v>0.3</v>
      </c>
      <c r="AZ113" s="59">
        <f>'Indicator Data'!O116</f>
        <v>0</v>
      </c>
      <c r="BA113" s="59">
        <f>'Indicator Data'!P116</f>
        <v>0</v>
      </c>
      <c r="BB113" s="61">
        <f t="shared" si="122"/>
        <v>0</v>
      </c>
      <c r="BC113" s="62">
        <f t="shared" si="123"/>
        <v>0.2</v>
      </c>
      <c r="BD113" s="16"/>
      <c r="BE113" s="108"/>
    </row>
    <row r="114" spans="1:57" s="4" customFormat="1" x14ac:dyDescent="0.25">
      <c r="A114" s="131" t="s">
        <v>848</v>
      </c>
      <c r="B114" s="63" t="s">
        <v>209</v>
      </c>
      <c r="C114" s="59">
        <f>ROUND(IF('Indicator Data'!C117=0,0.1,IF(LOG('Indicator Data'!C117)&gt;C$194,10,IF(LOG('Indicator Data'!C117)&lt;C$195,0,10-(C$194-LOG('Indicator Data'!C117))/(C$194-C$195)*10))),1)</f>
        <v>7.1</v>
      </c>
      <c r="D114" s="59">
        <f>ROUND(IF('Indicator Data'!D117=0,0.1,IF(LOG('Indicator Data'!D117)&gt;D$194,10,IF(LOG('Indicator Data'!D117)&lt;D$195,0,10-(D$194-LOG('Indicator Data'!D117))/(D$194-D$195)*10))),1)</f>
        <v>0.1</v>
      </c>
      <c r="E114" s="59">
        <f t="shared" si="93"/>
        <v>4.5</v>
      </c>
      <c r="F114" s="59">
        <f>ROUND(IF('Indicator Data'!E117="No data",0.1,IF('Indicator Data'!E117=0,0,IF(LOG('Indicator Data'!E117)&gt;F$194,10,IF(LOG('Indicator Data'!E117)&lt;F$195,0,10-(F$194-LOG('Indicator Data'!E117))/(F$194-F$195)*10)))),1)</f>
        <v>6.2</v>
      </c>
      <c r="G114" s="59">
        <f>ROUND(IF('Indicator Data'!F117=0,0,IF(LOG('Indicator Data'!F117)&gt;G$194,10,IF(LOG('Indicator Data'!F117)&lt;G$195,0,10-(G$194-LOG('Indicator Data'!F117))/(G$194-G$195)*10))),1)</f>
        <v>0</v>
      </c>
      <c r="H114" s="59">
        <f>ROUND(IF('Indicator Data'!G117=0,0,IF(LOG('Indicator Data'!G117)&gt;H$194,10,IF(LOG('Indicator Data'!G117)&lt;H$195,0,10-(H$194-LOG('Indicator Data'!G117))/(H$194-H$195)*10))),1)</f>
        <v>0</v>
      </c>
      <c r="I114" s="59">
        <f>ROUND(IF('Indicator Data'!H117=0,0,IF(LOG('Indicator Data'!H117)&gt;I$194,10,IF(LOG('Indicator Data'!H117)&lt;I$195,0,10-(I$194-LOG('Indicator Data'!H117))/(I$194-I$195)*10))),1)</f>
        <v>0</v>
      </c>
      <c r="J114" s="59">
        <f t="shared" si="94"/>
        <v>0</v>
      </c>
      <c r="K114" s="59">
        <f>ROUND(IF('Indicator Data'!I117=0,0,IF(LOG('Indicator Data'!I117)&gt;K$194,10,IF(LOG('Indicator Data'!I117)&lt;K$195,0,10-(K$194-LOG('Indicator Data'!I117))/(K$194-K$195)*10))),1)</f>
        <v>0</v>
      </c>
      <c r="L114" s="59">
        <f t="shared" si="95"/>
        <v>0</v>
      </c>
      <c r="M114" s="59">
        <f>ROUND(IF('Indicator Data'!J117=0,0,IF(LOG('Indicator Data'!J117)&gt;M$194,10,IF(LOG('Indicator Data'!J117)&lt;M$195,0,10-(M$194-LOG('Indicator Data'!J117))/(M$194-M$195)*10))),1)</f>
        <v>7</v>
      </c>
      <c r="N114" s="60">
        <f>'Indicator Data'!C117/'Indicator Data'!$BD117</f>
        <v>1.7046839730768155E-3</v>
      </c>
      <c r="O114" s="60">
        <f>'Indicator Data'!D117/'Indicator Data'!$BD117</f>
        <v>0</v>
      </c>
      <c r="P114" s="60">
        <f>IF(F114=0.1,0,'Indicator Data'!E117/'Indicator Data'!$BD117)</f>
        <v>7.408674507021035E-3</v>
      </c>
      <c r="Q114" s="60">
        <f>'Indicator Data'!F117/'Indicator Data'!$BD117</f>
        <v>0</v>
      </c>
      <c r="R114" s="60">
        <f>'Indicator Data'!G117/'Indicator Data'!$BD117</f>
        <v>0</v>
      </c>
      <c r="S114" s="60">
        <f>'Indicator Data'!H117/'Indicator Data'!$BD117</f>
        <v>0</v>
      </c>
      <c r="T114" s="60">
        <f>'Indicator Data'!I117/'Indicator Data'!$BD117</f>
        <v>0</v>
      </c>
      <c r="U114" s="60">
        <f>'Indicator Data'!J117/'Indicator Data'!$BD117</f>
        <v>1.6231932033523363E-3</v>
      </c>
      <c r="V114" s="59">
        <f t="shared" si="96"/>
        <v>8.5</v>
      </c>
      <c r="W114" s="59">
        <f t="shared" si="97"/>
        <v>0</v>
      </c>
      <c r="X114" s="59">
        <f t="shared" si="98"/>
        <v>5.7</v>
      </c>
      <c r="Y114" s="59">
        <f t="shared" si="99"/>
        <v>4.9000000000000004</v>
      </c>
      <c r="Z114" s="59">
        <f t="shared" si="100"/>
        <v>0</v>
      </c>
      <c r="AA114" s="59">
        <f t="shared" si="101"/>
        <v>0</v>
      </c>
      <c r="AB114" s="59">
        <f t="shared" si="102"/>
        <v>0</v>
      </c>
      <c r="AC114" s="59">
        <f t="shared" si="103"/>
        <v>0</v>
      </c>
      <c r="AD114" s="59">
        <f t="shared" si="104"/>
        <v>0</v>
      </c>
      <c r="AE114" s="59">
        <f t="shared" si="105"/>
        <v>0</v>
      </c>
      <c r="AF114" s="59">
        <f t="shared" si="106"/>
        <v>0.5</v>
      </c>
      <c r="AG114" s="59">
        <f>ROUND(IF('Indicator Data'!K117=0,0,IF('Indicator Data'!K117&gt;AG$194,10,IF('Indicator Data'!K117&lt;AG$195,0,10-(AG$194-'Indicator Data'!K117)/(AG$194-AG$195)*10))),1)</f>
        <v>3</v>
      </c>
      <c r="AH114" s="59">
        <f t="shared" si="107"/>
        <v>7.8</v>
      </c>
      <c r="AI114" s="59">
        <f t="shared" si="108"/>
        <v>0.1</v>
      </c>
      <c r="AJ114" s="59">
        <f t="shared" si="109"/>
        <v>0</v>
      </c>
      <c r="AK114" s="59">
        <f t="shared" si="110"/>
        <v>0</v>
      </c>
      <c r="AL114" s="59">
        <f t="shared" si="111"/>
        <v>0</v>
      </c>
      <c r="AM114" s="59">
        <f t="shared" si="112"/>
        <v>0</v>
      </c>
      <c r="AN114" s="59">
        <f t="shared" si="113"/>
        <v>4.5</v>
      </c>
      <c r="AO114" s="61">
        <f t="shared" si="114"/>
        <v>5.0999999999999996</v>
      </c>
      <c r="AP114" s="61">
        <f t="shared" si="115"/>
        <v>5.6</v>
      </c>
      <c r="AQ114" s="61">
        <f t="shared" si="116"/>
        <v>0</v>
      </c>
      <c r="AR114" s="61">
        <f t="shared" si="117"/>
        <v>0</v>
      </c>
      <c r="AS114" s="59">
        <f t="shared" si="118"/>
        <v>3.8</v>
      </c>
      <c r="AT114" s="59">
        <f>IF('Indicator Data'!L117="No data","x",IF('Indicator Data'!BE117&lt;1000,"x",ROUND((IF('Indicator Data'!L117&gt;AT$194,10,IF('Indicator Data'!L117&lt;AT$195,0,10-(AT$194-'Indicator Data'!L117)/(AT$194-AT$195)*10))),1)))</f>
        <v>7.1</v>
      </c>
      <c r="AU114" s="61">
        <f t="shared" si="119"/>
        <v>5.5</v>
      </c>
      <c r="AV114" s="62">
        <f t="shared" si="120"/>
        <v>3.7</v>
      </c>
      <c r="AW114" s="59">
        <f>ROUND(IF('Indicator Data'!M117=0,0,IF('Indicator Data'!M117&gt;AW$194,10,IF('Indicator Data'!M117&lt;AW$195,0,10-(AW$194-'Indicator Data'!M117)/(AW$194-AW$195)*10))),1)</f>
        <v>0.7</v>
      </c>
      <c r="AX114" s="59">
        <f>ROUND(IF('Indicator Data'!N117=0,0,IF(LOG('Indicator Data'!N117)&gt;LOG(AX$194),10,IF(LOG('Indicator Data'!N117)&lt;LOG(AX$195),0,10-(LOG(AX$194)-LOG('Indicator Data'!N117))/(LOG(AX$194)-LOG(AX$195))*10))),1)</f>
        <v>0</v>
      </c>
      <c r="AY114" s="61">
        <f t="shared" si="121"/>
        <v>0.4</v>
      </c>
      <c r="AZ114" s="59">
        <f>'Indicator Data'!O117</f>
        <v>0</v>
      </c>
      <c r="BA114" s="59">
        <f>'Indicator Data'!P117</f>
        <v>0</v>
      </c>
      <c r="BB114" s="61">
        <f t="shared" si="122"/>
        <v>0</v>
      </c>
      <c r="BC114" s="62">
        <f t="shared" si="123"/>
        <v>0.3</v>
      </c>
      <c r="BD114" s="16"/>
      <c r="BE114" s="108"/>
    </row>
    <row r="115" spans="1:57" s="4" customFormat="1" x14ac:dyDescent="0.25">
      <c r="A115" s="131" t="s">
        <v>211</v>
      </c>
      <c r="B115" s="63" t="s">
        <v>210</v>
      </c>
      <c r="C115" s="59">
        <f>ROUND(IF('Indicator Data'!C118=0,0.1,IF(LOG('Indicator Data'!C118)&gt;C$194,10,IF(LOG('Indicator Data'!C118)&lt;C$195,0,10-(C$194-LOG('Indicator Data'!C118))/(C$194-C$195)*10))),1)</f>
        <v>5.5</v>
      </c>
      <c r="D115" s="59">
        <f>ROUND(IF('Indicator Data'!D118=0,0.1,IF(LOG('Indicator Data'!D118)&gt;D$194,10,IF(LOG('Indicator Data'!D118)&lt;D$195,0,10-(D$194-LOG('Indicator Data'!D118))/(D$194-D$195)*10))),1)</f>
        <v>5</v>
      </c>
      <c r="E115" s="59">
        <f t="shared" si="93"/>
        <v>5.3</v>
      </c>
      <c r="F115" s="59">
        <f>ROUND(IF('Indicator Data'!E118="No data",0.1,IF('Indicator Data'!E118=0,0,IF(LOG('Indicator Data'!E118)&gt;F$194,10,IF(LOG('Indicator Data'!E118)&lt;F$195,0,10-(F$194-LOG('Indicator Data'!E118))/(F$194-F$195)*10)))),1)</f>
        <v>5.3</v>
      </c>
      <c r="G115" s="59">
        <f>ROUND(IF('Indicator Data'!F118=0,0,IF(LOG('Indicator Data'!F118)&gt;G$194,10,IF(LOG('Indicator Data'!F118)&lt;G$195,0,10-(G$194-LOG('Indicator Data'!F118))/(G$194-G$195)*10))),1)</f>
        <v>0</v>
      </c>
      <c r="H115" s="59">
        <f>ROUND(IF('Indicator Data'!G118=0,0,IF(LOG('Indicator Data'!G118)&gt;H$194,10,IF(LOG('Indicator Data'!G118)&lt;H$195,0,10-(H$194-LOG('Indicator Data'!G118))/(H$194-H$195)*10))),1)</f>
        <v>0</v>
      </c>
      <c r="I115" s="59">
        <f>ROUND(IF('Indicator Data'!H118=0,0,IF(LOG('Indicator Data'!H118)&gt;I$194,10,IF(LOG('Indicator Data'!H118)&lt;I$195,0,10-(I$194-LOG('Indicator Data'!H118))/(I$194-I$195)*10))),1)</f>
        <v>0</v>
      </c>
      <c r="J115" s="59">
        <f t="shared" si="94"/>
        <v>0</v>
      </c>
      <c r="K115" s="59">
        <f>ROUND(IF('Indicator Data'!I118=0,0,IF(LOG('Indicator Data'!I118)&gt;K$194,10,IF(LOG('Indicator Data'!I118)&lt;K$195,0,10-(K$194-LOG('Indicator Data'!I118))/(K$194-K$195)*10))),1)</f>
        <v>0</v>
      </c>
      <c r="L115" s="59">
        <f t="shared" si="95"/>
        <v>0</v>
      </c>
      <c r="M115" s="59">
        <f>ROUND(IF('Indicator Data'!J118=0,0,IF(LOG('Indicator Data'!J118)&gt;M$194,10,IF(LOG('Indicator Data'!J118)&lt;M$195,0,10-(M$194-LOG('Indicator Data'!J118))/(M$194-M$195)*10))),1)</f>
        <v>7.8</v>
      </c>
      <c r="N115" s="60">
        <f>'Indicator Data'!C118/'Indicator Data'!$BD118</f>
        <v>6.0298006868841078E-4</v>
      </c>
      <c r="O115" s="60">
        <f>'Indicator Data'!D118/'Indicator Data'!$BD118</f>
        <v>1.1701888016964409E-4</v>
      </c>
      <c r="P115" s="60">
        <f>IF(F115=0.1,0,'Indicator Data'!E118/'Indicator Data'!$BD118)</f>
        <v>5.0694553263802514E-3</v>
      </c>
      <c r="Q115" s="60">
        <f>'Indicator Data'!F118/'Indicator Data'!$BD118</f>
        <v>0</v>
      </c>
      <c r="R115" s="60">
        <f>'Indicator Data'!G118/'Indicator Data'!$BD118</f>
        <v>0</v>
      </c>
      <c r="S115" s="60">
        <f>'Indicator Data'!H118/'Indicator Data'!$BD118</f>
        <v>0</v>
      </c>
      <c r="T115" s="60">
        <f>'Indicator Data'!I118/'Indicator Data'!$BD118</f>
        <v>0</v>
      </c>
      <c r="U115" s="60">
        <f>'Indicator Data'!J118/'Indicator Data'!$BD118</f>
        <v>5.0135136178515796E-3</v>
      </c>
      <c r="V115" s="59">
        <f t="shared" si="96"/>
        <v>3</v>
      </c>
      <c r="W115" s="59">
        <f t="shared" si="97"/>
        <v>1.2</v>
      </c>
      <c r="X115" s="59">
        <f t="shared" si="98"/>
        <v>2.1</v>
      </c>
      <c r="Y115" s="59">
        <f t="shared" si="99"/>
        <v>3.4</v>
      </c>
      <c r="Z115" s="59">
        <f t="shared" si="100"/>
        <v>0</v>
      </c>
      <c r="AA115" s="59">
        <f t="shared" si="101"/>
        <v>0</v>
      </c>
      <c r="AB115" s="59">
        <f t="shared" si="102"/>
        <v>0</v>
      </c>
      <c r="AC115" s="59">
        <f t="shared" si="103"/>
        <v>0</v>
      </c>
      <c r="AD115" s="59">
        <f t="shared" si="104"/>
        <v>0</v>
      </c>
      <c r="AE115" s="59">
        <f t="shared" si="105"/>
        <v>0</v>
      </c>
      <c r="AF115" s="59">
        <f t="shared" si="106"/>
        <v>1.7</v>
      </c>
      <c r="AG115" s="59">
        <f>ROUND(IF('Indicator Data'!K118=0,0,IF('Indicator Data'!K118&gt;AG$194,10,IF('Indicator Data'!K118&lt;AG$195,0,10-(AG$194-'Indicator Data'!K118)/(AG$194-AG$195)*10))),1)</f>
        <v>1</v>
      </c>
      <c r="AH115" s="59">
        <f t="shared" si="107"/>
        <v>4.3</v>
      </c>
      <c r="AI115" s="59">
        <f t="shared" si="108"/>
        <v>3.1</v>
      </c>
      <c r="AJ115" s="59">
        <f t="shared" si="109"/>
        <v>0</v>
      </c>
      <c r="AK115" s="59">
        <f t="shared" si="110"/>
        <v>0</v>
      </c>
      <c r="AL115" s="59">
        <f t="shared" si="111"/>
        <v>0</v>
      </c>
      <c r="AM115" s="59">
        <f t="shared" si="112"/>
        <v>0</v>
      </c>
      <c r="AN115" s="59">
        <f t="shared" si="113"/>
        <v>5.5</v>
      </c>
      <c r="AO115" s="61">
        <f t="shared" si="114"/>
        <v>3.9</v>
      </c>
      <c r="AP115" s="61">
        <f t="shared" si="115"/>
        <v>4.4000000000000004</v>
      </c>
      <c r="AQ115" s="61">
        <f t="shared" si="116"/>
        <v>0</v>
      </c>
      <c r="AR115" s="61">
        <f t="shared" si="117"/>
        <v>0</v>
      </c>
      <c r="AS115" s="59">
        <f t="shared" si="118"/>
        <v>3.3</v>
      </c>
      <c r="AT115" s="59">
        <f>IF('Indicator Data'!L118="No data","x",IF('Indicator Data'!BE118&lt;1000,"x",ROUND((IF('Indicator Data'!L118&gt;AT$194,10,IF('Indicator Data'!L118&lt;AT$195,0,10-(AT$194-'Indicator Data'!L118)/(AT$194-AT$195)*10))),1)))</f>
        <v>8.1</v>
      </c>
      <c r="AU115" s="61">
        <f t="shared" si="119"/>
        <v>5.7</v>
      </c>
      <c r="AV115" s="62">
        <f t="shared" si="120"/>
        <v>3.1</v>
      </c>
      <c r="AW115" s="59">
        <f>ROUND(IF('Indicator Data'!M118=0,0,IF('Indicator Data'!M118&gt;AW$194,10,IF('Indicator Data'!M118&lt;AW$195,0,10-(AW$194-'Indicator Data'!M118)/(AW$194-AW$195)*10))),1)</f>
        <v>1</v>
      </c>
      <c r="AX115" s="59">
        <f>ROUND(IF('Indicator Data'!N118=0,0,IF(LOG('Indicator Data'!N118)&gt;LOG(AX$194),10,IF(LOG('Indicator Data'!N118)&lt;LOG(AX$195),0,10-(LOG(AX$194)-LOG('Indicator Data'!N118))/(LOG(AX$194)-LOG(AX$195))*10))),1)</f>
        <v>1.4</v>
      </c>
      <c r="AY115" s="61">
        <f t="shared" si="121"/>
        <v>1.2</v>
      </c>
      <c r="AZ115" s="59">
        <f>'Indicator Data'!O118</f>
        <v>0</v>
      </c>
      <c r="BA115" s="59">
        <f>'Indicator Data'!P118</f>
        <v>0</v>
      </c>
      <c r="BB115" s="61">
        <f t="shared" si="122"/>
        <v>0</v>
      </c>
      <c r="BC115" s="62">
        <f t="shared" si="123"/>
        <v>0.8</v>
      </c>
      <c r="BD115" s="16"/>
      <c r="BE115" s="108"/>
    </row>
    <row r="116" spans="1:57" s="4" customFormat="1" x14ac:dyDescent="0.25">
      <c r="A116" s="131" t="s">
        <v>213</v>
      </c>
      <c r="B116" s="63" t="s">
        <v>212</v>
      </c>
      <c r="C116" s="59">
        <f>ROUND(IF('Indicator Data'!C119=0,0.1,IF(LOG('Indicator Data'!C119)&gt;C$194,10,IF(LOG('Indicator Data'!C119)&lt;C$195,0,10-(C$194-LOG('Indicator Data'!C119))/(C$194-C$195)*10))),1)</f>
        <v>5</v>
      </c>
      <c r="D116" s="59">
        <f>ROUND(IF('Indicator Data'!D119=0,0.1,IF(LOG('Indicator Data'!D119)&gt;D$194,10,IF(LOG('Indicator Data'!D119)&lt;D$195,0,10-(D$194-LOG('Indicator Data'!D119))/(D$194-D$195)*10))),1)</f>
        <v>0.1</v>
      </c>
      <c r="E116" s="59">
        <f t="shared" si="93"/>
        <v>2.9</v>
      </c>
      <c r="F116" s="59">
        <f>ROUND(IF('Indicator Data'!E119="No data",0.1,IF('Indicator Data'!E119=0,0,IF(LOG('Indicator Data'!E119)&gt;F$194,10,IF(LOG('Indicator Data'!E119)&lt;F$195,0,10-(F$194-LOG('Indicator Data'!E119))/(F$194-F$195)*10)))),1)</f>
        <v>4.0999999999999996</v>
      </c>
      <c r="G116" s="59">
        <f>ROUND(IF('Indicator Data'!F119=0,0,IF(LOG('Indicator Data'!F119)&gt;G$194,10,IF(LOG('Indicator Data'!F119)&lt;G$195,0,10-(G$194-LOG('Indicator Data'!F119))/(G$194-G$195)*10))),1)</f>
        <v>5.6</v>
      </c>
      <c r="H116" s="59">
        <f>ROUND(IF('Indicator Data'!G119=0,0,IF(LOG('Indicator Data'!G119)&gt;H$194,10,IF(LOG('Indicator Data'!G119)&lt;H$195,0,10-(H$194-LOG('Indicator Data'!G119))/(H$194-H$195)*10))),1)</f>
        <v>0</v>
      </c>
      <c r="I116" s="59">
        <f>ROUND(IF('Indicator Data'!H119=0,0,IF(LOG('Indicator Data'!H119)&gt;I$194,10,IF(LOG('Indicator Data'!H119)&lt;I$195,0,10-(I$194-LOG('Indicator Data'!H119))/(I$194-I$195)*10))),1)</f>
        <v>0</v>
      </c>
      <c r="J116" s="59">
        <f t="shared" si="94"/>
        <v>0</v>
      </c>
      <c r="K116" s="59">
        <f>ROUND(IF('Indicator Data'!I119=0,0,IF(LOG('Indicator Data'!I119)&gt;K$194,10,IF(LOG('Indicator Data'!I119)&lt;K$195,0,10-(K$194-LOG('Indicator Data'!I119))/(K$194-K$195)*10))),1)</f>
        <v>0</v>
      </c>
      <c r="L116" s="59">
        <f t="shared" si="95"/>
        <v>0</v>
      </c>
      <c r="M116" s="59">
        <f>ROUND(IF('Indicator Data'!J119=0,0,IF(LOG('Indicator Data'!J119)&gt;M$194,10,IF(LOG('Indicator Data'!J119)&lt;M$195,0,10-(M$194-LOG('Indicator Data'!J119))/(M$194-M$195)*10))),1)</f>
        <v>0</v>
      </c>
      <c r="N116" s="60">
        <f>'Indicator Data'!C119/'Indicator Data'!$BD119</f>
        <v>1.6371416912383491E-3</v>
      </c>
      <c r="O116" s="60">
        <f>'Indicator Data'!D119/'Indicator Data'!$BD119</f>
        <v>0</v>
      </c>
      <c r="P116" s="60">
        <f>IF(F116=0.1,0,'Indicator Data'!E119/'Indicator Data'!$BD119)</f>
        <v>6.9227822609948262E-3</v>
      </c>
      <c r="Q116" s="60">
        <f>'Indicator Data'!F119/'Indicator Data'!$BD119</f>
        <v>3.6477973201899801E-5</v>
      </c>
      <c r="R116" s="60">
        <f>'Indicator Data'!G119/'Indicator Data'!$BD119</f>
        <v>0</v>
      </c>
      <c r="S116" s="60">
        <f>'Indicator Data'!H119/'Indicator Data'!$BD119</f>
        <v>0</v>
      </c>
      <c r="T116" s="60">
        <f>'Indicator Data'!I119/'Indicator Data'!$BD119</f>
        <v>0</v>
      </c>
      <c r="U116" s="60">
        <f>'Indicator Data'!J119/'Indicator Data'!$BD119</f>
        <v>0</v>
      </c>
      <c r="V116" s="59">
        <f t="shared" si="96"/>
        <v>8.1999999999999993</v>
      </c>
      <c r="W116" s="59">
        <f t="shared" si="97"/>
        <v>0</v>
      </c>
      <c r="X116" s="59">
        <f t="shared" si="98"/>
        <v>5.4</v>
      </c>
      <c r="Y116" s="59">
        <f t="shared" si="99"/>
        <v>4.5999999999999996</v>
      </c>
      <c r="Z116" s="59">
        <f t="shared" si="100"/>
        <v>9</v>
      </c>
      <c r="AA116" s="59">
        <f t="shared" si="101"/>
        <v>0</v>
      </c>
      <c r="AB116" s="59">
        <f t="shared" si="102"/>
        <v>0</v>
      </c>
      <c r="AC116" s="59">
        <f t="shared" si="103"/>
        <v>0</v>
      </c>
      <c r="AD116" s="59">
        <f t="shared" si="104"/>
        <v>0</v>
      </c>
      <c r="AE116" s="59">
        <f t="shared" si="105"/>
        <v>0</v>
      </c>
      <c r="AF116" s="59">
        <f t="shared" si="106"/>
        <v>0</v>
      </c>
      <c r="AG116" s="59">
        <f>ROUND(IF('Indicator Data'!K119=0,0,IF('Indicator Data'!K119&gt;AG$194,10,IF('Indicator Data'!K119&lt;AG$195,0,10-(AG$194-'Indicator Data'!K119)/(AG$194-AG$195)*10))),1)</f>
        <v>0</v>
      </c>
      <c r="AH116" s="59">
        <f t="shared" si="107"/>
        <v>6.6</v>
      </c>
      <c r="AI116" s="59">
        <f t="shared" si="108"/>
        <v>0.1</v>
      </c>
      <c r="AJ116" s="59">
        <f t="shared" si="109"/>
        <v>0</v>
      </c>
      <c r="AK116" s="59">
        <f t="shared" si="110"/>
        <v>0</v>
      </c>
      <c r="AL116" s="59">
        <f t="shared" si="111"/>
        <v>0</v>
      </c>
      <c r="AM116" s="59">
        <f t="shared" si="112"/>
        <v>0</v>
      </c>
      <c r="AN116" s="59">
        <f t="shared" si="113"/>
        <v>0</v>
      </c>
      <c r="AO116" s="61">
        <f t="shared" si="114"/>
        <v>4.3</v>
      </c>
      <c r="AP116" s="61">
        <f t="shared" si="115"/>
        <v>4.4000000000000004</v>
      </c>
      <c r="AQ116" s="61">
        <f t="shared" si="116"/>
        <v>7.7</v>
      </c>
      <c r="AR116" s="61">
        <f t="shared" si="117"/>
        <v>0</v>
      </c>
      <c r="AS116" s="59">
        <f t="shared" si="118"/>
        <v>0</v>
      </c>
      <c r="AT116" s="59">
        <f>IF('Indicator Data'!L119="No data","x",IF('Indicator Data'!BE119&lt;1000,"x",ROUND((IF('Indicator Data'!L119&gt;AT$194,10,IF('Indicator Data'!L119&lt;AT$195,0,10-(AT$194-'Indicator Data'!L119)/(AT$194-AT$195)*10))),1)))</f>
        <v>4</v>
      </c>
      <c r="AU116" s="61">
        <f t="shared" si="119"/>
        <v>2</v>
      </c>
      <c r="AV116" s="62">
        <f t="shared" si="120"/>
        <v>4.2</v>
      </c>
      <c r="AW116" s="59">
        <f>ROUND(IF('Indicator Data'!M119=0,0,IF('Indicator Data'!M119&gt;AW$194,10,IF('Indicator Data'!M119&lt;AW$195,0,10-(AW$194-'Indicator Data'!M119)/(AW$194-AW$195)*10))),1)</f>
        <v>0.1</v>
      </c>
      <c r="AX116" s="59">
        <f>ROUND(IF('Indicator Data'!N119=0,0,IF(LOG('Indicator Data'!N119)&gt;LOG(AX$194),10,IF(LOG('Indicator Data'!N119)&lt;LOG(AX$195),0,10-(LOG(AX$194)-LOG('Indicator Data'!N119))/(LOG(AX$194)-LOG(AX$195))*10))),1)</f>
        <v>0</v>
      </c>
      <c r="AY116" s="61">
        <f t="shared" si="121"/>
        <v>0.1</v>
      </c>
      <c r="AZ116" s="59">
        <f>'Indicator Data'!O119</f>
        <v>0</v>
      </c>
      <c r="BA116" s="59">
        <f>'Indicator Data'!P119</f>
        <v>0</v>
      </c>
      <c r="BB116" s="61">
        <f t="shared" si="122"/>
        <v>0</v>
      </c>
      <c r="BC116" s="62">
        <f t="shared" si="123"/>
        <v>0.1</v>
      </c>
      <c r="BD116" s="16"/>
      <c r="BE116" s="108"/>
    </row>
    <row r="117" spans="1:57" s="4" customFormat="1" x14ac:dyDescent="0.25">
      <c r="A117" s="131" t="s">
        <v>215</v>
      </c>
      <c r="B117" s="63" t="s">
        <v>214</v>
      </c>
      <c r="C117" s="59">
        <f>ROUND(IF('Indicator Data'!C120=0,0.1,IF(LOG('Indicator Data'!C120)&gt;C$194,10,IF(LOG('Indicator Data'!C120)&lt;C$195,0,10-(C$194-LOG('Indicator Data'!C120))/(C$194-C$195)*10))),1)</f>
        <v>7.8</v>
      </c>
      <c r="D117" s="59">
        <f>ROUND(IF('Indicator Data'!D120=0,0.1,IF(LOG('Indicator Data'!D120)&gt;D$194,10,IF(LOG('Indicator Data'!D120)&lt;D$195,0,10-(D$194-LOG('Indicator Data'!D120))/(D$194-D$195)*10))),1)</f>
        <v>0.1</v>
      </c>
      <c r="E117" s="59">
        <f t="shared" si="93"/>
        <v>5.0999999999999996</v>
      </c>
      <c r="F117" s="59">
        <f>ROUND(IF('Indicator Data'!E120="No data",0.1,IF('Indicator Data'!E120=0,0,IF(LOG('Indicator Data'!E120)&gt;F$194,10,IF(LOG('Indicator Data'!E120)&lt;F$195,0,10-(F$194-LOG('Indicator Data'!E120))/(F$194-F$195)*10)))),1)</f>
        <v>7.8</v>
      </c>
      <c r="G117" s="59">
        <f>ROUND(IF('Indicator Data'!F120=0,0,IF(LOG('Indicator Data'!F120)&gt;G$194,10,IF(LOG('Indicator Data'!F120)&lt;G$195,0,10-(G$194-LOG('Indicator Data'!F120))/(G$194-G$195)*10))),1)</f>
        <v>6.7</v>
      </c>
      <c r="H117" s="59">
        <f>ROUND(IF('Indicator Data'!G120=0,0,IF(LOG('Indicator Data'!G120)&gt;H$194,10,IF(LOG('Indicator Data'!G120)&lt;H$195,0,10-(H$194-LOG('Indicator Data'!G120))/(H$194-H$195)*10))),1)</f>
        <v>0</v>
      </c>
      <c r="I117" s="59">
        <f>ROUND(IF('Indicator Data'!H120=0,0,IF(LOG('Indicator Data'!H120)&gt;I$194,10,IF(LOG('Indicator Data'!H120)&lt;I$195,0,10-(I$194-LOG('Indicator Data'!H120))/(I$194-I$195)*10))),1)</f>
        <v>0</v>
      </c>
      <c r="J117" s="59">
        <f t="shared" si="94"/>
        <v>0</v>
      </c>
      <c r="K117" s="59">
        <f>ROUND(IF('Indicator Data'!I120=0,0,IF(LOG('Indicator Data'!I120)&gt;K$194,10,IF(LOG('Indicator Data'!I120)&lt;K$195,0,10-(K$194-LOG('Indicator Data'!I120))/(K$194-K$195)*10))),1)</f>
        <v>0</v>
      </c>
      <c r="L117" s="59">
        <f t="shared" si="95"/>
        <v>0</v>
      </c>
      <c r="M117" s="59">
        <f>ROUND(IF('Indicator Data'!J120=0,0,IF(LOG('Indicator Data'!J120)&gt;M$194,10,IF(LOG('Indicator Data'!J120)&lt;M$195,0,10-(M$194-LOG('Indicator Data'!J120))/(M$194-M$195)*10))),1)</f>
        <v>7.3</v>
      </c>
      <c r="N117" s="60">
        <f>'Indicator Data'!C120/'Indicator Data'!$BD120</f>
        <v>4.0089831654903732E-4</v>
      </c>
      <c r="O117" s="60">
        <f>'Indicator Data'!D120/'Indicator Data'!$BD120</f>
        <v>0</v>
      </c>
      <c r="P117" s="60">
        <f>IF(F117=0.1,0,'Indicator Data'!E120/'Indicator Data'!$BD120)</f>
        <v>3.9729852190658211E-3</v>
      </c>
      <c r="Q117" s="60">
        <f>'Indicator Data'!F120/'Indicator Data'!$BD120</f>
        <v>3.1721616882138507E-6</v>
      </c>
      <c r="R117" s="60">
        <f>'Indicator Data'!G120/'Indicator Data'!$BD120</f>
        <v>0</v>
      </c>
      <c r="S117" s="60">
        <f>'Indicator Data'!H120/'Indicator Data'!$BD120</f>
        <v>0</v>
      </c>
      <c r="T117" s="60">
        <f>'Indicator Data'!I120/'Indicator Data'!$BD120</f>
        <v>0</v>
      </c>
      <c r="U117" s="60">
        <f>'Indicator Data'!J120/'Indicator Data'!$BD120</f>
        <v>2.4346181726643597E-4</v>
      </c>
      <c r="V117" s="59">
        <f t="shared" si="96"/>
        <v>2</v>
      </c>
      <c r="W117" s="59">
        <f t="shared" si="97"/>
        <v>0</v>
      </c>
      <c r="X117" s="59">
        <f t="shared" si="98"/>
        <v>1</v>
      </c>
      <c r="Y117" s="59">
        <f t="shared" si="99"/>
        <v>2.6</v>
      </c>
      <c r="Z117" s="59">
        <f t="shared" si="100"/>
        <v>6.7</v>
      </c>
      <c r="AA117" s="59">
        <f t="shared" si="101"/>
        <v>0</v>
      </c>
      <c r="AB117" s="59">
        <f t="shared" si="102"/>
        <v>0</v>
      </c>
      <c r="AC117" s="59">
        <f t="shared" si="103"/>
        <v>0</v>
      </c>
      <c r="AD117" s="59">
        <f t="shared" si="104"/>
        <v>0</v>
      </c>
      <c r="AE117" s="59">
        <f t="shared" si="105"/>
        <v>0</v>
      </c>
      <c r="AF117" s="59">
        <f t="shared" si="106"/>
        <v>0.1</v>
      </c>
      <c r="AG117" s="59">
        <f>ROUND(IF('Indicator Data'!K120=0,0,IF('Indicator Data'!K120&gt;AG$194,10,IF('Indicator Data'!K120&lt;AG$195,0,10-(AG$194-'Indicator Data'!K120)/(AG$194-AG$195)*10))),1)</f>
        <v>2</v>
      </c>
      <c r="AH117" s="59">
        <f t="shared" si="107"/>
        <v>4.9000000000000004</v>
      </c>
      <c r="AI117" s="59">
        <f t="shared" si="108"/>
        <v>0.1</v>
      </c>
      <c r="AJ117" s="59">
        <f t="shared" si="109"/>
        <v>0</v>
      </c>
      <c r="AK117" s="59">
        <f t="shared" si="110"/>
        <v>0</v>
      </c>
      <c r="AL117" s="59">
        <f t="shared" si="111"/>
        <v>0</v>
      </c>
      <c r="AM117" s="59">
        <f t="shared" si="112"/>
        <v>0</v>
      </c>
      <c r="AN117" s="59">
        <f t="shared" si="113"/>
        <v>4.5999999999999996</v>
      </c>
      <c r="AO117" s="61">
        <f t="shared" si="114"/>
        <v>3.3</v>
      </c>
      <c r="AP117" s="61">
        <f t="shared" si="115"/>
        <v>5.8</v>
      </c>
      <c r="AQ117" s="61">
        <f t="shared" si="116"/>
        <v>6.7</v>
      </c>
      <c r="AR117" s="61">
        <f t="shared" si="117"/>
        <v>0</v>
      </c>
      <c r="AS117" s="59">
        <f t="shared" si="118"/>
        <v>3.3</v>
      </c>
      <c r="AT117" s="59">
        <f>IF('Indicator Data'!L120="No data","x",IF('Indicator Data'!BE120&lt;1000,"x",ROUND((IF('Indicator Data'!L120&gt;AT$194,10,IF('Indicator Data'!L120&lt;AT$195,0,10-(AT$194-'Indicator Data'!L120)/(AT$194-AT$195)*10))),1)))</f>
        <v>9.1</v>
      </c>
      <c r="AU117" s="61">
        <f t="shared" si="119"/>
        <v>6.2</v>
      </c>
      <c r="AV117" s="62">
        <f t="shared" si="120"/>
        <v>4.8</v>
      </c>
      <c r="AW117" s="59">
        <f>ROUND(IF('Indicator Data'!M120=0,0,IF('Indicator Data'!M120&gt;AW$194,10,IF('Indicator Data'!M120&lt;AW$195,0,10-(AW$194-'Indicator Data'!M120)/(AW$194-AW$195)*10))),1)</f>
        <v>5.3</v>
      </c>
      <c r="AX117" s="59">
        <f>ROUND(IF('Indicator Data'!N120=0,0,IF(LOG('Indicator Data'!N120)&gt;LOG(AX$194),10,IF(LOG('Indicator Data'!N120)&lt;LOG(AX$195),0,10-(LOG(AX$194)-LOG('Indicator Data'!N120))/(LOG(AX$194)-LOG(AX$195))*10))),1)</f>
        <v>7.2</v>
      </c>
      <c r="AY117" s="61">
        <f t="shared" si="121"/>
        <v>6.3</v>
      </c>
      <c r="AZ117" s="59">
        <f>'Indicator Data'!O120</f>
        <v>0</v>
      </c>
      <c r="BA117" s="59">
        <f>'Indicator Data'!P120</f>
        <v>0</v>
      </c>
      <c r="BB117" s="61">
        <f t="shared" si="122"/>
        <v>0</v>
      </c>
      <c r="BC117" s="62">
        <f t="shared" si="123"/>
        <v>4.4000000000000004</v>
      </c>
      <c r="BD117" s="16"/>
      <c r="BE117" s="108"/>
    </row>
    <row r="118" spans="1:57" s="4" customFormat="1" x14ac:dyDescent="0.25">
      <c r="A118" s="131" t="s">
        <v>217</v>
      </c>
      <c r="B118" s="63" t="s">
        <v>216</v>
      </c>
      <c r="C118" s="59">
        <f>ROUND(IF('Indicator Data'!C121=0,0.1,IF(LOG('Indicator Data'!C121)&gt;C$194,10,IF(LOG('Indicator Data'!C121)&lt;C$195,0,10-(C$194-LOG('Indicator Data'!C121))/(C$194-C$195)*10))),1)</f>
        <v>7.1</v>
      </c>
      <c r="D118" s="59">
        <f>ROUND(IF('Indicator Data'!D121=0,0.1,IF(LOG('Indicator Data'!D121)&gt;D$194,10,IF(LOG('Indicator Data'!D121)&lt;D$195,0,10-(D$194-LOG('Indicator Data'!D121))/(D$194-D$195)*10))),1)</f>
        <v>0.1</v>
      </c>
      <c r="E118" s="59">
        <f t="shared" si="93"/>
        <v>4.5</v>
      </c>
      <c r="F118" s="59">
        <f>ROUND(IF('Indicator Data'!E121="No data",0.1,IF('Indicator Data'!E121=0,0,IF(LOG('Indicator Data'!E121)&gt;F$194,10,IF(LOG('Indicator Data'!E121)&lt;F$195,0,10-(F$194-LOG('Indicator Data'!E121))/(F$194-F$195)*10)))),1)</f>
        <v>8</v>
      </c>
      <c r="G118" s="59">
        <f>ROUND(IF('Indicator Data'!F121=0,0,IF(LOG('Indicator Data'!F121)&gt;G$194,10,IF(LOG('Indicator Data'!F121)&lt;G$195,0,10-(G$194-LOG('Indicator Data'!F121))/(G$194-G$195)*10))),1)</f>
        <v>6</v>
      </c>
      <c r="H118" s="59">
        <f>ROUND(IF('Indicator Data'!G121=0,0,IF(LOG('Indicator Data'!G121)&gt;H$194,10,IF(LOG('Indicator Data'!G121)&lt;H$195,0,10-(H$194-LOG('Indicator Data'!G121))/(H$194-H$195)*10))),1)</f>
        <v>7.6</v>
      </c>
      <c r="I118" s="59">
        <f>ROUND(IF('Indicator Data'!H121=0,0,IF(LOG('Indicator Data'!H121)&gt;I$194,10,IF(LOG('Indicator Data'!H121)&lt;I$195,0,10-(I$194-LOG('Indicator Data'!H121))/(I$194-I$195)*10))),1)</f>
        <v>8</v>
      </c>
      <c r="J118" s="59">
        <f t="shared" si="94"/>
        <v>7.8</v>
      </c>
      <c r="K118" s="59">
        <f>ROUND(IF('Indicator Data'!I121=0,0,IF(LOG('Indicator Data'!I121)&gt;K$194,10,IF(LOG('Indicator Data'!I121)&lt;K$195,0,10-(K$194-LOG('Indicator Data'!I121))/(K$194-K$195)*10))),1)</f>
        <v>7.1</v>
      </c>
      <c r="L118" s="59">
        <f t="shared" si="95"/>
        <v>7.5</v>
      </c>
      <c r="M118" s="59">
        <f>ROUND(IF('Indicator Data'!J121=0,0,IF(LOG('Indicator Data'!J121)&gt;M$194,10,IF(LOG('Indicator Data'!J121)&lt;M$195,0,10-(M$194-LOG('Indicator Data'!J121))/(M$194-M$195)*10))),1)</f>
        <v>10</v>
      </c>
      <c r="N118" s="60">
        <f>'Indicator Data'!C121/'Indicator Data'!$BD121</f>
        <v>2.6009922632739657E-4</v>
      </c>
      <c r="O118" s="60">
        <f>'Indicator Data'!D121/'Indicator Data'!$BD121</f>
        <v>0</v>
      </c>
      <c r="P118" s="60">
        <f>IF(F118=0.1,0,'Indicator Data'!E121/'Indicator Data'!$BD121)</f>
        <v>5.6317912923189457E-3</v>
      </c>
      <c r="Q118" s="60">
        <f>'Indicator Data'!F121/'Indicator Data'!$BD121</f>
        <v>1.5372971641915355E-6</v>
      </c>
      <c r="R118" s="60">
        <f>'Indicator Data'!G121/'Indicator Data'!$BD121</f>
        <v>3.9438935059949954E-3</v>
      </c>
      <c r="S118" s="60">
        <f>'Indicator Data'!H121/'Indicator Data'!$BD121</f>
        <v>1.5207516286615464E-4</v>
      </c>
      <c r="T118" s="60">
        <f>'Indicator Data'!I121/'Indicator Data'!$BD121</f>
        <v>1.216258297211268E-3</v>
      </c>
      <c r="U118" s="60">
        <f>'Indicator Data'!J121/'Indicator Data'!$BD121</f>
        <v>1.021358189659855E-2</v>
      </c>
      <c r="V118" s="59">
        <f t="shared" si="96"/>
        <v>1.3</v>
      </c>
      <c r="W118" s="59">
        <f t="shared" si="97"/>
        <v>0</v>
      </c>
      <c r="X118" s="59">
        <f t="shared" si="98"/>
        <v>0.7</v>
      </c>
      <c r="Y118" s="59">
        <f t="shared" si="99"/>
        <v>3.8</v>
      </c>
      <c r="Z118" s="59">
        <f t="shared" si="100"/>
        <v>6</v>
      </c>
      <c r="AA118" s="59">
        <f t="shared" si="101"/>
        <v>2.2000000000000002</v>
      </c>
      <c r="AB118" s="59">
        <f t="shared" si="102"/>
        <v>0.3</v>
      </c>
      <c r="AC118" s="59">
        <f t="shared" si="103"/>
        <v>1.3</v>
      </c>
      <c r="AD118" s="59">
        <f t="shared" si="104"/>
        <v>1.2</v>
      </c>
      <c r="AE118" s="59">
        <f t="shared" si="105"/>
        <v>1.3</v>
      </c>
      <c r="AF118" s="59">
        <f t="shared" si="106"/>
        <v>3.4</v>
      </c>
      <c r="AG118" s="59">
        <f>ROUND(IF('Indicator Data'!K121=0,0,IF('Indicator Data'!K121&gt;AG$194,10,IF('Indicator Data'!K121&lt;AG$195,0,10-(AG$194-'Indicator Data'!K121)/(AG$194-AG$195)*10))),1)</f>
        <v>10</v>
      </c>
      <c r="AH118" s="59">
        <f t="shared" si="107"/>
        <v>4.2</v>
      </c>
      <c r="AI118" s="59">
        <f t="shared" si="108"/>
        <v>0.1</v>
      </c>
      <c r="AJ118" s="59">
        <f t="shared" si="109"/>
        <v>4.9000000000000004</v>
      </c>
      <c r="AK118" s="59">
        <f t="shared" si="110"/>
        <v>4.2</v>
      </c>
      <c r="AL118" s="59">
        <f t="shared" si="111"/>
        <v>4.5999999999999996</v>
      </c>
      <c r="AM118" s="59">
        <f t="shared" si="112"/>
        <v>4.2</v>
      </c>
      <c r="AN118" s="59">
        <f t="shared" si="113"/>
        <v>8.1999999999999993</v>
      </c>
      <c r="AO118" s="61">
        <f t="shared" si="114"/>
        <v>2.8</v>
      </c>
      <c r="AP118" s="61">
        <f t="shared" si="115"/>
        <v>6.3</v>
      </c>
      <c r="AQ118" s="61">
        <f t="shared" si="116"/>
        <v>6</v>
      </c>
      <c r="AR118" s="61">
        <f t="shared" si="117"/>
        <v>5.2</v>
      </c>
      <c r="AS118" s="59">
        <f t="shared" si="118"/>
        <v>9.1</v>
      </c>
      <c r="AT118" s="59">
        <f>IF('Indicator Data'!L121="No data","x",IF('Indicator Data'!BE121&lt;1000,"x",ROUND((IF('Indicator Data'!L121&gt;AT$194,10,IF('Indicator Data'!L121&lt;AT$195,0,10-(AT$194-'Indicator Data'!L121)/(AT$194-AT$195)*10))),1)))</f>
        <v>6.1</v>
      </c>
      <c r="AU118" s="61">
        <f t="shared" si="119"/>
        <v>7.6</v>
      </c>
      <c r="AV118" s="62">
        <f t="shared" si="120"/>
        <v>5.8</v>
      </c>
      <c r="AW118" s="59">
        <f>ROUND(IF('Indicator Data'!M121=0,0,IF('Indicator Data'!M121&gt;AW$194,10,IF('Indicator Data'!M121&lt;AW$195,0,10-(AW$194-'Indicator Data'!M121)/(AW$194-AW$195)*10))),1)</f>
        <v>5.8</v>
      </c>
      <c r="AX118" s="59">
        <f>ROUND(IF('Indicator Data'!N121=0,0,IF(LOG('Indicator Data'!N121)&gt;LOG(AX$194),10,IF(LOG('Indicator Data'!N121)&lt;LOG(AX$195),0,10-(LOG(AX$194)-LOG('Indicator Data'!N121))/(LOG(AX$194)-LOG(AX$195))*10))),1)</f>
        <v>6.7</v>
      </c>
      <c r="AY118" s="61">
        <f t="shared" si="121"/>
        <v>6.3</v>
      </c>
      <c r="AZ118" s="59">
        <f>'Indicator Data'!O121</f>
        <v>0</v>
      </c>
      <c r="BA118" s="59">
        <f>'Indicator Data'!P121</f>
        <v>0</v>
      </c>
      <c r="BB118" s="61">
        <f t="shared" si="122"/>
        <v>0</v>
      </c>
      <c r="BC118" s="62">
        <f t="shared" si="123"/>
        <v>4.4000000000000004</v>
      </c>
      <c r="BD118" s="16"/>
      <c r="BE118" s="108"/>
    </row>
    <row r="119" spans="1:57" s="4" customFormat="1" x14ac:dyDescent="0.25">
      <c r="A119" s="131" t="s">
        <v>370</v>
      </c>
      <c r="B119" s="63" t="s">
        <v>218</v>
      </c>
      <c r="C119" s="59">
        <f>ROUND(IF('Indicator Data'!C122=0,0.1,IF(LOG('Indicator Data'!C122)&gt;C$194,10,IF(LOG('Indicator Data'!C122)&lt;C$195,0,10-(C$194-LOG('Indicator Data'!C122))/(C$194-C$195)*10))),1)</f>
        <v>10</v>
      </c>
      <c r="D119" s="59">
        <f>ROUND(IF('Indicator Data'!D122=0,0.1,IF(LOG('Indicator Data'!D122)&gt;D$194,10,IF(LOG('Indicator Data'!D122)&lt;D$195,0,10-(D$194-LOG('Indicator Data'!D122))/(D$194-D$195)*10))),1)</f>
        <v>10</v>
      </c>
      <c r="E119" s="59">
        <f t="shared" si="93"/>
        <v>10</v>
      </c>
      <c r="F119" s="59">
        <f>ROUND(IF('Indicator Data'!E122="No data",0.1,IF('Indicator Data'!E122=0,0,IF(LOG('Indicator Data'!E122)&gt;F$194,10,IF(LOG('Indicator Data'!E122)&lt;F$195,0,10-(F$194-LOG('Indicator Data'!E122))/(F$194-F$195)*10)))),1)</f>
        <v>9.8000000000000007</v>
      </c>
      <c r="G119" s="59">
        <f>ROUND(IF('Indicator Data'!F122=0,0,IF(LOG('Indicator Data'!F122)&gt;G$194,10,IF(LOG('Indicator Data'!F122)&lt;G$195,0,10-(G$194-LOG('Indicator Data'!F122))/(G$194-G$195)*10))),1)</f>
        <v>8.8000000000000007</v>
      </c>
      <c r="H119" s="59">
        <f>ROUND(IF('Indicator Data'!G122=0,0,IF(LOG('Indicator Data'!G122)&gt;H$194,10,IF(LOG('Indicator Data'!G122)&lt;H$195,0,10-(H$194-LOG('Indicator Data'!G122))/(H$194-H$195)*10))),1)</f>
        <v>8.1999999999999993</v>
      </c>
      <c r="I119" s="59">
        <f>ROUND(IF('Indicator Data'!H122=0,0,IF(LOG('Indicator Data'!H122)&gt;I$194,10,IF(LOG('Indicator Data'!H122)&lt;I$195,0,10-(I$194-LOG('Indicator Data'!H122))/(I$194-I$195)*10))),1)</f>
        <v>7.6</v>
      </c>
      <c r="J119" s="59">
        <f t="shared" si="94"/>
        <v>7.9</v>
      </c>
      <c r="K119" s="59">
        <f>ROUND(IF('Indicator Data'!I122=0,0,IF(LOG('Indicator Data'!I122)&gt;K$194,10,IF(LOG('Indicator Data'!I122)&lt;K$195,0,10-(K$194-LOG('Indicator Data'!I122))/(K$194-K$195)*10))),1)</f>
        <v>8</v>
      </c>
      <c r="L119" s="59">
        <f t="shared" si="95"/>
        <v>8</v>
      </c>
      <c r="M119" s="59">
        <f>ROUND(IF('Indicator Data'!J122=0,0,IF(LOG('Indicator Data'!J122)&gt;M$194,10,IF(LOG('Indicator Data'!J122)&lt;M$195,0,10-(M$194-LOG('Indicator Data'!J122))/(M$194-M$195)*10))),1)</f>
        <v>0</v>
      </c>
      <c r="N119" s="60">
        <f>'Indicator Data'!C122/'Indicator Data'!$BD122</f>
        <v>1.9736204204524863E-3</v>
      </c>
      <c r="O119" s="60">
        <f>'Indicator Data'!D122/'Indicator Data'!$BD122</f>
        <v>5.0711335918285957E-4</v>
      </c>
      <c r="P119" s="60">
        <f>IF(F119=0.1,0,'Indicator Data'!E122/'Indicator Data'!$BD122)</f>
        <v>1.5280495809637662E-2</v>
      </c>
      <c r="Q119" s="60">
        <f>'Indicator Data'!F122/'Indicator Data'!$BD122</f>
        <v>3.3603491709086679E-5</v>
      </c>
      <c r="R119" s="60">
        <f>'Indicator Data'!G122/'Indicator Data'!$BD122</f>
        <v>3.6775086254710724E-3</v>
      </c>
      <c r="S119" s="60">
        <f>'Indicator Data'!H122/'Indicator Data'!$BD122</f>
        <v>4.1107674332112838E-5</v>
      </c>
      <c r="T119" s="60">
        <f>'Indicator Data'!I122/'Indicator Data'!$BD122</f>
        <v>1.8706530119676347E-3</v>
      </c>
      <c r="U119" s="60">
        <f>'Indicator Data'!J122/'Indicator Data'!$BD122</f>
        <v>0</v>
      </c>
      <c r="V119" s="59">
        <f t="shared" si="96"/>
        <v>9.9</v>
      </c>
      <c r="W119" s="59">
        <f t="shared" si="97"/>
        <v>5.0999999999999996</v>
      </c>
      <c r="X119" s="59">
        <f t="shared" si="98"/>
        <v>8.4</v>
      </c>
      <c r="Y119" s="59">
        <f t="shared" si="99"/>
        <v>10</v>
      </c>
      <c r="Z119" s="59">
        <f t="shared" si="100"/>
        <v>8.9</v>
      </c>
      <c r="AA119" s="59">
        <f t="shared" si="101"/>
        <v>2</v>
      </c>
      <c r="AB119" s="59">
        <f t="shared" si="102"/>
        <v>0.1</v>
      </c>
      <c r="AC119" s="59">
        <f t="shared" si="103"/>
        <v>1.1000000000000001</v>
      </c>
      <c r="AD119" s="59">
        <f t="shared" si="104"/>
        <v>1.9</v>
      </c>
      <c r="AE119" s="59">
        <f t="shared" si="105"/>
        <v>1.5</v>
      </c>
      <c r="AF119" s="59">
        <f t="shared" si="106"/>
        <v>0</v>
      </c>
      <c r="AG119" s="59">
        <f>ROUND(IF('Indicator Data'!K122=0,0,IF('Indicator Data'!K122&gt;AG$194,10,IF('Indicator Data'!K122&lt;AG$195,0,10-(AG$194-'Indicator Data'!K122)/(AG$194-AG$195)*10))),1)</f>
        <v>0</v>
      </c>
      <c r="AH119" s="59">
        <f t="shared" si="107"/>
        <v>10</v>
      </c>
      <c r="AI119" s="59">
        <f t="shared" si="108"/>
        <v>7.6</v>
      </c>
      <c r="AJ119" s="59">
        <f t="shared" si="109"/>
        <v>5.0999999999999996</v>
      </c>
      <c r="AK119" s="59">
        <f t="shared" si="110"/>
        <v>3.9</v>
      </c>
      <c r="AL119" s="59">
        <f t="shared" si="111"/>
        <v>4.5</v>
      </c>
      <c r="AM119" s="59">
        <f t="shared" si="112"/>
        <v>5</v>
      </c>
      <c r="AN119" s="59">
        <f t="shared" si="113"/>
        <v>0</v>
      </c>
      <c r="AO119" s="61">
        <f t="shared" si="114"/>
        <v>9.4</v>
      </c>
      <c r="AP119" s="61">
        <f t="shared" si="115"/>
        <v>9.9</v>
      </c>
      <c r="AQ119" s="61">
        <f t="shared" si="116"/>
        <v>8.9</v>
      </c>
      <c r="AR119" s="61">
        <f t="shared" si="117"/>
        <v>5.6</v>
      </c>
      <c r="AS119" s="59">
        <f t="shared" si="118"/>
        <v>0</v>
      </c>
      <c r="AT119" s="59">
        <f>IF('Indicator Data'!L122="No data","x",IF('Indicator Data'!BE122&lt;1000,"x",ROUND((IF('Indicator Data'!L122&gt;AT$194,10,IF('Indicator Data'!L122&lt;AT$195,0,10-(AT$194-'Indicator Data'!L122)/(AT$194-AT$195)*10))),1)))</f>
        <v>2</v>
      </c>
      <c r="AU119" s="61">
        <f t="shared" si="119"/>
        <v>1</v>
      </c>
      <c r="AV119" s="62">
        <f t="shared" si="120"/>
        <v>8.1</v>
      </c>
      <c r="AW119" s="59">
        <f>ROUND(IF('Indicator Data'!M122=0,0,IF('Indicator Data'!M122&gt;AW$194,10,IF('Indicator Data'!M122&lt;AW$195,0,10-(AW$194-'Indicator Data'!M122)/(AW$194-AW$195)*10))),1)</f>
        <v>10</v>
      </c>
      <c r="AX119" s="59">
        <f>ROUND(IF('Indicator Data'!N122=0,0,IF(LOG('Indicator Data'!N122)&gt;LOG(AX$194),10,IF(LOG('Indicator Data'!N122)&lt;LOG(AX$195),0,10-(LOG(AX$194)-LOG('Indicator Data'!N122))/(LOG(AX$194)-LOG(AX$195))*10))),1)</f>
        <v>9.1</v>
      </c>
      <c r="AY119" s="61">
        <f t="shared" si="121"/>
        <v>9.6</v>
      </c>
      <c r="AZ119" s="59">
        <f>'Indicator Data'!O122</f>
        <v>0</v>
      </c>
      <c r="BA119" s="59">
        <f>'Indicator Data'!P122</f>
        <v>5</v>
      </c>
      <c r="BB119" s="61">
        <f t="shared" si="122"/>
        <v>9</v>
      </c>
      <c r="BC119" s="62">
        <f t="shared" si="123"/>
        <v>9</v>
      </c>
      <c r="BD119" s="16"/>
      <c r="BE119" s="108"/>
    </row>
    <row r="120" spans="1:57" s="4" customFormat="1" x14ac:dyDescent="0.25">
      <c r="A120" s="131" t="s">
        <v>220</v>
      </c>
      <c r="B120" s="63" t="s">
        <v>219</v>
      </c>
      <c r="C120" s="59">
        <f>ROUND(IF('Indicator Data'!C123=0,0.1,IF(LOG('Indicator Data'!C123)&gt;C$194,10,IF(LOG('Indicator Data'!C123)&lt;C$195,0,10-(C$194-LOG('Indicator Data'!C123))/(C$194-C$195)*10))),1)</f>
        <v>0.1</v>
      </c>
      <c r="D120" s="59">
        <f>ROUND(IF('Indicator Data'!D123=0,0.1,IF(LOG('Indicator Data'!D123)&gt;D$194,10,IF(LOG('Indicator Data'!D123)&lt;D$195,0,10-(D$194-LOG('Indicator Data'!D123))/(D$194-D$195)*10))),1)</f>
        <v>0.1</v>
      </c>
      <c r="E120" s="59">
        <f t="shared" si="93"/>
        <v>0.1</v>
      </c>
      <c r="F120" s="59">
        <f>ROUND(IF('Indicator Data'!E123="No data",0.1,IF('Indicator Data'!E123=0,0,IF(LOG('Indicator Data'!E123)&gt;F$194,10,IF(LOG('Indicator Data'!E123)&lt;F$195,0,10-(F$194-LOG('Indicator Data'!E123))/(F$194-F$195)*10)))),1)</f>
        <v>5.9</v>
      </c>
      <c r="G120" s="59">
        <f>ROUND(IF('Indicator Data'!F123=0,0,IF(LOG('Indicator Data'!F123)&gt;G$194,10,IF(LOG('Indicator Data'!F123)&lt;G$195,0,10-(G$194-LOG('Indicator Data'!F123))/(G$194-G$195)*10))),1)</f>
        <v>0</v>
      </c>
      <c r="H120" s="59">
        <f>ROUND(IF('Indicator Data'!G123=0,0,IF(LOG('Indicator Data'!G123)&gt;H$194,10,IF(LOG('Indicator Data'!G123)&lt;H$195,0,10-(H$194-LOG('Indicator Data'!G123))/(H$194-H$195)*10))),1)</f>
        <v>0</v>
      </c>
      <c r="I120" s="59">
        <f>ROUND(IF('Indicator Data'!H123=0,0,IF(LOG('Indicator Data'!H123)&gt;I$194,10,IF(LOG('Indicator Data'!H123)&lt;I$195,0,10-(I$194-LOG('Indicator Data'!H123))/(I$194-I$195)*10))),1)</f>
        <v>0</v>
      </c>
      <c r="J120" s="59">
        <f t="shared" si="94"/>
        <v>0</v>
      </c>
      <c r="K120" s="59">
        <f>ROUND(IF('Indicator Data'!I123=0,0,IF(LOG('Indicator Data'!I123)&gt;K$194,10,IF(LOG('Indicator Data'!I123)&lt;K$195,0,10-(K$194-LOG('Indicator Data'!I123))/(K$194-K$195)*10))),1)</f>
        <v>0</v>
      </c>
      <c r="L120" s="59">
        <f t="shared" si="95"/>
        <v>0</v>
      </c>
      <c r="M120" s="59">
        <f>ROUND(IF('Indicator Data'!J123=0,0,IF(LOG('Indicator Data'!J123)&gt;M$194,10,IF(LOG('Indicator Data'!J123)&lt;M$195,0,10-(M$194-LOG('Indicator Data'!J123))/(M$194-M$195)*10))),1)</f>
        <v>9.3000000000000007</v>
      </c>
      <c r="N120" s="60">
        <f>'Indicator Data'!C123/'Indicator Data'!$BD123</f>
        <v>0</v>
      </c>
      <c r="O120" s="60">
        <f>'Indicator Data'!D123/'Indicator Data'!$BD123</f>
        <v>0</v>
      </c>
      <c r="P120" s="60">
        <f>IF(F120=0.1,0,'Indicator Data'!E123/'Indicator Data'!$BD123)</f>
        <v>1.10383874227434E-2</v>
      </c>
      <c r="Q120" s="60">
        <f>'Indicator Data'!F123/'Indicator Data'!$BD123</f>
        <v>0</v>
      </c>
      <c r="R120" s="60">
        <f>'Indicator Data'!G123/'Indicator Data'!$BD123</f>
        <v>0</v>
      </c>
      <c r="S120" s="60">
        <f>'Indicator Data'!H123/'Indicator Data'!$BD123</f>
        <v>0</v>
      </c>
      <c r="T120" s="60">
        <f>'Indicator Data'!I123/'Indicator Data'!$BD123</f>
        <v>0</v>
      </c>
      <c r="U120" s="60">
        <f>'Indicator Data'!J123/'Indicator Data'!$BD123</f>
        <v>2.462187610456492E-2</v>
      </c>
      <c r="V120" s="59">
        <f t="shared" si="96"/>
        <v>0</v>
      </c>
      <c r="W120" s="59">
        <f t="shared" si="97"/>
        <v>0</v>
      </c>
      <c r="X120" s="59">
        <f t="shared" si="98"/>
        <v>0</v>
      </c>
      <c r="Y120" s="59">
        <f t="shared" si="99"/>
        <v>7.4</v>
      </c>
      <c r="Z120" s="59">
        <f t="shared" si="100"/>
        <v>0</v>
      </c>
      <c r="AA120" s="59">
        <f t="shared" si="101"/>
        <v>0</v>
      </c>
      <c r="AB120" s="59">
        <f t="shared" si="102"/>
        <v>0</v>
      </c>
      <c r="AC120" s="59">
        <f t="shared" si="103"/>
        <v>0</v>
      </c>
      <c r="AD120" s="59">
        <f t="shared" si="104"/>
        <v>0</v>
      </c>
      <c r="AE120" s="59">
        <f t="shared" si="105"/>
        <v>0</v>
      </c>
      <c r="AF120" s="59">
        <f t="shared" si="106"/>
        <v>8.1999999999999993</v>
      </c>
      <c r="AG120" s="59">
        <f>ROUND(IF('Indicator Data'!K123=0,0,IF('Indicator Data'!K123&gt;AG$194,10,IF('Indicator Data'!K123&lt;AG$195,0,10-(AG$194-'Indicator Data'!K123)/(AG$194-AG$195)*10))),1)</f>
        <v>7.1</v>
      </c>
      <c r="AH120" s="59">
        <f t="shared" si="107"/>
        <v>0.1</v>
      </c>
      <c r="AI120" s="59">
        <f t="shared" si="108"/>
        <v>0.1</v>
      </c>
      <c r="AJ120" s="59">
        <f t="shared" si="109"/>
        <v>0</v>
      </c>
      <c r="AK120" s="59">
        <f t="shared" si="110"/>
        <v>0</v>
      </c>
      <c r="AL120" s="59">
        <f t="shared" si="111"/>
        <v>0</v>
      </c>
      <c r="AM120" s="59">
        <f t="shared" si="112"/>
        <v>0</v>
      </c>
      <c r="AN120" s="59">
        <f t="shared" si="113"/>
        <v>8.8000000000000007</v>
      </c>
      <c r="AO120" s="61">
        <f t="shared" si="114"/>
        <v>0.1</v>
      </c>
      <c r="AP120" s="61">
        <f t="shared" si="115"/>
        <v>6.7</v>
      </c>
      <c r="AQ120" s="61">
        <f t="shared" si="116"/>
        <v>0</v>
      </c>
      <c r="AR120" s="61">
        <f t="shared" si="117"/>
        <v>0</v>
      </c>
      <c r="AS120" s="59">
        <f t="shared" si="118"/>
        <v>8</v>
      </c>
      <c r="AT120" s="59">
        <f>IF('Indicator Data'!L123="No data","x",IF('Indicator Data'!BE123&lt;1000,"x",ROUND((IF('Indicator Data'!L123&gt;AT$194,10,IF('Indicator Data'!L123&lt;AT$195,0,10-(AT$194-'Indicator Data'!L123)/(AT$194-AT$195)*10))),1)))</f>
        <v>9.1</v>
      </c>
      <c r="AU120" s="61">
        <f t="shared" si="119"/>
        <v>8.6</v>
      </c>
      <c r="AV120" s="62">
        <f t="shared" si="120"/>
        <v>4.3</v>
      </c>
      <c r="AW120" s="59">
        <f>ROUND(IF('Indicator Data'!M123=0,0,IF('Indicator Data'!M123&gt;AW$194,10,IF('Indicator Data'!M123&lt;AW$195,0,10-(AW$194-'Indicator Data'!M123)/(AW$194-AW$195)*10))),1)</f>
        <v>0.7</v>
      </c>
      <c r="AX120" s="59">
        <f>ROUND(IF('Indicator Data'!N123=0,0,IF(LOG('Indicator Data'!N123)&gt;LOG(AX$194),10,IF(LOG('Indicator Data'!N123)&lt;LOG(AX$195),0,10-(LOG(AX$194)-LOG('Indicator Data'!N123))/(LOG(AX$194)-LOG(AX$195))*10))),1)</f>
        <v>0</v>
      </c>
      <c r="AY120" s="61">
        <f t="shared" si="121"/>
        <v>0.4</v>
      </c>
      <c r="AZ120" s="59">
        <f>'Indicator Data'!O123</f>
        <v>0</v>
      </c>
      <c r="BA120" s="59">
        <f>'Indicator Data'!P123</f>
        <v>0</v>
      </c>
      <c r="BB120" s="61">
        <f t="shared" si="122"/>
        <v>0</v>
      </c>
      <c r="BC120" s="62">
        <f t="shared" si="123"/>
        <v>0.3</v>
      </c>
      <c r="BD120" s="16"/>
      <c r="BE120" s="108"/>
    </row>
    <row r="121" spans="1:57" s="4" customFormat="1" x14ac:dyDescent="0.25">
      <c r="A121" s="131" t="s">
        <v>222</v>
      </c>
      <c r="B121" s="63" t="s">
        <v>221</v>
      </c>
      <c r="C121" s="59">
        <f>ROUND(IF('Indicator Data'!C124=0,0.1,IF(LOG('Indicator Data'!C124)&gt;C$194,10,IF(LOG('Indicator Data'!C124)&lt;C$195,0,10-(C$194-LOG('Indicator Data'!C124))/(C$194-C$195)*10))),1)</f>
        <v>0.1</v>
      </c>
      <c r="D121" s="59">
        <f>ROUND(IF('Indicator Data'!D124=0,0.1,IF(LOG('Indicator Data'!D124)&gt;D$194,10,IF(LOG('Indicator Data'!D124)&lt;D$195,0,10-(D$194-LOG('Indicator Data'!D124))/(D$194-D$195)*10))),1)</f>
        <v>0.1</v>
      </c>
      <c r="E121" s="59">
        <f t="shared" si="93"/>
        <v>0.1</v>
      </c>
      <c r="F121" s="59">
        <f>ROUND(IF('Indicator Data'!E124="No data",0.1,IF('Indicator Data'!E124=0,0,IF(LOG('Indicator Data'!E124)&gt;F$194,10,IF(LOG('Indicator Data'!E124)&lt;F$195,0,10-(F$194-LOG('Indicator Data'!E124))/(F$194-F$195)*10)))),1)</f>
        <v>0.1</v>
      </c>
      <c r="G121" s="59">
        <f>ROUND(IF('Indicator Data'!F124=0,0,IF(LOG('Indicator Data'!F124)&gt;G$194,10,IF(LOG('Indicator Data'!F124)&lt;G$195,0,10-(G$194-LOG('Indicator Data'!F124))/(G$194-G$195)*10))),1)</f>
        <v>3.4</v>
      </c>
      <c r="H121" s="59">
        <f>ROUND(IF('Indicator Data'!G124=0,0,IF(LOG('Indicator Data'!G124)&gt;H$194,10,IF(LOG('Indicator Data'!G124)&lt;H$195,0,10-(H$194-LOG('Indicator Data'!G124))/(H$194-H$195)*10))),1)</f>
        <v>0</v>
      </c>
      <c r="I121" s="59">
        <f>ROUND(IF('Indicator Data'!H124=0,0,IF(LOG('Indicator Data'!H124)&gt;I$194,10,IF(LOG('Indicator Data'!H124)&lt;I$195,0,10-(I$194-LOG('Indicator Data'!H124))/(I$194-I$195)*10))),1)</f>
        <v>0</v>
      </c>
      <c r="J121" s="59">
        <f t="shared" si="94"/>
        <v>0</v>
      </c>
      <c r="K121" s="59">
        <f>ROUND(IF('Indicator Data'!I124=0,0,IF(LOG('Indicator Data'!I124)&gt;K$194,10,IF(LOG('Indicator Data'!I124)&lt;K$195,0,10-(K$194-LOG('Indicator Data'!I124))/(K$194-K$195)*10))),1)</f>
        <v>0</v>
      </c>
      <c r="L121" s="59">
        <f t="shared" si="95"/>
        <v>0</v>
      </c>
      <c r="M121" s="59">
        <f>ROUND(IF('Indicator Data'!J124=0,0,IF(LOG('Indicator Data'!J124)&gt;M$194,10,IF(LOG('Indicator Data'!J124)&lt;M$195,0,10-(M$194-LOG('Indicator Data'!J124))/(M$194-M$195)*10))),1)</f>
        <v>0</v>
      </c>
      <c r="N121" s="60">
        <f>'Indicator Data'!C124/'Indicator Data'!$BD124</f>
        <v>0</v>
      </c>
      <c r="O121" s="60">
        <f>'Indicator Data'!D124/'Indicator Data'!$BD124</f>
        <v>0</v>
      </c>
      <c r="P121" s="60">
        <f>IF(F121=0.1,0,'Indicator Data'!E124/'Indicator Data'!$BD124)</f>
        <v>0</v>
      </c>
      <c r="Q121" s="60">
        <f>'Indicator Data'!F124/'Indicator Data'!$BD124</f>
        <v>1.0256915050693966E-4</v>
      </c>
      <c r="R121" s="60">
        <f>'Indicator Data'!G124/'Indicator Data'!$BD124</f>
        <v>0</v>
      </c>
      <c r="S121" s="60">
        <f>'Indicator Data'!H124/'Indicator Data'!$BD124</f>
        <v>0</v>
      </c>
      <c r="T121" s="60">
        <f>'Indicator Data'!I124/'Indicator Data'!$BD124</f>
        <v>0</v>
      </c>
      <c r="U121" s="60">
        <f>'Indicator Data'!J124/'Indicator Data'!$BD124</f>
        <v>0</v>
      </c>
      <c r="V121" s="59">
        <f t="shared" si="96"/>
        <v>0</v>
      </c>
      <c r="W121" s="59">
        <f t="shared" si="97"/>
        <v>0</v>
      </c>
      <c r="X121" s="59">
        <f t="shared" si="98"/>
        <v>0</v>
      </c>
      <c r="Y121" s="59">
        <f t="shared" si="99"/>
        <v>0.1</v>
      </c>
      <c r="Z121" s="59">
        <f t="shared" si="100"/>
        <v>10</v>
      </c>
      <c r="AA121" s="59">
        <f t="shared" si="101"/>
        <v>0</v>
      </c>
      <c r="AB121" s="59">
        <f t="shared" si="102"/>
        <v>0</v>
      </c>
      <c r="AC121" s="59">
        <f t="shared" si="103"/>
        <v>0</v>
      </c>
      <c r="AD121" s="59">
        <f t="shared" si="104"/>
        <v>0</v>
      </c>
      <c r="AE121" s="59">
        <f t="shared" si="105"/>
        <v>0</v>
      </c>
      <c r="AF121" s="59">
        <f t="shared" si="106"/>
        <v>0</v>
      </c>
      <c r="AG121" s="59">
        <f>ROUND(IF('Indicator Data'!K124=0,0,IF('Indicator Data'!K124&gt;AG$194,10,IF('Indicator Data'!K124&lt;AG$195,0,10-(AG$194-'Indicator Data'!K124)/(AG$194-AG$195)*10))),1)</f>
        <v>0</v>
      </c>
      <c r="AH121" s="59">
        <f t="shared" si="107"/>
        <v>0.1</v>
      </c>
      <c r="AI121" s="59">
        <f t="shared" si="108"/>
        <v>0.1</v>
      </c>
      <c r="AJ121" s="59">
        <f t="shared" si="109"/>
        <v>0</v>
      </c>
      <c r="AK121" s="59">
        <f t="shared" si="110"/>
        <v>0</v>
      </c>
      <c r="AL121" s="59">
        <f t="shared" si="111"/>
        <v>0</v>
      </c>
      <c r="AM121" s="59">
        <f t="shared" si="112"/>
        <v>0</v>
      </c>
      <c r="AN121" s="59">
        <f t="shared" si="113"/>
        <v>0</v>
      </c>
      <c r="AO121" s="61">
        <f t="shared" si="114"/>
        <v>0.1</v>
      </c>
      <c r="AP121" s="61">
        <f t="shared" si="115"/>
        <v>0.1</v>
      </c>
      <c r="AQ121" s="61">
        <f t="shared" si="116"/>
        <v>8.1999999999999993</v>
      </c>
      <c r="AR121" s="61">
        <f t="shared" si="117"/>
        <v>0</v>
      </c>
      <c r="AS121" s="59">
        <f t="shared" si="118"/>
        <v>0</v>
      </c>
      <c r="AT121" s="59" t="str">
        <f>IF('Indicator Data'!L124="No data","x",IF('Indicator Data'!BE124&lt;1000,"x",ROUND((IF('Indicator Data'!L124&gt;AT$194,10,IF('Indicator Data'!L124&lt;AT$195,0,10-(AT$194-'Indicator Data'!L124)/(AT$194-AT$195)*10))),1)))</f>
        <v>x</v>
      </c>
      <c r="AU121" s="61">
        <f t="shared" si="119"/>
        <v>0</v>
      </c>
      <c r="AV121" s="62">
        <f t="shared" si="120"/>
        <v>2.6</v>
      </c>
      <c r="AW121" s="59">
        <f>ROUND(IF('Indicator Data'!M124=0,0,IF('Indicator Data'!M124&gt;AW$194,10,IF('Indicator Data'!M124&lt;AW$195,0,10-(AW$194-'Indicator Data'!M124)/(AW$194-AW$195)*10))),1)</f>
        <v>0.1</v>
      </c>
      <c r="AX121" s="59">
        <f>ROUND(IF('Indicator Data'!N124=0,0,IF(LOG('Indicator Data'!N124)&gt;LOG(AX$194),10,IF(LOG('Indicator Data'!N124)&lt;LOG(AX$195),0,10-(LOG(AX$194)-LOG('Indicator Data'!N124))/(LOG(AX$194)-LOG(AX$195))*10))),1)</f>
        <v>0</v>
      </c>
      <c r="AY121" s="61">
        <f t="shared" si="121"/>
        <v>0.1</v>
      </c>
      <c r="AZ121" s="59">
        <f>'Indicator Data'!O124</f>
        <v>0</v>
      </c>
      <c r="BA121" s="59">
        <f>'Indicator Data'!P124</f>
        <v>0</v>
      </c>
      <c r="BB121" s="61">
        <f t="shared" si="122"/>
        <v>0</v>
      </c>
      <c r="BC121" s="62">
        <f t="shared" si="123"/>
        <v>0.1</v>
      </c>
      <c r="BD121" s="16"/>
      <c r="BE121" s="108"/>
    </row>
    <row r="122" spans="1:57" s="4" customFormat="1" x14ac:dyDescent="0.25">
      <c r="A122" s="131" t="s">
        <v>224</v>
      </c>
      <c r="B122" s="63" t="s">
        <v>223</v>
      </c>
      <c r="C122" s="59">
        <f>ROUND(IF('Indicator Data'!C125=0,0.1,IF(LOG('Indicator Data'!C125)&gt;C$194,10,IF(LOG('Indicator Data'!C125)&lt;C$195,0,10-(C$194-LOG('Indicator Data'!C125))/(C$194-C$195)*10))),1)</f>
        <v>9.4</v>
      </c>
      <c r="D122" s="59">
        <f>ROUND(IF('Indicator Data'!D125=0,0.1,IF(LOG('Indicator Data'!D125)&gt;D$194,10,IF(LOG('Indicator Data'!D125)&lt;D$195,0,10-(D$194-LOG('Indicator Data'!D125))/(D$194-D$195)*10))),1)</f>
        <v>10</v>
      </c>
      <c r="E122" s="59">
        <f t="shared" si="93"/>
        <v>9.6999999999999993</v>
      </c>
      <c r="F122" s="59">
        <f>ROUND(IF('Indicator Data'!E125="No data",0.1,IF('Indicator Data'!E125=0,0,IF(LOG('Indicator Data'!E125)&gt;F$194,10,IF(LOG('Indicator Data'!E125)&lt;F$195,0,10-(F$194-LOG('Indicator Data'!E125))/(F$194-F$195)*10)))),1)</f>
        <v>8.1999999999999993</v>
      </c>
      <c r="G122" s="59">
        <f>ROUND(IF('Indicator Data'!F125=0,0,IF(LOG('Indicator Data'!F125)&gt;G$194,10,IF(LOG('Indicator Data'!F125)&lt;G$195,0,10-(G$194-LOG('Indicator Data'!F125))/(G$194-G$195)*10))),1)</f>
        <v>0</v>
      </c>
      <c r="H122" s="59">
        <f>ROUND(IF('Indicator Data'!G125=0,0,IF(LOG('Indicator Data'!G125)&gt;H$194,10,IF(LOG('Indicator Data'!G125)&lt;H$195,0,10-(H$194-LOG('Indicator Data'!G125))/(H$194-H$195)*10))),1)</f>
        <v>1.6</v>
      </c>
      <c r="I122" s="59">
        <f>ROUND(IF('Indicator Data'!H125=0,0,IF(LOG('Indicator Data'!H125)&gt;I$194,10,IF(LOG('Indicator Data'!H125)&lt;I$195,0,10-(I$194-LOG('Indicator Data'!H125))/(I$194-I$195)*10))),1)</f>
        <v>0</v>
      </c>
      <c r="J122" s="59">
        <f t="shared" si="94"/>
        <v>0.8</v>
      </c>
      <c r="K122" s="59">
        <f>ROUND(IF('Indicator Data'!I125=0,0,IF(LOG('Indicator Data'!I125)&gt;K$194,10,IF(LOG('Indicator Data'!I125)&lt;K$195,0,10-(K$194-LOG('Indicator Data'!I125))/(K$194-K$195)*10))),1)</f>
        <v>0</v>
      </c>
      <c r="L122" s="59">
        <f t="shared" si="95"/>
        <v>0.4</v>
      </c>
      <c r="M122" s="59">
        <f>ROUND(IF('Indicator Data'!J125=0,0,IF(LOG('Indicator Data'!J125)&gt;M$194,10,IF(LOG('Indicator Data'!J125)&lt;M$195,0,10-(M$194-LOG('Indicator Data'!J125))/(M$194-M$195)*10))),1)</f>
        <v>8</v>
      </c>
      <c r="N122" s="60">
        <f>'Indicator Data'!C125/'Indicator Data'!$BD125</f>
        <v>2.1363025524789485E-3</v>
      </c>
      <c r="O122" s="60">
        <f>'Indicator Data'!D125/'Indicator Data'!$BD125</f>
        <v>1.453172769607702E-3</v>
      </c>
      <c r="P122" s="60">
        <f>IF(F122=0.1,0,'Indicator Data'!E125/'Indicator Data'!$BD125)</f>
        <v>6.8956276358955486E-3</v>
      </c>
      <c r="Q122" s="60">
        <f>'Indicator Data'!F125/'Indicator Data'!$BD125</f>
        <v>0</v>
      </c>
      <c r="R122" s="60">
        <f>'Indicator Data'!G125/'Indicator Data'!$BD125</f>
        <v>1.5125356627095087E-5</v>
      </c>
      <c r="S122" s="60">
        <f>'Indicator Data'!H125/'Indicator Data'!$BD125</f>
        <v>0</v>
      </c>
      <c r="T122" s="60">
        <f>'Indicator Data'!I125/'Indicator Data'!$BD125</f>
        <v>0</v>
      </c>
      <c r="U122" s="60">
        <f>'Indicator Data'!J125/'Indicator Data'!$BD125</f>
        <v>5.4658406297572167E-4</v>
      </c>
      <c r="V122" s="59">
        <f t="shared" si="96"/>
        <v>10</v>
      </c>
      <c r="W122" s="59">
        <f t="shared" si="97"/>
        <v>10</v>
      </c>
      <c r="X122" s="59">
        <f t="shared" si="98"/>
        <v>10</v>
      </c>
      <c r="Y122" s="59">
        <f t="shared" si="99"/>
        <v>4.5999999999999996</v>
      </c>
      <c r="Z122" s="59">
        <f t="shared" si="100"/>
        <v>0</v>
      </c>
      <c r="AA122" s="59">
        <f t="shared" si="101"/>
        <v>0</v>
      </c>
      <c r="AB122" s="59">
        <f t="shared" si="102"/>
        <v>0</v>
      </c>
      <c r="AC122" s="59">
        <f t="shared" si="103"/>
        <v>0</v>
      </c>
      <c r="AD122" s="59">
        <f t="shared" si="104"/>
        <v>0</v>
      </c>
      <c r="AE122" s="59">
        <f t="shared" si="105"/>
        <v>0</v>
      </c>
      <c r="AF122" s="59">
        <f t="shared" si="106"/>
        <v>0.2</v>
      </c>
      <c r="AG122" s="59">
        <f>ROUND(IF('Indicator Data'!K125=0,0,IF('Indicator Data'!K125&gt;AG$194,10,IF('Indicator Data'!K125&lt;AG$195,0,10-(AG$194-'Indicator Data'!K125)/(AG$194-AG$195)*10))),1)</f>
        <v>2</v>
      </c>
      <c r="AH122" s="59">
        <f t="shared" si="107"/>
        <v>9.6999999999999993</v>
      </c>
      <c r="AI122" s="59">
        <f t="shared" si="108"/>
        <v>10</v>
      </c>
      <c r="AJ122" s="59">
        <f t="shared" si="109"/>
        <v>0.8</v>
      </c>
      <c r="AK122" s="59">
        <f t="shared" si="110"/>
        <v>0</v>
      </c>
      <c r="AL122" s="59">
        <f t="shared" si="111"/>
        <v>0.4</v>
      </c>
      <c r="AM122" s="59">
        <f t="shared" si="112"/>
        <v>0</v>
      </c>
      <c r="AN122" s="59">
        <f t="shared" si="113"/>
        <v>5.3</v>
      </c>
      <c r="AO122" s="61">
        <f t="shared" si="114"/>
        <v>9.9</v>
      </c>
      <c r="AP122" s="61">
        <f t="shared" si="115"/>
        <v>6.8</v>
      </c>
      <c r="AQ122" s="61">
        <f t="shared" si="116"/>
        <v>0</v>
      </c>
      <c r="AR122" s="61">
        <f t="shared" si="117"/>
        <v>0.2</v>
      </c>
      <c r="AS122" s="59">
        <f t="shared" si="118"/>
        <v>3.7</v>
      </c>
      <c r="AT122" s="59">
        <f>IF('Indicator Data'!L125="No data","x",IF('Indicator Data'!BE125&lt;1000,"x",ROUND((IF('Indicator Data'!L125&gt;AT$194,10,IF('Indicator Data'!L125&lt;AT$195,0,10-(AT$194-'Indicator Data'!L125)/(AT$194-AT$195)*10))),1)))</f>
        <v>2</v>
      </c>
      <c r="AU122" s="61">
        <f t="shared" si="119"/>
        <v>2.9</v>
      </c>
      <c r="AV122" s="62">
        <f t="shared" si="120"/>
        <v>5.6</v>
      </c>
      <c r="AW122" s="59">
        <f>ROUND(IF('Indicator Data'!M125=0,0,IF('Indicator Data'!M125&gt;AW$194,10,IF('Indicator Data'!M125&lt;AW$195,0,10-(AW$194-'Indicator Data'!M125)/(AW$194-AW$195)*10))),1)</f>
        <v>7</v>
      </c>
      <c r="AX122" s="59">
        <f>ROUND(IF('Indicator Data'!N125=0,0,IF(LOG('Indicator Data'!N125)&gt;LOG(AX$194),10,IF(LOG('Indicator Data'!N125)&lt;LOG(AX$195),0,10-(LOG(AX$194)-LOG('Indicator Data'!N125))/(LOG(AX$194)-LOG(AX$195))*10))),1)</f>
        <v>6.6</v>
      </c>
      <c r="AY122" s="61">
        <f t="shared" si="121"/>
        <v>6.8</v>
      </c>
      <c r="AZ122" s="59">
        <f>'Indicator Data'!O125</f>
        <v>0</v>
      </c>
      <c r="BA122" s="59">
        <f>'Indicator Data'!P125</f>
        <v>0</v>
      </c>
      <c r="BB122" s="61">
        <f t="shared" si="122"/>
        <v>0</v>
      </c>
      <c r="BC122" s="62">
        <f t="shared" si="123"/>
        <v>4.8</v>
      </c>
      <c r="BD122" s="16"/>
      <c r="BE122" s="108"/>
    </row>
    <row r="123" spans="1:57" s="4" customFormat="1" x14ac:dyDescent="0.25">
      <c r="A123" s="131" t="s">
        <v>226</v>
      </c>
      <c r="B123" s="63" t="s">
        <v>225</v>
      </c>
      <c r="C123" s="59">
        <f>ROUND(IF('Indicator Data'!C126=0,0.1,IF(LOG('Indicator Data'!C126)&gt;C$194,10,IF(LOG('Indicator Data'!C126)&lt;C$195,0,10-(C$194-LOG('Indicator Data'!C126))/(C$194-C$195)*10))),1)</f>
        <v>5.3</v>
      </c>
      <c r="D123" s="59">
        <f>ROUND(IF('Indicator Data'!D126=0,0.1,IF(LOG('Indicator Data'!D126)&gt;D$194,10,IF(LOG('Indicator Data'!D126)&lt;D$195,0,10-(D$194-LOG('Indicator Data'!D126))/(D$194-D$195)*10))),1)</f>
        <v>0.1</v>
      </c>
      <c r="E123" s="59">
        <f t="shared" si="93"/>
        <v>3.1</v>
      </c>
      <c r="F123" s="59">
        <f>ROUND(IF('Indicator Data'!E126="No data",0.1,IF('Indicator Data'!E126=0,0,IF(LOG('Indicator Data'!E126)&gt;F$194,10,IF(LOG('Indicator Data'!E126)&lt;F$195,0,10-(F$194-LOG('Indicator Data'!E126))/(F$194-F$195)*10)))),1)</f>
        <v>7.4</v>
      </c>
      <c r="G123" s="59">
        <f>ROUND(IF('Indicator Data'!F126=0,0,IF(LOG('Indicator Data'!F126)&gt;G$194,10,IF(LOG('Indicator Data'!F126)&lt;G$195,0,10-(G$194-LOG('Indicator Data'!F126))/(G$194-G$195)*10))),1)</f>
        <v>0</v>
      </c>
      <c r="H123" s="59">
        <f>ROUND(IF('Indicator Data'!G126=0,0,IF(LOG('Indicator Data'!G126)&gt;H$194,10,IF(LOG('Indicator Data'!G126)&lt;H$195,0,10-(H$194-LOG('Indicator Data'!G126))/(H$194-H$195)*10))),1)</f>
        <v>0</v>
      </c>
      <c r="I123" s="59">
        <f>ROUND(IF('Indicator Data'!H126=0,0,IF(LOG('Indicator Data'!H126)&gt;I$194,10,IF(LOG('Indicator Data'!H126)&lt;I$195,0,10-(I$194-LOG('Indicator Data'!H126))/(I$194-I$195)*10))),1)</f>
        <v>0</v>
      </c>
      <c r="J123" s="59">
        <f t="shared" si="94"/>
        <v>0</v>
      </c>
      <c r="K123" s="59">
        <f>ROUND(IF('Indicator Data'!I126=0,0,IF(LOG('Indicator Data'!I126)&gt;K$194,10,IF(LOG('Indicator Data'!I126)&lt;K$195,0,10-(K$194-LOG('Indicator Data'!I126))/(K$194-K$195)*10))),1)</f>
        <v>0</v>
      </c>
      <c r="L123" s="59">
        <f t="shared" si="95"/>
        <v>0</v>
      </c>
      <c r="M123" s="59">
        <f>ROUND(IF('Indicator Data'!J126=0,0,IF(LOG('Indicator Data'!J126)&gt;M$194,10,IF(LOG('Indicator Data'!J126)&lt;M$195,0,10-(M$194-LOG('Indicator Data'!J126))/(M$194-M$195)*10))),1)</f>
        <v>0</v>
      </c>
      <c r="N123" s="60">
        <f>'Indicator Data'!C126/'Indicator Data'!$BD126</f>
        <v>7.5065345537385841E-5</v>
      </c>
      <c r="O123" s="60">
        <f>'Indicator Data'!D126/'Indicator Data'!$BD126</f>
        <v>0</v>
      </c>
      <c r="P123" s="60">
        <f>IF(F123=0.1,0,'Indicator Data'!E126/'Indicator Data'!$BD126)</f>
        <v>5.2962220273851486E-3</v>
      </c>
      <c r="Q123" s="60">
        <f>'Indicator Data'!F126/'Indicator Data'!$BD126</f>
        <v>0</v>
      </c>
      <c r="R123" s="60">
        <f>'Indicator Data'!G126/'Indicator Data'!$BD126</f>
        <v>0</v>
      </c>
      <c r="S123" s="60">
        <f>'Indicator Data'!H126/'Indicator Data'!$BD126</f>
        <v>0</v>
      </c>
      <c r="T123" s="60">
        <f>'Indicator Data'!I126/'Indicator Data'!$BD126</f>
        <v>0</v>
      </c>
      <c r="U123" s="60">
        <f>'Indicator Data'!J126/'Indicator Data'!$BD126</f>
        <v>0</v>
      </c>
      <c r="V123" s="59">
        <f t="shared" si="96"/>
        <v>0.4</v>
      </c>
      <c r="W123" s="59">
        <f t="shared" si="97"/>
        <v>0</v>
      </c>
      <c r="X123" s="59">
        <f t="shared" si="98"/>
        <v>0.2</v>
      </c>
      <c r="Y123" s="59">
        <f t="shared" si="99"/>
        <v>3.5</v>
      </c>
      <c r="Z123" s="59">
        <f t="shared" si="100"/>
        <v>0</v>
      </c>
      <c r="AA123" s="59">
        <f t="shared" si="101"/>
        <v>0</v>
      </c>
      <c r="AB123" s="59">
        <f t="shared" si="102"/>
        <v>0</v>
      </c>
      <c r="AC123" s="59">
        <f t="shared" si="103"/>
        <v>0</v>
      </c>
      <c r="AD123" s="59">
        <f t="shared" si="104"/>
        <v>0</v>
      </c>
      <c r="AE123" s="59">
        <f t="shared" si="105"/>
        <v>0</v>
      </c>
      <c r="AF123" s="59">
        <f t="shared" si="106"/>
        <v>0</v>
      </c>
      <c r="AG123" s="59">
        <f>ROUND(IF('Indicator Data'!K126=0,0,IF('Indicator Data'!K126&gt;AG$194,10,IF('Indicator Data'!K126&lt;AG$195,0,10-(AG$194-'Indicator Data'!K126)/(AG$194-AG$195)*10))),1)</f>
        <v>0</v>
      </c>
      <c r="AH123" s="59">
        <f t="shared" si="107"/>
        <v>2.9</v>
      </c>
      <c r="AI123" s="59">
        <f t="shared" si="108"/>
        <v>0.1</v>
      </c>
      <c r="AJ123" s="59">
        <f t="shared" si="109"/>
        <v>0</v>
      </c>
      <c r="AK123" s="59">
        <f t="shared" si="110"/>
        <v>0</v>
      </c>
      <c r="AL123" s="59">
        <f t="shared" si="111"/>
        <v>0</v>
      </c>
      <c r="AM123" s="59">
        <f t="shared" si="112"/>
        <v>0</v>
      </c>
      <c r="AN123" s="59">
        <f t="shared" si="113"/>
        <v>0</v>
      </c>
      <c r="AO123" s="61">
        <f t="shared" si="114"/>
        <v>1.8</v>
      </c>
      <c r="AP123" s="61">
        <f t="shared" si="115"/>
        <v>5.8</v>
      </c>
      <c r="AQ123" s="61">
        <f t="shared" si="116"/>
        <v>0</v>
      </c>
      <c r="AR123" s="61">
        <f t="shared" si="117"/>
        <v>0</v>
      </c>
      <c r="AS123" s="59">
        <f t="shared" si="118"/>
        <v>0</v>
      </c>
      <c r="AT123" s="59">
        <f>IF('Indicator Data'!L126="No data","x",IF('Indicator Data'!BE126&lt;1000,"x",ROUND((IF('Indicator Data'!L126&gt;AT$194,10,IF('Indicator Data'!L126&lt;AT$195,0,10-(AT$194-'Indicator Data'!L126)/(AT$194-AT$195)*10))),1)))</f>
        <v>1</v>
      </c>
      <c r="AU123" s="61">
        <f t="shared" si="119"/>
        <v>0.5</v>
      </c>
      <c r="AV123" s="62">
        <f t="shared" si="120"/>
        <v>1.9</v>
      </c>
      <c r="AW123" s="59">
        <f>ROUND(IF('Indicator Data'!M126=0,0,IF('Indicator Data'!M126&gt;AW$194,10,IF('Indicator Data'!M126&lt;AW$195,0,10-(AW$194-'Indicator Data'!M126)/(AW$194-AW$195)*10))),1)</f>
        <v>0</v>
      </c>
      <c r="AX123" s="59">
        <f>ROUND(IF('Indicator Data'!N126=0,0,IF(LOG('Indicator Data'!N126)&gt;LOG(AX$194),10,IF(LOG('Indicator Data'!N126)&lt;LOG(AX$195),0,10-(LOG(AX$194)-LOG('Indicator Data'!N126))/(LOG(AX$194)-LOG(AX$195))*10))),1)</f>
        <v>0</v>
      </c>
      <c r="AY123" s="61">
        <f t="shared" si="121"/>
        <v>0</v>
      </c>
      <c r="AZ123" s="59">
        <f>'Indicator Data'!O126</f>
        <v>0</v>
      </c>
      <c r="BA123" s="59">
        <f>'Indicator Data'!P126</f>
        <v>0</v>
      </c>
      <c r="BB123" s="61">
        <f t="shared" si="122"/>
        <v>0</v>
      </c>
      <c r="BC123" s="62">
        <f t="shared" si="123"/>
        <v>0</v>
      </c>
      <c r="BD123" s="16"/>
      <c r="BE123" s="108"/>
    </row>
    <row r="124" spans="1:57" s="4" customFormat="1" x14ac:dyDescent="0.25">
      <c r="A124" s="131" t="s">
        <v>228</v>
      </c>
      <c r="B124" s="63" t="s">
        <v>227</v>
      </c>
      <c r="C124" s="59">
        <f>ROUND(IF('Indicator Data'!C127=0,0.1,IF(LOG('Indicator Data'!C127)&gt;C$194,10,IF(LOG('Indicator Data'!C127)&lt;C$195,0,10-(C$194-LOG('Indicator Data'!C127))/(C$194-C$195)*10))),1)</f>
        <v>7.2</v>
      </c>
      <c r="D124" s="59">
        <f>ROUND(IF('Indicator Data'!D127=0,0.1,IF(LOG('Indicator Data'!D127)&gt;D$194,10,IF(LOG('Indicator Data'!D127)&lt;D$195,0,10-(D$194-LOG('Indicator Data'!D127))/(D$194-D$195)*10))),1)</f>
        <v>8.6</v>
      </c>
      <c r="E124" s="59">
        <f t="shared" si="93"/>
        <v>8</v>
      </c>
      <c r="F124" s="59">
        <f>ROUND(IF('Indicator Data'!E127="No data",0.1,IF('Indicator Data'!E127=0,0,IF(LOG('Indicator Data'!E127)&gt;F$194,10,IF(LOG('Indicator Data'!E127)&lt;F$195,0,10-(F$194-LOG('Indicator Data'!E127))/(F$194-F$195)*10)))),1)</f>
        <v>5.3</v>
      </c>
      <c r="G124" s="59">
        <f>ROUND(IF('Indicator Data'!F127=0,0,IF(LOG('Indicator Data'!F127)&gt;G$194,10,IF(LOG('Indicator Data'!F127)&lt;G$195,0,10-(G$194-LOG('Indicator Data'!F127))/(G$194-G$195)*10))),1)</f>
        <v>6.1</v>
      </c>
      <c r="H124" s="59">
        <f>ROUND(IF('Indicator Data'!G127=0,0,IF(LOG('Indicator Data'!G127)&gt;H$194,10,IF(LOG('Indicator Data'!G127)&lt;H$195,0,10-(H$194-LOG('Indicator Data'!G127))/(H$194-H$195)*10))),1)</f>
        <v>4.9000000000000004</v>
      </c>
      <c r="I124" s="59">
        <f>ROUND(IF('Indicator Data'!H127=0,0,IF(LOG('Indicator Data'!H127)&gt;I$194,10,IF(LOG('Indicator Data'!H127)&lt;I$195,0,10-(I$194-LOG('Indicator Data'!H127))/(I$194-I$195)*10))),1)</f>
        <v>0</v>
      </c>
      <c r="J124" s="59">
        <f t="shared" si="94"/>
        <v>2.8</v>
      </c>
      <c r="K124" s="59">
        <f>ROUND(IF('Indicator Data'!I127=0,0,IF(LOG('Indicator Data'!I127)&gt;K$194,10,IF(LOG('Indicator Data'!I127)&lt;K$195,0,10-(K$194-LOG('Indicator Data'!I127))/(K$194-K$195)*10))),1)</f>
        <v>5.7</v>
      </c>
      <c r="L124" s="59">
        <f t="shared" si="95"/>
        <v>4.4000000000000004</v>
      </c>
      <c r="M124" s="59">
        <f>ROUND(IF('Indicator Data'!J127=0,0,IF(LOG('Indicator Data'!J127)&gt;M$194,10,IF(LOG('Indicator Data'!J127)&lt;M$195,0,10-(M$194-LOG('Indicator Data'!J127))/(M$194-M$195)*10))),1)</f>
        <v>0</v>
      </c>
      <c r="N124" s="60">
        <f>'Indicator Data'!C127/'Indicator Data'!$BD127</f>
        <v>1.7613059725731239E-3</v>
      </c>
      <c r="O124" s="60">
        <f>'Indicator Data'!D127/'Indicator Data'!$BD127</f>
        <v>8.3646113339451683E-4</v>
      </c>
      <c r="P124" s="60">
        <f>IF(F124=0.1,0,'Indicator Data'!E127/'Indicator Data'!$BD127)</f>
        <v>2.9030727430977214E-3</v>
      </c>
      <c r="Q124" s="60">
        <f>'Indicator Data'!F127/'Indicator Data'!$BD127</f>
        <v>1.0928438769954737E-5</v>
      </c>
      <c r="R124" s="60">
        <f>'Indicator Data'!G127/'Indicator Data'!$BD127</f>
        <v>2.0294830389799641E-3</v>
      </c>
      <c r="S124" s="60">
        <f>'Indicator Data'!H127/'Indicator Data'!$BD127</f>
        <v>0</v>
      </c>
      <c r="T124" s="60">
        <f>'Indicator Data'!I127/'Indicator Data'!$BD127</f>
        <v>1.5966479289326444E-3</v>
      </c>
      <c r="U124" s="60">
        <f>'Indicator Data'!J127/'Indicator Data'!$BD127</f>
        <v>0</v>
      </c>
      <c r="V124" s="59">
        <f t="shared" si="96"/>
        <v>8.8000000000000007</v>
      </c>
      <c r="W124" s="59">
        <f t="shared" si="97"/>
        <v>8.4</v>
      </c>
      <c r="X124" s="59">
        <f t="shared" si="98"/>
        <v>8.6</v>
      </c>
      <c r="Y124" s="59">
        <f t="shared" si="99"/>
        <v>1.9</v>
      </c>
      <c r="Z124" s="59">
        <f t="shared" si="100"/>
        <v>7.9</v>
      </c>
      <c r="AA124" s="59">
        <f t="shared" si="101"/>
        <v>1.1000000000000001</v>
      </c>
      <c r="AB124" s="59">
        <f t="shared" si="102"/>
        <v>0</v>
      </c>
      <c r="AC124" s="59">
        <f t="shared" si="103"/>
        <v>0.6</v>
      </c>
      <c r="AD124" s="59">
        <f t="shared" si="104"/>
        <v>1.6</v>
      </c>
      <c r="AE124" s="59">
        <f t="shared" si="105"/>
        <v>1.1000000000000001</v>
      </c>
      <c r="AF124" s="59">
        <f t="shared" si="106"/>
        <v>0</v>
      </c>
      <c r="AG124" s="59">
        <f>ROUND(IF('Indicator Data'!K127=0,0,IF('Indicator Data'!K127&gt;AG$194,10,IF('Indicator Data'!K127&lt;AG$195,0,10-(AG$194-'Indicator Data'!K127)/(AG$194-AG$195)*10))),1)</f>
        <v>2</v>
      </c>
      <c r="AH124" s="59">
        <f t="shared" si="107"/>
        <v>8</v>
      </c>
      <c r="AI124" s="59">
        <f t="shared" si="108"/>
        <v>8.5</v>
      </c>
      <c r="AJ124" s="59">
        <f t="shared" si="109"/>
        <v>3</v>
      </c>
      <c r="AK124" s="59">
        <f t="shared" si="110"/>
        <v>0</v>
      </c>
      <c r="AL124" s="59">
        <f t="shared" si="111"/>
        <v>1.6</v>
      </c>
      <c r="AM124" s="59">
        <f t="shared" si="112"/>
        <v>3.7</v>
      </c>
      <c r="AN124" s="59">
        <f t="shared" si="113"/>
        <v>0</v>
      </c>
      <c r="AO124" s="61">
        <f t="shared" si="114"/>
        <v>8.3000000000000007</v>
      </c>
      <c r="AP124" s="61">
        <f t="shared" si="115"/>
        <v>3.8</v>
      </c>
      <c r="AQ124" s="61">
        <f t="shared" si="116"/>
        <v>7.1</v>
      </c>
      <c r="AR124" s="61">
        <f t="shared" si="117"/>
        <v>2.9</v>
      </c>
      <c r="AS124" s="59">
        <f t="shared" si="118"/>
        <v>1</v>
      </c>
      <c r="AT124" s="59">
        <f>IF('Indicator Data'!L127="No data","x",IF('Indicator Data'!BE127&lt;1000,"x",ROUND((IF('Indicator Data'!L127&gt;AT$194,10,IF('Indicator Data'!L127&lt;AT$195,0,10-(AT$194-'Indicator Data'!L127)/(AT$194-AT$195)*10))),1)))</f>
        <v>2</v>
      </c>
      <c r="AU124" s="61">
        <f t="shared" si="119"/>
        <v>1.5</v>
      </c>
      <c r="AV124" s="62">
        <f t="shared" si="120"/>
        <v>5.3</v>
      </c>
      <c r="AW124" s="59">
        <f>ROUND(IF('Indicator Data'!M127=0,0,IF('Indicator Data'!M127&gt;AW$194,10,IF('Indicator Data'!M127&lt;AW$195,0,10-(AW$194-'Indicator Data'!M127)/(AW$194-AW$195)*10))),1)</f>
        <v>0.1</v>
      </c>
      <c r="AX124" s="59">
        <f>ROUND(IF('Indicator Data'!N127=0,0,IF(LOG('Indicator Data'!N127)&gt;LOG(AX$194),10,IF(LOG('Indicator Data'!N127)&lt;LOG(AX$195),0,10-(LOG(AX$194)-LOG('Indicator Data'!N127))/(LOG(AX$194)-LOG(AX$195))*10))),1)</f>
        <v>0</v>
      </c>
      <c r="AY124" s="61">
        <f t="shared" si="121"/>
        <v>0.1</v>
      </c>
      <c r="AZ124" s="59">
        <f>'Indicator Data'!O127</f>
        <v>0</v>
      </c>
      <c r="BA124" s="59">
        <f>'Indicator Data'!P127</f>
        <v>0</v>
      </c>
      <c r="BB124" s="61">
        <f t="shared" si="122"/>
        <v>0</v>
      </c>
      <c r="BC124" s="62">
        <f t="shared" si="123"/>
        <v>0.1</v>
      </c>
      <c r="BD124" s="16"/>
      <c r="BE124" s="108"/>
    </row>
    <row r="125" spans="1:57" s="4" customFormat="1" x14ac:dyDescent="0.25">
      <c r="A125" s="131" t="s">
        <v>230</v>
      </c>
      <c r="B125" s="63" t="s">
        <v>229</v>
      </c>
      <c r="C125" s="59">
        <f>ROUND(IF('Indicator Data'!C128=0,0.1,IF(LOG('Indicator Data'!C128)&gt;C$194,10,IF(LOG('Indicator Data'!C128)&lt;C$195,0,10-(C$194-LOG('Indicator Data'!C128))/(C$194-C$195)*10))),1)</f>
        <v>7.7</v>
      </c>
      <c r="D125" s="59">
        <f>ROUND(IF('Indicator Data'!D128=0,0.1,IF(LOG('Indicator Data'!D128)&gt;D$194,10,IF(LOG('Indicator Data'!D128)&lt;D$195,0,10-(D$194-LOG('Indicator Data'!D128))/(D$194-D$195)*10))),1)</f>
        <v>9.1999999999999993</v>
      </c>
      <c r="E125" s="59">
        <f t="shared" si="93"/>
        <v>8.6</v>
      </c>
      <c r="F125" s="59">
        <f>ROUND(IF('Indicator Data'!E128="No data",0.1,IF('Indicator Data'!E128=0,0,IF(LOG('Indicator Data'!E128)&gt;F$194,10,IF(LOG('Indicator Data'!E128)&lt;F$195,0,10-(F$194-LOG('Indicator Data'!E128))/(F$194-F$195)*10)))),1)</f>
        <v>6.3</v>
      </c>
      <c r="G125" s="59">
        <f>ROUND(IF('Indicator Data'!F128=0,0,IF(LOG('Indicator Data'!F128)&gt;G$194,10,IF(LOG('Indicator Data'!F128)&lt;G$195,0,10-(G$194-LOG('Indicator Data'!F128))/(G$194-G$195)*10))),1)</f>
        <v>7.1</v>
      </c>
      <c r="H125" s="59">
        <f>ROUND(IF('Indicator Data'!G128=0,0,IF(LOG('Indicator Data'!G128)&gt;H$194,10,IF(LOG('Indicator Data'!G128)&lt;H$195,0,10-(H$194-LOG('Indicator Data'!G128))/(H$194-H$195)*10))),1)</f>
        <v>5.7</v>
      </c>
      <c r="I125" s="59">
        <f>ROUND(IF('Indicator Data'!H128=0,0,IF(LOG('Indicator Data'!H128)&gt;I$194,10,IF(LOG('Indicator Data'!H128)&lt;I$195,0,10-(I$194-LOG('Indicator Data'!H128))/(I$194-I$195)*10))),1)</f>
        <v>6.4</v>
      </c>
      <c r="J125" s="59">
        <f t="shared" si="94"/>
        <v>6.1</v>
      </c>
      <c r="K125" s="59">
        <f>ROUND(IF('Indicator Data'!I128=0,0,IF(LOG('Indicator Data'!I128)&gt;K$194,10,IF(LOG('Indicator Data'!I128)&lt;K$195,0,10-(K$194-LOG('Indicator Data'!I128))/(K$194-K$195)*10))),1)</f>
        <v>5.2</v>
      </c>
      <c r="L125" s="59">
        <f t="shared" si="95"/>
        <v>5.7</v>
      </c>
      <c r="M125" s="59">
        <f>ROUND(IF('Indicator Data'!J128=0,0,IF(LOG('Indicator Data'!J128)&gt;M$194,10,IF(LOG('Indicator Data'!J128)&lt;M$195,0,10-(M$194-LOG('Indicator Data'!J128))/(M$194-M$195)*10))),1)</f>
        <v>8.6999999999999993</v>
      </c>
      <c r="N125" s="60">
        <f>'Indicator Data'!C128/'Indicator Data'!$BD128</f>
        <v>1.9639830964332887E-3</v>
      </c>
      <c r="O125" s="60">
        <f>'Indicator Data'!D128/'Indicator Data'!$BD128</f>
        <v>9.4273086531174275E-4</v>
      </c>
      <c r="P125" s="60">
        <f>IF(F125=0.1,0,'Indicator Data'!E128/'Indicator Data'!$BD128)</f>
        <v>5.6390585032926339E-3</v>
      </c>
      <c r="Q125" s="60">
        <f>'Indicator Data'!F128/'Indicator Data'!$BD128</f>
        <v>3.0094040367549303E-5</v>
      </c>
      <c r="R125" s="60">
        <f>'Indicator Data'!G128/'Indicator Data'!$BD128</f>
        <v>3.1337611788101079E-3</v>
      </c>
      <c r="S125" s="60">
        <f>'Indicator Data'!H128/'Indicator Data'!$BD128</f>
        <v>4.8944299624142342E-5</v>
      </c>
      <c r="T125" s="60">
        <f>'Indicator Data'!I128/'Indicator Data'!$BD128</f>
        <v>6.3259533318319285E-4</v>
      </c>
      <c r="U125" s="60">
        <f>'Indicator Data'!J128/'Indicator Data'!$BD128</f>
        <v>5.0682335878457496E-3</v>
      </c>
      <c r="V125" s="59">
        <f t="shared" si="96"/>
        <v>9.8000000000000007</v>
      </c>
      <c r="W125" s="59">
        <f t="shared" si="97"/>
        <v>9.4</v>
      </c>
      <c r="X125" s="59">
        <f t="shared" si="98"/>
        <v>9.6</v>
      </c>
      <c r="Y125" s="59">
        <f t="shared" si="99"/>
        <v>3.8</v>
      </c>
      <c r="Z125" s="59">
        <f t="shared" si="100"/>
        <v>8.8000000000000007</v>
      </c>
      <c r="AA125" s="59">
        <f t="shared" si="101"/>
        <v>1.7</v>
      </c>
      <c r="AB125" s="59">
        <f t="shared" si="102"/>
        <v>0.1</v>
      </c>
      <c r="AC125" s="59">
        <f t="shared" si="103"/>
        <v>0.9</v>
      </c>
      <c r="AD125" s="59">
        <f t="shared" si="104"/>
        <v>0.6</v>
      </c>
      <c r="AE125" s="59">
        <f t="shared" si="105"/>
        <v>0.8</v>
      </c>
      <c r="AF125" s="59">
        <f t="shared" si="106"/>
        <v>1.7</v>
      </c>
      <c r="AG125" s="59">
        <f>ROUND(IF('Indicator Data'!K128=0,0,IF('Indicator Data'!K128&gt;AG$194,10,IF('Indicator Data'!K128&lt;AG$195,0,10-(AG$194-'Indicator Data'!K128)/(AG$194-AG$195)*10))),1)</f>
        <v>5.0999999999999996</v>
      </c>
      <c r="AH125" s="59">
        <f t="shared" si="107"/>
        <v>8.8000000000000007</v>
      </c>
      <c r="AI125" s="59">
        <f t="shared" si="108"/>
        <v>9.3000000000000007</v>
      </c>
      <c r="AJ125" s="59">
        <f t="shared" si="109"/>
        <v>3.7</v>
      </c>
      <c r="AK125" s="59">
        <f t="shared" si="110"/>
        <v>3.3</v>
      </c>
      <c r="AL125" s="59">
        <f t="shared" si="111"/>
        <v>3.5</v>
      </c>
      <c r="AM125" s="59">
        <f t="shared" si="112"/>
        <v>2.9</v>
      </c>
      <c r="AN125" s="59">
        <f t="shared" si="113"/>
        <v>6.3</v>
      </c>
      <c r="AO125" s="61">
        <f t="shared" si="114"/>
        <v>9.1999999999999993</v>
      </c>
      <c r="AP125" s="61">
        <f t="shared" si="115"/>
        <v>5.2</v>
      </c>
      <c r="AQ125" s="61">
        <f t="shared" si="116"/>
        <v>8.1</v>
      </c>
      <c r="AR125" s="61">
        <f t="shared" si="117"/>
        <v>3.6</v>
      </c>
      <c r="AS125" s="59">
        <f t="shared" si="118"/>
        <v>5.7</v>
      </c>
      <c r="AT125" s="59">
        <f>IF('Indicator Data'!L128="No data","x",IF('Indicator Data'!BE128&lt;1000,"x",ROUND((IF('Indicator Data'!L128&gt;AT$194,10,IF('Indicator Data'!L128&lt;AT$195,0,10-(AT$194-'Indicator Data'!L128)/(AT$194-AT$195)*10))),1)))</f>
        <v>2</v>
      </c>
      <c r="AU125" s="61">
        <f t="shared" si="119"/>
        <v>3.9</v>
      </c>
      <c r="AV125" s="62">
        <f t="shared" si="120"/>
        <v>6.6</v>
      </c>
      <c r="AW125" s="59">
        <f>ROUND(IF('Indicator Data'!M128=0,0,IF('Indicator Data'!M128&gt;AW$194,10,IF('Indicator Data'!M128&lt;AW$195,0,10-(AW$194-'Indicator Data'!M128)/(AW$194-AW$195)*10))),1)</f>
        <v>3.2</v>
      </c>
      <c r="AX125" s="59">
        <f>ROUND(IF('Indicator Data'!N128=0,0,IF(LOG('Indicator Data'!N128)&gt;LOG(AX$194),10,IF(LOG('Indicator Data'!N128)&lt;LOG(AX$195),0,10-(LOG(AX$194)-LOG('Indicator Data'!N128))/(LOG(AX$194)-LOG(AX$195))*10))),1)</f>
        <v>3.8</v>
      </c>
      <c r="AY125" s="61">
        <f t="shared" si="121"/>
        <v>3.5</v>
      </c>
      <c r="AZ125" s="59">
        <f>'Indicator Data'!O128</f>
        <v>0</v>
      </c>
      <c r="BA125" s="59">
        <f>'Indicator Data'!P128</f>
        <v>0</v>
      </c>
      <c r="BB125" s="61">
        <f t="shared" si="122"/>
        <v>0</v>
      </c>
      <c r="BC125" s="62">
        <f t="shared" si="123"/>
        <v>2.5</v>
      </c>
      <c r="BD125" s="16"/>
      <c r="BE125" s="108"/>
    </row>
    <row r="126" spans="1:57" s="4" customFormat="1" x14ac:dyDescent="0.25">
      <c r="A126" s="131" t="s">
        <v>232</v>
      </c>
      <c r="B126" s="63" t="s">
        <v>231</v>
      </c>
      <c r="C126" s="59">
        <f>ROUND(IF('Indicator Data'!C129=0,0.1,IF(LOG('Indicator Data'!C129)&gt;C$194,10,IF(LOG('Indicator Data'!C129)&lt;C$195,0,10-(C$194-LOG('Indicator Data'!C129))/(C$194-C$195)*10))),1)</f>
        <v>0.1</v>
      </c>
      <c r="D126" s="59">
        <f>ROUND(IF('Indicator Data'!D129=0,0.1,IF(LOG('Indicator Data'!D129)&gt;D$194,10,IF(LOG('Indicator Data'!D129)&lt;D$195,0,10-(D$194-LOG('Indicator Data'!D129))/(D$194-D$195)*10))),1)</f>
        <v>0.1</v>
      </c>
      <c r="E126" s="59">
        <f t="shared" si="93"/>
        <v>0.1</v>
      </c>
      <c r="F126" s="59">
        <f>ROUND(IF('Indicator Data'!E129="No data",0.1,IF('Indicator Data'!E129=0,0,IF(LOG('Indicator Data'!E129)&gt;F$194,10,IF(LOG('Indicator Data'!E129)&lt;F$195,0,10-(F$194-LOG('Indicator Data'!E129))/(F$194-F$195)*10)))),1)</f>
        <v>8.1999999999999993</v>
      </c>
      <c r="G126" s="59">
        <f>ROUND(IF('Indicator Data'!F129=0,0,IF(LOG('Indicator Data'!F129)&gt;G$194,10,IF(LOG('Indicator Data'!F129)&lt;G$195,0,10-(G$194-LOG('Indicator Data'!F129))/(G$194-G$195)*10))),1)</f>
        <v>0</v>
      </c>
      <c r="H126" s="59">
        <f>ROUND(IF('Indicator Data'!G129=0,0,IF(LOG('Indicator Data'!G129)&gt;H$194,10,IF(LOG('Indicator Data'!G129)&lt;H$195,0,10-(H$194-LOG('Indicator Data'!G129))/(H$194-H$195)*10))),1)</f>
        <v>0</v>
      </c>
      <c r="I126" s="59">
        <f>ROUND(IF('Indicator Data'!H129=0,0,IF(LOG('Indicator Data'!H129)&gt;I$194,10,IF(LOG('Indicator Data'!H129)&lt;I$195,0,10-(I$194-LOG('Indicator Data'!H129))/(I$194-I$195)*10))),1)</f>
        <v>0</v>
      </c>
      <c r="J126" s="59">
        <f t="shared" si="94"/>
        <v>0</v>
      </c>
      <c r="K126" s="59">
        <f>ROUND(IF('Indicator Data'!I129=0,0,IF(LOG('Indicator Data'!I129)&gt;K$194,10,IF(LOG('Indicator Data'!I129)&lt;K$195,0,10-(K$194-LOG('Indicator Data'!I129))/(K$194-K$195)*10))),1)</f>
        <v>0</v>
      </c>
      <c r="L126" s="59">
        <f t="shared" si="95"/>
        <v>0</v>
      </c>
      <c r="M126" s="59">
        <f>ROUND(IF('Indicator Data'!J129=0,0,IF(LOG('Indicator Data'!J129)&gt;M$194,10,IF(LOG('Indicator Data'!J129)&lt;M$195,0,10-(M$194-LOG('Indicator Data'!J129))/(M$194-M$195)*10))),1)</f>
        <v>10</v>
      </c>
      <c r="N126" s="60">
        <f>'Indicator Data'!C129/'Indicator Data'!$BD129</f>
        <v>0</v>
      </c>
      <c r="O126" s="60">
        <f>'Indicator Data'!D129/'Indicator Data'!$BD129</f>
        <v>0</v>
      </c>
      <c r="P126" s="60">
        <f>IF(F126=0.1,0,'Indicator Data'!E129/'Indicator Data'!$BD129)</f>
        <v>9.7324474765220961E-3</v>
      </c>
      <c r="Q126" s="60">
        <f>'Indicator Data'!F129/'Indicator Data'!$BD129</f>
        <v>0</v>
      </c>
      <c r="R126" s="60">
        <f>'Indicator Data'!G129/'Indicator Data'!$BD129</f>
        <v>0</v>
      </c>
      <c r="S126" s="60">
        <f>'Indicator Data'!H129/'Indicator Data'!$BD129</f>
        <v>0</v>
      </c>
      <c r="T126" s="60">
        <f>'Indicator Data'!I129/'Indicator Data'!$BD129</f>
        <v>0</v>
      </c>
      <c r="U126" s="60">
        <f>'Indicator Data'!J129/'Indicator Data'!$BD129</f>
        <v>3.466094256498338E-2</v>
      </c>
      <c r="V126" s="59">
        <f t="shared" si="96"/>
        <v>0</v>
      </c>
      <c r="W126" s="59">
        <f t="shared" si="97"/>
        <v>0</v>
      </c>
      <c r="X126" s="59">
        <f t="shared" si="98"/>
        <v>0</v>
      </c>
      <c r="Y126" s="59">
        <f t="shared" si="99"/>
        <v>6.5</v>
      </c>
      <c r="Z126" s="59">
        <f t="shared" si="100"/>
        <v>0</v>
      </c>
      <c r="AA126" s="59">
        <f t="shared" si="101"/>
        <v>0</v>
      </c>
      <c r="AB126" s="59">
        <f t="shared" si="102"/>
        <v>0</v>
      </c>
      <c r="AC126" s="59">
        <f t="shared" si="103"/>
        <v>0</v>
      </c>
      <c r="AD126" s="59">
        <f t="shared" si="104"/>
        <v>0</v>
      </c>
      <c r="AE126" s="59">
        <f t="shared" si="105"/>
        <v>0</v>
      </c>
      <c r="AF126" s="59">
        <f t="shared" si="106"/>
        <v>10</v>
      </c>
      <c r="AG126" s="59">
        <f>ROUND(IF('Indicator Data'!K129=0,0,IF('Indicator Data'!K129&gt;AG$194,10,IF('Indicator Data'!K129&lt;AG$195,0,10-(AG$194-'Indicator Data'!K129)/(AG$194-AG$195)*10))),1)</f>
        <v>8.1</v>
      </c>
      <c r="AH126" s="59">
        <f t="shared" si="107"/>
        <v>0.1</v>
      </c>
      <c r="AI126" s="59">
        <f t="shared" si="108"/>
        <v>0.1</v>
      </c>
      <c r="AJ126" s="59">
        <f t="shared" si="109"/>
        <v>0</v>
      </c>
      <c r="AK126" s="59">
        <f t="shared" si="110"/>
        <v>0</v>
      </c>
      <c r="AL126" s="59">
        <f t="shared" si="111"/>
        <v>0</v>
      </c>
      <c r="AM126" s="59">
        <f t="shared" si="112"/>
        <v>0</v>
      </c>
      <c r="AN126" s="59">
        <f t="shared" si="113"/>
        <v>10</v>
      </c>
      <c r="AO126" s="61">
        <f t="shared" si="114"/>
        <v>0.1</v>
      </c>
      <c r="AP126" s="61">
        <f t="shared" si="115"/>
        <v>7.4</v>
      </c>
      <c r="AQ126" s="61">
        <f t="shared" si="116"/>
        <v>0</v>
      </c>
      <c r="AR126" s="61">
        <f t="shared" si="117"/>
        <v>0</v>
      </c>
      <c r="AS126" s="59">
        <f t="shared" si="118"/>
        <v>9.1</v>
      </c>
      <c r="AT126" s="59">
        <f>IF('Indicator Data'!L129="No data","x",IF('Indicator Data'!BE129&lt;1000,"x",ROUND((IF('Indicator Data'!L129&gt;AT$194,10,IF('Indicator Data'!L129&lt;AT$195,0,10-(AT$194-'Indicator Data'!L129)/(AT$194-AT$195)*10))),1)))</f>
        <v>4</v>
      </c>
      <c r="AU126" s="61">
        <f t="shared" si="119"/>
        <v>6.6</v>
      </c>
      <c r="AV126" s="62">
        <f t="shared" si="120"/>
        <v>3.7</v>
      </c>
      <c r="AW126" s="59">
        <f>ROUND(IF('Indicator Data'!M129=0,0,IF('Indicator Data'!M129&gt;AW$194,10,IF('Indicator Data'!M129&lt;AW$195,0,10-(AW$194-'Indicator Data'!M129)/(AW$194-AW$195)*10))),1)</f>
        <v>10</v>
      </c>
      <c r="AX126" s="59">
        <f>ROUND(IF('Indicator Data'!N129=0,0,IF(LOG('Indicator Data'!N129)&gt;LOG(AX$194),10,IF(LOG('Indicator Data'!N129)&lt;LOG(AX$195),0,10-(LOG(AX$194)-LOG('Indicator Data'!N129))/(LOG(AX$194)-LOG(AX$195))*10))),1)</f>
        <v>9.9</v>
      </c>
      <c r="AY126" s="61">
        <f t="shared" si="121"/>
        <v>10</v>
      </c>
      <c r="AZ126" s="59">
        <f>'Indicator Data'!O129</f>
        <v>4</v>
      </c>
      <c r="BA126" s="59">
        <f>'Indicator Data'!P129</f>
        <v>0</v>
      </c>
      <c r="BB126" s="61">
        <f t="shared" si="122"/>
        <v>8</v>
      </c>
      <c r="BC126" s="62">
        <f t="shared" si="123"/>
        <v>8</v>
      </c>
      <c r="BD126" s="16"/>
      <c r="BE126" s="108"/>
    </row>
    <row r="127" spans="1:57" s="4" customFormat="1" x14ac:dyDescent="0.25">
      <c r="A127" s="131" t="s">
        <v>234</v>
      </c>
      <c r="B127" s="63" t="s">
        <v>233</v>
      </c>
      <c r="C127" s="59">
        <f>ROUND(IF('Indicator Data'!C130=0,0.1,IF(LOG('Indicator Data'!C130)&gt;C$194,10,IF(LOG('Indicator Data'!C130)&lt;C$195,0,10-(C$194-LOG('Indicator Data'!C130))/(C$194-C$195)*10))),1)</f>
        <v>0.1</v>
      </c>
      <c r="D127" s="59">
        <f>ROUND(IF('Indicator Data'!D130=0,0.1,IF(LOG('Indicator Data'!D130)&gt;D$194,10,IF(LOG('Indicator Data'!D130)&lt;D$195,0,10-(D$194-LOG('Indicator Data'!D130))/(D$194-D$195)*10))),1)</f>
        <v>0.1</v>
      </c>
      <c r="E127" s="59">
        <f t="shared" si="93"/>
        <v>0.1</v>
      </c>
      <c r="F127" s="59">
        <f>ROUND(IF('Indicator Data'!E130="No data",0.1,IF('Indicator Data'!E130=0,0,IF(LOG('Indicator Data'!E130)&gt;F$194,10,IF(LOG('Indicator Data'!E130)&lt;F$195,0,10-(F$194-LOG('Indicator Data'!E130))/(F$194-F$195)*10)))),1)</f>
        <v>9.9</v>
      </c>
      <c r="G127" s="59">
        <f>ROUND(IF('Indicator Data'!F130=0,0,IF(LOG('Indicator Data'!F130)&gt;G$194,10,IF(LOG('Indicator Data'!F130)&lt;G$195,0,10-(G$194-LOG('Indicator Data'!F130))/(G$194-G$195)*10))),1)</f>
        <v>0</v>
      </c>
      <c r="H127" s="59">
        <f>ROUND(IF('Indicator Data'!G130=0,0,IF(LOG('Indicator Data'!G130)&gt;H$194,10,IF(LOG('Indicator Data'!G130)&lt;H$195,0,10-(H$194-LOG('Indicator Data'!G130))/(H$194-H$195)*10))),1)</f>
        <v>0</v>
      </c>
      <c r="I127" s="59">
        <f>ROUND(IF('Indicator Data'!H130=0,0,IF(LOG('Indicator Data'!H130)&gt;I$194,10,IF(LOG('Indicator Data'!H130)&lt;I$195,0,10-(I$194-LOG('Indicator Data'!H130))/(I$194-I$195)*10))),1)</f>
        <v>0</v>
      </c>
      <c r="J127" s="59">
        <f t="shared" si="94"/>
        <v>0</v>
      </c>
      <c r="K127" s="59">
        <f>ROUND(IF('Indicator Data'!I130=0,0,IF(LOG('Indicator Data'!I130)&gt;K$194,10,IF(LOG('Indicator Data'!I130)&lt;K$195,0,10-(K$194-LOG('Indicator Data'!I130))/(K$194-K$195)*10))),1)</f>
        <v>0</v>
      </c>
      <c r="L127" s="59">
        <f t="shared" si="95"/>
        <v>0</v>
      </c>
      <c r="M127" s="59">
        <f>ROUND(IF('Indicator Data'!J130=0,0,IF(LOG('Indicator Data'!J130)&gt;M$194,10,IF(LOG('Indicator Data'!J130)&lt;M$195,0,10-(M$194-LOG('Indicator Data'!J130))/(M$194-M$195)*10))),1)</f>
        <v>0</v>
      </c>
      <c r="N127" s="60">
        <f>'Indicator Data'!C130/'Indicator Data'!$BD130</f>
        <v>0</v>
      </c>
      <c r="O127" s="60">
        <f>'Indicator Data'!D130/'Indicator Data'!$BD130</f>
        <v>0</v>
      </c>
      <c r="P127" s="60">
        <f>IF(F127=0.1,0,'Indicator Data'!E130/'Indicator Data'!$BD130)</f>
        <v>4.9245019235358211E-3</v>
      </c>
      <c r="Q127" s="60">
        <f>'Indicator Data'!F130/'Indicator Data'!$BD130</f>
        <v>0</v>
      </c>
      <c r="R127" s="60">
        <f>'Indicator Data'!G130/'Indicator Data'!$BD130</f>
        <v>0</v>
      </c>
      <c r="S127" s="60">
        <f>'Indicator Data'!H130/'Indicator Data'!$BD130</f>
        <v>0</v>
      </c>
      <c r="T127" s="60">
        <f>'Indicator Data'!I130/'Indicator Data'!$BD130</f>
        <v>0</v>
      </c>
      <c r="U127" s="60">
        <f>'Indicator Data'!J130/'Indicator Data'!$BD130</f>
        <v>0</v>
      </c>
      <c r="V127" s="59">
        <f t="shared" si="96"/>
        <v>0</v>
      </c>
      <c r="W127" s="59">
        <f t="shared" si="97"/>
        <v>0</v>
      </c>
      <c r="X127" s="59">
        <f t="shared" si="98"/>
        <v>0</v>
      </c>
      <c r="Y127" s="59">
        <f t="shared" si="99"/>
        <v>3.3</v>
      </c>
      <c r="Z127" s="59">
        <f t="shared" si="100"/>
        <v>0</v>
      </c>
      <c r="AA127" s="59">
        <f t="shared" si="101"/>
        <v>0</v>
      </c>
      <c r="AB127" s="59">
        <f t="shared" si="102"/>
        <v>0</v>
      </c>
      <c r="AC127" s="59">
        <f t="shared" si="103"/>
        <v>0</v>
      </c>
      <c r="AD127" s="59">
        <f t="shared" si="104"/>
        <v>0</v>
      </c>
      <c r="AE127" s="59">
        <f t="shared" si="105"/>
        <v>0</v>
      </c>
      <c r="AF127" s="59">
        <f t="shared" si="106"/>
        <v>0</v>
      </c>
      <c r="AG127" s="59">
        <f>ROUND(IF('Indicator Data'!K130=0,0,IF('Indicator Data'!K130&gt;AG$194,10,IF('Indicator Data'!K130&lt;AG$195,0,10-(AG$194-'Indicator Data'!K130)/(AG$194-AG$195)*10))),1)</f>
        <v>0</v>
      </c>
      <c r="AH127" s="59">
        <f t="shared" si="107"/>
        <v>0.1</v>
      </c>
      <c r="AI127" s="59">
        <f t="shared" si="108"/>
        <v>0.1</v>
      </c>
      <c r="AJ127" s="59">
        <f t="shared" si="109"/>
        <v>0</v>
      </c>
      <c r="AK127" s="59">
        <f t="shared" si="110"/>
        <v>0</v>
      </c>
      <c r="AL127" s="59">
        <f t="shared" si="111"/>
        <v>0</v>
      </c>
      <c r="AM127" s="59">
        <f t="shared" si="112"/>
        <v>0</v>
      </c>
      <c r="AN127" s="59">
        <f t="shared" si="113"/>
        <v>0</v>
      </c>
      <c r="AO127" s="61">
        <f t="shared" si="114"/>
        <v>0.1</v>
      </c>
      <c r="AP127" s="61">
        <f t="shared" si="115"/>
        <v>8</v>
      </c>
      <c r="AQ127" s="61">
        <f t="shared" si="116"/>
        <v>0</v>
      </c>
      <c r="AR127" s="61">
        <f t="shared" si="117"/>
        <v>0</v>
      </c>
      <c r="AS127" s="59">
        <f t="shared" si="118"/>
        <v>0</v>
      </c>
      <c r="AT127" s="59">
        <f>IF('Indicator Data'!L130="No data","x",IF('Indicator Data'!BE130&lt;1000,"x",ROUND((IF('Indicator Data'!L130&gt;AT$194,10,IF('Indicator Data'!L130&lt;AT$195,0,10-(AT$194-'Indicator Data'!L130)/(AT$194-AT$195)*10))),1)))</f>
        <v>1</v>
      </c>
      <c r="AU127" s="61">
        <f t="shared" si="119"/>
        <v>0.5</v>
      </c>
      <c r="AV127" s="62">
        <f t="shared" si="120"/>
        <v>2.6</v>
      </c>
      <c r="AW127" s="59">
        <f>ROUND(IF('Indicator Data'!M130=0,0,IF('Indicator Data'!M130&gt;AW$194,10,IF('Indicator Data'!M130&lt;AW$195,0,10-(AW$194-'Indicator Data'!M130)/(AW$194-AW$195)*10))),1)</f>
        <v>10</v>
      </c>
      <c r="AX127" s="59">
        <f>ROUND(IF('Indicator Data'!N130=0,0,IF(LOG('Indicator Data'!N130)&gt;LOG(AX$194),10,IF(LOG('Indicator Data'!N130)&lt;LOG(AX$195),0,10-(LOG(AX$194)-LOG('Indicator Data'!N130))/(LOG(AX$194)-LOG(AX$195))*10))),1)</f>
        <v>10</v>
      </c>
      <c r="AY127" s="61">
        <f t="shared" si="121"/>
        <v>10</v>
      </c>
      <c r="AZ127" s="59">
        <f>'Indicator Data'!O130</f>
        <v>5</v>
      </c>
      <c r="BA127" s="59">
        <f>'Indicator Data'!P130</f>
        <v>5</v>
      </c>
      <c r="BB127" s="61">
        <f t="shared" si="122"/>
        <v>10</v>
      </c>
      <c r="BC127" s="62">
        <f t="shared" si="123"/>
        <v>10</v>
      </c>
      <c r="BD127" s="16"/>
      <c r="BE127" s="108"/>
    </row>
    <row r="128" spans="1:57" s="4" customFormat="1" x14ac:dyDescent="0.25">
      <c r="A128" s="131" t="s">
        <v>236</v>
      </c>
      <c r="B128" s="63" t="s">
        <v>235</v>
      </c>
      <c r="C128" s="59">
        <f>ROUND(IF('Indicator Data'!C131=0,0.1,IF(LOG('Indicator Data'!C131)&gt;C$194,10,IF(LOG('Indicator Data'!C131)&lt;C$195,0,10-(C$194-LOG('Indicator Data'!C131))/(C$194-C$195)*10))),1)</f>
        <v>2.9</v>
      </c>
      <c r="D128" s="59">
        <f>ROUND(IF('Indicator Data'!D131=0,0.1,IF(LOG('Indicator Data'!D131)&gt;D$194,10,IF(LOG('Indicator Data'!D131)&lt;D$195,0,10-(D$194-LOG('Indicator Data'!D131))/(D$194-D$195)*10))),1)</f>
        <v>0.1</v>
      </c>
      <c r="E128" s="59">
        <f t="shared" si="93"/>
        <v>1.6</v>
      </c>
      <c r="F128" s="59">
        <f>ROUND(IF('Indicator Data'!E131="No data",0.1,IF('Indicator Data'!E131=0,0,IF(LOG('Indicator Data'!E131)&gt;F$194,10,IF(LOG('Indicator Data'!E131)&lt;F$195,0,10-(F$194-LOG('Indicator Data'!E131))/(F$194-F$195)*10)))),1)</f>
        <v>0.1</v>
      </c>
      <c r="G128" s="59">
        <f>ROUND(IF('Indicator Data'!F131=0,0,IF(LOG('Indicator Data'!F131)&gt;G$194,10,IF(LOG('Indicator Data'!F131)&lt;G$195,0,10-(G$194-LOG('Indicator Data'!F131))/(G$194-G$195)*10))),1)</f>
        <v>0</v>
      </c>
      <c r="H128" s="59">
        <f>ROUND(IF('Indicator Data'!G131=0,0,IF(LOG('Indicator Data'!G131)&gt;H$194,10,IF(LOG('Indicator Data'!G131)&lt;H$195,0,10-(H$194-LOG('Indicator Data'!G131))/(H$194-H$195)*10))),1)</f>
        <v>0</v>
      </c>
      <c r="I128" s="59">
        <f>ROUND(IF('Indicator Data'!H131=0,0,IF(LOG('Indicator Data'!H131)&gt;I$194,10,IF(LOG('Indicator Data'!H131)&lt;I$195,0,10-(I$194-LOG('Indicator Data'!H131))/(I$194-I$195)*10))),1)</f>
        <v>0</v>
      </c>
      <c r="J128" s="59">
        <f t="shared" si="94"/>
        <v>0</v>
      </c>
      <c r="K128" s="59">
        <f>ROUND(IF('Indicator Data'!I131=0,0,IF(LOG('Indicator Data'!I131)&gt;K$194,10,IF(LOG('Indicator Data'!I131)&lt;K$195,0,10-(K$194-LOG('Indicator Data'!I131))/(K$194-K$195)*10))),1)</f>
        <v>0</v>
      </c>
      <c r="L128" s="59">
        <f t="shared" si="95"/>
        <v>0</v>
      </c>
      <c r="M128" s="59">
        <f>ROUND(IF('Indicator Data'!J131=0,0,IF(LOG('Indicator Data'!J131)&gt;M$194,10,IF(LOG('Indicator Data'!J131)&lt;M$195,0,10-(M$194-LOG('Indicator Data'!J131))/(M$194-M$195)*10))),1)</f>
        <v>0</v>
      </c>
      <c r="N128" s="60">
        <f>'Indicator Data'!C131/'Indicator Data'!$BD131</f>
        <v>2.8911572030977163E-5</v>
      </c>
      <c r="O128" s="60">
        <f>'Indicator Data'!D131/'Indicator Data'!$BD131</f>
        <v>0</v>
      </c>
      <c r="P128" s="60">
        <f>IF(F128=0.1,0,'Indicator Data'!E131/'Indicator Data'!$BD131)</f>
        <v>0</v>
      </c>
      <c r="Q128" s="60">
        <f>'Indicator Data'!F131/'Indicator Data'!$BD131</f>
        <v>0</v>
      </c>
      <c r="R128" s="60">
        <f>'Indicator Data'!G131/'Indicator Data'!$BD131</f>
        <v>0</v>
      </c>
      <c r="S128" s="60">
        <f>'Indicator Data'!H131/'Indicator Data'!$BD131</f>
        <v>0</v>
      </c>
      <c r="T128" s="60">
        <f>'Indicator Data'!I131/'Indicator Data'!$BD131</f>
        <v>0</v>
      </c>
      <c r="U128" s="60">
        <f>'Indicator Data'!J131/'Indicator Data'!$BD131</f>
        <v>0</v>
      </c>
      <c r="V128" s="59">
        <f t="shared" si="96"/>
        <v>0.1</v>
      </c>
      <c r="W128" s="59">
        <f t="shared" si="97"/>
        <v>0</v>
      </c>
      <c r="X128" s="59">
        <f t="shared" si="98"/>
        <v>0.1</v>
      </c>
      <c r="Y128" s="59">
        <f t="shared" si="99"/>
        <v>0.1</v>
      </c>
      <c r="Z128" s="59">
        <f t="shared" si="100"/>
        <v>0</v>
      </c>
      <c r="AA128" s="59">
        <f t="shared" si="101"/>
        <v>0</v>
      </c>
      <c r="AB128" s="59">
        <f t="shared" si="102"/>
        <v>0</v>
      </c>
      <c r="AC128" s="59">
        <f t="shared" si="103"/>
        <v>0</v>
      </c>
      <c r="AD128" s="59">
        <f t="shared" si="104"/>
        <v>0</v>
      </c>
      <c r="AE128" s="59">
        <f t="shared" si="105"/>
        <v>0</v>
      </c>
      <c r="AF128" s="59">
        <f t="shared" si="106"/>
        <v>0</v>
      </c>
      <c r="AG128" s="59">
        <f>ROUND(IF('Indicator Data'!K131=0,0,IF('Indicator Data'!K131&gt;AG$194,10,IF('Indicator Data'!K131&lt;AG$195,0,10-(AG$194-'Indicator Data'!K131)/(AG$194-AG$195)*10))),1)</f>
        <v>0</v>
      </c>
      <c r="AH128" s="59">
        <f t="shared" si="107"/>
        <v>1.5</v>
      </c>
      <c r="AI128" s="59">
        <f t="shared" si="108"/>
        <v>0.1</v>
      </c>
      <c r="AJ128" s="59">
        <f t="shared" si="109"/>
        <v>0</v>
      </c>
      <c r="AK128" s="59">
        <f t="shared" si="110"/>
        <v>0</v>
      </c>
      <c r="AL128" s="59">
        <f t="shared" si="111"/>
        <v>0</v>
      </c>
      <c r="AM128" s="59">
        <f t="shared" si="112"/>
        <v>0</v>
      </c>
      <c r="AN128" s="59">
        <f t="shared" si="113"/>
        <v>0</v>
      </c>
      <c r="AO128" s="61">
        <f t="shared" si="114"/>
        <v>0.9</v>
      </c>
      <c r="AP128" s="61">
        <f t="shared" si="115"/>
        <v>0.1</v>
      </c>
      <c r="AQ128" s="61">
        <f t="shared" si="116"/>
        <v>0</v>
      </c>
      <c r="AR128" s="61">
        <f t="shared" si="117"/>
        <v>0</v>
      </c>
      <c r="AS128" s="59">
        <f t="shared" si="118"/>
        <v>0</v>
      </c>
      <c r="AT128" s="59">
        <f>IF('Indicator Data'!L131="No data","x",IF('Indicator Data'!BE131&lt;1000,"x",ROUND((IF('Indicator Data'!L131&gt;AT$194,10,IF('Indicator Data'!L131&lt;AT$195,0,10-(AT$194-'Indicator Data'!L131)/(AT$194-AT$195)*10))),1)))</f>
        <v>0</v>
      </c>
      <c r="AU128" s="61">
        <f t="shared" si="119"/>
        <v>0</v>
      </c>
      <c r="AV128" s="62">
        <f t="shared" si="120"/>
        <v>0.2</v>
      </c>
      <c r="AW128" s="59">
        <f>ROUND(IF('Indicator Data'!M131=0,0,IF('Indicator Data'!M131&gt;AW$194,10,IF('Indicator Data'!M131&lt;AW$195,0,10-(AW$194-'Indicator Data'!M131)/(AW$194-AW$195)*10))),1)</f>
        <v>0</v>
      </c>
      <c r="AX128" s="59">
        <f>ROUND(IF('Indicator Data'!N131=0,0,IF(LOG('Indicator Data'!N131)&gt;LOG(AX$194),10,IF(LOG('Indicator Data'!N131)&lt;LOG(AX$195),0,10-(LOG(AX$194)-LOG('Indicator Data'!N131))/(LOG(AX$194)-LOG(AX$195))*10))),1)</f>
        <v>0</v>
      </c>
      <c r="AY128" s="61">
        <f t="shared" si="121"/>
        <v>0</v>
      </c>
      <c r="AZ128" s="59">
        <f>'Indicator Data'!O131</f>
        <v>0</v>
      </c>
      <c r="BA128" s="59">
        <f>'Indicator Data'!P131</f>
        <v>0</v>
      </c>
      <c r="BB128" s="61">
        <f t="shared" si="122"/>
        <v>0</v>
      </c>
      <c r="BC128" s="62">
        <f t="shared" si="123"/>
        <v>0</v>
      </c>
      <c r="BD128" s="16"/>
      <c r="BE128" s="108"/>
    </row>
    <row r="129" spans="1:57" s="4" customFormat="1" x14ac:dyDescent="0.25">
      <c r="A129" s="131" t="s">
        <v>239</v>
      </c>
      <c r="B129" s="63" t="s">
        <v>238</v>
      </c>
      <c r="C129" s="59">
        <f>ROUND(IF('Indicator Data'!C132=0,0.1,IF(LOG('Indicator Data'!C132)&gt;C$194,10,IF(LOG('Indicator Data'!C132)&lt;C$195,0,10-(C$194-LOG('Indicator Data'!C132))/(C$194-C$195)*10))),1)</f>
        <v>7.3</v>
      </c>
      <c r="D129" s="59">
        <f>ROUND(IF('Indicator Data'!D132=0,0.1,IF(LOG('Indicator Data'!D132)&gt;D$194,10,IF(LOG('Indicator Data'!D132)&lt;D$195,0,10-(D$194-LOG('Indicator Data'!D132))/(D$194-D$195)*10))),1)</f>
        <v>3.4</v>
      </c>
      <c r="E129" s="59">
        <f t="shared" si="93"/>
        <v>5.7</v>
      </c>
      <c r="F129" s="59">
        <f>ROUND(IF('Indicator Data'!E132="No data",0.1,IF('Indicator Data'!E132=0,0,IF(LOG('Indicator Data'!E132)&gt;F$194,10,IF(LOG('Indicator Data'!E132)&lt;F$195,0,10-(F$194-LOG('Indicator Data'!E132))/(F$194-F$195)*10)))),1)</f>
        <v>5.2</v>
      </c>
      <c r="G129" s="59">
        <f>ROUND(IF('Indicator Data'!F132=0,0,IF(LOG('Indicator Data'!F132)&gt;G$194,10,IF(LOG('Indicator Data'!F132)&lt;G$195,0,10-(G$194-LOG('Indicator Data'!F132))/(G$194-G$195)*10))),1)</f>
        <v>7.9</v>
      </c>
      <c r="H129" s="59">
        <f>ROUND(IF('Indicator Data'!G132=0,0,IF(LOG('Indicator Data'!G132)&gt;H$194,10,IF(LOG('Indicator Data'!G132)&lt;H$195,0,10-(H$194-LOG('Indicator Data'!G132))/(H$194-H$195)*10))),1)</f>
        <v>4.7</v>
      </c>
      <c r="I129" s="59">
        <f>ROUND(IF('Indicator Data'!H132=0,0,IF(LOG('Indicator Data'!H132)&gt;I$194,10,IF(LOG('Indicator Data'!H132)&lt;I$195,0,10-(I$194-LOG('Indicator Data'!H132))/(I$194-I$195)*10))),1)</f>
        <v>0</v>
      </c>
      <c r="J129" s="59">
        <f t="shared" si="94"/>
        <v>2.7</v>
      </c>
      <c r="K129" s="59">
        <f>ROUND(IF('Indicator Data'!I132=0,0,IF(LOG('Indicator Data'!I132)&gt;K$194,10,IF(LOG('Indicator Data'!I132)&lt;K$195,0,10-(K$194-LOG('Indicator Data'!I132))/(K$194-K$195)*10))),1)</f>
        <v>6.1</v>
      </c>
      <c r="L129" s="59">
        <f t="shared" si="95"/>
        <v>4.5999999999999996</v>
      </c>
      <c r="M129" s="59">
        <f>ROUND(IF('Indicator Data'!J132=0,0,IF(LOG('Indicator Data'!J132)&gt;M$194,10,IF(LOG('Indicator Data'!J132)&lt;M$195,0,10-(M$194-LOG('Indicator Data'!J132))/(M$194-M$195)*10))),1)</f>
        <v>0</v>
      </c>
      <c r="N129" s="60">
        <f>'Indicator Data'!C132/'Indicator Data'!$BD132</f>
        <v>1.8521490568021986E-3</v>
      </c>
      <c r="O129" s="60">
        <f>'Indicator Data'!D132/'Indicator Data'!$BD132</f>
        <v>2.3005503421700384E-5</v>
      </c>
      <c r="P129" s="60">
        <f>IF(F129=0.1,0,'Indicator Data'!E132/'Indicator Data'!$BD132)</f>
        <v>2.5655921317071771E-3</v>
      </c>
      <c r="Q129" s="60">
        <f>'Indicator Data'!F132/'Indicator Data'!$BD132</f>
        <v>1.1893943468684462E-4</v>
      </c>
      <c r="R129" s="60">
        <f>'Indicator Data'!G132/'Indicator Data'!$BD132</f>
        <v>1.7001414075181217E-3</v>
      </c>
      <c r="S129" s="60">
        <f>'Indicator Data'!H132/'Indicator Data'!$BD132</f>
        <v>0</v>
      </c>
      <c r="T129" s="60">
        <f>'Indicator Data'!I132/'Indicator Data'!$BD132</f>
        <v>2.5643144201521785E-3</v>
      </c>
      <c r="U129" s="60">
        <f>'Indicator Data'!J132/'Indicator Data'!$BD132</f>
        <v>0</v>
      </c>
      <c r="V129" s="59">
        <f t="shared" si="96"/>
        <v>9.3000000000000007</v>
      </c>
      <c r="W129" s="59">
        <f t="shared" si="97"/>
        <v>0.2</v>
      </c>
      <c r="X129" s="59">
        <f t="shared" si="98"/>
        <v>6.7</v>
      </c>
      <c r="Y129" s="59">
        <f t="shared" si="99"/>
        <v>1.7</v>
      </c>
      <c r="Z129" s="59">
        <f t="shared" si="100"/>
        <v>10</v>
      </c>
      <c r="AA129" s="59">
        <f t="shared" si="101"/>
        <v>0.9</v>
      </c>
      <c r="AB129" s="59">
        <f t="shared" si="102"/>
        <v>0</v>
      </c>
      <c r="AC129" s="59">
        <f t="shared" si="103"/>
        <v>0.5</v>
      </c>
      <c r="AD129" s="59">
        <f t="shared" si="104"/>
        <v>2.6</v>
      </c>
      <c r="AE129" s="59">
        <f t="shared" si="105"/>
        <v>1.6</v>
      </c>
      <c r="AF129" s="59">
        <f t="shared" si="106"/>
        <v>0</v>
      </c>
      <c r="AG129" s="59">
        <f>ROUND(IF('Indicator Data'!K132=0,0,IF('Indicator Data'!K132&gt;AG$194,10,IF('Indicator Data'!K132&lt;AG$195,0,10-(AG$194-'Indicator Data'!K132)/(AG$194-AG$195)*10))),1)</f>
        <v>0</v>
      </c>
      <c r="AH129" s="59">
        <f t="shared" si="107"/>
        <v>8.3000000000000007</v>
      </c>
      <c r="AI129" s="59">
        <f t="shared" si="108"/>
        <v>1.8</v>
      </c>
      <c r="AJ129" s="59">
        <f t="shared" si="109"/>
        <v>2.8</v>
      </c>
      <c r="AK129" s="59">
        <f t="shared" si="110"/>
        <v>0</v>
      </c>
      <c r="AL129" s="59">
        <f t="shared" si="111"/>
        <v>1.5</v>
      </c>
      <c r="AM129" s="59">
        <f t="shared" si="112"/>
        <v>4.4000000000000004</v>
      </c>
      <c r="AN129" s="59">
        <f t="shared" si="113"/>
        <v>0</v>
      </c>
      <c r="AO129" s="61">
        <f t="shared" si="114"/>
        <v>6.2</v>
      </c>
      <c r="AP129" s="61">
        <f t="shared" si="115"/>
        <v>3.7</v>
      </c>
      <c r="AQ129" s="61">
        <f t="shared" si="116"/>
        <v>9.1999999999999993</v>
      </c>
      <c r="AR129" s="61">
        <f t="shared" si="117"/>
        <v>3.2</v>
      </c>
      <c r="AS129" s="59">
        <f t="shared" si="118"/>
        <v>0</v>
      </c>
      <c r="AT129" s="59">
        <f>IF('Indicator Data'!L132="No data","x",IF('Indicator Data'!BE132&lt;1000,"x",ROUND((IF('Indicator Data'!L132&gt;AT$194,10,IF('Indicator Data'!L132&lt;AT$195,0,10-(AT$194-'Indicator Data'!L132)/(AT$194-AT$195)*10))),1)))</f>
        <v>10</v>
      </c>
      <c r="AU129" s="61">
        <f t="shared" si="119"/>
        <v>5</v>
      </c>
      <c r="AV129" s="62">
        <f t="shared" si="120"/>
        <v>6</v>
      </c>
      <c r="AW129" s="59">
        <f>ROUND(IF('Indicator Data'!M132=0,0,IF('Indicator Data'!M132&gt;AW$194,10,IF('Indicator Data'!M132&lt;AW$195,0,10-(AW$194-'Indicator Data'!M132)/(AW$194-AW$195)*10))),1)</f>
        <v>0.4</v>
      </c>
      <c r="AX129" s="59">
        <f>ROUND(IF('Indicator Data'!N132=0,0,IF(LOG('Indicator Data'!N132)&gt;LOG(AX$194),10,IF(LOG('Indicator Data'!N132)&lt;LOG(AX$195),0,10-(LOG(AX$194)-LOG('Indicator Data'!N132))/(LOG(AX$194)-LOG(AX$195))*10))),1)</f>
        <v>0</v>
      </c>
      <c r="AY129" s="61">
        <f t="shared" si="121"/>
        <v>0.2</v>
      </c>
      <c r="AZ129" s="59">
        <f>'Indicator Data'!O132</f>
        <v>0</v>
      </c>
      <c r="BA129" s="59">
        <f>'Indicator Data'!P132</f>
        <v>0</v>
      </c>
      <c r="BB129" s="61">
        <f t="shared" si="122"/>
        <v>0</v>
      </c>
      <c r="BC129" s="62">
        <f t="shared" si="123"/>
        <v>0.1</v>
      </c>
      <c r="BD129" s="16"/>
      <c r="BE129" s="108"/>
    </row>
    <row r="130" spans="1:57" s="4" customFormat="1" x14ac:dyDescent="0.25">
      <c r="A130" s="131" t="s">
        <v>241</v>
      </c>
      <c r="B130" s="63" t="s">
        <v>240</v>
      </c>
      <c r="C130" s="59">
        <f>ROUND(IF('Indicator Data'!C133=0,0.1,IF(LOG('Indicator Data'!C133)&gt;C$194,10,IF(LOG('Indicator Data'!C133)&lt;C$195,0,10-(C$194-LOG('Indicator Data'!C133))/(C$194-C$195)*10))),1)</f>
        <v>10</v>
      </c>
      <c r="D130" s="59">
        <f>ROUND(IF('Indicator Data'!D133=0,0.1,IF(LOG('Indicator Data'!D133)&gt;D$194,10,IF(LOG('Indicator Data'!D133)&lt;D$195,0,10-(D$194-LOG('Indicator Data'!D133))/(D$194-D$195)*10))),1)</f>
        <v>9.6999999999999993</v>
      </c>
      <c r="E130" s="59">
        <f t="shared" si="93"/>
        <v>9.9</v>
      </c>
      <c r="F130" s="59">
        <f>ROUND(IF('Indicator Data'!E133="No data",0.1,IF('Indicator Data'!E133=0,0,IF(LOG('Indicator Data'!E133)&gt;F$194,10,IF(LOG('Indicator Data'!E133)&lt;F$195,0,10-(F$194-LOG('Indicator Data'!E133))/(F$194-F$195)*10)))),1)</f>
        <v>10</v>
      </c>
      <c r="G130" s="59">
        <f>ROUND(IF('Indicator Data'!F133=0,0,IF(LOG('Indicator Data'!F133)&gt;G$194,10,IF(LOG('Indicator Data'!F133)&lt;G$195,0,10-(G$194-LOG('Indicator Data'!F133))/(G$194-G$195)*10))),1)</f>
        <v>7.4</v>
      </c>
      <c r="H130" s="59">
        <f>ROUND(IF('Indicator Data'!G133=0,0,IF(LOG('Indicator Data'!G133)&gt;H$194,10,IF(LOG('Indicator Data'!G133)&lt;H$195,0,10-(H$194-LOG('Indicator Data'!G133))/(H$194-H$195)*10))),1)</f>
        <v>7.4</v>
      </c>
      <c r="I130" s="59">
        <f>ROUND(IF('Indicator Data'!H133=0,0,IF(LOG('Indicator Data'!H133)&gt;I$194,10,IF(LOG('Indicator Data'!H133)&lt;I$195,0,10-(I$194-LOG('Indicator Data'!H133))/(I$194-I$195)*10))),1)</f>
        <v>3.5</v>
      </c>
      <c r="J130" s="59">
        <f t="shared" si="94"/>
        <v>5.8</v>
      </c>
      <c r="K130" s="59">
        <f>ROUND(IF('Indicator Data'!I133=0,0,IF(LOG('Indicator Data'!I133)&gt;K$194,10,IF(LOG('Indicator Data'!I133)&lt;K$195,0,10-(K$194-LOG('Indicator Data'!I133))/(K$194-K$195)*10))),1)</f>
        <v>6.6</v>
      </c>
      <c r="L130" s="59">
        <f t="shared" si="95"/>
        <v>6.2</v>
      </c>
      <c r="M130" s="59">
        <f>ROUND(IF('Indicator Data'!J133=0,0,IF(LOG('Indicator Data'!J133)&gt;M$194,10,IF(LOG('Indicator Data'!J133)&lt;M$195,0,10-(M$194-LOG('Indicator Data'!J133))/(M$194-M$195)*10))),1)</f>
        <v>9.6</v>
      </c>
      <c r="N130" s="60">
        <f>'Indicator Data'!C133/'Indicator Data'!$BD133</f>
        <v>1.9946232144510373E-3</v>
      </c>
      <c r="O130" s="60">
        <f>'Indicator Data'!D133/'Indicator Data'!$BD133</f>
        <v>4.253758342944909E-5</v>
      </c>
      <c r="P130" s="60">
        <f>IF(F130=0.1,0,'Indicator Data'!E133/'Indicator Data'!$BD133)</f>
        <v>9.8582564115096642E-3</v>
      </c>
      <c r="Q130" s="60">
        <f>'Indicator Data'!F133/'Indicator Data'!$BD133</f>
        <v>1.4384477540258378E-6</v>
      </c>
      <c r="R130" s="60">
        <f>'Indicator Data'!G133/'Indicator Data'!$BD133</f>
        <v>4.670987669734401E-4</v>
      </c>
      <c r="S130" s="60">
        <f>'Indicator Data'!H133/'Indicator Data'!$BD133</f>
        <v>1.518903414424748E-8</v>
      </c>
      <c r="T130" s="60">
        <f>'Indicator Data'!I133/'Indicator Data'!$BD133</f>
        <v>1.0789900965797313E-4</v>
      </c>
      <c r="U130" s="60">
        <f>'Indicator Data'!J133/'Indicator Data'!$BD133</f>
        <v>3.5417703751675496E-4</v>
      </c>
      <c r="V130" s="59">
        <f t="shared" si="96"/>
        <v>10</v>
      </c>
      <c r="W130" s="59">
        <f t="shared" si="97"/>
        <v>0.4</v>
      </c>
      <c r="X130" s="59">
        <f t="shared" si="98"/>
        <v>7.7</v>
      </c>
      <c r="Y130" s="59">
        <f t="shared" si="99"/>
        <v>6.6</v>
      </c>
      <c r="Z130" s="59">
        <f t="shared" si="100"/>
        <v>5.9</v>
      </c>
      <c r="AA130" s="59">
        <f t="shared" si="101"/>
        <v>0.3</v>
      </c>
      <c r="AB130" s="59">
        <f t="shared" si="102"/>
        <v>0</v>
      </c>
      <c r="AC130" s="59">
        <f t="shared" si="103"/>
        <v>0.2</v>
      </c>
      <c r="AD130" s="59">
        <f t="shared" si="104"/>
        <v>0.1</v>
      </c>
      <c r="AE130" s="59">
        <f t="shared" si="105"/>
        <v>0.2</v>
      </c>
      <c r="AF130" s="59">
        <f t="shared" si="106"/>
        <v>0.1</v>
      </c>
      <c r="AG130" s="59">
        <f>ROUND(IF('Indicator Data'!K133=0,0,IF('Indicator Data'!K133&gt;AG$194,10,IF('Indicator Data'!K133&lt;AG$195,0,10-(AG$194-'Indicator Data'!K133)/(AG$194-AG$195)*10))),1)</f>
        <v>1</v>
      </c>
      <c r="AH130" s="59">
        <f t="shared" si="107"/>
        <v>10</v>
      </c>
      <c r="AI130" s="59">
        <f t="shared" si="108"/>
        <v>5.0999999999999996</v>
      </c>
      <c r="AJ130" s="59">
        <f t="shared" si="109"/>
        <v>3.9</v>
      </c>
      <c r="AK130" s="59">
        <f t="shared" si="110"/>
        <v>1.8</v>
      </c>
      <c r="AL130" s="59">
        <f t="shared" si="111"/>
        <v>2.9</v>
      </c>
      <c r="AM130" s="59">
        <f t="shared" si="112"/>
        <v>3.4</v>
      </c>
      <c r="AN130" s="59">
        <f t="shared" si="113"/>
        <v>7</v>
      </c>
      <c r="AO130" s="61">
        <f t="shared" si="114"/>
        <v>9.1</v>
      </c>
      <c r="AP130" s="61">
        <f t="shared" si="115"/>
        <v>8.9</v>
      </c>
      <c r="AQ130" s="61">
        <f t="shared" si="116"/>
        <v>6.7</v>
      </c>
      <c r="AR130" s="61">
        <f t="shared" si="117"/>
        <v>3.8</v>
      </c>
      <c r="AS130" s="59">
        <f t="shared" si="118"/>
        <v>4</v>
      </c>
      <c r="AT130" s="59">
        <f>IF('Indicator Data'!L133="No data","x",IF('Indicator Data'!BE133&lt;1000,"x",ROUND((IF('Indicator Data'!L133&gt;AT$194,10,IF('Indicator Data'!L133&lt;AT$195,0,10-(AT$194-'Indicator Data'!L133)/(AT$194-AT$195)*10))),1)))</f>
        <v>6.1</v>
      </c>
      <c r="AU130" s="61">
        <f t="shared" si="119"/>
        <v>5.0999999999999996</v>
      </c>
      <c r="AV130" s="62">
        <f t="shared" si="120"/>
        <v>7.2</v>
      </c>
      <c r="AW130" s="59">
        <f>ROUND(IF('Indicator Data'!M133=0,0,IF('Indicator Data'!M133&gt;AW$194,10,IF('Indicator Data'!M133&lt;AW$195,0,10-(AW$194-'Indicator Data'!M133)/(AW$194-AW$195)*10))),1)</f>
        <v>10</v>
      </c>
      <c r="AX130" s="59">
        <f>ROUND(IF('Indicator Data'!N133=0,0,IF(LOG('Indicator Data'!N133)&gt;LOG(AX$194),10,IF(LOG('Indicator Data'!N133)&lt;LOG(AX$195),0,10-(LOG(AX$194)-LOG('Indicator Data'!N133))/(LOG(AX$194)-LOG(AX$195))*10))),1)</f>
        <v>9.1999999999999993</v>
      </c>
      <c r="AY130" s="61">
        <f t="shared" si="121"/>
        <v>9.6999999999999993</v>
      </c>
      <c r="AZ130" s="59">
        <f>'Indicator Data'!O133</f>
        <v>4</v>
      </c>
      <c r="BA130" s="59">
        <f>'Indicator Data'!P133</f>
        <v>0</v>
      </c>
      <c r="BB130" s="61">
        <f t="shared" si="122"/>
        <v>8</v>
      </c>
      <c r="BC130" s="62">
        <f t="shared" si="123"/>
        <v>8</v>
      </c>
      <c r="BD130" s="16"/>
      <c r="BE130" s="108"/>
    </row>
    <row r="131" spans="1:57" s="4" customFormat="1" x14ac:dyDescent="0.25">
      <c r="A131" s="131" t="s">
        <v>243</v>
      </c>
      <c r="B131" s="63" t="s">
        <v>242</v>
      </c>
      <c r="C131" s="59">
        <f>ROUND(IF('Indicator Data'!C134=0,0.1,IF(LOG('Indicator Data'!C134)&gt;C$194,10,IF(LOG('Indicator Data'!C134)&lt;C$195,0,10-(C$194-LOG('Indicator Data'!C134))/(C$194-C$195)*10))),1)</f>
        <v>0</v>
      </c>
      <c r="D131" s="59">
        <f>ROUND(IF('Indicator Data'!D134=0,0.1,IF(LOG('Indicator Data'!D134)&gt;D$194,10,IF(LOG('Indicator Data'!D134)&lt;D$195,0,10-(D$194-LOG('Indicator Data'!D134))/(D$194-D$195)*10))),1)</f>
        <v>0.1</v>
      </c>
      <c r="E131" s="59">
        <f t="shared" ref="E131:E162" si="124">ROUND((10-GEOMEAN(((10-C131)/10*9+1),((10-D131)/10*9+1)))/9*10,1)</f>
        <v>0.1</v>
      </c>
      <c r="F131" s="59">
        <f>ROUND(IF('Indicator Data'!E134="No data",0.1,IF('Indicator Data'!E134=0,0,IF(LOG('Indicator Data'!E134)&gt;F$194,10,IF(LOG('Indicator Data'!E134)&lt;F$195,0,10-(F$194-LOG('Indicator Data'!E134))/(F$194-F$195)*10)))),1)</f>
        <v>0.1</v>
      </c>
      <c r="G131" s="59">
        <f>ROUND(IF('Indicator Data'!F134=0,0,IF(LOG('Indicator Data'!F134)&gt;G$194,10,IF(LOG('Indicator Data'!F134)&lt;G$195,0,10-(G$194-LOG('Indicator Data'!F134))/(G$194-G$195)*10))),1)</f>
        <v>3.6</v>
      </c>
      <c r="H131" s="59">
        <f>ROUND(IF('Indicator Data'!G134=0,0,IF(LOG('Indicator Data'!G134)&gt;H$194,10,IF(LOG('Indicator Data'!G134)&lt;H$195,0,10-(H$194-LOG('Indicator Data'!G134))/(H$194-H$195)*10))),1)</f>
        <v>1.5</v>
      </c>
      <c r="I131" s="59">
        <f>ROUND(IF('Indicator Data'!H134=0,0,IF(LOG('Indicator Data'!H134)&gt;I$194,10,IF(LOG('Indicator Data'!H134)&lt;I$195,0,10-(I$194-LOG('Indicator Data'!H134))/(I$194-I$195)*10))),1)</f>
        <v>5.2</v>
      </c>
      <c r="J131" s="59">
        <f t="shared" ref="J131:J162" si="125">ROUND((10-GEOMEAN(((10-H131)/10*9+1),((10-I131)/10*9+1)))/9*10,1)</f>
        <v>3.6</v>
      </c>
      <c r="K131" s="59">
        <f>ROUND(IF('Indicator Data'!I134=0,0,IF(LOG('Indicator Data'!I134)&gt;K$194,10,IF(LOG('Indicator Data'!I134)&lt;K$195,0,10-(K$194-LOG('Indicator Data'!I134))/(K$194-K$195)*10))),1)</f>
        <v>1.7</v>
      </c>
      <c r="L131" s="59">
        <f t="shared" ref="L131:L162" si="126">ROUND((10-GEOMEAN(((10-J131)/10*9+1),((10-K131)/10*9+1)))/9*10,1)</f>
        <v>2.7</v>
      </c>
      <c r="M131" s="59">
        <f>ROUND(IF('Indicator Data'!J134=0,0,IF(LOG('Indicator Data'!J134)&gt;M$194,10,IF(LOG('Indicator Data'!J134)&lt;M$195,0,10-(M$194-LOG('Indicator Data'!J134))/(M$194-M$195)*10))),1)</f>
        <v>0</v>
      </c>
      <c r="N131" s="60">
        <f>'Indicator Data'!C134/'Indicator Data'!$BD134</f>
        <v>1.9036900876567758E-4</v>
      </c>
      <c r="O131" s="60">
        <f>'Indicator Data'!D134/'Indicator Data'!$BD134</f>
        <v>0</v>
      </c>
      <c r="P131" s="60">
        <f>IF(F131=0.1,0,'Indicator Data'!E134/'Indicator Data'!$BD134)</f>
        <v>0</v>
      </c>
      <c r="Q131" s="60">
        <f>'Indicator Data'!F134/'Indicator Data'!$BD134</f>
        <v>6.8614872891423141E-5</v>
      </c>
      <c r="R131" s="60">
        <f>'Indicator Data'!G134/'Indicator Data'!$BD134</f>
        <v>1.8605321929199333E-2</v>
      </c>
      <c r="S131" s="60">
        <f>'Indicator Data'!H134/'Indicator Data'!$BD134</f>
        <v>2.0709432169161322E-3</v>
      </c>
      <c r="T131" s="60">
        <f>'Indicator Data'!I134/'Indicator Data'!$BD134</f>
        <v>3.4426229508196723E-3</v>
      </c>
      <c r="U131" s="60">
        <f>'Indicator Data'!J134/'Indicator Data'!$BD134</f>
        <v>0</v>
      </c>
      <c r="V131" s="59">
        <f t="shared" ref="V131:V162" si="127">ROUND(IF(N131&gt;V$194,10,IF(N131&lt;V$195,0,10-(V$194-N131)/(V$194-V$195)*10)),1)</f>
        <v>1</v>
      </c>
      <c r="W131" s="59">
        <f t="shared" ref="W131:W162" si="128">ROUND(IF(O131&gt;W$194,10,IF(O131&lt;W$195,0,10-(W$194-O131)/(W$194-W$195)*10)),1)</f>
        <v>0</v>
      </c>
      <c r="X131" s="59">
        <f t="shared" ref="X131:X162" si="129">ROUND(((10-GEOMEAN(((10-V131)/10*9+1),((10-W131)/10*9+1)))/9*10),1)</f>
        <v>0.5</v>
      </c>
      <c r="Y131" s="59">
        <f t="shared" ref="Y131:Y162" si="130">ROUND(IF(P131=0,0.1,IF(P131&gt;Y$194,10,IF(P131&lt;Y$195,0,10-(Y$194-P131)/(Y$194-Y$195)*10))),1)</f>
        <v>0.1</v>
      </c>
      <c r="Z131" s="59">
        <f t="shared" ref="Z131:Z162" si="131">ROUND(IF(Q131=0,0,IF(LOG(Q131)&gt;Z$194,10,IF(LOG(Q131)&lt;=Z$195,0,10-(Z$194-LOG(Q131))/(Z$194-Z$195)*10))),1)</f>
        <v>9.6</v>
      </c>
      <c r="AA131" s="59">
        <f t="shared" ref="AA131:AA162" si="132">ROUND(IF(R131&gt;AA$194,10,IF(R131&lt;AA$195,0,10-(AA$194-R131)/(AA$194-AA$195)*10)),1)</f>
        <v>10</v>
      </c>
      <c r="AB131" s="59">
        <f t="shared" ref="AB131:AB162" si="133">ROUND(IF(S131&gt;AB$194,10,IF(S131&lt;AB$195,0,10-(AB$194-S131)/(AB$194-AB$195)*10)),1)</f>
        <v>4.0999999999999996</v>
      </c>
      <c r="AC131" s="59">
        <f t="shared" ref="AC131:AC162" si="134">ROUND(((10-GEOMEAN(((10-AA131)/10*9+1),((10-AB131)/10*9+1)))/9*10),1)</f>
        <v>8.3000000000000007</v>
      </c>
      <c r="AD131" s="59">
        <f t="shared" ref="AD131:AD162" si="135">ROUND(IF(T131=0,0,IF(T131&gt;AD$194,10,IF(T131&lt;=AD$195,0,10-(AD$194-T131)/(AD$194-AD$195)*10))),1)</f>
        <v>3.4</v>
      </c>
      <c r="AE131" s="59">
        <f t="shared" ref="AE131:AE162" si="136">ROUND((10-GEOMEAN(((10-AC131)/10*9+1),((10-AD131)/10*9+1)))/9*10,1)</f>
        <v>6.5</v>
      </c>
      <c r="AF131" s="59">
        <f t="shared" ref="AF131:AF162" si="137">ROUND(IF(U131&gt;AF$194,10,IF(U131&lt;AF$195,0,10-(AF$194-U131)/(AF$194-AF$195)*10)),1)</f>
        <v>0</v>
      </c>
      <c r="AG131" s="59">
        <f>ROUND(IF('Indicator Data'!K134=0,0,IF('Indicator Data'!K134&gt;AG$194,10,IF('Indicator Data'!K134&lt;AG$195,0,10-(AG$194-'Indicator Data'!K134)/(AG$194-AG$195)*10))),1)</f>
        <v>0</v>
      </c>
      <c r="AH131" s="59">
        <f t="shared" ref="AH131:AH162" si="138">ROUND(AVERAGE(C131,V131),1)</f>
        <v>0.5</v>
      </c>
      <c r="AI131" s="59">
        <f t="shared" ref="AI131:AI162" si="139">ROUND(AVERAGE(D131,W131),1)</f>
        <v>0.1</v>
      </c>
      <c r="AJ131" s="59">
        <f t="shared" ref="AJ131:AJ162" si="140">ROUND(AVERAGE(AA131,H131),1)</f>
        <v>5.8</v>
      </c>
      <c r="AK131" s="59">
        <f t="shared" ref="AK131:AK162" si="141">ROUND(AVERAGE(AB131,I131),1)</f>
        <v>4.7</v>
      </c>
      <c r="AL131" s="59">
        <f t="shared" ref="AL131:AL162" si="142">ROUND((10-GEOMEAN(((10-AJ131)/10*9+1),((10-AK131)/10*9+1)))/9*10,1)</f>
        <v>5.3</v>
      </c>
      <c r="AM131" s="59">
        <f t="shared" ref="AM131:AM162" si="143">ROUND(AVERAGE(AD131,K131),1)</f>
        <v>2.6</v>
      </c>
      <c r="AN131" s="59">
        <f t="shared" ref="AN131:AN162" si="144">ROUND((10-GEOMEAN(((10-M131)/10*9+1),((10-AF131)/10*9+1)))/9*10,1)</f>
        <v>0</v>
      </c>
      <c r="AO131" s="61">
        <f t="shared" ref="AO131:AO162" si="145">ROUND((10-GEOMEAN(((10-E131)/10*9+1),((10-X131)/10*9+1)))/9*10,1)</f>
        <v>0.3</v>
      </c>
      <c r="AP131" s="61">
        <f t="shared" ref="AP131:AP162" si="146">ROUND(IF(AND(Y131="x",F131="x"),"x",(10-GEOMEAN(((10-F131)/10*9+1),((10-Y131)/10*9+1)))/9*10),1)</f>
        <v>0.1</v>
      </c>
      <c r="AQ131" s="61">
        <f t="shared" ref="AQ131:AQ162" si="147">ROUND((10-GEOMEAN(((10-G131)/10*9+1),((10-Z131)/10*9+1)))/9*10,1)</f>
        <v>7.7</v>
      </c>
      <c r="AR131" s="61">
        <f t="shared" ref="AR131:AR162" si="148">ROUND((10-GEOMEAN(((10-L131)/10*9+1),((10-AE131)/10*9+1)))/9*10,1)</f>
        <v>4.9000000000000004</v>
      </c>
      <c r="AS131" s="59">
        <f t="shared" ref="AS131:AS162" si="149">ROUND(AVERAGE(AG131,AN131),1)</f>
        <v>0</v>
      </c>
      <c r="AT131" s="59" t="str">
        <f>IF('Indicator Data'!L134="No data","x",IF('Indicator Data'!BE134&lt;1000,"x",ROUND((IF('Indicator Data'!L134&gt;AT$194,10,IF('Indicator Data'!L134&lt;AT$195,0,10-(AT$194-'Indicator Data'!L134)/(AT$194-AT$195)*10))),1)))</f>
        <v>x</v>
      </c>
      <c r="AU131" s="61">
        <f t="shared" ref="AU131:AU162" si="150">ROUND(AVERAGE(AS131,AT131),1)</f>
        <v>0</v>
      </c>
      <c r="AV131" s="62">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3.4</v>
      </c>
      <c r="AW131" s="59">
        <f>ROUND(IF('Indicator Data'!M134=0,0,IF('Indicator Data'!M134&gt;AW$194,10,IF('Indicator Data'!M134&lt;AW$195,0,10-(AW$194-'Indicator Data'!M134)/(AW$194-AW$195)*10))),1)</f>
        <v>0.1</v>
      </c>
      <c r="AX131" s="59">
        <f>ROUND(IF('Indicator Data'!N134=0,0,IF(LOG('Indicator Data'!N134)&gt;LOG(AX$194),10,IF(LOG('Indicator Data'!N134)&lt;LOG(AX$195),0,10-(LOG(AX$194)-LOG('Indicator Data'!N134))/(LOG(AX$194)-LOG(AX$195))*10))),1)</f>
        <v>0</v>
      </c>
      <c r="AY131" s="61">
        <f t="shared" ref="AY131:AY162" si="152">ROUND((10-GEOMEAN(((10-AW131)/10*9+1),((10-AX131)/10*9+1)))/9*10,1)</f>
        <v>0.1</v>
      </c>
      <c r="AZ131" s="59">
        <f>'Indicator Data'!O134</f>
        <v>0</v>
      </c>
      <c r="BA131" s="59">
        <f>'Indicator Data'!P134</f>
        <v>0</v>
      </c>
      <c r="BB131" s="61">
        <f t="shared" ref="BB131:BB162" si="153">ROUND(IF(AZ131=5,10,IF(BA131=5,9,IF(AZ131=4,8,IF(BA131=4,7,0)))),1)</f>
        <v>0</v>
      </c>
      <c r="BC131" s="62">
        <f t="shared" ref="BC131:BC162" si="154">ROUND(IF(BB131&gt;5,BB131,AY131/10*7),1)</f>
        <v>0.1</v>
      </c>
      <c r="BD131" s="16"/>
      <c r="BE131" s="108"/>
    </row>
    <row r="132" spans="1:57" s="4" customFormat="1" x14ac:dyDescent="0.25">
      <c r="A132" s="131" t="s">
        <v>393</v>
      </c>
      <c r="B132" s="63" t="s">
        <v>237</v>
      </c>
      <c r="C132" s="59">
        <f>ROUND(IF('Indicator Data'!C135=0,0.1,IF(LOG('Indicator Data'!C135)&gt;C$194,10,IF(LOG('Indicator Data'!C135)&lt;C$195,0,10-(C$194-LOG('Indicator Data'!C135))/(C$194-C$195)*10))),1)</f>
        <v>7.3</v>
      </c>
      <c r="D132" s="59">
        <f>ROUND(IF('Indicator Data'!D135=0,0.1,IF(LOG('Indicator Data'!D135)&gt;D$194,10,IF(LOG('Indicator Data'!D135)&lt;D$195,0,10-(D$194-LOG('Indicator Data'!D135))/(D$194-D$195)*10))),1)</f>
        <v>0.1</v>
      </c>
      <c r="E132" s="59">
        <f t="shared" si="124"/>
        <v>4.5999999999999996</v>
      </c>
      <c r="F132" s="59">
        <f>ROUND(IF('Indicator Data'!E135="No data",0.1,IF('Indicator Data'!E135=0,0,IF(LOG('Indicator Data'!E135)&gt;F$194,10,IF(LOG('Indicator Data'!E135)&lt;F$195,0,10-(F$194-LOG('Indicator Data'!E135))/(F$194-F$195)*10)))),1)</f>
        <v>3.1</v>
      </c>
      <c r="G132" s="59">
        <f>ROUND(IF('Indicator Data'!F135=0,0,IF(LOG('Indicator Data'!F135)&gt;G$194,10,IF(LOG('Indicator Data'!F135)&lt;G$195,0,10-(G$194-LOG('Indicator Data'!F135))/(G$194-G$195)*10))),1)</f>
        <v>4.9000000000000004</v>
      </c>
      <c r="H132" s="59">
        <f>ROUND(IF('Indicator Data'!G135=0,0,IF(LOG('Indicator Data'!G135)&gt;H$194,10,IF(LOG('Indicator Data'!G135)&lt;H$195,0,10-(H$194-LOG('Indicator Data'!G135))/(H$194-H$195)*10))),1)</f>
        <v>0</v>
      </c>
      <c r="I132" s="59">
        <f>ROUND(IF('Indicator Data'!H135=0,0,IF(LOG('Indicator Data'!H135)&gt;I$194,10,IF(LOG('Indicator Data'!H135)&lt;I$195,0,10-(I$194-LOG('Indicator Data'!H135))/(I$194-I$195)*10))),1)</f>
        <v>0</v>
      </c>
      <c r="J132" s="59">
        <f t="shared" si="125"/>
        <v>0</v>
      </c>
      <c r="K132" s="59">
        <f>ROUND(IF('Indicator Data'!I135=0,0,IF(LOG('Indicator Data'!I135)&gt;K$194,10,IF(LOG('Indicator Data'!I135)&lt;K$195,0,10-(K$194-LOG('Indicator Data'!I135))/(K$194-K$195)*10))),1)</f>
        <v>0</v>
      </c>
      <c r="L132" s="59">
        <f t="shared" si="126"/>
        <v>0</v>
      </c>
      <c r="M132" s="59">
        <f>ROUND(IF('Indicator Data'!J135=0,0,IF(LOG('Indicator Data'!J135)&gt;M$194,10,IF(LOG('Indicator Data'!J135)&lt;M$195,0,10-(M$194-LOG('Indicator Data'!J135))/(M$194-M$195)*10))),1)</f>
        <v>0</v>
      </c>
      <c r="N132" s="60">
        <f>'Indicator Data'!C135/'Indicator Data'!$BD135</f>
        <v>1.768156634054001E-3</v>
      </c>
      <c r="O132" s="60">
        <f>'Indicator Data'!D135/'Indicator Data'!$BD135</f>
        <v>0</v>
      </c>
      <c r="P132" s="60">
        <f>IF(F132=0.1,0,'Indicator Data'!E135/'Indicator Data'!$BD135)</f>
        <v>3.8125956645955732E-4</v>
      </c>
      <c r="Q132" s="60">
        <f>'Indicator Data'!F135/'Indicator Data'!$BD135</f>
        <v>1.9052280231087386E-6</v>
      </c>
      <c r="R132" s="60">
        <f>'Indicator Data'!G135/'Indicator Data'!$BD135</f>
        <v>0</v>
      </c>
      <c r="S132" s="60">
        <f>'Indicator Data'!H135/'Indicator Data'!$BD135</f>
        <v>0</v>
      </c>
      <c r="T132" s="60">
        <f>'Indicator Data'!I135/'Indicator Data'!$BD135</f>
        <v>0</v>
      </c>
      <c r="U132" s="60">
        <f>'Indicator Data'!J135/'Indicator Data'!$BD135</f>
        <v>0</v>
      </c>
      <c r="V132" s="59">
        <f t="shared" si="127"/>
        <v>8.8000000000000007</v>
      </c>
      <c r="W132" s="59">
        <f t="shared" si="128"/>
        <v>0</v>
      </c>
      <c r="X132" s="59">
        <f t="shared" si="129"/>
        <v>6</v>
      </c>
      <c r="Y132" s="59">
        <f t="shared" si="130"/>
        <v>0.3</v>
      </c>
      <c r="Z132" s="59">
        <f t="shared" si="131"/>
        <v>6.2</v>
      </c>
      <c r="AA132" s="59">
        <f t="shared" si="132"/>
        <v>0</v>
      </c>
      <c r="AB132" s="59">
        <f t="shared" si="133"/>
        <v>0</v>
      </c>
      <c r="AC132" s="59">
        <f t="shared" si="134"/>
        <v>0</v>
      </c>
      <c r="AD132" s="59">
        <f t="shared" si="135"/>
        <v>0</v>
      </c>
      <c r="AE132" s="59">
        <f t="shared" si="136"/>
        <v>0</v>
      </c>
      <c r="AF132" s="59">
        <f t="shared" si="137"/>
        <v>0</v>
      </c>
      <c r="AG132" s="59">
        <f>ROUND(IF('Indicator Data'!K135=0,0,IF('Indicator Data'!K135&gt;AG$194,10,IF('Indicator Data'!K135&lt;AG$195,0,10-(AG$194-'Indicator Data'!K135)/(AG$194-AG$195)*10))),1)</f>
        <v>0</v>
      </c>
      <c r="AH132" s="59">
        <f t="shared" si="138"/>
        <v>8.1</v>
      </c>
      <c r="AI132" s="59">
        <f t="shared" si="139"/>
        <v>0.1</v>
      </c>
      <c r="AJ132" s="59">
        <f t="shared" si="140"/>
        <v>0</v>
      </c>
      <c r="AK132" s="59">
        <f t="shared" si="141"/>
        <v>0</v>
      </c>
      <c r="AL132" s="59">
        <f t="shared" si="142"/>
        <v>0</v>
      </c>
      <c r="AM132" s="59">
        <f t="shared" si="143"/>
        <v>0</v>
      </c>
      <c r="AN132" s="59">
        <f t="shared" si="144"/>
        <v>0</v>
      </c>
      <c r="AO132" s="61">
        <f t="shared" si="145"/>
        <v>5.3</v>
      </c>
      <c r="AP132" s="61">
        <f t="shared" si="146"/>
        <v>1.8</v>
      </c>
      <c r="AQ132" s="61">
        <f t="shared" si="147"/>
        <v>5.6</v>
      </c>
      <c r="AR132" s="61">
        <f t="shared" si="148"/>
        <v>0</v>
      </c>
      <c r="AS132" s="59">
        <f t="shared" si="149"/>
        <v>0</v>
      </c>
      <c r="AT132" s="59">
        <f>IF('Indicator Data'!L135="No data","x",IF('Indicator Data'!BE135&lt;1000,"x",ROUND((IF('Indicator Data'!L135&gt;AT$194,10,IF('Indicator Data'!L135&lt;AT$195,0,10-(AT$194-'Indicator Data'!L135)/(AT$194-AT$195)*10))),1)))</f>
        <v>0</v>
      </c>
      <c r="AU132" s="61">
        <f t="shared" si="150"/>
        <v>0</v>
      </c>
      <c r="AV132" s="62">
        <f t="shared" si="151"/>
        <v>2.9</v>
      </c>
      <c r="AW132" s="59">
        <f>ROUND(IF('Indicator Data'!M135=0,0,IF('Indicator Data'!M135&gt;AW$194,10,IF('Indicator Data'!M135&lt;AW$195,0,10-(AW$194-'Indicator Data'!M135)/(AW$194-AW$195)*10))),1)</f>
        <v>0.7</v>
      </c>
      <c r="AX132" s="59">
        <f>ROUND(IF('Indicator Data'!N135=0,0,IF(LOG('Indicator Data'!N135)&gt;LOG(AX$194),10,IF(LOG('Indicator Data'!N135)&lt;LOG(AX$195),0,10-(LOG(AX$194)-LOG('Indicator Data'!N135))/(LOG(AX$194)-LOG(AX$195))*10))),1)</f>
        <v>3.4</v>
      </c>
      <c r="AY132" s="61">
        <f t="shared" si="152"/>
        <v>2.2000000000000002</v>
      </c>
      <c r="AZ132" s="59">
        <f>'Indicator Data'!O135</f>
        <v>0</v>
      </c>
      <c r="BA132" s="59">
        <f>'Indicator Data'!P135</f>
        <v>0</v>
      </c>
      <c r="BB132" s="61">
        <f t="shared" si="153"/>
        <v>0</v>
      </c>
      <c r="BC132" s="62">
        <f t="shared" si="154"/>
        <v>1.5</v>
      </c>
      <c r="BD132" s="16"/>
      <c r="BE132" s="108"/>
    </row>
    <row r="133" spans="1:57" s="4" customFormat="1" x14ac:dyDescent="0.25">
      <c r="A133" s="131" t="s">
        <v>245</v>
      </c>
      <c r="B133" s="63" t="s">
        <v>244</v>
      </c>
      <c r="C133" s="59">
        <f>ROUND(IF('Indicator Data'!C136=0,0.1,IF(LOG('Indicator Data'!C136)&gt;C$194,10,IF(LOG('Indicator Data'!C136)&lt;C$195,0,10-(C$194-LOG('Indicator Data'!C136))/(C$194-C$195)*10))),1)</f>
        <v>6.8</v>
      </c>
      <c r="D133" s="59">
        <f>ROUND(IF('Indicator Data'!D136=0,0.1,IF(LOG('Indicator Data'!D136)&gt;D$194,10,IF(LOG('Indicator Data'!D136)&lt;D$195,0,10-(D$194-LOG('Indicator Data'!D136))/(D$194-D$195)*10))),1)</f>
        <v>7</v>
      </c>
      <c r="E133" s="59">
        <f t="shared" si="124"/>
        <v>6.9</v>
      </c>
      <c r="F133" s="59">
        <f>ROUND(IF('Indicator Data'!E136="No data",0.1,IF('Indicator Data'!E136=0,0,IF(LOG('Indicator Data'!E136)&gt;F$194,10,IF(LOG('Indicator Data'!E136)&lt;F$195,0,10-(F$194-LOG('Indicator Data'!E136))/(F$194-F$195)*10)))),1)</f>
        <v>4.5</v>
      </c>
      <c r="G133" s="59">
        <f>ROUND(IF('Indicator Data'!F136=0,0,IF(LOG('Indicator Data'!F136)&gt;G$194,10,IF(LOG('Indicator Data'!F136)&lt;G$195,0,10-(G$194-LOG('Indicator Data'!F136))/(G$194-G$195)*10))),1)</f>
        <v>7.6</v>
      </c>
      <c r="H133" s="59">
        <f>ROUND(IF('Indicator Data'!G136=0,0,IF(LOG('Indicator Data'!G136)&gt;H$194,10,IF(LOG('Indicator Data'!G136)&lt;H$195,0,10-(H$194-LOG('Indicator Data'!G136))/(H$194-H$195)*10))),1)</f>
        <v>2.7</v>
      </c>
      <c r="I133" s="59">
        <f>ROUND(IF('Indicator Data'!H136=0,0,IF(LOG('Indicator Data'!H136)&gt;I$194,10,IF(LOG('Indicator Data'!H136)&lt;I$195,0,10-(I$194-LOG('Indicator Data'!H136))/(I$194-I$195)*10))),1)</f>
        <v>0</v>
      </c>
      <c r="J133" s="59">
        <f t="shared" si="125"/>
        <v>1.4</v>
      </c>
      <c r="K133" s="59">
        <f>ROUND(IF('Indicator Data'!I136=0,0,IF(LOG('Indicator Data'!I136)&gt;K$194,10,IF(LOG('Indicator Data'!I136)&lt;K$195,0,10-(K$194-LOG('Indicator Data'!I136))/(K$194-K$195)*10))),1)</f>
        <v>5.5</v>
      </c>
      <c r="L133" s="59">
        <f t="shared" si="126"/>
        <v>3.7</v>
      </c>
      <c r="M133" s="59">
        <f>ROUND(IF('Indicator Data'!J136=0,0,IF(LOG('Indicator Data'!J136)&gt;M$194,10,IF(LOG('Indicator Data'!J136)&lt;M$195,0,10-(M$194-LOG('Indicator Data'!J136))/(M$194-M$195)*10))),1)</f>
        <v>0</v>
      </c>
      <c r="N133" s="60">
        <f>'Indicator Data'!C136/'Indicator Data'!$BD136</f>
        <v>1.4183460098734788E-3</v>
      </c>
      <c r="O133" s="60">
        <f>'Indicator Data'!D136/'Indicator Data'!$BD136</f>
        <v>3.2482796842336307E-4</v>
      </c>
      <c r="P133" s="60">
        <f>IF(F133=0.1,0,'Indicator Data'!E136/'Indicator Data'!$BD136)</f>
        <v>1.7184076299710221E-3</v>
      </c>
      <c r="Q133" s="60">
        <f>'Indicator Data'!F136/'Indicator Data'!$BD136</f>
        <v>1.0005290520354241E-4</v>
      </c>
      <c r="R133" s="60">
        <f>'Indicator Data'!G136/'Indicator Data'!$BD136</f>
        <v>3.2885932630519091E-4</v>
      </c>
      <c r="S133" s="60">
        <f>'Indicator Data'!H136/'Indicator Data'!$BD136</f>
        <v>0</v>
      </c>
      <c r="T133" s="60">
        <f>'Indicator Data'!I136/'Indicator Data'!$BD136</f>
        <v>1.465651633365619E-3</v>
      </c>
      <c r="U133" s="60">
        <f>'Indicator Data'!J136/'Indicator Data'!$BD136</f>
        <v>0</v>
      </c>
      <c r="V133" s="59">
        <f t="shared" si="127"/>
        <v>7.1</v>
      </c>
      <c r="W133" s="59">
        <f t="shared" si="128"/>
        <v>3.2</v>
      </c>
      <c r="X133" s="59">
        <f t="shared" si="129"/>
        <v>5.5</v>
      </c>
      <c r="Y133" s="59">
        <f t="shared" si="130"/>
        <v>1.1000000000000001</v>
      </c>
      <c r="Z133" s="59">
        <f t="shared" si="131"/>
        <v>10</v>
      </c>
      <c r="AA133" s="59">
        <f t="shared" si="132"/>
        <v>0.2</v>
      </c>
      <c r="AB133" s="59">
        <f t="shared" si="133"/>
        <v>0</v>
      </c>
      <c r="AC133" s="59">
        <f t="shared" si="134"/>
        <v>0.1</v>
      </c>
      <c r="AD133" s="59">
        <f t="shared" si="135"/>
        <v>1.5</v>
      </c>
      <c r="AE133" s="59">
        <f t="shared" si="136"/>
        <v>0.8</v>
      </c>
      <c r="AF133" s="59">
        <f t="shared" si="137"/>
        <v>0</v>
      </c>
      <c r="AG133" s="59">
        <f>ROUND(IF('Indicator Data'!K136=0,0,IF('Indicator Data'!K136&gt;AG$194,10,IF('Indicator Data'!K136&lt;AG$195,0,10-(AG$194-'Indicator Data'!K136)/(AG$194-AG$195)*10))),1)</f>
        <v>2</v>
      </c>
      <c r="AH133" s="59">
        <f t="shared" si="138"/>
        <v>7</v>
      </c>
      <c r="AI133" s="59">
        <f t="shared" si="139"/>
        <v>5.0999999999999996</v>
      </c>
      <c r="AJ133" s="59">
        <f t="shared" si="140"/>
        <v>1.5</v>
      </c>
      <c r="AK133" s="59">
        <f t="shared" si="141"/>
        <v>0</v>
      </c>
      <c r="AL133" s="59">
        <f t="shared" si="142"/>
        <v>0.8</v>
      </c>
      <c r="AM133" s="59">
        <f t="shared" si="143"/>
        <v>3.5</v>
      </c>
      <c r="AN133" s="59">
        <f t="shared" si="144"/>
        <v>0</v>
      </c>
      <c r="AO133" s="61">
        <f t="shared" si="145"/>
        <v>6.3</v>
      </c>
      <c r="AP133" s="61">
        <f t="shared" si="146"/>
        <v>3</v>
      </c>
      <c r="AQ133" s="61">
        <f t="shared" si="147"/>
        <v>9.1</v>
      </c>
      <c r="AR133" s="61">
        <f t="shared" si="148"/>
        <v>2.4</v>
      </c>
      <c r="AS133" s="59">
        <f t="shared" si="149"/>
        <v>1</v>
      </c>
      <c r="AT133" s="59">
        <f>IF('Indicator Data'!L136="No data","x",IF('Indicator Data'!BE136&lt;1000,"x",ROUND((IF('Indicator Data'!L136&gt;AT$194,10,IF('Indicator Data'!L136&lt;AT$195,0,10-(AT$194-'Indicator Data'!L136)/(AT$194-AT$195)*10))),1)))</f>
        <v>1</v>
      </c>
      <c r="AU133" s="61">
        <f t="shared" si="150"/>
        <v>1</v>
      </c>
      <c r="AV133" s="62">
        <f t="shared" si="151"/>
        <v>5.3</v>
      </c>
      <c r="AW133" s="59">
        <f>ROUND(IF('Indicator Data'!M136=0,0,IF('Indicator Data'!M136&gt;AW$194,10,IF('Indicator Data'!M136&lt;AW$195,0,10-(AW$194-'Indicator Data'!M136)/(AW$194-AW$195)*10))),1)</f>
        <v>0.3</v>
      </c>
      <c r="AX133" s="59">
        <f>ROUND(IF('Indicator Data'!N136=0,0,IF(LOG('Indicator Data'!N136)&gt;LOG(AX$194),10,IF(LOG('Indicator Data'!N136)&lt;LOG(AX$195),0,10-(LOG(AX$194)-LOG('Indicator Data'!N136))/(LOG(AX$194)-LOG(AX$195))*10))),1)</f>
        <v>0</v>
      </c>
      <c r="AY133" s="61">
        <f t="shared" si="152"/>
        <v>0.2</v>
      </c>
      <c r="AZ133" s="59">
        <f>'Indicator Data'!O136</f>
        <v>0</v>
      </c>
      <c r="BA133" s="59">
        <f>'Indicator Data'!P136</f>
        <v>0</v>
      </c>
      <c r="BB133" s="61">
        <f t="shared" si="153"/>
        <v>0</v>
      </c>
      <c r="BC133" s="62">
        <f t="shared" si="154"/>
        <v>0.1</v>
      </c>
      <c r="BD133" s="16"/>
      <c r="BE133" s="108"/>
    </row>
    <row r="134" spans="1:57" s="4" customFormat="1" x14ac:dyDescent="0.25">
      <c r="A134" s="131" t="s">
        <v>247</v>
      </c>
      <c r="B134" s="63" t="s">
        <v>246</v>
      </c>
      <c r="C134" s="59">
        <f>ROUND(IF('Indicator Data'!C137=0,0.1,IF(LOG('Indicator Data'!C137)&gt;C$194,10,IF(LOG('Indicator Data'!C137)&lt;C$195,0,10-(C$194-LOG('Indicator Data'!C137))/(C$194-C$195)*10))),1)</f>
        <v>7.8</v>
      </c>
      <c r="D134" s="59">
        <f>ROUND(IF('Indicator Data'!D137=0,0.1,IF(LOG('Indicator Data'!D137)&gt;D$194,10,IF(LOG('Indicator Data'!D137)&lt;D$195,0,10-(D$194-LOG('Indicator Data'!D137))/(D$194-D$195)*10))),1)</f>
        <v>7</v>
      </c>
      <c r="E134" s="59">
        <f t="shared" si="124"/>
        <v>7.4</v>
      </c>
      <c r="F134" s="59">
        <f>ROUND(IF('Indicator Data'!E137="No data",0.1,IF('Indicator Data'!E137=0,0,IF(LOG('Indicator Data'!E137)&gt;F$194,10,IF(LOG('Indicator Data'!E137)&lt;F$195,0,10-(F$194-LOG('Indicator Data'!E137))/(F$194-F$195)*10)))),1)</f>
        <v>6.4</v>
      </c>
      <c r="G134" s="59">
        <f>ROUND(IF('Indicator Data'!F137=0,0,IF(LOG('Indicator Data'!F137)&gt;G$194,10,IF(LOG('Indicator Data'!F137)&lt;G$195,0,10-(G$194-LOG('Indicator Data'!F137))/(G$194-G$195)*10))),1)</f>
        <v>7.6</v>
      </c>
      <c r="H134" s="59">
        <f>ROUND(IF('Indicator Data'!G137=0,0,IF(LOG('Indicator Data'!G137)&gt;H$194,10,IF(LOG('Indicator Data'!G137)&lt;H$195,0,10-(H$194-LOG('Indicator Data'!G137))/(H$194-H$195)*10))),1)</f>
        <v>3.5</v>
      </c>
      <c r="I134" s="59">
        <f>ROUND(IF('Indicator Data'!H137=0,0,IF(LOG('Indicator Data'!H137)&gt;I$194,10,IF(LOG('Indicator Data'!H137)&lt;I$195,0,10-(I$194-LOG('Indicator Data'!H137))/(I$194-I$195)*10))),1)</f>
        <v>0</v>
      </c>
      <c r="J134" s="59">
        <f t="shared" si="125"/>
        <v>1.9</v>
      </c>
      <c r="K134" s="59">
        <f>ROUND(IF('Indicator Data'!I137=0,0,IF(LOG('Indicator Data'!I137)&gt;K$194,10,IF(LOG('Indicator Data'!I137)&lt;K$195,0,10-(K$194-LOG('Indicator Data'!I137))/(K$194-K$195)*10))),1)</f>
        <v>5.9</v>
      </c>
      <c r="L134" s="59">
        <f t="shared" si="126"/>
        <v>4.2</v>
      </c>
      <c r="M134" s="59">
        <f>ROUND(IF('Indicator Data'!J137=0,0,IF(LOG('Indicator Data'!J137)&gt;M$194,10,IF(LOG('Indicator Data'!J137)&lt;M$195,0,10-(M$194-LOG('Indicator Data'!J137))/(M$194-M$195)*10))),1)</f>
        <v>9.9</v>
      </c>
      <c r="N134" s="60">
        <f>'Indicator Data'!C137/'Indicator Data'!$BD137</f>
        <v>1.7951934902085435E-3</v>
      </c>
      <c r="O134" s="60">
        <f>'Indicator Data'!D137/'Indicator Data'!$BD137</f>
        <v>1.7833903539705452E-4</v>
      </c>
      <c r="P134" s="60">
        <f>IF(F134=0.1,0,'Indicator Data'!E137/'Indicator Data'!$BD137)</f>
        <v>5.0635699920696629E-3</v>
      </c>
      <c r="Q134" s="60">
        <f>'Indicator Data'!F137/'Indicator Data'!$BD137</f>
        <v>4.907512320539131E-5</v>
      </c>
      <c r="R134" s="60">
        <f>'Indicator Data'!G137/'Indicator Data'!$BD137</f>
        <v>3.3292356275001678E-4</v>
      </c>
      <c r="S134" s="60">
        <f>'Indicator Data'!H137/'Indicator Data'!$BD137</f>
        <v>0</v>
      </c>
      <c r="T134" s="60">
        <f>'Indicator Data'!I137/'Indicator Data'!$BD137</f>
        <v>1.2905368497371365E-3</v>
      </c>
      <c r="U134" s="60">
        <f>'Indicator Data'!J137/'Indicator Data'!$BD137</f>
        <v>1.254745313368923E-2</v>
      </c>
      <c r="V134" s="59">
        <f t="shared" si="127"/>
        <v>9</v>
      </c>
      <c r="W134" s="59">
        <f t="shared" si="128"/>
        <v>1.8</v>
      </c>
      <c r="X134" s="59">
        <f t="shared" si="129"/>
        <v>6.7</v>
      </c>
      <c r="Y134" s="59">
        <f t="shared" si="130"/>
        <v>3.4</v>
      </c>
      <c r="Z134" s="59">
        <f t="shared" si="131"/>
        <v>9.3000000000000007</v>
      </c>
      <c r="AA134" s="59">
        <f t="shared" si="132"/>
        <v>0.2</v>
      </c>
      <c r="AB134" s="59">
        <f t="shared" si="133"/>
        <v>0</v>
      </c>
      <c r="AC134" s="59">
        <f t="shared" si="134"/>
        <v>0.1</v>
      </c>
      <c r="AD134" s="59">
        <f t="shared" si="135"/>
        <v>1.3</v>
      </c>
      <c r="AE134" s="59">
        <f t="shared" si="136"/>
        <v>0.7</v>
      </c>
      <c r="AF134" s="59">
        <f t="shared" si="137"/>
        <v>4.2</v>
      </c>
      <c r="AG134" s="59">
        <f>ROUND(IF('Indicator Data'!K137=0,0,IF('Indicator Data'!K137&gt;AG$194,10,IF('Indicator Data'!K137&lt;AG$195,0,10-(AG$194-'Indicator Data'!K137)/(AG$194-AG$195)*10))),1)</f>
        <v>2</v>
      </c>
      <c r="AH134" s="59">
        <f t="shared" si="138"/>
        <v>8.4</v>
      </c>
      <c r="AI134" s="59">
        <f t="shared" si="139"/>
        <v>4.4000000000000004</v>
      </c>
      <c r="AJ134" s="59">
        <f t="shared" si="140"/>
        <v>1.9</v>
      </c>
      <c r="AK134" s="59">
        <f t="shared" si="141"/>
        <v>0</v>
      </c>
      <c r="AL134" s="59">
        <f t="shared" si="142"/>
        <v>1</v>
      </c>
      <c r="AM134" s="59">
        <f t="shared" si="143"/>
        <v>3.6</v>
      </c>
      <c r="AN134" s="59">
        <f t="shared" si="144"/>
        <v>8.1999999999999993</v>
      </c>
      <c r="AO134" s="61">
        <f t="shared" si="145"/>
        <v>7.1</v>
      </c>
      <c r="AP134" s="61">
        <f t="shared" si="146"/>
        <v>5.0999999999999996</v>
      </c>
      <c r="AQ134" s="61">
        <f t="shared" si="147"/>
        <v>8.6</v>
      </c>
      <c r="AR134" s="61">
        <f t="shared" si="148"/>
        <v>2.6</v>
      </c>
      <c r="AS134" s="59">
        <f t="shared" si="149"/>
        <v>5.0999999999999996</v>
      </c>
      <c r="AT134" s="59">
        <f>IF('Indicator Data'!L137="No data","x",IF('Indicator Data'!BE137&lt;1000,"x",ROUND((IF('Indicator Data'!L137&gt;AT$194,10,IF('Indicator Data'!L137&lt;AT$195,0,10-(AT$194-'Indicator Data'!L137)/(AT$194-AT$195)*10))),1)))</f>
        <v>0</v>
      </c>
      <c r="AU134" s="61">
        <f t="shared" si="150"/>
        <v>2.6</v>
      </c>
      <c r="AV134" s="62">
        <f t="shared" si="151"/>
        <v>5.8</v>
      </c>
      <c r="AW134" s="59">
        <f>ROUND(IF('Indicator Data'!M137=0,0,IF('Indicator Data'!M137&gt;AW$194,10,IF('Indicator Data'!M137&lt;AW$195,0,10-(AW$194-'Indicator Data'!M137)/(AW$194-AW$195)*10))),1)</f>
        <v>5.0999999999999996</v>
      </c>
      <c r="AX134" s="59">
        <f>ROUND(IF('Indicator Data'!N137=0,0,IF(LOG('Indicator Data'!N137)&gt;LOG(AX$194),10,IF(LOG('Indicator Data'!N137)&lt;LOG(AX$195),0,10-(LOG(AX$194)-LOG('Indicator Data'!N137))/(LOG(AX$194)-LOG(AX$195))*10))),1)</f>
        <v>4.9000000000000004</v>
      </c>
      <c r="AY134" s="61">
        <f t="shared" si="152"/>
        <v>5</v>
      </c>
      <c r="AZ134" s="59">
        <f>'Indicator Data'!O137</f>
        <v>0</v>
      </c>
      <c r="BA134" s="59">
        <f>'Indicator Data'!P137</f>
        <v>0</v>
      </c>
      <c r="BB134" s="61">
        <f t="shared" si="153"/>
        <v>0</v>
      </c>
      <c r="BC134" s="62">
        <f t="shared" si="154"/>
        <v>3.5</v>
      </c>
      <c r="BD134" s="16"/>
      <c r="BE134" s="108"/>
    </row>
    <row r="135" spans="1:57" s="4" customFormat="1" x14ac:dyDescent="0.25">
      <c r="A135" s="131" t="s">
        <v>249</v>
      </c>
      <c r="B135" s="63" t="s">
        <v>248</v>
      </c>
      <c r="C135" s="59">
        <f>ROUND(IF('Indicator Data'!C138=0,0.1,IF(LOG('Indicator Data'!C138)&gt;C$194,10,IF(LOG('Indicator Data'!C138)&lt;C$195,0,10-(C$194-LOG('Indicator Data'!C138))/(C$194-C$195)*10))),1)</f>
        <v>0</v>
      </c>
      <c r="D135" s="59">
        <f>ROUND(IF('Indicator Data'!D138=0,0.1,IF(LOG('Indicator Data'!D138)&gt;D$194,10,IF(LOG('Indicator Data'!D138)&lt;D$195,0,10-(D$194-LOG('Indicator Data'!D138))/(D$194-D$195)*10))),1)</f>
        <v>0.1</v>
      </c>
      <c r="E135" s="59">
        <f t="shared" si="124"/>
        <v>0.1</v>
      </c>
      <c r="F135" s="59">
        <f>ROUND(IF('Indicator Data'!E138="No data",0.1,IF('Indicator Data'!E138=0,0,IF(LOG('Indicator Data'!E138)&gt;F$194,10,IF(LOG('Indicator Data'!E138)&lt;F$195,0,10-(F$194-LOG('Indicator Data'!E138))/(F$194-F$195)*10)))),1)</f>
        <v>6.2</v>
      </c>
      <c r="G135" s="59">
        <f>ROUND(IF('Indicator Data'!F138=0,0,IF(LOG('Indicator Data'!F138)&gt;G$194,10,IF(LOG('Indicator Data'!F138)&lt;G$195,0,10-(G$194-LOG('Indicator Data'!F138))/(G$194-G$195)*10))),1)</f>
        <v>0</v>
      </c>
      <c r="H135" s="59">
        <f>ROUND(IF('Indicator Data'!G138=0,0,IF(LOG('Indicator Data'!G138)&gt;H$194,10,IF(LOG('Indicator Data'!G138)&lt;H$195,0,10-(H$194-LOG('Indicator Data'!G138))/(H$194-H$195)*10))),1)</f>
        <v>0</v>
      </c>
      <c r="I135" s="59">
        <f>ROUND(IF('Indicator Data'!H138=0,0,IF(LOG('Indicator Data'!H138)&gt;I$194,10,IF(LOG('Indicator Data'!H138)&lt;I$195,0,10-(I$194-LOG('Indicator Data'!H138))/(I$194-I$195)*10))),1)</f>
        <v>0</v>
      </c>
      <c r="J135" s="59">
        <f t="shared" si="125"/>
        <v>0</v>
      </c>
      <c r="K135" s="59">
        <f>ROUND(IF('Indicator Data'!I138=0,0,IF(LOG('Indicator Data'!I138)&gt;K$194,10,IF(LOG('Indicator Data'!I138)&lt;K$195,0,10-(K$194-LOG('Indicator Data'!I138))/(K$194-K$195)*10))),1)</f>
        <v>0</v>
      </c>
      <c r="L135" s="59">
        <f t="shared" si="126"/>
        <v>0</v>
      </c>
      <c r="M135" s="59">
        <f>ROUND(IF('Indicator Data'!J138=0,0,IF(LOG('Indicator Data'!J138)&gt;M$194,10,IF(LOG('Indicator Data'!J138)&lt;M$195,0,10-(M$194-LOG('Indicator Data'!J138))/(M$194-M$195)*10))),1)</f>
        <v>9.3000000000000007</v>
      </c>
      <c r="N135" s="60">
        <f>'Indicator Data'!C138/'Indicator Data'!$BD138</f>
        <v>6.5151847414437139E-7</v>
      </c>
      <c r="O135" s="60">
        <f>'Indicator Data'!D138/'Indicator Data'!$BD138</f>
        <v>0</v>
      </c>
      <c r="P135" s="60">
        <f>IF(F135=0.1,0,'Indicator Data'!E138/'Indicator Data'!$BD138)</f>
        <v>4.4270764946947568E-3</v>
      </c>
      <c r="Q135" s="60">
        <f>'Indicator Data'!F138/'Indicator Data'!$BD138</f>
        <v>0</v>
      </c>
      <c r="R135" s="60">
        <f>'Indicator Data'!G138/'Indicator Data'!$BD138</f>
        <v>0</v>
      </c>
      <c r="S135" s="60">
        <f>'Indicator Data'!H138/'Indicator Data'!$BD138</f>
        <v>0</v>
      </c>
      <c r="T135" s="60">
        <f>'Indicator Data'!I138/'Indicator Data'!$BD138</f>
        <v>0</v>
      </c>
      <c r="U135" s="60">
        <f>'Indicator Data'!J138/'Indicator Data'!$BD138</f>
        <v>8.1609226394521797E-3</v>
      </c>
      <c r="V135" s="59">
        <f t="shared" si="127"/>
        <v>0</v>
      </c>
      <c r="W135" s="59">
        <f t="shared" si="128"/>
        <v>0</v>
      </c>
      <c r="X135" s="59">
        <f t="shared" si="129"/>
        <v>0</v>
      </c>
      <c r="Y135" s="59">
        <f t="shared" si="130"/>
        <v>3</v>
      </c>
      <c r="Z135" s="59">
        <f t="shared" si="131"/>
        <v>0</v>
      </c>
      <c r="AA135" s="59">
        <f t="shared" si="132"/>
        <v>0</v>
      </c>
      <c r="AB135" s="59">
        <f t="shared" si="133"/>
        <v>0</v>
      </c>
      <c r="AC135" s="59">
        <f t="shared" si="134"/>
        <v>0</v>
      </c>
      <c r="AD135" s="59">
        <f t="shared" si="135"/>
        <v>0</v>
      </c>
      <c r="AE135" s="59">
        <f t="shared" si="136"/>
        <v>0</v>
      </c>
      <c r="AF135" s="59">
        <f t="shared" si="137"/>
        <v>2.7</v>
      </c>
      <c r="AG135" s="59">
        <f>ROUND(IF('Indicator Data'!K138=0,0,IF('Indicator Data'!K138&gt;AG$194,10,IF('Indicator Data'!K138&lt;AG$195,0,10-(AG$194-'Indicator Data'!K138)/(AG$194-AG$195)*10))),1)</f>
        <v>7.1</v>
      </c>
      <c r="AH135" s="59">
        <f t="shared" si="138"/>
        <v>0</v>
      </c>
      <c r="AI135" s="59">
        <f t="shared" si="139"/>
        <v>0.1</v>
      </c>
      <c r="AJ135" s="59">
        <f t="shared" si="140"/>
        <v>0</v>
      </c>
      <c r="AK135" s="59">
        <f t="shared" si="141"/>
        <v>0</v>
      </c>
      <c r="AL135" s="59">
        <f t="shared" si="142"/>
        <v>0</v>
      </c>
      <c r="AM135" s="59">
        <f t="shared" si="143"/>
        <v>0</v>
      </c>
      <c r="AN135" s="59">
        <f t="shared" si="144"/>
        <v>7.2</v>
      </c>
      <c r="AO135" s="61">
        <f t="shared" si="145"/>
        <v>0.1</v>
      </c>
      <c r="AP135" s="61">
        <f t="shared" si="146"/>
        <v>4.8</v>
      </c>
      <c r="AQ135" s="61">
        <f t="shared" si="147"/>
        <v>0</v>
      </c>
      <c r="AR135" s="61">
        <f t="shared" si="148"/>
        <v>0</v>
      </c>
      <c r="AS135" s="59">
        <f t="shared" si="149"/>
        <v>7.2</v>
      </c>
      <c r="AT135" s="59">
        <f>IF('Indicator Data'!L138="No data","x",IF('Indicator Data'!BE138&lt;1000,"x",ROUND((IF('Indicator Data'!L138&gt;AT$194,10,IF('Indicator Data'!L138&lt;AT$195,0,10-(AT$194-'Indicator Data'!L138)/(AT$194-AT$195)*10))),1)))</f>
        <v>0</v>
      </c>
      <c r="AU135" s="61">
        <f t="shared" si="150"/>
        <v>3.6</v>
      </c>
      <c r="AV135" s="62">
        <f t="shared" si="151"/>
        <v>2</v>
      </c>
      <c r="AW135" s="59">
        <f>ROUND(IF('Indicator Data'!M138=0,0,IF('Indicator Data'!M138&gt;AW$194,10,IF('Indicator Data'!M138&lt;AW$195,0,10-(AW$194-'Indicator Data'!M138)/(AW$194-AW$195)*10))),1)</f>
        <v>1.9</v>
      </c>
      <c r="AX135" s="59">
        <f>ROUND(IF('Indicator Data'!N138=0,0,IF(LOG('Indicator Data'!N138)&gt;LOG(AX$194),10,IF(LOG('Indicator Data'!N138)&lt;LOG(AX$195),0,10-(LOG(AX$194)-LOG('Indicator Data'!N138))/(LOG(AX$194)-LOG(AX$195))*10))),1)</f>
        <v>3.3</v>
      </c>
      <c r="AY135" s="61">
        <f t="shared" si="152"/>
        <v>2.6</v>
      </c>
      <c r="AZ135" s="59">
        <f>'Indicator Data'!O138</f>
        <v>0</v>
      </c>
      <c r="BA135" s="59">
        <f>'Indicator Data'!P138</f>
        <v>0</v>
      </c>
      <c r="BB135" s="61">
        <f t="shared" si="153"/>
        <v>0</v>
      </c>
      <c r="BC135" s="62">
        <f t="shared" si="154"/>
        <v>1.8</v>
      </c>
      <c r="BD135" s="16"/>
      <c r="BE135" s="108"/>
    </row>
    <row r="136" spans="1:57" s="4" customFormat="1" x14ac:dyDescent="0.25">
      <c r="A136" s="131" t="s">
        <v>251</v>
      </c>
      <c r="B136" s="63" t="s">
        <v>250</v>
      </c>
      <c r="C136" s="59">
        <f>ROUND(IF('Indicator Data'!C139=0,0.1,IF(LOG('Indicator Data'!C139)&gt;C$194,10,IF(LOG('Indicator Data'!C139)&lt;C$195,0,10-(C$194-LOG('Indicator Data'!C139))/(C$194-C$195)*10))),1)</f>
        <v>9.3000000000000007</v>
      </c>
      <c r="D136" s="59">
        <f>ROUND(IF('Indicator Data'!D139=0,0.1,IF(LOG('Indicator Data'!D139)&gt;D$194,10,IF(LOG('Indicator Data'!D139)&lt;D$195,0,10-(D$194-LOG('Indicator Data'!D139))/(D$194-D$195)*10))),1)</f>
        <v>10</v>
      </c>
      <c r="E136" s="59">
        <f t="shared" si="124"/>
        <v>9.6999999999999993</v>
      </c>
      <c r="F136" s="59">
        <f>ROUND(IF('Indicator Data'!E139="No data",0.1,IF('Indicator Data'!E139=0,0,IF(LOG('Indicator Data'!E139)&gt;F$194,10,IF(LOG('Indicator Data'!E139)&lt;F$195,0,10-(F$194-LOG('Indicator Data'!E139))/(F$194-F$195)*10)))),1)</f>
        <v>8.1</v>
      </c>
      <c r="G136" s="59">
        <f>ROUND(IF('Indicator Data'!F139=0,0,IF(LOG('Indicator Data'!F139)&gt;G$194,10,IF(LOG('Indicator Data'!F139)&lt;G$195,0,10-(G$194-LOG('Indicator Data'!F139))/(G$194-G$195)*10))),1)</f>
        <v>8.9</v>
      </c>
      <c r="H136" s="59">
        <f>ROUND(IF('Indicator Data'!G139=0,0,IF(LOG('Indicator Data'!G139)&gt;H$194,10,IF(LOG('Indicator Data'!G139)&lt;H$195,0,10-(H$194-LOG('Indicator Data'!G139))/(H$194-H$195)*10))),1)</f>
        <v>0</v>
      </c>
      <c r="I136" s="59">
        <f>ROUND(IF('Indicator Data'!H139=0,0,IF(LOG('Indicator Data'!H139)&gt;I$194,10,IF(LOG('Indicator Data'!H139)&lt;I$195,0,10-(I$194-LOG('Indicator Data'!H139))/(I$194-I$195)*10))),1)</f>
        <v>0</v>
      </c>
      <c r="J136" s="59">
        <f t="shared" si="125"/>
        <v>0</v>
      </c>
      <c r="K136" s="59">
        <f>ROUND(IF('Indicator Data'!I139=0,0,IF(LOG('Indicator Data'!I139)&gt;K$194,10,IF(LOG('Indicator Data'!I139)&lt;K$195,0,10-(K$194-LOG('Indicator Data'!I139))/(K$194-K$195)*10))),1)</f>
        <v>0</v>
      </c>
      <c r="L136" s="59">
        <f t="shared" si="126"/>
        <v>0</v>
      </c>
      <c r="M136" s="59">
        <f>ROUND(IF('Indicator Data'!J139=0,0,IF(LOG('Indicator Data'!J139)&gt;M$194,10,IF(LOG('Indicator Data'!J139)&lt;M$195,0,10-(M$194-LOG('Indicator Data'!J139))/(M$194-M$195)*10))),1)</f>
        <v>10</v>
      </c>
      <c r="N136" s="60">
        <f>'Indicator Data'!C139/'Indicator Data'!$BD139</f>
        <v>1.6764219441262995E-3</v>
      </c>
      <c r="O136" s="60">
        <f>'Indicator Data'!D139/'Indicator Data'!$BD139</f>
        <v>7.9904694032658752E-4</v>
      </c>
      <c r="P136" s="60">
        <f>IF(F136=0.1,0,'Indicator Data'!E139/'Indicator Data'!$BD139)</f>
        <v>5.6801797491407742E-3</v>
      </c>
      <c r="Q136" s="60">
        <f>'Indicator Data'!F139/'Indicator Data'!$BD139</f>
        <v>7.3788646918197416E-5</v>
      </c>
      <c r="R136" s="60">
        <f>'Indicator Data'!G139/'Indicator Data'!$BD139</f>
        <v>0</v>
      </c>
      <c r="S136" s="60">
        <f>'Indicator Data'!H139/'Indicator Data'!$BD139</f>
        <v>0</v>
      </c>
      <c r="T136" s="60">
        <f>'Indicator Data'!I139/'Indicator Data'!$BD139</f>
        <v>0</v>
      </c>
      <c r="U136" s="60">
        <f>'Indicator Data'!J139/'Indicator Data'!$BD139</f>
        <v>3.2704140939962584E-3</v>
      </c>
      <c r="V136" s="59">
        <f t="shared" si="127"/>
        <v>8.4</v>
      </c>
      <c r="W136" s="59">
        <f t="shared" si="128"/>
        <v>8</v>
      </c>
      <c r="X136" s="59">
        <f t="shared" si="129"/>
        <v>8.1999999999999993</v>
      </c>
      <c r="Y136" s="59">
        <f t="shared" si="130"/>
        <v>3.8</v>
      </c>
      <c r="Z136" s="59">
        <f t="shared" si="131"/>
        <v>9.6999999999999993</v>
      </c>
      <c r="AA136" s="59">
        <f t="shared" si="132"/>
        <v>0</v>
      </c>
      <c r="AB136" s="59">
        <f t="shared" si="133"/>
        <v>0</v>
      </c>
      <c r="AC136" s="59">
        <f t="shared" si="134"/>
        <v>0</v>
      </c>
      <c r="AD136" s="59">
        <f t="shared" si="135"/>
        <v>0</v>
      </c>
      <c r="AE136" s="59">
        <f t="shared" si="136"/>
        <v>0</v>
      </c>
      <c r="AF136" s="59">
        <f t="shared" si="137"/>
        <v>1.1000000000000001</v>
      </c>
      <c r="AG136" s="59">
        <f>ROUND(IF('Indicator Data'!K139=0,0,IF('Indicator Data'!K139&gt;AG$194,10,IF('Indicator Data'!K139&lt;AG$195,0,10-(AG$194-'Indicator Data'!K139)/(AG$194-AG$195)*10))),1)</f>
        <v>5.0999999999999996</v>
      </c>
      <c r="AH136" s="59">
        <f t="shared" si="138"/>
        <v>8.9</v>
      </c>
      <c r="AI136" s="59">
        <f t="shared" si="139"/>
        <v>9</v>
      </c>
      <c r="AJ136" s="59">
        <f t="shared" si="140"/>
        <v>0</v>
      </c>
      <c r="AK136" s="59">
        <f t="shared" si="141"/>
        <v>0</v>
      </c>
      <c r="AL136" s="59">
        <f t="shared" si="142"/>
        <v>0</v>
      </c>
      <c r="AM136" s="59">
        <f t="shared" si="143"/>
        <v>0</v>
      </c>
      <c r="AN136" s="59">
        <f t="shared" si="144"/>
        <v>7.8</v>
      </c>
      <c r="AO136" s="61">
        <f t="shared" si="145"/>
        <v>9.1</v>
      </c>
      <c r="AP136" s="61">
        <f t="shared" si="146"/>
        <v>6.4</v>
      </c>
      <c r="AQ136" s="61">
        <f t="shared" si="147"/>
        <v>9.3000000000000007</v>
      </c>
      <c r="AR136" s="61">
        <f t="shared" si="148"/>
        <v>0</v>
      </c>
      <c r="AS136" s="59">
        <f t="shared" si="149"/>
        <v>6.5</v>
      </c>
      <c r="AT136" s="59">
        <f>IF('Indicator Data'!L139="No data","x",IF('Indicator Data'!BE139&lt;1000,"x",ROUND((IF('Indicator Data'!L139&gt;AT$194,10,IF('Indicator Data'!L139&lt;AT$195,0,10-(AT$194-'Indicator Data'!L139)/(AT$194-AT$195)*10))),1)))</f>
        <v>3</v>
      </c>
      <c r="AU136" s="61">
        <f t="shared" si="150"/>
        <v>4.8</v>
      </c>
      <c r="AV136" s="62">
        <f t="shared" si="151"/>
        <v>7</v>
      </c>
      <c r="AW136" s="59">
        <f>ROUND(IF('Indicator Data'!M139=0,0,IF('Indicator Data'!M139&gt;AW$194,10,IF('Indicator Data'!M139&lt;AW$195,0,10-(AW$194-'Indicator Data'!M139)/(AW$194-AW$195)*10))),1)</f>
        <v>3.3</v>
      </c>
      <c r="AX136" s="59">
        <f>ROUND(IF('Indicator Data'!N139=0,0,IF(LOG('Indicator Data'!N139)&gt;LOG(AX$194),10,IF(LOG('Indicator Data'!N139)&lt;LOG(AX$195),0,10-(LOG(AX$194)-LOG('Indicator Data'!N139))/(LOG(AX$194)-LOG(AX$195))*10))),1)</f>
        <v>1.3</v>
      </c>
      <c r="AY136" s="61">
        <f t="shared" si="152"/>
        <v>2.4</v>
      </c>
      <c r="AZ136" s="59">
        <f>'Indicator Data'!O139</f>
        <v>0</v>
      </c>
      <c r="BA136" s="59">
        <f>'Indicator Data'!P139</f>
        <v>0</v>
      </c>
      <c r="BB136" s="61">
        <f t="shared" si="153"/>
        <v>0</v>
      </c>
      <c r="BC136" s="62">
        <f t="shared" si="154"/>
        <v>1.7</v>
      </c>
      <c r="BD136" s="16"/>
      <c r="BE136" s="108"/>
    </row>
    <row r="137" spans="1:57" s="4" customFormat="1" x14ac:dyDescent="0.25">
      <c r="A137" s="131" t="s">
        <v>253</v>
      </c>
      <c r="B137" s="58" t="s">
        <v>252</v>
      </c>
      <c r="C137" s="59">
        <f>ROUND(IF('Indicator Data'!C140=0,0.1,IF(LOG('Indicator Data'!C140)&gt;C$194,10,IF(LOG('Indicator Data'!C140)&lt;C$195,0,10-(C$194-LOG('Indicator Data'!C140))/(C$194-C$195)*10))),1)</f>
        <v>10</v>
      </c>
      <c r="D137" s="59">
        <f>ROUND(IF('Indicator Data'!D140=0,0.1,IF(LOG('Indicator Data'!D140)&gt;D$194,10,IF(LOG('Indicator Data'!D140)&lt;D$195,0,10-(D$194-LOG('Indicator Data'!D140))/(D$194-D$195)*10))),1)</f>
        <v>10</v>
      </c>
      <c r="E137" s="59">
        <f t="shared" si="124"/>
        <v>10</v>
      </c>
      <c r="F137" s="59">
        <f>ROUND(IF('Indicator Data'!E140="No data",0.1,IF('Indicator Data'!E140=0,0,IF(LOG('Indicator Data'!E140)&gt;F$194,10,IF(LOG('Indicator Data'!E140)&lt;F$195,0,10-(F$194-LOG('Indicator Data'!E140))/(F$194-F$195)*10)))),1)</f>
        <v>9.1999999999999993</v>
      </c>
      <c r="G137" s="59">
        <f>ROUND(IF('Indicator Data'!F140=0,0,IF(LOG('Indicator Data'!F140)&gt;G$194,10,IF(LOG('Indicator Data'!F140)&lt;G$195,0,10-(G$194-LOG('Indicator Data'!F140))/(G$194-G$195)*10))),1)</f>
        <v>9.4</v>
      </c>
      <c r="H137" s="59">
        <f>ROUND(IF('Indicator Data'!G140=0,0,IF(LOG('Indicator Data'!G140)&gt;H$194,10,IF(LOG('Indicator Data'!G140)&lt;H$195,0,10-(H$194-LOG('Indicator Data'!G140))/(H$194-H$195)*10))),1)</f>
        <v>10</v>
      </c>
      <c r="I137" s="59">
        <f>ROUND(IF('Indicator Data'!H140=0,0,IF(LOG('Indicator Data'!H140)&gt;I$194,10,IF(LOG('Indicator Data'!H140)&lt;I$195,0,10-(I$194-LOG('Indicator Data'!H140))/(I$194-I$195)*10))),1)</f>
        <v>10</v>
      </c>
      <c r="J137" s="59">
        <f t="shared" si="125"/>
        <v>10</v>
      </c>
      <c r="K137" s="59">
        <f>ROUND(IF('Indicator Data'!I140=0,0,IF(LOG('Indicator Data'!I140)&gt;K$194,10,IF(LOG('Indicator Data'!I140)&lt;K$195,0,10-(K$194-LOG('Indicator Data'!I140))/(K$194-K$195)*10))),1)</f>
        <v>9.8000000000000007</v>
      </c>
      <c r="L137" s="59">
        <f t="shared" si="126"/>
        <v>9.9</v>
      </c>
      <c r="M137" s="59">
        <f>ROUND(IF('Indicator Data'!J140=0,0,IF(LOG('Indicator Data'!J140)&gt;M$194,10,IF(LOG('Indicator Data'!J140)&lt;M$195,0,10-(M$194-LOG('Indicator Data'!J140))/(M$194-M$195)*10))),1)</f>
        <v>10</v>
      </c>
      <c r="N137" s="60">
        <f>'Indicator Data'!C140/'Indicator Data'!$BD140</f>
        <v>1.5896175362712149E-3</v>
      </c>
      <c r="O137" s="60">
        <f>'Indicator Data'!D140/'Indicator Data'!$BD140</f>
        <v>9.2510722259504569E-4</v>
      </c>
      <c r="P137" s="60">
        <f>IF(F137=0.1,0,'Indicator Data'!E140/'Indicator Data'!$BD140)</f>
        <v>4.8492186382608571E-3</v>
      </c>
      <c r="Q137" s="60">
        <f>'Indicator Data'!F140/'Indicator Data'!$BD140</f>
        <v>4.5225522990033416E-5</v>
      </c>
      <c r="R137" s="60">
        <f>'Indicator Data'!G140/'Indicator Data'!$BD140</f>
        <v>1.7479311999561428E-2</v>
      </c>
      <c r="S137" s="60">
        <f>'Indicator Data'!H140/'Indicator Data'!$BD140</f>
        <v>1.2243211314514882E-2</v>
      </c>
      <c r="T137" s="60">
        <f>'Indicator Data'!I140/'Indicator Data'!$BD140</f>
        <v>7.7101814067108143E-3</v>
      </c>
      <c r="U137" s="60">
        <f>'Indicator Data'!J140/'Indicator Data'!$BD140</f>
        <v>1.2259308689002062E-3</v>
      </c>
      <c r="V137" s="59">
        <f t="shared" si="127"/>
        <v>7.9</v>
      </c>
      <c r="W137" s="59">
        <f t="shared" si="128"/>
        <v>9.3000000000000007</v>
      </c>
      <c r="X137" s="59">
        <f t="shared" si="129"/>
        <v>8.6999999999999993</v>
      </c>
      <c r="Y137" s="59">
        <f t="shared" si="130"/>
        <v>3.2</v>
      </c>
      <c r="Z137" s="59">
        <f t="shared" si="131"/>
        <v>9.1999999999999993</v>
      </c>
      <c r="AA137" s="59">
        <f t="shared" si="132"/>
        <v>9.6999999999999993</v>
      </c>
      <c r="AB137" s="59">
        <f t="shared" si="133"/>
        <v>10</v>
      </c>
      <c r="AC137" s="59">
        <f t="shared" si="134"/>
        <v>9.9</v>
      </c>
      <c r="AD137" s="59">
        <f t="shared" si="135"/>
        <v>7.7</v>
      </c>
      <c r="AE137" s="59">
        <f t="shared" si="136"/>
        <v>9.1</v>
      </c>
      <c r="AF137" s="59">
        <f t="shared" si="137"/>
        <v>0.4</v>
      </c>
      <c r="AG137" s="59">
        <f>ROUND(IF('Indicator Data'!K140=0,0,IF('Indicator Data'!K140&gt;AG$194,10,IF('Indicator Data'!K140&lt;AG$195,0,10-(AG$194-'Indicator Data'!K140)/(AG$194-AG$195)*10))),1)</f>
        <v>6.1</v>
      </c>
      <c r="AH137" s="59">
        <f t="shared" si="138"/>
        <v>9</v>
      </c>
      <c r="AI137" s="59">
        <f t="shared" si="139"/>
        <v>9.6999999999999993</v>
      </c>
      <c r="AJ137" s="59">
        <f t="shared" si="140"/>
        <v>9.9</v>
      </c>
      <c r="AK137" s="59">
        <f t="shared" si="141"/>
        <v>10</v>
      </c>
      <c r="AL137" s="59">
        <f t="shared" si="142"/>
        <v>10</v>
      </c>
      <c r="AM137" s="59">
        <f t="shared" si="143"/>
        <v>8.8000000000000007</v>
      </c>
      <c r="AN137" s="59">
        <f t="shared" si="144"/>
        <v>7.7</v>
      </c>
      <c r="AO137" s="61">
        <f t="shared" si="145"/>
        <v>9.5</v>
      </c>
      <c r="AP137" s="61">
        <f t="shared" si="146"/>
        <v>7.2</v>
      </c>
      <c r="AQ137" s="61">
        <f t="shared" si="147"/>
        <v>9.3000000000000007</v>
      </c>
      <c r="AR137" s="61">
        <f t="shared" si="148"/>
        <v>9.6</v>
      </c>
      <c r="AS137" s="59">
        <f t="shared" si="149"/>
        <v>6.9</v>
      </c>
      <c r="AT137" s="59">
        <f>IF('Indicator Data'!L140="No data","x",IF('Indicator Data'!BE140&lt;1000,"x",ROUND((IF('Indicator Data'!L140&gt;AT$194,10,IF('Indicator Data'!L140&lt;AT$195,0,10-(AT$194-'Indicator Data'!L140)/(AT$194-AT$195)*10))),1)))</f>
        <v>1</v>
      </c>
      <c r="AU137" s="61">
        <f t="shared" si="150"/>
        <v>4</v>
      </c>
      <c r="AV137" s="62">
        <f t="shared" si="151"/>
        <v>8.5</v>
      </c>
      <c r="AW137" s="59">
        <f>ROUND(IF('Indicator Data'!M140=0,0,IF('Indicator Data'!M140&gt;AW$194,10,IF('Indicator Data'!M140&lt;AW$195,0,10-(AW$194-'Indicator Data'!M140)/(AW$194-AW$195)*10))),1)</f>
        <v>9.3000000000000007</v>
      </c>
      <c r="AX137" s="59">
        <f>ROUND(IF('Indicator Data'!N140=0,0,IF(LOG('Indicator Data'!N140)&gt;LOG(AX$194),10,IF(LOG('Indicator Data'!N140)&lt;LOG(AX$195),0,10-(LOG(AX$194)-LOG('Indicator Data'!N140))/(LOG(AX$194)-LOG(AX$195))*10))),1)</f>
        <v>8.9</v>
      </c>
      <c r="AY137" s="61">
        <f t="shared" si="152"/>
        <v>9.1</v>
      </c>
      <c r="AZ137" s="59">
        <f>'Indicator Data'!O140</f>
        <v>0</v>
      </c>
      <c r="BA137" s="59">
        <f>'Indicator Data'!P140</f>
        <v>5</v>
      </c>
      <c r="BB137" s="61">
        <f t="shared" si="153"/>
        <v>9</v>
      </c>
      <c r="BC137" s="62">
        <f t="shared" si="154"/>
        <v>9</v>
      </c>
      <c r="BD137" s="16"/>
      <c r="BE137" s="108"/>
    </row>
    <row r="138" spans="1:57" s="4" customFormat="1" x14ac:dyDescent="0.25">
      <c r="A138" s="131" t="s">
        <v>255</v>
      </c>
      <c r="B138" s="63" t="s">
        <v>254</v>
      </c>
      <c r="C138" s="59">
        <f>ROUND(IF('Indicator Data'!C141=0,0.1,IF(LOG('Indicator Data'!C141)&gt;C$194,10,IF(LOG('Indicator Data'!C141)&lt;C$195,0,10-(C$194-LOG('Indicator Data'!C141))/(C$194-C$195)*10))),1)</f>
        <v>6.2</v>
      </c>
      <c r="D138" s="59">
        <f>ROUND(IF('Indicator Data'!D141=0,0.1,IF(LOG('Indicator Data'!D141)&gt;D$194,10,IF(LOG('Indicator Data'!D141)&lt;D$195,0,10-(D$194-LOG('Indicator Data'!D141))/(D$194-D$195)*10))),1)</f>
        <v>0.1</v>
      </c>
      <c r="E138" s="59">
        <f t="shared" si="124"/>
        <v>3.8</v>
      </c>
      <c r="F138" s="59">
        <f>ROUND(IF('Indicator Data'!E141="No data",0.1,IF('Indicator Data'!E141=0,0,IF(LOG('Indicator Data'!E141)&gt;F$194,10,IF(LOG('Indicator Data'!E141)&lt;F$195,0,10-(F$194-LOG('Indicator Data'!E141))/(F$194-F$195)*10)))),1)</f>
        <v>8.1</v>
      </c>
      <c r="G138" s="59">
        <f>ROUND(IF('Indicator Data'!F141=0,0,IF(LOG('Indicator Data'!F141)&gt;G$194,10,IF(LOG('Indicator Data'!F141)&lt;G$195,0,10-(G$194-LOG('Indicator Data'!F141))/(G$194-G$195)*10))),1)</f>
        <v>0</v>
      </c>
      <c r="H138" s="59">
        <f>ROUND(IF('Indicator Data'!G141=0,0,IF(LOG('Indicator Data'!G141)&gt;H$194,10,IF(LOG('Indicator Data'!G141)&lt;H$195,0,10-(H$194-LOG('Indicator Data'!G141))/(H$194-H$195)*10))),1)</f>
        <v>0</v>
      </c>
      <c r="I138" s="59">
        <f>ROUND(IF('Indicator Data'!H141=0,0,IF(LOG('Indicator Data'!H141)&gt;I$194,10,IF(LOG('Indicator Data'!H141)&lt;I$195,0,10-(I$194-LOG('Indicator Data'!H141))/(I$194-I$195)*10))),1)</f>
        <v>0</v>
      </c>
      <c r="J138" s="59">
        <f t="shared" si="125"/>
        <v>0</v>
      </c>
      <c r="K138" s="59">
        <f>ROUND(IF('Indicator Data'!I141=0,0,IF(LOG('Indicator Data'!I141)&gt;K$194,10,IF(LOG('Indicator Data'!I141)&lt;K$195,0,10-(K$194-LOG('Indicator Data'!I141))/(K$194-K$195)*10))),1)</f>
        <v>0</v>
      </c>
      <c r="L138" s="59">
        <f t="shared" si="126"/>
        <v>0</v>
      </c>
      <c r="M138" s="59">
        <f>ROUND(IF('Indicator Data'!J141=0,0,IF(LOG('Indicator Data'!J141)&gt;M$194,10,IF(LOG('Indicator Data'!J141)&lt;M$195,0,10-(M$194-LOG('Indicator Data'!J141))/(M$194-M$195)*10))),1)</f>
        <v>0</v>
      </c>
      <c r="N138" s="60">
        <f>'Indicator Data'!C141/'Indicator Data'!$BD141</f>
        <v>7.7493429421918758E-5</v>
      </c>
      <c r="O138" s="60">
        <f>'Indicator Data'!D141/'Indicator Data'!$BD141</f>
        <v>0</v>
      </c>
      <c r="P138" s="60">
        <f>IF(F138=0.1,0,'Indicator Data'!E141/'Indicator Data'!$BD141)</f>
        <v>4.4599488884002458E-3</v>
      </c>
      <c r="Q138" s="60">
        <f>'Indicator Data'!F141/'Indicator Data'!$BD141</f>
        <v>0</v>
      </c>
      <c r="R138" s="60">
        <f>'Indicator Data'!G141/'Indicator Data'!$BD141</f>
        <v>0</v>
      </c>
      <c r="S138" s="60">
        <f>'Indicator Data'!H141/'Indicator Data'!$BD141</f>
        <v>0</v>
      </c>
      <c r="T138" s="60">
        <f>'Indicator Data'!I141/'Indicator Data'!$BD141</f>
        <v>0</v>
      </c>
      <c r="U138" s="60">
        <f>'Indicator Data'!J141/'Indicator Data'!$BD141</f>
        <v>0</v>
      </c>
      <c r="V138" s="59">
        <f t="shared" si="127"/>
        <v>0.4</v>
      </c>
      <c r="W138" s="59">
        <f t="shared" si="128"/>
        <v>0</v>
      </c>
      <c r="X138" s="59">
        <f t="shared" si="129"/>
        <v>0.2</v>
      </c>
      <c r="Y138" s="59">
        <f t="shared" si="130"/>
        <v>3</v>
      </c>
      <c r="Z138" s="59">
        <f t="shared" si="131"/>
        <v>0</v>
      </c>
      <c r="AA138" s="59">
        <f t="shared" si="132"/>
        <v>0</v>
      </c>
      <c r="AB138" s="59">
        <f t="shared" si="133"/>
        <v>0</v>
      </c>
      <c r="AC138" s="59">
        <f t="shared" si="134"/>
        <v>0</v>
      </c>
      <c r="AD138" s="59">
        <f t="shared" si="135"/>
        <v>0</v>
      </c>
      <c r="AE138" s="59">
        <f t="shared" si="136"/>
        <v>0</v>
      </c>
      <c r="AF138" s="59">
        <f t="shared" si="137"/>
        <v>0</v>
      </c>
      <c r="AG138" s="59">
        <f>ROUND(IF('Indicator Data'!K141=0,0,IF('Indicator Data'!K141&gt;AG$194,10,IF('Indicator Data'!K141&lt;AG$195,0,10-(AG$194-'Indicator Data'!K141)/(AG$194-AG$195)*10))),1)</f>
        <v>0</v>
      </c>
      <c r="AH138" s="59">
        <f t="shared" si="138"/>
        <v>3.3</v>
      </c>
      <c r="AI138" s="59">
        <f t="shared" si="139"/>
        <v>0.1</v>
      </c>
      <c r="AJ138" s="59">
        <f t="shared" si="140"/>
        <v>0</v>
      </c>
      <c r="AK138" s="59">
        <f t="shared" si="141"/>
        <v>0</v>
      </c>
      <c r="AL138" s="59">
        <f t="shared" si="142"/>
        <v>0</v>
      </c>
      <c r="AM138" s="59">
        <f t="shared" si="143"/>
        <v>0</v>
      </c>
      <c r="AN138" s="59">
        <f t="shared" si="144"/>
        <v>0</v>
      </c>
      <c r="AO138" s="61">
        <f t="shared" si="145"/>
        <v>2.2000000000000002</v>
      </c>
      <c r="AP138" s="61">
        <f t="shared" si="146"/>
        <v>6.2</v>
      </c>
      <c r="AQ138" s="61">
        <f t="shared" si="147"/>
        <v>0</v>
      </c>
      <c r="AR138" s="61">
        <f t="shared" si="148"/>
        <v>0</v>
      </c>
      <c r="AS138" s="59">
        <f t="shared" si="149"/>
        <v>0</v>
      </c>
      <c r="AT138" s="59">
        <f>IF('Indicator Data'!L141="No data","x",IF('Indicator Data'!BE141&lt;1000,"x",ROUND((IF('Indicator Data'!L141&gt;AT$194,10,IF('Indicator Data'!L141&lt;AT$195,0,10-(AT$194-'Indicator Data'!L141)/(AT$194-AT$195)*10))),1)))</f>
        <v>3</v>
      </c>
      <c r="AU138" s="61">
        <f t="shared" si="150"/>
        <v>1.5</v>
      </c>
      <c r="AV138" s="62">
        <f t="shared" si="151"/>
        <v>2.2999999999999998</v>
      </c>
      <c r="AW138" s="59">
        <f>ROUND(IF('Indicator Data'!M141=0,0,IF('Indicator Data'!M141&gt;AW$194,10,IF('Indicator Data'!M141&lt;AW$195,0,10-(AW$194-'Indicator Data'!M141)/(AW$194-AW$195)*10))),1)</f>
        <v>0.1</v>
      </c>
      <c r="AX138" s="59">
        <f>ROUND(IF('Indicator Data'!N141=0,0,IF(LOG('Indicator Data'!N141)&gt;LOG(AX$194),10,IF(LOG('Indicator Data'!N141)&lt;LOG(AX$195),0,10-(LOG(AX$194)-LOG('Indicator Data'!N141))/(LOG(AX$194)-LOG(AX$195))*10))),1)</f>
        <v>0.6</v>
      </c>
      <c r="AY138" s="61">
        <f t="shared" si="152"/>
        <v>0.4</v>
      </c>
      <c r="AZ138" s="59">
        <f>'Indicator Data'!O141</f>
        <v>0</v>
      </c>
      <c r="BA138" s="59">
        <f>'Indicator Data'!P141</f>
        <v>0</v>
      </c>
      <c r="BB138" s="61">
        <f t="shared" si="153"/>
        <v>0</v>
      </c>
      <c r="BC138" s="62">
        <f t="shared" si="154"/>
        <v>0.3</v>
      </c>
      <c r="BD138" s="16"/>
      <c r="BE138" s="108"/>
    </row>
    <row r="139" spans="1:57" s="4" customFormat="1" x14ac:dyDescent="0.25">
      <c r="A139" s="131" t="s">
        <v>257</v>
      </c>
      <c r="B139" s="63" t="s">
        <v>256</v>
      </c>
      <c r="C139" s="59">
        <f>ROUND(IF('Indicator Data'!C142=0,0.1,IF(LOG('Indicator Data'!C142)&gt;C$194,10,IF(LOG('Indicator Data'!C142)&lt;C$195,0,10-(C$194-LOG('Indicator Data'!C142))/(C$194-C$195)*10))),1)</f>
        <v>8.1</v>
      </c>
      <c r="D139" s="59">
        <f>ROUND(IF('Indicator Data'!D142=0,0.1,IF(LOG('Indicator Data'!D142)&gt;D$194,10,IF(LOG('Indicator Data'!D142)&lt;D$195,0,10-(D$194-LOG('Indicator Data'!D142))/(D$194-D$195)*10))),1)</f>
        <v>0.1</v>
      </c>
      <c r="E139" s="59">
        <f t="shared" si="124"/>
        <v>5.4</v>
      </c>
      <c r="F139" s="59">
        <f>ROUND(IF('Indicator Data'!E142="No data",0.1,IF('Indicator Data'!E142=0,0,IF(LOG('Indicator Data'!E142)&gt;F$194,10,IF(LOG('Indicator Data'!E142)&lt;F$195,0,10-(F$194-LOG('Indicator Data'!E142))/(F$194-F$195)*10)))),1)</f>
        <v>5.6</v>
      </c>
      <c r="G139" s="59">
        <f>ROUND(IF('Indicator Data'!F142=0,0,IF(LOG('Indicator Data'!F142)&gt;G$194,10,IF(LOG('Indicator Data'!F142)&lt;G$195,0,10-(G$194-LOG('Indicator Data'!F142))/(G$194-G$195)*10))),1)</f>
        <v>5.8</v>
      </c>
      <c r="H139" s="59">
        <f>ROUND(IF('Indicator Data'!G142=0,0,IF(LOG('Indicator Data'!G142)&gt;H$194,10,IF(LOG('Indicator Data'!G142)&lt;H$195,0,10-(H$194-LOG('Indicator Data'!G142))/(H$194-H$195)*10))),1)</f>
        <v>1.7</v>
      </c>
      <c r="I139" s="59">
        <f>ROUND(IF('Indicator Data'!H142=0,0,IF(LOG('Indicator Data'!H142)&gt;I$194,10,IF(LOG('Indicator Data'!H142)&lt;I$195,0,10-(I$194-LOG('Indicator Data'!H142))/(I$194-I$195)*10))),1)</f>
        <v>0</v>
      </c>
      <c r="J139" s="59">
        <f t="shared" si="125"/>
        <v>0.9</v>
      </c>
      <c r="K139" s="59">
        <f>ROUND(IF('Indicator Data'!I142=0,0,IF(LOG('Indicator Data'!I142)&gt;K$194,10,IF(LOG('Indicator Data'!I142)&lt;K$195,0,10-(K$194-LOG('Indicator Data'!I142))/(K$194-K$195)*10))),1)</f>
        <v>0</v>
      </c>
      <c r="L139" s="59">
        <f t="shared" si="126"/>
        <v>0.5</v>
      </c>
      <c r="M139" s="59">
        <f>ROUND(IF('Indicator Data'!J142=0,0,IF(LOG('Indicator Data'!J142)&gt;M$194,10,IF(LOG('Indicator Data'!J142)&lt;M$195,0,10-(M$194-LOG('Indicator Data'!J142))/(M$194-M$195)*10))),1)</f>
        <v>0</v>
      </c>
      <c r="N139" s="60">
        <f>'Indicator Data'!C142/'Indicator Data'!$BD142</f>
        <v>1.6659979791441447E-3</v>
      </c>
      <c r="O139" s="60">
        <f>'Indicator Data'!D142/'Indicator Data'!$BD142</f>
        <v>0</v>
      </c>
      <c r="P139" s="60">
        <f>IF(F139=0.1,0,'Indicator Data'!E142/'Indicator Data'!$BD142)</f>
        <v>1.7063136514055093E-3</v>
      </c>
      <c r="Q139" s="60">
        <f>'Indicator Data'!F142/'Indicator Data'!$BD142</f>
        <v>3.1058996816144332E-6</v>
      </c>
      <c r="R139" s="60">
        <f>'Indicator Data'!G142/'Indicator Data'!$BD142</f>
        <v>4.6013471891284696E-5</v>
      </c>
      <c r="S139" s="60">
        <f>'Indicator Data'!H142/'Indicator Data'!$BD142</f>
        <v>0</v>
      </c>
      <c r="T139" s="60">
        <f>'Indicator Data'!I142/'Indicator Data'!$BD142</f>
        <v>0</v>
      </c>
      <c r="U139" s="60">
        <f>'Indicator Data'!J142/'Indicator Data'!$BD142</f>
        <v>0</v>
      </c>
      <c r="V139" s="59">
        <f t="shared" si="127"/>
        <v>8.3000000000000007</v>
      </c>
      <c r="W139" s="59">
        <f t="shared" si="128"/>
        <v>0</v>
      </c>
      <c r="X139" s="59">
        <f t="shared" si="129"/>
        <v>5.5</v>
      </c>
      <c r="Y139" s="59">
        <f t="shared" si="130"/>
        <v>1.1000000000000001</v>
      </c>
      <c r="Z139" s="59">
        <f t="shared" si="131"/>
        <v>6.6</v>
      </c>
      <c r="AA139" s="59">
        <f t="shared" si="132"/>
        <v>0</v>
      </c>
      <c r="AB139" s="59">
        <f t="shared" si="133"/>
        <v>0</v>
      </c>
      <c r="AC139" s="59">
        <f t="shared" si="134"/>
        <v>0</v>
      </c>
      <c r="AD139" s="59">
        <f t="shared" si="135"/>
        <v>0</v>
      </c>
      <c r="AE139" s="59">
        <f t="shared" si="136"/>
        <v>0</v>
      </c>
      <c r="AF139" s="59">
        <f t="shared" si="137"/>
        <v>0</v>
      </c>
      <c r="AG139" s="59">
        <f>ROUND(IF('Indicator Data'!K142=0,0,IF('Indicator Data'!K142&gt;AG$194,10,IF('Indicator Data'!K142&lt;AG$195,0,10-(AG$194-'Indicator Data'!K142)/(AG$194-AG$195)*10))),1)</f>
        <v>2</v>
      </c>
      <c r="AH139" s="59">
        <f t="shared" si="138"/>
        <v>8.1999999999999993</v>
      </c>
      <c r="AI139" s="59">
        <f t="shared" si="139"/>
        <v>0.1</v>
      </c>
      <c r="AJ139" s="59">
        <f t="shared" si="140"/>
        <v>0.9</v>
      </c>
      <c r="AK139" s="59">
        <f t="shared" si="141"/>
        <v>0</v>
      </c>
      <c r="AL139" s="59">
        <f t="shared" si="142"/>
        <v>0.5</v>
      </c>
      <c r="AM139" s="59">
        <f t="shared" si="143"/>
        <v>0</v>
      </c>
      <c r="AN139" s="59">
        <f t="shared" si="144"/>
        <v>0</v>
      </c>
      <c r="AO139" s="61">
        <f t="shared" si="145"/>
        <v>5.5</v>
      </c>
      <c r="AP139" s="61">
        <f t="shared" si="146"/>
        <v>3.7</v>
      </c>
      <c r="AQ139" s="61">
        <f t="shared" si="147"/>
        <v>6.2</v>
      </c>
      <c r="AR139" s="61">
        <f t="shared" si="148"/>
        <v>0.3</v>
      </c>
      <c r="AS139" s="59">
        <f t="shared" si="149"/>
        <v>1</v>
      </c>
      <c r="AT139" s="59">
        <f>IF('Indicator Data'!L142="No data","x",IF('Indicator Data'!BE142&lt;1000,"x",ROUND((IF('Indicator Data'!L142&gt;AT$194,10,IF('Indicator Data'!L142&lt;AT$195,0,10-(AT$194-'Indicator Data'!L142)/(AT$194-AT$195)*10))),1)))</f>
        <v>4</v>
      </c>
      <c r="AU139" s="61">
        <f t="shared" si="150"/>
        <v>2.5</v>
      </c>
      <c r="AV139" s="62">
        <f t="shared" si="151"/>
        <v>3.9</v>
      </c>
      <c r="AW139" s="59">
        <f>ROUND(IF('Indicator Data'!M142=0,0,IF('Indicator Data'!M142&gt;AW$194,10,IF('Indicator Data'!M142&lt;AW$195,0,10-(AW$194-'Indicator Data'!M142)/(AW$194-AW$195)*10))),1)</f>
        <v>0</v>
      </c>
      <c r="AX139" s="59">
        <f>ROUND(IF('Indicator Data'!N142=0,0,IF(LOG('Indicator Data'!N142)&gt;LOG(AX$194),10,IF(LOG('Indicator Data'!N142)&lt;LOG(AX$195),0,10-(LOG(AX$194)-LOG('Indicator Data'!N142))/(LOG(AX$194)-LOG(AX$195))*10))),1)</f>
        <v>0</v>
      </c>
      <c r="AY139" s="61">
        <f t="shared" si="152"/>
        <v>0</v>
      </c>
      <c r="AZ139" s="59">
        <f>'Indicator Data'!O142</f>
        <v>0</v>
      </c>
      <c r="BA139" s="59">
        <f>'Indicator Data'!P142</f>
        <v>0</v>
      </c>
      <c r="BB139" s="61">
        <f t="shared" si="153"/>
        <v>0</v>
      </c>
      <c r="BC139" s="62">
        <f t="shared" si="154"/>
        <v>0</v>
      </c>
      <c r="BD139" s="16"/>
      <c r="BE139" s="108"/>
    </row>
    <row r="140" spans="1:57" s="4" customFormat="1" x14ac:dyDescent="0.25">
      <c r="A140" s="131" t="s">
        <v>259</v>
      </c>
      <c r="B140" s="63" t="s">
        <v>258</v>
      </c>
      <c r="C140" s="59">
        <f>ROUND(IF('Indicator Data'!C143=0,0.1,IF(LOG('Indicator Data'!C143)&gt;C$194,10,IF(LOG('Indicator Data'!C143)&lt;C$195,0,10-(C$194-LOG('Indicator Data'!C143))/(C$194-C$195)*10))),1)</f>
        <v>3.3</v>
      </c>
      <c r="D140" s="59">
        <f>ROUND(IF('Indicator Data'!D143=0,0.1,IF(LOG('Indicator Data'!D143)&gt;D$194,10,IF(LOG('Indicator Data'!D143)&lt;D$195,0,10-(D$194-LOG('Indicator Data'!D143))/(D$194-D$195)*10))),1)</f>
        <v>0.1</v>
      </c>
      <c r="E140" s="59">
        <f t="shared" si="124"/>
        <v>1.8</v>
      </c>
      <c r="F140" s="59">
        <f>ROUND(IF('Indicator Data'!E143="No data",0.1,IF('Indicator Data'!E143=0,0,IF(LOG('Indicator Data'!E143)&gt;F$194,10,IF(LOG('Indicator Data'!E143)&lt;F$195,0,10-(F$194-LOG('Indicator Data'!E143))/(F$194-F$195)*10)))),1)</f>
        <v>0</v>
      </c>
      <c r="G140" s="59">
        <f>ROUND(IF('Indicator Data'!F143=0,0,IF(LOG('Indicator Data'!F143)&gt;G$194,10,IF(LOG('Indicator Data'!F143)&lt;G$195,0,10-(G$194-LOG('Indicator Data'!F143))/(G$194-G$195)*10))),1)</f>
        <v>1.2</v>
      </c>
      <c r="H140" s="59">
        <f>ROUND(IF('Indicator Data'!G143=0,0,IF(LOG('Indicator Data'!G143)&gt;H$194,10,IF(LOG('Indicator Data'!G143)&lt;H$195,0,10-(H$194-LOG('Indicator Data'!G143))/(H$194-H$195)*10))),1)</f>
        <v>0</v>
      </c>
      <c r="I140" s="59">
        <f>ROUND(IF('Indicator Data'!H143=0,0,IF(LOG('Indicator Data'!H143)&gt;I$194,10,IF(LOG('Indicator Data'!H143)&lt;I$195,0,10-(I$194-LOG('Indicator Data'!H143))/(I$194-I$195)*10))),1)</f>
        <v>0</v>
      </c>
      <c r="J140" s="59">
        <f t="shared" si="125"/>
        <v>0</v>
      </c>
      <c r="K140" s="59">
        <f>ROUND(IF('Indicator Data'!I143=0,0,IF(LOG('Indicator Data'!I143)&gt;K$194,10,IF(LOG('Indicator Data'!I143)&lt;K$195,0,10-(K$194-LOG('Indicator Data'!I143))/(K$194-K$195)*10))),1)</f>
        <v>0</v>
      </c>
      <c r="L140" s="59">
        <f t="shared" si="126"/>
        <v>0</v>
      </c>
      <c r="M140" s="59">
        <f>ROUND(IF('Indicator Data'!J143=0,0,IF(LOG('Indicator Data'!J143)&gt;M$194,10,IF(LOG('Indicator Data'!J143)&lt;M$195,0,10-(M$194-LOG('Indicator Data'!J143))/(M$194-M$195)*10))),1)</f>
        <v>0</v>
      </c>
      <c r="N140" s="60">
        <f>'Indicator Data'!C143/'Indicator Data'!$BD143</f>
        <v>9.2296492610470724E-5</v>
      </c>
      <c r="O140" s="60">
        <f>'Indicator Data'!D143/'Indicator Data'!$BD143</f>
        <v>0</v>
      </c>
      <c r="P140" s="60">
        <f>IF(F140=0.1,0,'Indicator Data'!E143/'Indicator Data'!$BD143)</f>
        <v>5.3531139107818837E-6</v>
      </c>
      <c r="Q140" s="60">
        <f>'Indicator Data'!F143/'Indicator Data'!$BD143</f>
        <v>2.5128830127313424E-8</v>
      </c>
      <c r="R140" s="60">
        <f>'Indicator Data'!G143/'Indicator Data'!$BD143</f>
        <v>0</v>
      </c>
      <c r="S140" s="60">
        <f>'Indicator Data'!H143/'Indicator Data'!$BD143</f>
        <v>0</v>
      </c>
      <c r="T140" s="60">
        <f>'Indicator Data'!I143/'Indicator Data'!$BD143</f>
        <v>0</v>
      </c>
      <c r="U140" s="60">
        <f>'Indicator Data'!J143/'Indicator Data'!$BD143</f>
        <v>0</v>
      </c>
      <c r="V140" s="59">
        <f t="shared" si="127"/>
        <v>0.5</v>
      </c>
      <c r="W140" s="59">
        <f t="shared" si="128"/>
        <v>0</v>
      </c>
      <c r="X140" s="59">
        <f t="shared" si="129"/>
        <v>0.3</v>
      </c>
      <c r="Y140" s="59">
        <f t="shared" si="130"/>
        <v>0</v>
      </c>
      <c r="Z140" s="59">
        <f t="shared" si="131"/>
        <v>2</v>
      </c>
      <c r="AA140" s="59">
        <f t="shared" si="132"/>
        <v>0</v>
      </c>
      <c r="AB140" s="59">
        <f t="shared" si="133"/>
        <v>0</v>
      </c>
      <c r="AC140" s="59">
        <f t="shared" si="134"/>
        <v>0</v>
      </c>
      <c r="AD140" s="59">
        <f t="shared" si="135"/>
        <v>0</v>
      </c>
      <c r="AE140" s="59">
        <f t="shared" si="136"/>
        <v>0</v>
      </c>
      <c r="AF140" s="59">
        <f t="shared" si="137"/>
        <v>0</v>
      </c>
      <c r="AG140" s="59">
        <f>ROUND(IF('Indicator Data'!K143=0,0,IF('Indicator Data'!K143&gt;AG$194,10,IF('Indicator Data'!K143&lt;AG$195,0,10-(AG$194-'Indicator Data'!K143)/(AG$194-AG$195)*10))),1)</f>
        <v>0</v>
      </c>
      <c r="AH140" s="59">
        <f t="shared" si="138"/>
        <v>1.9</v>
      </c>
      <c r="AI140" s="59">
        <f t="shared" si="139"/>
        <v>0.1</v>
      </c>
      <c r="AJ140" s="59">
        <f t="shared" si="140"/>
        <v>0</v>
      </c>
      <c r="AK140" s="59">
        <f t="shared" si="141"/>
        <v>0</v>
      </c>
      <c r="AL140" s="59">
        <f t="shared" si="142"/>
        <v>0</v>
      </c>
      <c r="AM140" s="59">
        <f t="shared" si="143"/>
        <v>0</v>
      </c>
      <c r="AN140" s="59">
        <f t="shared" si="144"/>
        <v>0</v>
      </c>
      <c r="AO140" s="61">
        <f t="shared" si="145"/>
        <v>1.1000000000000001</v>
      </c>
      <c r="AP140" s="61">
        <f t="shared" si="146"/>
        <v>0</v>
      </c>
      <c r="AQ140" s="61">
        <f t="shared" si="147"/>
        <v>1.6</v>
      </c>
      <c r="AR140" s="61">
        <f t="shared" si="148"/>
        <v>0</v>
      </c>
      <c r="AS140" s="59">
        <f t="shared" si="149"/>
        <v>0</v>
      </c>
      <c r="AT140" s="59">
        <f>IF('Indicator Data'!L143="No data","x",IF('Indicator Data'!BE143&lt;1000,"x",ROUND((IF('Indicator Data'!L143&gt;AT$194,10,IF('Indicator Data'!L143&lt;AT$195,0,10-(AT$194-'Indicator Data'!L143)/(AT$194-AT$195)*10))),1)))</f>
        <v>6.1</v>
      </c>
      <c r="AU140" s="61">
        <f t="shared" si="150"/>
        <v>3.1</v>
      </c>
      <c r="AV140" s="62">
        <f t="shared" si="151"/>
        <v>1.2</v>
      </c>
      <c r="AW140" s="59">
        <f>ROUND(IF('Indicator Data'!M143=0,0,IF('Indicator Data'!M143&gt;AW$194,10,IF('Indicator Data'!M143&lt;AW$195,0,10-(AW$194-'Indicator Data'!M143)/(AW$194-AW$195)*10))),1)</f>
        <v>0.1</v>
      </c>
      <c r="AX140" s="59">
        <f>ROUND(IF('Indicator Data'!N143=0,0,IF(LOG('Indicator Data'!N143)&gt;LOG(AX$194),10,IF(LOG('Indicator Data'!N143)&lt;LOG(AX$195),0,10-(LOG(AX$194)-LOG('Indicator Data'!N143))/(LOG(AX$194)-LOG(AX$195))*10))),1)</f>
        <v>0</v>
      </c>
      <c r="AY140" s="61">
        <f t="shared" si="152"/>
        <v>0.1</v>
      </c>
      <c r="AZ140" s="59">
        <f>'Indicator Data'!O143</f>
        <v>0</v>
      </c>
      <c r="BA140" s="59">
        <f>'Indicator Data'!P143</f>
        <v>0</v>
      </c>
      <c r="BB140" s="61">
        <f t="shared" si="153"/>
        <v>0</v>
      </c>
      <c r="BC140" s="62">
        <f t="shared" si="154"/>
        <v>0.1</v>
      </c>
      <c r="BD140" s="16"/>
      <c r="BE140" s="108"/>
    </row>
    <row r="141" spans="1:57" s="4" customFormat="1" x14ac:dyDescent="0.25">
      <c r="A141" s="131" t="s">
        <v>261</v>
      </c>
      <c r="B141" s="63" t="s">
        <v>260</v>
      </c>
      <c r="C141" s="59">
        <f>ROUND(IF('Indicator Data'!C144=0,0.1,IF(LOG('Indicator Data'!C144)&gt;C$194,10,IF(LOG('Indicator Data'!C144)&lt;C$195,0,10-(C$194-LOG('Indicator Data'!C144))/(C$194-C$195)*10))),1)</f>
        <v>9</v>
      </c>
      <c r="D141" s="59">
        <f>ROUND(IF('Indicator Data'!D144=0,0.1,IF(LOG('Indicator Data'!D144)&gt;D$194,10,IF(LOG('Indicator Data'!D144)&lt;D$195,0,10-(D$194-LOG('Indicator Data'!D144))/(D$194-D$195)*10))),1)</f>
        <v>7.9</v>
      </c>
      <c r="E141" s="59">
        <f t="shared" si="124"/>
        <v>8.5</v>
      </c>
      <c r="F141" s="59">
        <f>ROUND(IF('Indicator Data'!E144="No data",0.1,IF('Indicator Data'!E144=0,0,IF(LOG('Indicator Data'!E144)&gt;F$194,10,IF(LOG('Indicator Data'!E144)&lt;F$195,0,10-(F$194-LOG('Indicator Data'!E144))/(F$194-F$195)*10)))),1)</f>
        <v>8</v>
      </c>
      <c r="G141" s="59">
        <f>ROUND(IF('Indicator Data'!F144=0,0,IF(LOG('Indicator Data'!F144)&gt;G$194,10,IF(LOG('Indicator Data'!F144)&lt;G$195,0,10-(G$194-LOG('Indicator Data'!F144))/(G$194-G$195)*10))),1)</f>
        <v>0</v>
      </c>
      <c r="H141" s="59">
        <f>ROUND(IF('Indicator Data'!G144=0,0,IF(LOG('Indicator Data'!G144)&gt;H$194,10,IF(LOG('Indicator Data'!G144)&lt;H$195,0,10-(H$194-LOG('Indicator Data'!G144))/(H$194-H$195)*10))),1)</f>
        <v>0</v>
      </c>
      <c r="I141" s="59">
        <f>ROUND(IF('Indicator Data'!H144=0,0,IF(LOG('Indicator Data'!H144)&gt;I$194,10,IF(LOG('Indicator Data'!H144)&lt;I$195,0,10-(I$194-LOG('Indicator Data'!H144))/(I$194-I$195)*10))),1)</f>
        <v>0</v>
      </c>
      <c r="J141" s="59">
        <f t="shared" si="125"/>
        <v>0</v>
      </c>
      <c r="K141" s="59">
        <f>ROUND(IF('Indicator Data'!I144=0,0,IF(LOG('Indicator Data'!I144)&gt;K$194,10,IF(LOG('Indicator Data'!I144)&lt;K$195,0,10-(K$194-LOG('Indicator Data'!I144))/(K$194-K$195)*10))),1)</f>
        <v>0</v>
      </c>
      <c r="L141" s="59">
        <f t="shared" si="126"/>
        <v>0</v>
      </c>
      <c r="M141" s="59">
        <f>ROUND(IF('Indicator Data'!J144=0,0,IF(LOG('Indicator Data'!J144)&gt;M$194,10,IF(LOG('Indicator Data'!J144)&lt;M$195,0,10-(M$194-LOG('Indicator Data'!J144))/(M$194-M$195)*10))),1)</f>
        <v>0</v>
      </c>
      <c r="N141" s="60">
        <f>'Indicator Data'!C144/'Indicator Data'!$BD144</f>
        <v>1.9901624473321021E-3</v>
      </c>
      <c r="O141" s="60">
        <f>'Indicator Data'!D144/'Indicator Data'!$BD144</f>
        <v>1.1903215323507286E-4</v>
      </c>
      <c r="P141" s="60">
        <f>IF(F141=0.1,0,'Indicator Data'!E144/'Indicator Data'!$BD144)</f>
        <v>8.5648515028943391E-3</v>
      </c>
      <c r="Q141" s="60">
        <f>'Indicator Data'!F144/'Indicator Data'!$BD144</f>
        <v>0</v>
      </c>
      <c r="R141" s="60">
        <f>'Indicator Data'!G144/'Indicator Data'!$BD144</f>
        <v>0</v>
      </c>
      <c r="S141" s="60">
        <f>'Indicator Data'!H144/'Indicator Data'!$BD144</f>
        <v>0</v>
      </c>
      <c r="T141" s="60">
        <f>'Indicator Data'!I144/'Indicator Data'!$BD144</f>
        <v>0</v>
      </c>
      <c r="U141" s="60">
        <f>'Indicator Data'!J144/'Indicator Data'!$BD144</f>
        <v>0</v>
      </c>
      <c r="V141" s="59">
        <f t="shared" si="127"/>
        <v>10</v>
      </c>
      <c r="W141" s="59">
        <f t="shared" si="128"/>
        <v>1.2</v>
      </c>
      <c r="X141" s="59">
        <f t="shared" si="129"/>
        <v>7.8</v>
      </c>
      <c r="Y141" s="59">
        <f t="shared" si="130"/>
        <v>5.7</v>
      </c>
      <c r="Z141" s="59">
        <f t="shared" si="131"/>
        <v>0</v>
      </c>
      <c r="AA141" s="59">
        <f t="shared" si="132"/>
        <v>0</v>
      </c>
      <c r="AB141" s="59">
        <f t="shared" si="133"/>
        <v>0</v>
      </c>
      <c r="AC141" s="59">
        <f t="shared" si="134"/>
        <v>0</v>
      </c>
      <c r="AD141" s="59">
        <f t="shared" si="135"/>
        <v>0</v>
      </c>
      <c r="AE141" s="59">
        <f t="shared" si="136"/>
        <v>0</v>
      </c>
      <c r="AF141" s="59">
        <f t="shared" si="137"/>
        <v>0</v>
      </c>
      <c r="AG141" s="59">
        <f>ROUND(IF('Indicator Data'!K144=0,0,IF('Indicator Data'!K144&gt;AG$194,10,IF('Indicator Data'!K144&lt;AG$195,0,10-(AG$194-'Indicator Data'!K144)/(AG$194-AG$195)*10))),1)</f>
        <v>1</v>
      </c>
      <c r="AH141" s="59">
        <f t="shared" si="138"/>
        <v>9.5</v>
      </c>
      <c r="AI141" s="59">
        <f t="shared" si="139"/>
        <v>4.5999999999999996</v>
      </c>
      <c r="AJ141" s="59">
        <f t="shared" si="140"/>
        <v>0</v>
      </c>
      <c r="AK141" s="59">
        <f t="shared" si="141"/>
        <v>0</v>
      </c>
      <c r="AL141" s="59">
        <f t="shared" si="142"/>
        <v>0</v>
      </c>
      <c r="AM141" s="59">
        <f t="shared" si="143"/>
        <v>0</v>
      </c>
      <c r="AN141" s="59">
        <f t="shared" si="144"/>
        <v>0</v>
      </c>
      <c r="AO141" s="61">
        <f t="shared" si="145"/>
        <v>8.1999999999999993</v>
      </c>
      <c r="AP141" s="61">
        <f t="shared" si="146"/>
        <v>7</v>
      </c>
      <c r="AQ141" s="61">
        <f t="shared" si="147"/>
        <v>0</v>
      </c>
      <c r="AR141" s="61">
        <f t="shared" si="148"/>
        <v>0</v>
      </c>
      <c r="AS141" s="59">
        <f t="shared" si="149"/>
        <v>0.5</v>
      </c>
      <c r="AT141" s="59">
        <f>IF('Indicator Data'!L144="No data","x",IF('Indicator Data'!BE144&lt;1000,"x",ROUND((IF('Indicator Data'!L144&gt;AT$194,10,IF('Indicator Data'!L144&lt;AT$195,0,10-(AT$194-'Indicator Data'!L144)/(AT$194-AT$195)*10))),1)))</f>
        <v>5.0999999999999996</v>
      </c>
      <c r="AU141" s="61">
        <f t="shared" si="150"/>
        <v>2.8</v>
      </c>
      <c r="AV141" s="62">
        <f t="shared" si="151"/>
        <v>4.5</v>
      </c>
      <c r="AW141" s="59">
        <f>ROUND(IF('Indicator Data'!M144=0,0,IF('Indicator Data'!M144&gt;AW$194,10,IF('Indicator Data'!M144&lt;AW$195,0,10-(AW$194-'Indicator Data'!M144)/(AW$194-AW$195)*10))),1)</f>
        <v>3.3</v>
      </c>
      <c r="AX141" s="59">
        <f>ROUND(IF('Indicator Data'!N144=0,0,IF(LOG('Indicator Data'!N144)&gt;LOG(AX$194),10,IF(LOG('Indicator Data'!N144)&lt;LOG(AX$195),0,10-(LOG(AX$194)-LOG('Indicator Data'!N144))/(LOG(AX$194)-LOG(AX$195))*10))),1)</f>
        <v>6.8</v>
      </c>
      <c r="AY141" s="61">
        <f t="shared" si="152"/>
        <v>5.3</v>
      </c>
      <c r="AZ141" s="59">
        <f>'Indicator Data'!O144</f>
        <v>0</v>
      </c>
      <c r="BA141" s="59">
        <f>'Indicator Data'!P144</f>
        <v>0</v>
      </c>
      <c r="BB141" s="61">
        <f t="shared" si="153"/>
        <v>0</v>
      </c>
      <c r="BC141" s="62">
        <f t="shared" si="154"/>
        <v>3.7</v>
      </c>
      <c r="BD141" s="16"/>
      <c r="BE141" s="108"/>
    </row>
    <row r="142" spans="1:57" s="4" customFormat="1" x14ac:dyDescent="0.25">
      <c r="A142" s="131" t="s">
        <v>377</v>
      </c>
      <c r="B142" s="63" t="s">
        <v>262</v>
      </c>
      <c r="C142" s="59">
        <f>ROUND(IF('Indicator Data'!C145=0,0.1,IF(LOG('Indicator Data'!C145)&gt;C$194,10,IF(LOG('Indicator Data'!C145)&lt;C$195,0,10-(C$194-LOG('Indicator Data'!C145))/(C$194-C$195)*10))),1)</f>
        <v>8.9</v>
      </c>
      <c r="D142" s="59">
        <f>ROUND(IF('Indicator Data'!D145=0,0.1,IF(LOG('Indicator Data'!D145)&gt;D$194,10,IF(LOG('Indicator Data'!D145)&lt;D$195,0,10-(D$194-LOG('Indicator Data'!D145))/(D$194-D$195)*10))),1)</f>
        <v>10</v>
      </c>
      <c r="E142" s="59">
        <f t="shared" si="124"/>
        <v>9.5</v>
      </c>
      <c r="F142" s="59">
        <f>ROUND(IF('Indicator Data'!E145="No data",0.1,IF('Indicator Data'!E145=0,0,IF(LOG('Indicator Data'!E145)&gt;F$194,10,IF(LOG('Indicator Data'!E145)&lt;F$195,0,10-(F$194-LOG('Indicator Data'!E145))/(F$194-F$195)*10)))),1)</f>
        <v>10</v>
      </c>
      <c r="G142" s="59">
        <f>ROUND(IF('Indicator Data'!F145=0,0,IF(LOG('Indicator Data'!F145)&gt;G$194,10,IF(LOG('Indicator Data'!F145)&lt;G$195,0,10-(G$194-LOG('Indicator Data'!F145))/(G$194-G$195)*10))),1)</f>
        <v>6.2</v>
      </c>
      <c r="H142" s="59">
        <f>ROUND(IF('Indicator Data'!G145=0,0,IF(LOG('Indicator Data'!G145)&gt;H$194,10,IF(LOG('Indicator Data'!G145)&lt;H$195,0,10-(H$194-LOG('Indicator Data'!G145))/(H$194-H$195)*10))),1)</f>
        <v>5.7</v>
      </c>
      <c r="I142" s="59">
        <f>ROUND(IF('Indicator Data'!H145=0,0,IF(LOG('Indicator Data'!H145)&gt;I$194,10,IF(LOG('Indicator Data'!H145)&lt;I$195,0,10-(I$194-LOG('Indicator Data'!H145))/(I$194-I$195)*10))),1)</f>
        <v>6.8</v>
      </c>
      <c r="J142" s="59">
        <f t="shared" si="125"/>
        <v>6.3</v>
      </c>
      <c r="K142" s="59">
        <f>ROUND(IF('Indicator Data'!I145=0,0,IF(LOG('Indicator Data'!I145)&gt;K$194,10,IF(LOG('Indicator Data'!I145)&lt;K$195,0,10-(K$194-LOG('Indicator Data'!I145))/(K$194-K$195)*10))),1)</f>
        <v>6</v>
      </c>
      <c r="L142" s="59">
        <f t="shared" si="126"/>
        <v>6.2</v>
      </c>
      <c r="M142" s="59">
        <f>ROUND(IF('Indicator Data'!J145=0,0,IF(LOG('Indicator Data'!J145)&gt;M$194,10,IF(LOG('Indicator Data'!J145)&lt;M$195,0,10-(M$194-LOG('Indicator Data'!J145))/(M$194-M$195)*10))),1)</f>
        <v>8.6999999999999993</v>
      </c>
      <c r="N142" s="60">
        <f>'Indicator Data'!C145/'Indicator Data'!$BD145</f>
        <v>2.5736096491969773E-4</v>
      </c>
      <c r="O142" s="60">
        <f>'Indicator Data'!D145/'Indicator Data'!$BD145</f>
        <v>7.6900954944237264E-5</v>
      </c>
      <c r="P142" s="60">
        <f>IF(F142=0.1,0,'Indicator Data'!E145/'Indicator Data'!$BD145)</f>
        <v>7.0690921669692439E-3</v>
      </c>
      <c r="Q142" s="60">
        <f>'Indicator Data'!F145/'Indicator Data'!$BD145</f>
        <v>3.9264490255268375E-7</v>
      </c>
      <c r="R142" s="60">
        <f>'Indicator Data'!G145/'Indicator Data'!$BD145</f>
        <v>1.3400442929967018E-4</v>
      </c>
      <c r="S142" s="60">
        <f>'Indicator Data'!H145/'Indicator Data'!$BD145</f>
        <v>4.0325695547601456E-6</v>
      </c>
      <c r="T142" s="60">
        <f>'Indicator Data'!I145/'Indicator Data'!$BD145</f>
        <v>6.8107472330036997E-5</v>
      </c>
      <c r="U142" s="60">
        <f>'Indicator Data'!J145/'Indicator Data'!$BD145</f>
        <v>2.1325444460074518E-4</v>
      </c>
      <c r="V142" s="59">
        <f t="shared" si="127"/>
        <v>1.3</v>
      </c>
      <c r="W142" s="59">
        <f t="shared" si="128"/>
        <v>0.8</v>
      </c>
      <c r="X142" s="59">
        <f t="shared" si="129"/>
        <v>1.1000000000000001</v>
      </c>
      <c r="Y142" s="59">
        <f t="shared" si="130"/>
        <v>4.7</v>
      </c>
      <c r="Z142" s="59">
        <f t="shared" si="131"/>
        <v>4.7</v>
      </c>
      <c r="AA142" s="59">
        <f t="shared" si="132"/>
        <v>0.1</v>
      </c>
      <c r="AB142" s="59">
        <f t="shared" si="133"/>
        <v>0</v>
      </c>
      <c r="AC142" s="59">
        <f t="shared" si="134"/>
        <v>0.1</v>
      </c>
      <c r="AD142" s="59">
        <f t="shared" si="135"/>
        <v>0.1</v>
      </c>
      <c r="AE142" s="59">
        <f t="shared" si="136"/>
        <v>0.1</v>
      </c>
      <c r="AF142" s="59">
        <f t="shared" si="137"/>
        <v>0.1</v>
      </c>
      <c r="AG142" s="59">
        <f>ROUND(IF('Indicator Data'!K145=0,0,IF('Indicator Data'!K145&gt;AG$194,10,IF('Indicator Data'!K145&lt;AG$195,0,10-(AG$194-'Indicator Data'!K145)/(AG$194-AG$195)*10))),1)</f>
        <v>5.0999999999999996</v>
      </c>
      <c r="AH142" s="59">
        <f t="shared" si="138"/>
        <v>5.0999999999999996</v>
      </c>
      <c r="AI142" s="59">
        <f t="shared" si="139"/>
        <v>5.4</v>
      </c>
      <c r="AJ142" s="59">
        <f t="shared" si="140"/>
        <v>2.9</v>
      </c>
      <c r="AK142" s="59">
        <f t="shared" si="141"/>
        <v>3.4</v>
      </c>
      <c r="AL142" s="59">
        <f t="shared" si="142"/>
        <v>3.2</v>
      </c>
      <c r="AM142" s="59">
        <f t="shared" si="143"/>
        <v>3.1</v>
      </c>
      <c r="AN142" s="59">
        <f t="shared" si="144"/>
        <v>6</v>
      </c>
      <c r="AO142" s="61">
        <f t="shared" si="145"/>
        <v>7.1</v>
      </c>
      <c r="AP142" s="61">
        <f t="shared" si="146"/>
        <v>8.4</v>
      </c>
      <c r="AQ142" s="61">
        <f t="shared" si="147"/>
        <v>5.5</v>
      </c>
      <c r="AR142" s="61">
        <f t="shared" si="148"/>
        <v>3.8</v>
      </c>
      <c r="AS142" s="59">
        <f t="shared" si="149"/>
        <v>5.6</v>
      </c>
      <c r="AT142" s="59">
        <f>IF('Indicator Data'!L145="No data","x",IF('Indicator Data'!BE145&lt;1000,"x",ROUND((IF('Indicator Data'!L145&gt;AT$194,10,IF('Indicator Data'!L145&lt;AT$195,0,10-(AT$194-'Indicator Data'!L145)/(AT$194-AT$195)*10))),1)))</f>
        <v>5.0999999999999996</v>
      </c>
      <c r="AU142" s="61">
        <f t="shared" si="150"/>
        <v>5.4</v>
      </c>
      <c r="AV142" s="62">
        <f t="shared" si="151"/>
        <v>6.3</v>
      </c>
      <c r="AW142" s="59">
        <f>ROUND(IF('Indicator Data'!M145=0,0,IF('Indicator Data'!M145&gt;AW$194,10,IF('Indicator Data'!M145&lt;AW$195,0,10-(AW$194-'Indicator Data'!M145)/(AW$194-AW$195)*10))),1)</f>
        <v>9.9</v>
      </c>
      <c r="AX142" s="59">
        <f>ROUND(IF('Indicator Data'!N145=0,0,IF(LOG('Indicator Data'!N145)&gt;LOG(AX$194),10,IF(LOG('Indicator Data'!N145)&lt;LOG(AX$195),0,10-(LOG(AX$194)-LOG('Indicator Data'!N145))/(LOG(AX$194)-LOG(AX$195))*10))),1)</f>
        <v>9.9</v>
      </c>
      <c r="AY142" s="61">
        <f t="shared" si="152"/>
        <v>9.9</v>
      </c>
      <c r="AZ142" s="59">
        <f>'Indicator Data'!O145</f>
        <v>0</v>
      </c>
      <c r="BA142" s="59">
        <f>'Indicator Data'!P145</f>
        <v>0</v>
      </c>
      <c r="BB142" s="61">
        <f t="shared" si="153"/>
        <v>0</v>
      </c>
      <c r="BC142" s="62">
        <f t="shared" si="154"/>
        <v>6.9</v>
      </c>
      <c r="BD142" s="16"/>
      <c r="BE142" s="108"/>
    </row>
    <row r="143" spans="1:57" s="4" customFormat="1" x14ac:dyDescent="0.25">
      <c r="A143" s="131" t="s">
        <v>264</v>
      </c>
      <c r="B143" s="63" t="s">
        <v>263</v>
      </c>
      <c r="C143" s="59">
        <f>ROUND(IF('Indicator Data'!C146=0,0.1,IF(LOG('Indicator Data'!C146)&gt;C$194,10,IF(LOG('Indicator Data'!C146)&lt;C$195,0,10-(C$194-LOG('Indicator Data'!C146))/(C$194-C$195)*10))),1)</f>
        <v>7.6</v>
      </c>
      <c r="D143" s="59">
        <f>ROUND(IF('Indicator Data'!D146=0,0.1,IF(LOG('Indicator Data'!D146)&gt;D$194,10,IF(LOG('Indicator Data'!D146)&lt;D$195,0,10-(D$194-LOG('Indicator Data'!D146))/(D$194-D$195)*10))),1)</f>
        <v>0.1</v>
      </c>
      <c r="E143" s="59">
        <f t="shared" si="124"/>
        <v>4.9000000000000004</v>
      </c>
      <c r="F143" s="59">
        <f>ROUND(IF('Indicator Data'!E146="No data",0.1,IF('Indicator Data'!E146=0,0,IF(LOG('Indicator Data'!E146)&gt;F$194,10,IF(LOG('Indicator Data'!E146)&lt;F$195,0,10-(F$194-LOG('Indicator Data'!E146))/(F$194-F$195)*10)))),1)</f>
        <v>6.3</v>
      </c>
      <c r="G143" s="59">
        <f>ROUND(IF('Indicator Data'!F146=0,0,IF(LOG('Indicator Data'!F146)&gt;G$194,10,IF(LOG('Indicator Data'!F146)&lt;G$195,0,10-(G$194-LOG('Indicator Data'!F146))/(G$194-G$195)*10))),1)</f>
        <v>0</v>
      </c>
      <c r="H143" s="59">
        <f>ROUND(IF('Indicator Data'!G146=0,0,IF(LOG('Indicator Data'!G146)&gt;H$194,10,IF(LOG('Indicator Data'!G146)&lt;H$195,0,10-(H$194-LOG('Indicator Data'!G146))/(H$194-H$195)*10))),1)</f>
        <v>0</v>
      </c>
      <c r="I143" s="59">
        <f>ROUND(IF('Indicator Data'!H146=0,0,IF(LOG('Indicator Data'!H146)&gt;I$194,10,IF(LOG('Indicator Data'!H146)&lt;I$195,0,10-(I$194-LOG('Indicator Data'!H146))/(I$194-I$195)*10))),1)</f>
        <v>0</v>
      </c>
      <c r="J143" s="59">
        <f t="shared" si="125"/>
        <v>0</v>
      </c>
      <c r="K143" s="59">
        <f>ROUND(IF('Indicator Data'!I146=0,0,IF(LOG('Indicator Data'!I146)&gt;K$194,10,IF(LOG('Indicator Data'!I146)&lt;K$195,0,10-(K$194-LOG('Indicator Data'!I146))/(K$194-K$195)*10))),1)</f>
        <v>0</v>
      </c>
      <c r="L143" s="59">
        <f t="shared" si="126"/>
        <v>0</v>
      </c>
      <c r="M143" s="59">
        <f>ROUND(IF('Indicator Data'!J146=0,0,IF(LOG('Indicator Data'!J146)&gt;M$194,10,IF(LOG('Indicator Data'!J146)&lt;M$195,0,10-(M$194-LOG('Indicator Data'!J146))/(M$194-M$195)*10))),1)</f>
        <v>9.6999999999999993</v>
      </c>
      <c r="N143" s="60">
        <f>'Indicator Data'!C146/'Indicator Data'!$BD146</f>
        <v>9.8211357519769216E-4</v>
      </c>
      <c r="O143" s="60">
        <f>'Indicator Data'!D146/'Indicator Data'!$BD146</f>
        <v>0</v>
      </c>
      <c r="P143" s="60">
        <f>IF(F143=0.1,0,'Indicator Data'!E146/'Indicator Data'!$BD146)</f>
        <v>2.7602224878435421E-3</v>
      </c>
      <c r="Q143" s="60">
        <f>'Indicator Data'!F146/'Indicator Data'!$BD146</f>
        <v>0</v>
      </c>
      <c r="R143" s="60">
        <f>'Indicator Data'!G146/'Indicator Data'!$BD146</f>
        <v>0</v>
      </c>
      <c r="S143" s="60">
        <f>'Indicator Data'!H146/'Indicator Data'!$BD146</f>
        <v>0</v>
      </c>
      <c r="T143" s="60">
        <f>'Indicator Data'!I146/'Indicator Data'!$BD146</f>
        <v>0</v>
      </c>
      <c r="U143" s="60">
        <f>'Indicator Data'!J146/'Indicator Data'!$BD146</f>
        <v>6.4188305932296342E-3</v>
      </c>
      <c r="V143" s="59">
        <f t="shared" si="127"/>
        <v>4.9000000000000004</v>
      </c>
      <c r="W143" s="59">
        <f t="shared" si="128"/>
        <v>0</v>
      </c>
      <c r="X143" s="59">
        <f t="shared" si="129"/>
        <v>2.8</v>
      </c>
      <c r="Y143" s="59">
        <f t="shared" si="130"/>
        <v>1.8</v>
      </c>
      <c r="Z143" s="59">
        <f t="shared" si="131"/>
        <v>0</v>
      </c>
      <c r="AA143" s="59">
        <f t="shared" si="132"/>
        <v>0</v>
      </c>
      <c r="AB143" s="59">
        <f t="shared" si="133"/>
        <v>0</v>
      </c>
      <c r="AC143" s="59">
        <f t="shared" si="134"/>
        <v>0</v>
      </c>
      <c r="AD143" s="59">
        <f t="shared" si="135"/>
        <v>0</v>
      </c>
      <c r="AE143" s="59">
        <f t="shared" si="136"/>
        <v>0</v>
      </c>
      <c r="AF143" s="59">
        <f t="shared" si="137"/>
        <v>2.1</v>
      </c>
      <c r="AG143" s="59">
        <f>ROUND(IF('Indicator Data'!K146=0,0,IF('Indicator Data'!K146&gt;AG$194,10,IF('Indicator Data'!K146&lt;AG$195,0,10-(AG$194-'Indicator Data'!K146)/(AG$194-AG$195)*10))),1)</f>
        <v>5.0999999999999996</v>
      </c>
      <c r="AH143" s="59">
        <f t="shared" si="138"/>
        <v>6.3</v>
      </c>
      <c r="AI143" s="59">
        <f t="shared" si="139"/>
        <v>0.1</v>
      </c>
      <c r="AJ143" s="59">
        <f t="shared" si="140"/>
        <v>0</v>
      </c>
      <c r="AK143" s="59">
        <f t="shared" si="141"/>
        <v>0</v>
      </c>
      <c r="AL143" s="59">
        <f t="shared" si="142"/>
        <v>0</v>
      </c>
      <c r="AM143" s="59">
        <f t="shared" si="143"/>
        <v>0</v>
      </c>
      <c r="AN143" s="59">
        <f t="shared" si="144"/>
        <v>7.5</v>
      </c>
      <c r="AO143" s="61">
        <f t="shared" si="145"/>
        <v>3.9</v>
      </c>
      <c r="AP143" s="61">
        <f t="shared" si="146"/>
        <v>4.4000000000000004</v>
      </c>
      <c r="AQ143" s="61">
        <f t="shared" si="147"/>
        <v>0</v>
      </c>
      <c r="AR143" s="61">
        <f t="shared" si="148"/>
        <v>0</v>
      </c>
      <c r="AS143" s="59">
        <f t="shared" si="149"/>
        <v>6.3</v>
      </c>
      <c r="AT143" s="59">
        <f>IF('Indicator Data'!L146="No data","x",IF('Indicator Data'!BE146&lt;1000,"x",ROUND((IF('Indicator Data'!L146&gt;AT$194,10,IF('Indicator Data'!L146&lt;AT$195,0,10-(AT$194-'Indicator Data'!L146)/(AT$194-AT$195)*10))),1)))</f>
        <v>4</v>
      </c>
      <c r="AU143" s="61">
        <f t="shared" si="150"/>
        <v>5.2</v>
      </c>
      <c r="AV143" s="62">
        <f t="shared" si="151"/>
        <v>3</v>
      </c>
      <c r="AW143" s="59">
        <f>ROUND(IF('Indicator Data'!M146=0,0,IF('Indicator Data'!M146&gt;AW$194,10,IF('Indicator Data'!M146&lt;AW$195,0,10-(AW$194-'Indicator Data'!M146)/(AW$194-AW$195)*10))),1)</f>
        <v>6.4</v>
      </c>
      <c r="AX143" s="59">
        <f>ROUND(IF('Indicator Data'!N146=0,0,IF(LOG('Indicator Data'!N146)&gt;LOG(AX$194),10,IF(LOG('Indicator Data'!N146)&lt;LOG(AX$195),0,10-(LOG(AX$194)-LOG('Indicator Data'!N146))/(LOG(AX$194)-LOG(AX$195))*10))),1)</f>
        <v>6.9</v>
      </c>
      <c r="AY143" s="61">
        <f t="shared" si="152"/>
        <v>6.7</v>
      </c>
      <c r="AZ143" s="59">
        <f>'Indicator Data'!O146</f>
        <v>0</v>
      </c>
      <c r="BA143" s="59">
        <f>'Indicator Data'!P146</f>
        <v>0</v>
      </c>
      <c r="BB143" s="61">
        <f t="shared" si="153"/>
        <v>0</v>
      </c>
      <c r="BC143" s="62">
        <f t="shared" si="154"/>
        <v>4.7</v>
      </c>
      <c r="BD143" s="16"/>
      <c r="BE143" s="108"/>
    </row>
    <row r="144" spans="1:57" s="4" customFormat="1" x14ac:dyDescent="0.25">
      <c r="A144" s="131" t="s">
        <v>266</v>
      </c>
      <c r="B144" s="63" t="s">
        <v>265</v>
      </c>
      <c r="C144" s="59">
        <f>ROUND(IF('Indicator Data'!C147=0,0.1,IF(LOG('Indicator Data'!C147)&gt;C$194,10,IF(LOG('Indicator Data'!C147)&lt;C$195,0,10-(C$194-LOG('Indicator Data'!C147))/(C$194-C$195)*10))),1)</f>
        <v>0.1</v>
      </c>
      <c r="D144" s="59">
        <f>ROUND(IF('Indicator Data'!D147=0,0.1,IF(LOG('Indicator Data'!D147)&gt;D$194,10,IF(LOG('Indicator Data'!D147)&lt;D$195,0,10-(D$194-LOG('Indicator Data'!D147))/(D$194-D$195)*10))),1)</f>
        <v>0.1</v>
      </c>
      <c r="E144" s="59">
        <f t="shared" si="124"/>
        <v>0.1</v>
      </c>
      <c r="F144" s="59">
        <f>ROUND(IF('Indicator Data'!E147="No data",0.1,IF('Indicator Data'!E147=0,0,IF(LOG('Indicator Data'!E147)&gt;F$194,10,IF(LOG('Indicator Data'!E147)&lt;F$195,0,10-(F$194-LOG('Indicator Data'!E147))/(F$194-F$195)*10)))),1)</f>
        <v>0.1</v>
      </c>
      <c r="G144" s="59">
        <f>ROUND(IF('Indicator Data'!F147=0,0,IF(LOG('Indicator Data'!F147)&gt;G$194,10,IF(LOG('Indicator Data'!F147)&lt;G$195,0,10-(G$194-LOG('Indicator Data'!F147))/(G$194-G$195)*10))),1)</f>
        <v>0</v>
      </c>
      <c r="H144" s="59">
        <f>ROUND(IF('Indicator Data'!G147=0,0,IF(LOG('Indicator Data'!G147)&gt;H$194,10,IF(LOG('Indicator Data'!G147)&lt;H$195,0,10-(H$194-LOG('Indicator Data'!G147))/(H$194-H$195)*10))),1)</f>
        <v>2.6</v>
      </c>
      <c r="I144" s="59">
        <f>ROUND(IF('Indicator Data'!H147=0,0,IF(LOG('Indicator Data'!H147)&gt;I$194,10,IF(LOG('Indicator Data'!H147)&lt;I$195,0,10-(I$194-LOG('Indicator Data'!H147))/(I$194-I$195)*10))),1)</f>
        <v>6.5</v>
      </c>
      <c r="J144" s="59">
        <f t="shared" si="125"/>
        <v>4.8</v>
      </c>
      <c r="K144" s="59">
        <f>ROUND(IF('Indicator Data'!I147=0,0,IF(LOG('Indicator Data'!I147)&gt;K$194,10,IF(LOG('Indicator Data'!I147)&lt;K$195,0,10-(K$194-LOG('Indicator Data'!I147))/(K$194-K$195)*10))),1)</f>
        <v>3</v>
      </c>
      <c r="L144" s="59">
        <f t="shared" si="126"/>
        <v>4</v>
      </c>
      <c r="M144" s="59">
        <f>ROUND(IF('Indicator Data'!J147=0,0,IF(LOG('Indicator Data'!J147)&gt;M$194,10,IF(LOG('Indicator Data'!J147)&lt;M$195,0,10-(M$194-LOG('Indicator Data'!J147))/(M$194-M$195)*10))),1)</f>
        <v>0</v>
      </c>
      <c r="N144" s="60">
        <f>'Indicator Data'!C147/'Indicator Data'!$BD147</f>
        <v>0</v>
      </c>
      <c r="O144" s="60">
        <f>'Indicator Data'!D147/'Indicator Data'!$BD147</f>
        <v>0</v>
      </c>
      <c r="P144" s="60">
        <f>IF(F144=0.1,0,'Indicator Data'!E147/'Indicator Data'!$BD147)</f>
        <v>0</v>
      </c>
      <c r="Q144" s="60">
        <f>'Indicator Data'!F147/'Indicator Data'!$BD147</f>
        <v>0</v>
      </c>
      <c r="R144" s="60">
        <f>'Indicator Data'!G147/'Indicator Data'!$BD147</f>
        <v>1.9133802816901406E-2</v>
      </c>
      <c r="S144" s="60">
        <f>'Indicator Data'!H147/'Indicator Data'!$BD147</f>
        <v>6.0422535211267607E-3</v>
      </c>
      <c r="T144" s="60">
        <f>'Indicator Data'!I147/'Indicator Data'!$BD147</f>
        <v>5.5793161028023803E-3</v>
      </c>
      <c r="U144" s="60">
        <f>'Indicator Data'!J147/'Indicator Data'!$BD147</f>
        <v>0</v>
      </c>
      <c r="V144" s="59">
        <f t="shared" si="127"/>
        <v>0</v>
      </c>
      <c r="W144" s="59">
        <f t="shared" si="128"/>
        <v>0</v>
      </c>
      <c r="X144" s="59">
        <f t="shared" si="129"/>
        <v>0</v>
      </c>
      <c r="Y144" s="59">
        <f t="shared" si="130"/>
        <v>0.1</v>
      </c>
      <c r="Z144" s="59">
        <f t="shared" si="131"/>
        <v>0</v>
      </c>
      <c r="AA144" s="59">
        <f t="shared" si="132"/>
        <v>10</v>
      </c>
      <c r="AB144" s="59">
        <f t="shared" si="133"/>
        <v>10</v>
      </c>
      <c r="AC144" s="59">
        <f t="shared" si="134"/>
        <v>10</v>
      </c>
      <c r="AD144" s="59">
        <f t="shared" si="135"/>
        <v>5.6</v>
      </c>
      <c r="AE144" s="59">
        <f t="shared" si="136"/>
        <v>8.6</v>
      </c>
      <c r="AF144" s="59">
        <f t="shared" si="137"/>
        <v>0</v>
      </c>
      <c r="AG144" s="59">
        <f>ROUND(IF('Indicator Data'!K147=0,0,IF('Indicator Data'!K147&gt;AG$194,10,IF('Indicator Data'!K147&lt;AG$195,0,10-(AG$194-'Indicator Data'!K147)/(AG$194-AG$195)*10))),1)</f>
        <v>0</v>
      </c>
      <c r="AH144" s="59">
        <f t="shared" si="138"/>
        <v>0.1</v>
      </c>
      <c r="AI144" s="59">
        <f t="shared" si="139"/>
        <v>0.1</v>
      </c>
      <c r="AJ144" s="59">
        <f t="shared" si="140"/>
        <v>6.3</v>
      </c>
      <c r="AK144" s="59">
        <f t="shared" si="141"/>
        <v>8.3000000000000007</v>
      </c>
      <c r="AL144" s="59">
        <f t="shared" si="142"/>
        <v>7.4</v>
      </c>
      <c r="AM144" s="59">
        <f t="shared" si="143"/>
        <v>4.3</v>
      </c>
      <c r="AN144" s="59">
        <f t="shared" si="144"/>
        <v>0</v>
      </c>
      <c r="AO144" s="61">
        <f t="shared" si="145"/>
        <v>0.1</v>
      </c>
      <c r="AP144" s="61">
        <f t="shared" si="146"/>
        <v>0.1</v>
      </c>
      <c r="AQ144" s="61">
        <f t="shared" si="147"/>
        <v>0</v>
      </c>
      <c r="AR144" s="61">
        <f t="shared" si="148"/>
        <v>6.9</v>
      </c>
      <c r="AS144" s="59">
        <f t="shared" si="149"/>
        <v>0</v>
      </c>
      <c r="AT144" s="59" t="str">
        <f>IF('Indicator Data'!L147="No data","x",IF('Indicator Data'!BE147&lt;1000,"x",ROUND((IF('Indicator Data'!L147&gt;AT$194,10,IF('Indicator Data'!L147&lt;AT$195,0,10-(AT$194-'Indicator Data'!L147)/(AT$194-AT$195)*10))),1)))</f>
        <v>x</v>
      </c>
      <c r="AU144" s="61">
        <f t="shared" si="150"/>
        <v>0</v>
      </c>
      <c r="AV144" s="62">
        <f t="shared" si="151"/>
        <v>2</v>
      </c>
      <c r="AW144" s="59">
        <f>ROUND(IF('Indicator Data'!M147=0,0,IF('Indicator Data'!M147&gt;AW$194,10,IF('Indicator Data'!M147&lt;AW$195,0,10-(AW$194-'Indicator Data'!M147)/(AW$194-AW$195)*10))),1)</f>
        <v>0</v>
      </c>
      <c r="AX144" s="59">
        <f>ROUND(IF('Indicator Data'!N147=0,0,IF(LOG('Indicator Data'!N147)&gt;LOG(AX$194),10,IF(LOG('Indicator Data'!N147)&lt;LOG(AX$195),0,10-(LOG(AX$194)-LOG('Indicator Data'!N147))/(LOG(AX$194)-LOG(AX$195))*10))),1)</f>
        <v>0</v>
      </c>
      <c r="AY144" s="61">
        <f t="shared" si="152"/>
        <v>0</v>
      </c>
      <c r="AZ144" s="59">
        <f>'Indicator Data'!O147</f>
        <v>0</v>
      </c>
      <c r="BA144" s="59">
        <f>'Indicator Data'!P147</f>
        <v>0</v>
      </c>
      <c r="BB144" s="61">
        <f t="shared" si="153"/>
        <v>0</v>
      </c>
      <c r="BC144" s="62">
        <f t="shared" si="154"/>
        <v>0</v>
      </c>
      <c r="BD144" s="16"/>
      <c r="BE144" s="108"/>
    </row>
    <row r="145" spans="1:58" s="4" customFormat="1" x14ac:dyDescent="0.25">
      <c r="A145" s="131" t="s">
        <v>268</v>
      </c>
      <c r="B145" s="63" t="s">
        <v>267</v>
      </c>
      <c r="C145" s="59">
        <f>ROUND(IF('Indicator Data'!C148=0,0.1,IF(LOG('Indicator Data'!C148)&gt;C$194,10,IF(LOG('Indicator Data'!C148)&lt;C$195,0,10-(C$194-LOG('Indicator Data'!C148))/(C$194-C$195)*10))),1)</f>
        <v>3.6</v>
      </c>
      <c r="D145" s="59">
        <f>ROUND(IF('Indicator Data'!D148=0,0.1,IF(LOG('Indicator Data'!D148)&gt;D$194,10,IF(LOG('Indicator Data'!D148)&lt;D$195,0,10-(D$194-LOG('Indicator Data'!D148))/(D$194-D$195)*10))),1)</f>
        <v>0.1</v>
      </c>
      <c r="E145" s="59">
        <f t="shared" si="124"/>
        <v>2</v>
      </c>
      <c r="F145" s="59">
        <f>ROUND(IF('Indicator Data'!E148="No data",0.1,IF('Indicator Data'!E148=0,0,IF(LOG('Indicator Data'!E148)&gt;F$194,10,IF(LOG('Indicator Data'!E148)&lt;F$195,0,10-(F$194-LOG('Indicator Data'!E148))/(F$194-F$195)*10)))),1)</f>
        <v>0.1</v>
      </c>
      <c r="G145" s="59">
        <f>ROUND(IF('Indicator Data'!F148=0,0,IF(LOG('Indicator Data'!F148)&gt;G$194,10,IF(LOG('Indicator Data'!F148)&lt;G$195,0,10-(G$194-LOG('Indicator Data'!F148))/(G$194-G$195)*10))),1)</f>
        <v>0</v>
      </c>
      <c r="H145" s="59">
        <f>ROUND(IF('Indicator Data'!G148=0,0,IF(LOG('Indicator Data'!G148)&gt;H$194,10,IF(LOG('Indicator Data'!G148)&lt;H$195,0,10-(H$194-LOG('Indicator Data'!G148))/(H$194-H$195)*10))),1)</f>
        <v>3.5</v>
      </c>
      <c r="I145" s="59">
        <f>ROUND(IF('Indicator Data'!H148=0,0,IF(LOG('Indicator Data'!H148)&gt;I$194,10,IF(LOG('Indicator Data'!H148)&lt;I$195,0,10-(I$194-LOG('Indicator Data'!H148))/(I$194-I$195)*10))),1)</f>
        <v>6.5</v>
      </c>
      <c r="J145" s="59">
        <f t="shared" si="125"/>
        <v>5.2</v>
      </c>
      <c r="K145" s="59">
        <f>ROUND(IF('Indicator Data'!I148=0,0,IF(LOG('Indicator Data'!I148)&gt;K$194,10,IF(LOG('Indicator Data'!I148)&lt;K$195,0,10-(K$194-LOG('Indicator Data'!I148))/(K$194-K$195)*10))),1)</f>
        <v>3.5</v>
      </c>
      <c r="L145" s="59">
        <f t="shared" si="126"/>
        <v>4.4000000000000004</v>
      </c>
      <c r="M145" s="59">
        <f>ROUND(IF('Indicator Data'!J148=0,0,IF(LOG('Indicator Data'!J148)&gt;M$194,10,IF(LOG('Indicator Data'!J148)&lt;M$195,0,10-(M$194-LOG('Indicator Data'!J148))/(M$194-M$195)*10))),1)</f>
        <v>0</v>
      </c>
      <c r="N145" s="60">
        <f>'Indicator Data'!C148/'Indicator Data'!$BD148</f>
        <v>1.4636257958453105E-3</v>
      </c>
      <c r="O145" s="60">
        <f>'Indicator Data'!D148/'Indicator Data'!$BD148</f>
        <v>0</v>
      </c>
      <c r="P145" s="60">
        <f>IF(F145=0.1,0,'Indicator Data'!E148/'Indicator Data'!$BD148)</f>
        <v>0</v>
      </c>
      <c r="Q145" s="60">
        <f>'Indicator Data'!F148/'Indicator Data'!$BD148</f>
        <v>0</v>
      </c>
      <c r="R145" s="60">
        <f>'Indicator Data'!G148/'Indicator Data'!$BD148</f>
        <v>1.4067581010779692E-2</v>
      </c>
      <c r="S145" s="60">
        <f>'Indicator Data'!H148/'Indicator Data'!$BD148</f>
        <v>2.0096544301113849E-3</v>
      </c>
      <c r="T145" s="60">
        <f>'Indicator Data'!I148/'Indicator Data'!$BD148</f>
        <v>3.0408845545426381E-3</v>
      </c>
      <c r="U145" s="60">
        <f>'Indicator Data'!J148/'Indicator Data'!$BD148</f>
        <v>0</v>
      </c>
      <c r="V145" s="59">
        <f t="shared" si="127"/>
        <v>7.3</v>
      </c>
      <c r="W145" s="59">
        <f t="shared" si="128"/>
        <v>0</v>
      </c>
      <c r="X145" s="59">
        <f t="shared" si="129"/>
        <v>4.5999999999999996</v>
      </c>
      <c r="Y145" s="59">
        <f t="shared" si="130"/>
        <v>0.1</v>
      </c>
      <c r="Z145" s="59">
        <f t="shared" si="131"/>
        <v>0</v>
      </c>
      <c r="AA145" s="59">
        <f t="shared" si="132"/>
        <v>7.8</v>
      </c>
      <c r="AB145" s="59">
        <f t="shared" si="133"/>
        <v>4</v>
      </c>
      <c r="AC145" s="59">
        <f t="shared" si="134"/>
        <v>6.3</v>
      </c>
      <c r="AD145" s="59">
        <f t="shared" si="135"/>
        <v>3</v>
      </c>
      <c r="AE145" s="59">
        <f t="shared" si="136"/>
        <v>4.9000000000000004</v>
      </c>
      <c r="AF145" s="59">
        <f t="shared" si="137"/>
        <v>0</v>
      </c>
      <c r="AG145" s="59">
        <f>ROUND(IF('Indicator Data'!K148=0,0,IF('Indicator Data'!K148&gt;AG$194,10,IF('Indicator Data'!K148&lt;AG$195,0,10-(AG$194-'Indicator Data'!K148)/(AG$194-AG$195)*10))),1)</f>
        <v>1</v>
      </c>
      <c r="AH145" s="59">
        <f t="shared" si="138"/>
        <v>5.5</v>
      </c>
      <c r="AI145" s="59">
        <f t="shared" si="139"/>
        <v>0.1</v>
      </c>
      <c r="AJ145" s="59">
        <f t="shared" si="140"/>
        <v>5.7</v>
      </c>
      <c r="AK145" s="59">
        <f t="shared" si="141"/>
        <v>5.3</v>
      </c>
      <c r="AL145" s="59">
        <f t="shared" si="142"/>
        <v>5.5</v>
      </c>
      <c r="AM145" s="59">
        <f t="shared" si="143"/>
        <v>3.3</v>
      </c>
      <c r="AN145" s="59">
        <f t="shared" si="144"/>
        <v>0</v>
      </c>
      <c r="AO145" s="61">
        <f t="shared" si="145"/>
        <v>3.4</v>
      </c>
      <c r="AP145" s="61">
        <f t="shared" si="146"/>
        <v>0.1</v>
      </c>
      <c r="AQ145" s="61">
        <f t="shared" si="147"/>
        <v>0</v>
      </c>
      <c r="AR145" s="61">
        <f t="shared" si="148"/>
        <v>4.7</v>
      </c>
      <c r="AS145" s="59">
        <f t="shared" si="149"/>
        <v>0.5</v>
      </c>
      <c r="AT145" s="59" t="str">
        <f>IF('Indicator Data'!L148="No data","x",IF('Indicator Data'!BE148&lt;1000,"x",ROUND((IF('Indicator Data'!L148&gt;AT$194,10,IF('Indicator Data'!L148&lt;AT$195,0,10-(AT$194-'Indicator Data'!L148)/(AT$194-AT$195)*10))),1)))</f>
        <v>x</v>
      </c>
      <c r="AU145" s="61">
        <f t="shared" si="150"/>
        <v>0.5</v>
      </c>
      <c r="AV145" s="62">
        <f t="shared" si="151"/>
        <v>2</v>
      </c>
      <c r="AW145" s="59">
        <f>ROUND(IF('Indicator Data'!M148=0,0,IF('Indicator Data'!M148&gt;AW$194,10,IF('Indicator Data'!M148&lt;AW$195,0,10-(AW$194-'Indicator Data'!M148)/(AW$194-AW$195)*10))),1)</f>
        <v>0</v>
      </c>
      <c r="AX145" s="59">
        <f>ROUND(IF('Indicator Data'!N148=0,0,IF(LOG('Indicator Data'!N148)&gt;LOG(AX$194),10,IF(LOG('Indicator Data'!N148)&lt;LOG(AX$195),0,10-(LOG(AX$194)-LOG('Indicator Data'!N148))/(LOG(AX$194)-LOG(AX$195))*10))),1)</f>
        <v>0</v>
      </c>
      <c r="AY145" s="61">
        <f t="shared" si="152"/>
        <v>0</v>
      </c>
      <c r="AZ145" s="59">
        <f>'Indicator Data'!O148</f>
        <v>0</v>
      </c>
      <c r="BA145" s="59">
        <f>'Indicator Data'!P148</f>
        <v>0</v>
      </c>
      <c r="BB145" s="61">
        <f t="shared" si="153"/>
        <v>0</v>
      </c>
      <c r="BC145" s="62">
        <f t="shared" si="154"/>
        <v>0</v>
      </c>
      <c r="BD145" s="16"/>
      <c r="BE145" s="108"/>
    </row>
    <row r="146" spans="1:58" s="4" customFormat="1" x14ac:dyDescent="0.25">
      <c r="A146" s="131" t="s">
        <v>270</v>
      </c>
      <c r="B146" s="63" t="s">
        <v>269</v>
      </c>
      <c r="C146" s="59">
        <f>ROUND(IF('Indicator Data'!C149=0,0.1,IF(LOG('Indicator Data'!C149)&gt;C$194,10,IF(LOG('Indicator Data'!C149)&lt;C$195,0,10-(C$194-LOG('Indicator Data'!C149))/(C$194-C$195)*10))),1)</f>
        <v>0.2</v>
      </c>
      <c r="D146" s="59">
        <f>ROUND(IF('Indicator Data'!D149=0,0.1,IF(LOG('Indicator Data'!D149)&gt;D$194,10,IF(LOG('Indicator Data'!D149)&lt;D$195,0,10-(D$194-LOG('Indicator Data'!D149))/(D$194-D$195)*10))),1)</f>
        <v>0.1</v>
      </c>
      <c r="E146" s="59">
        <f t="shared" si="124"/>
        <v>0.2</v>
      </c>
      <c r="F146" s="59">
        <f>ROUND(IF('Indicator Data'!E149="No data",0.1,IF('Indicator Data'!E149=0,0,IF(LOG('Indicator Data'!E149)&gt;F$194,10,IF(LOG('Indicator Data'!E149)&lt;F$195,0,10-(F$194-LOG('Indicator Data'!E149))/(F$194-F$195)*10)))),1)</f>
        <v>0.1</v>
      </c>
      <c r="G146" s="59">
        <f>ROUND(IF('Indicator Data'!F149=0,0,IF(LOG('Indicator Data'!F149)&gt;G$194,10,IF(LOG('Indicator Data'!F149)&lt;G$195,0,10-(G$194-LOG('Indicator Data'!F149))/(G$194-G$195)*10))),1)</f>
        <v>0</v>
      </c>
      <c r="H146" s="59">
        <f>ROUND(IF('Indicator Data'!G149=0,0,IF(LOG('Indicator Data'!G149)&gt;H$194,10,IF(LOG('Indicator Data'!G149)&lt;H$195,0,10-(H$194-LOG('Indicator Data'!G149))/(H$194-H$195)*10))),1)</f>
        <v>3</v>
      </c>
      <c r="I146" s="59">
        <f>ROUND(IF('Indicator Data'!H149=0,0,IF(LOG('Indicator Data'!H149)&gt;I$194,10,IF(LOG('Indicator Data'!H149)&lt;I$195,0,10-(I$194-LOG('Indicator Data'!H149))/(I$194-I$195)*10))),1)</f>
        <v>6.2</v>
      </c>
      <c r="J146" s="59">
        <f t="shared" si="125"/>
        <v>4.8</v>
      </c>
      <c r="K146" s="59">
        <f>ROUND(IF('Indicator Data'!I149=0,0,IF(LOG('Indicator Data'!I149)&gt;K$194,10,IF(LOG('Indicator Data'!I149)&lt;K$195,0,10-(K$194-LOG('Indicator Data'!I149))/(K$194-K$195)*10))),1)</f>
        <v>2.9</v>
      </c>
      <c r="L146" s="59">
        <f t="shared" si="126"/>
        <v>3.9</v>
      </c>
      <c r="M146" s="59">
        <f>ROUND(IF('Indicator Data'!J149=0,0,IF(LOG('Indicator Data'!J149)&gt;M$194,10,IF(LOG('Indicator Data'!J149)&lt;M$195,0,10-(M$194-LOG('Indicator Data'!J149))/(M$194-M$195)*10))),1)</f>
        <v>0</v>
      </c>
      <c r="N146" s="60">
        <f>'Indicator Data'!C149/'Indicator Data'!$BD149</f>
        <v>1.1150479164527683E-4</v>
      </c>
      <c r="O146" s="60">
        <f>'Indicator Data'!D149/'Indicator Data'!$BD149</f>
        <v>0</v>
      </c>
      <c r="P146" s="60">
        <f>IF(F146=0.1,0,'Indicator Data'!E149/'Indicator Data'!$BD149)</f>
        <v>0</v>
      </c>
      <c r="Q146" s="60">
        <f>'Indicator Data'!F149/'Indicator Data'!$BD149</f>
        <v>0</v>
      </c>
      <c r="R146" s="60">
        <f>'Indicator Data'!G149/'Indicator Data'!$BD149</f>
        <v>1.4086955721594461E-2</v>
      </c>
      <c r="S146" s="60">
        <f>'Indicator Data'!H149/'Indicator Data'!$BD149</f>
        <v>1.990269240678715E-3</v>
      </c>
      <c r="T146" s="60">
        <f>'Indicator Data'!I149/'Indicator Data'!$BD149</f>
        <v>2.4689903934631383E-3</v>
      </c>
      <c r="U146" s="60">
        <f>'Indicator Data'!J149/'Indicator Data'!$BD149</f>
        <v>0</v>
      </c>
      <c r="V146" s="59">
        <f t="shared" si="127"/>
        <v>0.6</v>
      </c>
      <c r="W146" s="59">
        <f t="shared" si="128"/>
        <v>0</v>
      </c>
      <c r="X146" s="59">
        <f t="shared" si="129"/>
        <v>0.3</v>
      </c>
      <c r="Y146" s="59">
        <f t="shared" si="130"/>
        <v>0.1</v>
      </c>
      <c r="Z146" s="59">
        <f t="shared" si="131"/>
        <v>0</v>
      </c>
      <c r="AA146" s="59">
        <f t="shared" si="132"/>
        <v>7.8</v>
      </c>
      <c r="AB146" s="59">
        <f t="shared" si="133"/>
        <v>4</v>
      </c>
      <c r="AC146" s="59">
        <f t="shared" si="134"/>
        <v>6.3</v>
      </c>
      <c r="AD146" s="59">
        <f t="shared" si="135"/>
        <v>2.5</v>
      </c>
      <c r="AE146" s="59">
        <f t="shared" si="136"/>
        <v>4.7</v>
      </c>
      <c r="AF146" s="59">
        <f t="shared" si="137"/>
        <v>0</v>
      </c>
      <c r="AG146" s="59">
        <f>ROUND(IF('Indicator Data'!K149=0,0,IF('Indicator Data'!K149&gt;AG$194,10,IF('Indicator Data'!K149&lt;AG$195,0,10-(AG$194-'Indicator Data'!K149)/(AG$194-AG$195)*10))),1)</f>
        <v>1</v>
      </c>
      <c r="AH146" s="59">
        <f t="shared" si="138"/>
        <v>0.4</v>
      </c>
      <c r="AI146" s="59">
        <f t="shared" si="139"/>
        <v>0.1</v>
      </c>
      <c r="AJ146" s="59">
        <f t="shared" si="140"/>
        <v>5.4</v>
      </c>
      <c r="AK146" s="59">
        <f t="shared" si="141"/>
        <v>5.0999999999999996</v>
      </c>
      <c r="AL146" s="59">
        <f t="shared" si="142"/>
        <v>5.3</v>
      </c>
      <c r="AM146" s="59">
        <f t="shared" si="143"/>
        <v>2.7</v>
      </c>
      <c r="AN146" s="59">
        <f t="shared" si="144"/>
        <v>0</v>
      </c>
      <c r="AO146" s="61">
        <f t="shared" si="145"/>
        <v>0.3</v>
      </c>
      <c r="AP146" s="61">
        <f t="shared" si="146"/>
        <v>0.1</v>
      </c>
      <c r="AQ146" s="61">
        <f t="shared" si="147"/>
        <v>0</v>
      </c>
      <c r="AR146" s="61">
        <f t="shared" si="148"/>
        <v>4.3</v>
      </c>
      <c r="AS146" s="59">
        <f t="shared" si="149"/>
        <v>0.5</v>
      </c>
      <c r="AT146" s="59" t="str">
        <f>IF('Indicator Data'!L149="No data","x",IF('Indicator Data'!BE149&lt;1000,"x",ROUND((IF('Indicator Data'!L149&gt;AT$194,10,IF('Indicator Data'!L149&lt;AT$195,0,10-(AT$194-'Indicator Data'!L149)/(AT$194-AT$195)*10))),1)))</f>
        <v>x</v>
      </c>
      <c r="AU146" s="61">
        <f t="shared" si="150"/>
        <v>0.5</v>
      </c>
      <c r="AV146" s="62">
        <f t="shared" si="151"/>
        <v>1.2</v>
      </c>
      <c r="AW146" s="59">
        <f>ROUND(IF('Indicator Data'!M149=0,0,IF('Indicator Data'!M149&gt;AW$194,10,IF('Indicator Data'!M149&lt;AW$195,0,10-(AW$194-'Indicator Data'!M149)/(AW$194-AW$195)*10))),1)</f>
        <v>0</v>
      </c>
      <c r="AX146" s="59">
        <f>ROUND(IF('Indicator Data'!N149=0,0,IF(LOG('Indicator Data'!N149)&gt;LOG(AX$194),10,IF(LOG('Indicator Data'!N149)&lt;LOG(AX$195),0,10-(LOG(AX$194)-LOG('Indicator Data'!N149))/(LOG(AX$194)-LOG(AX$195))*10))),1)</f>
        <v>0</v>
      </c>
      <c r="AY146" s="61">
        <f t="shared" si="152"/>
        <v>0</v>
      </c>
      <c r="AZ146" s="59">
        <f>'Indicator Data'!O149</f>
        <v>0</v>
      </c>
      <c r="BA146" s="59">
        <f>'Indicator Data'!P149</f>
        <v>0</v>
      </c>
      <c r="BB146" s="61">
        <f t="shared" si="153"/>
        <v>0</v>
      </c>
      <c r="BC146" s="62">
        <f t="shared" si="154"/>
        <v>0</v>
      </c>
      <c r="BD146" s="16"/>
      <c r="BE146" s="108"/>
    </row>
    <row r="147" spans="1:58" s="4" customFormat="1" x14ac:dyDescent="0.25">
      <c r="A147" s="131" t="s">
        <v>272</v>
      </c>
      <c r="B147" s="63" t="s">
        <v>271</v>
      </c>
      <c r="C147" s="59">
        <f>ROUND(IF('Indicator Data'!C150=0,0.1,IF(LOG('Indicator Data'!C150)&gt;C$194,10,IF(LOG('Indicator Data'!C150)&lt;C$195,0,10-(C$194-LOG('Indicator Data'!C150))/(C$194-C$195)*10))),1)</f>
        <v>0.1</v>
      </c>
      <c r="D147" s="59">
        <f>ROUND(IF('Indicator Data'!D150=0,0.1,IF(LOG('Indicator Data'!D150)&gt;D$194,10,IF(LOG('Indicator Data'!D150)&lt;D$195,0,10-(D$194-LOG('Indicator Data'!D150))/(D$194-D$195)*10))),1)</f>
        <v>0.1</v>
      </c>
      <c r="E147" s="59">
        <f t="shared" si="124"/>
        <v>0.1</v>
      </c>
      <c r="F147" s="59">
        <f>ROUND(IF('Indicator Data'!E150="No data",0.1,IF('Indicator Data'!E150=0,0,IF(LOG('Indicator Data'!E150)&gt;F$194,10,IF(LOG('Indicator Data'!E150)&lt;F$195,0,10-(F$194-LOG('Indicator Data'!E150))/(F$194-F$195)*10)))),1)</f>
        <v>0.1</v>
      </c>
      <c r="G147" s="59">
        <f>ROUND(IF('Indicator Data'!F150=0,0,IF(LOG('Indicator Data'!F150)&gt;G$194,10,IF(LOG('Indicator Data'!F150)&lt;G$195,0,10-(G$194-LOG('Indicator Data'!F150))/(G$194-G$195)*10))),1)</f>
        <v>4.4000000000000004</v>
      </c>
      <c r="H147" s="59">
        <f>ROUND(IF('Indicator Data'!G150=0,0,IF(LOG('Indicator Data'!G150)&gt;H$194,10,IF(LOG('Indicator Data'!G150)&lt;H$195,0,10-(H$194-LOG('Indicator Data'!G150))/(H$194-H$195)*10))),1)</f>
        <v>3.9</v>
      </c>
      <c r="I147" s="59">
        <f>ROUND(IF('Indicator Data'!H150=0,0,IF(LOG('Indicator Data'!H150)&gt;I$194,10,IF(LOG('Indicator Data'!H150)&lt;I$195,0,10-(I$194-LOG('Indicator Data'!H150))/(I$194-I$195)*10))),1)</f>
        <v>6.6</v>
      </c>
      <c r="J147" s="59">
        <f t="shared" si="125"/>
        <v>5.4</v>
      </c>
      <c r="K147" s="59">
        <f>ROUND(IF('Indicator Data'!I150=0,0,IF(LOG('Indicator Data'!I150)&gt;K$194,10,IF(LOG('Indicator Data'!I150)&lt;K$195,0,10-(K$194-LOG('Indicator Data'!I150))/(K$194-K$195)*10))),1)</f>
        <v>0</v>
      </c>
      <c r="L147" s="59">
        <f t="shared" si="126"/>
        <v>3.1</v>
      </c>
      <c r="M147" s="59">
        <f>ROUND(IF('Indicator Data'!J150=0,0,IF(LOG('Indicator Data'!J150)&gt;M$194,10,IF(LOG('Indicator Data'!J150)&lt;M$195,0,10-(M$194-LOG('Indicator Data'!J150))/(M$194-M$195)*10))),1)</f>
        <v>0</v>
      </c>
      <c r="N147" s="60">
        <f>'Indicator Data'!C150/'Indicator Data'!$BD150</f>
        <v>0</v>
      </c>
      <c r="O147" s="60">
        <f>'Indicator Data'!D150/'Indicator Data'!$BD150</f>
        <v>0</v>
      </c>
      <c r="P147" s="60">
        <f>IF(F147=0.1,0,'Indicator Data'!E150/'Indicator Data'!$BD150)</f>
        <v>0</v>
      </c>
      <c r="Q147" s="60">
        <f>'Indicator Data'!F150/'Indicator Data'!$BD150</f>
        <v>2.1528268184272835E-5</v>
      </c>
      <c r="R147" s="60">
        <f>'Indicator Data'!G150/'Indicator Data'!$BD150</f>
        <v>1.9045580110497236E-2</v>
      </c>
      <c r="S147" s="60">
        <f>'Indicator Data'!H150/'Indicator Data'!$BD150</f>
        <v>2.0047979063681303E-3</v>
      </c>
      <c r="T147" s="60">
        <f>'Indicator Data'!I150/'Indicator Data'!$BD150</f>
        <v>0</v>
      </c>
      <c r="U147" s="60">
        <f>'Indicator Data'!J150/'Indicator Data'!$BD150</f>
        <v>0</v>
      </c>
      <c r="V147" s="59">
        <f t="shared" si="127"/>
        <v>0</v>
      </c>
      <c r="W147" s="59">
        <f t="shared" si="128"/>
        <v>0</v>
      </c>
      <c r="X147" s="59">
        <f t="shared" si="129"/>
        <v>0</v>
      </c>
      <c r="Y147" s="59">
        <f t="shared" si="130"/>
        <v>0.1</v>
      </c>
      <c r="Z147" s="59">
        <f t="shared" si="131"/>
        <v>8.5</v>
      </c>
      <c r="AA147" s="59">
        <f t="shared" si="132"/>
        <v>10</v>
      </c>
      <c r="AB147" s="59">
        <f t="shared" si="133"/>
        <v>4</v>
      </c>
      <c r="AC147" s="59">
        <f t="shared" si="134"/>
        <v>8.3000000000000007</v>
      </c>
      <c r="AD147" s="59">
        <f t="shared" si="135"/>
        <v>0</v>
      </c>
      <c r="AE147" s="59">
        <f t="shared" si="136"/>
        <v>5.5</v>
      </c>
      <c r="AF147" s="59">
        <f t="shared" si="137"/>
        <v>0</v>
      </c>
      <c r="AG147" s="59">
        <f>ROUND(IF('Indicator Data'!K150=0,0,IF('Indicator Data'!K150&gt;AG$194,10,IF('Indicator Data'!K150&lt;AG$195,0,10-(AG$194-'Indicator Data'!K150)/(AG$194-AG$195)*10))),1)</f>
        <v>1</v>
      </c>
      <c r="AH147" s="59">
        <f t="shared" si="138"/>
        <v>0.1</v>
      </c>
      <c r="AI147" s="59">
        <f t="shared" si="139"/>
        <v>0.1</v>
      </c>
      <c r="AJ147" s="59">
        <f t="shared" si="140"/>
        <v>7</v>
      </c>
      <c r="AK147" s="59">
        <f t="shared" si="141"/>
        <v>5.3</v>
      </c>
      <c r="AL147" s="59">
        <f t="shared" si="142"/>
        <v>6.2</v>
      </c>
      <c r="AM147" s="59">
        <f t="shared" si="143"/>
        <v>0</v>
      </c>
      <c r="AN147" s="59">
        <f t="shared" si="144"/>
        <v>0</v>
      </c>
      <c r="AO147" s="61">
        <f t="shared" si="145"/>
        <v>0.1</v>
      </c>
      <c r="AP147" s="61">
        <f t="shared" si="146"/>
        <v>0.1</v>
      </c>
      <c r="AQ147" s="61">
        <f t="shared" si="147"/>
        <v>6.9</v>
      </c>
      <c r="AR147" s="61">
        <f t="shared" si="148"/>
        <v>4.4000000000000004</v>
      </c>
      <c r="AS147" s="59">
        <f t="shared" si="149"/>
        <v>0.5</v>
      </c>
      <c r="AT147" s="59" t="str">
        <f>IF('Indicator Data'!L150="No data","x",IF('Indicator Data'!BE150&lt;1000,"x",ROUND((IF('Indicator Data'!L150&gt;AT$194,10,IF('Indicator Data'!L150&lt;AT$195,0,10-(AT$194-'Indicator Data'!L150)/(AT$194-AT$195)*10))),1)))</f>
        <v>x</v>
      </c>
      <c r="AU147" s="61">
        <f t="shared" si="150"/>
        <v>0.5</v>
      </c>
      <c r="AV147" s="62">
        <f t="shared" si="151"/>
        <v>2.9</v>
      </c>
      <c r="AW147" s="59">
        <f>ROUND(IF('Indicator Data'!M150=0,0,IF('Indicator Data'!M150&gt;AW$194,10,IF('Indicator Data'!M150&lt;AW$195,0,10-(AW$194-'Indicator Data'!M150)/(AW$194-AW$195)*10))),1)</f>
        <v>0</v>
      </c>
      <c r="AX147" s="59">
        <f>ROUND(IF('Indicator Data'!N150=0,0,IF(LOG('Indicator Data'!N150)&gt;LOG(AX$194),10,IF(LOG('Indicator Data'!N150)&lt;LOG(AX$195),0,10-(LOG(AX$194)-LOG('Indicator Data'!N150))/(LOG(AX$194)-LOG(AX$195))*10))),1)</f>
        <v>0</v>
      </c>
      <c r="AY147" s="61">
        <f t="shared" si="152"/>
        <v>0</v>
      </c>
      <c r="AZ147" s="59">
        <f>'Indicator Data'!O150</f>
        <v>0</v>
      </c>
      <c r="BA147" s="59">
        <f>'Indicator Data'!P150</f>
        <v>0</v>
      </c>
      <c r="BB147" s="61">
        <f t="shared" si="153"/>
        <v>0</v>
      </c>
      <c r="BC147" s="62">
        <f t="shared" si="154"/>
        <v>0</v>
      </c>
      <c r="BD147" s="16"/>
      <c r="BE147" s="108"/>
    </row>
    <row r="148" spans="1:58" s="4" customFormat="1" x14ac:dyDescent="0.25">
      <c r="A148" s="131" t="s">
        <v>274</v>
      </c>
      <c r="B148" s="63" t="s">
        <v>273</v>
      </c>
      <c r="C148" s="59">
        <f>ROUND(IF('Indicator Data'!C151=0,0.1,IF(LOG('Indicator Data'!C151)&gt;C$194,10,IF(LOG('Indicator Data'!C151)&lt;C$195,0,10-(C$194-LOG('Indicator Data'!C151))/(C$194-C$195)*10))),1)</f>
        <v>0.1</v>
      </c>
      <c r="D148" s="59">
        <f>ROUND(IF('Indicator Data'!D151=0,0.1,IF(LOG('Indicator Data'!D151)&gt;D$194,10,IF(LOG('Indicator Data'!D151)&lt;D$195,0,10-(D$194-LOG('Indicator Data'!D151))/(D$194-D$195)*10))),1)</f>
        <v>0.1</v>
      </c>
      <c r="E148" s="59">
        <f t="shared" si="124"/>
        <v>0.1</v>
      </c>
      <c r="F148" s="59">
        <f>ROUND(IF('Indicator Data'!E151="No data",0.1,IF('Indicator Data'!E151=0,0,IF(LOG('Indicator Data'!E151)&gt;F$194,10,IF(LOG('Indicator Data'!E151)&lt;F$195,0,10-(F$194-LOG('Indicator Data'!E151))/(F$194-F$195)*10)))),1)</f>
        <v>0.1</v>
      </c>
      <c r="G148" s="59">
        <f>ROUND(IF('Indicator Data'!F151=0,0,IF(LOG('Indicator Data'!F151)&gt;G$194,10,IF(LOG('Indicator Data'!F151)&lt;G$195,0,10-(G$194-LOG('Indicator Data'!F151))/(G$194-G$195)*10))),1)</f>
        <v>0</v>
      </c>
      <c r="H148" s="59">
        <f>ROUND(IF('Indicator Data'!G151=0,0,IF(LOG('Indicator Data'!G151)&gt;H$194,10,IF(LOG('Indicator Data'!G151)&lt;H$195,0,10-(H$194-LOG('Indicator Data'!G151))/(H$194-H$195)*10))),1)</f>
        <v>0</v>
      </c>
      <c r="I148" s="59">
        <f>ROUND(IF('Indicator Data'!H151=0,0,IF(LOG('Indicator Data'!H151)&gt;I$194,10,IF(LOG('Indicator Data'!H151)&lt;I$195,0,10-(I$194-LOG('Indicator Data'!H151))/(I$194-I$195)*10))),1)</f>
        <v>0</v>
      </c>
      <c r="J148" s="59">
        <f t="shared" si="125"/>
        <v>0</v>
      </c>
      <c r="K148" s="59">
        <f>ROUND(IF('Indicator Data'!I151=0,0,IF(LOG('Indicator Data'!I151)&gt;K$194,10,IF(LOG('Indicator Data'!I151)&lt;K$195,0,10-(K$194-LOG('Indicator Data'!I151))/(K$194-K$195)*10))),1)</f>
        <v>0</v>
      </c>
      <c r="L148" s="59">
        <f t="shared" si="126"/>
        <v>0</v>
      </c>
      <c r="M148" s="59">
        <f>ROUND(IF('Indicator Data'!J151=0,0,IF(LOG('Indicator Data'!J151)&gt;M$194,10,IF(LOG('Indicator Data'!J151)&lt;M$195,0,10-(M$194-LOG('Indicator Data'!J151))/(M$194-M$195)*10))),1)</f>
        <v>0</v>
      </c>
      <c r="N148" s="60">
        <f>'Indicator Data'!C151/'Indicator Data'!$BD151</f>
        <v>0</v>
      </c>
      <c r="O148" s="60">
        <f>'Indicator Data'!D151/'Indicator Data'!$BD151</f>
        <v>0</v>
      </c>
      <c r="P148" s="60">
        <f>IF(F148=0.1,0,'Indicator Data'!E151/'Indicator Data'!$BD151)</f>
        <v>0</v>
      </c>
      <c r="Q148" s="60">
        <f>'Indicator Data'!F151/'Indicator Data'!$BD151</f>
        <v>0</v>
      </c>
      <c r="R148" s="60">
        <f>'Indicator Data'!G151/'Indicator Data'!$BD151</f>
        <v>0</v>
      </c>
      <c r="S148" s="60">
        <f>'Indicator Data'!H151/'Indicator Data'!$BD151</f>
        <v>0</v>
      </c>
      <c r="T148" s="60">
        <f>'Indicator Data'!I151/'Indicator Data'!$BD151</f>
        <v>0</v>
      </c>
      <c r="U148" s="60">
        <f>'Indicator Data'!J151/'Indicator Data'!$BD151</f>
        <v>0</v>
      </c>
      <c r="V148" s="59">
        <f t="shared" si="127"/>
        <v>0</v>
      </c>
      <c r="W148" s="59">
        <f t="shared" si="128"/>
        <v>0</v>
      </c>
      <c r="X148" s="59">
        <f t="shared" si="129"/>
        <v>0</v>
      </c>
      <c r="Y148" s="59">
        <f t="shared" si="130"/>
        <v>0.1</v>
      </c>
      <c r="Z148" s="59">
        <f t="shared" si="131"/>
        <v>0</v>
      </c>
      <c r="AA148" s="59">
        <f t="shared" si="132"/>
        <v>0</v>
      </c>
      <c r="AB148" s="59">
        <f t="shared" si="133"/>
        <v>0</v>
      </c>
      <c r="AC148" s="59">
        <f t="shared" si="134"/>
        <v>0</v>
      </c>
      <c r="AD148" s="59">
        <f t="shared" si="135"/>
        <v>0</v>
      </c>
      <c r="AE148" s="59">
        <f t="shared" si="136"/>
        <v>0</v>
      </c>
      <c r="AF148" s="59">
        <f t="shared" si="137"/>
        <v>0</v>
      </c>
      <c r="AG148" s="59">
        <f>ROUND(IF('Indicator Data'!K151=0,0,IF('Indicator Data'!K151&gt;AG$194,10,IF('Indicator Data'!K151&lt;AG$195,0,10-(AG$194-'Indicator Data'!K151)/(AG$194-AG$195)*10))),1)</f>
        <v>0</v>
      </c>
      <c r="AH148" s="59">
        <f t="shared" si="138"/>
        <v>0.1</v>
      </c>
      <c r="AI148" s="59">
        <f t="shared" si="139"/>
        <v>0.1</v>
      </c>
      <c r="AJ148" s="59">
        <f t="shared" si="140"/>
        <v>0</v>
      </c>
      <c r="AK148" s="59">
        <f t="shared" si="141"/>
        <v>0</v>
      </c>
      <c r="AL148" s="59">
        <f t="shared" si="142"/>
        <v>0</v>
      </c>
      <c r="AM148" s="59">
        <f t="shared" si="143"/>
        <v>0</v>
      </c>
      <c r="AN148" s="59">
        <f t="shared" si="144"/>
        <v>0</v>
      </c>
      <c r="AO148" s="61">
        <f t="shared" si="145"/>
        <v>0.1</v>
      </c>
      <c r="AP148" s="61">
        <f t="shared" si="146"/>
        <v>0.1</v>
      </c>
      <c r="AQ148" s="61">
        <f t="shared" si="147"/>
        <v>0</v>
      </c>
      <c r="AR148" s="61">
        <f t="shared" si="148"/>
        <v>0</v>
      </c>
      <c r="AS148" s="59">
        <f t="shared" si="149"/>
        <v>0</v>
      </c>
      <c r="AT148" s="59" t="str">
        <f>IF('Indicator Data'!L151="No data","x",IF('Indicator Data'!BE151&lt;1000,"x",ROUND((IF('Indicator Data'!L151&gt;AT$194,10,IF('Indicator Data'!L151&lt;AT$195,0,10-(AT$194-'Indicator Data'!L151)/(AT$194-AT$195)*10))),1)))</f>
        <v>x</v>
      </c>
      <c r="AU148" s="61">
        <f t="shared" si="150"/>
        <v>0</v>
      </c>
      <c r="AV148" s="62">
        <f t="shared" si="151"/>
        <v>0.1</v>
      </c>
      <c r="AW148" s="59">
        <f>ROUND(IF('Indicator Data'!M151=0,0,IF('Indicator Data'!M151&gt;AW$194,10,IF('Indicator Data'!M151&lt;AW$195,0,10-(AW$194-'Indicator Data'!M151)/(AW$194-AW$195)*10))),1)</f>
        <v>0.1</v>
      </c>
      <c r="AX148" s="59">
        <f>ROUND(IF('Indicator Data'!N151=0,0,IF(LOG('Indicator Data'!N151)&gt;LOG(AX$194),10,IF(LOG('Indicator Data'!N151)&lt;LOG(AX$195),0,10-(LOG(AX$194)-LOG('Indicator Data'!N151))/(LOG(AX$194)-LOG(AX$195))*10))),1)</f>
        <v>0.6</v>
      </c>
      <c r="AY148" s="61">
        <f t="shared" si="152"/>
        <v>0.4</v>
      </c>
      <c r="AZ148" s="59">
        <f>'Indicator Data'!O151</f>
        <v>0</v>
      </c>
      <c r="BA148" s="59">
        <f>'Indicator Data'!P151</f>
        <v>0</v>
      </c>
      <c r="BB148" s="61">
        <f t="shared" si="153"/>
        <v>0</v>
      </c>
      <c r="BC148" s="62">
        <f t="shared" si="154"/>
        <v>0.3</v>
      </c>
      <c r="BD148" s="16"/>
      <c r="BE148" s="108"/>
    </row>
    <row r="149" spans="1:58" s="4" customFormat="1" x14ac:dyDescent="0.25">
      <c r="A149" s="131" t="s">
        <v>276</v>
      </c>
      <c r="B149" s="63" t="s">
        <v>275</v>
      </c>
      <c r="C149" s="59">
        <f>ROUND(IF('Indicator Data'!C152=0,0.1,IF(LOG('Indicator Data'!C152)&gt;C$194,10,IF(LOG('Indicator Data'!C152)&lt;C$195,0,10-(C$194-LOG('Indicator Data'!C152))/(C$194-C$195)*10))),1)</f>
        <v>7.1</v>
      </c>
      <c r="D149" s="59">
        <f>ROUND(IF('Indicator Data'!D152=0,0.1,IF(LOG('Indicator Data'!D152)&gt;D$194,10,IF(LOG('Indicator Data'!D152)&lt;D$195,0,10-(D$194-LOG('Indicator Data'!D152))/(D$194-D$195)*10))),1)</f>
        <v>0.1</v>
      </c>
      <c r="E149" s="59">
        <f t="shared" si="124"/>
        <v>4.5</v>
      </c>
      <c r="F149" s="59">
        <f>ROUND(IF('Indicator Data'!E152="No data",0.1,IF('Indicator Data'!E152=0,0,IF(LOG('Indicator Data'!E152)&gt;F$194,10,IF(LOG('Indicator Data'!E152)&lt;F$195,0,10-(F$194-LOG('Indicator Data'!E152))/(F$194-F$195)*10)))),1)</f>
        <v>6</v>
      </c>
      <c r="G149" s="59">
        <f>ROUND(IF('Indicator Data'!F152=0,0,IF(LOG('Indicator Data'!F152)&gt;G$194,10,IF(LOG('Indicator Data'!F152)&lt;G$195,0,10-(G$194-LOG('Indicator Data'!F152))/(G$194-G$195)*10))),1)</f>
        <v>0</v>
      </c>
      <c r="H149" s="59">
        <f>ROUND(IF('Indicator Data'!G152=0,0,IF(LOG('Indicator Data'!G152)&gt;H$194,10,IF(LOG('Indicator Data'!G152)&lt;H$195,0,10-(H$194-LOG('Indicator Data'!G152))/(H$194-H$195)*10))),1)</f>
        <v>0</v>
      </c>
      <c r="I149" s="59">
        <f>ROUND(IF('Indicator Data'!H152=0,0,IF(LOG('Indicator Data'!H152)&gt;I$194,10,IF(LOG('Indicator Data'!H152)&lt;I$195,0,10-(I$194-LOG('Indicator Data'!H152))/(I$194-I$195)*10))),1)</f>
        <v>0</v>
      </c>
      <c r="J149" s="59">
        <f t="shared" si="125"/>
        <v>0</v>
      </c>
      <c r="K149" s="59">
        <f>ROUND(IF('Indicator Data'!I152=0,0,IF(LOG('Indicator Data'!I152)&gt;K$194,10,IF(LOG('Indicator Data'!I152)&lt;K$195,0,10-(K$194-LOG('Indicator Data'!I152))/(K$194-K$195)*10))),1)</f>
        <v>0</v>
      </c>
      <c r="L149" s="59">
        <f t="shared" si="126"/>
        <v>0</v>
      </c>
      <c r="M149" s="59">
        <f>ROUND(IF('Indicator Data'!J152=0,0,IF(LOG('Indicator Data'!J152)&gt;M$194,10,IF(LOG('Indicator Data'!J152)&lt;M$195,0,10-(M$194-LOG('Indicator Data'!J152))/(M$194-M$195)*10))),1)</f>
        <v>0</v>
      </c>
      <c r="N149" s="60">
        <f>'Indicator Data'!C152/'Indicator Data'!$BD152</f>
        <v>2.1519489551702619E-4</v>
      </c>
      <c r="O149" s="60">
        <f>'Indicator Data'!D152/'Indicator Data'!$BD152</f>
        <v>0</v>
      </c>
      <c r="P149" s="60">
        <f>IF(F149=0.1,0,'Indicator Data'!E152/'Indicator Data'!$BD152)</f>
        <v>7.6367554389202724E-4</v>
      </c>
      <c r="Q149" s="60">
        <f>'Indicator Data'!F152/'Indicator Data'!$BD152</f>
        <v>0</v>
      </c>
      <c r="R149" s="60">
        <f>'Indicator Data'!G152/'Indicator Data'!$BD152</f>
        <v>0</v>
      </c>
      <c r="S149" s="60">
        <f>'Indicator Data'!H152/'Indicator Data'!$BD152</f>
        <v>0</v>
      </c>
      <c r="T149" s="60">
        <f>'Indicator Data'!I152/'Indicator Data'!$BD152</f>
        <v>0</v>
      </c>
      <c r="U149" s="60">
        <f>'Indicator Data'!J152/'Indicator Data'!$BD152</f>
        <v>0</v>
      </c>
      <c r="V149" s="59">
        <f t="shared" si="127"/>
        <v>1.1000000000000001</v>
      </c>
      <c r="W149" s="59">
        <f t="shared" si="128"/>
        <v>0</v>
      </c>
      <c r="X149" s="59">
        <f t="shared" si="129"/>
        <v>0.6</v>
      </c>
      <c r="Y149" s="59">
        <f t="shared" si="130"/>
        <v>0.5</v>
      </c>
      <c r="Z149" s="59">
        <f t="shared" si="131"/>
        <v>0</v>
      </c>
      <c r="AA149" s="59">
        <f t="shared" si="132"/>
        <v>0</v>
      </c>
      <c r="AB149" s="59">
        <f t="shared" si="133"/>
        <v>0</v>
      </c>
      <c r="AC149" s="59">
        <f t="shared" si="134"/>
        <v>0</v>
      </c>
      <c r="AD149" s="59">
        <f t="shared" si="135"/>
        <v>0</v>
      </c>
      <c r="AE149" s="59">
        <f t="shared" si="136"/>
        <v>0</v>
      </c>
      <c r="AF149" s="59">
        <f t="shared" si="137"/>
        <v>0</v>
      </c>
      <c r="AG149" s="59">
        <f>ROUND(IF('Indicator Data'!K152=0,0,IF('Indicator Data'!K152&gt;AG$194,10,IF('Indicator Data'!K152&lt;AG$195,0,10-(AG$194-'Indicator Data'!K152)/(AG$194-AG$195)*10))),1)</f>
        <v>0</v>
      </c>
      <c r="AH149" s="59">
        <f t="shared" si="138"/>
        <v>4.0999999999999996</v>
      </c>
      <c r="AI149" s="59">
        <f t="shared" si="139"/>
        <v>0.1</v>
      </c>
      <c r="AJ149" s="59">
        <f t="shared" si="140"/>
        <v>0</v>
      </c>
      <c r="AK149" s="59">
        <f t="shared" si="141"/>
        <v>0</v>
      </c>
      <c r="AL149" s="59">
        <f t="shared" si="142"/>
        <v>0</v>
      </c>
      <c r="AM149" s="59">
        <f t="shared" si="143"/>
        <v>0</v>
      </c>
      <c r="AN149" s="59">
        <f t="shared" si="144"/>
        <v>0</v>
      </c>
      <c r="AO149" s="61">
        <f t="shared" si="145"/>
        <v>2.8</v>
      </c>
      <c r="AP149" s="61">
        <f t="shared" si="146"/>
        <v>3.7</v>
      </c>
      <c r="AQ149" s="61">
        <f t="shared" si="147"/>
        <v>0</v>
      </c>
      <c r="AR149" s="61">
        <f t="shared" si="148"/>
        <v>0</v>
      </c>
      <c r="AS149" s="59">
        <f t="shared" si="149"/>
        <v>0</v>
      </c>
      <c r="AT149" s="59">
        <f>IF('Indicator Data'!L152="No data","x",IF('Indicator Data'!BE152&lt;1000,"x",ROUND((IF('Indicator Data'!L152&gt;AT$194,10,IF('Indicator Data'!L152&lt;AT$195,0,10-(AT$194-'Indicator Data'!L152)/(AT$194-AT$195)*10))),1)))</f>
        <v>8.1</v>
      </c>
      <c r="AU149" s="61">
        <f t="shared" si="150"/>
        <v>4.0999999999999996</v>
      </c>
      <c r="AV149" s="62">
        <f t="shared" si="151"/>
        <v>2.2999999999999998</v>
      </c>
      <c r="AW149" s="59">
        <f>ROUND(IF('Indicator Data'!M152=0,0,IF('Indicator Data'!M152&gt;AW$194,10,IF('Indicator Data'!M152&lt;AW$195,0,10-(AW$194-'Indicator Data'!M152)/(AW$194-AW$195)*10))),1)</f>
        <v>5.2</v>
      </c>
      <c r="AX149" s="59">
        <f>ROUND(IF('Indicator Data'!N152=0,0,IF(LOG('Indicator Data'!N152)&gt;LOG(AX$194),10,IF(LOG('Indicator Data'!N152)&lt;LOG(AX$195),0,10-(LOG(AX$194)-LOG('Indicator Data'!N152))/(LOG(AX$194)-LOG(AX$195))*10))),1)</f>
        <v>6.5</v>
      </c>
      <c r="AY149" s="61">
        <f t="shared" si="152"/>
        <v>5.9</v>
      </c>
      <c r="AZ149" s="59">
        <f>'Indicator Data'!O152</f>
        <v>0</v>
      </c>
      <c r="BA149" s="59">
        <f>'Indicator Data'!P152</f>
        <v>0</v>
      </c>
      <c r="BB149" s="61">
        <f t="shared" si="153"/>
        <v>0</v>
      </c>
      <c r="BC149" s="62">
        <f t="shared" si="154"/>
        <v>4.0999999999999996</v>
      </c>
      <c r="BD149" s="16"/>
      <c r="BE149" s="108"/>
    </row>
    <row r="150" spans="1:58" s="4" customFormat="1" x14ac:dyDescent="0.25">
      <c r="A150" s="131" t="s">
        <v>278</v>
      </c>
      <c r="B150" s="63" t="s">
        <v>277</v>
      </c>
      <c r="C150" s="59">
        <f>ROUND(IF('Indicator Data'!C153=0,0.1,IF(LOG('Indicator Data'!C153)&gt;C$194,10,IF(LOG('Indicator Data'!C153)&lt;C$195,0,10-(C$194-LOG('Indicator Data'!C153))/(C$194-C$195)*10))),1)</f>
        <v>0.1</v>
      </c>
      <c r="D150" s="59">
        <f>ROUND(IF('Indicator Data'!D153=0,0.1,IF(LOG('Indicator Data'!D153)&gt;D$194,10,IF(LOG('Indicator Data'!D153)&lt;D$195,0,10-(D$194-LOG('Indicator Data'!D153))/(D$194-D$195)*10))),1)</f>
        <v>0.1</v>
      </c>
      <c r="E150" s="59">
        <f t="shared" si="124"/>
        <v>0.1</v>
      </c>
      <c r="F150" s="59">
        <f>ROUND(IF('Indicator Data'!E153="No data",0.1,IF('Indicator Data'!E153=0,0,IF(LOG('Indicator Data'!E153)&gt;F$194,10,IF(LOG('Indicator Data'!E153)&lt;F$195,0,10-(F$194-LOG('Indicator Data'!E153))/(F$194-F$195)*10)))),1)</f>
        <v>6.7</v>
      </c>
      <c r="G150" s="59">
        <f>ROUND(IF('Indicator Data'!F153=0,0,IF(LOG('Indicator Data'!F153)&gt;G$194,10,IF(LOG('Indicator Data'!F153)&lt;G$195,0,10-(G$194-LOG('Indicator Data'!F153))/(G$194-G$195)*10))),1)</f>
        <v>6.1</v>
      </c>
      <c r="H150" s="59">
        <f>ROUND(IF('Indicator Data'!G153=0,0,IF(LOG('Indicator Data'!G153)&gt;H$194,10,IF(LOG('Indicator Data'!G153)&lt;H$195,0,10-(H$194-LOG('Indicator Data'!G153))/(H$194-H$195)*10))),1)</f>
        <v>0</v>
      </c>
      <c r="I150" s="59">
        <f>ROUND(IF('Indicator Data'!H153=0,0,IF(LOG('Indicator Data'!H153)&gt;I$194,10,IF(LOG('Indicator Data'!H153)&lt;I$195,0,10-(I$194-LOG('Indicator Data'!H153))/(I$194-I$195)*10))),1)</f>
        <v>0</v>
      </c>
      <c r="J150" s="59">
        <f t="shared" si="125"/>
        <v>0</v>
      </c>
      <c r="K150" s="59">
        <f>ROUND(IF('Indicator Data'!I153=0,0,IF(LOG('Indicator Data'!I153)&gt;K$194,10,IF(LOG('Indicator Data'!I153)&lt;K$195,0,10-(K$194-LOG('Indicator Data'!I153))/(K$194-K$195)*10))),1)</f>
        <v>0</v>
      </c>
      <c r="L150" s="59">
        <f t="shared" si="126"/>
        <v>0</v>
      </c>
      <c r="M150" s="59">
        <f>ROUND(IF('Indicator Data'!J153=0,0,IF(LOG('Indicator Data'!J153)&gt;M$194,10,IF(LOG('Indicator Data'!J153)&lt;M$195,0,10-(M$194-LOG('Indicator Data'!J153))/(M$194-M$195)*10))),1)</f>
        <v>9.3000000000000007</v>
      </c>
      <c r="N150" s="60">
        <f>'Indicator Data'!C153/'Indicator Data'!$BD153</f>
        <v>0</v>
      </c>
      <c r="O150" s="60">
        <f>'Indicator Data'!D153/'Indicator Data'!$BD153</f>
        <v>0</v>
      </c>
      <c r="P150" s="60">
        <f>IF(F150=0.1,0,'Indicator Data'!E153/'Indicator Data'!$BD153)</f>
        <v>3.2741642188322743E-3</v>
      </c>
      <c r="Q150" s="60">
        <f>'Indicator Data'!F153/'Indicator Data'!$BD153</f>
        <v>2.8915500606166286E-6</v>
      </c>
      <c r="R150" s="60">
        <f>'Indicator Data'!G153/'Indicator Data'!$BD153</f>
        <v>0</v>
      </c>
      <c r="S150" s="60">
        <f>'Indicator Data'!H153/'Indicator Data'!$BD153</f>
        <v>0</v>
      </c>
      <c r="T150" s="60">
        <f>'Indicator Data'!I153/'Indicator Data'!$BD153</f>
        <v>0</v>
      </c>
      <c r="U150" s="60">
        <f>'Indicator Data'!J153/'Indicator Data'!$BD153</f>
        <v>3.5716098878067412E-3</v>
      </c>
      <c r="V150" s="59">
        <f t="shared" si="127"/>
        <v>0</v>
      </c>
      <c r="W150" s="59">
        <f t="shared" si="128"/>
        <v>0</v>
      </c>
      <c r="X150" s="59">
        <f t="shared" si="129"/>
        <v>0</v>
      </c>
      <c r="Y150" s="59">
        <f t="shared" si="130"/>
        <v>2.2000000000000002</v>
      </c>
      <c r="Z150" s="59">
        <f t="shared" si="131"/>
        <v>6.6</v>
      </c>
      <c r="AA150" s="59">
        <f t="shared" si="132"/>
        <v>0</v>
      </c>
      <c r="AB150" s="59">
        <f t="shared" si="133"/>
        <v>0</v>
      </c>
      <c r="AC150" s="59">
        <f t="shared" si="134"/>
        <v>0</v>
      </c>
      <c r="AD150" s="59">
        <f t="shared" si="135"/>
        <v>0</v>
      </c>
      <c r="AE150" s="59">
        <f t="shared" si="136"/>
        <v>0</v>
      </c>
      <c r="AF150" s="59">
        <f t="shared" si="137"/>
        <v>1.2</v>
      </c>
      <c r="AG150" s="59">
        <f>ROUND(IF('Indicator Data'!K153=0,0,IF('Indicator Data'!K153&gt;AG$194,10,IF('Indicator Data'!K153&lt;AG$195,0,10-(AG$194-'Indicator Data'!K153)/(AG$194-AG$195)*10))),1)</f>
        <v>3</v>
      </c>
      <c r="AH150" s="59">
        <f t="shared" si="138"/>
        <v>0.1</v>
      </c>
      <c r="AI150" s="59">
        <f t="shared" si="139"/>
        <v>0.1</v>
      </c>
      <c r="AJ150" s="59">
        <f t="shared" si="140"/>
        <v>0</v>
      </c>
      <c r="AK150" s="59">
        <f t="shared" si="141"/>
        <v>0</v>
      </c>
      <c r="AL150" s="59">
        <f t="shared" si="142"/>
        <v>0</v>
      </c>
      <c r="AM150" s="59">
        <f t="shared" si="143"/>
        <v>0</v>
      </c>
      <c r="AN150" s="59">
        <f t="shared" si="144"/>
        <v>6.9</v>
      </c>
      <c r="AO150" s="61">
        <f t="shared" si="145"/>
        <v>0.1</v>
      </c>
      <c r="AP150" s="61">
        <f t="shared" si="146"/>
        <v>4.8</v>
      </c>
      <c r="AQ150" s="61">
        <f t="shared" si="147"/>
        <v>6.4</v>
      </c>
      <c r="AR150" s="61">
        <f t="shared" si="148"/>
        <v>0</v>
      </c>
      <c r="AS150" s="59">
        <f t="shared" si="149"/>
        <v>5</v>
      </c>
      <c r="AT150" s="59">
        <f>IF('Indicator Data'!L153="No data","x",IF('Indicator Data'!BE153&lt;1000,"x",ROUND((IF('Indicator Data'!L153&gt;AT$194,10,IF('Indicator Data'!L153&lt;AT$195,0,10-(AT$194-'Indicator Data'!L153)/(AT$194-AT$195)*10))),1)))</f>
        <v>10</v>
      </c>
      <c r="AU150" s="61">
        <f t="shared" si="150"/>
        <v>7.5</v>
      </c>
      <c r="AV150" s="62">
        <f t="shared" si="151"/>
        <v>4.4000000000000004</v>
      </c>
      <c r="AW150" s="59">
        <f>ROUND(IF('Indicator Data'!M153=0,0,IF('Indicator Data'!M153&gt;AW$194,10,IF('Indicator Data'!M153&lt;AW$195,0,10-(AW$194-'Indicator Data'!M153)/(AW$194-AW$195)*10))),1)</f>
        <v>4.5</v>
      </c>
      <c r="AX150" s="59">
        <f>ROUND(IF('Indicator Data'!N153=0,0,IF(LOG('Indicator Data'!N153)&gt;LOG(AX$194),10,IF(LOG('Indicator Data'!N153)&lt;LOG(AX$195),0,10-(LOG(AX$194)-LOG('Indicator Data'!N153))/(LOG(AX$194)-LOG(AX$195))*10))),1)</f>
        <v>3.3</v>
      </c>
      <c r="AY150" s="61">
        <f t="shared" si="152"/>
        <v>3.9</v>
      </c>
      <c r="AZ150" s="59">
        <f>'Indicator Data'!O153</f>
        <v>0</v>
      </c>
      <c r="BA150" s="59">
        <f>'Indicator Data'!P153</f>
        <v>0</v>
      </c>
      <c r="BB150" s="61">
        <f t="shared" si="153"/>
        <v>0</v>
      </c>
      <c r="BC150" s="62">
        <f t="shared" si="154"/>
        <v>2.7</v>
      </c>
      <c r="BD150" s="16"/>
      <c r="BE150" s="108"/>
    </row>
    <row r="151" spans="1:58" s="4" customFormat="1" x14ac:dyDescent="0.25">
      <c r="A151" s="131" t="s">
        <v>280</v>
      </c>
      <c r="B151" s="63" t="s">
        <v>279</v>
      </c>
      <c r="C151" s="59">
        <f>ROUND(IF('Indicator Data'!C154=0,0.1,IF(LOG('Indicator Data'!C154)&gt;C$194,10,IF(LOG('Indicator Data'!C154)&lt;C$195,0,10-(C$194-LOG('Indicator Data'!C154))/(C$194-C$195)*10))),1)</f>
        <v>7.9</v>
      </c>
      <c r="D151" s="59">
        <f>ROUND(IF('Indicator Data'!D154=0,0.1,IF(LOG('Indicator Data'!D154)&gt;D$194,10,IF(LOG('Indicator Data'!D154)&lt;D$195,0,10-(D$194-LOG('Indicator Data'!D154))/(D$194-D$195)*10))),1)</f>
        <v>0.1</v>
      </c>
      <c r="E151" s="59">
        <f t="shared" si="124"/>
        <v>5.2</v>
      </c>
      <c r="F151" s="59">
        <f>ROUND(IF('Indicator Data'!E154="No data",0.1,IF('Indicator Data'!E154=0,0,IF(LOG('Indicator Data'!E154)&gt;F$194,10,IF(LOG('Indicator Data'!E154)&lt;F$195,0,10-(F$194-LOG('Indicator Data'!E154))/(F$194-F$195)*10)))),1)</f>
        <v>7.5</v>
      </c>
      <c r="G151" s="59">
        <f>ROUND(IF('Indicator Data'!F154=0,0,IF(LOG('Indicator Data'!F154)&gt;G$194,10,IF(LOG('Indicator Data'!F154)&lt;G$195,0,10-(G$194-LOG('Indicator Data'!F154))/(G$194-G$195)*10))),1)</f>
        <v>0</v>
      </c>
      <c r="H151" s="59">
        <f>ROUND(IF('Indicator Data'!G154=0,0,IF(LOG('Indicator Data'!G154)&gt;H$194,10,IF(LOG('Indicator Data'!G154)&lt;H$195,0,10-(H$194-LOG('Indicator Data'!G154))/(H$194-H$195)*10))),1)</f>
        <v>0</v>
      </c>
      <c r="I151" s="59">
        <f>ROUND(IF('Indicator Data'!H154=0,0,IF(LOG('Indicator Data'!H154)&gt;I$194,10,IF(LOG('Indicator Data'!H154)&lt;I$195,0,10-(I$194-LOG('Indicator Data'!H154))/(I$194-I$195)*10))),1)</f>
        <v>0</v>
      </c>
      <c r="J151" s="59">
        <f t="shared" si="125"/>
        <v>0</v>
      </c>
      <c r="K151" s="59">
        <f>ROUND(IF('Indicator Data'!I154=0,0,IF(LOG('Indicator Data'!I154)&gt;K$194,10,IF(LOG('Indicator Data'!I154)&lt;K$195,0,10-(K$194-LOG('Indicator Data'!I154))/(K$194-K$195)*10))),1)</f>
        <v>0</v>
      </c>
      <c r="L151" s="59">
        <f t="shared" si="126"/>
        <v>0</v>
      </c>
      <c r="M151" s="59">
        <f>ROUND(IF('Indicator Data'!J154=0,0,IF(LOG('Indicator Data'!J154)&gt;M$194,10,IF(LOG('Indicator Data'!J154)&lt;M$195,0,10-(M$194-LOG('Indicator Data'!J154))/(M$194-M$195)*10))),1)</f>
        <v>0</v>
      </c>
      <c r="N151" s="60">
        <f>'Indicator Data'!C154/'Indicator Data'!$BD154</f>
        <v>2.0746728932178561E-3</v>
      </c>
      <c r="O151" s="60">
        <f>'Indicator Data'!D154/'Indicator Data'!$BD154</f>
        <v>0</v>
      </c>
      <c r="P151" s="60">
        <f>IF(F151=0.1,0,'Indicator Data'!E154/'Indicator Data'!$BD154)</f>
        <v>1.4787514078581893E-2</v>
      </c>
      <c r="Q151" s="60">
        <f>'Indicator Data'!F154/'Indicator Data'!$BD154</f>
        <v>0</v>
      </c>
      <c r="R151" s="60">
        <f>'Indicator Data'!G154/'Indicator Data'!$BD154</f>
        <v>0</v>
      </c>
      <c r="S151" s="60">
        <f>'Indicator Data'!H154/'Indicator Data'!$BD154</f>
        <v>0</v>
      </c>
      <c r="T151" s="60">
        <f>'Indicator Data'!I154/'Indicator Data'!$BD154</f>
        <v>0</v>
      </c>
      <c r="U151" s="60">
        <f>'Indicator Data'!J154/'Indicator Data'!$BD154</f>
        <v>0</v>
      </c>
      <c r="V151" s="59">
        <f t="shared" si="127"/>
        <v>10</v>
      </c>
      <c r="W151" s="59">
        <f t="shared" si="128"/>
        <v>0</v>
      </c>
      <c r="X151" s="59">
        <f t="shared" si="129"/>
        <v>7.6</v>
      </c>
      <c r="Y151" s="59">
        <f t="shared" si="130"/>
        <v>9.9</v>
      </c>
      <c r="Z151" s="59">
        <f t="shared" si="131"/>
        <v>0</v>
      </c>
      <c r="AA151" s="59">
        <f t="shared" si="132"/>
        <v>0</v>
      </c>
      <c r="AB151" s="59">
        <f t="shared" si="133"/>
        <v>0</v>
      </c>
      <c r="AC151" s="59">
        <f t="shared" si="134"/>
        <v>0</v>
      </c>
      <c r="AD151" s="59">
        <f t="shared" si="135"/>
        <v>0</v>
      </c>
      <c r="AE151" s="59">
        <f t="shared" si="136"/>
        <v>0</v>
      </c>
      <c r="AF151" s="59">
        <f t="shared" si="137"/>
        <v>0</v>
      </c>
      <c r="AG151" s="59">
        <f>ROUND(IF('Indicator Data'!K154=0,0,IF('Indicator Data'!K154&gt;AG$194,10,IF('Indicator Data'!K154&lt;AG$195,0,10-(AG$194-'Indicator Data'!K154)/(AG$194-AG$195)*10))),1)</f>
        <v>0</v>
      </c>
      <c r="AH151" s="59">
        <f t="shared" si="138"/>
        <v>9</v>
      </c>
      <c r="AI151" s="59">
        <f t="shared" si="139"/>
        <v>0.1</v>
      </c>
      <c r="AJ151" s="59">
        <f t="shared" si="140"/>
        <v>0</v>
      </c>
      <c r="AK151" s="59">
        <f t="shared" si="141"/>
        <v>0</v>
      </c>
      <c r="AL151" s="59">
        <f t="shared" si="142"/>
        <v>0</v>
      </c>
      <c r="AM151" s="59">
        <f t="shared" si="143"/>
        <v>0</v>
      </c>
      <c r="AN151" s="59">
        <f t="shared" si="144"/>
        <v>0</v>
      </c>
      <c r="AO151" s="61">
        <f t="shared" si="145"/>
        <v>6.6</v>
      </c>
      <c r="AP151" s="61">
        <f t="shared" si="146"/>
        <v>9</v>
      </c>
      <c r="AQ151" s="61">
        <f t="shared" si="147"/>
        <v>0</v>
      </c>
      <c r="AR151" s="61">
        <f t="shared" si="148"/>
        <v>0</v>
      </c>
      <c r="AS151" s="59">
        <f t="shared" si="149"/>
        <v>0</v>
      </c>
      <c r="AT151" s="59">
        <f>IF('Indicator Data'!L154="No data","x",IF('Indicator Data'!BE154&lt;1000,"x",ROUND((IF('Indicator Data'!L154&gt;AT$194,10,IF('Indicator Data'!L154&lt;AT$195,0,10-(AT$194-'Indicator Data'!L154)/(AT$194-AT$195)*10))),1)))</f>
        <v>5.0999999999999996</v>
      </c>
      <c r="AU151" s="61">
        <f t="shared" si="150"/>
        <v>2.6</v>
      </c>
      <c r="AV151" s="62">
        <f t="shared" si="151"/>
        <v>4.8</v>
      </c>
      <c r="AW151" s="59">
        <f>ROUND(IF('Indicator Data'!M154=0,0,IF('Indicator Data'!M154&gt;AW$194,10,IF('Indicator Data'!M154&lt;AW$195,0,10-(AW$194-'Indicator Data'!M154)/(AW$194-AW$195)*10))),1)</f>
        <v>4.2</v>
      </c>
      <c r="AX151" s="59">
        <f>ROUND(IF('Indicator Data'!N154=0,0,IF(LOG('Indicator Data'!N154)&gt;LOG(AX$194),10,IF(LOG('Indicator Data'!N154)&lt;LOG(AX$195),0,10-(LOG(AX$194)-LOG('Indicator Data'!N154))/(LOG(AX$194)-LOG(AX$195))*10))),1)</f>
        <v>6.6</v>
      </c>
      <c r="AY151" s="61">
        <f t="shared" si="152"/>
        <v>5.5</v>
      </c>
      <c r="AZ151" s="59">
        <f>'Indicator Data'!O154</f>
        <v>0</v>
      </c>
      <c r="BA151" s="59">
        <f>'Indicator Data'!P154</f>
        <v>0</v>
      </c>
      <c r="BB151" s="61">
        <f t="shared" si="153"/>
        <v>0</v>
      </c>
      <c r="BC151" s="62">
        <f t="shared" si="154"/>
        <v>3.9</v>
      </c>
      <c r="BD151" s="16"/>
      <c r="BE151" s="108"/>
    </row>
    <row r="152" spans="1:58" s="4" customFormat="1" x14ac:dyDescent="0.25">
      <c r="A152" s="131" t="s">
        <v>282</v>
      </c>
      <c r="B152" s="63" t="s">
        <v>281</v>
      </c>
      <c r="C152" s="59">
        <f>ROUND(IF('Indicator Data'!C155=0,0.1,IF(LOG('Indicator Data'!C155)&gt;C$194,10,IF(LOG('Indicator Data'!C155)&lt;C$195,0,10-(C$194-LOG('Indicator Data'!C155))/(C$194-C$195)*10))),1)</f>
        <v>0.1</v>
      </c>
      <c r="D152" s="59">
        <f>ROUND(IF('Indicator Data'!D155=0,0.1,IF(LOG('Indicator Data'!D155)&gt;D$194,10,IF(LOG('Indicator Data'!D155)&lt;D$195,0,10-(D$194-LOG('Indicator Data'!D155))/(D$194-D$195)*10))),1)</f>
        <v>0.1</v>
      </c>
      <c r="E152" s="59">
        <f t="shared" si="124"/>
        <v>0.1</v>
      </c>
      <c r="F152" s="59">
        <f>ROUND(IF('Indicator Data'!E155="No data",0.1,IF('Indicator Data'!E155=0,0,IF(LOG('Indicator Data'!E155)&gt;F$194,10,IF(LOG('Indicator Data'!E155)&lt;F$195,0,10-(F$194-LOG('Indicator Data'!E155))/(F$194-F$195)*10)))),1)</f>
        <v>0.1</v>
      </c>
      <c r="G152" s="59">
        <f>ROUND(IF('Indicator Data'!F155=0,0,IF(LOG('Indicator Data'!F155)&gt;G$194,10,IF(LOG('Indicator Data'!F155)&lt;G$195,0,10-(G$194-LOG('Indicator Data'!F155))/(G$194-G$195)*10))),1)</f>
        <v>5.3</v>
      </c>
      <c r="H152" s="59">
        <f>ROUND(IF('Indicator Data'!G155=0,0,IF(LOG('Indicator Data'!G155)&gt;H$194,10,IF(LOG('Indicator Data'!G155)&lt;H$195,0,10-(H$194-LOG('Indicator Data'!G155))/(H$194-H$195)*10))),1)</f>
        <v>0</v>
      </c>
      <c r="I152" s="59">
        <f>ROUND(IF('Indicator Data'!H155=0,0,IF(LOG('Indicator Data'!H155)&gt;I$194,10,IF(LOG('Indicator Data'!H155)&lt;I$195,0,10-(I$194-LOG('Indicator Data'!H155))/(I$194-I$195)*10))),1)</f>
        <v>0</v>
      </c>
      <c r="J152" s="59">
        <f t="shared" si="125"/>
        <v>0</v>
      </c>
      <c r="K152" s="59">
        <f>ROUND(IF('Indicator Data'!I155=0,0,IF(LOG('Indicator Data'!I155)&gt;K$194,10,IF(LOG('Indicator Data'!I155)&lt;K$195,0,10-(K$194-LOG('Indicator Data'!I155))/(K$194-K$195)*10))),1)</f>
        <v>0</v>
      </c>
      <c r="L152" s="59">
        <f t="shared" si="126"/>
        <v>0</v>
      </c>
      <c r="M152" s="59">
        <f>ROUND(IF('Indicator Data'!J155=0,0,IF(LOG('Indicator Data'!J155)&gt;M$194,10,IF(LOG('Indicator Data'!J155)&lt;M$195,0,10-(M$194-LOG('Indicator Data'!J155))/(M$194-M$195)*10))),1)</f>
        <v>0</v>
      </c>
      <c r="N152" s="60">
        <f>'Indicator Data'!C155/'Indicator Data'!$BD155</f>
        <v>0</v>
      </c>
      <c r="O152" s="60">
        <f>'Indicator Data'!D155/'Indicator Data'!$BD155</f>
        <v>0</v>
      </c>
      <c r="P152" s="60">
        <f>IF(F152=0.1,0,'Indicator Data'!E155/'Indicator Data'!$BD155)</f>
        <v>0</v>
      </c>
      <c r="Q152" s="60">
        <f>'Indicator Data'!F155/'Indicator Data'!$BD155</f>
        <v>1.5725923770730288E-4</v>
      </c>
      <c r="R152" s="60">
        <f>'Indicator Data'!G155/'Indicator Data'!$BD155</f>
        <v>0</v>
      </c>
      <c r="S152" s="60">
        <f>'Indicator Data'!H155/'Indicator Data'!$BD155</f>
        <v>0</v>
      </c>
      <c r="T152" s="60">
        <f>'Indicator Data'!I155/'Indicator Data'!$BD155</f>
        <v>0</v>
      </c>
      <c r="U152" s="60">
        <f>'Indicator Data'!J155/'Indicator Data'!$BD155</f>
        <v>0</v>
      </c>
      <c r="V152" s="59">
        <f t="shared" si="127"/>
        <v>0</v>
      </c>
      <c r="W152" s="59">
        <f t="shared" si="128"/>
        <v>0</v>
      </c>
      <c r="X152" s="59">
        <f t="shared" si="129"/>
        <v>0</v>
      </c>
      <c r="Y152" s="59">
        <f t="shared" si="130"/>
        <v>0.1</v>
      </c>
      <c r="Z152" s="59">
        <f t="shared" si="131"/>
        <v>10</v>
      </c>
      <c r="AA152" s="59">
        <f t="shared" si="132"/>
        <v>0</v>
      </c>
      <c r="AB152" s="59">
        <f t="shared" si="133"/>
        <v>0</v>
      </c>
      <c r="AC152" s="59">
        <f t="shared" si="134"/>
        <v>0</v>
      </c>
      <c r="AD152" s="59">
        <f t="shared" si="135"/>
        <v>0</v>
      </c>
      <c r="AE152" s="59">
        <f t="shared" si="136"/>
        <v>0</v>
      </c>
      <c r="AF152" s="59">
        <f t="shared" si="137"/>
        <v>0</v>
      </c>
      <c r="AG152" s="59">
        <f>ROUND(IF('Indicator Data'!K155=0,0,IF('Indicator Data'!K155&gt;AG$194,10,IF('Indicator Data'!K155&lt;AG$195,0,10-(AG$194-'Indicator Data'!K155)/(AG$194-AG$195)*10))),1)</f>
        <v>0</v>
      </c>
      <c r="AH152" s="59">
        <f t="shared" si="138"/>
        <v>0.1</v>
      </c>
      <c r="AI152" s="59">
        <f t="shared" si="139"/>
        <v>0.1</v>
      </c>
      <c r="AJ152" s="59">
        <f t="shared" si="140"/>
        <v>0</v>
      </c>
      <c r="AK152" s="59">
        <f t="shared" si="141"/>
        <v>0</v>
      </c>
      <c r="AL152" s="59">
        <f t="shared" si="142"/>
        <v>0</v>
      </c>
      <c r="AM152" s="59">
        <f t="shared" si="143"/>
        <v>0</v>
      </c>
      <c r="AN152" s="59">
        <f t="shared" si="144"/>
        <v>0</v>
      </c>
      <c r="AO152" s="61">
        <f t="shared" si="145"/>
        <v>0.1</v>
      </c>
      <c r="AP152" s="61">
        <f t="shared" si="146"/>
        <v>0.1</v>
      </c>
      <c r="AQ152" s="61">
        <f t="shared" si="147"/>
        <v>8.6</v>
      </c>
      <c r="AR152" s="61">
        <f t="shared" si="148"/>
        <v>0</v>
      </c>
      <c r="AS152" s="59">
        <f t="shared" si="149"/>
        <v>0</v>
      </c>
      <c r="AT152" s="59" t="str">
        <f>IF('Indicator Data'!L155="No data","x",IF('Indicator Data'!BE155&lt;1000,"x",ROUND((IF('Indicator Data'!L155&gt;AT$194,10,IF('Indicator Data'!L155&lt;AT$195,0,10-(AT$194-'Indicator Data'!L155)/(AT$194-AT$195)*10))),1)))</f>
        <v>x</v>
      </c>
      <c r="AU152" s="61">
        <f t="shared" si="150"/>
        <v>0</v>
      </c>
      <c r="AV152" s="62">
        <f t="shared" si="151"/>
        <v>2.9</v>
      </c>
      <c r="AW152" s="59">
        <f>ROUND(IF('Indicator Data'!M155=0,0,IF('Indicator Data'!M155&gt;AW$194,10,IF('Indicator Data'!M155&lt;AW$195,0,10-(AW$194-'Indicator Data'!M155)/(AW$194-AW$195)*10))),1)</f>
        <v>0</v>
      </c>
      <c r="AX152" s="59">
        <f>ROUND(IF('Indicator Data'!N155=0,0,IF(LOG('Indicator Data'!N155)&gt;LOG(AX$194),10,IF(LOG('Indicator Data'!N155)&lt;LOG(AX$195),0,10-(LOG(AX$194)-LOG('Indicator Data'!N155))/(LOG(AX$194)-LOG(AX$195))*10))),1)</f>
        <v>0</v>
      </c>
      <c r="AY152" s="61">
        <f t="shared" si="152"/>
        <v>0</v>
      </c>
      <c r="AZ152" s="59">
        <f>'Indicator Data'!O155</f>
        <v>0</v>
      </c>
      <c r="BA152" s="59">
        <f>'Indicator Data'!P155</f>
        <v>0</v>
      </c>
      <c r="BB152" s="61">
        <f t="shared" si="153"/>
        <v>0</v>
      </c>
      <c r="BC152" s="62">
        <f t="shared" si="154"/>
        <v>0</v>
      </c>
      <c r="BD152" s="16"/>
      <c r="BE152" s="108"/>
    </row>
    <row r="153" spans="1:58" s="4" customFormat="1" x14ac:dyDescent="0.25">
      <c r="A153" s="131" t="s">
        <v>284</v>
      </c>
      <c r="B153" s="63" t="s">
        <v>283</v>
      </c>
      <c r="C153" s="59">
        <f>ROUND(IF('Indicator Data'!C156=0,0.1,IF(LOG('Indicator Data'!C156)&gt;C$194,10,IF(LOG('Indicator Data'!C156)&lt;C$195,0,10-(C$194-LOG('Indicator Data'!C156))/(C$194-C$195)*10))),1)</f>
        <v>0.1</v>
      </c>
      <c r="D153" s="59">
        <f>ROUND(IF('Indicator Data'!D156=0,0.1,IF(LOG('Indicator Data'!D156)&gt;D$194,10,IF(LOG('Indicator Data'!D156)&lt;D$195,0,10-(D$194-LOG('Indicator Data'!D156))/(D$194-D$195)*10))),1)</f>
        <v>0.1</v>
      </c>
      <c r="E153" s="59">
        <f t="shared" si="124"/>
        <v>0.1</v>
      </c>
      <c r="F153" s="59">
        <f>ROUND(IF('Indicator Data'!E156="No data",0.1,IF('Indicator Data'!E156=0,0,IF(LOG('Indicator Data'!E156)&gt;F$194,10,IF(LOG('Indicator Data'!E156)&lt;F$195,0,10-(F$194-LOG('Indicator Data'!E156))/(F$194-F$195)*10)))),1)</f>
        <v>6</v>
      </c>
      <c r="G153" s="59">
        <f>ROUND(IF('Indicator Data'!F156=0,0,IF(LOG('Indicator Data'!F156)&gt;G$194,10,IF(LOG('Indicator Data'!F156)&lt;G$195,0,10-(G$194-LOG('Indicator Data'!F156))/(G$194-G$195)*10))),1)</f>
        <v>5.3</v>
      </c>
      <c r="H153" s="59">
        <f>ROUND(IF('Indicator Data'!G156=0,0,IF(LOG('Indicator Data'!G156)&gt;H$194,10,IF(LOG('Indicator Data'!G156)&lt;H$195,0,10-(H$194-LOG('Indicator Data'!G156))/(H$194-H$195)*10))),1)</f>
        <v>0</v>
      </c>
      <c r="I153" s="59">
        <f>ROUND(IF('Indicator Data'!H156=0,0,IF(LOG('Indicator Data'!H156)&gt;I$194,10,IF(LOG('Indicator Data'!H156)&lt;I$195,0,10-(I$194-LOG('Indicator Data'!H156))/(I$194-I$195)*10))),1)</f>
        <v>0</v>
      </c>
      <c r="J153" s="59">
        <f t="shared" si="125"/>
        <v>0</v>
      </c>
      <c r="K153" s="59">
        <f>ROUND(IF('Indicator Data'!I156=0,0,IF(LOG('Indicator Data'!I156)&gt;K$194,10,IF(LOG('Indicator Data'!I156)&lt;K$195,0,10-(K$194-LOG('Indicator Data'!I156))/(K$194-K$195)*10))),1)</f>
        <v>0</v>
      </c>
      <c r="L153" s="59">
        <f t="shared" si="126"/>
        <v>0</v>
      </c>
      <c r="M153" s="59">
        <f>ROUND(IF('Indicator Data'!J156=0,0,IF(LOG('Indicator Data'!J156)&gt;M$194,10,IF(LOG('Indicator Data'!J156)&lt;M$195,0,10-(M$194-LOG('Indicator Data'!J156))/(M$194-M$195)*10))),1)</f>
        <v>0</v>
      </c>
      <c r="N153" s="60">
        <f>'Indicator Data'!C156/'Indicator Data'!$BD156</f>
        <v>0</v>
      </c>
      <c r="O153" s="60">
        <f>'Indicator Data'!D156/'Indicator Data'!$BD156</f>
        <v>0</v>
      </c>
      <c r="P153" s="60">
        <f>IF(F153=0.1,0,'Indicator Data'!E156/'Indicator Data'!$BD156)</f>
        <v>4.030422079955783E-3</v>
      </c>
      <c r="Q153" s="60">
        <f>'Indicator Data'!F156/'Indicator Data'!$BD156</f>
        <v>2.2384970828195735E-6</v>
      </c>
      <c r="R153" s="60">
        <f>'Indicator Data'!G156/'Indicator Data'!$BD156</f>
        <v>0</v>
      </c>
      <c r="S153" s="60">
        <f>'Indicator Data'!H156/'Indicator Data'!$BD156</f>
        <v>0</v>
      </c>
      <c r="T153" s="60">
        <f>'Indicator Data'!I156/'Indicator Data'!$BD156</f>
        <v>0</v>
      </c>
      <c r="U153" s="60">
        <f>'Indicator Data'!J156/'Indicator Data'!$BD156</f>
        <v>0</v>
      </c>
      <c r="V153" s="59">
        <f t="shared" si="127"/>
        <v>0</v>
      </c>
      <c r="W153" s="59">
        <f t="shared" si="128"/>
        <v>0</v>
      </c>
      <c r="X153" s="59">
        <f t="shared" si="129"/>
        <v>0</v>
      </c>
      <c r="Y153" s="59">
        <f t="shared" si="130"/>
        <v>2.7</v>
      </c>
      <c r="Z153" s="59">
        <f t="shared" si="131"/>
        <v>6.3</v>
      </c>
      <c r="AA153" s="59">
        <f t="shared" si="132"/>
        <v>0</v>
      </c>
      <c r="AB153" s="59">
        <f t="shared" si="133"/>
        <v>0</v>
      </c>
      <c r="AC153" s="59">
        <f t="shared" si="134"/>
        <v>0</v>
      </c>
      <c r="AD153" s="59">
        <f t="shared" si="135"/>
        <v>0</v>
      </c>
      <c r="AE153" s="59">
        <f t="shared" si="136"/>
        <v>0</v>
      </c>
      <c r="AF153" s="59">
        <f t="shared" si="137"/>
        <v>0</v>
      </c>
      <c r="AG153" s="59">
        <f>ROUND(IF('Indicator Data'!K156=0,0,IF('Indicator Data'!K156&gt;AG$194,10,IF('Indicator Data'!K156&lt;AG$195,0,10-(AG$194-'Indicator Data'!K156)/(AG$194-AG$195)*10))),1)</f>
        <v>0</v>
      </c>
      <c r="AH153" s="59">
        <f t="shared" si="138"/>
        <v>0.1</v>
      </c>
      <c r="AI153" s="59">
        <f t="shared" si="139"/>
        <v>0.1</v>
      </c>
      <c r="AJ153" s="59">
        <f t="shared" si="140"/>
        <v>0</v>
      </c>
      <c r="AK153" s="59">
        <f t="shared" si="141"/>
        <v>0</v>
      </c>
      <c r="AL153" s="59">
        <f t="shared" si="142"/>
        <v>0</v>
      </c>
      <c r="AM153" s="59">
        <f t="shared" si="143"/>
        <v>0</v>
      </c>
      <c r="AN153" s="59">
        <f t="shared" si="144"/>
        <v>0</v>
      </c>
      <c r="AO153" s="61">
        <f t="shared" si="145"/>
        <v>0.1</v>
      </c>
      <c r="AP153" s="61">
        <f t="shared" si="146"/>
        <v>4.5999999999999996</v>
      </c>
      <c r="AQ153" s="61">
        <f t="shared" si="147"/>
        <v>5.8</v>
      </c>
      <c r="AR153" s="61">
        <f t="shared" si="148"/>
        <v>0</v>
      </c>
      <c r="AS153" s="59">
        <f t="shared" si="149"/>
        <v>0</v>
      </c>
      <c r="AT153" s="59">
        <f>IF('Indicator Data'!L156="No data","x",IF('Indicator Data'!BE156&lt;1000,"x",ROUND((IF('Indicator Data'!L156&gt;AT$194,10,IF('Indicator Data'!L156&lt;AT$195,0,10-(AT$194-'Indicator Data'!L156)/(AT$194-AT$195)*10))),1)))</f>
        <v>2</v>
      </c>
      <c r="AU153" s="61">
        <f t="shared" si="150"/>
        <v>1</v>
      </c>
      <c r="AV153" s="62">
        <f t="shared" si="151"/>
        <v>2.7</v>
      </c>
      <c r="AW153" s="59">
        <f>ROUND(IF('Indicator Data'!M156=0,0,IF('Indicator Data'!M156&gt;AW$194,10,IF('Indicator Data'!M156&lt;AW$195,0,10-(AW$194-'Indicator Data'!M156)/(AW$194-AW$195)*10))),1)</f>
        <v>6.6</v>
      </c>
      <c r="AX153" s="59">
        <f>ROUND(IF('Indicator Data'!N156=0,0,IF(LOG('Indicator Data'!N156)&gt;LOG(AX$194),10,IF(LOG('Indicator Data'!N156)&lt;LOG(AX$195),0,10-(LOG(AX$194)-LOG('Indicator Data'!N156))/(LOG(AX$194)-LOG(AX$195))*10))),1)</f>
        <v>6.6</v>
      </c>
      <c r="AY153" s="61">
        <f t="shared" si="152"/>
        <v>6.6</v>
      </c>
      <c r="AZ153" s="59">
        <f>'Indicator Data'!O156</f>
        <v>0</v>
      </c>
      <c r="BA153" s="59">
        <f>'Indicator Data'!P156</f>
        <v>0</v>
      </c>
      <c r="BB153" s="61">
        <f t="shared" si="153"/>
        <v>0</v>
      </c>
      <c r="BC153" s="62">
        <f t="shared" si="154"/>
        <v>4.5999999999999996</v>
      </c>
      <c r="BD153" s="16"/>
      <c r="BE153" s="108"/>
    </row>
    <row r="154" spans="1:58" s="4" customFormat="1" x14ac:dyDescent="0.25">
      <c r="A154" s="131" t="s">
        <v>286</v>
      </c>
      <c r="B154" s="63" t="s">
        <v>285</v>
      </c>
      <c r="C154" s="59">
        <f>ROUND(IF('Indicator Data'!C157=0,0.1,IF(LOG('Indicator Data'!C157)&gt;C$194,10,IF(LOG('Indicator Data'!C157)&lt;C$195,0,10-(C$194-LOG('Indicator Data'!C157))/(C$194-C$195)*10))),1)</f>
        <v>0.1</v>
      </c>
      <c r="D154" s="59">
        <f>ROUND(IF('Indicator Data'!D157=0,0.1,IF(LOG('Indicator Data'!D157)&gt;D$194,10,IF(LOG('Indicator Data'!D157)&lt;D$195,0,10-(D$194-LOG('Indicator Data'!D157))/(D$194-D$195)*10))),1)</f>
        <v>0.1</v>
      </c>
      <c r="E154" s="59">
        <f t="shared" si="124"/>
        <v>0.1</v>
      </c>
      <c r="F154" s="59">
        <f>ROUND(IF('Indicator Data'!E157="No data",0.1,IF('Indicator Data'!E157=0,0,IF(LOG('Indicator Data'!E157)&gt;F$194,10,IF(LOG('Indicator Data'!E157)&lt;F$195,0,10-(F$194-LOG('Indicator Data'!E157))/(F$194-F$195)*10)))),1)</f>
        <v>0.1</v>
      </c>
      <c r="G154" s="59">
        <f>ROUND(IF('Indicator Data'!F157=0,0,IF(LOG('Indicator Data'!F157)&gt;G$194,10,IF(LOG('Indicator Data'!F157)&lt;G$195,0,10-(G$194-LOG('Indicator Data'!F157))/(G$194-G$195)*10))),1)</f>
        <v>0</v>
      </c>
      <c r="H154" s="59">
        <f>ROUND(IF('Indicator Data'!G157=0,0,IF(LOG('Indicator Data'!G157)&gt;H$194,10,IF(LOG('Indicator Data'!G157)&lt;H$195,0,10-(H$194-LOG('Indicator Data'!G157))/(H$194-H$195)*10))),1)</f>
        <v>0</v>
      </c>
      <c r="I154" s="59">
        <f>ROUND(IF('Indicator Data'!H157=0,0,IF(LOG('Indicator Data'!H157)&gt;I$194,10,IF(LOG('Indicator Data'!H157)&lt;I$195,0,10-(I$194-LOG('Indicator Data'!H157))/(I$194-I$195)*10))),1)</f>
        <v>0</v>
      </c>
      <c r="J154" s="59">
        <f t="shared" si="125"/>
        <v>0</v>
      </c>
      <c r="K154" s="59">
        <f>ROUND(IF('Indicator Data'!I157=0,0,IF(LOG('Indicator Data'!I157)&gt;K$194,10,IF(LOG('Indicator Data'!I157)&lt;K$195,0,10-(K$194-LOG('Indicator Data'!I157))/(K$194-K$195)*10))),1)</f>
        <v>0</v>
      </c>
      <c r="L154" s="59">
        <f t="shared" si="126"/>
        <v>0</v>
      </c>
      <c r="M154" s="59">
        <f>ROUND(IF('Indicator Data'!J157=0,0,IF(LOG('Indicator Data'!J157)&gt;M$194,10,IF(LOG('Indicator Data'!J157)&lt;M$195,0,10-(M$194-LOG('Indicator Data'!J157))/(M$194-M$195)*10))),1)</f>
        <v>0</v>
      </c>
      <c r="N154" s="60">
        <f>'Indicator Data'!C157/'Indicator Data'!$BD157</f>
        <v>0</v>
      </c>
      <c r="O154" s="60">
        <f>'Indicator Data'!D157/'Indicator Data'!$BD157</f>
        <v>0</v>
      </c>
      <c r="P154" s="60">
        <f>IF(F154=0.1,0,'Indicator Data'!E157/'Indicator Data'!$BD157)</f>
        <v>0</v>
      </c>
      <c r="Q154" s="60">
        <f>'Indicator Data'!F157/'Indicator Data'!$BD157</f>
        <v>0</v>
      </c>
      <c r="R154" s="60">
        <f>'Indicator Data'!G157/'Indicator Data'!$BD157</f>
        <v>0</v>
      </c>
      <c r="S154" s="60">
        <f>'Indicator Data'!H157/'Indicator Data'!$BD157</f>
        <v>0</v>
      </c>
      <c r="T154" s="60">
        <f>'Indicator Data'!I157/'Indicator Data'!$BD157</f>
        <v>0</v>
      </c>
      <c r="U154" s="60">
        <f>'Indicator Data'!J157/'Indicator Data'!$BD157</f>
        <v>0</v>
      </c>
      <c r="V154" s="59">
        <f t="shared" si="127"/>
        <v>0</v>
      </c>
      <c r="W154" s="59">
        <f t="shared" si="128"/>
        <v>0</v>
      </c>
      <c r="X154" s="59">
        <f t="shared" si="129"/>
        <v>0</v>
      </c>
      <c r="Y154" s="59">
        <f t="shared" si="130"/>
        <v>0.1</v>
      </c>
      <c r="Z154" s="59">
        <f t="shared" si="131"/>
        <v>0</v>
      </c>
      <c r="AA154" s="59">
        <f t="shared" si="132"/>
        <v>0</v>
      </c>
      <c r="AB154" s="59">
        <f t="shared" si="133"/>
        <v>0</v>
      </c>
      <c r="AC154" s="59">
        <f t="shared" si="134"/>
        <v>0</v>
      </c>
      <c r="AD154" s="59">
        <f t="shared" si="135"/>
        <v>0</v>
      </c>
      <c r="AE154" s="59">
        <f t="shared" si="136"/>
        <v>0</v>
      </c>
      <c r="AF154" s="59">
        <f t="shared" si="137"/>
        <v>0</v>
      </c>
      <c r="AG154" s="59">
        <f>ROUND(IF('Indicator Data'!K157=0,0,IF('Indicator Data'!K157&gt;AG$194,10,IF('Indicator Data'!K157&lt;AG$195,0,10-(AG$194-'Indicator Data'!K157)/(AG$194-AG$195)*10))),1)</f>
        <v>0</v>
      </c>
      <c r="AH154" s="59">
        <f t="shared" si="138"/>
        <v>0.1</v>
      </c>
      <c r="AI154" s="59">
        <f t="shared" si="139"/>
        <v>0.1</v>
      </c>
      <c r="AJ154" s="59">
        <f t="shared" si="140"/>
        <v>0</v>
      </c>
      <c r="AK154" s="59">
        <f t="shared" si="141"/>
        <v>0</v>
      </c>
      <c r="AL154" s="59">
        <f t="shared" si="142"/>
        <v>0</v>
      </c>
      <c r="AM154" s="59">
        <f t="shared" si="143"/>
        <v>0</v>
      </c>
      <c r="AN154" s="59">
        <f t="shared" si="144"/>
        <v>0</v>
      </c>
      <c r="AO154" s="61">
        <f t="shared" si="145"/>
        <v>0.1</v>
      </c>
      <c r="AP154" s="61">
        <f t="shared" si="146"/>
        <v>0.1</v>
      </c>
      <c r="AQ154" s="61">
        <f t="shared" si="147"/>
        <v>0</v>
      </c>
      <c r="AR154" s="61">
        <f t="shared" si="148"/>
        <v>0</v>
      </c>
      <c r="AS154" s="59">
        <f t="shared" si="149"/>
        <v>0</v>
      </c>
      <c r="AT154" s="59" t="str">
        <f>IF('Indicator Data'!L157="No data","x",IF('Indicator Data'!BE157&lt;1000,"x",ROUND((IF('Indicator Data'!L157&gt;AT$194,10,IF('Indicator Data'!L157&lt;AT$195,0,10-(AT$194-'Indicator Data'!L157)/(AT$194-AT$195)*10))),1)))</f>
        <v>x</v>
      </c>
      <c r="AU154" s="61">
        <f t="shared" si="150"/>
        <v>0</v>
      </c>
      <c r="AV154" s="62">
        <f t="shared" si="151"/>
        <v>0.1</v>
      </c>
      <c r="AW154" s="59">
        <f>ROUND(IF('Indicator Data'!M157=0,0,IF('Indicator Data'!M157&gt;AW$194,10,IF('Indicator Data'!M157&lt;AW$195,0,10-(AW$194-'Indicator Data'!M157)/(AW$194-AW$195)*10))),1)</f>
        <v>0.2</v>
      </c>
      <c r="AX154" s="59">
        <f>ROUND(IF('Indicator Data'!N157=0,0,IF(LOG('Indicator Data'!N157)&gt;LOG(AX$194),10,IF(LOG('Indicator Data'!N157)&lt;LOG(AX$195),0,10-(LOG(AX$194)-LOG('Indicator Data'!N157))/(LOG(AX$194)-LOG(AX$195))*10))),1)</f>
        <v>0</v>
      </c>
      <c r="AY154" s="61">
        <f t="shared" si="152"/>
        <v>0.1</v>
      </c>
      <c r="AZ154" s="59">
        <f>'Indicator Data'!O157</f>
        <v>0</v>
      </c>
      <c r="BA154" s="59">
        <f>'Indicator Data'!P157</f>
        <v>0</v>
      </c>
      <c r="BB154" s="61">
        <f t="shared" si="153"/>
        <v>0</v>
      </c>
      <c r="BC154" s="62">
        <f t="shared" si="154"/>
        <v>0.1</v>
      </c>
      <c r="BD154" s="16"/>
      <c r="BE154" s="108"/>
    </row>
    <row r="155" spans="1:58" s="4" customFormat="1" x14ac:dyDescent="0.25">
      <c r="A155" s="131" t="s">
        <v>288</v>
      </c>
      <c r="B155" s="63" t="s">
        <v>287</v>
      </c>
      <c r="C155" s="59">
        <f>ROUND(IF('Indicator Data'!C158=0,0.1,IF(LOG('Indicator Data'!C158)&gt;C$194,10,IF(LOG('Indicator Data'!C158)&lt;C$195,0,10-(C$194-LOG('Indicator Data'!C158))/(C$194-C$195)*10))),1)</f>
        <v>7.4</v>
      </c>
      <c r="D155" s="59">
        <f>ROUND(IF('Indicator Data'!D158=0,0.1,IF(LOG('Indicator Data'!D158)&gt;D$194,10,IF(LOG('Indicator Data'!D158)&lt;D$195,0,10-(D$194-LOG('Indicator Data'!D158))/(D$194-D$195)*10))),1)</f>
        <v>0.1</v>
      </c>
      <c r="E155" s="59">
        <f t="shared" si="124"/>
        <v>4.7</v>
      </c>
      <c r="F155" s="59">
        <f>ROUND(IF('Indicator Data'!E158="No data",0.1,IF('Indicator Data'!E158=0,0,IF(LOG('Indicator Data'!E158)&gt;F$194,10,IF(LOG('Indicator Data'!E158)&lt;F$195,0,10-(F$194-LOG('Indicator Data'!E158))/(F$194-F$195)*10)))),1)</f>
        <v>6.8</v>
      </c>
      <c r="G155" s="59">
        <f>ROUND(IF('Indicator Data'!F158=0,0,IF(LOG('Indicator Data'!F158)&gt;G$194,10,IF(LOG('Indicator Data'!F158)&lt;G$195,0,10-(G$194-LOG('Indicator Data'!F158))/(G$194-G$195)*10))),1)</f>
        <v>0</v>
      </c>
      <c r="H155" s="59">
        <f>ROUND(IF('Indicator Data'!G158=0,0,IF(LOG('Indicator Data'!G158)&gt;H$194,10,IF(LOG('Indicator Data'!G158)&lt;H$195,0,10-(H$194-LOG('Indicator Data'!G158))/(H$194-H$195)*10))),1)</f>
        <v>0</v>
      </c>
      <c r="I155" s="59">
        <f>ROUND(IF('Indicator Data'!H158=0,0,IF(LOG('Indicator Data'!H158)&gt;I$194,10,IF(LOG('Indicator Data'!H158)&lt;I$195,0,10-(I$194-LOG('Indicator Data'!H158))/(I$194-I$195)*10))),1)</f>
        <v>0</v>
      </c>
      <c r="J155" s="59">
        <f t="shared" si="125"/>
        <v>0</v>
      </c>
      <c r="K155" s="59">
        <f>ROUND(IF('Indicator Data'!I158=0,0,IF(LOG('Indicator Data'!I158)&gt;K$194,10,IF(LOG('Indicator Data'!I158)&lt;K$195,0,10-(K$194-LOG('Indicator Data'!I158))/(K$194-K$195)*10))),1)</f>
        <v>0</v>
      </c>
      <c r="L155" s="59">
        <f t="shared" si="126"/>
        <v>0</v>
      </c>
      <c r="M155" s="59">
        <f>ROUND(IF('Indicator Data'!J158=0,0,IF(LOG('Indicator Data'!J158)&gt;M$194,10,IF(LOG('Indicator Data'!J158)&lt;M$195,0,10-(M$194-LOG('Indicator Data'!J158))/(M$194-M$195)*10))),1)</f>
        <v>0</v>
      </c>
      <c r="N155" s="60">
        <f>'Indicator Data'!C158/'Indicator Data'!$BD158</f>
        <v>1.6585898499155815E-3</v>
      </c>
      <c r="O155" s="60">
        <f>'Indicator Data'!D158/'Indicator Data'!$BD158</f>
        <v>0</v>
      </c>
      <c r="P155" s="60">
        <f>IF(F155=0.1,0,'Indicator Data'!E158/'Indicator Data'!$BD158)</f>
        <v>9.777643234341115E-3</v>
      </c>
      <c r="Q155" s="60">
        <f>'Indicator Data'!F158/'Indicator Data'!$BD158</f>
        <v>0</v>
      </c>
      <c r="R155" s="60">
        <f>'Indicator Data'!G158/'Indicator Data'!$BD158</f>
        <v>0</v>
      </c>
      <c r="S155" s="60">
        <f>'Indicator Data'!H158/'Indicator Data'!$BD158</f>
        <v>0</v>
      </c>
      <c r="T155" s="60">
        <f>'Indicator Data'!I158/'Indicator Data'!$BD158</f>
        <v>0</v>
      </c>
      <c r="U155" s="60">
        <f>'Indicator Data'!J158/'Indicator Data'!$BD158</f>
        <v>0</v>
      </c>
      <c r="V155" s="59">
        <f t="shared" si="127"/>
        <v>8.3000000000000007</v>
      </c>
      <c r="W155" s="59">
        <f t="shared" si="128"/>
        <v>0</v>
      </c>
      <c r="X155" s="59">
        <f t="shared" si="129"/>
        <v>5.5</v>
      </c>
      <c r="Y155" s="59">
        <f t="shared" si="130"/>
        <v>6.5</v>
      </c>
      <c r="Z155" s="59">
        <f t="shared" si="131"/>
        <v>0</v>
      </c>
      <c r="AA155" s="59">
        <f t="shared" si="132"/>
        <v>0</v>
      </c>
      <c r="AB155" s="59">
        <f t="shared" si="133"/>
        <v>0</v>
      </c>
      <c r="AC155" s="59">
        <f t="shared" si="134"/>
        <v>0</v>
      </c>
      <c r="AD155" s="59">
        <f t="shared" si="135"/>
        <v>0</v>
      </c>
      <c r="AE155" s="59">
        <f t="shared" si="136"/>
        <v>0</v>
      </c>
      <c r="AF155" s="59">
        <f t="shared" si="137"/>
        <v>0</v>
      </c>
      <c r="AG155" s="59">
        <f>ROUND(IF('Indicator Data'!K158=0,0,IF('Indicator Data'!K158&gt;AG$194,10,IF('Indicator Data'!K158&lt;AG$195,0,10-(AG$194-'Indicator Data'!K158)/(AG$194-AG$195)*10))),1)</f>
        <v>0</v>
      </c>
      <c r="AH155" s="59">
        <f t="shared" si="138"/>
        <v>7.9</v>
      </c>
      <c r="AI155" s="59">
        <f t="shared" si="139"/>
        <v>0.1</v>
      </c>
      <c r="AJ155" s="59">
        <f t="shared" si="140"/>
        <v>0</v>
      </c>
      <c r="AK155" s="59">
        <f t="shared" si="141"/>
        <v>0</v>
      </c>
      <c r="AL155" s="59">
        <f t="shared" si="142"/>
        <v>0</v>
      </c>
      <c r="AM155" s="59">
        <f t="shared" si="143"/>
        <v>0</v>
      </c>
      <c r="AN155" s="59">
        <f t="shared" si="144"/>
        <v>0</v>
      </c>
      <c r="AO155" s="61">
        <f t="shared" si="145"/>
        <v>5.0999999999999996</v>
      </c>
      <c r="AP155" s="61">
        <f t="shared" si="146"/>
        <v>6.7</v>
      </c>
      <c r="AQ155" s="61">
        <f t="shared" si="147"/>
        <v>0</v>
      </c>
      <c r="AR155" s="61">
        <f t="shared" si="148"/>
        <v>0</v>
      </c>
      <c r="AS155" s="59">
        <f t="shared" si="149"/>
        <v>0</v>
      </c>
      <c r="AT155" s="59">
        <f>IF('Indicator Data'!L158="No data","x",IF('Indicator Data'!BE158&lt;1000,"x",ROUND((IF('Indicator Data'!L158&gt;AT$194,10,IF('Indicator Data'!L158&lt;AT$195,0,10-(AT$194-'Indicator Data'!L158)/(AT$194-AT$195)*10))),1)))</f>
        <v>4</v>
      </c>
      <c r="AU155" s="61">
        <f t="shared" si="150"/>
        <v>2</v>
      </c>
      <c r="AV155" s="62">
        <f t="shared" si="151"/>
        <v>3.3</v>
      </c>
      <c r="AW155" s="59">
        <f>ROUND(IF('Indicator Data'!M158=0,0,IF('Indicator Data'!M158&gt;AW$194,10,IF('Indicator Data'!M158&lt;AW$195,0,10-(AW$194-'Indicator Data'!M158)/(AW$194-AW$195)*10))),1)</f>
        <v>0.4</v>
      </c>
      <c r="AX155" s="59">
        <f>ROUND(IF('Indicator Data'!N158=0,0,IF(LOG('Indicator Data'!N158)&gt;LOG(AX$194),10,IF(LOG('Indicator Data'!N158)&lt;LOG(AX$195),0,10-(LOG(AX$194)-LOG('Indicator Data'!N158))/(LOG(AX$194)-LOG(AX$195))*10))),1)</f>
        <v>0</v>
      </c>
      <c r="AY155" s="61">
        <f t="shared" si="152"/>
        <v>0.2</v>
      </c>
      <c r="AZ155" s="59">
        <f>'Indicator Data'!O158</f>
        <v>0</v>
      </c>
      <c r="BA155" s="59">
        <f>'Indicator Data'!P158</f>
        <v>0</v>
      </c>
      <c r="BB155" s="61">
        <f t="shared" si="153"/>
        <v>0</v>
      </c>
      <c r="BC155" s="62">
        <f t="shared" si="154"/>
        <v>0.1</v>
      </c>
      <c r="BD155" s="16"/>
      <c r="BE155" s="108"/>
    </row>
    <row r="156" spans="1:58" s="4" customFormat="1" x14ac:dyDescent="0.25">
      <c r="A156" s="132" t="s">
        <v>290</v>
      </c>
      <c r="B156" s="63" t="s">
        <v>289</v>
      </c>
      <c r="C156" s="59">
        <f>ROUND(IF('Indicator Data'!C159=0,0.1,IF(LOG('Indicator Data'!C159)&gt;C$194,10,IF(LOG('Indicator Data'!C159)&lt;C$195,0,10-(C$194-LOG('Indicator Data'!C159))/(C$194-C$195)*10))),1)</f>
        <v>6.6</v>
      </c>
      <c r="D156" s="59">
        <f>ROUND(IF('Indicator Data'!D159=0,0.1,IF(LOG('Indicator Data'!D159)&gt;D$194,10,IF(LOG('Indicator Data'!D159)&lt;D$195,0,10-(D$194-LOG('Indicator Data'!D159))/(D$194-D$195)*10))),1)</f>
        <v>1.9</v>
      </c>
      <c r="E156" s="59">
        <f t="shared" si="124"/>
        <v>4.7</v>
      </c>
      <c r="F156" s="59">
        <f>ROUND(IF('Indicator Data'!E159="No data",0.1,IF('Indicator Data'!E159=0,0,IF(LOG('Indicator Data'!E159)&gt;F$194,10,IF(LOG('Indicator Data'!E159)&lt;F$195,0,10-(F$194-LOG('Indicator Data'!E159))/(F$194-F$195)*10)))),1)</f>
        <v>4.9000000000000004</v>
      </c>
      <c r="G156" s="59">
        <f>ROUND(IF('Indicator Data'!F159=0,0,IF(LOG('Indicator Data'!F159)&gt;G$194,10,IF(LOG('Indicator Data'!F159)&lt;G$195,0,10-(G$194-LOG('Indicator Data'!F159))/(G$194-G$195)*10))),1)</f>
        <v>4.5999999999999996</v>
      </c>
      <c r="H156" s="59">
        <f>ROUND(IF('Indicator Data'!G159=0,0,IF(LOG('Indicator Data'!G159)&gt;H$194,10,IF(LOG('Indicator Data'!G159)&lt;H$195,0,10-(H$194-LOG('Indicator Data'!G159))/(H$194-H$195)*10))),1)</f>
        <v>0</v>
      </c>
      <c r="I156" s="59">
        <f>ROUND(IF('Indicator Data'!H159=0,0,IF(LOG('Indicator Data'!H159)&gt;I$194,10,IF(LOG('Indicator Data'!H159)&lt;I$195,0,10-(I$194-LOG('Indicator Data'!H159))/(I$194-I$195)*10))),1)</f>
        <v>0</v>
      </c>
      <c r="J156" s="59">
        <f t="shared" si="125"/>
        <v>0</v>
      </c>
      <c r="K156" s="59">
        <f>ROUND(IF('Indicator Data'!I159=0,0,IF(LOG('Indicator Data'!I159)&gt;K$194,10,IF(LOG('Indicator Data'!I159)&lt;K$195,0,10-(K$194-LOG('Indicator Data'!I159))/(K$194-K$195)*10))),1)</f>
        <v>0</v>
      </c>
      <c r="L156" s="59">
        <f t="shared" si="126"/>
        <v>0</v>
      </c>
      <c r="M156" s="59">
        <f>ROUND(IF('Indicator Data'!J159=0,0,IF(LOG('Indicator Data'!J159)&gt;M$194,10,IF(LOG('Indicator Data'!J159)&lt;M$195,0,10-(M$194-LOG('Indicator Data'!J159))/(M$194-M$195)*10))),1)</f>
        <v>0</v>
      </c>
      <c r="N156" s="60">
        <f>'Indicator Data'!C159/'Indicator Data'!$BD159</f>
        <v>2.1409147033816817E-3</v>
      </c>
      <c r="O156" s="60">
        <f>'Indicator Data'!D159/'Indicator Data'!$BD159</f>
        <v>1.8645397063489911E-5</v>
      </c>
      <c r="P156" s="60">
        <f>IF(F156=0.1,0,'Indicator Data'!E159/'Indicator Data'!$BD159)</f>
        <v>4.4748456134348046E-3</v>
      </c>
      <c r="Q156" s="60">
        <f>'Indicator Data'!F159/'Indicator Data'!$BD159</f>
        <v>2.9158980158146831E-6</v>
      </c>
      <c r="R156" s="60">
        <f>'Indicator Data'!G159/'Indicator Data'!$BD159</f>
        <v>0</v>
      </c>
      <c r="S156" s="60">
        <f>'Indicator Data'!H159/'Indicator Data'!$BD159</f>
        <v>0</v>
      </c>
      <c r="T156" s="60">
        <f>'Indicator Data'!I159/'Indicator Data'!$BD159</f>
        <v>0</v>
      </c>
      <c r="U156" s="60">
        <f>'Indicator Data'!J159/'Indicator Data'!$BD159</f>
        <v>0</v>
      </c>
      <c r="V156" s="59">
        <f t="shared" si="127"/>
        <v>10</v>
      </c>
      <c r="W156" s="59">
        <f t="shared" si="128"/>
        <v>0.2</v>
      </c>
      <c r="X156" s="59">
        <f t="shared" si="129"/>
        <v>7.6</v>
      </c>
      <c r="Y156" s="59">
        <f t="shared" si="130"/>
        <v>3</v>
      </c>
      <c r="Z156" s="59">
        <f t="shared" si="131"/>
        <v>6.6</v>
      </c>
      <c r="AA156" s="59">
        <f t="shared" si="132"/>
        <v>0</v>
      </c>
      <c r="AB156" s="59">
        <f t="shared" si="133"/>
        <v>0</v>
      </c>
      <c r="AC156" s="59">
        <f t="shared" si="134"/>
        <v>0</v>
      </c>
      <c r="AD156" s="59">
        <f t="shared" si="135"/>
        <v>0</v>
      </c>
      <c r="AE156" s="59">
        <f t="shared" si="136"/>
        <v>0</v>
      </c>
      <c r="AF156" s="59">
        <f t="shared" si="137"/>
        <v>0</v>
      </c>
      <c r="AG156" s="59">
        <f>ROUND(IF('Indicator Data'!K159=0,0,IF('Indicator Data'!K159&gt;AG$194,10,IF('Indicator Data'!K159&lt;AG$195,0,10-(AG$194-'Indicator Data'!K159)/(AG$194-AG$195)*10))),1)</f>
        <v>0</v>
      </c>
      <c r="AH156" s="59">
        <f t="shared" si="138"/>
        <v>8.3000000000000007</v>
      </c>
      <c r="AI156" s="59">
        <f t="shared" si="139"/>
        <v>1.1000000000000001</v>
      </c>
      <c r="AJ156" s="59">
        <f t="shared" si="140"/>
        <v>0</v>
      </c>
      <c r="AK156" s="59">
        <f t="shared" si="141"/>
        <v>0</v>
      </c>
      <c r="AL156" s="59">
        <f t="shared" si="142"/>
        <v>0</v>
      </c>
      <c r="AM156" s="59">
        <f t="shared" si="143"/>
        <v>0</v>
      </c>
      <c r="AN156" s="59">
        <f t="shared" si="144"/>
        <v>0</v>
      </c>
      <c r="AO156" s="61">
        <f t="shared" si="145"/>
        <v>6.4</v>
      </c>
      <c r="AP156" s="61">
        <f t="shared" si="146"/>
        <v>4</v>
      </c>
      <c r="AQ156" s="61">
        <f t="shared" si="147"/>
        <v>5.7</v>
      </c>
      <c r="AR156" s="61">
        <f t="shared" si="148"/>
        <v>0</v>
      </c>
      <c r="AS156" s="59">
        <f t="shared" si="149"/>
        <v>0</v>
      </c>
      <c r="AT156" s="59">
        <f>IF('Indicator Data'!L159="No data","x",IF('Indicator Data'!BE159&lt;1000,"x",ROUND((IF('Indicator Data'!L159&gt;AT$194,10,IF('Indicator Data'!L159&lt;AT$195,0,10-(AT$194-'Indicator Data'!L159)/(AT$194-AT$195)*10))),1)))</f>
        <v>3</v>
      </c>
      <c r="AU156" s="61">
        <f t="shared" si="150"/>
        <v>1.5</v>
      </c>
      <c r="AV156" s="62">
        <f t="shared" si="151"/>
        <v>3.9</v>
      </c>
      <c r="AW156" s="59">
        <f>ROUND(IF('Indicator Data'!M159=0,0,IF('Indicator Data'!M159&gt;AW$194,10,IF('Indicator Data'!M159&lt;AW$195,0,10-(AW$194-'Indicator Data'!M159)/(AW$194-AW$195)*10))),1)</f>
        <v>0</v>
      </c>
      <c r="AX156" s="59">
        <f>ROUND(IF('Indicator Data'!N159=0,0,IF(LOG('Indicator Data'!N159)&gt;LOG(AX$194),10,IF(LOG('Indicator Data'!N159)&lt;LOG(AX$195),0,10-(LOG(AX$194)-LOG('Indicator Data'!N159))/(LOG(AX$194)-LOG(AX$195))*10))),1)</f>
        <v>0</v>
      </c>
      <c r="AY156" s="61">
        <f t="shared" si="152"/>
        <v>0</v>
      </c>
      <c r="AZ156" s="59">
        <f>'Indicator Data'!O159</f>
        <v>0</v>
      </c>
      <c r="BA156" s="59">
        <f>'Indicator Data'!P159</f>
        <v>0</v>
      </c>
      <c r="BB156" s="61">
        <f t="shared" si="153"/>
        <v>0</v>
      </c>
      <c r="BC156" s="62">
        <f t="shared" si="154"/>
        <v>0</v>
      </c>
      <c r="BD156" s="16"/>
      <c r="BE156" s="108"/>
    </row>
    <row r="157" spans="1:58" s="4" customFormat="1" x14ac:dyDescent="0.25">
      <c r="A157" s="132" t="s">
        <v>292</v>
      </c>
      <c r="B157" s="63" t="s">
        <v>291</v>
      </c>
      <c r="C157" s="59">
        <f>ROUND(IF('Indicator Data'!C160=0,0.1,IF(LOG('Indicator Data'!C160)&gt;C$194,10,IF(LOG('Indicator Data'!C160)&lt;C$195,0,10-(C$194-LOG('Indicator Data'!C160))/(C$194-C$195)*10))),1)</f>
        <v>4.5999999999999996</v>
      </c>
      <c r="D157" s="59">
        <f>ROUND(IF('Indicator Data'!D160=0,0.1,IF(LOG('Indicator Data'!D160)&gt;D$194,10,IF(LOG('Indicator Data'!D160)&lt;D$195,0,10-(D$194-LOG('Indicator Data'!D160))/(D$194-D$195)*10))),1)</f>
        <v>5.5</v>
      </c>
      <c r="E157" s="59">
        <f t="shared" si="124"/>
        <v>5.0999999999999996</v>
      </c>
      <c r="F157" s="59">
        <f>ROUND(IF('Indicator Data'!E160="No data",0.1,IF('Indicator Data'!E160=0,0,IF(LOG('Indicator Data'!E160)&gt;F$194,10,IF(LOG('Indicator Data'!E160)&lt;F$195,0,10-(F$194-LOG('Indicator Data'!E160))/(F$194-F$195)*10)))),1)</f>
        <v>0.1</v>
      </c>
      <c r="G157" s="59">
        <f>ROUND(IF('Indicator Data'!F160=0,0,IF(LOG('Indicator Data'!F160)&gt;G$194,10,IF(LOG('Indicator Data'!F160)&lt;G$195,0,10-(G$194-LOG('Indicator Data'!F160))/(G$194-G$195)*10))),1)</f>
        <v>6.2</v>
      </c>
      <c r="H157" s="59">
        <f>ROUND(IF('Indicator Data'!G160=0,0,IF(LOG('Indicator Data'!G160)&gt;H$194,10,IF(LOG('Indicator Data'!G160)&lt;H$195,0,10-(H$194-LOG('Indicator Data'!G160))/(H$194-H$195)*10))),1)</f>
        <v>3.7</v>
      </c>
      <c r="I157" s="59">
        <f>ROUND(IF('Indicator Data'!H160=0,0,IF(LOG('Indicator Data'!H160)&gt;I$194,10,IF(LOG('Indicator Data'!H160)&lt;I$195,0,10-(I$194-LOG('Indicator Data'!H160))/(I$194-I$195)*10))),1)</f>
        <v>6</v>
      </c>
      <c r="J157" s="59">
        <f t="shared" si="125"/>
        <v>5</v>
      </c>
      <c r="K157" s="59">
        <f>ROUND(IF('Indicator Data'!I160=0,0,IF(LOG('Indicator Data'!I160)&gt;K$194,10,IF(LOG('Indicator Data'!I160)&lt;K$195,0,10-(K$194-LOG('Indicator Data'!I160))/(K$194-K$195)*10))),1)</f>
        <v>4.8</v>
      </c>
      <c r="L157" s="59">
        <f t="shared" si="126"/>
        <v>4.9000000000000004</v>
      </c>
      <c r="M157" s="59">
        <f>ROUND(IF('Indicator Data'!J160=0,0,IF(LOG('Indicator Data'!J160)&gt;M$194,10,IF(LOG('Indicator Data'!J160)&lt;M$195,0,10-(M$194-LOG('Indicator Data'!J160))/(M$194-M$195)*10))),1)</f>
        <v>0.1</v>
      </c>
      <c r="N157" s="60">
        <f>'Indicator Data'!C160/'Indicator Data'!$BD160</f>
        <v>1.6049535939376819E-3</v>
      </c>
      <c r="O157" s="60">
        <f>'Indicator Data'!D160/'Indicator Data'!$BD160</f>
        <v>1.0125784727987911E-3</v>
      </c>
      <c r="P157" s="60">
        <f>IF(F157=0.1,0,'Indicator Data'!E160/'Indicator Data'!$BD160)</f>
        <v>0</v>
      </c>
      <c r="Q157" s="60">
        <f>'Indicator Data'!F160/'Indicator Data'!$BD160</f>
        <v>1.171599718111346E-4</v>
      </c>
      <c r="R157" s="60">
        <f>'Indicator Data'!G160/'Indicator Data'!$BD160</f>
        <v>6.8718445637050282E-3</v>
      </c>
      <c r="S157" s="60">
        <f>'Indicator Data'!H160/'Indicator Data'!$BD160</f>
        <v>3.4096781771200381E-4</v>
      </c>
      <c r="T157" s="60">
        <f>'Indicator Data'!I160/'Indicator Data'!$BD160</f>
        <v>5.5358459370087286E-3</v>
      </c>
      <c r="U157" s="60">
        <f>'Indicator Data'!J160/'Indicator Data'!$BD160</f>
        <v>2.4845955078513218E-5</v>
      </c>
      <c r="V157" s="59">
        <f t="shared" si="127"/>
        <v>8</v>
      </c>
      <c r="W157" s="59">
        <f t="shared" si="128"/>
        <v>10</v>
      </c>
      <c r="X157" s="59">
        <f t="shared" si="129"/>
        <v>9.3000000000000007</v>
      </c>
      <c r="Y157" s="59">
        <f t="shared" si="130"/>
        <v>0.1</v>
      </c>
      <c r="Z157" s="59">
        <f t="shared" si="131"/>
        <v>10</v>
      </c>
      <c r="AA157" s="59">
        <f t="shared" si="132"/>
        <v>3.8</v>
      </c>
      <c r="AB157" s="59">
        <f t="shared" si="133"/>
        <v>0.7</v>
      </c>
      <c r="AC157" s="59">
        <f t="shared" si="134"/>
        <v>2.4</v>
      </c>
      <c r="AD157" s="59">
        <f t="shared" si="135"/>
        <v>5.5</v>
      </c>
      <c r="AE157" s="59">
        <f t="shared" si="136"/>
        <v>4.0999999999999996</v>
      </c>
      <c r="AF157" s="59">
        <f t="shared" si="137"/>
        <v>0</v>
      </c>
      <c r="AG157" s="59">
        <f>ROUND(IF('Indicator Data'!K160=0,0,IF('Indicator Data'!K160&gt;AG$194,10,IF('Indicator Data'!K160&lt;AG$195,0,10-(AG$194-'Indicator Data'!K160)/(AG$194-AG$195)*10))),1)</f>
        <v>3</v>
      </c>
      <c r="AH157" s="59">
        <f t="shared" si="138"/>
        <v>6.3</v>
      </c>
      <c r="AI157" s="59">
        <f t="shared" si="139"/>
        <v>7.8</v>
      </c>
      <c r="AJ157" s="59">
        <f t="shared" si="140"/>
        <v>3.8</v>
      </c>
      <c r="AK157" s="59">
        <f t="shared" si="141"/>
        <v>3.4</v>
      </c>
      <c r="AL157" s="59">
        <f t="shared" si="142"/>
        <v>3.6</v>
      </c>
      <c r="AM157" s="59">
        <f t="shared" si="143"/>
        <v>5.2</v>
      </c>
      <c r="AN157" s="59">
        <f t="shared" si="144"/>
        <v>0.1</v>
      </c>
      <c r="AO157" s="61">
        <f t="shared" si="145"/>
        <v>7.8</v>
      </c>
      <c r="AP157" s="61">
        <f t="shared" si="146"/>
        <v>0.1</v>
      </c>
      <c r="AQ157" s="61">
        <f t="shared" si="147"/>
        <v>8.8000000000000007</v>
      </c>
      <c r="AR157" s="61">
        <f t="shared" si="148"/>
        <v>4.5</v>
      </c>
      <c r="AS157" s="59">
        <f t="shared" si="149"/>
        <v>1.6</v>
      </c>
      <c r="AT157" s="59">
        <f>IF('Indicator Data'!L160="No data","x",IF('Indicator Data'!BE160&lt;1000,"x",ROUND((IF('Indicator Data'!L160&gt;AT$194,10,IF('Indicator Data'!L160&lt;AT$195,0,10-(AT$194-'Indicator Data'!L160)/(AT$194-AT$195)*10))),1)))</f>
        <v>5.0999999999999996</v>
      </c>
      <c r="AU157" s="61">
        <f t="shared" si="150"/>
        <v>3.4</v>
      </c>
      <c r="AV157" s="62">
        <f t="shared" si="151"/>
        <v>5.8</v>
      </c>
      <c r="AW157" s="59">
        <f>ROUND(IF('Indicator Data'!M160=0,0,IF('Indicator Data'!M160&gt;AW$194,10,IF('Indicator Data'!M160&lt;AW$195,0,10-(AW$194-'Indicator Data'!M160)/(AW$194-AW$195)*10))),1)</f>
        <v>1.7</v>
      </c>
      <c r="AX157" s="59">
        <f>ROUND(IF('Indicator Data'!N160=0,0,IF(LOG('Indicator Data'!N160)&gt;LOG(AX$194),10,IF(LOG('Indicator Data'!N160)&lt;LOG(AX$195),0,10-(LOG(AX$194)-LOG('Indicator Data'!N160))/(LOG(AX$194)-LOG(AX$195))*10))),1)</f>
        <v>0.7</v>
      </c>
      <c r="AY157" s="61">
        <f t="shared" si="152"/>
        <v>1.2</v>
      </c>
      <c r="AZ157" s="59">
        <f>'Indicator Data'!O160</f>
        <v>0</v>
      </c>
      <c r="BA157" s="59">
        <f>'Indicator Data'!P160</f>
        <v>0</v>
      </c>
      <c r="BB157" s="61">
        <f t="shared" si="153"/>
        <v>0</v>
      </c>
      <c r="BC157" s="62">
        <f t="shared" si="154"/>
        <v>0.8</v>
      </c>
      <c r="BD157" s="16"/>
      <c r="BE157" s="108"/>
    </row>
    <row r="158" spans="1:58" x14ac:dyDescent="0.25">
      <c r="A158" s="132" t="s">
        <v>294</v>
      </c>
      <c r="B158" s="63" t="s">
        <v>293</v>
      </c>
      <c r="C158" s="59">
        <f>ROUND(IF('Indicator Data'!C161=0,0.1,IF(LOG('Indicator Data'!C161)&gt;C$194,10,IF(LOG('Indicator Data'!C161)&lt;C$195,0,10-(C$194-LOG('Indicator Data'!C161))/(C$194-C$195)*10))),1)</f>
        <v>4.7</v>
      </c>
      <c r="D158" s="59">
        <f>ROUND(IF('Indicator Data'!D161=0,0.1,IF(LOG('Indicator Data'!D161)&gt;D$194,10,IF(LOG('Indicator Data'!D161)&lt;D$195,0,10-(D$194-LOG('Indicator Data'!D161))/(D$194-D$195)*10))),1)</f>
        <v>0.1</v>
      </c>
      <c r="E158" s="59">
        <f t="shared" si="124"/>
        <v>2.7</v>
      </c>
      <c r="F158" s="59">
        <f>ROUND(IF('Indicator Data'!E161="No data",0.1,IF('Indicator Data'!E161=0,0,IF(LOG('Indicator Data'!E161)&gt;F$194,10,IF(LOG('Indicator Data'!E161)&lt;F$195,0,10-(F$194-LOG('Indicator Data'!E161))/(F$194-F$195)*10)))),1)</f>
        <v>7.7</v>
      </c>
      <c r="G158" s="59">
        <f>ROUND(IF('Indicator Data'!F161=0,0,IF(LOG('Indicator Data'!F161)&gt;G$194,10,IF(LOG('Indicator Data'!F161)&lt;G$195,0,10-(G$194-LOG('Indicator Data'!F161))/(G$194-G$195)*10))),1)</f>
        <v>7.4</v>
      </c>
      <c r="H158" s="59">
        <f>ROUND(IF('Indicator Data'!G161=0,0,IF(LOG('Indicator Data'!G161)&gt;H$194,10,IF(LOG('Indicator Data'!G161)&lt;H$195,0,10-(H$194-LOG('Indicator Data'!G161))/(H$194-H$195)*10))),1)</f>
        <v>0</v>
      </c>
      <c r="I158" s="59">
        <f>ROUND(IF('Indicator Data'!H161=0,0,IF(LOG('Indicator Data'!H161)&gt;I$194,10,IF(LOG('Indicator Data'!H161)&lt;I$195,0,10-(I$194-LOG('Indicator Data'!H161))/(I$194-I$195)*10))),1)</f>
        <v>0</v>
      </c>
      <c r="J158" s="59">
        <f t="shared" si="125"/>
        <v>0</v>
      </c>
      <c r="K158" s="59">
        <f>ROUND(IF('Indicator Data'!I161=0,0,IF(LOG('Indicator Data'!I161)&gt;K$194,10,IF(LOG('Indicator Data'!I161)&lt;K$195,0,10-(K$194-LOG('Indicator Data'!I161))/(K$194-K$195)*10))),1)</f>
        <v>3.4</v>
      </c>
      <c r="L158" s="59">
        <f t="shared" si="126"/>
        <v>1.9</v>
      </c>
      <c r="M158" s="59">
        <f>ROUND(IF('Indicator Data'!J161=0,0,IF(LOG('Indicator Data'!J161)&gt;M$194,10,IF(LOG('Indicator Data'!J161)&lt;M$195,0,10-(M$194-LOG('Indicator Data'!J161))/(M$194-M$195)*10))),1)</f>
        <v>10</v>
      </c>
      <c r="N158" s="60">
        <f>'Indicator Data'!C161/'Indicator Data'!$BD161</f>
        <v>7.1500877133762503E-5</v>
      </c>
      <c r="O158" s="60">
        <f>'Indicator Data'!D161/'Indicator Data'!$BD161</f>
        <v>0</v>
      </c>
      <c r="P158" s="60">
        <f>IF(F158=0.1,0,'Indicator Data'!E161/'Indicator Data'!$BD161)</f>
        <v>1.0906841772377001E-2</v>
      </c>
      <c r="Q158" s="60">
        <f>'Indicator Data'!F161/'Indicator Data'!$BD161</f>
        <v>2.5420068630656544E-5</v>
      </c>
      <c r="R158" s="60">
        <f>'Indicator Data'!G161/'Indicator Data'!$BD161</f>
        <v>0</v>
      </c>
      <c r="S158" s="60">
        <f>'Indicator Data'!H161/'Indicator Data'!$BD161</f>
        <v>0</v>
      </c>
      <c r="T158" s="60">
        <f>'Indicator Data'!I161/'Indicator Data'!$BD161</f>
        <v>4.6898791557758789E-5</v>
      </c>
      <c r="U158" s="60">
        <f>'Indicator Data'!J161/'Indicator Data'!$BD161</f>
        <v>4.9214400644388617E-2</v>
      </c>
      <c r="V158" s="59">
        <f t="shared" si="127"/>
        <v>0.4</v>
      </c>
      <c r="W158" s="59">
        <f t="shared" si="128"/>
        <v>0</v>
      </c>
      <c r="X158" s="59">
        <f t="shared" si="129"/>
        <v>0.2</v>
      </c>
      <c r="Y158" s="59">
        <f t="shared" si="130"/>
        <v>7.3</v>
      </c>
      <c r="Z158" s="59">
        <f t="shared" si="131"/>
        <v>8.6999999999999993</v>
      </c>
      <c r="AA158" s="59">
        <f t="shared" si="132"/>
        <v>0</v>
      </c>
      <c r="AB158" s="59">
        <f t="shared" si="133"/>
        <v>0</v>
      </c>
      <c r="AC158" s="59">
        <f t="shared" si="134"/>
        <v>0</v>
      </c>
      <c r="AD158" s="59">
        <f t="shared" si="135"/>
        <v>0</v>
      </c>
      <c r="AE158" s="59">
        <f t="shared" si="136"/>
        <v>0</v>
      </c>
      <c r="AF158" s="59">
        <f t="shared" si="137"/>
        <v>10</v>
      </c>
      <c r="AG158" s="59">
        <f>ROUND(IF('Indicator Data'!K161=0,0,IF('Indicator Data'!K161&gt;AG$194,10,IF('Indicator Data'!K161&lt;AG$195,0,10-(AG$194-'Indicator Data'!K161)/(AG$194-AG$195)*10))),1)</f>
        <v>10</v>
      </c>
      <c r="AH158" s="59">
        <f t="shared" si="138"/>
        <v>2.6</v>
      </c>
      <c r="AI158" s="59">
        <f t="shared" si="139"/>
        <v>0.1</v>
      </c>
      <c r="AJ158" s="59">
        <f t="shared" si="140"/>
        <v>0</v>
      </c>
      <c r="AK158" s="59">
        <f t="shared" si="141"/>
        <v>0</v>
      </c>
      <c r="AL158" s="59">
        <f t="shared" si="142"/>
        <v>0</v>
      </c>
      <c r="AM158" s="59">
        <f t="shared" si="143"/>
        <v>1.7</v>
      </c>
      <c r="AN158" s="59">
        <f t="shared" si="144"/>
        <v>10</v>
      </c>
      <c r="AO158" s="61">
        <f t="shared" si="145"/>
        <v>1.5</v>
      </c>
      <c r="AP158" s="61">
        <f t="shared" si="146"/>
        <v>7.5</v>
      </c>
      <c r="AQ158" s="61">
        <f t="shared" si="147"/>
        <v>8.1</v>
      </c>
      <c r="AR158" s="61">
        <f t="shared" si="148"/>
        <v>1</v>
      </c>
      <c r="AS158" s="59">
        <f t="shared" si="149"/>
        <v>10</v>
      </c>
      <c r="AT158" s="59">
        <f>IF('Indicator Data'!L161="No data","x",IF('Indicator Data'!BE161&lt;1000,"x",ROUND((IF('Indicator Data'!L161&gt;AT$194,10,IF('Indicator Data'!L161&lt;AT$195,0,10-(AT$194-'Indicator Data'!L161)/(AT$194-AT$195)*10))),1)))</f>
        <v>10</v>
      </c>
      <c r="AU158" s="61">
        <f t="shared" si="150"/>
        <v>10</v>
      </c>
      <c r="AV158" s="62">
        <f t="shared" si="151"/>
        <v>7</v>
      </c>
      <c r="AW158" s="59">
        <f>ROUND(IF('Indicator Data'!M161=0,0,IF('Indicator Data'!M161&gt;AW$194,10,IF('Indicator Data'!M161&lt;AW$195,0,10-(AW$194-'Indicator Data'!M161)/(AW$194-AW$195)*10))),1)</f>
        <v>10</v>
      </c>
      <c r="AX158" s="59">
        <f>ROUND(IF('Indicator Data'!N161=0,0,IF(LOG('Indicator Data'!N161)&gt;LOG(AX$194),10,IF(LOG('Indicator Data'!N161)&lt;LOG(AX$195),0,10-(LOG(AX$194)-LOG('Indicator Data'!N161))/(LOG(AX$194)-LOG(AX$195))*10))),1)</f>
        <v>10</v>
      </c>
      <c r="AY158" s="61">
        <f t="shared" si="152"/>
        <v>10</v>
      </c>
      <c r="AZ158" s="59">
        <f>'Indicator Data'!O161</f>
        <v>5</v>
      </c>
      <c r="BA158" s="59">
        <f>'Indicator Data'!P161</f>
        <v>0</v>
      </c>
      <c r="BB158" s="61">
        <f t="shared" si="153"/>
        <v>10</v>
      </c>
      <c r="BC158" s="62">
        <f t="shared" si="154"/>
        <v>10</v>
      </c>
      <c r="BD158" s="16"/>
      <c r="BE158" s="108"/>
      <c r="BF158" s="4"/>
    </row>
    <row r="159" spans="1:58" x14ac:dyDescent="0.25">
      <c r="A159" s="132" t="s">
        <v>296</v>
      </c>
      <c r="B159" s="63" t="s">
        <v>295</v>
      </c>
      <c r="C159" s="59">
        <f>ROUND(IF('Indicator Data'!C162=0,0.1,IF(LOG('Indicator Data'!C162)&gt;C$194,10,IF(LOG('Indicator Data'!C162)&lt;C$195,0,10-(C$194-LOG('Indicator Data'!C162))/(C$194-C$195)*10))),1)</f>
        <v>1.7</v>
      </c>
      <c r="D159" s="59">
        <f>ROUND(IF('Indicator Data'!D162=0,0.1,IF(LOG('Indicator Data'!D162)&gt;D$194,10,IF(LOG('Indicator Data'!D162)&lt;D$195,0,10-(D$194-LOG('Indicator Data'!D162))/(D$194-D$195)*10))),1)</f>
        <v>0.1</v>
      </c>
      <c r="E159" s="59">
        <f t="shared" si="124"/>
        <v>0.9</v>
      </c>
      <c r="F159" s="59">
        <f>ROUND(IF('Indicator Data'!E162="No data",0.1,IF('Indicator Data'!E162=0,0,IF(LOG('Indicator Data'!E162)&gt;F$194,10,IF(LOG('Indicator Data'!E162)&lt;F$195,0,10-(F$194-LOG('Indicator Data'!E162))/(F$194-F$195)*10)))),1)</f>
        <v>7.4</v>
      </c>
      <c r="G159" s="59">
        <f>ROUND(IF('Indicator Data'!F162=0,0,IF(LOG('Indicator Data'!F162)&gt;G$194,10,IF(LOG('Indicator Data'!F162)&lt;G$195,0,10-(G$194-LOG('Indicator Data'!F162))/(G$194-G$195)*10))),1)</f>
        <v>5.3</v>
      </c>
      <c r="H159" s="59">
        <f>ROUND(IF('Indicator Data'!G162=0,0,IF(LOG('Indicator Data'!G162)&gt;H$194,10,IF(LOG('Indicator Data'!G162)&lt;H$195,0,10-(H$194-LOG('Indicator Data'!G162))/(H$194-H$195)*10))),1)</f>
        <v>2.9</v>
      </c>
      <c r="I159" s="59">
        <f>ROUND(IF('Indicator Data'!H162=0,0,IF(LOG('Indicator Data'!H162)&gt;I$194,10,IF(LOG('Indicator Data'!H162)&lt;I$195,0,10-(I$194-LOG('Indicator Data'!H162))/(I$194-I$195)*10))),1)</f>
        <v>0</v>
      </c>
      <c r="J159" s="59">
        <f t="shared" si="125"/>
        <v>1.6</v>
      </c>
      <c r="K159" s="59">
        <f>ROUND(IF('Indicator Data'!I162=0,0,IF(LOG('Indicator Data'!I162)&gt;K$194,10,IF(LOG('Indicator Data'!I162)&lt;K$195,0,10-(K$194-LOG('Indicator Data'!I162))/(K$194-K$195)*10))),1)</f>
        <v>0</v>
      </c>
      <c r="L159" s="59">
        <f t="shared" si="126"/>
        <v>0.8</v>
      </c>
      <c r="M159" s="59">
        <f>ROUND(IF('Indicator Data'!J162=0,0,IF(LOG('Indicator Data'!J162)&gt;M$194,10,IF(LOG('Indicator Data'!J162)&lt;M$195,0,10-(M$194-LOG('Indicator Data'!J162))/(M$194-M$195)*10))),1)</f>
        <v>10</v>
      </c>
      <c r="N159" s="60">
        <f>'Indicator Data'!C162/'Indicator Data'!$BD162</f>
        <v>8.9889945655411828E-7</v>
      </c>
      <c r="O159" s="60">
        <f>'Indicator Data'!D162/'Indicator Data'!$BD162</f>
        <v>0</v>
      </c>
      <c r="P159" s="60">
        <f>IF(F159=0.1,0,'Indicator Data'!E162/'Indicator Data'!$BD162)</f>
        <v>1.7398567739768261E-3</v>
      </c>
      <c r="Q159" s="60">
        <f>'Indicator Data'!F162/'Indicator Data'!$BD162</f>
        <v>2.9010397390818406E-7</v>
      </c>
      <c r="R159" s="60">
        <f>'Indicator Data'!G162/'Indicator Data'!$BD162</f>
        <v>2.5779720118684686E-5</v>
      </c>
      <c r="S159" s="60">
        <f>'Indicator Data'!H162/'Indicator Data'!$BD162</f>
        <v>0</v>
      </c>
      <c r="T159" s="60">
        <f>'Indicator Data'!I162/'Indicator Data'!$BD162</f>
        <v>0</v>
      </c>
      <c r="U159" s="60">
        <f>'Indicator Data'!J162/'Indicator Data'!$BD162</f>
        <v>1.13097990879174E-2</v>
      </c>
      <c r="V159" s="59">
        <f t="shared" si="127"/>
        <v>0</v>
      </c>
      <c r="W159" s="59">
        <f t="shared" si="128"/>
        <v>0</v>
      </c>
      <c r="X159" s="59">
        <f t="shared" si="129"/>
        <v>0</v>
      </c>
      <c r="Y159" s="59">
        <f t="shared" si="130"/>
        <v>1.2</v>
      </c>
      <c r="Z159" s="59">
        <f t="shared" si="131"/>
        <v>4.4000000000000004</v>
      </c>
      <c r="AA159" s="59">
        <f t="shared" si="132"/>
        <v>0</v>
      </c>
      <c r="AB159" s="59">
        <f t="shared" si="133"/>
        <v>0</v>
      </c>
      <c r="AC159" s="59">
        <f t="shared" si="134"/>
        <v>0</v>
      </c>
      <c r="AD159" s="59">
        <f t="shared" si="135"/>
        <v>0</v>
      </c>
      <c r="AE159" s="59">
        <f t="shared" si="136"/>
        <v>0</v>
      </c>
      <c r="AF159" s="59">
        <f t="shared" si="137"/>
        <v>3.8</v>
      </c>
      <c r="AG159" s="59">
        <f>ROUND(IF('Indicator Data'!K162=0,0,IF('Indicator Data'!K162&gt;AG$194,10,IF('Indicator Data'!K162&lt;AG$195,0,10-(AG$194-'Indicator Data'!K162)/(AG$194-AG$195)*10))),1)</f>
        <v>6.1</v>
      </c>
      <c r="AH159" s="59">
        <f t="shared" si="138"/>
        <v>0.9</v>
      </c>
      <c r="AI159" s="59">
        <f t="shared" si="139"/>
        <v>0.1</v>
      </c>
      <c r="AJ159" s="59">
        <f t="shared" si="140"/>
        <v>1.5</v>
      </c>
      <c r="AK159" s="59">
        <f t="shared" si="141"/>
        <v>0</v>
      </c>
      <c r="AL159" s="59">
        <f t="shared" si="142"/>
        <v>0.8</v>
      </c>
      <c r="AM159" s="59">
        <f t="shared" si="143"/>
        <v>0</v>
      </c>
      <c r="AN159" s="59">
        <f t="shared" si="144"/>
        <v>8.3000000000000007</v>
      </c>
      <c r="AO159" s="61">
        <f t="shared" si="145"/>
        <v>0.5</v>
      </c>
      <c r="AP159" s="61">
        <f t="shared" si="146"/>
        <v>5</v>
      </c>
      <c r="AQ159" s="61">
        <f t="shared" si="147"/>
        <v>4.9000000000000004</v>
      </c>
      <c r="AR159" s="61">
        <f t="shared" si="148"/>
        <v>0.4</v>
      </c>
      <c r="AS159" s="59">
        <f t="shared" si="149"/>
        <v>7.2</v>
      </c>
      <c r="AT159" s="59">
        <f>IF('Indicator Data'!L162="No data","x",IF('Indicator Data'!BE162&lt;1000,"x",ROUND((IF('Indicator Data'!L162&gt;AT$194,10,IF('Indicator Data'!L162&lt;AT$195,0,10-(AT$194-'Indicator Data'!L162)/(AT$194-AT$195)*10))),1)))</f>
        <v>10</v>
      </c>
      <c r="AU159" s="61">
        <f t="shared" si="150"/>
        <v>8.6</v>
      </c>
      <c r="AV159" s="62">
        <f t="shared" si="151"/>
        <v>4.7</v>
      </c>
      <c r="AW159" s="59">
        <f>ROUND(IF('Indicator Data'!M162=0,0,IF('Indicator Data'!M162&gt;AW$194,10,IF('Indicator Data'!M162&lt;AW$195,0,10-(AW$194-'Indicator Data'!M162)/(AW$194-AW$195)*10))),1)</f>
        <v>7.2</v>
      </c>
      <c r="AX159" s="59">
        <f>ROUND(IF('Indicator Data'!N162=0,0,IF(LOG('Indicator Data'!N162)&gt;LOG(AX$194),10,IF(LOG('Indicator Data'!N162)&lt;LOG(AX$195),0,10-(LOG(AX$194)-LOG('Indicator Data'!N162))/(LOG(AX$194)-LOG(AX$195))*10))),1)</f>
        <v>7.9</v>
      </c>
      <c r="AY159" s="61">
        <f t="shared" si="152"/>
        <v>7.6</v>
      </c>
      <c r="AZ159" s="59">
        <f>'Indicator Data'!O162</f>
        <v>0</v>
      </c>
      <c r="BA159" s="59">
        <f>'Indicator Data'!P162</f>
        <v>0</v>
      </c>
      <c r="BB159" s="61">
        <f t="shared" si="153"/>
        <v>0</v>
      </c>
      <c r="BC159" s="62">
        <f t="shared" si="154"/>
        <v>5.3</v>
      </c>
      <c r="BD159" s="16"/>
      <c r="BE159" s="108"/>
      <c r="BF159" s="4"/>
    </row>
    <row r="160" spans="1:58" x14ac:dyDescent="0.25">
      <c r="A160" s="132" t="s">
        <v>299</v>
      </c>
      <c r="B160" s="63" t="s">
        <v>298</v>
      </c>
      <c r="C160" s="59">
        <f>ROUND(IF('Indicator Data'!C163=0,0.1,IF(LOG('Indicator Data'!C163)&gt;C$194,10,IF(LOG('Indicator Data'!C163)&lt;C$195,0,10-(C$194-LOG('Indicator Data'!C163))/(C$194-C$195)*10))),1)</f>
        <v>6.9</v>
      </c>
      <c r="D160" s="59">
        <f>ROUND(IF('Indicator Data'!D163=0,0.1,IF(LOG('Indicator Data'!D163)&gt;D$194,10,IF(LOG('Indicator Data'!D163)&lt;D$195,0,10-(D$194-LOG('Indicator Data'!D163))/(D$194-D$195)*10))),1)</f>
        <v>0.1</v>
      </c>
      <c r="E160" s="59">
        <f t="shared" si="124"/>
        <v>4.3</v>
      </c>
      <c r="F160" s="59">
        <f>ROUND(IF('Indicator Data'!E163="No data",0.1,IF('Indicator Data'!E163=0,0,IF(LOG('Indicator Data'!E163)&gt;F$194,10,IF(LOG('Indicator Data'!E163)&lt;F$195,0,10-(F$194-LOG('Indicator Data'!E163))/(F$194-F$195)*10)))),1)</f>
        <v>7.7</v>
      </c>
      <c r="G160" s="59">
        <f>ROUND(IF('Indicator Data'!F163=0,0,IF(LOG('Indicator Data'!F163)&gt;G$194,10,IF(LOG('Indicator Data'!F163)&lt;G$195,0,10-(G$194-LOG('Indicator Data'!F163))/(G$194-G$195)*10))),1)</f>
        <v>0</v>
      </c>
      <c r="H160" s="59">
        <f>ROUND(IF('Indicator Data'!G163=0,0,IF(LOG('Indicator Data'!G163)&gt;H$194,10,IF(LOG('Indicator Data'!G163)&lt;H$195,0,10-(H$194-LOG('Indicator Data'!G163))/(H$194-H$195)*10))),1)</f>
        <v>0</v>
      </c>
      <c r="I160" s="59">
        <f>ROUND(IF('Indicator Data'!H163=0,0,IF(LOG('Indicator Data'!H163)&gt;I$194,10,IF(LOG('Indicator Data'!H163)&lt;I$195,0,10-(I$194-LOG('Indicator Data'!H163))/(I$194-I$195)*10))),1)</f>
        <v>0</v>
      </c>
      <c r="J160" s="59">
        <f t="shared" si="125"/>
        <v>0</v>
      </c>
      <c r="K160" s="59">
        <f>ROUND(IF('Indicator Data'!I163=0,0,IF(LOG('Indicator Data'!I163)&gt;K$194,10,IF(LOG('Indicator Data'!I163)&lt;K$195,0,10-(K$194-LOG('Indicator Data'!I163))/(K$194-K$195)*10))),1)</f>
        <v>0</v>
      </c>
      <c r="L160" s="59">
        <f t="shared" si="126"/>
        <v>0</v>
      </c>
      <c r="M160" s="59">
        <f>ROUND(IF('Indicator Data'!J163=0,0,IF(LOG('Indicator Data'!J163)&gt;M$194,10,IF(LOG('Indicator Data'!J163)&lt;M$195,0,10-(M$194-LOG('Indicator Data'!J163))/(M$194-M$195)*10))),1)</f>
        <v>10</v>
      </c>
      <c r="N160" s="60">
        <f>'Indicator Data'!C163/'Indicator Data'!$BD163</f>
        <v>4.758439076406678E-4</v>
      </c>
      <c r="O160" s="60">
        <f>'Indicator Data'!D163/'Indicator Data'!$BD163</f>
        <v>0</v>
      </c>
      <c r="P160" s="60">
        <f>IF(F160=0.1,0,'Indicator Data'!E163/'Indicator Data'!$BD163)</f>
        <v>9.9521136286805627E-3</v>
      </c>
      <c r="Q160" s="60">
        <f>'Indicator Data'!F163/'Indicator Data'!$BD163</f>
        <v>0</v>
      </c>
      <c r="R160" s="60">
        <f>'Indicator Data'!G163/'Indicator Data'!$BD163</f>
        <v>0</v>
      </c>
      <c r="S160" s="60">
        <f>'Indicator Data'!H163/'Indicator Data'!$BD163</f>
        <v>0</v>
      </c>
      <c r="T160" s="60">
        <f>'Indicator Data'!I163/'Indicator Data'!$BD163</f>
        <v>0</v>
      </c>
      <c r="U160" s="60">
        <f>'Indicator Data'!J163/'Indicator Data'!$BD163</f>
        <v>2.0166473462158243E-2</v>
      </c>
      <c r="V160" s="59">
        <f t="shared" si="127"/>
        <v>2.4</v>
      </c>
      <c r="W160" s="59">
        <f t="shared" si="128"/>
        <v>0</v>
      </c>
      <c r="X160" s="59">
        <f t="shared" si="129"/>
        <v>1.3</v>
      </c>
      <c r="Y160" s="59">
        <f t="shared" si="130"/>
        <v>6.6</v>
      </c>
      <c r="Z160" s="59">
        <f t="shared" si="131"/>
        <v>0</v>
      </c>
      <c r="AA160" s="59">
        <f t="shared" si="132"/>
        <v>0</v>
      </c>
      <c r="AB160" s="59">
        <f t="shared" si="133"/>
        <v>0</v>
      </c>
      <c r="AC160" s="59">
        <f t="shared" si="134"/>
        <v>0</v>
      </c>
      <c r="AD160" s="59">
        <f t="shared" si="135"/>
        <v>0</v>
      </c>
      <c r="AE160" s="59">
        <f t="shared" si="136"/>
        <v>0</v>
      </c>
      <c r="AF160" s="59">
        <f t="shared" si="137"/>
        <v>6.7</v>
      </c>
      <c r="AG160" s="59">
        <f>ROUND(IF('Indicator Data'!K163=0,0,IF('Indicator Data'!K163&gt;AG$194,10,IF('Indicator Data'!K163&lt;AG$195,0,10-(AG$194-'Indicator Data'!K163)/(AG$194-AG$195)*10))),1)</f>
        <v>2</v>
      </c>
      <c r="AH160" s="59">
        <f t="shared" si="138"/>
        <v>4.7</v>
      </c>
      <c r="AI160" s="59">
        <f t="shared" si="139"/>
        <v>0.1</v>
      </c>
      <c r="AJ160" s="59">
        <f t="shared" si="140"/>
        <v>0</v>
      </c>
      <c r="AK160" s="59">
        <f t="shared" si="141"/>
        <v>0</v>
      </c>
      <c r="AL160" s="59">
        <f t="shared" si="142"/>
        <v>0</v>
      </c>
      <c r="AM160" s="59">
        <f t="shared" si="143"/>
        <v>0</v>
      </c>
      <c r="AN160" s="59">
        <f t="shared" si="144"/>
        <v>8.9</v>
      </c>
      <c r="AO160" s="61">
        <f t="shared" si="145"/>
        <v>2.9</v>
      </c>
      <c r="AP160" s="61">
        <f t="shared" si="146"/>
        <v>7.2</v>
      </c>
      <c r="AQ160" s="61">
        <f t="shared" si="147"/>
        <v>0</v>
      </c>
      <c r="AR160" s="61">
        <f t="shared" si="148"/>
        <v>0</v>
      </c>
      <c r="AS160" s="59">
        <f t="shared" si="149"/>
        <v>5.5</v>
      </c>
      <c r="AT160" s="59">
        <f>IF('Indicator Data'!L163="No data","x",IF('Indicator Data'!BE163&lt;1000,"x",ROUND((IF('Indicator Data'!L163&gt;AT$194,10,IF('Indicator Data'!L163&lt;AT$195,0,10-(AT$194-'Indicator Data'!L163)/(AT$194-AT$195)*10))),1)))</f>
        <v>2</v>
      </c>
      <c r="AU160" s="61">
        <f t="shared" si="150"/>
        <v>3.8</v>
      </c>
      <c r="AV160" s="62">
        <f t="shared" si="151"/>
        <v>3.3</v>
      </c>
      <c r="AW160" s="59">
        <f>ROUND(IF('Indicator Data'!M163=0,0,IF('Indicator Data'!M163&gt;AW$194,10,IF('Indicator Data'!M163&lt;AW$195,0,10-(AW$194-'Indicator Data'!M163)/(AW$194-AW$195)*10))),1)</f>
        <v>10</v>
      </c>
      <c r="AX160" s="59">
        <f>ROUND(IF('Indicator Data'!N163=0,0,IF(LOG('Indicator Data'!N163)&gt;LOG(AX$194),10,IF(LOG('Indicator Data'!N163)&lt;LOG(AX$195),0,10-(LOG(AX$194)-LOG('Indicator Data'!N163))/(LOG(AX$194)-LOG(AX$195))*10))),1)</f>
        <v>10</v>
      </c>
      <c r="AY160" s="61">
        <f t="shared" si="152"/>
        <v>10</v>
      </c>
      <c r="AZ160" s="59">
        <f>'Indicator Data'!O163</f>
        <v>5</v>
      </c>
      <c r="BA160" s="59">
        <f>'Indicator Data'!P163</f>
        <v>5</v>
      </c>
      <c r="BB160" s="61">
        <f t="shared" si="153"/>
        <v>10</v>
      </c>
      <c r="BC160" s="62">
        <f t="shared" si="154"/>
        <v>10</v>
      </c>
      <c r="BD160" s="16"/>
      <c r="BE160" s="108"/>
      <c r="BF160" s="4"/>
    </row>
    <row r="161" spans="1:58" x14ac:dyDescent="0.25">
      <c r="A161" s="132" t="s">
        <v>301</v>
      </c>
      <c r="B161" s="63" t="s">
        <v>300</v>
      </c>
      <c r="C161" s="59">
        <f>ROUND(IF('Indicator Data'!C164=0,0.1,IF(LOG('Indicator Data'!C164)&gt;C$194,10,IF(LOG('Indicator Data'!C164)&lt;C$195,0,10-(C$194-LOG('Indicator Data'!C164))/(C$194-C$195)*10))),1)</f>
        <v>8.8000000000000007</v>
      </c>
      <c r="D161" s="59">
        <f>ROUND(IF('Indicator Data'!D164=0,0.1,IF(LOG('Indicator Data'!D164)&gt;D$194,10,IF(LOG('Indicator Data'!D164)&lt;D$195,0,10-(D$194-LOG('Indicator Data'!D164))/(D$194-D$195)*10))),1)</f>
        <v>0.1</v>
      </c>
      <c r="E161" s="59">
        <f t="shared" si="124"/>
        <v>6.1</v>
      </c>
      <c r="F161" s="59">
        <f>ROUND(IF('Indicator Data'!E164="No data",0.1,IF('Indicator Data'!E164=0,0,IF(LOG('Indicator Data'!E164)&gt;F$194,10,IF(LOG('Indicator Data'!E164)&lt;F$195,0,10-(F$194-LOG('Indicator Data'!E164))/(F$194-F$195)*10)))),1)</f>
        <v>7.7</v>
      </c>
      <c r="G161" s="59">
        <f>ROUND(IF('Indicator Data'!F164=0,0,IF(LOG('Indicator Data'!F164)&gt;G$194,10,IF(LOG('Indicator Data'!F164)&lt;G$195,0,10-(G$194-LOG('Indicator Data'!F164))/(G$194-G$195)*10))),1)</f>
        <v>7.1</v>
      </c>
      <c r="H161" s="59">
        <f>ROUND(IF('Indicator Data'!G164=0,0,IF(LOG('Indicator Data'!G164)&gt;H$194,10,IF(LOG('Indicator Data'!G164)&lt;H$195,0,10-(H$194-LOG('Indicator Data'!G164))/(H$194-H$195)*10))),1)</f>
        <v>0</v>
      </c>
      <c r="I161" s="59">
        <f>ROUND(IF('Indicator Data'!H164=0,0,IF(LOG('Indicator Data'!H164)&gt;I$194,10,IF(LOG('Indicator Data'!H164)&lt;I$195,0,10-(I$194-LOG('Indicator Data'!H164))/(I$194-I$195)*10))),1)</f>
        <v>0</v>
      </c>
      <c r="J161" s="59">
        <f t="shared" si="125"/>
        <v>0</v>
      </c>
      <c r="K161" s="59">
        <f>ROUND(IF('Indicator Data'!I164=0,0,IF(LOG('Indicator Data'!I164)&gt;K$194,10,IF(LOG('Indicator Data'!I164)&lt;K$195,0,10-(K$194-LOG('Indicator Data'!I164))/(K$194-K$195)*10))),1)</f>
        <v>0</v>
      </c>
      <c r="L161" s="59">
        <f t="shared" si="126"/>
        <v>0</v>
      </c>
      <c r="M161" s="59">
        <f>ROUND(IF('Indicator Data'!J164=0,0,IF(LOG('Indicator Data'!J164)&gt;M$194,10,IF(LOG('Indicator Data'!J164)&lt;M$195,0,10-(M$194-LOG('Indicator Data'!J164))/(M$194-M$195)*10))),1)</f>
        <v>10</v>
      </c>
      <c r="N161" s="60">
        <f>'Indicator Data'!C164/'Indicator Data'!$BD164</f>
        <v>7.0885714365630671E-4</v>
      </c>
      <c r="O161" s="60">
        <f>'Indicator Data'!D164/'Indicator Data'!$BD164</f>
        <v>0</v>
      </c>
      <c r="P161" s="60">
        <f>IF(F161=0.1,0,'Indicator Data'!E164/'Indicator Data'!$BD164)</f>
        <v>2.5874724816022476E-3</v>
      </c>
      <c r="Q161" s="60">
        <f>'Indicator Data'!F164/'Indicator Data'!$BD164</f>
        <v>4.1738895267770861E-6</v>
      </c>
      <c r="R161" s="60">
        <f>'Indicator Data'!G164/'Indicator Data'!$BD164</f>
        <v>0</v>
      </c>
      <c r="S161" s="60">
        <f>'Indicator Data'!H164/'Indicator Data'!$BD164</f>
        <v>0</v>
      </c>
      <c r="T161" s="60">
        <f>'Indicator Data'!I164/'Indicator Data'!$BD164</f>
        <v>0</v>
      </c>
      <c r="U161" s="60">
        <f>'Indicator Data'!J164/'Indicator Data'!$BD164</f>
        <v>3.9731120801417561E-3</v>
      </c>
      <c r="V161" s="59">
        <f t="shared" si="127"/>
        <v>3.5</v>
      </c>
      <c r="W161" s="59">
        <f t="shared" si="128"/>
        <v>0</v>
      </c>
      <c r="X161" s="59">
        <f t="shared" si="129"/>
        <v>1.9</v>
      </c>
      <c r="Y161" s="59">
        <f t="shared" si="130"/>
        <v>1.7</v>
      </c>
      <c r="Z161" s="59">
        <f t="shared" si="131"/>
        <v>6.9</v>
      </c>
      <c r="AA161" s="59">
        <f t="shared" si="132"/>
        <v>0</v>
      </c>
      <c r="AB161" s="59">
        <f t="shared" si="133"/>
        <v>0</v>
      </c>
      <c r="AC161" s="59">
        <f t="shared" si="134"/>
        <v>0</v>
      </c>
      <c r="AD161" s="59">
        <f t="shared" si="135"/>
        <v>0</v>
      </c>
      <c r="AE161" s="59">
        <f t="shared" si="136"/>
        <v>0</v>
      </c>
      <c r="AF161" s="59">
        <f t="shared" si="137"/>
        <v>1.3</v>
      </c>
      <c r="AG161" s="59">
        <f>ROUND(IF('Indicator Data'!K164=0,0,IF('Indicator Data'!K164&gt;AG$194,10,IF('Indicator Data'!K164&lt;AG$195,0,10-(AG$194-'Indicator Data'!K164)/(AG$194-AG$195)*10))),1)</f>
        <v>2</v>
      </c>
      <c r="AH161" s="59">
        <f t="shared" si="138"/>
        <v>6.2</v>
      </c>
      <c r="AI161" s="59">
        <f t="shared" si="139"/>
        <v>0.1</v>
      </c>
      <c r="AJ161" s="59">
        <f t="shared" si="140"/>
        <v>0</v>
      </c>
      <c r="AK161" s="59">
        <f t="shared" si="141"/>
        <v>0</v>
      </c>
      <c r="AL161" s="59">
        <f t="shared" si="142"/>
        <v>0</v>
      </c>
      <c r="AM161" s="59">
        <f t="shared" si="143"/>
        <v>0</v>
      </c>
      <c r="AN161" s="59">
        <f t="shared" si="144"/>
        <v>7.8</v>
      </c>
      <c r="AO161" s="61">
        <f t="shared" si="145"/>
        <v>4.3</v>
      </c>
      <c r="AP161" s="61">
        <f t="shared" si="146"/>
        <v>5.4</v>
      </c>
      <c r="AQ161" s="61">
        <f t="shared" si="147"/>
        <v>7</v>
      </c>
      <c r="AR161" s="61">
        <f t="shared" si="148"/>
        <v>0</v>
      </c>
      <c r="AS161" s="59">
        <f t="shared" si="149"/>
        <v>4.9000000000000004</v>
      </c>
      <c r="AT161" s="59">
        <f>IF('Indicator Data'!L164="No data","x",IF('Indicator Data'!BE164&lt;1000,"x",ROUND((IF('Indicator Data'!L164&gt;AT$194,10,IF('Indicator Data'!L164&lt;AT$195,0,10-(AT$194-'Indicator Data'!L164)/(AT$194-AT$195)*10))),1)))</f>
        <v>4</v>
      </c>
      <c r="AU161" s="61">
        <f t="shared" si="150"/>
        <v>4.5</v>
      </c>
      <c r="AV161" s="62">
        <f t="shared" si="151"/>
        <v>4.5999999999999996</v>
      </c>
      <c r="AW161" s="59">
        <f>ROUND(IF('Indicator Data'!M164=0,0,IF('Indicator Data'!M164&gt;AW$194,10,IF('Indicator Data'!M164&lt;AW$195,0,10-(AW$194-'Indicator Data'!M164)/(AW$194-AW$195)*10))),1)</f>
        <v>0.4</v>
      </c>
      <c r="AX161" s="59">
        <f>ROUND(IF('Indicator Data'!N164=0,0,IF(LOG('Indicator Data'!N164)&gt;LOG(AX$194),10,IF(LOG('Indicator Data'!N164)&lt;LOG(AX$195),0,10-(LOG(AX$194)-LOG('Indicator Data'!N164))/(LOG(AX$194)-LOG(AX$195))*10))),1)</f>
        <v>4.5999999999999996</v>
      </c>
      <c r="AY161" s="61">
        <f t="shared" si="152"/>
        <v>2.8</v>
      </c>
      <c r="AZ161" s="59">
        <f>'Indicator Data'!O164</f>
        <v>0</v>
      </c>
      <c r="BA161" s="59">
        <f>'Indicator Data'!P164</f>
        <v>0</v>
      </c>
      <c r="BB161" s="61">
        <f t="shared" si="153"/>
        <v>0</v>
      </c>
      <c r="BC161" s="62">
        <f t="shared" si="154"/>
        <v>2</v>
      </c>
      <c r="BD161" s="16"/>
      <c r="BE161" s="108"/>
      <c r="BF161" s="4"/>
    </row>
    <row r="162" spans="1:58" x14ac:dyDescent="0.25">
      <c r="A162" s="132" t="s">
        <v>303</v>
      </c>
      <c r="B162" s="63" t="s">
        <v>302</v>
      </c>
      <c r="C162" s="59">
        <f>ROUND(IF('Indicator Data'!C165=0,0.1,IF(LOG('Indicator Data'!C165)&gt;C$194,10,IF(LOG('Indicator Data'!C165)&lt;C$195,0,10-(C$194-LOG('Indicator Data'!C165))/(C$194-C$195)*10))),1)</f>
        <v>0.1</v>
      </c>
      <c r="D162" s="59">
        <f>ROUND(IF('Indicator Data'!D165=0,0.1,IF(LOG('Indicator Data'!D165)&gt;D$194,10,IF(LOG('Indicator Data'!D165)&lt;D$195,0,10-(D$194-LOG('Indicator Data'!D165))/(D$194-D$195)*10))),1)</f>
        <v>0.1</v>
      </c>
      <c r="E162" s="59">
        <f t="shared" si="124"/>
        <v>0.1</v>
      </c>
      <c r="F162" s="59">
        <f>ROUND(IF('Indicator Data'!E165="No data",0.1,IF('Indicator Data'!E165=0,0,IF(LOG('Indicator Data'!E165)&gt;F$194,10,IF(LOG('Indicator Data'!E165)&lt;F$195,0,10-(F$194-LOG('Indicator Data'!E165))/(F$194-F$195)*10)))),1)</f>
        <v>7.7</v>
      </c>
      <c r="G162" s="59">
        <f>ROUND(IF('Indicator Data'!F165=0,0,IF(LOG('Indicator Data'!F165)&gt;G$194,10,IF(LOG('Indicator Data'!F165)&lt;G$195,0,10-(G$194-LOG('Indicator Data'!F165))/(G$194-G$195)*10))),1)</f>
        <v>8</v>
      </c>
      <c r="H162" s="59">
        <f>ROUND(IF('Indicator Data'!G165=0,0,IF(LOG('Indicator Data'!G165)&gt;H$194,10,IF(LOG('Indicator Data'!G165)&lt;H$195,0,10-(H$194-LOG('Indicator Data'!G165))/(H$194-H$195)*10))),1)</f>
        <v>6.5</v>
      </c>
      <c r="I162" s="59">
        <f>ROUND(IF('Indicator Data'!H165=0,0,IF(LOG('Indicator Data'!H165)&gt;I$194,10,IF(LOG('Indicator Data'!H165)&lt;I$195,0,10-(I$194-LOG('Indicator Data'!H165))/(I$194-I$195)*10))),1)</f>
        <v>0</v>
      </c>
      <c r="J162" s="59">
        <f t="shared" si="125"/>
        <v>4</v>
      </c>
      <c r="K162" s="59">
        <f>ROUND(IF('Indicator Data'!I165=0,0,IF(LOG('Indicator Data'!I165)&gt;K$194,10,IF(LOG('Indicator Data'!I165)&lt;K$195,0,10-(K$194-LOG('Indicator Data'!I165))/(K$194-K$195)*10))),1)</f>
        <v>6.9</v>
      </c>
      <c r="L162" s="59">
        <f t="shared" si="126"/>
        <v>5.6</v>
      </c>
      <c r="M162" s="59">
        <f>ROUND(IF('Indicator Data'!J165=0,0,IF(LOG('Indicator Data'!J165)&gt;M$194,10,IF(LOG('Indicator Data'!J165)&lt;M$195,0,10-(M$194-LOG('Indicator Data'!J165))/(M$194-M$195)*10))),1)</f>
        <v>10</v>
      </c>
      <c r="N162" s="60">
        <f>'Indicator Data'!C165/'Indicator Data'!$BD165</f>
        <v>0</v>
      </c>
      <c r="O162" s="60">
        <f>'Indicator Data'!D165/'Indicator Data'!$BD165</f>
        <v>0</v>
      </c>
      <c r="P162" s="60">
        <f>IF(F162=0.1,0,'Indicator Data'!E165/'Indicator Data'!$BD165)</f>
        <v>5.7235629469630164E-3</v>
      </c>
      <c r="Q162" s="60">
        <f>'Indicator Data'!F165/'Indicator Data'!$BD165</f>
        <v>3.1308454055079301E-5</v>
      </c>
      <c r="R162" s="60">
        <f>'Indicator Data'!G165/'Indicator Data'!$BD165</f>
        <v>1.850537549569573E-3</v>
      </c>
      <c r="S162" s="60">
        <f>'Indicator Data'!H165/'Indicator Data'!$BD165</f>
        <v>0</v>
      </c>
      <c r="T162" s="60">
        <f>'Indicator Data'!I165/'Indicator Data'!$BD165</f>
        <v>1.3340806674887391E-3</v>
      </c>
      <c r="U162" s="60">
        <f>'Indicator Data'!J165/'Indicator Data'!$BD165</f>
        <v>1.2140054440233243E-2</v>
      </c>
      <c r="V162" s="59">
        <f t="shared" si="127"/>
        <v>0</v>
      </c>
      <c r="W162" s="59">
        <f t="shared" si="128"/>
        <v>0</v>
      </c>
      <c r="X162" s="59">
        <f t="shared" si="129"/>
        <v>0</v>
      </c>
      <c r="Y162" s="59">
        <f t="shared" si="130"/>
        <v>3.8</v>
      </c>
      <c r="Z162" s="59">
        <f t="shared" si="131"/>
        <v>8.9</v>
      </c>
      <c r="AA162" s="59">
        <f t="shared" si="132"/>
        <v>1</v>
      </c>
      <c r="AB162" s="59">
        <f t="shared" si="133"/>
        <v>0</v>
      </c>
      <c r="AC162" s="59">
        <f t="shared" si="134"/>
        <v>0.5</v>
      </c>
      <c r="AD162" s="59">
        <f t="shared" si="135"/>
        <v>1.3</v>
      </c>
      <c r="AE162" s="59">
        <f t="shared" si="136"/>
        <v>0.9</v>
      </c>
      <c r="AF162" s="59">
        <f t="shared" si="137"/>
        <v>4</v>
      </c>
      <c r="AG162" s="59">
        <f>ROUND(IF('Indicator Data'!K165=0,0,IF('Indicator Data'!K165&gt;AG$194,10,IF('Indicator Data'!K165&lt;AG$195,0,10-(AG$194-'Indicator Data'!K165)/(AG$194-AG$195)*10))),1)</f>
        <v>6.1</v>
      </c>
      <c r="AH162" s="59">
        <f t="shared" si="138"/>
        <v>0.1</v>
      </c>
      <c r="AI162" s="59">
        <f t="shared" si="139"/>
        <v>0.1</v>
      </c>
      <c r="AJ162" s="59">
        <f t="shared" si="140"/>
        <v>3.8</v>
      </c>
      <c r="AK162" s="59">
        <f t="shared" si="141"/>
        <v>0</v>
      </c>
      <c r="AL162" s="59">
        <f t="shared" si="142"/>
        <v>2.1</v>
      </c>
      <c r="AM162" s="59">
        <f t="shared" si="143"/>
        <v>4.0999999999999996</v>
      </c>
      <c r="AN162" s="59">
        <f t="shared" si="144"/>
        <v>8.3000000000000007</v>
      </c>
      <c r="AO162" s="61">
        <f t="shared" si="145"/>
        <v>0.1</v>
      </c>
      <c r="AP162" s="61">
        <f t="shared" si="146"/>
        <v>6.1</v>
      </c>
      <c r="AQ162" s="61">
        <f t="shared" si="147"/>
        <v>8.5</v>
      </c>
      <c r="AR162" s="61">
        <f t="shared" si="148"/>
        <v>3.6</v>
      </c>
      <c r="AS162" s="59">
        <f t="shared" si="149"/>
        <v>7.2</v>
      </c>
      <c r="AT162" s="59">
        <f>IF('Indicator Data'!L165="No data","x",IF('Indicator Data'!BE165&lt;1000,"x",ROUND((IF('Indicator Data'!L165&gt;AT$194,10,IF('Indicator Data'!L165&lt;AT$195,0,10-(AT$194-'Indicator Data'!L165)/(AT$194-AT$195)*10))),1)))</f>
        <v>0</v>
      </c>
      <c r="AU162" s="61">
        <f t="shared" si="150"/>
        <v>3.6</v>
      </c>
      <c r="AV162" s="62">
        <f t="shared" si="151"/>
        <v>5.0999999999999996</v>
      </c>
      <c r="AW162" s="59">
        <f>ROUND(IF('Indicator Data'!M165=0,0,IF('Indicator Data'!M165&gt;AW$194,10,IF('Indicator Data'!M165&lt;AW$195,0,10-(AW$194-'Indicator Data'!M165)/(AW$194-AW$195)*10))),1)</f>
        <v>1</v>
      </c>
      <c r="AX162" s="59">
        <f>ROUND(IF('Indicator Data'!N165=0,0,IF(LOG('Indicator Data'!N165)&gt;LOG(AX$194),10,IF(LOG('Indicator Data'!N165)&lt;LOG(AX$195),0,10-(LOG(AX$194)-LOG('Indicator Data'!N165))/(LOG(AX$194)-LOG(AX$195))*10))),1)</f>
        <v>1.8</v>
      </c>
      <c r="AY162" s="61">
        <f t="shared" si="152"/>
        <v>1.4</v>
      </c>
      <c r="AZ162" s="59">
        <f>'Indicator Data'!O165</f>
        <v>0</v>
      </c>
      <c r="BA162" s="59">
        <f>'Indicator Data'!P165</f>
        <v>0</v>
      </c>
      <c r="BB162" s="61">
        <f t="shared" si="153"/>
        <v>0</v>
      </c>
      <c r="BC162" s="62">
        <f t="shared" si="154"/>
        <v>1</v>
      </c>
      <c r="BD162" s="16"/>
      <c r="BE162" s="108"/>
      <c r="BF162" s="4"/>
    </row>
    <row r="163" spans="1:58" x14ac:dyDescent="0.25">
      <c r="A163" s="132" t="s">
        <v>305</v>
      </c>
      <c r="B163" s="63" t="s">
        <v>304</v>
      </c>
      <c r="C163" s="59">
        <f>ROUND(IF('Indicator Data'!C166=0,0.1,IF(LOG('Indicator Data'!C166)&gt;C$194,10,IF(LOG('Indicator Data'!C166)&lt;C$195,0,10-(C$194-LOG('Indicator Data'!C166))/(C$194-C$195)*10))),1)</f>
        <v>0.1</v>
      </c>
      <c r="D163" s="59">
        <f>ROUND(IF('Indicator Data'!D166=0,0.1,IF(LOG('Indicator Data'!D166)&gt;D$194,10,IF(LOG('Indicator Data'!D166)&lt;D$195,0,10-(D$194-LOG('Indicator Data'!D166))/(D$194-D$195)*10))),1)</f>
        <v>0.1</v>
      </c>
      <c r="E163" s="59">
        <f t="shared" ref="E163:E193" si="155">ROUND((10-GEOMEAN(((10-C163)/10*9+1),((10-D163)/10*9+1)))/9*10,1)</f>
        <v>0.1</v>
      </c>
      <c r="F163" s="59">
        <f>ROUND(IF('Indicator Data'!E166="No data",0.1,IF('Indicator Data'!E166=0,0,IF(LOG('Indicator Data'!E166)&gt;F$194,10,IF(LOG('Indicator Data'!E166)&lt;F$195,0,10-(F$194-LOG('Indicator Data'!E166))/(F$194-F$195)*10)))),1)</f>
        <v>9</v>
      </c>
      <c r="G163" s="59">
        <f>ROUND(IF('Indicator Data'!F166=0,0,IF(LOG('Indicator Data'!F166)&gt;G$194,10,IF(LOG('Indicator Data'!F166)&lt;G$195,0,10-(G$194-LOG('Indicator Data'!F166))/(G$194-G$195)*10))),1)</f>
        <v>0</v>
      </c>
      <c r="H163" s="59">
        <f>ROUND(IF('Indicator Data'!G166=0,0,IF(LOG('Indicator Data'!G166)&gt;H$194,10,IF(LOG('Indicator Data'!G166)&lt;H$195,0,10-(H$194-LOG('Indicator Data'!G166))/(H$194-H$195)*10))),1)</f>
        <v>0</v>
      </c>
      <c r="I163" s="59">
        <f>ROUND(IF('Indicator Data'!H166=0,0,IF(LOG('Indicator Data'!H166)&gt;I$194,10,IF(LOG('Indicator Data'!H166)&lt;I$195,0,10-(I$194-LOG('Indicator Data'!H166))/(I$194-I$195)*10))),1)</f>
        <v>0</v>
      </c>
      <c r="J163" s="59">
        <f t="shared" ref="J163:J193" si="156">ROUND((10-GEOMEAN(((10-H163)/10*9+1),((10-I163)/10*9+1)))/9*10,1)</f>
        <v>0</v>
      </c>
      <c r="K163" s="59">
        <f>ROUND(IF('Indicator Data'!I166=0,0,IF(LOG('Indicator Data'!I166)&gt;K$194,10,IF(LOG('Indicator Data'!I166)&lt;K$195,0,10-(K$194-LOG('Indicator Data'!I166))/(K$194-K$195)*10))),1)</f>
        <v>0</v>
      </c>
      <c r="L163" s="59">
        <f t="shared" ref="L163:L193" si="157">ROUND((10-GEOMEAN(((10-J163)/10*9+1),((10-K163)/10*9+1)))/9*10,1)</f>
        <v>0</v>
      </c>
      <c r="M163" s="59">
        <f>ROUND(IF('Indicator Data'!J166=0,0,IF(LOG('Indicator Data'!J166)&gt;M$194,10,IF(LOG('Indicator Data'!J166)&lt;M$195,0,10-(M$194-LOG('Indicator Data'!J166))/(M$194-M$195)*10))),1)</f>
        <v>10</v>
      </c>
      <c r="N163" s="60">
        <f>'Indicator Data'!C166/'Indicator Data'!$BD166</f>
        <v>0</v>
      </c>
      <c r="O163" s="60">
        <f>'Indicator Data'!D166/'Indicator Data'!$BD166</f>
        <v>0</v>
      </c>
      <c r="P163" s="60">
        <f>IF(F163=0.1,0,'Indicator Data'!E166/'Indicator Data'!$BD166)</f>
        <v>9.5782463049890673E-3</v>
      </c>
      <c r="Q163" s="60">
        <f>'Indicator Data'!F166/'Indicator Data'!$BD166</f>
        <v>0</v>
      </c>
      <c r="R163" s="60">
        <f>'Indicator Data'!G166/'Indicator Data'!$BD166</f>
        <v>0</v>
      </c>
      <c r="S163" s="60">
        <f>'Indicator Data'!H166/'Indicator Data'!$BD166</f>
        <v>0</v>
      </c>
      <c r="T163" s="60">
        <f>'Indicator Data'!I166/'Indicator Data'!$BD166</f>
        <v>0</v>
      </c>
      <c r="U163" s="60">
        <f>'Indicator Data'!J166/'Indicator Data'!$BD166</f>
        <v>1.4188172908326033E-2</v>
      </c>
      <c r="V163" s="59">
        <f t="shared" ref="V163:V193" si="158">ROUND(IF(N163&gt;V$194,10,IF(N163&lt;V$195,0,10-(V$194-N163)/(V$194-V$195)*10)),1)</f>
        <v>0</v>
      </c>
      <c r="W163" s="59">
        <f t="shared" ref="W163:W193" si="159">ROUND(IF(O163&gt;W$194,10,IF(O163&lt;W$195,0,10-(W$194-O163)/(W$194-W$195)*10)),1)</f>
        <v>0</v>
      </c>
      <c r="X163" s="59">
        <f t="shared" ref="X163:X193" si="160">ROUND(((10-GEOMEAN(((10-V163)/10*9+1),((10-W163)/10*9+1)))/9*10),1)</f>
        <v>0</v>
      </c>
      <c r="Y163" s="59">
        <f t="shared" ref="Y163:Y193" si="161">ROUND(IF(P163=0,0.1,IF(P163&gt;Y$194,10,IF(P163&lt;Y$195,0,10-(Y$194-P163)/(Y$194-Y$195)*10))),1)</f>
        <v>6.4</v>
      </c>
      <c r="Z163" s="59">
        <f t="shared" ref="Z163:Z193" si="162">ROUND(IF(Q163=0,0,IF(LOG(Q163)&gt;Z$194,10,IF(LOG(Q163)&lt;=Z$195,0,10-(Z$194-LOG(Q163))/(Z$194-Z$195)*10))),1)</f>
        <v>0</v>
      </c>
      <c r="AA163" s="59">
        <f t="shared" ref="AA163:AA193" si="163">ROUND(IF(R163&gt;AA$194,10,IF(R163&lt;AA$195,0,10-(AA$194-R163)/(AA$194-AA$195)*10)),1)</f>
        <v>0</v>
      </c>
      <c r="AB163" s="59">
        <f t="shared" ref="AB163:AB193" si="164">ROUND(IF(S163&gt;AB$194,10,IF(S163&lt;AB$195,0,10-(AB$194-S163)/(AB$194-AB$195)*10)),1)</f>
        <v>0</v>
      </c>
      <c r="AC163" s="59">
        <f t="shared" ref="AC163:AC193" si="165">ROUND(((10-GEOMEAN(((10-AA163)/10*9+1),((10-AB163)/10*9+1)))/9*10),1)</f>
        <v>0</v>
      </c>
      <c r="AD163" s="59">
        <f t="shared" ref="AD163:AD193" si="166">ROUND(IF(T163=0,0,IF(T163&gt;AD$194,10,IF(T163&lt;=AD$195,0,10-(AD$194-T163)/(AD$194-AD$195)*10))),1)</f>
        <v>0</v>
      </c>
      <c r="AE163" s="59">
        <f t="shared" ref="AE163:AE193" si="167">ROUND((10-GEOMEAN(((10-AC163)/10*9+1),((10-AD163)/10*9+1)))/9*10,1)</f>
        <v>0</v>
      </c>
      <c r="AF163" s="59">
        <f t="shared" ref="AF163:AF193" si="168">ROUND(IF(U163&gt;AF$194,10,IF(U163&lt;AF$195,0,10-(AF$194-U163)/(AF$194-AF$195)*10)),1)</f>
        <v>4.7</v>
      </c>
      <c r="AG163" s="59">
        <f>ROUND(IF('Indicator Data'!K166=0,0,IF('Indicator Data'!K166&gt;AG$194,10,IF('Indicator Data'!K166&lt;AG$195,0,10-(AG$194-'Indicator Data'!K166)/(AG$194-AG$195)*10))),1)</f>
        <v>7.1</v>
      </c>
      <c r="AH163" s="59">
        <f t="shared" ref="AH163:AH193" si="169">ROUND(AVERAGE(C163,V163),1)</f>
        <v>0.1</v>
      </c>
      <c r="AI163" s="59">
        <f t="shared" ref="AI163:AI193" si="170">ROUND(AVERAGE(D163,W163),1)</f>
        <v>0.1</v>
      </c>
      <c r="AJ163" s="59">
        <f t="shared" ref="AJ163:AJ193" si="171">ROUND(AVERAGE(AA163,H163),1)</f>
        <v>0</v>
      </c>
      <c r="AK163" s="59">
        <f t="shared" ref="AK163:AK193" si="172">ROUND(AVERAGE(AB163,I163),1)</f>
        <v>0</v>
      </c>
      <c r="AL163" s="59">
        <f t="shared" ref="AL163:AL193" si="173">ROUND((10-GEOMEAN(((10-AJ163)/10*9+1),((10-AK163)/10*9+1)))/9*10,1)</f>
        <v>0</v>
      </c>
      <c r="AM163" s="59">
        <f t="shared" ref="AM163:AM193" si="174">ROUND(AVERAGE(AD163,K163),1)</f>
        <v>0</v>
      </c>
      <c r="AN163" s="59">
        <f t="shared" ref="AN163:AN193" si="175">ROUND((10-GEOMEAN(((10-M163)/10*9+1),((10-AF163)/10*9+1)))/9*10,1)</f>
        <v>8.4</v>
      </c>
      <c r="AO163" s="61">
        <f t="shared" ref="AO163:AO193" si="176">ROUND((10-GEOMEAN(((10-E163)/10*9+1),((10-X163)/10*9+1)))/9*10,1)</f>
        <v>0.1</v>
      </c>
      <c r="AP163" s="61">
        <f t="shared" ref="AP163:AP193" si="177">ROUND(IF(AND(Y163="x",F163="x"),"x",(10-GEOMEAN(((10-F163)/10*9+1),((10-Y163)/10*9+1)))/9*10),1)</f>
        <v>8</v>
      </c>
      <c r="AQ163" s="61">
        <f t="shared" ref="AQ163:AQ193" si="178">ROUND((10-GEOMEAN(((10-G163)/10*9+1),((10-Z163)/10*9+1)))/9*10,1)</f>
        <v>0</v>
      </c>
      <c r="AR163" s="61">
        <f t="shared" ref="AR163:AR193" si="179">ROUND((10-GEOMEAN(((10-L163)/10*9+1),((10-AE163)/10*9+1)))/9*10,1)</f>
        <v>0</v>
      </c>
      <c r="AS163" s="59">
        <f t="shared" ref="AS163:AS193" si="180">ROUND(AVERAGE(AG163,AN163),1)</f>
        <v>7.8</v>
      </c>
      <c r="AT163" s="59">
        <f>IF('Indicator Data'!L166="No data","x",IF('Indicator Data'!BE166&lt;1000,"x",ROUND((IF('Indicator Data'!L166&gt;AT$194,10,IF('Indicator Data'!L166&lt;AT$195,0,10-(AT$194-'Indicator Data'!L166)/(AT$194-AT$195)*10))),1)))</f>
        <v>6.1</v>
      </c>
      <c r="AU163" s="61">
        <f t="shared" ref="AU163:AU193" si="181">ROUND(AVERAGE(AS163,AT163),1)</f>
        <v>7</v>
      </c>
      <c r="AV163" s="62">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4.0999999999999996</v>
      </c>
      <c r="AW163" s="59">
        <f>ROUND(IF('Indicator Data'!M166=0,0,IF('Indicator Data'!M166&gt;AW$194,10,IF('Indicator Data'!M166&lt;AW$195,0,10-(AW$194-'Indicator Data'!M166)/(AW$194-AW$195)*10))),1)</f>
        <v>10</v>
      </c>
      <c r="AX163" s="59">
        <f>ROUND(IF('Indicator Data'!N166=0,0,IF(LOG('Indicator Data'!N166)&gt;LOG(AX$194),10,IF(LOG('Indicator Data'!N166)&lt;LOG(AX$195),0,10-(LOG(AX$194)-LOG('Indicator Data'!N166))/(LOG(AX$194)-LOG(AX$195))*10))),1)</f>
        <v>10</v>
      </c>
      <c r="AY163" s="61">
        <f t="shared" ref="AY163:AY193" si="183">ROUND((10-GEOMEAN(((10-AW163)/10*9+1),((10-AX163)/10*9+1)))/9*10,1)</f>
        <v>10</v>
      </c>
      <c r="AZ163" s="59">
        <f>'Indicator Data'!O166</f>
        <v>0</v>
      </c>
      <c r="BA163" s="59">
        <f>'Indicator Data'!P166</f>
        <v>5</v>
      </c>
      <c r="BB163" s="61">
        <f t="shared" ref="BB163:BB193" si="184">ROUND(IF(AZ163=5,10,IF(BA163=5,9,IF(AZ163=4,8,IF(BA163=4,7,0)))),1)</f>
        <v>9</v>
      </c>
      <c r="BC163" s="62">
        <f t="shared" ref="BC163:BC193" si="185">ROUND(IF(BB163&gt;5,BB163,AY163/10*7),1)</f>
        <v>9</v>
      </c>
      <c r="BD163" s="16"/>
      <c r="BE163" s="108"/>
      <c r="BF163" s="4"/>
    </row>
    <row r="164" spans="1:58" x14ac:dyDescent="0.25">
      <c r="A164" s="132" t="s">
        <v>307</v>
      </c>
      <c r="B164" s="63" t="s">
        <v>306</v>
      </c>
      <c r="C164" s="59">
        <f>ROUND(IF('Indicator Data'!C167=0,0.1,IF(LOG('Indicator Data'!C167)&gt;C$194,10,IF(LOG('Indicator Data'!C167)&lt;C$195,0,10-(C$194-LOG('Indicator Data'!C167))/(C$194-C$195)*10))),1)</f>
        <v>0.1</v>
      </c>
      <c r="D164" s="59">
        <f>ROUND(IF('Indicator Data'!D167=0,0.1,IF(LOG('Indicator Data'!D167)&gt;D$194,10,IF(LOG('Indicator Data'!D167)&lt;D$195,0,10-(D$194-LOG('Indicator Data'!D167))/(D$194-D$195)*10))),1)</f>
        <v>0.1</v>
      </c>
      <c r="E164" s="59">
        <f t="shared" si="155"/>
        <v>0.1</v>
      </c>
      <c r="F164" s="59">
        <f>ROUND(IF('Indicator Data'!E167="No data",0.1,IF('Indicator Data'!E167=0,0,IF(LOG('Indicator Data'!E167)&gt;F$194,10,IF(LOG('Indicator Data'!E167)&lt;F$195,0,10-(F$194-LOG('Indicator Data'!E167))/(F$194-F$195)*10)))),1)</f>
        <v>5.4</v>
      </c>
      <c r="G164" s="59">
        <f>ROUND(IF('Indicator Data'!F167=0,0,IF(LOG('Indicator Data'!F167)&gt;G$194,10,IF(LOG('Indicator Data'!F167)&lt;G$195,0,10-(G$194-LOG('Indicator Data'!F167))/(G$194-G$195)*10))),1)</f>
        <v>1.9</v>
      </c>
      <c r="H164" s="59">
        <f>ROUND(IF('Indicator Data'!G167=0,0,IF(LOG('Indicator Data'!G167)&gt;H$194,10,IF(LOG('Indicator Data'!G167)&lt;H$195,0,10-(H$194-LOG('Indicator Data'!G167))/(H$194-H$195)*10))),1)</f>
        <v>0</v>
      </c>
      <c r="I164" s="59">
        <f>ROUND(IF('Indicator Data'!H167=0,0,IF(LOG('Indicator Data'!H167)&gt;I$194,10,IF(LOG('Indicator Data'!H167)&lt;I$195,0,10-(I$194-LOG('Indicator Data'!H167))/(I$194-I$195)*10))),1)</f>
        <v>0</v>
      </c>
      <c r="J164" s="59">
        <f t="shared" si="156"/>
        <v>0</v>
      </c>
      <c r="K164" s="59">
        <f>ROUND(IF('Indicator Data'!I167=0,0,IF(LOG('Indicator Data'!I167)&gt;K$194,10,IF(LOG('Indicator Data'!I167)&lt;K$195,0,10-(K$194-LOG('Indicator Data'!I167))/(K$194-K$195)*10))),1)</f>
        <v>0</v>
      </c>
      <c r="L164" s="59">
        <f t="shared" si="157"/>
        <v>0</v>
      </c>
      <c r="M164" s="59">
        <f>ROUND(IF('Indicator Data'!J167=0,0,IF(LOG('Indicator Data'!J167)&gt;M$194,10,IF(LOG('Indicator Data'!J167)&lt;M$195,0,10-(M$194-LOG('Indicator Data'!J167))/(M$194-M$195)*10))),1)</f>
        <v>0</v>
      </c>
      <c r="N164" s="60">
        <f>'Indicator Data'!C167/'Indicator Data'!$BD167</f>
        <v>0</v>
      </c>
      <c r="O164" s="60">
        <f>'Indicator Data'!D167/'Indicator Data'!$BD167</f>
        <v>0</v>
      </c>
      <c r="P164" s="60">
        <f>IF(F164=0.1,0,'Indicator Data'!E167/'Indicator Data'!$BD167)</f>
        <v>2.7925456047193233E-2</v>
      </c>
      <c r="Q164" s="60">
        <f>'Indicator Data'!F167/'Indicator Data'!$BD167</f>
        <v>2.647534809489361E-7</v>
      </c>
      <c r="R164" s="60">
        <f>'Indicator Data'!G167/'Indicator Data'!$BD167</f>
        <v>0</v>
      </c>
      <c r="S164" s="60">
        <f>'Indicator Data'!H167/'Indicator Data'!$BD167</f>
        <v>0</v>
      </c>
      <c r="T164" s="60">
        <f>'Indicator Data'!I167/'Indicator Data'!$BD167</f>
        <v>0</v>
      </c>
      <c r="U164" s="60">
        <f>'Indicator Data'!J167/'Indicator Data'!$BD167</f>
        <v>0</v>
      </c>
      <c r="V164" s="59">
        <f t="shared" si="158"/>
        <v>0</v>
      </c>
      <c r="W164" s="59">
        <f t="shared" si="159"/>
        <v>0</v>
      </c>
      <c r="X164" s="59">
        <f t="shared" si="160"/>
        <v>0</v>
      </c>
      <c r="Y164" s="59">
        <f t="shared" si="161"/>
        <v>10</v>
      </c>
      <c r="Z164" s="59">
        <f t="shared" si="162"/>
        <v>4.3</v>
      </c>
      <c r="AA164" s="59">
        <f t="shared" si="163"/>
        <v>0</v>
      </c>
      <c r="AB164" s="59">
        <f t="shared" si="164"/>
        <v>0</v>
      </c>
      <c r="AC164" s="59">
        <f t="shared" si="165"/>
        <v>0</v>
      </c>
      <c r="AD164" s="59">
        <f t="shared" si="166"/>
        <v>0</v>
      </c>
      <c r="AE164" s="59">
        <f t="shared" si="167"/>
        <v>0</v>
      </c>
      <c r="AF164" s="59">
        <f t="shared" si="168"/>
        <v>0</v>
      </c>
      <c r="AG164" s="59">
        <f>ROUND(IF('Indicator Data'!K167=0,0,IF('Indicator Data'!K167&gt;AG$194,10,IF('Indicator Data'!K167&lt;AG$195,0,10-(AG$194-'Indicator Data'!K167)/(AG$194-AG$195)*10))),1)</f>
        <v>0</v>
      </c>
      <c r="AH164" s="59">
        <f t="shared" si="169"/>
        <v>0.1</v>
      </c>
      <c r="AI164" s="59">
        <f t="shared" si="170"/>
        <v>0.1</v>
      </c>
      <c r="AJ164" s="59">
        <f t="shared" si="171"/>
        <v>0</v>
      </c>
      <c r="AK164" s="59">
        <f t="shared" si="172"/>
        <v>0</v>
      </c>
      <c r="AL164" s="59">
        <f t="shared" si="173"/>
        <v>0</v>
      </c>
      <c r="AM164" s="59">
        <f t="shared" si="174"/>
        <v>0</v>
      </c>
      <c r="AN164" s="59">
        <f t="shared" si="175"/>
        <v>0</v>
      </c>
      <c r="AO164" s="61">
        <f t="shared" si="176"/>
        <v>0.1</v>
      </c>
      <c r="AP164" s="61">
        <f t="shared" si="177"/>
        <v>8.6</v>
      </c>
      <c r="AQ164" s="61">
        <f t="shared" si="178"/>
        <v>3.2</v>
      </c>
      <c r="AR164" s="61">
        <f t="shared" si="179"/>
        <v>0</v>
      </c>
      <c r="AS164" s="59">
        <f t="shared" si="180"/>
        <v>0</v>
      </c>
      <c r="AT164" s="59">
        <f>IF('Indicator Data'!L167="No data","x",IF('Indicator Data'!BE167&lt;1000,"x",ROUND((IF('Indicator Data'!L167&gt;AT$194,10,IF('Indicator Data'!L167&lt;AT$195,0,10-(AT$194-'Indicator Data'!L167)/(AT$194-AT$195)*10))),1)))</f>
        <v>3</v>
      </c>
      <c r="AU164" s="61">
        <f t="shared" si="181"/>
        <v>1.5</v>
      </c>
      <c r="AV164" s="62">
        <f t="shared" si="182"/>
        <v>3.6</v>
      </c>
      <c r="AW164" s="59">
        <f>ROUND(IF('Indicator Data'!M167=0,0,IF('Indicator Data'!M167&gt;AW$194,10,IF('Indicator Data'!M167&lt;AW$195,0,10-(AW$194-'Indicator Data'!M167)/(AW$194-AW$195)*10))),1)</f>
        <v>0.1</v>
      </c>
      <c r="AX164" s="59">
        <f>ROUND(IF('Indicator Data'!N167=0,0,IF(LOG('Indicator Data'!N167)&gt;LOG(AX$194),10,IF(LOG('Indicator Data'!N167)&lt;LOG(AX$195),0,10-(LOG(AX$194)-LOG('Indicator Data'!N167))/(LOG(AX$194)-LOG(AX$195))*10))),1)</f>
        <v>0</v>
      </c>
      <c r="AY164" s="61">
        <f t="shared" si="183"/>
        <v>0.1</v>
      </c>
      <c r="AZ164" s="59">
        <f>'Indicator Data'!O167</f>
        <v>0</v>
      </c>
      <c r="BA164" s="59">
        <f>'Indicator Data'!P167</f>
        <v>0</v>
      </c>
      <c r="BB164" s="61">
        <f t="shared" si="184"/>
        <v>0</v>
      </c>
      <c r="BC164" s="62">
        <f t="shared" si="185"/>
        <v>0.1</v>
      </c>
      <c r="BD164" s="16"/>
      <c r="BE164" s="108"/>
      <c r="BF164" s="4"/>
    </row>
    <row r="165" spans="1:58" x14ac:dyDescent="0.25">
      <c r="A165" s="132" t="s">
        <v>309</v>
      </c>
      <c r="B165" s="63" t="s">
        <v>308</v>
      </c>
      <c r="C165" s="59">
        <f>ROUND(IF('Indicator Data'!C168=0,0.1,IF(LOG('Indicator Data'!C168)&gt;C$194,10,IF(LOG('Indicator Data'!C168)&lt;C$195,0,10-(C$194-LOG('Indicator Data'!C168))/(C$194-C$195)*10))),1)</f>
        <v>0.1</v>
      </c>
      <c r="D165" s="59">
        <f>ROUND(IF('Indicator Data'!D168=0,0.1,IF(LOG('Indicator Data'!D168)&gt;D$194,10,IF(LOG('Indicator Data'!D168)&lt;D$195,0,10-(D$194-LOG('Indicator Data'!D168))/(D$194-D$195)*10))),1)</f>
        <v>0.1</v>
      </c>
      <c r="E165" s="59">
        <f t="shared" si="155"/>
        <v>0.1</v>
      </c>
      <c r="F165" s="59">
        <f>ROUND(IF('Indicator Data'!E168="No data",0.1,IF('Indicator Data'!E168=0,0,IF(LOG('Indicator Data'!E168)&gt;F$194,10,IF(LOG('Indicator Data'!E168)&lt;F$195,0,10-(F$194-LOG('Indicator Data'!E168))/(F$194-F$195)*10)))),1)</f>
        <v>4.5999999999999996</v>
      </c>
      <c r="G165" s="59">
        <f>ROUND(IF('Indicator Data'!F168=0,0,IF(LOG('Indicator Data'!F168)&gt;G$194,10,IF(LOG('Indicator Data'!F168)&lt;G$195,0,10-(G$194-LOG('Indicator Data'!F168))/(G$194-G$195)*10))),1)</f>
        <v>0</v>
      </c>
      <c r="H165" s="59">
        <f>ROUND(IF('Indicator Data'!G168=0,0,IF(LOG('Indicator Data'!G168)&gt;H$194,10,IF(LOG('Indicator Data'!G168)&lt;H$195,0,10-(H$194-LOG('Indicator Data'!G168))/(H$194-H$195)*10))),1)</f>
        <v>0.5</v>
      </c>
      <c r="I165" s="59">
        <f>ROUND(IF('Indicator Data'!H168=0,0,IF(LOG('Indicator Data'!H168)&gt;I$194,10,IF(LOG('Indicator Data'!H168)&lt;I$195,0,10-(I$194-LOG('Indicator Data'!H168))/(I$194-I$195)*10))),1)</f>
        <v>0</v>
      </c>
      <c r="J165" s="59">
        <f t="shared" si="156"/>
        <v>0.3</v>
      </c>
      <c r="K165" s="59">
        <f>ROUND(IF('Indicator Data'!I168=0,0,IF(LOG('Indicator Data'!I168)&gt;K$194,10,IF(LOG('Indicator Data'!I168)&lt;K$195,0,10-(K$194-LOG('Indicator Data'!I168))/(K$194-K$195)*10))),1)</f>
        <v>0</v>
      </c>
      <c r="L165" s="59">
        <f t="shared" si="157"/>
        <v>0.2</v>
      </c>
      <c r="M165" s="59">
        <f>ROUND(IF('Indicator Data'!J168=0,0,IF(LOG('Indicator Data'!J168)&gt;M$194,10,IF(LOG('Indicator Data'!J168)&lt;M$195,0,10-(M$194-LOG('Indicator Data'!J168))/(M$194-M$195)*10))),1)</f>
        <v>9.5</v>
      </c>
      <c r="N165" s="60">
        <f>'Indicator Data'!C168/'Indicator Data'!$BD168</f>
        <v>0</v>
      </c>
      <c r="O165" s="60">
        <f>'Indicator Data'!D168/'Indicator Data'!$BD168</f>
        <v>0</v>
      </c>
      <c r="P165" s="60">
        <f>IF(F165=0.1,0,'Indicator Data'!E168/'Indicator Data'!$BD168)</f>
        <v>5.5501172970502805E-3</v>
      </c>
      <c r="Q165" s="60">
        <f>'Indicator Data'!F168/'Indicator Data'!$BD168</f>
        <v>0</v>
      </c>
      <c r="R165" s="60">
        <f>'Indicator Data'!G168/'Indicator Data'!$BD168</f>
        <v>1.2608180901943109E-4</v>
      </c>
      <c r="S165" s="60">
        <f>'Indicator Data'!H168/'Indicator Data'!$BD168</f>
        <v>0</v>
      </c>
      <c r="T165" s="60">
        <f>'Indicator Data'!I168/'Indicator Data'!$BD168</f>
        <v>0</v>
      </c>
      <c r="U165" s="60">
        <f>'Indicator Data'!J168/'Indicator Data'!$BD168</f>
        <v>5.031722631209936E-2</v>
      </c>
      <c r="V165" s="59">
        <f t="shared" si="158"/>
        <v>0</v>
      </c>
      <c r="W165" s="59">
        <f t="shared" si="159"/>
        <v>0</v>
      </c>
      <c r="X165" s="59">
        <f t="shared" si="160"/>
        <v>0</v>
      </c>
      <c r="Y165" s="59">
        <f t="shared" si="161"/>
        <v>3.7</v>
      </c>
      <c r="Z165" s="59">
        <f t="shared" si="162"/>
        <v>0</v>
      </c>
      <c r="AA165" s="59">
        <f t="shared" si="163"/>
        <v>0.1</v>
      </c>
      <c r="AB165" s="59">
        <f t="shared" si="164"/>
        <v>0</v>
      </c>
      <c r="AC165" s="59">
        <f t="shared" si="165"/>
        <v>0.1</v>
      </c>
      <c r="AD165" s="59">
        <f t="shared" si="166"/>
        <v>0</v>
      </c>
      <c r="AE165" s="59">
        <f t="shared" si="167"/>
        <v>0.1</v>
      </c>
      <c r="AF165" s="59">
        <f t="shared" si="168"/>
        <v>10</v>
      </c>
      <c r="AG165" s="59">
        <f>ROUND(IF('Indicator Data'!K168=0,0,IF('Indicator Data'!K168&gt;AG$194,10,IF('Indicator Data'!K168&lt;AG$195,0,10-(AG$194-'Indicator Data'!K168)/(AG$194-AG$195)*10))),1)</f>
        <v>5.0999999999999996</v>
      </c>
      <c r="AH165" s="59">
        <f t="shared" si="169"/>
        <v>0.1</v>
      </c>
      <c r="AI165" s="59">
        <f t="shared" si="170"/>
        <v>0.1</v>
      </c>
      <c r="AJ165" s="59">
        <f t="shared" si="171"/>
        <v>0.3</v>
      </c>
      <c r="AK165" s="59">
        <f t="shared" si="172"/>
        <v>0</v>
      </c>
      <c r="AL165" s="59">
        <f t="shared" si="173"/>
        <v>0.2</v>
      </c>
      <c r="AM165" s="59">
        <f t="shared" si="174"/>
        <v>0</v>
      </c>
      <c r="AN165" s="59">
        <f t="shared" si="175"/>
        <v>9.8000000000000007</v>
      </c>
      <c r="AO165" s="61">
        <f t="shared" si="176"/>
        <v>0.1</v>
      </c>
      <c r="AP165" s="61">
        <f t="shared" si="177"/>
        <v>4.2</v>
      </c>
      <c r="AQ165" s="61">
        <f t="shared" si="178"/>
        <v>0</v>
      </c>
      <c r="AR165" s="61">
        <f t="shared" si="179"/>
        <v>0.2</v>
      </c>
      <c r="AS165" s="59">
        <f t="shared" si="180"/>
        <v>7.5</v>
      </c>
      <c r="AT165" s="59">
        <f>IF('Indicator Data'!L168="No data","x",IF('Indicator Data'!BE168&lt;1000,"x",ROUND((IF('Indicator Data'!L168&gt;AT$194,10,IF('Indicator Data'!L168&lt;AT$195,0,10-(AT$194-'Indicator Data'!L168)/(AT$194-AT$195)*10))),1)))</f>
        <v>3</v>
      </c>
      <c r="AU165" s="61">
        <f t="shared" si="181"/>
        <v>5.3</v>
      </c>
      <c r="AV165" s="62">
        <f t="shared" si="182"/>
        <v>2.2999999999999998</v>
      </c>
      <c r="AW165" s="59">
        <f>ROUND(IF('Indicator Data'!M168=0,0,IF('Indicator Data'!M168&gt;AW$194,10,IF('Indicator Data'!M168&lt;AW$195,0,10-(AW$194-'Indicator Data'!M168)/(AW$194-AW$195)*10))),1)</f>
        <v>0.3</v>
      </c>
      <c r="AX165" s="59">
        <f>ROUND(IF('Indicator Data'!N168=0,0,IF(LOG('Indicator Data'!N168)&gt;LOG(AX$194),10,IF(LOG('Indicator Data'!N168)&lt;LOG(AX$195),0,10-(LOG(AX$194)-LOG('Indicator Data'!N168))/(LOG(AX$194)-LOG(AX$195))*10))),1)</f>
        <v>0</v>
      </c>
      <c r="AY165" s="61">
        <f t="shared" si="183"/>
        <v>0.2</v>
      </c>
      <c r="AZ165" s="59">
        <f>'Indicator Data'!O168</f>
        <v>0</v>
      </c>
      <c r="BA165" s="59">
        <f>'Indicator Data'!P168</f>
        <v>0</v>
      </c>
      <c r="BB165" s="61">
        <f t="shared" si="184"/>
        <v>0</v>
      </c>
      <c r="BC165" s="62">
        <f t="shared" si="185"/>
        <v>0.1</v>
      </c>
      <c r="BD165" s="16"/>
      <c r="BE165" s="108"/>
      <c r="BF165" s="4"/>
    </row>
    <row r="166" spans="1:58" x14ac:dyDescent="0.25">
      <c r="A166" s="132" t="s">
        <v>311</v>
      </c>
      <c r="B166" s="63" t="s">
        <v>310</v>
      </c>
      <c r="C166" s="59">
        <f>ROUND(IF('Indicator Data'!C169=0,0.1,IF(LOG('Indicator Data'!C169)&gt;C$194,10,IF(LOG('Indicator Data'!C169)&lt;C$195,0,10-(C$194-LOG('Indicator Data'!C169))/(C$194-C$195)*10))),1)</f>
        <v>0.1</v>
      </c>
      <c r="D166" s="59">
        <f>ROUND(IF('Indicator Data'!D169=0,0.1,IF(LOG('Indicator Data'!D169)&gt;D$194,10,IF(LOG('Indicator Data'!D169)&lt;D$195,0,10-(D$194-LOG('Indicator Data'!D169))/(D$194-D$195)*10))),1)</f>
        <v>0.1</v>
      </c>
      <c r="E166" s="59">
        <f t="shared" si="155"/>
        <v>0.1</v>
      </c>
      <c r="F166" s="59">
        <f>ROUND(IF('Indicator Data'!E169="No data",0.1,IF('Indicator Data'!E169=0,0,IF(LOG('Indicator Data'!E169)&gt;F$194,10,IF(LOG('Indicator Data'!E169)&lt;F$195,0,10-(F$194-LOG('Indicator Data'!E169))/(F$194-F$195)*10)))),1)</f>
        <v>5.0999999999999996</v>
      </c>
      <c r="G166" s="59">
        <f>ROUND(IF('Indicator Data'!F169=0,0,IF(LOG('Indicator Data'!F169)&gt;G$194,10,IF(LOG('Indicator Data'!F169)&lt;G$195,0,10-(G$194-LOG('Indicator Data'!F169))/(G$194-G$195)*10))),1)</f>
        <v>0</v>
      </c>
      <c r="H166" s="59">
        <f>ROUND(IF('Indicator Data'!G169=0,0,IF(LOG('Indicator Data'!G169)&gt;H$194,10,IF(LOG('Indicator Data'!G169)&lt;H$195,0,10-(H$194-LOG('Indicator Data'!G169))/(H$194-H$195)*10))),1)</f>
        <v>0</v>
      </c>
      <c r="I166" s="59">
        <f>ROUND(IF('Indicator Data'!H169=0,0,IF(LOG('Indicator Data'!H169)&gt;I$194,10,IF(LOG('Indicator Data'!H169)&lt;I$195,0,10-(I$194-LOG('Indicator Data'!H169))/(I$194-I$195)*10))),1)</f>
        <v>0</v>
      </c>
      <c r="J166" s="59">
        <f t="shared" si="156"/>
        <v>0</v>
      </c>
      <c r="K166" s="59">
        <f>ROUND(IF('Indicator Data'!I169=0,0,IF(LOG('Indicator Data'!I169)&gt;K$194,10,IF(LOG('Indicator Data'!I169)&lt;K$195,0,10-(K$194-LOG('Indicator Data'!I169))/(K$194-K$195)*10))),1)</f>
        <v>0</v>
      </c>
      <c r="L166" s="59">
        <f t="shared" si="157"/>
        <v>0</v>
      </c>
      <c r="M166" s="59">
        <f>ROUND(IF('Indicator Data'!J169=0,0,IF(LOG('Indicator Data'!J169)&gt;M$194,10,IF(LOG('Indicator Data'!J169)&lt;M$195,0,10-(M$194-LOG('Indicator Data'!J169))/(M$194-M$195)*10))),1)</f>
        <v>0</v>
      </c>
      <c r="N166" s="60">
        <f>'Indicator Data'!C169/'Indicator Data'!$BD169</f>
        <v>0</v>
      </c>
      <c r="O166" s="60">
        <f>'Indicator Data'!D169/'Indicator Data'!$BD169</f>
        <v>0</v>
      </c>
      <c r="P166" s="60">
        <f>IF(F166=0.1,0,'Indicator Data'!E169/'Indicator Data'!$BD169)</f>
        <v>1.1739585122246959E-3</v>
      </c>
      <c r="Q166" s="60">
        <f>'Indicator Data'!F169/'Indicator Data'!$BD169</f>
        <v>0</v>
      </c>
      <c r="R166" s="60">
        <f>'Indicator Data'!G169/'Indicator Data'!$BD169</f>
        <v>0</v>
      </c>
      <c r="S166" s="60">
        <f>'Indicator Data'!H169/'Indicator Data'!$BD169</f>
        <v>0</v>
      </c>
      <c r="T166" s="60">
        <f>'Indicator Data'!I169/'Indicator Data'!$BD169</f>
        <v>0</v>
      </c>
      <c r="U166" s="60">
        <f>'Indicator Data'!J169/'Indicator Data'!$BD169</f>
        <v>0</v>
      </c>
      <c r="V166" s="59">
        <f t="shared" si="158"/>
        <v>0</v>
      </c>
      <c r="W166" s="59">
        <f t="shared" si="159"/>
        <v>0</v>
      </c>
      <c r="X166" s="59">
        <f t="shared" si="160"/>
        <v>0</v>
      </c>
      <c r="Y166" s="59">
        <f t="shared" si="161"/>
        <v>0.8</v>
      </c>
      <c r="Z166" s="59">
        <f t="shared" si="162"/>
        <v>0</v>
      </c>
      <c r="AA166" s="59">
        <f t="shared" si="163"/>
        <v>0</v>
      </c>
      <c r="AB166" s="59">
        <f t="shared" si="164"/>
        <v>0</v>
      </c>
      <c r="AC166" s="59">
        <f t="shared" si="165"/>
        <v>0</v>
      </c>
      <c r="AD166" s="59">
        <f t="shared" si="166"/>
        <v>0</v>
      </c>
      <c r="AE166" s="59">
        <f t="shared" si="167"/>
        <v>0</v>
      </c>
      <c r="AF166" s="59">
        <f t="shared" si="168"/>
        <v>0</v>
      </c>
      <c r="AG166" s="59">
        <f>ROUND(IF('Indicator Data'!K169=0,0,IF('Indicator Data'!K169&gt;AG$194,10,IF('Indicator Data'!K169&lt;AG$195,0,10-(AG$194-'Indicator Data'!K169)/(AG$194-AG$195)*10))),1)</f>
        <v>0</v>
      </c>
      <c r="AH166" s="59">
        <f t="shared" si="169"/>
        <v>0.1</v>
      </c>
      <c r="AI166" s="59">
        <f t="shared" si="170"/>
        <v>0.1</v>
      </c>
      <c r="AJ166" s="59">
        <f t="shared" si="171"/>
        <v>0</v>
      </c>
      <c r="AK166" s="59">
        <f t="shared" si="172"/>
        <v>0</v>
      </c>
      <c r="AL166" s="59">
        <f t="shared" si="173"/>
        <v>0</v>
      </c>
      <c r="AM166" s="59">
        <f t="shared" si="174"/>
        <v>0</v>
      </c>
      <c r="AN166" s="59">
        <f t="shared" si="175"/>
        <v>0</v>
      </c>
      <c r="AO166" s="61">
        <f t="shared" si="176"/>
        <v>0.1</v>
      </c>
      <c r="AP166" s="61">
        <f t="shared" si="177"/>
        <v>3.2</v>
      </c>
      <c r="AQ166" s="61">
        <f t="shared" si="178"/>
        <v>0</v>
      </c>
      <c r="AR166" s="61">
        <f t="shared" si="179"/>
        <v>0</v>
      </c>
      <c r="AS166" s="59">
        <f t="shared" si="180"/>
        <v>0</v>
      </c>
      <c r="AT166" s="59">
        <f>IF('Indicator Data'!L169="No data","x",IF('Indicator Data'!BE169&lt;1000,"x",ROUND((IF('Indicator Data'!L169&gt;AT$194,10,IF('Indicator Data'!L169&lt;AT$195,0,10-(AT$194-'Indicator Data'!L169)/(AT$194-AT$195)*10))),1)))</f>
        <v>3</v>
      </c>
      <c r="AU166" s="61">
        <f t="shared" si="181"/>
        <v>1.5</v>
      </c>
      <c r="AV166" s="62">
        <f t="shared" si="182"/>
        <v>1</v>
      </c>
      <c r="AW166" s="59">
        <f>ROUND(IF('Indicator Data'!M169=0,0,IF('Indicator Data'!M169&gt;AW$194,10,IF('Indicator Data'!M169&lt;AW$195,0,10-(AW$194-'Indicator Data'!M169)/(AW$194-AW$195)*10))),1)</f>
        <v>0.1</v>
      </c>
      <c r="AX166" s="59">
        <f>ROUND(IF('Indicator Data'!N169=0,0,IF(LOG('Indicator Data'!N169)&gt;LOG(AX$194),10,IF(LOG('Indicator Data'!N169)&lt;LOG(AX$195),0,10-(LOG(AX$194)-LOG('Indicator Data'!N169))/(LOG(AX$194)-LOG(AX$195))*10))),1)</f>
        <v>0.2</v>
      </c>
      <c r="AY166" s="61">
        <f t="shared" si="183"/>
        <v>0.2</v>
      </c>
      <c r="AZ166" s="59">
        <f>'Indicator Data'!O169</f>
        <v>0</v>
      </c>
      <c r="BA166" s="59">
        <f>'Indicator Data'!P169</f>
        <v>0</v>
      </c>
      <c r="BB166" s="61">
        <f t="shared" si="184"/>
        <v>0</v>
      </c>
      <c r="BC166" s="62">
        <f t="shared" si="185"/>
        <v>0.1</v>
      </c>
      <c r="BD166" s="16"/>
      <c r="BE166" s="108"/>
      <c r="BF166" s="4"/>
    </row>
    <row r="167" spans="1:58" x14ac:dyDescent="0.25">
      <c r="A167" s="132" t="s">
        <v>313</v>
      </c>
      <c r="B167" s="63" t="s">
        <v>312</v>
      </c>
      <c r="C167" s="59">
        <f>ROUND(IF('Indicator Data'!C170=0,0.1,IF(LOG('Indicator Data'!C170)&gt;C$194,10,IF(LOG('Indicator Data'!C170)&lt;C$195,0,10-(C$194-LOG('Indicator Data'!C170))/(C$194-C$195)*10))),1)</f>
        <v>7</v>
      </c>
      <c r="D167" s="59">
        <f>ROUND(IF('Indicator Data'!D170=0,0.1,IF(LOG('Indicator Data'!D170)&gt;D$194,10,IF(LOG('Indicator Data'!D170)&lt;D$195,0,10-(D$194-LOG('Indicator Data'!D170))/(D$194-D$195)*10))),1)</f>
        <v>0.1</v>
      </c>
      <c r="E167" s="59">
        <f t="shared" si="155"/>
        <v>4.4000000000000004</v>
      </c>
      <c r="F167" s="59">
        <f>ROUND(IF('Indicator Data'!E170="No data",0.1,IF('Indicator Data'!E170=0,0,IF(LOG('Indicator Data'!E170)&gt;F$194,10,IF(LOG('Indicator Data'!E170)&lt;F$195,0,10-(F$194-LOG('Indicator Data'!E170))/(F$194-F$195)*10)))),1)</f>
        <v>6</v>
      </c>
      <c r="G167" s="59">
        <f>ROUND(IF('Indicator Data'!F170=0,0,IF(LOG('Indicator Data'!F170)&gt;G$194,10,IF(LOG('Indicator Data'!F170)&lt;G$195,0,10-(G$194-LOG('Indicator Data'!F170))/(G$194-G$195)*10))),1)</f>
        <v>0</v>
      </c>
      <c r="H167" s="59">
        <f>ROUND(IF('Indicator Data'!G170=0,0,IF(LOG('Indicator Data'!G170)&gt;H$194,10,IF(LOG('Indicator Data'!G170)&lt;H$195,0,10-(H$194-LOG('Indicator Data'!G170))/(H$194-H$195)*10))),1)</f>
        <v>0</v>
      </c>
      <c r="I167" s="59">
        <f>ROUND(IF('Indicator Data'!H170=0,0,IF(LOG('Indicator Data'!H170)&gt;I$194,10,IF(LOG('Indicator Data'!H170)&lt;I$195,0,10-(I$194-LOG('Indicator Data'!H170))/(I$194-I$195)*10))),1)</f>
        <v>0</v>
      </c>
      <c r="J167" s="59">
        <f t="shared" si="156"/>
        <v>0</v>
      </c>
      <c r="K167" s="59">
        <f>ROUND(IF('Indicator Data'!I170=0,0,IF(LOG('Indicator Data'!I170)&gt;K$194,10,IF(LOG('Indicator Data'!I170)&lt;K$195,0,10-(K$194-LOG('Indicator Data'!I170))/(K$194-K$195)*10))),1)</f>
        <v>0</v>
      </c>
      <c r="L167" s="59">
        <f t="shared" si="157"/>
        <v>0</v>
      </c>
      <c r="M167" s="59">
        <f>ROUND(IF('Indicator Data'!J170=0,0,IF(LOG('Indicator Data'!J170)&gt;M$194,10,IF(LOG('Indicator Data'!J170)&lt;M$195,0,10-(M$194-LOG('Indicator Data'!J170))/(M$194-M$195)*10))),1)</f>
        <v>0</v>
      </c>
      <c r="N167" s="60">
        <f>'Indicator Data'!C170/'Indicator Data'!$BD170</f>
        <v>7.4367794297780206E-4</v>
      </c>
      <c r="O167" s="60">
        <f>'Indicator Data'!D170/'Indicator Data'!$BD170</f>
        <v>0</v>
      </c>
      <c r="P167" s="60">
        <f>IF(F167=0.1,0,'Indicator Data'!E170/'Indicator Data'!$BD170)</f>
        <v>3.1835524766924334E-3</v>
      </c>
      <c r="Q167" s="60">
        <f>'Indicator Data'!F170/'Indicator Data'!$BD170</f>
        <v>0</v>
      </c>
      <c r="R167" s="60">
        <f>'Indicator Data'!G170/'Indicator Data'!$BD170</f>
        <v>0</v>
      </c>
      <c r="S167" s="60">
        <f>'Indicator Data'!H170/'Indicator Data'!$BD170</f>
        <v>0</v>
      </c>
      <c r="T167" s="60">
        <f>'Indicator Data'!I170/'Indicator Data'!$BD170</f>
        <v>0</v>
      </c>
      <c r="U167" s="60">
        <f>'Indicator Data'!J170/'Indicator Data'!$BD170</f>
        <v>0</v>
      </c>
      <c r="V167" s="59">
        <f t="shared" si="158"/>
        <v>3.7</v>
      </c>
      <c r="W167" s="59">
        <f t="shared" si="159"/>
        <v>0</v>
      </c>
      <c r="X167" s="59">
        <f t="shared" si="160"/>
        <v>2</v>
      </c>
      <c r="Y167" s="59">
        <f t="shared" si="161"/>
        <v>2.1</v>
      </c>
      <c r="Z167" s="59">
        <f t="shared" si="162"/>
        <v>0</v>
      </c>
      <c r="AA167" s="59">
        <f t="shared" si="163"/>
        <v>0</v>
      </c>
      <c r="AB167" s="59">
        <f t="shared" si="164"/>
        <v>0</v>
      </c>
      <c r="AC167" s="59">
        <f t="shared" si="165"/>
        <v>0</v>
      </c>
      <c r="AD167" s="59">
        <f t="shared" si="166"/>
        <v>0</v>
      </c>
      <c r="AE167" s="59">
        <f t="shared" si="167"/>
        <v>0</v>
      </c>
      <c r="AF167" s="59">
        <f t="shared" si="168"/>
        <v>0</v>
      </c>
      <c r="AG167" s="59">
        <f>ROUND(IF('Indicator Data'!K170=0,0,IF('Indicator Data'!K170&gt;AG$194,10,IF('Indicator Data'!K170&lt;AG$195,0,10-(AG$194-'Indicator Data'!K170)/(AG$194-AG$195)*10))),1)</f>
        <v>0</v>
      </c>
      <c r="AH167" s="59">
        <f t="shared" si="169"/>
        <v>5.4</v>
      </c>
      <c r="AI167" s="59">
        <f t="shared" si="170"/>
        <v>0.1</v>
      </c>
      <c r="AJ167" s="59">
        <f t="shared" si="171"/>
        <v>0</v>
      </c>
      <c r="AK167" s="59">
        <f t="shared" si="172"/>
        <v>0</v>
      </c>
      <c r="AL167" s="59">
        <f t="shared" si="173"/>
        <v>0</v>
      </c>
      <c r="AM167" s="59">
        <f t="shared" si="174"/>
        <v>0</v>
      </c>
      <c r="AN167" s="59">
        <f t="shared" si="175"/>
        <v>0</v>
      </c>
      <c r="AO167" s="61">
        <f t="shared" si="176"/>
        <v>3.3</v>
      </c>
      <c r="AP167" s="61">
        <f t="shared" si="177"/>
        <v>4.3</v>
      </c>
      <c r="AQ167" s="61">
        <f t="shared" si="178"/>
        <v>0</v>
      </c>
      <c r="AR167" s="61">
        <f t="shared" si="179"/>
        <v>0</v>
      </c>
      <c r="AS167" s="59">
        <f t="shared" si="180"/>
        <v>0</v>
      </c>
      <c r="AT167" s="59">
        <f>IF('Indicator Data'!L170="No data","x",IF('Indicator Data'!BE170&lt;1000,"x",ROUND((IF('Indicator Data'!L170&gt;AT$194,10,IF('Indicator Data'!L170&lt;AT$195,0,10-(AT$194-'Indicator Data'!L170)/(AT$194-AT$195)*10))),1)))</f>
        <v>1</v>
      </c>
      <c r="AU167" s="61">
        <f t="shared" si="181"/>
        <v>0.5</v>
      </c>
      <c r="AV167" s="62">
        <f t="shared" si="182"/>
        <v>1.8</v>
      </c>
      <c r="AW167" s="59">
        <f>ROUND(IF('Indicator Data'!M170=0,0,IF('Indicator Data'!M170&gt;AW$194,10,IF('Indicator Data'!M170&lt;AW$195,0,10-(AW$194-'Indicator Data'!M170)/(AW$194-AW$195)*10))),1)</f>
        <v>0.3</v>
      </c>
      <c r="AX167" s="59">
        <f>ROUND(IF('Indicator Data'!N170=0,0,IF(LOG('Indicator Data'!N170)&gt;LOG(AX$194),10,IF(LOG('Indicator Data'!N170)&lt;LOG(AX$195),0,10-(LOG(AX$194)-LOG('Indicator Data'!N170))/(LOG(AX$194)-LOG(AX$195))*10))),1)</f>
        <v>0</v>
      </c>
      <c r="AY167" s="61">
        <f t="shared" si="183"/>
        <v>0.2</v>
      </c>
      <c r="AZ167" s="59">
        <f>'Indicator Data'!O170</f>
        <v>0</v>
      </c>
      <c r="BA167" s="59">
        <f>'Indicator Data'!P170</f>
        <v>0</v>
      </c>
      <c r="BB167" s="61">
        <f t="shared" si="184"/>
        <v>0</v>
      </c>
      <c r="BC167" s="62">
        <f t="shared" si="185"/>
        <v>0.1</v>
      </c>
      <c r="BD167" s="16"/>
      <c r="BE167" s="108"/>
      <c r="BF167" s="4"/>
    </row>
    <row r="168" spans="1:58" x14ac:dyDescent="0.25">
      <c r="A168" s="132" t="s">
        <v>849</v>
      </c>
      <c r="B168" s="63" t="s">
        <v>314</v>
      </c>
      <c r="C168" s="59">
        <f>ROUND(IF('Indicator Data'!C171=0,0.1,IF(LOG('Indicator Data'!C171)&gt;C$194,10,IF(LOG('Indicator Data'!C171)&lt;C$195,0,10-(C$194-LOG('Indicator Data'!C171))/(C$194-C$195)*10))),1)</f>
        <v>8.8000000000000007</v>
      </c>
      <c r="D168" s="59">
        <f>ROUND(IF('Indicator Data'!D171=0,0.1,IF(LOG('Indicator Data'!D171)&gt;D$194,10,IF(LOG('Indicator Data'!D171)&lt;D$195,0,10-(D$194-LOG('Indicator Data'!D171))/(D$194-D$195)*10))),1)</f>
        <v>2.5</v>
      </c>
      <c r="E168" s="59">
        <f t="shared" si="155"/>
        <v>6.7</v>
      </c>
      <c r="F168" s="59">
        <f>ROUND(IF('Indicator Data'!E171="No data",0.1,IF('Indicator Data'!E171=0,0,IF(LOG('Indicator Data'!E171)&gt;F$194,10,IF(LOG('Indicator Data'!E171)&lt;F$195,0,10-(F$194-LOG('Indicator Data'!E171))/(F$194-F$195)*10)))),1)</f>
        <v>7.1</v>
      </c>
      <c r="G168" s="59">
        <f>ROUND(IF('Indicator Data'!F171=0,0,IF(LOG('Indicator Data'!F171)&gt;G$194,10,IF(LOG('Indicator Data'!F171)&lt;G$195,0,10-(G$194-LOG('Indicator Data'!F171))/(G$194-G$195)*10))),1)</f>
        <v>5.5</v>
      </c>
      <c r="H168" s="59">
        <f>ROUND(IF('Indicator Data'!G171=0,0,IF(LOG('Indicator Data'!G171)&gt;H$194,10,IF(LOG('Indicator Data'!G171)&lt;H$195,0,10-(H$194-LOG('Indicator Data'!G171))/(H$194-H$195)*10))),1)</f>
        <v>0</v>
      </c>
      <c r="I168" s="59">
        <f>ROUND(IF('Indicator Data'!H171=0,0,IF(LOG('Indicator Data'!H171)&gt;I$194,10,IF(LOG('Indicator Data'!H171)&lt;I$195,0,10-(I$194-LOG('Indicator Data'!H171))/(I$194-I$195)*10))),1)</f>
        <v>0</v>
      </c>
      <c r="J168" s="59">
        <f t="shared" si="156"/>
        <v>0</v>
      </c>
      <c r="K168" s="59">
        <f>ROUND(IF('Indicator Data'!I171=0,0,IF(LOG('Indicator Data'!I171)&gt;K$194,10,IF(LOG('Indicator Data'!I171)&lt;K$195,0,10-(K$194-LOG('Indicator Data'!I171))/(K$194-K$195)*10))),1)</f>
        <v>0</v>
      </c>
      <c r="L168" s="59">
        <f t="shared" si="157"/>
        <v>0</v>
      </c>
      <c r="M168" s="59">
        <f>ROUND(IF('Indicator Data'!J171=0,0,IF(LOG('Indicator Data'!J171)&gt;M$194,10,IF(LOG('Indicator Data'!J171)&lt;M$195,0,10-(M$194-LOG('Indicator Data'!J171))/(M$194-M$195)*10))),1)</f>
        <v>9.1999999999999993</v>
      </c>
      <c r="N168" s="60">
        <f>'Indicator Data'!C171/'Indicator Data'!$BD171</f>
        <v>1.7239570770915286E-3</v>
      </c>
      <c r="O168" s="60">
        <f>'Indicator Data'!D171/'Indicator Data'!$BD171</f>
        <v>3.0990025015774706E-6</v>
      </c>
      <c r="P168" s="60">
        <f>IF(F168=0.1,0,'Indicator Data'!E171/'Indicator Data'!$BD171)</f>
        <v>3.7865683765003328E-3</v>
      </c>
      <c r="Q168" s="60">
        <f>'Indicator Data'!F171/'Indicator Data'!$BD171</f>
        <v>1.0977565075856038E-6</v>
      </c>
      <c r="R168" s="60">
        <f>'Indicator Data'!G171/'Indicator Data'!$BD171</f>
        <v>0</v>
      </c>
      <c r="S168" s="60">
        <f>'Indicator Data'!H171/'Indicator Data'!$BD171</f>
        <v>0</v>
      </c>
      <c r="T168" s="60">
        <f>'Indicator Data'!I171/'Indicator Data'!$BD171</f>
        <v>0</v>
      </c>
      <c r="U168" s="60">
        <f>'Indicator Data'!J171/'Indicator Data'!$BD171</f>
        <v>2.6767711165751906E-3</v>
      </c>
      <c r="V168" s="59">
        <f t="shared" si="158"/>
        <v>8.6</v>
      </c>
      <c r="W168" s="59">
        <f t="shared" si="159"/>
        <v>0</v>
      </c>
      <c r="X168" s="59">
        <f t="shared" si="160"/>
        <v>5.8</v>
      </c>
      <c r="Y168" s="59">
        <f t="shared" si="161"/>
        <v>2.5</v>
      </c>
      <c r="Z168" s="59">
        <f t="shared" si="162"/>
        <v>5.6</v>
      </c>
      <c r="AA168" s="59">
        <f t="shared" si="163"/>
        <v>0</v>
      </c>
      <c r="AB168" s="59">
        <f t="shared" si="164"/>
        <v>0</v>
      </c>
      <c r="AC168" s="59">
        <f t="shared" si="165"/>
        <v>0</v>
      </c>
      <c r="AD168" s="59">
        <f t="shared" si="166"/>
        <v>0</v>
      </c>
      <c r="AE168" s="59">
        <f t="shared" si="167"/>
        <v>0</v>
      </c>
      <c r="AF168" s="59">
        <f t="shared" si="168"/>
        <v>0.9</v>
      </c>
      <c r="AG168" s="59">
        <f>ROUND(IF('Indicator Data'!K171=0,0,IF('Indicator Data'!K171&gt;AG$194,10,IF('Indicator Data'!K171&lt;AG$195,0,10-(AG$194-'Indicator Data'!K171)/(AG$194-AG$195)*10))),1)</f>
        <v>2</v>
      </c>
      <c r="AH168" s="59">
        <f t="shared" si="169"/>
        <v>8.6999999999999993</v>
      </c>
      <c r="AI168" s="59">
        <f t="shared" si="170"/>
        <v>1.3</v>
      </c>
      <c r="AJ168" s="59">
        <f t="shared" si="171"/>
        <v>0</v>
      </c>
      <c r="AK168" s="59">
        <f t="shared" si="172"/>
        <v>0</v>
      </c>
      <c r="AL168" s="59">
        <f t="shared" si="173"/>
        <v>0</v>
      </c>
      <c r="AM168" s="59">
        <f t="shared" si="174"/>
        <v>0</v>
      </c>
      <c r="AN168" s="59">
        <f t="shared" si="175"/>
        <v>6.7</v>
      </c>
      <c r="AO168" s="61">
        <f t="shared" si="176"/>
        <v>6.3</v>
      </c>
      <c r="AP168" s="61">
        <f t="shared" si="177"/>
        <v>5.2</v>
      </c>
      <c r="AQ168" s="61">
        <f t="shared" si="178"/>
        <v>5.6</v>
      </c>
      <c r="AR168" s="61">
        <f t="shared" si="179"/>
        <v>0</v>
      </c>
      <c r="AS168" s="59">
        <f t="shared" si="180"/>
        <v>4.4000000000000004</v>
      </c>
      <c r="AT168" s="59">
        <f>IF('Indicator Data'!L171="No data","x",IF('Indicator Data'!BE171&lt;1000,"x",ROUND((IF('Indicator Data'!L171&gt;AT$194,10,IF('Indicator Data'!L171&lt;AT$195,0,10-(AT$194-'Indicator Data'!L171)/(AT$194-AT$195)*10))),1)))</f>
        <v>10</v>
      </c>
      <c r="AU168" s="61">
        <f t="shared" si="181"/>
        <v>7.2</v>
      </c>
      <c r="AV168" s="62">
        <f t="shared" si="182"/>
        <v>5.3</v>
      </c>
      <c r="AW168" s="59">
        <f>ROUND(IF('Indicator Data'!M171=0,0,IF('Indicator Data'!M171&gt;AW$194,10,IF('Indicator Data'!M171&lt;AW$195,0,10-(AW$194-'Indicator Data'!M171)/(AW$194-AW$195)*10))),1)</f>
        <v>10</v>
      </c>
      <c r="AX168" s="59">
        <f>ROUND(IF('Indicator Data'!N171=0,0,IF(LOG('Indicator Data'!N171)&gt;LOG(AX$194),10,IF(LOG('Indicator Data'!N171)&lt;LOG(AX$195),0,10-(LOG(AX$194)-LOG('Indicator Data'!N171))/(LOG(AX$194)-LOG(AX$195))*10))),1)</f>
        <v>10</v>
      </c>
      <c r="AY168" s="61">
        <f t="shared" si="183"/>
        <v>10</v>
      </c>
      <c r="AZ168" s="59">
        <f>'Indicator Data'!O171</f>
        <v>5</v>
      </c>
      <c r="BA168" s="59">
        <f>'Indicator Data'!P171</f>
        <v>5</v>
      </c>
      <c r="BB168" s="61">
        <f t="shared" si="184"/>
        <v>10</v>
      </c>
      <c r="BC168" s="62">
        <f t="shared" si="185"/>
        <v>10</v>
      </c>
      <c r="BD168" s="16"/>
      <c r="BE168" s="108"/>
      <c r="BF168" s="4"/>
    </row>
    <row r="169" spans="1:58" x14ac:dyDescent="0.25">
      <c r="A169" s="132" t="s">
        <v>317</v>
      </c>
      <c r="B169" s="63" t="s">
        <v>316</v>
      </c>
      <c r="C169" s="59">
        <f>ROUND(IF('Indicator Data'!C172=0,0.1,IF(LOG('Indicator Data'!C172)&gt;C$194,10,IF(LOG('Indicator Data'!C172)&lt;C$195,0,10-(C$194-LOG('Indicator Data'!C172))/(C$194-C$195)*10))),1)</f>
        <v>8.1</v>
      </c>
      <c r="D169" s="59">
        <f>ROUND(IF('Indicator Data'!D172=0,0.1,IF(LOG('Indicator Data'!D172)&gt;D$194,10,IF(LOG('Indicator Data'!D172)&lt;D$195,0,10-(D$194-LOG('Indicator Data'!D172))/(D$194-D$195)*10))),1)</f>
        <v>10</v>
      </c>
      <c r="E169" s="59">
        <f t="shared" si="155"/>
        <v>9.3000000000000007</v>
      </c>
      <c r="F169" s="59">
        <f>ROUND(IF('Indicator Data'!E172="No data",0.1,IF('Indicator Data'!E172=0,0,IF(LOG('Indicator Data'!E172)&gt;F$194,10,IF(LOG('Indicator Data'!E172)&lt;F$195,0,10-(F$194-LOG('Indicator Data'!E172))/(F$194-F$195)*10)))),1)</f>
        <v>6.7</v>
      </c>
      <c r="G169" s="59">
        <f>ROUND(IF('Indicator Data'!F172=0,0,IF(LOG('Indicator Data'!F172)&gt;G$194,10,IF(LOG('Indicator Data'!F172)&lt;G$195,0,10-(G$194-LOG('Indicator Data'!F172))/(G$194-G$195)*10))),1)</f>
        <v>0</v>
      </c>
      <c r="H169" s="59">
        <f>ROUND(IF('Indicator Data'!G172=0,0,IF(LOG('Indicator Data'!G172)&gt;H$194,10,IF(LOG('Indicator Data'!G172)&lt;H$195,0,10-(H$194-LOG('Indicator Data'!G172))/(H$194-H$195)*10))),1)</f>
        <v>0</v>
      </c>
      <c r="I169" s="59">
        <f>ROUND(IF('Indicator Data'!H172=0,0,IF(LOG('Indicator Data'!H172)&gt;I$194,10,IF(LOG('Indicator Data'!H172)&lt;I$195,0,10-(I$194-LOG('Indicator Data'!H172))/(I$194-I$195)*10))),1)</f>
        <v>0</v>
      </c>
      <c r="J169" s="59">
        <f t="shared" si="156"/>
        <v>0</v>
      </c>
      <c r="K169" s="59">
        <f>ROUND(IF('Indicator Data'!I172=0,0,IF(LOG('Indicator Data'!I172)&gt;K$194,10,IF(LOG('Indicator Data'!I172)&lt;K$195,0,10-(K$194-LOG('Indicator Data'!I172))/(K$194-K$195)*10))),1)</f>
        <v>0</v>
      </c>
      <c r="L169" s="59">
        <f t="shared" si="157"/>
        <v>0</v>
      </c>
      <c r="M169" s="59">
        <f>ROUND(IF('Indicator Data'!J172=0,0,IF(LOG('Indicator Data'!J172)&gt;M$194,10,IF(LOG('Indicator Data'!J172)&lt;M$195,0,10-(M$194-LOG('Indicator Data'!J172))/(M$194-M$195)*10))),1)</f>
        <v>10</v>
      </c>
      <c r="N169" s="60">
        <f>'Indicator Data'!C172/'Indicator Data'!$BD172</f>
        <v>2.1119897102333056E-3</v>
      </c>
      <c r="O169" s="60">
        <f>'Indicator Data'!D172/'Indicator Data'!$BD172</f>
        <v>1.337248170851141E-3</v>
      </c>
      <c r="P169" s="60">
        <f>IF(F169=0.1,0,'Indicator Data'!E172/'Indicator Data'!$BD172)</f>
        <v>5.725011605090171E-3</v>
      </c>
      <c r="Q169" s="60">
        <f>'Indicator Data'!F172/'Indicator Data'!$BD172</f>
        <v>0</v>
      </c>
      <c r="R169" s="60">
        <f>'Indicator Data'!G172/'Indicator Data'!$BD172</f>
        <v>0</v>
      </c>
      <c r="S169" s="60">
        <f>'Indicator Data'!H172/'Indicator Data'!$BD172</f>
        <v>0</v>
      </c>
      <c r="T169" s="60">
        <f>'Indicator Data'!I172/'Indicator Data'!$BD172</f>
        <v>0</v>
      </c>
      <c r="U169" s="60">
        <f>'Indicator Data'!J172/'Indicator Data'!$BD172</f>
        <v>1.3625671559914627E-2</v>
      </c>
      <c r="V169" s="59">
        <f t="shared" si="158"/>
        <v>10</v>
      </c>
      <c r="W169" s="59">
        <f t="shared" si="159"/>
        <v>10</v>
      </c>
      <c r="X169" s="59">
        <f t="shared" si="160"/>
        <v>10</v>
      </c>
      <c r="Y169" s="59">
        <f t="shared" si="161"/>
        <v>3.8</v>
      </c>
      <c r="Z169" s="59">
        <f t="shared" si="162"/>
        <v>0</v>
      </c>
      <c r="AA169" s="59">
        <f t="shared" si="163"/>
        <v>0</v>
      </c>
      <c r="AB169" s="59">
        <f t="shared" si="164"/>
        <v>0</v>
      </c>
      <c r="AC169" s="59">
        <f t="shared" si="165"/>
        <v>0</v>
      </c>
      <c r="AD169" s="59">
        <f t="shared" si="166"/>
        <v>0</v>
      </c>
      <c r="AE169" s="59">
        <f t="shared" si="167"/>
        <v>0</v>
      </c>
      <c r="AF169" s="59">
        <f t="shared" si="168"/>
        <v>4.5</v>
      </c>
      <c r="AG169" s="59">
        <f>ROUND(IF('Indicator Data'!K172=0,0,IF('Indicator Data'!K172&gt;AG$194,10,IF('Indicator Data'!K172&lt;AG$195,0,10-(AG$194-'Indicator Data'!K172)/(AG$194-AG$195)*10))),1)</f>
        <v>2</v>
      </c>
      <c r="AH169" s="59">
        <f t="shared" si="169"/>
        <v>9.1</v>
      </c>
      <c r="AI169" s="59">
        <f t="shared" si="170"/>
        <v>10</v>
      </c>
      <c r="AJ169" s="59">
        <f t="shared" si="171"/>
        <v>0</v>
      </c>
      <c r="AK169" s="59">
        <f t="shared" si="172"/>
        <v>0</v>
      </c>
      <c r="AL169" s="59">
        <f t="shared" si="173"/>
        <v>0</v>
      </c>
      <c r="AM169" s="59">
        <f t="shared" si="174"/>
        <v>0</v>
      </c>
      <c r="AN169" s="59">
        <f t="shared" si="175"/>
        <v>8.4</v>
      </c>
      <c r="AO169" s="61">
        <f t="shared" si="176"/>
        <v>9.6999999999999993</v>
      </c>
      <c r="AP169" s="61">
        <f t="shared" si="177"/>
        <v>5.4</v>
      </c>
      <c r="AQ169" s="61">
        <f t="shared" si="178"/>
        <v>0</v>
      </c>
      <c r="AR169" s="61">
        <f t="shared" si="179"/>
        <v>0</v>
      </c>
      <c r="AS169" s="59">
        <f t="shared" si="180"/>
        <v>5.2</v>
      </c>
      <c r="AT169" s="59">
        <f>IF('Indicator Data'!L172="No data","x",IF('Indicator Data'!BE172&lt;1000,"x",ROUND((IF('Indicator Data'!L172&gt;AT$194,10,IF('Indicator Data'!L172&lt;AT$195,0,10-(AT$194-'Indicator Data'!L172)/(AT$194-AT$195)*10))),1)))</f>
        <v>10</v>
      </c>
      <c r="AU169" s="61">
        <f t="shared" si="181"/>
        <v>7.6</v>
      </c>
      <c r="AV169" s="62">
        <f t="shared" si="182"/>
        <v>6</v>
      </c>
      <c r="AW169" s="59">
        <f>ROUND(IF('Indicator Data'!M172=0,0,IF('Indicator Data'!M172&gt;AW$194,10,IF('Indicator Data'!M172&lt;AW$195,0,10-(AW$194-'Indicator Data'!M172)/(AW$194-AW$195)*10))),1)</f>
        <v>7.7</v>
      </c>
      <c r="AX169" s="59">
        <f>ROUND(IF('Indicator Data'!N172=0,0,IF(LOG('Indicator Data'!N172)&gt;LOG(AX$194),10,IF(LOG('Indicator Data'!N172)&lt;LOG(AX$195),0,10-(LOG(AX$194)-LOG('Indicator Data'!N172))/(LOG(AX$194)-LOG(AX$195))*10))),1)</f>
        <v>6.4</v>
      </c>
      <c r="AY169" s="61">
        <f t="shared" si="183"/>
        <v>7.1</v>
      </c>
      <c r="AZ169" s="59">
        <f>'Indicator Data'!O172</f>
        <v>0</v>
      </c>
      <c r="BA169" s="59">
        <f>'Indicator Data'!P172</f>
        <v>0</v>
      </c>
      <c r="BB169" s="61">
        <f t="shared" si="184"/>
        <v>0</v>
      </c>
      <c r="BC169" s="62">
        <f t="shared" si="185"/>
        <v>5</v>
      </c>
      <c r="BD169" s="16"/>
      <c r="BE169" s="108"/>
      <c r="BF169" s="4"/>
    </row>
    <row r="170" spans="1:58" x14ac:dyDescent="0.25">
      <c r="A170" s="131" t="s">
        <v>850</v>
      </c>
      <c r="B170" s="63" t="s">
        <v>318</v>
      </c>
      <c r="C170" s="59">
        <f>ROUND(IF('Indicator Data'!C173=0,0.1,IF(LOG('Indicator Data'!C173)&gt;C$194,10,IF(LOG('Indicator Data'!C173)&lt;C$195,0,10-(C$194-LOG('Indicator Data'!C173))/(C$194-C$195)*10))),1)</f>
        <v>9.1</v>
      </c>
      <c r="D170" s="59">
        <f>ROUND(IF('Indicator Data'!D173=0,0.1,IF(LOG('Indicator Data'!D173)&gt;D$194,10,IF(LOG('Indicator Data'!D173)&lt;D$195,0,10-(D$194-LOG('Indicator Data'!D173))/(D$194-D$195)*10))),1)</f>
        <v>0.1</v>
      </c>
      <c r="E170" s="59">
        <f t="shared" si="155"/>
        <v>6.4</v>
      </c>
      <c r="F170" s="59">
        <f>ROUND(IF('Indicator Data'!E173="No data",0.1,IF('Indicator Data'!E173=0,0,IF(LOG('Indicator Data'!E173)&gt;F$194,10,IF(LOG('Indicator Data'!E173)&lt;F$195,0,10-(F$194-LOG('Indicator Data'!E173))/(F$194-F$195)*10)))),1)</f>
        <v>8</v>
      </c>
      <c r="G170" s="59">
        <f>ROUND(IF('Indicator Data'!F173=0,0,IF(LOG('Indicator Data'!F173)&gt;G$194,10,IF(LOG('Indicator Data'!F173)&lt;G$195,0,10-(G$194-LOG('Indicator Data'!F173))/(G$194-G$195)*10))),1)</f>
        <v>6.2</v>
      </c>
      <c r="H170" s="59">
        <f>ROUND(IF('Indicator Data'!G173=0,0,IF(LOG('Indicator Data'!G173)&gt;H$194,10,IF(LOG('Indicator Data'!G173)&lt;H$195,0,10-(H$194-LOG('Indicator Data'!G173))/(H$194-H$195)*10))),1)</f>
        <v>1.7</v>
      </c>
      <c r="I170" s="59">
        <f>ROUND(IF('Indicator Data'!H173=0,0,IF(LOG('Indicator Data'!H173)&gt;I$194,10,IF(LOG('Indicator Data'!H173)&lt;I$195,0,10-(I$194-LOG('Indicator Data'!H173))/(I$194-I$195)*10))),1)</f>
        <v>0</v>
      </c>
      <c r="J170" s="59">
        <f t="shared" si="156"/>
        <v>0.9</v>
      </c>
      <c r="K170" s="59">
        <f>ROUND(IF('Indicator Data'!I173=0,0,IF(LOG('Indicator Data'!I173)&gt;K$194,10,IF(LOG('Indicator Data'!I173)&lt;K$195,0,10-(K$194-LOG('Indicator Data'!I173))/(K$194-K$195)*10))),1)</f>
        <v>2.2000000000000002</v>
      </c>
      <c r="L170" s="59">
        <f t="shared" si="157"/>
        <v>1.6</v>
      </c>
      <c r="M170" s="59">
        <f>ROUND(IF('Indicator Data'!J173=0,0,IF(LOG('Indicator Data'!J173)&gt;M$194,10,IF(LOG('Indicator Data'!J173)&lt;M$195,0,10-(M$194-LOG('Indicator Data'!J173))/(M$194-M$195)*10))),1)</f>
        <v>10</v>
      </c>
      <c r="N170" s="60">
        <f>'Indicator Data'!C173/'Indicator Data'!$BD173</f>
        <v>8.6388871144111614E-4</v>
      </c>
      <c r="O170" s="60">
        <f>'Indicator Data'!D173/'Indicator Data'!$BD173</f>
        <v>0</v>
      </c>
      <c r="P170" s="60">
        <f>IF(F170=0.1,0,'Indicator Data'!E173/'Indicator Data'!$BD173)</f>
        <v>3.1026537568294085E-3</v>
      </c>
      <c r="Q170" s="60">
        <f>'Indicator Data'!F173/'Indicator Data'!$BD173</f>
        <v>9.8821416878528029E-7</v>
      </c>
      <c r="R170" s="60">
        <f>'Indicator Data'!G173/'Indicator Data'!$BD173</f>
        <v>9.1948939192498141E-6</v>
      </c>
      <c r="S170" s="60">
        <f>'Indicator Data'!H173/'Indicator Data'!$BD173</f>
        <v>0</v>
      </c>
      <c r="T170" s="60">
        <f>'Indicator Data'!I173/'Indicator Data'!$BD173</f>
        <v>2.3062797023190973E-6</v>
      </c>
      <c r="U170" s="60">
        <f>'Indicator Data'!J173/'Indicator Data'!$BD173</f>
        <v>7.3457967839951344E-3</v>
      </c>
      <c r="V170" s="59">
        <f t="shared" si="158"/>
        <v>4.3</v>
      </c>
      <c r="W170" s="59">
        <f t="shared" si="159"/>
        <v>0</v>
      </c>
      <c r="X170" s="59">
        <f t="shared" si="160"/>
        <v>2.4</v>
      </c>
      <c r="Y170" s="59">
        <f t="shared" si="161"/>
        <v>2.1</v>
      </c>
      <c r="Z170" s="59">
        <f t="shared" si="162"/>
        <v>5.5</v>
      </c>
      <c r="AA170" s="59">
        <f t="shared" si="163"/>
        <v>0</v>
      </c>
      <c r="AB170" s="59">
        <f t="shared" si="164"/>
        <v>0</v>
      </c>
      <c r="AC170" s="59">
        <f t="shared" si="165"/>
        <v>0</v>
      </c>
      <c r="AD170" s="59">
        <f t="shared" si="166"/>
        <v>0</v>
      </c>
      <c r="AE170" s="59">
        <f t="shared" si="167"/>
        <v>0</v>
      </c>
      <c r="AF170" s="59">
        <f t="shared" si="168"/>
        <v>2.4</v>
      </c>
      <c r="AG170" s="59">
        <f>ROUND(IF('Indicator Data'!K173=0,0,IF('Indicator Data'!K173&gt;AG$194,10,IF('Indicator Data'!K173&lt;AG$195,0,10-(AG$194-'Indicator Data'!K173)/(AG$194-AG$195)*10))),1)</f>
        <v>8.1</v>
      </c>
      <c r="AH170" s="59">
        <f t="shared" si="169"/>
        <v>6.7</v>
      </c>
      <c r="AI170" s="59">
        <f t="shared" si="170"/>
        <v>0.1</v>
      </c>
      <c r="AJ170" s="59">
        <f t="shared" si="171"/>
        <v>0.9</v>
      </c>
      <c r="AK170" s="59">
        <f t="shared" si="172"/>
        <v>0</v>
      </c>
      <c r="AL170" s="59">
        <f t="shared" si="173"/>
        <v>0.5</v>
      </c>
      <c r="AM170" s="59">
        <f t="shared" si="174"/>
        <v>1.1000000000000001</v>
      </c>
      <c r="AN170" s="59">
        <f t="shared" si="175"/>
        <v>8</v>
      </c>
      <c r="AO170" s="61">
        <f t="shared" si="176"/>
        <v>4.7</v>
      </c>
      <c r="AP170" s="61">
        <f t="shared" si="177"/>
        <v>5.8</v>
      </c>
      <c r="AQ170" s="61">
        <f t="shared" si="178"/>
        <v>5.9</v>
      </c>
      <c r="AR170" s="61">
        <f t="shared" si="179"/>
        <v>0.8</v>
      </c>
      <c r="AS170" s="59">
        <f t="shared" si="180"/>
        <v>8.1</v>
      </c>
      <c r="AT170" s="59">
        <f>IF('Indicator Data'!L173="No data","x",IF('Indicator Data'!BE173&lt;1000,"x",ROUND((IF('Indicator Data'!L173&gt;AT$194,10,IF('Indicator Data'!L173&lt;AT$195,0,10-(AT$194-'Indicator Data'!L173)/(AT$194-AT$195)*10))),1)))</f>
        <v>2</v>
      </c>
      <c r="AU170" s="61">
        <f t="shared" si="181"/>
        <v>5.0999999999999996</v>
      </c>
      <c r="AV170" s="62">
        <f t="shared" si="182"/>
        <v>4.7</v>
      </c>
      <c r="AW170" s="59">
        <f>ROUND(IF('Indicator Data'!M173=0,0,IF('Indicator Data'!M173&gt;AW$194,10,IF('Indicator Data'!M173&lt;AW$195,0,10-(AW$194-'Indicator Data'!M173)/(AW$194-AW$195)*10))),1)</f>
        <v>7</v>
      </c>
      <c r="AX170" s="59">
        <f>ROUND(IF('Indicator Data'!N173=0,0,IF(LOG('Indicator Data'!N173)&gt;LOG(AX$194),10,IF(LOG('Indicator Data'!N173)&lt;LOG(AX$195),0,10-(LOG(AX$194)-LOG('Indicator Data'!N173))/(LOG(AX$194)-LOG(AX$195))*10))),1)</f>
        <v>6.4</v>
      </c>
      <c r="AY170" s="61">
        <f t="shared" si="183"/>
        <v>6.7</v>
      </c>
      <c r="AZ170" s="59">
        <f>'Indicator Data'!O173</f>
        <v>0</v>
      </c>
      <c r="BA170" s="59">
        <f>'Indicator Data'!P173</f>
        <v>0</v>
      </c>
      <c r="BB170" s="61">
        <f t="shared" si="184"/>
        <v>0</v>
      </c>
      <c r="BC170" s="62">
        <f t="shared" si="185"/>
        <v>4.7</v>
      </c>
      <c r="BD170" s="16"/>
      <c r="BE170" s="108"/>
      <c r="BF170" s="4"/>
    </row>
    <row r="171" spans="1:58" x14ac:dyDescent="0.25">
      <c r="A171" s="132" t="s">
        <v>320</v>
      </c>
      <c r="B171" s="63" t="s">
        <v>319</v>
      </c>
      <c r="C171" s="59">
        <f>ROUND(IF('Indicator Data'!C174=0,0.1,IF(LOG('Indicator Data'!C174)&gt;C$194,10,IF(LOG('Indicator Data'!C174)&lt;C$195,0,10-(C$194-LOG('Indicator Data'!C174))/(C$194-C$195)*10))),1)</f>
        <v>8.1</v>
      </c>
      <c r="D171" s="59">
        <f>ROUND(IF('Indicator Data'!D174=0,0.1,IF(LOG('Indicator Data'!D174)&gt;D$194,10,IF(LOG('Indicator Data'!D174)&lt;D$195,0,10-(D$194-LOG('Indicator Data'!D174))/(D$194-D$195)*10))),1)</f>
        <v>0.1</v>
      </c>
      <c r="E171" s="59">
        <f t="shared" si="155"/>
        <v>5.4</v>
      </c>
      <c r="F171" s="59">
        <f>ROUND(IF('Indicator Data'!E174="No data",0.1,IF('Indicator Data'!E174=0,0,IF(LOG('Indicator Data'!E174)&gt;F$194,10,IF(LOG('Indicator Data'!E174)&lt;F$195,0,10-(F$194-LOG('Indicator Data'!E174))/(F$194-F$195)*10)))),1)</f>
        <v>9.6999999999999993</v>
      </c>
      <c r="G171" s="59">
        <f>ROUND(IF('Indicator Data'!F174=0,0,IF(LOG('Indicator Data'!F174)&gt;G$194,10,IF(LOG('Indicator Data'!F174)&lt;G$195,0,10-(G$194-LOG('Indicator Data'!F174))/(G$194-G$195)*10))),1)</f>
        <v>7.4</v>
      </c>
      <c r="H171" s="59">
        <f>ROUND(IF('Indicator Data'!G174=0,0,IF(LOG('Indicator Data'!G174)&gt;H$194,10,IF(LOG('Indicator Data'!G174)&lt;H$195,0,10-(H$194-LOG('Indicator Data'!G174))/(H$194-H$195)*10))),1)</f>
        <v>7.9</v>
      </c>
      <c r="I171" s="59">
        <f>ROUND(IF('Indicator Data'!H174=0,0,IF(LOG('Indicator Data'!H174)&gt;I$194,10,IF(LOG('Indicator Data'!H174)&lt;I$195,0,10-(I$194-LOG('Indicator Data'!H174))/(I$194-I$195)*10))),1)</f>
        <v>7.8</v>
      </c>
      <c r="J171" s="59">
        <f t="shared" si="156"/>
        <v>7.9</v>
      </c>
      <c r="K171" s="59">
        <f>ROUND(IF('Indicator Data'!I174=0,0,IF(LOG('Indicator Data'!I174)&gt;K$194,10,IF(LOG('Indicator Data'!I174)&lt;K$195,0,10-(K$194-LOG('Indicator Data'!I174))/(K$194-K$195)*10))),1)</f>
        <v>6.9</v>
      </c>
      <c r="L171" s="59">
        <f t="shared" si="157"/>
        <v>7.4</v>
      </c>
      <c r="M171" s="59">
        <f>ROUND(IF('Indicator Data'!J174=0,0,IF(LOG('Indicator Data'!J174)&gt;M$194,10,IF(LOG('Indicator Data'!J174)&lt;M$195,0,10-(M$194-LOG('Indicator Data'!J174))/(M$194-M$195)*10))),1)</f>
        <v>10</v>
      </c>
      <c r="N171" s="60">
        <f>'Indicator Data'!C174/'Indicator Data'!$BD174</f>
        <v>2.5618044680371317E-4</v>
      </c>
      <c r="O171" s="60">
        <f>'Indicator Data'!D174/'Indicator Data'!$BD174</f>
        <v>0</v>
      </c>
      <c r="P171" s="60">
        <f>IF(F171=0.1,0,'Indicator Data'!E174/'Indicator Data'!$BD174)</f>
        <v>1.1129886079107174E-2</v>
      </c>
      <c r="Q171" s="60">
        <f>'Indicator Data'!F174/'Indicator Data'!$BD174</f>
        <v>4.0157856355066234E-6</v>
      </c>
      <c r="R171" s="60">
        <f>'Indicator Data'!G174/'Indicator Data'!$BD174</f>
        <v>2.1715083154457224E-3</v>
      </c>
      <c r="S171" s="60">
        <f>'Indicator Data'!H174/'Indicator Data'!$BD174</f>
        <v>4.0724194379377474E-5</v>
      </c>
      <c r="T171" s="60">
        <f>'Indicator Data'!I174/'Indicator Data'!$BD174</f>
        <v>4.1878630442504061E-4</v>
      </c>
      <c r="U171" s="60">
        <f>'Indicator Data'!J174/'Indicator Data'!$BD174</f>
        <v>1.3422733422433815E-2</v>
      </c>
      <c r="V171" s="59">
        <f t="shared" si="158"/>
        <v>1.3</v>
      </c>
      <c r="W171" s="59">
        <f t="shared" si="159"/>
        <v>0</v>
      </c>
      <c r="X171" s="59">
        <f t="shared" si="160"/>
        <v>0.7</v>
      </c>
      <c r="Y171" s="59">
        <f t="shared" si="161"/>
        <v>7.4</v>
      </c>
      <c r="Z171" s="59">
        <f t="shared" si="162"/>
        <v>6.9</v>
      </c>
      <c r="AA171" s="59">
        <f t="shared" si="163"/>
        <v>1.2</v>
      </c>
      <c r="AB171" s="59">
        <f t="shared" si="164"/>
        <v>0.1</v>
      </c>
      <c r="AC171" s="59">
        <f t="shared" si="165"/>
        <v>0.7</v>
      </c>
      <c r="AD171" s="59">
        <f t="shared" si="166"/>
        <v>0.4</v>
      </c>
      <c r="AE171" s="59">
        <f t="shared" si="167"/>
        <v>0.6</v>
      </c>
      <c r="AF171" s="59">
        <f t="shared" si="168"/>
        <v>4.5</v>
      </c>
      <c r="AG171" s="59">
        <f>ROUND(IF('Indicator Data'!K174=0,0,IF('Indicator Data'!K174&gt;AG$194,10,IF('Indicator Data'!K174&lt;AG$195,0,10-(AG$194-'Indicator Data'!K174)/(AG$194-AG$195)*10))),1)</f>
        <v>10</v>
      </c>
      <c r="AH171" s="59">
        <f t="shared" si="169"/>
        <v>4.7</v>
      </c>
      <c r="AI171" s="59">
        <f t="shared" si="170"/>
        <v>0.1</v>
      </c>
      <c r="AJ171" s="59">
        <f t="shared" si="171"/>
        <v>4.5999999999999996</v>
      </c>
      <c r="AK171" s="59">
        <f t="shared" si="172"/>
        <v>4</v>
      </c>
      <c r="AL171" s="59">
        <f t="shared" si="173"/>
        <v>4.3</v>
      </c>
      <c r="AM171" s="59">
        <f t="shared" si="174"/>
        <v>3.7</v>
      </c>
      <c r="AN171" s="59">
        <f t="shared" si="175"/>
        <v>8.4</v>
      </c>
      <c r="AO171" s="61">
        <f t="shared" si="176"/>
        <v>3.4</v>
      </c>
      <c r="AP171" s="61">
        <f t="shared" si="177"/>
        <v>8.8000000000000007</v>
      </c>
      <c r="AQ171" s="61">
        <f t="shared" si="178"/>
        <v>7.2</v>
      </c>
      <c r="AR171" s="61">
        <f t="shared" si="179"/>
        <v>4.9000000000000004</v>
      </c>
      <c r="AS171" s="59">
        <f t="shared" si="180"/>
        <v>9.1999999999999993</v>
      </c>
      <c r="AT171" s="59">
        <f>IF('Indicator Data'!L174="No data","x",IF('Indicator Data'!BE174&lt;1000,"x",ROUND((IF('Indicator Data'!L174&gt;AT$194,10,IF('Indicator Data'!L174&lt;AT$195,0,10-(AT$194-'Indicator Data'!L174)/(AT$194-AT$195)*10))),1)))</f>
        <v>2</v>
      </c>
      <c r="AU171" s="61">
        <f t="shared" si="181"/>
        <v>5.6</v>
      </c>
      <c r="AV171" s="62">
        <f t="shared" si="182"/>
        <v>6.4</v>
      </c>
      <c r="AW171" s="59">
        <f>ROUND(IF('Indicator Data'!M174=0,0,IF('Indicator Data'!M174&gt;AW$194,10,IF('Indicator Data'!M174&lt;AW$195,0,10-(AW$194-'Indicator Data'!M174)/(AW$194-AW$195)*10))),1)</f>
        <v>6.5</v>
      </c>
      <c r="AX171" s="59">
        <f>ROUND(IF('Indicator Data'!N174=0,0,IF(LOG('Indicator Data'!N174)&gt;LOG(AX$194),10,IF(LOG('Indicator Data'!N174)&lt;LOG(AX$195),0,10-(LOG(AX$194)-LOG('Indicator Data'!N174))/(LOG(AX$194)-LOG(AX$195))*10))),1)</f>
        <v>5.0999999999999996</v>
      </c>
      <c r="AY171" s="61">
        <f t="shared" si="183"/>
        <v>5.8</v>
      </c>
      <c r="AZ171" s="59">
        <f>'Indicator Data'!O174</f>
        <v>0</v>
      </c>
      <c r="BA171" s="59">
        <f>'Indicator Data'!P174</f>
        <v>0</v>
      </c>
      <c r="BB171" s="61">
        <f t="shared" si="184"/>
        <v>0</v>
      </c>
      <c r="BC171" s="62">
        <f t="shared" si="185"/>
        <v>4.0999999999999996</v>
      </c>
      <c r="BD171" s="16"/>
      <c r="BE171" s="108"/>
      <c r="BF171" s="4"/>
    </row>
    <row r="172" spans="1:58" x14ac:dyDescent="0.25">
      <c r="A172" s="133" t="s">
        <v>1144</v>
      </c>
      <c r="B172" s="63" t="s">
        <v>187</v>
      </c>
      <c r="C172" s="59">
        <f>ROUND(IF('Indicator Data'!C175=0,0.1,IF(LOG('Indicator Data'!C175)&gt;C$194,10,IF(LOG('Indicator Data'!C175)&lt;C$195,0,10-(C$194-LOG('Indicator Data'!C175))/(C$194-C$195)*10))),1)</f>
        <v>6.5</v>
      </c>
      <c r="D172" s="59">
        <f>ROUND(IF('Indicator Data'!D175=0,0.1,IF(LOG('Indicator Data'!D175)&gt;D$194,10,IF(LOG('Indicator Data'!D175)&lt;D$195,0,10-(D$194-LOG('Indicator Data'!D175))/(D$194-D$195)*10))),1)</f>
        <v>3.2</v>
      </c>
      <c r="E172" s="59">
        <f t="shared" si="155"/>
        <v>5.0999999999999996</v>
      </c>
      <c r="F172" s="59">
        <f>ROUND(IF('Indicator Data'!E175="No data",0.1,IF('Indicator Data'!E175=0,0,IF(LOG('Indicator Data'!E175)&gt;F$194,10,IF(LOG('Indicator Data'!E175)&lt;F$195,0,10-(F$194-LOG('Indicator Data'!E175))/(F$194-F$195)*10)))),1)</f>
        <v>5</v>
      </c>
      <c r="G172" s="59">
        <f>ROUND(IF('Indicator Data'!F175=0,0,IF(LOG('Indicator Data'!F175)&gt;G$194,10,IF(LOG('Indicator Data'!F175)&lt;G$195,0,10-(G$194-LOG('Indicator Data'!F175))/(G$194-G$195)*10))),1)</f>
        <v>0</v>
      </c>
      <c r="H172" s="59">
        <f>ROUND(IF('Indicator Data'!G175=0,0,IF(LOG('Indicator Data'!G175)&gt;H$194,10,IF(LOG('Indicator Data'!G175)&lt;H$195,0,10-(H$194-LOG('Indicator Data'!G175))/(H$194-H$195)*10))),1)</f>
        <v>0</v>
      </c>
      <c r="I172" s="59">
        <f>ROUND(IF('Indicator Data'!H175=0,0,IF(LOG('Indicator Data'!H175)&gt;I$194,10,IF(LOG('Indicator Data'!H175)&lt;I$195,0,10-(I$194-LOG('Indicator Data'!H175))/(I$194-I$195)*10))),1)</f>
        <v>0</v>
      </c>
      <c r="J172" s="59">
        <f t="shared" si="156"/>
        <v>0</v>
      </c>
      <c r="K172" s="59">
        <f>ROUND(IF('Indicator Data'!I175=0,0,IF(LOG('Indicator Data'!I175)&gt;K$194,10,IF(LOG('Indicator Data'!I175)&lt;K$195,0,10-(K$194-LOG('Indicator Data'!I175))/(K$194-K$195)*10))),1)</f>
        <v>0</v>
      </c>
      <c r="L172" s="59">
        <f t="shared" si="157"/>
        <v>0</v>
      </c>
      <c r="M172" s="59">
        <f>ROUND(IF('Indicator Data'!J175=0,0,IF(LOG('Indicator Data'!J175)&gt;M$194,10,IF(LOG('Indicator Data'!J175)&lt;M$195,0,10-(M$194-LOG('Indicator Data'!J175))/(M$194-M$195)*10))),1)</f>
        <v>3.7</v>
      </c>
      <c r="N172" s="60">
        <f>'Indicator Data'!C175/'Indicator Data'!$BD175</f>
        <v>2.0041770678278859E-3</v>
      </c>
      <c r="O172" s="60">
        <f>'Indicator Data'!D175/'Indicator Data'!$BD175</f>
        <v>4.4461997435789291E-5</v>
      </c>
      <c r="P172" s="60">
        <f>IF(F172=0.1,0,'Indicator Data'!E175/'Indicator Data'!$BD175)</f>
        <v>5.0405497091916898E-3</v>
      </c>
      <c r="Q172" s="60">
        <f>'Indicator Data'!F175/'Indicator Data'!$BD175</f>
        <v>0</v>
      </c>
      <c r="R172" s="60">
        <f>'Indicator Data'!G175/'Indicator Data'!$BD175</f>
        <v>0</v>
      </c>
      <c r="S172" s="60">
        <f>'Indicator Data'!H175/'Indicator Data'!$BD175</f>
        <v>0</v>
      </c>
      <c r="T172" s="60">
        <f>'Indicator Data'!I175/'Indicator Data'!$BD175</f>
        <v>0</v>
      </c>
      <c r="U172" s="60">
        <f>'Indicator Data'!J175/'Indicator Data'!$BD175</f>
        <v>1.4652850753219397E-4</v>
      </c>
      <c r="V172" s="59">
        <f t="shared" si="158"/>
        <v>10</v>
      </c>
      <c r="W172" s="59">
        <f t="shared" si="159"/>
        <v>0.4</v>
      </c>
      <c r="X172" s="59">
        <f t="shared" si="160"/>
        <v>7.7</v>
      </c>
      <c r="Y172" s="59">
        <f t="shared" si="161"/>
        <v>3.4</v>
      </c>
      <c r="Z172" s="59">
        <f t="shared" si="162"/>
        <v>0</v>
      </c>
      <c r="AA172" s="59">
        <f t="shared" si="163"/>
        <v>0</v>
      </c>
      <c r="AB172" s="59">
        <f t="shared" si="164"/>
        <v>0</v>
      </c>
      <c r="AC172" s="59">
        <f t="shared" si="165"/>
        <v>0</v>
      </c>
      <c r="AD172" s="59">
        <f t="shared" si="166"/>
        <v>0</v>
      </c>
      <c r="AE172" s="59">
        <f t="shared" si="167"/>
        <v>0</v>
      </c>
      <c r="AF172" s="59">
        <f t="shared" si="168"/>
        <v>0</v>
      </c>
      <c r="AG172" s="59">
        <f>ROUND(IF('Indicator Data'!K175=0,0,IF('Indicator Data'!K175&gt;AG$194,10,IF('Indicator Data'!K175&lt;AG$195,0,10-(AG$194-'Indicator Data'!K175)/(AG$194-AG$195)*10))),1)</f>
        <v>1</v>
      </c>
      <c r="AH172" s="59">
        <f t="shared" si="169"/>
        <v>8.3000000000000007</v>
      </c>
      <c r="AI172" s="59">
        <f t="shared" si="170"/>
        <v>1.8</v>
      </c>
      <c r="AJ172" s="59">
        <f t="shared" si="171"/>
        <v>0</v>
      </c>
      <c r="AK172" s="59">
        <f t="shared" si="172"/>
        <v>0</v>
      </c>
      <c r="AL172" s="59">
        <f t="shared" si="173"/>
        <v>0</v>
      </c>
      <c r="AM172" s="59">
        <f t="shared" si="174"/>
        <v>0</v>
      </c>
      <c r="AN172" s="59">
        <f t="shared" si="175"/>
        <v>2</v>
      </c>
      <c r="AO172" s="61">
        <f t="shared" si="176"/>
        <v>6.6</v>
      </c>
      <c r="AP172" s="61">
        <f t="shared" si="177"/>
        <v>4.2</v>
      </c>
      <c r="AQ172" s="61">
        <f t="shared" si="178"/>
        <v>0</v>
      </c>
      <c r="AR172" s="61">
        <f t="shared" si="179"/>
        <v>0</v>
      </c>
      <c r="AS172" s="59">
        <f t="shared" si="180"/>
        <v>1.5</v>
      </c>
      <c r="AT172" s="59">
        <f>IF('Indicator Data'!L175="No data","x",IF('Indicator Data'!BE175&lt;1000,"x",ROUND((IF('Indicator Data'!L175&gt;AT$194,10,IF('Indicator Data'!L175&lt;AT$195,0,10-(AT$194-'Indicator Data'!L175)/(AT$194-AT$195)*10))),1)))</f>
        <v>5.0999999999999996</v>
      </c>
      <c r="AU172" s="61">
        <f t="shared" si="181"/>
        <v>3.3</v>
      </c>
      <c r="AV172" s="62">
        <f t="shared" si="182"/>
        <v>3.2</v>
      </c>
      <c r="AW172" s="59">
        <f>ROUND(IF('Indicator Data'!M175=0,0,IF('Indicator Data'!M175&gt;AW$194,10,IF('Indicator Data'!M175&lt;AW$195,0,10-(AW$194-'Indicator Data'!M175)/(AW$194-AW$195)*10))),1)</f>
        <v>4.4000000000000004</v>
      </c>
      <c r="AX172" s="59">
        <f>ROUND(IF('Indicator Data'!N175=0,0,IF(LOG('Indicator Data'!N175)&gt;LOG(AX$194),10,IF(LOG('Indicator Data'!N175)&lt;LOG(AX$195),0,10-(LOG(AX$194)-LOG('Indicator Data'!N175))/(LOG(AX$194)-LOG(AX$195))*10))),1)</f>
        <v>6.5</v>
      </c>
      <c r="AY172" s="61">
        <f t="shared" si="183"/>
        <v>5.5</v>
      </c>
      <c r="AZ172" s="59">
        <f>'Indicator Data'!O175</f>
        <v>0</v>
      </c>
      <c r="BA172" s="59">
        <f>'Indicator Data'!P175</f>
        <v>0</v>
      </c>
      <c r="BB172" s="61">
        <f t="shared" si="184"/>
        <v>0</v>
      </c>
      <c r="BC172" s="62">
        <f t="shared" si="185"/>
        <v>3.9</v>
      </c>
      <c r="BD172" s="16"/>
      <c r="BE172" s="108"/>
      <c r="BF172" s="4"/>
    </row>
    <row r="173" spans="1:58" x14ac:dyDescent="0.25">
      <c r="A173" s="132" t="s">
        <v>373</v>
      </c>
      <c r="B173" s="63" t="s">
        <v>91</v>
      </c>
      <c r="C173" s="59">
        <f>ROUND(IF('Indicator Data'!C176=0,0.1,IF(LOG('Indicator Data'!C176)&gt;C$194,10,IF(LOG('Indicator Data'!C176)&lt;C$195,0,10-(C$194-LOG('Indicator Data'!C176))/(C$194-C$195)*10))),1)</f>
        <v>5.9</v>
      </c>
      <c r="D173" s="59">
        <f>ROUND(IF('Indicator Data'!D176=0,0.1,IF(LOG('Indicator Data'!D176)&gt;D$194,10,IF(LOG('Indicator Data'!D176)&lt;D$195,0,10-(D$194-LOG('Indicator Data'!D176))/(D$194-D$195)*10))),1)</f>
        <v>0.1</v>
      </c>
      <c r="E173" s="59">
        <f t="shared" si="155"/>
        <v>3.5</v>
      </c>
      <c r="F173" s="59">
        <f>ROUND(IF('Indicator Data'!E176="No data",0.1,IF('Indicator Data'!E176=0,0,IF(LOG('Indicator Data'!E176)&gt;F$194,10,IF(LOG('Indicator Data'!E176)&lt;F$195,0,10-(F$194-LOG('Indicator Data'!E176))/(F$194-F$195)*10)))),1)</f>
        <v>2.6</v>
      </c>
      <c r="G173" s="59">
        <f>ROUND(IF('Indicator Data'!F176=0,0,IF(LOG('Indicator Data'!F176)&gt;G$194,10,IF(LOG('Indicator Data'!F176)&lt;G$195,0,10-(G$194-LOG('Indicator Data'!F176))/(G$194-G$195)*10))),1)</f>
        <v>4.5999999999999996</v>
      </c>
      <c r="H173" s="59">
        <f>ROUND(IF('Indicator Data'!G176=0,0,IF(LOG('Indicator Data'!G176)&gt;H$194,10,IF(LOG('Indicator Data'!G176)&lt;H$195,0,10-(H$194-LOG('Indicator Data'!G176))/(H$194-H$195)*10))),1)</f>
        <v>4.5999999999999996</v>
      </c>
      <c r="I173" s="59">
        <f>ROUND(IF('Indicator Data'!H176=0,0,IF(LOG('Indicator Data'!H176)&gt;I$194,10,IF(LOG('Indicator Data'!H176)&lt;I$195,0,10-(I$194-LOG('Indicator Data'!H176))/(I$194-I$195)*10))),1)</f>
        <v>6.8</v>
      </c>
      <c r="J173" s="59">
        <f t="shared" si="156"/>
        <v>5.8</v>
      </c>
      <c r="K173" s="59">
        <f>ROUND(IF('Indicator Data'!I176=0,0,IF(LOG('Indicator Data'!I176)&gt;K$194,10,IF(LOG('Indicator Data'!I176)&lt;K$195,0,10-(K$194-LOG('Indicator Data'!I176))/(K$194-K$195)*10))),1)</f>
        <v>4.4000000000000004</v>
      </c>
      <c r="L173" s="59">
        <f t="shared" si="157"/>
        <v>5.0999999999999996</v>
      </c>
      <c r="M173" s="59">
        <f>ROUND(IF('Indicator Data'!J176=0,0,IF(LOG('Indicator Data'!J176)&gt;M$194,10,IF(LOG('Indicator Data'!J176)&lt;M$195,0,10-(M$194-LOG('Indicator Data'!J176))/(M$194-M$195)*10))),1)</f>
        <v>6.4</v>
      </c>
      <c r="N173" s="60">
        <f>'Indicator Data'!C176/'Indicator Data'!$BD176</f>
        <v>1.970696256034089E-3</v>
      </c>
      <c r="O173" s="60">
        <f>'Indicator Data'!D176/'Indicator Data'!$BD176</f>
        <v>0</v>
      </c>
      <c r="P173" s="60">
        <f>IF(F173=0.1,0,'Indicator Data'!E176/'Indicator Data'!$BD176)</f>
        <v>9.4503712881088375E-4</v>
      </c>
      <c r="Q173" s="60">
        <f>'Indicator Data'!F176/'Indicator Data'!$BD176</f>
        <v>5.1546527824829799E-6</v>
      </c>
      <c r="R173" s="60">
        <f>'Indicator Data'!G176/'Indicator Data'!$BD176</f>
        <v>6.2390551621762181E-3</v>
      </c>
      <c r="S173" s="60">
        <f>'Indicator Data'!H176/'Indicator Data'!$BD176</f>
        <v>5.1904836908651421E-4</v>
      </c>
      <c r="T173" s="60">
        <f>'Indicator Data'!I176/'Indicator Data'!$BD176</f>
        <v>1.3605326767853203E-3</v>
      </c>
      <c r="U173" s="60">
        <f>'Indicator Data'!J176/'Indicator Data'!$BD176</f>
        <v>3.1994396580928841E-3</v>
      </c>
      <c r="V173" s="59">
        <f t="shared" si="158"/>
        <v>9.9</v>
      </c>
      <c r="W173" s="59">
        <f t="shared" si="159"/>
        <v>0</v>
      </c>
      <c r="X173" s="59">
        <f t="shared" si="160"/>
        <v>7.4</v>
      </c>
      <c r="Y173" s="59">
        <f t="shared" si="161"/>
        <v>0.6</v>
      </c>
      <c r="Z173" s="59">
        <f t="shared" si="162"/>
        <v>7.1</v>
      </c>
      <c r="AA173" s="59">
        <f t="shared" si="163"/>
        <v>3.5</v>
      </c>
      <c r="AB173" s="59">
        <f t="shared" si="164"/>
        <v>1</v>
      </c>
      <c r="AC173" s="59">
        <f t="shared" si="165"/>
        <v>2.2999999999999998</v>
      </c>
      <c r="AD173" s="59">
        <f t="shared" si="166"/>
        <v>1.4</v>
      </c>
      <c r="AE173" s="59">
        <f t="shared" si="167"/>
        <v>1.9</v>
      </c>
      <c r="AF173" s="59">
        <f t="shared" si="168"/>
        <v>1.1000000000000001</v>
      </c>
      <c r="AG173" s="59">
        <f>ROUND(IF('Indicator Data'!K176=0,0,IF('Indicator Data'!K176&gt;AG$194,10,IF('Indicator Data'!K176&lt;AG$195,0,10-(AG$194-'Indicator Data'!K176)/(AG$194-AG$195)*10))),1)</f>
        <v>2</v>
      </c>
      <c r="AH173" s="59">
        <f t="shared" si="169"/>
        <v>7.9</v>
      </c>
      <c r="AI173" s="59">
        <f t="shared" si="170"/>
        <v>0.1</v>
      </c>
      <c r="AJ173" s="59">
        <f t="shared" si="171"/>
        <v>4.0999999999999996</v>
      </c>
      <c r="AK173" s="59">
        <f t="shared" si="172"/>
        <v>3.9</v>
      </c>
      <c r="AL173" s="59">
        <f t="shared" si="173"/>
        <v>4</v>
      </c>
      <c r="AM173" s="59">
        <f t="shared" si="174"/>
        <v>2.9</v>
      </c>
      <c r="AN173" s="59">
        <f t="shared" si="175"/>
        <v>4.2</v>
      </c>
      <c r="AO173" s="61">
        <f t="shared" si="176"/>
        <v>5.8</v>
      </c>
      <c r="AP173" s="61">
        <f t="shared" si="177"/>
        <v>1.7</v>
      </c>
      <c r="AQ173" s="61">
        <f t="shared" si="178"/>
        <v>6</v>
      </c>
      <c r="AR173" s="61">
        <f t="shared" si="179"/>
        <v>3.7</v>
      </c>
      <c r="AS173" s="59">
        <f t="shared" si="180"/>
        <v>3.1</v>
      </c>
      <c r="AT173" s="59">
        <f>IF('Indicator Data'!L176="No data","x",IF('Indicator Data'!BE176&lt;1000,"x",ROUND((IF('Indicator Data'!L176&gt;AT$194,10,IF('Indicator Data'!L176&lt;AT$195,0,10-(AT$194-'Indicator Data'!L176)/(AT$194-AT$195)*10))),1)))</f>
        <v>0</v>
      </c>
      <c r="AU173" s="61">
        <f t="shared" si="181"/>
        <v>1.6</v>
      </c>
      <c r="AV173" s="62">
        <f t="shared" si="182"/>
        <v>4</v>
      </c>
      <c r="AW173" s="59">
        <f>ROUND(IF('Indicator Data'!M176=0,0,IF('Indicator Data'!M176&gt;AW$194,10,IF('Indicator Data'!M176&lt;AW$195,0,10-(AW$194-'Indicator Data'!M176)/(AW$194-AW$195)*10))),1)</f>
        <v>2</v>
      </c>
      <c r="AX173" s="59">
        <f>ROUND(IF('Indicator Data'!N176=0,0,IF(LOG('Indicator Data'!N176)&gt;LOG(AX$194),10,IF(LOG('Indicator Data'!N176)&lt;LOG(AX$195),0,10-(LOG(AX$194)-LOG('Indicator Data'!N176))/(LOG(AX$194)-LOG(AX$195))*10))),1)</f>
        <v>4.5999999999999996</v>
      </c>
      <c r="AY173" s="61">
        <f t="shared" si="183"/>
        <v>3.4</v>
      </c>
      <c r="AZ173" s="59">
        <f>'Indicator Data'!O176</f>
        <v>0</v>
      </c>
      <c r="BA173" s="59">
        <f>'Indicator Data'!P176</f>
        <v>0</v>
      </c>
      <c r="BB173" s="61">
        <f t="shared" si="184"/>
        <v>0</v>
      </c>
      <c r="BC173" s="62">
        <f t="shared" si="185"/>
        <v>2.4</v>
      </c>
      <c r="BD173" s="16"/>
      <c r="BE173" s="108"/>
      <c r="BF173" s="4"/>
    </row>
    <row r="174" spans="1:58" x14ac:dyDescent="0.25">
      <c r="A174" s="132" t="s">
        <v>322</v>
      </c>
      <c r="B174" s="63" t="s">
        <v>321</v>
      </c>
      <c r="C174" s="59">
        <f>ROUND(IF('Indicator Data'!C177=0,0.1,IF(LOG('Indicator Data'!C177)&gt;C$194,10,IF(LOG('Indicator Data'!C177)&lt;C$195,0,10-(C$194-LOG('Indicator Data'!C177))/(C$194-C$195)*10))),1)</f>
        <v>0.1</v>
      </c>
      <c r="D174" s="59">
        <f>ROUND(IF('Indicator Data'!D177=0,0.1,IF(LOG('Indicator Data'!D177)&gt;D$194,10,IF(LOG('Indicator Data'!D177)&lt;D$195,0,10-(D$194-LOG('Indicator Data'!D177))/(D$194-D$195)*10))),1)</f>
        <v>0.1</v>
      </c>
      <c r="E174" s="59">
        <f t="shared" si="155"/>
        <v>0.1</v>
      </c>
      <c r="F174" s="59">
        <f>ROUND(IF('Indicator Data'!E177="No data",0.1,IF('Indicator Data'!E177=0,0,IF(LOG('Indicator Data'!E177)&gt;F$194,10,IF(LOG('Indicator Data'!E177)&lt;F$195,0,10-(F$194-LOG('Indicator Data'!E177))/(F$194-F$195)*10)))),1)</f>
        <v>5.9</v>
      </c>
      <c r="G174" s="59">
        <f>ROUND(IF('Indicator Data'!F177=0,0,IF(LOG('Indicator Data'!F177)&gt;G$194,10,IF(LOG('Indicator Data'!F177)&lt;G$195,0,10-(G$194-LOG('Indicator Data'!F177))/(G$194-G$195)*10))),1)</f>
        <v>0</v>
      </c>
      <c r="H174" s="59">
        <f>ROUND(IF('Indicator Data'!G177=0,0,IF(LOG('Indicator Data'!G177)&gt;H$194,10,IF(LOG('Indicator Data'!G177)&lt;H$195,0,10-(H$194-LOG('Indicator Data'!G177))/(H$194-H$195)*10))),1)</f>
        <v>0</v>
      </c>
      <c r="I174" s="59">
        <f>ROUND(IF('Indicator Data'!H177=0,0,IF(LOG('Indicator Data'!H177)&gt;I$194,10,IF(LOG('Indicator Data'!H177)&lt;I$195,0,10-(I$194-LOG('Indicator Data'!H177))/(I$194-I$195)*10))),1)</f>
        <v>0</v>
      </c>
      <c r="J174" s="59">
        <f t="shared" si="156"/>
        <v>0</v>
      </c>
      <c r="K174" s="59">
        <f>ROUND(IF('Indicator Data'!I177=0,0,IF(LOG('Indicator Data'!I177)&gt;K$194,10,IF(LOG('Indicator Data'!I177)&lt;K$195,0,10-(K$194-LOG('Indicator Data'!I177))/(K$194-K$195)*10))),1)</f>
        <v>0</v>
      </c>
      <c r="L174" s="59">
        <f t="shared" si="157"/>
        <v>0</v>
      </c>
      <c r="M174" s="59">
        <f>ROUND(IF('Indicator Data'!J177=0,0,IF(LOG('Indicator Data'!J177)&gt;M$194,10,IF(LOG('Indicator Data'!J177)&lt;M$195,0,10-(M$194-LOG('Indicator Data'!J177))/(M$194-M$195)*10))),1)</f>
        <v>7.7</v>
      </c>
      <c r="N174" s="60">
        <f>'Indicator Data'!C177/'Indicator Data'!$BD177</f>
        <v>0</v>
      </c>
      <c r="O174" s="60">
        <f>'Indicator Data'!D177/'Indicator Data'!$BD177</f>
        <v>0</v>
      </c>
      <c r="P174" s="60">
        <f>IF(F174=0.1,0,'Indicator Data'!E177/'Indicator Data'!$BD177)</f>
        <v>3.1403949994211655E-3</v>
      </c>
      <c r="Q174" s="60">
        <f>'Indicator Data'!F177/'Indicator Data'!$BD177</f>
        <v>0</v>
      </c>
      <c r="R174" s="60">
        <f>'Indicator Data'!G177/'Indicator Data'!$BD177</f>
        <v>0</v>
      </c>
      <c r="S174" s="60">
        <f>'Indicator Data'!H177/'Indicator Data'!$BD177</f>
        <v>0</v>
      </c>
      <c r="T174" s="60">
        <f>'Indicator Data'!I177/'Indicator Data'!$BD177</f>
        <v>0</v>
      </c>
      <c r="U174" s="60">
        <f>'Indicator Data'!J177/'Indicator Data'!$BD177</f>
        <v>1.6704888119559644E-3</v>
      </c>
      <c r="V174" s="59">
        <f t="shared" si="158"/>
        <v>0</v>
      </c>
      <c r="W174" s="59">
        <f t="shared" si="159"/>
        <v>0</v>
      </c>
      <c r="X174" s="59">
        <f t="shared" si="160"/>
        <v>0</v>
      </c>
      <c r="Y174" s="59">
        <f t="shared" si="161"/>
        <v>2.1</v>
      </c>
      <c r="Z174" s="59">
        <f t="shared" si="162"/>
        <v>0</v>
      </c>
      <c r="AA174" s="59">
        <f t="shared" si="163"/>
        <v>0</v>
      </c>
      <c r="AB174" s="59">
        <f t="shared" si="164"/>
        <v>0</v>
      </c>
      <c r="AC174" s="59">
        <f t="shared" si="165"/>
        <v>0</v>
      </c>
      <c r="AD174" s="59">
        <f t="shared" si="166"/>
        <v>0</v>
      </c>
      <c r="AE174" s="59">
        <f t="shared" si="167"/>
        <v>0</v>
      </c>
      <c r="AF174" s="59">
        <f t="shared" si="168"/>
        <v>0.6</v>
      </c>
      <c r="AG174" s="59">
        <f>ROUND(IF('Indicator Data'!K177=0,0,IF('Indicator Data'!K177&gt;AG$194,10,IF('Indicator Data'!K177&lt;AG$195,0,10-(AG$194-'Indicator Data'!K177)/(AG$194-AG$195)*10))),1)</f>
        <v>1</v>
      </c>
      <c r="AH174" s="59">
        <f t="shared" si="169"/>
        <v>0.1</v>
      </c>
      <c r="AI174" s="59">
        <f t="shared" si="170"/>
        <v>0.1</v>
      </c>
      <c r="AJ174" s="59">
        <f t="shared" si="171"/>
        <v>0</v>
      </c>
      <c r="AK174" s="59">
        <f t="shared" si="172"/>
        <v>0</v>
      </c>
      <c r="AL174" s="59">
        <f t="shared" si="173"/>
        <v>0</v>
      </c>
      <c r="AM174" s="59">
        <f t="shared" si="174"/>
        <v>0</v>
      </c>
      <c r="AN174" s="59">
        <f t="shared" si="175"/>
        <v>5.0999999999999996</v>
      </c>
      <c r="AO174" s="61">
        <f t="shared" si="176"/>
        <v>0.1</v>
      </c>
      <c r="AP174" s="61">
        <f t="shared" si="177"/>
        <v>4.3</v>
      </c>
      <c r="AQ174" s="61">
        <f t="shared" si="178"/>
        <v>0</v>
      </c>
      <c r="AR174" s="61">
        <f t="shared" si="179"/>
        <v>0</v>
      </c>
      <c r="AS174" s="59">
        <f t="shared" si="180"/>
        <v>3.1</v>
      </c>
      <c r="AT174" s="59">
        <f>IF('Indicator Data'!L177="No data","x",IF('Indicator Data'!BE177&lt;1000,"x",ROUND((IF('Indicator Data'!L177&gt;AT$194,10,IF('Indicator Data'!L177&lt;AT$195,0,10-(AT$194-'Indicator Data'!L177)/(AT$194-AT$195)*10))),1)))</f>
        <v>2</v>
      </c>
      <c r="AU174" s="61">
        <f t="shared" si="181"/>
        <v>2.6</v>
      </c>
      <c r="AV174" s="62">
        <f t="shared" si="182"/>
        <v>1.6</v>
      </c>
      <c r="AW174" s="59">
        <f>ROUND(IF('Indicator Data'!M177=0,0,IF('Indicator Data'!M177&gt;AW$194,10,IF('Indicator Data'!M177&lt;AW$195,0,10-(AW$194-'Indicator Data'!M177)/(AW$194-AW$195)*10))),1)</f>
        <v>4.4000000000000004</v>
      </c>
      <c r="AX174" s="59">
        <f>ROUND(IF('Indicator Data'!N177=0,0,IF(LOG('Indicator Data'!N177)&gt;LOG(AX$194),10,IF(LOG('Indicator Data'!N177)&lt;LOG(AX$195),0,10-(LOG(AX$194)-LOG('Indicator Data'!N177))/(LOG(AX$194)-LOG(AX$195))*10))),1)</f>
        <v>3.5</v>
      </c>
      <c r="AY174" s="61">
        <f t="shared" si="183"/>
        <v>4</v>
      </c>
      <c r="AZ174" s="59">
        <f>'Indicator Data'!O177</f>
        <v>0</v>
      </c>
      <c r="BA174" s="59">
        <f>'Indicator Data'!P177</f>
        <v>0</v>
      </c>
      <c r="BB174" s="61">
        <f t="shared" si="184"/>
        <v>0</v>
      </c>
      <c r="BC174" s="62">
        <f t="shared" si="185"/>
        <v>2.8</v>
      </c>
      <c r="BD174" s="16"/>
      <c r="BE174" s="108"/>
      <c r="BF174" s="4"/>
    </row>
    <row r="175" spans="1:58" x14ac:dyDescent="0.25">
      <c r="A175" s="132" t="s">
        <v>324</v>
      </c>
      <c r="B175" s="63" t="s">
        <v>323</v>
      </c>
      <c r="C175" s="59">
        <f>ROUND(IF('Indicator Data'!C178=0,0.1,IF(LOG('Indicator Data'!C178)&gt;C$194,10,IF(LOG('Indicator Data'!C178)&lt;C$195,0,10-(C$194-LOG('Indicator Data'!C178))/(C$194-C$195)*10))),1)</f>
        <v>0.1</v>
      </c>
      <c r="D175" s="59">
        <f>ROUND(IF('Indicator Data'!D178=0,0.1,IF(LOG('Indicator Data'!D178)&gt;D$194,10,IF(LOG('Indicator Data'!D178)&lt;D$195,0,10-(D$194-LOG('Indicator Data'!D178))/(D$194-D$195)*10))),1)</f>
        <v>0.1</v>
      </c>
      <c r="E175" s="59">
        <f t="shared" si="155"/>
        <v>0.1</v>
      </c>
      <c r="F175" s="59">
        <f>ROUND(IF('Indicator Data'!E178="No data",0.1,IF('Indicator Data'!E178=0,0,IF(LOG('Indicator Data'!E178)&gt;F$194,10,IF(LOG('Indicator Data'!E178)&lt;F$195,0,10-(F$194-LOG('Indicator Data'!E178))/(F$194-F$195)*10)))),1)</f>
        <v>0.1</v>
      </c>
      <c r="G175" s="59">
        <f>ROUND(IF('Indicator Data'!F178=0,0,IF(LOG('Indicator Data'!F178)&gt;G$194,10,IF(LOG('Indicator Data'!F178)&lt;G$195,0,10-(G$194-LOG('Indicator Data'!F178))/(G$194-G$195)*10))),1)</f>
        <v>4.7</v>
      </c>
      <c r="H175" s="59">
        <f>ROUND(IF('Indicator Data'!G178=0,0,IF(LOG('Indicator Data'!G178)&gt;H$194,10,IF(LOG('Indicator Data'!G178)&lt;H$195,0,10-(H$194-LOG('Indicator Data'!G178))/(H$194-H$195)*10))),1)</f>
        <v>3.3</v>
      </c>
      <c r="I175" s="59">
        <f>ROUND(IF('Indicator Data'!H178=0,0,IF(LOG('Indicator Data'!H178)&gt;I$194,10,IF(LOG('Indicator Data'!H178)&lt;I$195,0,10-(I$194-LOG('Indicator Data'!H178))/(I$194-I$195)*10))),1)</f>
        <v>6.9</v>
      </c>
      <c r="J175" s="59">
        <f t="shared" si="156"/>
        <v>5.4</v>
      </c>
      <c r="K175" s="59">
        <f>ROUND(IF('Indicator Data'!I178=0,0,IF(LOG('Indicator Data'!I178)&gt;K$194,10,IF(LOG('Indicator Data'!I178)&lt;K$195,0,10-(K$194-LOG('Indicator Data'!I178))/(K$194-K$195)*10))),1)</f>
        <v>2</v>
      </c>
      <c r="L175" s="59">
        <f t="shared" si="157"/>
        <v>3.9</v>
      </c>
      <c r="M175" s="59">
        <f>ROUND(IF('Indicator Data'!J178=0,0,IF(LOG('Indicator Data'!J178)&gt;M$194,10,IF(LOG('Indicator Data'!J178)&lt;M$195,0,10-(M$194-LOG('Indicator Data'!J178))/(M$194-M$195)*10))),1)</f>
        <v>0</v>
      </c>
      <c r="N175" s="60">
        <f>'Indicator Data'!C178/'Indicator Data'!$BD178</f>
        <v>0</v>
      </c>
      <c r="O175" s="60">
        <f>'Indicator Data'!D178/'Indicator Data'!$BD178</f>
        <v>0</v>
      </c>
      <c r="P175" s="60">
        <f>IF(F175=0.1,0,'Indicator Data'!E178/'Indicator Data'!$BD178)</f>
        <v>0</v>
      </c>
      <c r="Q175" s="60">
        <f>'Indicator Data'!F178/'Indicator Data'!$BD178</f>
        <v>6.4079824719484783E-5</v>
      </c>
      <c r="R175" s="60">
        <f>'Indicator Data'!G178/'Indicator Data'!$BD178</f>
        <v>1.9111010992971706E-2</v>
      </c>
      <c r="S175" s="60">
        <f>'Indicator Data'!H178/'Indicator Data'!$BD178</f>
        <v>6.0350561030436973E-3</v>
      </c>
      <c r="T175" s="60">
        <f>'Indicator Data'!I178/'Indicator Data'!$BD178</f>
        <v>9.2466162703569161E-4</v>
      </c>
      <c r="U175" s="60">
        <f>'Indicator Data'!J178/'Indicator Data'!$BD178</f>
        <v>0</v>
      </c>
      <c r="V175" s="59">
        <f t="shared" si="158"/>
        <v>0</v>
      </c>
      <c r="W175" s="59">
        <f t="shared" si="159"/>
        <v>0</v>
      </c>
      <c r="X175" s="59">
        <f t="shared" si="160"/>
        <v>0</v>
      </c>
      <c r="Y175" s="59">
        <f t="shared" si="161"/>
        <v>0.1</v>
      </c>
      <c r="Z175" s="59">
        <f t="shared" si="162"/>
        <v>9.6</v>
      </c>
      <c r="AA175" s="59">
        <f t="shared" si="163"/>
        <v>10</v>
      </c>
      <c r="AB175" s="59">
        <f t="shared" si="164"/>
        <v>10</v>
      </c>
      <c r="AC175" s="59">
        <f t="shared" si="165"/>
        <v>10</v>
      </c>
      <c r="AD175" s="59">
        <f t="shared" si="166"/>
        <v>0.9</v>
      </c>
      <c r="AE175" s="59">
        <f t="shared" si="167"/>
        <v>7.7</v>
      </c>
      <c r="AF175" s="59">
        <f t="shared" si="168"/>
        <v>0</v>
      </c>
      <c r="AG175" s="59">
        <f>ROUND(IF('Indicator Data'!K178=0,0,IF('Indicator Data'!K178&gt;AG$194,10,IF('Indicator Data'!K178&lt;AG$195,0,10-(AG$194-'Indicator Data'!K178)/(AG$194-AG$195)*10))),1)</f>
        <v>1</v>
      </c>
      <c r="AH175" s="59">
        <f t="shared" si="169"/>
        <v>0.1</v>
      </c>
      <c r="AI175" s="59">
        <f t="shared" si="170"/>
        <v>0.1</v>
      </c>
      <c r="AJ175" s="59">
        <f t="shared" si="171"/>
        <v>6.7</v>
      </c>
      <c r="AK175" s="59">
        <f t="shared" si="172"/>
        <v>8.5</v>
      </c>
      <c r="AL175" s="59">
        <f t="shared" si="173"/>
        <v>7.7</v>
      </c>
      <c r="AM175" s="59">
        <f t="shared" si="174"/>
        <v>1.5</v>
      </c>
      <c r="AN175" s="59">
        <f t="shared" si="175"/>
        <v>0</v>
      </c>
      <c r="AO175" s="61">
        <f t="shared" si="176"/>
        <v>0.1</v>
      </c>
      <c r="AP175" s="61">
        <f t="shared" si="177"/>
        <v>0.1</v>
      </c>
      <c r="AQ175" s="61">
        <f t="shared" si="178"/>
        <v>8</v>
      </c>
      <c r="AR175" s="61">
        <f t="shared" si="179"/>
        <v>6.2</v>
      </c>
      <c r="AS175" s="59">
        <f t="shared" si="180"/>
        <v>0.5</v>
      </c>
      <c r="AT175" s="59" t="str">
        <f>IF('Indicator Data'!L178="No data","x",IF('Indicator Data'!BE178&lt;1000,"x",ROUND((IF('Indicator Data'!L178&gt;AT$194,10,IF('Indicator Data'!L178&lt;AT$195,0,10-(AT$194-'Indicator Data'!L178)/(AT$194-AT$195)*10))),1)))</f>
        <v>x</v>
      </c>
      <c r="AU175" s="61">
        <f t="shared" si="181"/>
        <v>0.5</v>
      </c>
      <c r="AV175" s="62">
        <f t="shared" si="182"/>
        <v>3.9</v>
      </c>
      <c r="AW175" s="59">
        <f>ROUND(IF('Indicator Data'!M178=0,0,IF('Indicator Data'!M178&gt;AW$194,10,IF('Indicator Data'!M178&lt;AW$195,0,10-(AW$194-'Indicator Data'!M178)/(AW$194-AW$195)*10))),1)</f>
        <v>0.1</v>
      </c>
      <c r="AX175" s="59">
        <f>ROUND(IF('Indicator Data'!N178=0,0,IF(LOG('Indicator Data'!N178)&gt;LOG(AX$194),10,IF(LOG('Indicator Data'!N178)&lt;LOG(AX$195),0,10-(LOG(AX$194)-LOG('Indicator Data'!N178))/(LOG(AX$194)-LOG(AX$195))*10))),1)</f>
        <v>0</v>
      </c>
      <c r="AY175" s="61">
        <f t="shared" si="183"/>
        <v>0.1</v>
      </c>
      <c r="AZ175" s="59">
        <f>'Indicator Data'!O178</f>
        <v>0</v>
      </c>
      <c r="BA175" s="59">
        <f>'Indicator Data'!P178</f>
        <v>0</v>
      </c>
      <c r="BB175" s="61">
        <f t="shared" si="184"/>
        <v>0</v>
      </c>
      <c r="BC175" s="62">
        <f t="shared" si="185"/>
        <v>0.1</v>
      </c>
      <c r="BD175" s="16"/>
      <c r="BE175" s="108"/>
      <c r="BF175" s="4"/>
    </row>
    <row r="176" spans="1:58" x14ac:dyDescent="0.25">
      <c r="A176" s="132" t="s">
        <v>326</v>
      </c>
      <c r="B176" s="63" t="s">
        <v>325</v>
      </c>
      <c r="C176" s="59">
        <f>ROUND(IF('Indicator Data'!C179=0,0.1,IF(LOG('Indicator Data'!C179)&gt;C$194,10,IF(LOG('Indicator Data'!C179)&lt;C$195,0,10-(C$194-LOG('Indicator Data'!C179))/(C$194-C$195)*10))),1)</f>
        <v>5.7</v>
      </c>
      <c r="D176" s="59">
        <f>ROUND(IF('Indicator Data'!D179=0,0.1,IF(LOG('Indicator Data'!D179)&gt;D$194,10,IF(LOG('Indicator Data'!D179)&lt;D$195,0,10-(D$194-LOG('Indicator Data'!D179))/(D$194-D$195)*10))),1)</f>
        <v>0.1</v>
      </c>
      <c r="E176" s="59">
        <f t="shared" si="155"/>
        <v>3.4</v>
      </c>
      <c r="F176" s="59">
        <f>ROUND(IF('Indicator Data'!E179="No data",0.1,IF('Indicator Data'!E179=0,0,IF(LOG('Indicator Data'!E179)&gt;F$194,10,IF(LOG('Indicator Data'!E179)&lt;F$195,0,10-(F$194-LOG('Indicator Data'!E179))/(F$194-F$195)*10)))),1)</f>
        <v>0.5</v>
      </c>
      <c r="G176" s="59">
        <f>ROUND(IF('Indicator Data'!F179=0,0,IF(LOG('Indicator Data'!F179)&gt;G$194,10,IF(LOG('Indicator Data'!F179)&lt;G$195,0,10-(G$194-LOG('Indicator Data'!F179))/(G$194-G$195)*10))),1)</f>
        <v>0</v>
      </c>
      <c r="H176" s="59">
        <f>ROUND(IF('Indicator Data'!G179=0,0,IF(LOG('Indicator Data'!G179)&gt;H$194,10,IF(LOG('Indicator Data'!G179)&lt;H$195,0,10-(H$194-LOG('Indicator Data'!G179))/(H$194-H$195)*10))),1)</f>
        <v>3.7</v>
      </c>
      <c r="I176" s="59">
        <f>ROUND(IF('Indicator Data'!H179=0,0,IF(LOG('Indicator Data'!H179)&gt;I$194,10,IF(LOG('Indicator Data'!H179)&lt;I$195,0,10-(I$194-LOG('Indicator Data'!H179))/(I$194-I$195)*10))),1)</f>
        <v>0</v>
      </c>
      <c r="J176" s="59">
        <f t="shared" si="156"/>
        <v>2</v>
      </c>
      <c r="K176" s="59">
        <f>ROUND(IF('Indicator Data'!I179=0,0,IF(LOG('Indicator Data'!I179)&gt;K$194,10,IF(LOG('Indicator Data'!I179)&lt;K$195,0,10-(K$194-LOG('Indicator Data'!I179))/(K$194-K$195)*10))),1)</f>
        <v>4.7</v>
      </c>
      <c r="L176" s="59">
        <f t="shared" si="157"/>
        <v>3.5</v>
      </c>
      <c r="M176" s="59">
        <f>ROUND(IF('Indicator Data'!J179=0,0,IF(LOG('Indicator Data'!J179)&gt;M$194,10,IF(LOG('Indicator Data'!J179)&lt;M$195,0,10-(M$194-LOG('Indicator Data'!J179))/(M$194-M$195)*10))),1)</f>
        <v>0</v>
      </c>
      <c r="N176" s="60">
        <f>'Indicator Data'!C179/'Indicator Data'!$BD179</f>
        <v>1.4429602538418868E-3</v>
      </c>
      <c r="O176" s="60">
        <f>'Indicator Data'!D179/'Indicator Data'!$BD179</f>
        <v>0</v>
      </c>
      <c r="P176" s="60">
        <f>IF(F176=0.1,0,'Indicator Data'!E179/'Indicator Data'!$BD179)</f>
        <v>1.2061633450716993E-4</v>
      </c>
      <c r="Q176" s="60">
        <f>'Indicator Data'!F179/'Indicator Data'!$BD179</f>
        <v>0</v>
      </c>
      <c r="R176" s="60">
        <f>'Indicator Data'!G179/'Indicator Data'!$BD179</f>
        <v>2.2135815286119893E-3</v>
      </c>
      <c r="S176" s="60">
        <f>'Indicator Data'!H179/'Indicator Data'!$BD179</f>
        <v>0</v>
      </c>
      <c r="T176" s="60">
        <f>'Indicator Data'!I179/'Indicator Data'!$BD179</f>
        <v>1.5881024915477106E-3</v>
      </c>
      <c r="U176" s="60">
        <f>'Indicator Data'!J179/'Indicator Data'!$BD179</f>
        <v>0</v>
      </c>
      <c r="V176" s="59">
        <f t="shared" si="158"/>
        <v>7.2</v>
      </c>
      <c r="W176" s="59">
        <f t="shared" si="159"/>
        <v>0</v>
      </c>
      <c r="X176" s="59">
        <f t="shared" si="160"/>
        <v>4.5</v>
      </c>
      <c r="Y176" s="59">
        <f t="shared" si="161"/>
        <v>0.1</v>
      </c>
      <c r="Z176" s="59">
        <f t="shared" si="162"/>
        <v>0</v>
      </c>
      <c r="AA176" s="59">
        <f t="shared" si="163"/>
        <v>1.2</v>
      </c>
      <c r="AB176" s="59">
        <f t="shared" si="164"/>
        <v>0</v>
      </c>
      <c r="AC176" s="59">
        <f t="shared" si="165"/>
        <v>0.6</v>
      </c>
      <c r="AD176" s="59">
        <f t="shared" si="166"/>
        <v>1.6</v>
      </c>
      <c r="AE176" s="59">
        <f t="shared" si="167"/>
        <v>1.1000000000000001</v>
      </c>
      <c r="AF176" s="59">
        <f t="shared" si="168"/>
        <v>0</v>
      </c>
      <c r="AG176" s="59">
        <f>ROUND(IF('Indicator Data'!K179=0,0,IF('Indicator Data'!K179&gt;AG$194,10,IF('Indicator Data'!K179&lt;AG$195,0,10-(AG$194-'Indicator Data'!K179)/(AG$194-AG$195)*10))),1)</f>
        <v>1</v>
      </c>
      <c r="AH176" s="59">
        <f t="shared" si="169"/>
        <v>6.5</v>
      </c>
      <c r="AI176" s="59">
        <f t="shared" si="170"/>
        <v>0.1</v>
      </c>
      <c r="AJ176" s="59">
        <f t="shared" si="171"/>
        <v>2.5</v>
      </c>
      <c r="AK176" s="59">
        <f t="shared" si="172"/>
        <v>0</v>
      </c>
      <c r="AL176" s="59">
        <f t="shared" si="173"/>
        <v>1.3</v>
      </c>
      <c r="AM176" s="59">
        <f t="shared" si="174"/>
        <v>3.2</v>
      </c>
      <c r="AN176" s="59">
        <f t="shared" si="175"/>
        <v>0</v>
      </c>
      <c r="AO176" s="61">
        <f t="shared" si="176"/>
        <v>4</v>
      </c>
      <c r="AP176" s="61">
        <f t="shared" si="177"/>
        <v>0.3</v>
      </c>
      <c r="AQ176" s="61">
        <f t="shared" si="178"/>
        <v>0</v>
      </c>
      <c r="AR176" s="61">
        <f t="shared" si="179"/>
        <v>2.4</v>
      </c>
      <c r="AS176" s="59">
        <f t="shared" si="180"/>
        <v>0.5</v>
      </c>
      <c r="AT176" s="59">
        <f>IF('Indicator Data'!L179="No data","x",IF('Indicator Data'!BE179&lt;1000,"x",ROUND((IF('Indicator Data'!L179&gt;AT$194,10,IF('Indicator Data'!L179&lt;AT$195,0,10-(AT$194-'Indicator Data'!L179)/(AT$194-AT$195)*10))),1)))</f>
        <v>4</v>
      </c>
      <c r="AU176" s="61">
        <f t="shared" si="181"/>
        <v>2.2999999999999998</v>
      </c>
      <c r="AV176" s="62">
        <f t="shared" si="182"/>
        <v>1.9</v>
      </c>
      <c r="AW176" s="59">
        <f>ROUND(IF('Indicator Data'!M179=0,0,IF('Indicator Data'!M179&gt;AW$194,10,IF('Indicator Data'!M179&lt;AW$195,0,10-(AW$194-'Indicator Data'!M179)/(AW$194-AW$195)*10))),1)</f>
        <v>0.5</v>
      </c>
      <c r="AX176" s="59">
        <f>ROUND(IF('Indicator Data'!N179=0,0,IF(LOG('Indicator Data'!N179)&gt;LOG(AX$194),10,IF(LOG('Indicator Data'!N179)&lt;LOG(AX$195),0,10-(LOG(AX$194)-LOG('Indicator Data'!N179))/(LOG(AX$194)-LOG(AX$195))*10))),1)</f>
        <v>0</v>
      </c>
      <c r="AY176" s="61">
        <f t="shared" si="183"/>
        <v>0.3</v>
      </c>
      <c r="AZ176" s="59">
        <f>'Indicator Data'!O179</f>
        <v>0</v>
      </c>
      <c r="BA176" s="59">
        <f>'Indicator Data'!P179</f>
        <v>0</v>
      </c>
      <c r="BB176" s="61">
        <f t="shared" si="184"/>
        <v>0</v>
      </c>
      <c r="BC176" s="62">
        <f t="shared" si="185"/>
        <v>0.2</v>
      </c>
      <c r="BD176" s="16"/>
      <c r="BE176" s="108"/>
      <c r="BF176" s="4"/>
    </row>
    <row r="177" spans="1:58" x14ac:dyDescent="0.25">
      <c r="A177" s="132" t="s">
        <v>328</v>
      </c>
      <c r="B177" s="63" t="s">
        <v>327</v>
      </c>
      <c r="C177" s="59">
        <f>ROUND(IF('Indicator Data'!C180=0,0.1,IF(LOG('Indicator Data'!C180)&gt;C$194,10,IF(LOG('Indicator Data'!C180)&lt;C$195,0,10-(C$194-LOG('Indicator Data'!C180))/(C$194-C$195)*10))),1)</f>
        <v>7.7</v>
      </c>
      <c r="D177" s="59">
        <f>ROUND(IF('Indicator Data'!D180=0,0.1,IF(LOG('Indicator Data'!D180)&gt;D$194,10,IF(LOG('Indicator Data'!D180)&lt;D$195,0,10-(D$194-LOG('Indicator Data'!D180))/(D$194-D$195)*10))),1)</f>
        <v>0.1</v>
      </c>
      <c r="E177" s="59">
        <f t="shared" si="155"/>
        <v>5</v>
      </c>
      <c r="F177" s="59">
        <f>ROUND(IF('Indicator Data'!E180="No data",0.1,IF('Indicator Data'!E180=0,0,IF(LOG('Indicator Data'!E180)&gt;F$194,10,IF(LOG('Indicator Data'!E180)&lt;F$195,0,10-(F$194-LOG('Indicator Data'!E180))/(F$194-F$195)*10)))),1)</f>
        <v>5.7</v>
      </c>
      <c r="G177" s="59">
        <f>ROUND(IF('Indicator Data'!F180=0,0,IF(LOG('Indicator Data'!F180)&gt;G$194,10,IF(LOG('Indicator Data'!F180)&lt;G$195,0,10-(G$194-LOG('Indicator Data'!F180))/(G$194-G$195)*10))),1)</f>
        <v>6.9</v>
      </c>
      <c r="H177" s="59">
        <f>ROUND(IF('Indicator Data'!G180=0,0,IF(LOG('Indicator Data'!G180)&gt;H$194,10,IF(LOG('Indicator Data'!G180)&lt;H$195,0,10-(H$194-LOG('Indicator Data'!G180))/(H$194-H$195)*10))),1)</f>
        <v>0</v>
      </c>
      <c r="I177" s="59">
        <f>ROUND(IF('Indicator Data'!H180=0,0,IF(LOG('Indicator Data'!H180)&gt;I$194,10,IF(LOG('Indicator Data'!H180)&lt;I$195,0,10-(I$194-LOG('Indicator Data'!H180))/(I$194-I$195)*10))),1)</f>
        <v>0</v>
      </c>
      <c r="J177" s="59">
        <f t="shared" si="156"/>
        <v>0</v>
      </c>
      <c r="K177" s="59">
        <f>ROUND(IF('Indicator Data'!I180=0,0,IF(LOG('Indicator Data'!I180)&gt;K$194,10,IF(LOG('Indicator Data'!I180)&lt;K$195,0,10-(K$194-LOG('Indicator Data'!I180))/(K$194-K$195)*10))),1)</f>
        <v>0</v>
      </c>
      <c r="L177" s="59">
        <f t="shared" si="157"/>
        <v>0</v>
      </c>
      <c r="M177" s="59">
        <f>ROUND(IF('Indicator Data'!J180=0,0,IF(LOG('Indicator Data'!J180)&gt;M$194,10,IF(LOG('Indicator Data'!J180)&lt;M$195,0,10-(M$194-LOG('Indicator Data'!J180))/(M$194-M$195)*10))),1)</f>
        <v>0</v>
      </c>
      <c r="N177" s="60">
        <f>'Indicator Data'!C180/'Indicator Data'!$BD180</f>
        <v>1.0530720644171354E-3</v>
      </c>
      <c r="O177" s="60">
        <f>'Indicator Data'!D180/'Indicator Data'!$BD180</f>
        <v>0</v>
      </c>
      <c r="P177" s="60">
        <f>IF(F177=0.1,0,'Indicator Data'!E180/'Indicator Data'!$BD180)</f>
        <v>1.6325060140430444E-3</v>
      </c>
      <c r="Q177" s="60">
        <f>'Indicator Data'!F180/'Indicator Data'!$BD180</f>
        <v>1.2079057086447881E-5</v>
      </c>
      <c r="R177" s="60">
        <f>'Indicator Data'!G180/'Indicator Data'!$BD180</f>
        <v>0</v>
      </c>
      <c r="S177" s="60">
        <f>'Indicator Data'!H180/'Indicator Data'!$BD180</f>
        <v>0</v>
      </c>
      <c r="T177" s="60">
        <f>'Indicator Data'!I180/'Indicator Data'!$BD180</f>
        <v>0</v>
      </c>
      <c r="U177" s="60">
        <f>'Indicator Data'!J180/'Indicator Data'!$BD180</f>
        <v>0</v>
      </c>
      <c r="V177" s="59">
        <f t="shared" si="158"/>
        <v>5.3</v>
      </c>
      <c r="W177" s="59">
        <f t="shared" si="159"/>
        <v>0</v>
      </c>
      <c r="X177" s="59">
        <f t="shared" si="160"/>
        <v>3.1</v>
      </c>
      <c r="Y177" s="59">
        <f t="shared" si="161"/>
        <v>1.1000000000000001</v>
      </c>
      <c r="Z177" s="59">
        <f t="shared" si="162"/>
        <v>8</v>
      </c>
      <c r="AA177" s="59">
        <f t="shared" si="163"/>
        <v>0</v>
      </c>
      <c r="AB177" s="59">
        <f t="shared" si="164"/>
        <v>0</v>
      </c>
      <c r="AC177" s="59">
        <f t="shared" si="165"/>
        <v>0</v>
      </c>
      <c r="AD177" s="59">
        <f t="shared" si="166"/>
        <v>0</v>
      </c>
      <c r="AE177" s="59">
        <f t="shared" si="167"/>
        <v>0</v>
      </c>
      <c r="AF177" s="59">
        <f t="shared" si="168"/>
        <v>0</v>
      </c>
      <c r="AG177" s="59">
        <f>ROUND(IF('Indicator Data'!K180=0,0,IF('Indicator Data'!K180&gt;AG$194,10,IF('Indicator Data'!K180&lt;AG$195,0,10-(AG$194-'Indicator Data'!K180)/(AG$194-AG$195)*10))),1)</f>
        <v>1</v>
      </c>
      <c r="AH177" s="59">
        <f t="shared" si="169"/>
        <v>6.5</v>
      </c>
      <c r="AI177" s="59">
        <f t="shared" si="170"/>
        <v>0.1</v>
      </c>
      <c r="AJ177" s="59">
        <f t="shared" si="171"/>
        <v>0</v>
      </c>
      <c r="AK177" s="59">
        <f t="shared" si="172"/>
        <v>0</v>
      </c>
      <c r="AL177" s="59">
        <f t="shared" si="173"/>
        <v>0</v>
      </c>
      <c r="AM177" s="59">
        <f t="shared" si="174"/>
        <v>0</v>
      </c>
      <c r="AN177" s="59">
        <f t="shared" si="175"/>
        <v>0</v>
      </c>
      <c r="AO177" s="61">
        <f t="shared" si="176"/>
        <v>4.0999999999999996</v>
      </c>
      <c r="AP177" s="61">
        <f t="shared" si="177"/>
        <v>3.8</v>
      </c>
      <c r="AQ177" s="61">
        <f t="shared" si="178"/>
        <v>7.5</v>
      </c>
      <c r="AR177" s="61">
        <f t="shared" si="179"/>
        <v>0</v>
      </c>
      <c r="AS177" s="59">
        <f t="shared" si="180"/>
        <v>0.5</v>
      </c>
      <c r="AT177" s="59">
        <f>IF('Indicator Data'!L180="No data","x",IF('Indicator Data'!BE180&lt;1000,"x",ROUND((IF('Indicator Data'!L180&gt;AT$194,10,IF('Indicator Data'!L180&lt;AT$195,0,10-(AT$194-'Indicator Data'!L180)/(AT$194-AT$195)*10))),1)))</f>
        <v>10</v>
      </c>
      <c r="AU177" s="61">
        <f t="shared" si="181"/>
        <v>5.3</v>
      </c>
      <c r="AV177" s="62">
        <f t="shared" si="182"/>
        <v>4.5999999999999996</v>
      </c>
      <c r="AW177" s="59">
        <f>ROUND(IF('Indicator Data'!M180=0,0,IF('Indicator Data'!M180&gt;AW$194,10,IF('Indicator Data'!M180&lt;AW$195,0,10-(AW$194-'Indicator Data'!M180)/(AW$194-AW$195)*10))),1)</f>
        <v>5</v>
      </c>
      <c r="AX177" s="59">
        <f>ROUND(IF('Indicator Data'!N180=0,0,IF(LOG('Indicator Data'!N180)&gt;LOG(AX$194),10,IF(LOG('Indicator Data'!N180)&lt;LOG(AX$195),0,10-(LOG(AX$194)-LOG('Indicator Data'!N180))/(LOG(AX$194)-LOG(AX$195))*10))),1)</f>
        <v>4.2</v>
      </c>
      <c r="AY177" s="61">
        <f t="shared" si="183"/>
        <v>4.5999999999999996</v>
      </c>
      <c r="AZ177" s="59">
        <f>'Indicator Data'!O180</f>
        <v>0</v>
      </c>
      <c r="BA177" s="59">
        <f>'Indicator Data'!P180</f>
        <v>0</v>
      </c>
      <c r="BB177" s="61">
        <f t="shared" si="184"/>
        <v>0</v>
      </c>
      <c r="BC177" s="62">
        <f t="shared" si="185"/>
        <v>3.2</v>
      </c>
      <c r="BD177" s="16"/>
      <c r="BE177" s="108"/>
      <c r="BF177" s="4"/>
    </row>
    <row r="178" spans="1:58" x14ac:dyDescent="0.25">
      <c r="A178" s="132" t="s">
        <v>330</v>
      </c>
      <c r="B178" s="63" t="s">
        <v>329</v>
      </c>
      <c r="C178" s="59">
        <f>ROUND(IF('Indicator Data'!C181=0,0.1,IF(LOG('Indicator Data'!C181)&gt;C$194,10,IF(LOG('Indicator Data'!C181)&lt;C$195,0,10-(C$194-LOG('Indicator Data'!C181))/(C$194-C$195)*10))),1)</f>
        <v>10</v>
      </c>
      <c r="D178" s="59">
        <f>ROUND(IF('Indicator Data'!D181=0,0.1,IF(LOG('Indicator Data'!D181)&gt;D$194,10,IF(LOG('Indicator Data'!D181)&lt;D$195,0,10-(D$194-LOG('Indicator Data'!D181))/(D$194-D$195)*10))),1)</f>
        <v>10</v>
      </c>
      <c r="E178" s="59">
        <f t="shared" si="155"/>
        <v>10</v>
      </c>
      <c r="F178" s="59">
        <f>ROUND(IF('Indicator Data'!E181="No data",0.1,IF('Indicator Data'!E181=0,0,IF(LOG('Indicator Data'!E181)&gt;F$194,10,IF(LOG('Indicator Data'!E181)&lt;F$195,0,10-(F$194-LOG('Indicator Data'!E181))/(F$194-F$195)*10)))),1)</f>
        <v>8.1</v>
      </c>
      <c r="G178" s="59">
        <f>ROUND(IF('Indicator Data'!F181=0,0,IF(LOG('Indicator Data'!F181)&gt;G$194,10,IF(LOG('Indicator Data'!F181)&lt;G$195,0,10-(G$194-LOG('Indicator Data'!F181))/(G$194-G$195)*10))),1)</f>
        <v>7.3</v>
      </c>
      <c r="H178" s="59">
        <f>ROUND(IF('Indicator Data'!G181=0,0,IF(LOG('Indicator Data'!G181)&gt;H$194,10,IF(LOG('Indicator Data'!G181)&lt;H$195,0,10-(H$194-LOG('Indicator Data'!G181))/(H$194-H$195)*10))),1)</f>
        <v>0</v>
      </c>
      <c r="I178" s="59">
        <f>ROUND(IF('Indicator Data'!H181=0,0,IF(LOG('Indicator Data'!H181)&gt;I$194,10,IF(LOG('Indicator Data'!H181)&lt;I$195,0,10-(I$194-LOG('Indicator Data'!H181))/(I$194-I$195)*10))),1)</f>
        <v>0</v>
      </c>
      <c r="J178" s="59">
        <f t="shared" si="156"/>
        <v>0</v>
      </c>
      <c r="K178" s="59">
        <f>ROUND(IF('Indicator Data'!I181=0,0,IF(LOG('Indicator Data'!I181)&gt;K$194,10,IF(LOG('Indicator Data'!I181)&lt;K$195,0,10-(K$194-LOG('Indicator Data'!I181))/(K$194-K$195)*10))),1)</f>
        <v>0</v>
      </c>
      <c r="L178" s="59">
        <f t="shared" si="157"/>
        <v>0</v>
      </c>
      <c r="M178" s="59">
        <f>ROUND(IF('Indicator Data'!J181=0,0,IF(LOG('Indicator Data'!J181)&gt;M$194,10,IF(LOG('Indicator Data'!J181)&lt;M$195,0,10-(M$194-LOG('Indicator Data'!J181))/(M$194-M$195)*10))),1)</f>
        <v>0</v>
      </c>
      <c r="N178" s="60">
        <f>'Indicator Data'!C181/'Indicator Data'!$BD181</f>
        <v>1.7166862764552652E-3</v>
      </c>
      <c r="O178" s="60">
        <f>'Indicator Data'!D181/'Indicator Data'!$BD181</f>
        <v>7.3173823627676899E-4</v>
      </c>
      <c r="P178" s="60">
        <f>IF(F178=0.1,0,'Indicator Data'!E181/'Indicator Data'!$BD181)</f>
        <v>2.2244207065920019E-3</v>
      </c>
      <c r="Q178" s="60">
        <f>'Indicator Data'!F181/'Indicator Data'!$BD181</f>
        <v>2.9472735819282515E-6</v>
      </c>
      <c r="R178" s="60">
        <f>'Indicator Data'!G181/'Indicator Data'!$BD181</f>
        <v>0</v>
      </c>
      <c r="S178" s="60">
        <f>'Indicator Data'!H181/'Indicator Data'!$BD181</f>
        <v>0</v>
      </c>
      <c r="T178" s="60">
        <f>'Indicator Data'!I181/'Indicator Data'!$BD181</f>
        <v>0</v>
      </c>
      <c r="U178" s="60">
        <f>'Indicator Data'!J181/'Indicator Data'!$BD181</f>
        <v>0</v>
      </c>
      <c r="V178" s="59">
        <f t="shared" si="158"/>
        <v>8.6</v>
      </c>
      <c r="W178" s="59">
        <f t="shared" si="159"/>
        <v>7.3</v>
      </c>
      <c r="X178" s="59">
        <f t="shared" si="160"/>
        <v>8</v>
      </c>
      <c r="Y178" s="59">
        <f t="shared" si="161"/>
        <v>1.5</v>
      </c>
      <c r="Z178" s="59">
        <f t="shared" si="162"/>
        <v>6.6</v>
      </c>
      <c r="AA178" s="59">
        <f t="shared" si="163"/>
        <v>0</v>
      </c>
      <c r="AB178" s="59">
        <f t="shared" si="164"/>
        <v>0</v>
      </c>
      <c r="AC178" s="59">
        <f t="shared" si="165"/>
        <v>0</v>
      </c>
      <c r="AD178" s="59">
        <f t="shared" si="166"/>
        <v>0</v>
      </c>
      <c r="AE178" s="59">
        <f t="shared" si="167"/>
        <v>0</v>
      </c>
      <c r="AF178" s="59">
        <f t="shared" si="168"/>
        <v>0</v>
      </c>
      <c r="AG178" s="59">
        <f>ROUND(IF('Indicator Data'!K181=0,0,IF('Indicator Data'!K181&gt;AG$194,10,IF('Indicator Data'!K181&lt;AG$195,0,10-(AG$194-'Indicator Data'!K181)/(AG$194-AG$195)*10))),1)</f>
        <v>0</v>
      </c>
      <c r="AH178" s="59">
        <f t="shared" si="169"/>
        <v>9.3000000000000007</v>
      </c>
      <c r="AI178" s="59">
        <f t="shared" si="170"/>
        <v>8.6999999999999993</v>
      </c>
      <c r="AJ178" s="59">
        <f t="shared" si="171"/>
        <v>0</v>
      </c>
      <c r="AK178" s="59">
        <f t="shared" si="172"/>
        <v>0</v>
      </c>
      <c r="AL178" s="59">
        <f t="shared" si="173"/>
        <v>0</v>
      </c>
      <c r="AM178" s="59">
        <f t="shared" si="174"/>
        <v>0</v>
      </c>
      <c r="AN178" s="59">
        <f t="shared" si="175"/>
        <v>0</v>
      </c>
      <c r="AO178" s="61">
        <f t="shared" si="176"/>
        <v>9.3000000000000007</v>
      </c>
      <c r="AP178" s="61">
        <f t="shared" si="177"/>
        <v>5.7</v>
      </c>
      <c r="AQ178" s="61">
        <f t="shared" si="178"/>
        <v>7</v>
      </c>
      <c r="AR178" s="61">
        <f t="shared" si="179"/>
        <v>0</v>
      </c>
      <c r="AS178" s="59">
        <f t="shared" si="180"/>
        <v>0</v>
      </c>
      <c r="AT178" s="59">
        <f>IF('Indicator Data'!L181="No data","x",IF('Indicator Data'!BE181&lt;1000,"x",ROUND((IF('Indicator Data'!L181&gt;AT$194,10,IF('Indicator Data'!L181&lt;AT$195,0,10-(AT$194-'Indicator Data'!L181)/(AT$194-AT$195)*10))),1)))</f>
        <v>5.0999999999999996</v>
      </c>
      <c r="AU178" s="61">
        <f t="shared" si="181"/>
        <v>2.6</v>
      </c>
      <c r="AV178" s="62">
        <f t="shared" si="182"/>
        <v>5.9</v>
      </c>
      <c r="AW178" s="59">
        <f>ROUND(IF('Indicator Data'!M181=0,0,IF('Indicator Data'!M181&gt;AW$194,10,IF('Indicator Data'!M181&lt;AW$195,0,10-(AW$194-'Indicator Data'!M181)/(AW$194-AW$195)*10))),1)</f>
        <v>8.3000000000000007</v>
      </c>
      <c r="AX178" s="59">
        <f>ROUND(IF('Indicator Data'!N181=0,0,IF(LOG('Indicator Data'!N181)&gt;LOG(AX$194),10,IF(LOG('Indicator Data'!N181)&lt;LOG(AX$195),0,10-(LOG(AX$194)-LOG('Indicator Data'!N181))/(LOG(AX$194)-LOG(AX$195))*10))),1)</f>
        <v>9.1999999999999993</v>
      </c>
      <c r="AY178" s="61">
        <f t="shared" si="183"/>
        <v>8.8000000000000007</v>
      </c>
      <c r="AZ178" s="59">
        <f>'Indicator Data'!O181</f>
        <v>4</v>
      </c>
      <c r="BA178" s="59">
        <f>'Indicator Data'!P181</f>
        <v>0</v>
      </c>
      <c r="BB178" s="61">
        <f t="shared" si="184"/>
        <v>8</v>
      </c>
      <c r="BC178" s="62">
        <f t="shared" si="185"/>
        <v>8</v>
      </c>
      <c r="BD178" s="16"/>
      <c r="BE178" s="108"/>
      <c r="BF178" s="4"/>
    </row>
    <row r="179" spans="1:58" x14ac:dyDescent="0.25">
      <c r="A179" s="132" t="s">
        <v>332</v>
      </c>
      <c r="B179" s="63" t="s">
        <v>331</v>
      </c>
      <c r="C179" s="59">
        <f>ROUND(IF('Indicator Data'!C182=0,0.1,IF(LOG('Indicator Data'!C182)&gt;C$194,10,IF(LOG('Indicator Data'!C182)&lt;C$195,0,10-(C$194-LOG('Indicator Data'!C182))/(C$194-C$195)*10))),1)</f>
        <v>7.6</v>
      </c>
      <c r="D179" s="59">
        <f>ROUND(IF('Indicator Data'!D182=0,0.1,IF(LOG('Indicator Data'!D182)&gt;D$194,10,IF(LOG('Indicator Data'!D182)&lt;D$195,0,10-(D$194-LOG('Indicator Data'!D182))/(D$194-D$195)*10))),1)</f>
        <v>8.6</v>
      </c>
      <c r="E179" s="59">
        <f t="shared" si="155"/>
        <v>8.1</v>
      </c>
      <c r="F179" s="59">
        <f>ROUND(IF('Indicator Data'!E182="No data",0.1,IF('Indicator Data'!E182=0,0,IF(LOG('Indicator Data'!E182)&gt;F$194,10,IF(LOG('Indicator Data'!E182)&lt;F$195,0,10-(F$194-LOG('Indicator Data'!E182))/(F$194-F$195)*10)))),1)</f>
        <v>6.7</v>
      </c>
      <c r="G179" s="59">
        <f>ROUND(IF('Indicator Data'!F182=0,0,IF(LOG('Indicator Data'!F182)&gt;G$194,10,IF(LOG('Indicator Data'!F182)&lt;G$195,0,10-(G$194-LOG('Indicator Data'!F182))/(G$194-G$195)*10))),1)</f>
        <v>0</v>
      </c>
      <c r="H179" s="59">
        <f>ROUND(IF('Indicator Data'!G182=0,0,IF(LOG('Indicator Data'!G182)&gt;H$194,10,IF(LOG('Indicator Data'!G182)&lt;H$195,0,10-(H$194-LOG('Indicator Data'!G182))/(H$194-H$195)*10))),1)</f>
        <v>0</v>
      </c>
      <c r="I179" s="59">
        <f>ROUND(IF('Indicator Data'!H182=0,0,IF(LOG('Indicator Data'!H182)&gt;I$194,10,IF(LOG('Indicator Data'!H182)&lt;I$195,0,10-(I$194-LOG('Indicator Data'!H182))/(I$194-I$195)*10))),1)</f>
        <v>0</v>
      </c>
      <c r="J179" s="59">
        <f t="shared" si="156"/>
        <v>0</v>
      </c>
      <c r="K179" s="59">
        <f>ROUND(IF('Indicator Data'!I182=0,0,IF(LOG('Indicator Data'!I182)&gt;K$194,10,IF(LOG('Indicator Data'!I182)&lt;K$195,0,10-(K$194-LOG('Indicator Data'!I182))/(K$194-K$195)*10))),1)</f>
        <v>0</v>
      </c>
      <c r="L179" s="59">
        <f t="shared" si="157"/>
        <v>0</v>
      </c>
      <c r="M179" s="59">
        <f>ROUND(IF('Indicator Data'!J182=0,0,IF(LOG('Indicator Data'!J182)&gt;M$194,10,IF(LOG('Indicator Data'!J182)&lt;M$195,0,10-(M$194-LOG('Indicator Data'!J182))/(M$194-M$195)*10))),1)</f>
        <v>0</v>
      </c>
      <c r="N179" s="60">
        <f>'Indicator Data'!C182/'Indicator Data'!$BD182</f>
        <v>2.0116304508685759E-3</v>
      </c>
      <c r="O179" s="60">
        <f>'Indicator Data'!D182/'Indicator Data'!$BD182</f>
        <v>7.0033282604944219E-4</v>
      </c>
      <c r="P179" s="60">
        <f>IF(F179=0.1,0,'Indicator Data'!E182/'Indicator Data'!$BD182)</f>
        <v>9.0619656555007838E-3</v>
      </c>
      <c r="Q179" s="60">
        <f>'Indicator Data'!F182/'Indicator Data'!$BD182</f>
        <v>0</v>
      </c>
      <c r="R179" s="60">
        <f>'Indicator Data'!G182/'Indicator Data'!$BD182</f>
        <v>0</v>
      </c>
      <c r="S179" s="60">
        <f>'Indicator Data'!H182/'Indicator Data'!$BD182</f>
        <v>0</v>
      </c>
      <c r="T179" s="60">
        <f>'Indicator Data'!I182/'Indicator Data'!$BD182</f>
        <v>0</v>
      </c>
      <c r="U179" s="60">
        <f>'Indicator Data'!J182/'Indicator Data'!$BD182</f>
        <v>0</v>
      </c>
      <c r="V179" s="59">
        <f t="shared" si="158"/>
        <v>10</v>
      </c>
      <c r="W179" s="59">
        <f t="shared" si="159"/>
        <v>7</v>
      </c>
      <c r="X179" s="59">
        <f t="shared" si="160"/>
        <v>9</v>
      </c>
      <c r="Y179" s="59">
        <f t="shared" si="161"/>
        <v>6</v>
      </c>
      <c r="Z179" s="59">
        <f t="shared" si="162"/>
        <v>0</v>
      </c>
      <c r="AA179" s="59">
        <f t="shared" si="163"/>
        <v>0</v>
      </c>
      <c r="AB179" s="59">
        <f t="shared" si="164"/>
        <v>0</v>
      </c>
      <c r="AC179" s="59">
        <f t="shared" si="165"/>
        <v>0</v>
      </c>
      <c r="AD179" s="59">
        <f t="shared" si="166"/>
        <v>0</v>
      </c>
      <c r="AE179" s="59">
        <f t="shared" si="167"/>
        <v>0</v>
      </c>
      <c r="AF179" s="59">
        <f t="shared" si="168"/>
        <v>0</v>
      </c>
      <c r="AG179" s="59">
        <f>ROUND(IF('Indicator Data'!K182=0,0,IF('Indicator Data'!K182&gt;AG$194,10,IF('Indicator Data'!K182&lt;AG$195,0,10-(AG$194-'Indicator Data'!K182)/(AG$194-AG$195)*10))),1)</f>
        <v>0</v>
      </c>
      <c r="AH179" s="59">
        <f t="shared" si="169"/>
        <v>8.8000000000000007</v>
      </c>
      <c r="AI179" s="59">
        <f t="shared" si="170"/>
        <v>7.8</v>
      </c>
      <c r="AJ179" s="59">
        <f t="shared" si="171"/>
        <v>0</v>
      </c>
      <c r="AK179" s="59">
        <f t="shared" si="172"/>
        <v>0</v>
      </c>
      <c r="AL179" s="59">
        <f t="shared" si="173"/>
        <v>0</v>
      </c>
      <c r="AM179" s="59">
        <f t="shared" si="174"/>
        <v>0</v>
      </c>
      <c r="AN179" s="59">
        <f t="shared" si="175"/>
        <v>0</v>
      </c>
      <c r="AO179" s="61">
        <f t="shared" si="176"/>
        <v>8.6</v>
      </c>
      <c r="AP179" s="61">
        <f t="shared" si="177"/>
        <v>6.4</v>
      </c>
      <c r="AQ179" s="61">
        <f t="shared" si="178"/>
        <v>0</v>
      </c>
      <c r="AR179" s="61">
        <f t="shared" si="179"/>
        <v>0</v>
      </c>
      <c r="AS179" s="59">
        <f t="shared" si="180"/>
        <v>0</v>
      </c>
      <c r="AT179" s="59">
        <f>IF('Indicator Data'!L182="No data","x",IF('Indicator Data'!BE182&lt;1000,"x",ROUND((IF('Indicator Data'!L182&gt;AT$194,10,IF('Indicator Data'!L182&lt;AT$195,0,10-(AT$194-'Indicator Data'!L182)/(AT$194-AT$195)*10))),1)))</f>
        <v>9.1</v>
      </c>
      <c r="AU179" s="61">
        <f t="shared" si="181"/>
        <v>4.5999999999999996</v>
      </c>
      <c r="AV179" s="62">
        <f t="shared" si="182"/>
        <v>4.9000000000000004</v>
      </c>
      <c r="AW179" s="59">
        <f>ROUND(IF('Indicator Data'!M182=0,0,IF('Indicator Data'!M182&gt;AW$194,10,IF('Indicator Data'!M182&lt;AW$195,0,10-(AW$194-'Indicator Data'!M182)/(AW$194-AW$195)*10))),1)</f>
        <v>1.9</v>
      </c>
      <c r="AX179" s="59">
        <f>ROUND(IF('Indicator Data'!N182=0,0,IF(LOG('Indicator Data'!N182)&gt;LOG(AX$194),10,IF(LOG('Indicator Data'!N182)&lt;LOG(AX$195),0,10-(LOG(AX$194)-LOG('Indicator Data'!N182))/(LOG(AX$194)-LOG(AX$195))*10))),1)</f>
        <v>2.7</v>
      </c>
      <c r="AY179" s="61">
        <f t="shared" si="183"/>
        <v>2.2999999999999998</v>
      </c>
      <c r="AZ179" s="59">
        <f>'Indicator Data'!O182</f>
        <v>0</v>
      </c>
      <c r="BA179" s="59">
        <f>'Indicator Data'!P182</f>
        <v>0</v>
      </c>
      <c r="BB179" s="61">
        <f t="shared" si="184"/>
        <v>0</v>
      </c>
      <c r="BC179" s="62">
        <f t="shared" si="185"/>
        <v>1.6</v>
      </c>
      <c r="BD179" s="16"/>
      <c r="BE179" s="108"/>
      <c r="BF179" s="4"/>
    </row>
    <row r="180" spans="1:58" x14ac:dyDescent="0.25">
      <c r="A180" s="132" t="s">
        <v>334</v>
      </c>
      <c r="B180" s="63" t="s">
        <v>333</v>
      </c>
      <c r="C180" s="59">
        <f>ROUND(IF('Indicator Data'!C183=0,0.1,IF(LOG('Indicator Data'!C183)&gt;C$194,10,IF(LOG('Indicator Data'!C183)&lt;C$195,0,10-(C$194-LOG('Indicator Data'!C183))/(C$194-C$195)*10))),1)</f>
        <v>0.1</v>
      </c>
      <c r="D180" s="59">
        <f>ROUND(IF('Indicator Data'!D183=0,0.1,IF(LOG('Indicator Data'!D183)&gt;D$194,10,IF(LOG('Indicator Data'!D183)&lt;D$195,0,10-(D$194-LOG('Indicator Data'!D183))/(D$194-D$195)*10))),1)</f>
        <v>0.1</v>
      </c>
      <c r="E180" s="59">
        <f t="shared" si="155"/>
        <v>0.1</v>
      </c>
      <c r="F180" s="59">
        <f>ROUND(IF('Indicator Data'!E183="No data",0.1,IF('Indicator Data'!E183=0,0,IF(LOG('Indicator Data'!E183)&gt;F$194,10,IF(LOG('Indicator Data'!E183)&lt;F$195,0,10-(F$194-LOG('Indicator Data'!E183))/(F$194-F$195)*10)))),1)</f>
        <v>0.1</v>
      </c>
      <c r="G180" s="59">
        <f>ROUND(IF('Indicator Data'!F183=0,0,IF(LOG('Indicator Data'!F183)&gt;G$194,10,IF(LOG('Indicator Data'!F183)&lt;G$195,0,10-(G$194-LOG('Indicator Data'!F183))/(G$194-G$195)*10))),1)</f>
        <v>3.8</v>
      </c>
      <c r="H180" s="59">
        <f>ROUND(IF('Indicator Data'!G183=0,0,IF(LOG('Indicator Data'!G183)&gt;H$194,10,IF(LOG('Indicator Data'!G183)&lt;H$195,0,10-(H$194-LOG('Indicator Data'!G183))/(H$194-H$195)*10))),1)</f>
        <v>0</v>
      </c>
      <c r="I180" s="59">
        <f>ROUND(IF('Indicator Data'!H183=0,0,IF(LOG('Indicator Data'!H183)&gt;I$194,10,IF(LOG('Indicator Data'!H183)&lt;I$195,0,10-(I$194-LOG('Indicator Data'!H183))/(I$194-I$195)*10))),1)</f>
        <v>0</v>
      </c>
      <c r="J180" s="59">
        <f t="shared" si="156"/>
        <v>0</v>
      </c>
      <c r="K180" s="59">
        <f>ROUND(IF('Indicator Data'!I183=0,0,IF(LOG('Indicator Data'!I183)&gt;K$194,10,IF(LOG('Indicator Data'!I183)&lt;K$195,0,10-(K$194-LOG('Indicator Data'!I183))/(K$194-K$195)*10))),1)</f>
        <v>0</v>
      </c>
      <c r="L180" s="59">
        <f t="shared" si="157"/>
        <v>0</v>
      </c>
      <c r="M180" s="59">
        <f>ROUND(IF('Indicator Data'!J183=0,0,IF(LOG('Indicator Data'!J183)&gt;M$194,10,IF(LOG('Indicator Data'!J183)&lt;M$195,0,10-(M$194-LOG('Indicator Data'!J183))/(M$194-M$195)*10))),1)</f>
        <v>0</v>
      </c>
      <c r="N180" s="60">
        <f>'Indicator Data'!C183/'Indicator Data'!$BD183</f>
        <v>0</v>
      </c>
      <c r="O180" s="60">
        <f>'Indicator Data'!D183/'Indicator Data'!$BD183</f>
        <v>0</v>
      </c>
      <c r="P180" s="60">
        <f>IF(F180=0.1,0,'Indicator Data'!E183/'Indicator Data'!$BD183)</f>
        <v>0</v>
      </c>
      <c r="Q180" s="60">
        <f>'Indicator Data'!F183/'Indicator Data'!$BD183</f>
        <v>2.0032673065141924E-4</v>
      </c>
      <c r="R180" s="60">
        <f>'Indicator Data'!G183/'Indicator Data'!$BD183</f>
        <v>1.3340310394118848E-3</v>
      </c>
      <c r="S180" s="60">
        <f>'Indicator Data'!H183/'Indicator Data'!$BD183</f>
        <v>0</v>
      </c>
      <c r="T180" s="60">
        <f>'Indicator Data'!I183/'Indicator Data'!$BD183</f>
        <v>0</v>
      </c>
      <c r="U180" s="60">
        <f>'Indicator Data'!J183/'Indicator Data'!$BD183</f>
        <v>0</v>
      </c>
      <c r="V180" s="59">
        <f t="shared" si="158"/>
        <v>0</v>
      </c>
      <c r="W180" s="59">
        <f t="shared" si="159"/>
        <v>0</v>
      </c>
      <c r="X180" s="59">
        <f t="shared" si="160"/>
        <v>0</v>
      </c>
      <c r="Y180" s="59">
        <f t="shared" si="161"/>
        <v>0.1</v>
      </c>
      <c r="Z180" s="59">
        <f t="shared" si="162"/>
        <v>10</v>
      </c>
      <c r="AA180" s="59">
        <f t="shared" si="163"/>
        <v>0.7</v>
      </c>
      <c r="AB180" s="59">
        <f t="shared" si="164"/>
        <v>0</v>
      </c>
      <c r="AC180" s="59">
        <f t="shared" si="165"/>
        <v>0.4</v>
      </c>
      <c r="AD180" s="59">
        <f t="shared" si="166"/>
        <v>0</v>
      </c>
      <c r="AE180" s="59">
        <f t="shared" si="167"/>
        <v>0.2</v>
      </c>
      <c r="AF180" s="59">
        <f t="shared" si="168"/>
        <v>0</v>
      </c>
      <c r="AG180" s="59">
        <f>ROUND(IF('Indicator Data'!K183=0,0,IF('Indicator Data'!K183&gt;AG$194,10,IF('Indicator Data'!K183&lt;AG$195,0,10-(AG$194-'Indicator Data'!K183)/(AG$194-AG$195)*10))),1)</f>
        <v>1</v>
      </c>
      <c r="AH180" s="59">
        <f t="shared" si="169"/>
        <v>0.1</v>
      </c>
      <c r="AI180" s="59">
        <f t="shared" si="170"/>
        <v>0.1</v>
      </c>
      <c r="AJ180" s="59">
        <f t="shared" si="171"/>
        <v>0.4</v>
      </c>
      <c r="AK180" s="59">
        <f t="shared" si="172"/>
        <v>0</v>
      </c>
      <c r="AL180" s="59">
        <f t="shared" si="173"/>
        <v>0.2</v>
      </c>
      <c r="AM180" s="59">
        <f t="shared" si="174"/>
        <v>0</v>
      </c>
      <c r="AN180" s="59">
        <f t="shared" si="175"/>
        <v>0</v>
      </c>
      <c r="AO180" s="61">
        <f t="shared" si="176"/>
        <v>0.1</v>
      </c>
      <c r="AP180" s="61">
        <f t="shared" si="177"/>
        <v>0.1</v>
      </c>
      <c r="AQ180" s="61">
        <f t="shared" si="178"/>
        <v>8.3000000000000007</v>
      </c>
      <c r="AR180" s="61">
        <f t="shared" si="179"/>
        <v>0.1</v>
      </c>
      <c r="AS180" s="59">
        <f t="shared" si="180"/>
        <v>0.5</v>
      </c>
      <c r="AT180" s="59" t="str">
        <f>IF('Indicator Data'!L183="No data","x",IF('Indicator Data'!BE183&lt;1000,"x",ROUND((IF('Indicator Data'!L183&gt;AT$194,10,IF('Indicator Data'!L183&lt;AT$195,0,10-(AT$194-'Indicator Data'!L183)/(AT$194-AT$195)*10))),1)))</f>
        <v>x</v>
      </c>
      <c r="AU180" s="61">
        <f t="shared" si="181"/>
        <v>0.5</v>
      </c>
      <c r="AV180" s="62">
        <f t="shared" si="182"/>
        <v>2.8</v>
      </c>
      <c r="AW180" s="59">
        <f>ROUND(IF('Indicator Data'!M183=0,0,IF('Indicator Data'!M183&gt;AW$194,10,IF('Indicator Data'!M183&lt;AW$195,0,10-(AW$194-'Indicator Data'!M183)/(AW$194-AW$195)*10))),1)</f>
        <v>0.1</v>
      </c>
      <c r="AX180" s="59">
        <f>ROUND(IF('Indicator Data'!N183=0,0,IF(LOG('Indicator Data'!N183)&gt;LOG(AX$194),10,IF(LOG('Indicator Data'!N183)&lt;LOG(AX$195),0,10-(LOG(AX$194)-LOG('Indicator Data'!N183))/(LOG(AX$194)-LOG(AX$195))*10))),1)</f>
        <v>0</v>
      </c>
      <c r="AY180" s="61">
        <f t="shared" si="183"/>
        <v>0.1</v>
      </c>
      <c r="AZ180" s="59">
        <f>'Indicator Data'!O183</f>
        <v>0</v>
      </c>
      <c r="BA180" s="59">
        <f>'Indicator Data'!P183</f>
        <v>0</v>
      </c>
      <c r="BB180" s="61">
        <f t="shared" si="184"/>
        <v>0</v>
      </c>
      <c r="BC180" s="62">
        <f t="shared" si="185"/>
        <v>0.1</v>
      </c>
      <c r="BD180" s="16"/>
      <c r="BE180" s="108"/>
      <c r="BF180" s="4"/>
    </row>
    <row r="181" spans="1:58" x14ac:dyDescent="0.25">
      <c r="A181" s="132" t="s">
        <v>336</v>
      </c>
      <c r="B181" s="63" t="s">
        <v>335</v>
      </c>
      <c r="C181" s="59">
        <f>ROUND(IF('Indicator Data'!C184=0,0.1,IF(LOG('Indicator Data'!C184)&gt;C$194,10,IF(LOG('Indicator Data'!C184)&lt;C$195,0,10-(C$194-LOG('Indicator Data'!C184))/(C$194-C$195)*10))),1)</f>
        <v>8.8000000000000007</v>
      </c>
      <c r="D181" s="59">
        <f>ROUND(IF('Indicator Data'!D184=0,0.1,IF(LOG('Indicator Data'!D184)&gt;D$194,10,IF(LOG('Indicator Data'!D184)&lt;D$195,0,10-(D$194-LOG('Indicator Data'!D184))/(D$194-D$195)*10))),1)</f>
        <v>0.1</v>
      </c>
      <c r="E181" s="59">
        <f t="shared" si="155"/>
        <v>6.1</v>
      </c>
      <c r="F181" s="59">
        <f>ROUND(IF('Indicator Data'!E184="No data",0.1,IF('Indicator Data'!E184=0,0,IF(LOG('Indicator Data'!E184)&gt;F$194,10,IF(LOG('Indicator Data'!E184)&lt;F$195,0,10-(F$194-LOG('Indicator Data'!E184))/(F$194-F$195)*10)))),1)</f>
        <v>7.4</v>
      </c>
      <c r="G181" s="59">
        <f>ROUND(IF('Indicator Data'!F184=0,0,IF(LOG('Indicator Data'!F184)&gt;G$194,10,IF(LOG('Indicator Data'!F184)&lt;G$195,0,10-(G$194-LOG('Indicator Data'!F184))/(G$194-G$195)*10))),1)</f>
        <v>0</v>
      </c>
      <c r="H181" s="59">
        <f>ROUND(IF('Indicator Data'!G184=0,0,IF(LOG('Indicator Data'!G184)&gt;H$194,10,IF(LOG('Indicator Data'!G184)&lt;H$195,0,10-(H$194-LOG('Indicator Data'!G184))/(H$194-H$195)*10))),1)</f>
        <v>0</v>
      </c>
      <c r="I181" s="59">
        <f>ROUND(IF('Indicator Data'!H184=0,0,IF(LOG('Indicator Data'!H184)&gt;I$194,10,IF(LOG('Indicator Data'!H184)&lt;I$195,0,10-(I$194-LOG('Indicator Data'!H184))/(I$194-I$195)*10))),1)</f>
        <v>0</v>
      </c>
      <c r="J181" s="59">
        <f t="shared" si="156"/>
        <v>0</v>
      </c>
      <c r="K181" s="59">
        <f>ROUND(IF('Indicator Data'!I184=0,0,IF(LOG('Indicator Data'!I184)&gt;K$194,10,IF(LOG('Indicator Data'!I184)&lt;K$195,0,10-(K$194-LOG('Indicator Data'!I184))/(K$194-K$195)*10))),1)</f>
        <v>0</v>
      </c>
      <c r="L181" s="59">
        <f t="shared" si="157"/>
        <v>0</v>
      </c>
      <c r="M181" s="59">
        <f>ROUND(IF('Indicator Data'!J184=0,0,IF(LOG('Indicator Data'!J184)&gt;M$194,10,IF(LOG('Indicator Data'!J184)&lt;M$195,0,10-(M$194-LOG('Indicator Data'!J184))/(M$194-M$195)*10))),1)</f>
        <v>10</v>
      </c>
      <c r="N181" s="60">
        <f>'Indicator Data'!C184/'Indicator Data'!$BD184</f>
        <v>8.4825424804561768E-4</v>
      </c>
      <c r="O181" s="60">
        <f>'Indicator Data'!D184/'Indicator Data'!$BD184</f>
        <v>0</v>
      </c>
      <c r="P181" s="60">
        <f>IF(F181=0.1,0,'Indicator Data'!E184/'Indicator Data'!$BD184)</f>
        <v>2.2509407749016176E-3</v>
      </c>
      <c r="Q181" s="60">
        <f>'Indicator Data'!F184/'Indicator Data'!$BD184</f>
        <v>0</v>
      </c>
      <c r="R181" s="60">
        <f>'Indicator Data'!G184/'Indicator Data'!$BD184</f>
        <v>0</v>
      </c>
      <c r="S181" s="60">
        <f>'Indicator Data'!H184/'Indicator Data'!$BD184</f>
        <v>0</v>
      </c>
      <c r="T181" s="60">
        <f>'Indicator Data'!I184/'Indicator Data'!$BD184</f>
        <v>0</v>
      </c>
      <c r="U181" s="60">
        <f>'Indicator Data'!J184/'Indicator Data'!$BD184</f>
        <v>3.4603733897060514E-3</v>
      </c>
      <c r="V181" s="59">
        <f t="shared" si="158"/>
        <v>4.2</v>
      </c>
      <c r="W181" s="59">
        <f t="shared" si="159"/>
        <v>0</v>
      </c>
      <c r="X181" s="59">
        <f t="shared" si="160"/>
        <v>2.2999999999999998</v>
      </c>
      <c r="Y181" s="59">
        <f t="shared" si="161"/>
        <v>1.5</v>
      </c>
      <c r="Z181" s="59">
        <f t="shared" si="162"/>
        <v>0</v>
      </c>
      <c r="AA181" s="59">
        <f t="shared" si="163"/>
        <v>0</v>
      </c>
      <c r="AB181" s="59">
        <f t="shared" si="164"/>
        <v>0</v>
      </c>
      <c r="AC181" s="59">
        <f t="shared" si="165"/>
        <v>0</v>
      </c>
      <c r="AD181" s="59">
        <f t="shared" si="166"/>
        <v>0</v>
      </c>
      <c r="AE181" s="59">
        <f t="shared" si="167"/>
        <v>0</v>
      </c>
      <c r="AF181" s="59">
        <f t="shared" si="168"/>
        <v>1.2</v>
      </c>
      <c r="AG181" s="59">
        <f>ROUND(IF('Indicator Data'!K184=0,0,IF('Indicator Data'!K184&gt;AG$194,10,IF('Indicator Data'!K184&lt;AG$195,0,10-(AG$194-'Indicator Data'!K184)/(AG$194-AG$195)*10))),1)</f>
        <v>7.1</v>
      </c>
      <c r="AH181" s="59">
        <f t="shared" si="169"/>
        <v>6.5</v>
      </c>
      <c r="AI181" s="59">
        <f t="shared" si="170"/>
        <v>0.1</v>
      </c>
      <c r="AJ181" s="59">
        <f t="shared" si="171"/>
        <v>0</v>
      </c>
      <c r="AK181" s="59">
        <f t="shared" si="172"/>
        <v>0</v>
      </c>
      <c r="AL181" s="59">
        <f t="shared" si="173"/>
        <v>0</v>
      </c>
      <c r="AM181" s="59">
        <f t="shared" si="174"/>
        <v>0</v>
      </c>
      <c r="AN181" s="59">
        <f t="shared" si="175"/>
        <v>7.8</v>
      </c>
      <c r="AO181" s="61">
        <f t="shared" si="176"/>
        <v>4.5</v>
      </c>
      <c r="AP181" s="61">
        <f t="shared" si="177"/>
        <v>5.0999999999999996</v>
      </c>
      <c r="AQ181" s="61">
        <f t="shared" si="178"/>
        <v>0</v>
      </c>
      <c r="AR181" s="61">
        <f t="shared" si="179"/>
        <v>0</v>
      </c>
      <c r="AS181" s="59">
        <f t="shared" si="180"/>
        <v>7.5</v>
      </c>
      <c r="AT181" s="59">
        <f>IF('Indicator Data'!L184="No data","x",IF('Indicator Data'!BE184&lt;1000,"x",ROUND((IF('Indicator Data'!L184&gt;AT$194,10,IF('Indicator Data'!L184&lt;AT$195,0,10-(AT$194-'Indicator Data'!L184)/(AT$194-AT$195)*10))),1)))</f>
        <v>3</v>
      </c>
      <c r="AU181" s="61">
        <f t="shared" si="181"/>
        <v>5.3</v>
      </c>
      <c r="AV181" s="62">
        <f t="shared" si="182"/>
        <v>3.3</v>
      </c>
      <c r="AW181" s="59">
        <f>ROUND(IF('Indicator Data'!M184=0,0,IF('Indicator Data'!M184&gt;AW$194,10,IF('Indicator Data'!M184&lt;AW$195,0,10-(AW$194-'Indicator Data'!M184)/(AW$194-AW$195)*10))),1)</f>
        <v>9.1999999999999993</v>
      </c>
      <c r="AX181" s="59">
        <f>ROUND(IF('Indicator Data'!N184=0,0,IF(LOG('Indicator Data'!N184)&gt;LOG(AX$194),10,IF(LOG('Indicator Data'!N184)&lt;LOG(AX$195),0,10-(LOG(AX$194)-LOG('Indicator Data'!N184))/(LOG(AX$194)-LOG(AX$195))*10))),1)</f>
        <v>9.6</v>
      </c>
      <c r="AY181" s="61">
        <f t="shared" si="183"/>
        <v>9.4</v>
      </c>
      <c r="AZ181" s="59">
        <f>'Indicator Data'!O184</f>
        <v>0</v>
      </c>
      <c r="BA181" s="59">
        <f>'Indicator Data'!P184</f>
        <v>0</v>
      </c>
      <c r="BB181" s="61">
        <f t="shared" si="184"/>
        <v>0</v>
      </c>
      <c r="BC181" s="62">
        <f t="shared" si="185"/>
        <v>6.6</v>
      </c>
      <c r="BD181" s="16"/>
      <c r="BE181" s="108"/>
      <c r="BF181" s="4"/>
    </row>
    <row r="182" spans="1:58" x14ac:dyDescent="0.25">
      <c r="A182" s="132" t="s">
        <v>338</v>
      </c>
      <c r="B182" s="63" t="s">
        <v>337</v>
      </c>
      <c r="C182" s="59">
        <f>ROUND(IF('Indicator Data'!C185=0,0.1,IF(LOG('Indicator Data'!C185)&gt;C$194,10,IF(LOG('Indicator Data'!C185)&lt;C$195,0,10-(C$194-LOG('Indicator Data'!C185))/(C$194-C$195)*10))),1)</f>
        <v>7.1</v>
      </c>
      <c r="D182" s="59">
        <f>ROUND(IF('Indicator Data'!D185=0,0.1,IF(LOG('Indicator Data'!D185)&gt;D$194,10,IF(LOG('Indicator Data'!D185)&lt;D$195,0,10-(D$194-LOG('Indicator Data'!D185))/(D$194-D$195)*10))),1)</f>
        <v>0.1</v>
      </c>
      <c r="E182" s="59">
        <f t="shared" si="155"/>
        <v>4.5</v>
      </c>
      <c r="F182" s="59">
        <f>ROUND(IF('Indicator Data'!E185="No data",0.1,IF('Indicator Data'!E185=0,0,IF(LOG('Indicator Data'!E185)&gt;F$194,10,IF(LOG('Indicator Data'!E185)&lt;F$195,0,10-(F$194-LOG('Indicator Data'!E185))/(F$194-F$195)*10)))),1)</f>
        <v>8.6999999999999993</v>
      </c>
      <c r="G182" s="59">
        <f>ROUND(IF('Indicator Data'!F185=0,0,IF(LOG('Indicator Data'!F185)&gt;G$194,10,IF(LOG('Indicator Data'!F185)&lt;G$195,0,10-(G$194-LOG('Indicator Data'!F185))/(G$194-G$195)*10))),1)</f>
        <v>0</v>
      </c>
      <c r="H182" s="59">
        <f>ROUND(IF('Indicator Data'!G185=0,0,IF(LOG('Indicator Data'!G185)&gt;H$194,10,IF(LOG('Indicator Data'!G185)&lt;H$195,0,10-(H$194-LOG('Indicator Data'!G185))/(H$194-H$195)*10))),1)</f>
        <v>0</v>
      </c>
      <c r="I182" s="59">
        <f>ROUND(IF('Indicator Data'!H185=0,0,IF(LOG('Indicator Data'!H185)&gt;I$194,10,IF(LOG('Indicator Data'!H185)&lt;I$195,0,10-(I$194-LOG('Indicator Data'!H185))/(I$194-I$195)*10))),1)</f>
        <v>0</v>
      </c>
      <c r="J182" s="59">
        <f t="shared" si="156"/>
        <v>0</v>
      </c>
      <c r="K182" s="59">
        <f>ROUND(IF('Indicator Data'!I185=0,0,IF(LOG('Indicator Data'!I185)&gt;K$194,10,IF(LOG('Indicator Data'!I185)&lt;K$195,0,10-(K$194-LOG('Indicator Data'!I185))/(K$194-K$195)*10))),1)</f>
        <v>0</v>
      </c>
      <c r="L182" s="59">
        <f t="shared" si="157"/>
        <v>0</v>
      </c>
      <c r="M182" s="59">
        <f>ROUND(IF('Indicator Data'!J185=0,0,IF(LOG('Indicator Data'!J185)&gt;M$194,10,IF(LOG('Indicator Data'!J185)&lt;M$195,0,10-(M$194-LOG('Indicator Data'!J185))/(M$194-M$195)*10))),1)</f>
        <v>0</v>
      </c>
      <c r="N182" s="60">
        <f>'Indicator Data'!C185/'Indicator Data'!$BD185</f>
        <v>1.6040515437632408E-4</v>
      </c>
      <c r="O182" s="60">
        <f>'Indicator Data'!D185/'Indicator Data'!$BD185</f>
        <v>0</v>
      </c>
      <c r="P182" s="60">
        <f>IF(F182=0.1,0,'Indicator Data'!E185/'Indicator Data'!$BD185)</f>
        <v>6.9564316002039134E-3</v>
      </c>
      <c r="Q182" s="60">
        <f>'Indicator Data'!F185/'Indicator Data'!$BD185</f>
        <v>0</v>
      </c>
      <c r="R182" s="60">
        <f>'Indicator Data'!G185/'Indicator Data'!$BD185</f>
        <v>0</v>
      </c>
      <c r="S182" s="60">
        <f>'Indicator Data'!H185/'Indicator Data'!$BD185</f>
        <v>0</v>
      </c>
      <c r="T182" s="60">
        <f>'Indicator Data'!I185/'Indicator Data'!$BD185</f>
        <v>0</v>
      </c>
      <c r="U182" s="60">
        <f>'Indicator Data'!J185/'Indicator Data'!$BD185</f>
        <v>0</v>
      </c>
      <c r="V182" s="59">
        <f t="shared" si="158"/>
        <v>0.8</v>
      </c>
      <c r="W182" s="59">
        <f t="shared" si="159"/>
        <v>0</v>
      </c>
      <c r="X182" s="59">
        <f t="shared" si="160"/>
        <v>0.4</v>
      </c>
      <c r="Y182" s="59">
        <f t="shared" si="161"/>
        <v>4.5999999999999996</v>
      </c>
      <c r="Z182" s="59">
        <f t="shared" si="162"/>
        <v>0</v>
      </c>
      <c r="AA182" s="59">
        <f t="shared" si="163"/>
        <v>0</v>
      </c>
      <c r="AB182" s="59">
        <f t="shared" si="164"/>
        <v>0</v>
      </c>
      <c r="AC182" s="59">
        <f t="shared" si="165"/>
        <v>0</v>
      </c>
      <c r="AD182" s="59">
        <f t="shared" si="166"/>
        <v>0</v>
      </c>
      <c r="AE182" s="59">
        <f t="shared" si="167"/>
        <v>0</v>
      </c>
      <c r="AF182" s="59">
        <f t="shared" si="168"/>
        <v>0</v>
      </c>
      <c r="AG182" s="59">
        <f>ROUND(IF('Indicator Data'!K185=0,0,IF('Indicator Data'!K185&gt;AG$194,10,IF('Indicator Data'!K185&lt;AG$195,0,10-(AG$194-'Indicator Data'!K185)/(AG$194-AG$195)*10))),1)</f>
        <v>1</v>
      </c>
      <c r="AH182" s="59">
        <f t="shared" si="169"/>
        <v>4</v>
      </c>
      <c r="AI182" s="59">
        <f t="shared" si="170"/>
        <v>0.1</v>
      </c>
      <c r="AJ182" s="59">
        <f t="shared" si="171"/>
        <v>0</v>
      </c>
      <c r="AK182" s="59">
        <f t="shared" si="172"/>
        <v>0</v>
      </c>
      <c r="AL182" s="59">
        <f t="shared" si="173"/>
        <v>0</v>
      </c>
      <c r="AM182" s="59">
        <f t="shared" si="174"/>
        <v>0</v>
      </c>
      <c r="AN182" s="59">
        <f t="shared" si="175"/>
        <v>0</v>
      </c>
      <c r="AO182" s="61">
        <f t="shared" si="176"/>
        <v>2.7</v>
      </c>
      <c r="AP182" s="61">
        <f t="shared" si="177"/>
        <v>7.1</v>
      </c>
      <c r="AQ182" s="61">
        <f t="shared" si="178"/>
        <v>0</v>
      </c>
      <c r="AR182" s="61">
        <f t="shared" si="179"/>
        <v>0</v>
      </c>
      <c r="AS182" s="59">
        <f t="shared" si="180"/>
        <v>0.5</v>
      </c>
      <c r="AT182" s="59">
        <f>IF('Indicator Data'!L185="No data","x",IF('Indicator Data'!BE185&lt;1000,"x",ROUND((IF('Indicator Data'!L185&gt;AT$194,10,IF('Indicator Data'!L185&lt;AT$195,0,10-(AT$194-'Indicator Data'!L185)/(AT$194-AT$195)*10))),1)))</f>
        <v>6.1</v>
      </c>
      <c r="AU182" s="61">
        <f t="shared" si="181"/>
        <v>3.3</v>
      </c>
      <c r="AV182" s="62">
        <f t="shared" si="182"/>
        <v>3.1</v>
      </c>
      <c r="AW182" s="59">
        <f>ROUND(IF('Indicator Data'!M185=0,0,IF('Indicator Data'!M185&gt;AW$194,10,IF('Indicator Data'!M185&lt;AW$195,0,10-(AW$194-'Indicator Data'!M185)/(AW$194-AW$195)*10))),1)</f>
        <v>10</v>
      </c>
      <c r="AX182" s="59">
        <f>ROUND(IF('Indicator Data'!N185=0,0,IF(LOG('Indicator Data'!N185)&gt;LOG(AX$194),10,IF(LOG('Indicator Data'!N185)&lt;LOG(AX$195),0,10-(LOG(AX$194)-LOG('Indicator Data'!N185))/(LOG(AX$194)-LOG(AX$195))*10))),1)</f>
        <v>10</v>
      </c>
      <c r="AY182" s="61">
        <f t="shared" si="183"/>
        <v>10</v>
      </c>
      <c r="AZ182" s="59">
        <f>'Indicator Data'!O185</f>
        <v>0</v>
      </c>
      <c r="BA182" s="59">
        <f>'Indicator Data'!P185</f>
        <v>5</v>
      </c>
      <c r="BB182" s="61">
        <f t="shared" si="184"/>
        <v>9</v>
      </c>
      <c r="BC182" s="62">
        <f t="shared" si="185"/>
        <v>9</v>
      </c>
      <c r="BD182" s="16"/>
      <c r="BE182" s="108"/>
      <c r="BF182" s="4"/>
    </row>
    <row r="183" spans="1:58" x14ac:dyDescent="0.25">
      <c r="A183" s="132" t="s">
        <v>340</v>
      </c>
      <c r="B183" s="63" t="s">
        <v>339</v>
      </c>
      <c r="C183" s="59">
        <f>ROUND(IF('Indicator Data'!C186=0,0.1,IF(LOG('Indicator Data'!C186)&gt;C$194,10,IF(LOG('Indicator Data'!C186)&lt;C$195,0,10-(C$194-LOG('Indicator Data'!C186))/(C$194-C$195)*10))),1)</f>
        <v>8.1</v>
      </c>
      <c r="D183" s="59">
        <f>ROUND(IF('Indicator Data'!D186=0,0.1,IF(LOG('Indicator Data'!D186)&gt;D$194,10,IF(LOG('Indicator Data'!D186)&lt;D$195,0,10-(D$194-LOG('Indicator Data'!D186))/(D$194-D$195)*10))),1)</f>
        <v>9.6</v>
      </c>
      <c r="E183" s="59">
        <f t="shared" si="155"/>
        <v>9</v>
      </c>
      <c r="F183" s="59">
        <f>ROUND(IF('Indicator Data'!E186="No data",0.1,IF('Indicator Data'!E186=0,0,IF(LOG('Indicator Data'!E186)&gt;F$194,10,IF(LOG('Indicator Data'!E186)&lt;F$195,0,10-(F$194-LOG('Indicator Data'!E186))/(F$194-F$195)*10)))),1)</f>
        <v>5.7</v>
      </c>
      <c r="G183" s="59">
        <f>ROUND(IF('Indicator Data'!F186=0,0,IF(LOG('Indicator Data'!F186)&gt;G$194,10,IF(LOG('Indicator Data'!F186)&lt;G$195,0,10-(G$194-LOG('Indicator Data'!F186))/(G$194-G$195)*10))),1)</f>
        <v>6.4</v>
      </c>
      <c r="H183" s="59">
        <f>ROUND(IF('Indicator Data'!G186=0,0,IF(LOG('Indicator Data'!G186)&gt;H$194,10,IF(LOG('Indicator Data'!G186)&lt;H$195,0,10-(H$194-LOG('Indicator Data'!G186))/(H$194-H$195)*10))),1)</f>
        <v>2.4</v>
      </c>
      <c r="I183" s="59">
        <f>ROUND(IF('Indicator Data'!H186=0,0,IF(LOG('Indicator Data'!H186)&gt;I$194,10,IF(LOG('Indicator Data'!H186)&lt;I$195,0,10-(I$194-LOG('Indicator Data'!H186))/(I$194-I$195)*10))),1)</f>
        <v>0</v>
      </c>
      <c r="J183" s="59">
        <f t="shared" si="156"/>
        <v>1.3</v>
      </c>
      <c r="K183" s="59">
        <f>ROUND(IF('Indicator Data'!I186=0,0,IF(LOG('Indicator Data'!I186)&gt;K$194,10,IF(LOG('Indicator Data'!I186)&lt;K$195,0,10-(K$194-LOG('Indicator Data'!I186))/(K$194-K$195)*10))),1)</f>
        <v>4.5999999999999996</v>
      </c>
      <c r="L183" s="59">
        <f t="shared" si="157"/>
        <v>3.1</v>
      </c>
      <c r="M183" s="59">
        <f>ROUND(IF('Indicator Data'!J186=0,0,IF(LOG('Indicator Data'!J186)&gt;M$194,10,IF(LOG('Indicator Data'!J186)&lt;M$195,0,10-(M$194-LOG('Indicator Data'!J186))/(M$194-M$195)*10))),1)</f>
        <v>0</v>
      </c>
      <c r="N183" s="60">
        <f>'Indicator Data'!C186/'Indicator Data'!$BD186</f>
        <v>1.8713219253004459E-3</v>
      </c>
      <c r="O183" s="60">
        <f>'Indicator Data'!D186/'Indicator Data'!$BD186</f>
        <v>8.518418580945996E-4</v>
      </c>
      <c r="P183" s="60">
        <f>IF(F183=0.1,0,'Indicator Data'!E186/'Indicator Data'!$BD186)</f>
        <v>2.0149533054513663E-3</v>
      </c>
      <c r="Q183" s="60">
        <f>'Indicator Data'!F186/'Indicator Data'!$BD186</f>
        <v>7.2536817614574629E-6</v>
      </c>
      <c r="R183" s="60">
        <f>'Indicator Data'!G186/'Indicator Data'!$BD186</f>
        <v>1.0089551234211156E-4</v>
      </c>
      <c r="S183" s="60">
        <f>'Indicator Data'!H186/'Indicator Data'!$BD186</f>
        <v>0</v>
      </c>
      <c r="T183" s="60">
        <f>'Indicator Data'!I186/'Indicator Data'!$BD186</f>
        <v>2.1331875508097552E-4</v>
      </c>
      <c r="U183" s="60">
        <f>'Indicator Data'!J186/'Indicator Data'!$BD186</f>
        <v>0</v>
      </c>
      <c r="V183" s="59">
        <f t="shared" si="158"/>
        <v>9.4</v>
      </c>
      <c r="W183" s="59">
        <f t="shared" si="159"/>
        <v>8.5</v>
      </c>
      <c r="X183" s="59">
        <f t="shared" si="160"/>
        <v>9</v>
      </c>
      <c r="Y183" s="59">
        <f t="shared" si="161"/>
        <v>1.3</v>
      </c>
      <c r="Z183" s="59">
        <f t="shared" si="162"/>
        <v>7.5</v>
      </c>
      <c r="AA183" s="59">
        <f t="shared" si="163"/>
        <v>0.1</v>
      </c>
      <c r="AB183" s="59">
        <f t="shared" si="164"/>
        <v>0</v>
      </c>
      <c r="AC183" s="59">
        <f t="shared" si="165"/>
        <v>0.1</v>
      </c>
      <c r="AD183" s="59">
        <f t="shared" si="166"/>
        <v>0.2</v>
      </c>
      <c r="AE183" s="59">
        <f t="shared" si="167"/>
        <v>0.2</v>
      </c>
      <c r="AF183" s="59">
        <f t="shared" si="168"/>
        <v>0</v>
      </c>
      <c r="AG183" s="59">
        <f>ROUND(IF('Indicator Data'!K186=0,0,IF('Indicator Data'!K186&gt;AG$194,10,IF('Indicator Data'!K186&lt;AG$195,0,10-(AG$194-'Indicator Data'!K186)/(AG$194-AG$195)*10))),1)</f>
        <v>0</v>
      </c>
      <c r="AH183" s="59">
        <f t="shared" si="169"/>
        <v>8.8000000000000007</v>
      </c>
      <c r="AI183" s="59">
        <f t="shared" si="170"/>
        <v>9.1</v>
      </c>
      <c r="AJ183" s="59">
        <f t="shared" si="171"/>
        <v>1.3</v>
      </c>
      <c r="AK183" s="59">
        <f t="shared" si="172"/>
        <v>0</v>
      </c>
      <c r="AL183" s="59">
        <f t="shared" si="173"/>
        <v>0.7</v>
      </c>
      <c r="AM183" s="59">
        <f t="shared" si="174"/>
        <v>2.4</v>
      </c>
      <c r="AN183" s="59">
        <f t="shared" si="175"/>
        <v>0</v>
      </c>
      <c r="AO183" s="61">
        <f t="shared" si="176"/>
        <v>9</v>
      </c>
      <c r="AP183" s="61">
        <f t="shared" si="177"/>
        <v>3.8</v>
      </c>
      <c r="AQ183" s="61">
        <f t="shared" si="178"/>
        <v>7</v>
      </c>
      <c r="AR183" s="61">
        <f t="shared" si="179"/>
        <v>1.8</v>
      </c>
      <c r="AS183" s="59">
        <f t="shared" si="180"/>
        <v>0</v>
      </c>
      <c r="AT183" s="59">
        <f>IF('Indicator Data'!L186="No data","x",IF('Indicator Data'!BE186&lt;1000,"x",ROUND((IF('Indicator Data'!L186&gt;AT$194,10,IF('Indicator Data'!L186&lt;AT$195,0,10-(AT$194-'Indicator Data'!L186)/(AT$194-AT$195)*10))),1)))</f>
        <v>8.1</v>
      </c>
      <c r="AU183" s="61">
        <f t="shared" si="181"/>
        <v>4.0999999999999996</v>
      </c>
      <c r="AV183" s="62">
        <f t="shared" si="182"/>
        <v>5.8</v>
      </c>
      <c r="AW183" s="59">
        <f>ROUND(IF('Indicator Data'!M186=0,0,IF('Indicator Data'!M186&gt;AW$194,10,IF('Indicator Data'!M186&lt;AW$195,0,10-(AW$194-'Indicator Data'!M186)/(AW$194-AW$195)*10))),1)</f>
        <v>0.1</v>
      </c>
      <c r="AX183" s="59">
        <f>ROUND(IF('Indicator Data'!N186=0,0,IF(LOG('Indicator Data'!N186)&gt;LOG(AX$194),10,IF(LOG('Indicator Data'!N186)&lt;LOG(AX$195),0,10-(LOG(AX$194)-LOG('Indicator Data'!N186))/(LOG(AX$194)-LOG(AX$195))*10))),1)</f>
        <v>0</v>
      </c>
      <c r="AY183" s="61">
        <f t="shared" si="183"/>
        <v>0.1</v>
      </c>
      <c r="AZ183" s="59">
        <f>'Indicator Data'!O186</f>
        <v>0</v>
      </c>
      <c r="BA183" s="59">
        <f>'Indicator Data'!P186</f>
        <v>0</v>
      </c>
      <c r="BB183" s="61">
        <f t="shared" si="184"/>
        <v>0</v>
      </c>
      <c r="BC183" s="62">
        <f t="shared" si="185"/>
        <v>0.1</v>
      </c>
      <c r="BD183" s="16"/>
      <c r="BE183" s="108"/>
      <c r="BF183" s="4"/>
    </row>
    <row r="184" spans="1:58" x14ac:dyDescent="0.25">
      <c r="A184" s="132" t="s">
        <v>851</v>
      </c>
      <c r="B184" s="63" t="s">
        <v>341</v>
      </c>
      <c r="C184" s="59">
        <f>ROUND(IF('Indicator Data'!C187=0,0.1,IF(LOG('Indicator Data'!C187)&gt;C$194,10,IF(LOG('Indicator Data'!C187)&lt;C$195,0,10-(C$194-LOG('Indicator Data'!C187))/(C$194-C$195)*10))),1)</f>
        <v>0.1</v>
      </c>
      <c r="D184" s="59">
        <f>ROUND(IF('Indicator Data'!D187=0,0.1,IF(LOG('Indicator Data'!D187)&gt;D$194,10,IF(LOG('Indicator Data'!D187)&lt;D$195,0,10-(D$194-LOG('Indicator Data'!D187))/(D$194-D$195)*10))),1)</f>
        <v>0.1</v>
      </c>
      <c r="E184" s="59">
        <f t="shared" si="155"/>
        <v>0.1</v>
      </c>
      <c r="F184" s="59">
        <f>ROUND(IF('Indicator Data'!E187="No data",0.1,IF('Indicator Data'!E187=0,0,IF(LOG('Indicator Data'!E187)&gt;F$194,10,IF(LOG('Indicator Data'!E187)&lt;F$195,0,10-(F$194-LOG('Indicator Data'!E187))/(F$194-F$195)*10)))),1)</f>
        <v>7.2</v>
      </c>
      <c r="G184" s="59">
        <f>ROUND(IF('Indicator Data'!F187=0,0,IF(LOG('Indicator Data'!F187)&gt;G$194,10,IF(LOG('Indicator Data'!F187)&lt;G$195,0,10-(G$194-LOG('Indicator Data'!F187))/(G$194-G$195)*10))),1)</f>
        <v>5.4</v>
      </c>
      <c r="H184" s="59">
        <f>ROUND(IF('Indicator Data'!G187=0,0,IF(LOG('Indicator Data'!G187)&gt;H$194,10,IF(LOG('Indicator Data'!G187)&lt;H$195,0,10-(H$194-LOG('Indicator Data'!G187))/(H$194-H$195)*10))),1)</f>
        <v>0</v>
      </c>
      <c r="I184" s="59">
        <f>ROUND(IF('Indicator Data'!H187=0,0,IF(LOG('Indicator Data'!H187)&gt;I$194,10,IF(LOG('Indicator Data'!H187)&lt;I$195,0,10-(I$194-LOG('Indicator Data'!H187))/(I$194-I$195)*10))),1)</f>
        <v>0</v>
      </c>
      <c r="J184" s="59">
        <f t="shared" si="156"/>
        <v>0</v>
      </c>
      <c r="K184" s="59">
        <f>ROUND(IF('Indicator Data'!I187=0,0,IF(LOG('Indicator Data'!I187)&gt;K$194,10,IF(LOG('Indicator Data'!I187)&lt;K$195,0,10-(K$194-LOG('Indicator Data'!I187))/(K$194-K$195)*10))),1)</f>
        <v>0</v>
      </c>
      <c r="L184" s="59">
        <f t="shared" si="157"/>
        <v>0</v>
      </c>
      <c r="M184" s="59">
        <f>ROUND(IF('Indicator Data'!J187=0,0,IF(LOG('Indicator Data'!J187)&gt;M$194,10,IF(LOG('Indicator Data'!J187)&lt;M$195,0,10-(M$194-LOG('Indicator Data'!J187))/(M$194-M$195)*10))),1)</f>
        <v>0</v>
      </c>
      <c r="N184" s="60">
        <f>'Indicator Data'!C187/'Indicator Data'!$BD187</f>
        <v>0</v>
      </c>
      <c r="O184" s="60">
        <f>'Indicator Data'!D187/'Indicator Data'!$BD187</f>
        <v>0</v>
      </c>
      <c r="P184" s="60">
        <f>IF(F184=0.1,0,'Indicator Data'!E187/'Indicator Data'!$BD187)</f>
        <v>1.1962264295704798E-3</v>
      </c>
      <c r="Q184" s="60">
        <f>'Indicator Data'!F187/'Indicator Data'!$BD187</f>
        <v>2.8744094115789802E-7</v>
      </c>
      <c r="R184" s="60">
        <f>'Indicator Data'!G187/'Indicator Data'!$BD187</f>
        <v>0</v>
      </c>
      <c r="S184" s="60">
        <f>'Indicator Data'!H187/'Indicator Data'!$BD187</f>
        <v>0</v>
      </c>
      <c r="T184" s="60">
        <f>'Indicator Data'!I187/'Indicator Data'!$BD187</f>
        <v>0</v>
      </c>
      <c r="U184" s="60">
        <f>'Indicator Data'!J187/'Indicator Data'!$BD187</f>
        <v>0</v>
      </c>
      <c r="V184" s="59">
        <f t="shared" si="158"/>
        <v>0</v>
      </c>
      <c r="W184" s="59">
        <f t="shared" si="159"/>
        <v>0</v>
      </c>
      <c r="X184" s="59">
        <f t="shared" si="160"/>
        <v>0</v>
      </c>
      <c r="Y184" s="59">
        <f t="shared" si="161"/>
        <v>0.8</v>
      </c>
      <c r="Z184" s="59">
        <f t="shared" si="162"/>
        <v>4.4000000000000004</v>
      </c>
      <c r="AA184" s="59">
        <f t="shared" si="163"/>
        <v>0</v>
      </c>
      <c r="AB184" s="59">
        <f t="shared" si="164"/>
        <v>0</v>
      </c>
      <c r="AC184" s="59">
        <f t="shared" si="165"/>
        <v>0</v>
      </c>
      <c r="AD184" s="59">
        <f t="shared" si="166"/>
        <v>0</v>
      </c>
      <c r="AE184" s="59">
        <f t="shared" si="167"/>
        <v>0</v>
      </c>
      <c r="AF184" s="59">
        <f t="shared" si="168"/>
        <v>0</v>
      </c>
      <c r="AG184" s="59">
        <f>ROUND(IF('Indicator Data'!K187=0,0,IF('Indicator Data'!K187&gt;AG$194,10,IF('Indicator Data'!K187&lt;AG$195,0,10-(AG$194-'Indicator Data'!K187)/(AG$194-AG$195)*10))),1)</f>
        <v>0</v>
      </c>
      <c r="AH184" s="59">
        <f t="shared" si="169"/>
        <v>0.1</v>
      </c>
      <c r="AI184" s="59">
        <f t="shared" si="170"/>
        <v>0.1</v>
      </c>
      <c r="AJ184" s="59">
        <f t="shared" si="171"/>
        <v>0</v>
      </c>
      <c r="AK184" s="59">
        <f t="shared" si="172"/>
        <v>0</v>
      </c>
      <c r="AL184" s="59">
        <f t="shared" si="173"/>
        <v>0</v>
      </c>
      <c r="AM184" s="59">
        <f t="shared" si="174"/>
        <v>0</v>
      </c>
      <c r="AN184" s="59">
        <f t="shared" si="175"/>
        <v>0</v>
      </c>
      <c r="AO184" s="61">
        <f t="shared" si="176"/>
        <v>0.1</v>
      </c>
      <c r="AP184" s="61">
        <f t="shared" si="177"/>
        <v>4.8</v>
      </c>
      <c r="AQ184" s="61">
        <f t="shared" si="178"/>
        <v>4.9000000000000004</v>
      </c>
      <c r="AR184" s="61">
        <f t="shared" si="179"/>
        <v>0</v>
      </c>
      <c r="AS184" s="59">
        <f t="shared" si="180"/>
        <v>0</v>
      </c>
      <c r="AT184" s="59">
        <f>IF('Indicator Data'!L187="No data","x",IF('Indicator Data'!BE187&lt;1000,"x",ROUND((IF('Indicator Data'!L187&gt;AT$194,10,IF('Indicator Data'!L187&lt;AT$195,0,10-(AT$194-'Indicator Data'!L187)/(AT$194-AT$195)*10))),1)))</f>
        <v>1</v>
      </c>
      <c r="AU184" s="61">
        <f t="shared" si="181"/>
        <v>0.5</v>
      </c>
      <c r="AV184" s="62">
        <f t="shared" si="182"/>
        <v>2.4</v>
      </c>
      <c r="AW184" s="59">
        <f>ROUND(IF('Indicator Data'!M187=0,0,IF('Indicator Data'!M187&gt;AW$194,10,IF('Indicator Data'!M187&lt;AW$195,0,10-(AW$194-'Indicator Data'!M187)/(AW$194-AW$195)*10))),1)</f>
        <v>2.7</v>
      </c>
      <c r="AX184" s="59">
        <f>ROUND(IF('Indicator Data'!N187=0,0,IF(LOG('Indicator Data'!N187)&gt;LOG(AX$194),10,IF(LOG('Indicator Data'!N187)&lt;LOG(AX$195),0,10-(LOG(AX$194)-LOG('Indicator Data'!N187))/(LOG(AX$194)-LOG(AX$195))*10))),1)</f>
        <v>5.3</v>
      </c>
      <c r="AY184" s="61">
        <f t="shared" si="183"/>
        <v>4.0999999999999996</v>
      </c>
      <c r="AZ184" s="59">
        <f>'Indicator Data'!O187</f>
        <v>0</v>
      </c>
      <c r="BA184" s="59">
        <f>'Indicator Data'!P187</f>
        <v>0</v>
      </c>
      <c r="BB184" s="61">
        <f t="shared" si="184"/>
        <v>0</v>
      </c>
      <c r="BC184" s="62">
        <f t="shared" si="185"/>
        <v>2.9</v>
      </c>
      <c r="BD184" s="16"/>
      <c r="BE184" s="108"/>
      <c r="BF184" s="4"/>
    </row>
    <row r="185" spans="1:58" x14ac:dyDescent="0.25">
      <c r="A185" s="132" t="s">
        <v>343</v>
      </c>
      <c r="B185" s="63" t="s">
        <v>342</v>
      </c>
      <c r="C185" s="59">
        <f>ROUND(IF('Indicator Data'!C188=0,0.1,IF(LOG('Indicator Data'!C188)&gt;C$194,10,IF(LOG('Indicator Data'!C188)&lt;C$195,0,10-(C$194-LOG('Indicator Data'!C188))/(C$194-C$195)*10))),1)</f>
        <v>10</v>
      </c>
      <c r="D185" s="59">
        <f>ROUND(IF('Indicator Data'!D188=0,0.1,IF(LOG('Indicator Data'!D188)&gt;D$194,10,IF(LOG('Indicator Data'!D188)&lt;D$195,0,10-(D$194-LOG('Indicator Data'!D188))/(D$194-D$195)*10))),1)</f>
        <v>10</v>
      </c>
      <c r="E185" s="59">
        <f t="shared" si="155"/>
        <v>10</v>
      </c>
      <c r="F185" s="59">
        <f>ROUND(IF('Indicator Data'!E188="No data",0.1,IF('Indicator Data'!E188=0,0,IF(LOG('Indicator Data'!E188)&gt;F$194,10,IF(LOG('Indicator Data'!E188)&lt;F$195,0,10-(F$194-LOG('Indicator Data'!E188))/(F$194-F$195)*10)))),1)</f>
        <v>9</v>
      </c>
      <c r="G185" s="59">
        <f>ROUND(IF('Indicator Data'!F188=0,0,IF(LOG('Indicator Data'!F188)&gt;G$194,10,IF(LOG('Indicator Data'!F188)&lt;G$195,0,10-(G$194-LOG('Indicator Data'!F188))/(G$194-G$195)*10))),1)</f>
        <v>8.6</v>
      </c>
      <c r="H185" s="59">
        <f>ROUND(IF('Indicator Data'!G188=0,0,IF(LOG('Indicator Data'!G188)&gt;H$194,10,IF(LOG('Indicator Data'!G188)&lt;H$195,0,10-(H$194-LOG('Indicator Data'!G188))/(H$194-H$195)*10))),1)</f>
        <v>10</v>
      </c>
      <c r="I185" s="59">
        <f>ROUND(IF('Indicator Data'!H188=0,0,IF(LOG('Indicator Data'!H188)&gt;I$194,10,IF(LOG('Indicator Data'!H188)&lt;I$195,0,10-(I$194-LOG('Indicator Data'!H188))/(I$194-I$195)*10))),1)</f>
        <v>10</v>
      </c>
      <c r="J185" s="59">
        <f t="shared" si="156"/>
        <v>10</v>
      </c>
      <c r="K185" s="59">
        <f>ROUND(IF('Indicator Data'!I188=0,0,IF(LOG('Indicator Data'!I188)&gt;K$194,10,IF(LOG('Indicator Data'!I188)&lt;K$195,0,10-(K$194-LOG('Indicator Data'!I188))/(K$194-K$195)*10))),1)</f>
        <v>9.5</v>
      </c>
      <c r="L185" s="59">
        <f t="shared" si="157"/>
        <v>9.8000000000000007</v>
      </c>
      <c r="M185" s="59">
        <f>ROUND(IF('Indicator Data'!J188=0,0,IF(LOG('Indicator Data'!J188)&gt;M$194,10,IF(LOG('Indicator Data'!J188)&lt;M$195,0,10-(M$194-LOG('Indicator Data'!J188))/(M$194-M$195)*10))),1)</f>
        <v>0</v>
      </c>
      <c r="N185" s="60">
        <f>'Indicator Data'!C188/'Indicator Data'!$BD188</f>
        <v>4.1372302212859069E-4</v>
      </c>
      <c r="O185" s="60">
        <f>'Indicator Data'!D188/'Indicator Data'!$BD188</f>
        <v>1.6252270136953785E-4</v>
      </c>
      <c r="P185" s="60">
        <f>IF(F185=0.1,0,'Indicator Data'!E188/'Indicator Data'!$BD188)</f>
        <v>1.2346878004069009E-3</v>
      </c>
      <c r="Q185" s="60">
        <f>'Indicator Data'!F188/'Indicator Data'!$BD188</f>
        <v>4.4214009847079322E-6</v>
      </c>
      <c r="R185" s="60">
        <f>'Indicator Data'!G188/'Indicator Data'!$BD188</f>
        <v>3.3869198161417622E-3</v>
      </c>
      <c r="S185" s="60">
        <f>'Indicator Data'!H188/'Indicator Data'!$BD188</f>
        <v>3.1457197410991223E-4</v>
      </c>
      <c r="T185" s="60">
        <f>'Indicator Data'!I188/'Indicator Data'!$BD188</f>
        <v>1.8697078317116494E-3</v>
      </c>
      <c r="U185" s="60">
        <f>'Indicator Data'!J188/'Indicator Data'!$BD188</f>
        <v>0</v>
      </c>
      <c r="V185" s="59">
        <f t="shared" si="158"/>
        <v>2.1</v>
      </c>
      <c r="W185" s="59">
        <f t="shared" si="159"/>
        <v>1.6</v>
      </c>
      <c r="X185" s="59">
        <f t="shared" si="160"/>
        <v>1.9</v>
      </c>
      <c r="Y185" s="59">
        <f t="shared" si="161"/>
        <v>0.8</v>
      </c>
      <c r="Z185" s="59">
        <f t="shared" si="162"/>
        <v>7</v>
      </c>
      <c r="AA185" s="59">
        <f t="shared" si="163"/>
        <v>1.9</v>
      </c>
      <c r="AB185" s="59">
        <f t="shared" si="164"/>
        <v>0.6</v>
      </c>
      <c r="AC185" s="59">
        <f t="shared" si="165"/>
        <v>1.3</v>
      </c>
      <c r="AD185" s="59">
        <f t="shared" si="166"/>
        <v>1.9</v>
      </c>
      <c r="AE185" s="59">
        <f t="shared" si="167"/>
        <v>1.6</v>
      </c>
      <c r="AF185" s="59">
        <f t="shared" si="168"/>
        <v>0</v>
      </c>
      <c r="AG185" s="59">
        <f>ROUND(IF('Indicator Data'!K188=0,0,IF('Indicator Data'!K188&gt;AG$194,10,IF('Indicator Data'!K188&lt;AG$195,0,10-(AG$194-'Indicator Data'!K188)/(AG$194-AG$195)*10))),1)</f>
        <v>10</v>
      </c>
      <c r="AH185" s="59">
        <f t="shared" si="169"/>
        <v>6.1</v>
      </c>
      <c r="AI185" s="59">
        <f t="shared" si="170"/>
        <v>5.8</v>
      </c>
      <c r="AJ185" s="59">
        <f t="shared" si="171"/>
        <v>6</v>
      </c>
      <c r="AK185" s="59">
        <f t="shared" si="172"/>
        <v>5.3</v>
      </c>
      <c r="AL185" s="59">
        <f t="shared" si="173"/>
        <v>5.7</v>
      </c>
      <c r="AM185" s="59">
        <f t="shared" si="174"/>
        <v>5.7</v>
      </c>
      <c r="AN185" s="59">
        <f t="shared" si="175"/>
        <v>0</v>
      </c>
      <c r="AO185" s="61">
        <f t="shared" si="176"/>
        <v>7.9</v>
      </c>
      <c r="AP185" s="61">
        <f t="shared" si="177"/>
        <v>6.4</v>
      </c>
      <c r="AQ185" s="61">
        <f t="shared" si="178"/>
        <v>7.9</v>
      </c>
      <c r="AR185" s="61">
        <f t="shared" si="179"/>
        <v>7.6</v>
      </c>
      <c r="AS185" s="59">
        <f t="shared" si="180"/>
        <v>5</v>
      </c>
      <c r="AT185" s="59">
        <f>IF('Indicator Data'!L188="No data","x",IF('Indicator Data'!BE188&lt;1000,"x",ROUND((IF('Indicator Data'!L188&gt;AT$194,10,IF('Indicator Data'!L188&lt;AT$195,0,10-(AT$194-'Indicator Data'!L188)/(AT$194-AT$195)*10))),1)))</f>
        <v>4</v>
      </c>
      <c r="AU185" s="61">
        <f t="shared" si="181"/>
        <v>4.5</v>
      </c>
      <c r="AV185" s="62">
        <f t="shared" si="182"/>
        <v>7</v>
      </c>
      <c r="AW185" s="59">
        <f>ROUND(IF('Indicator Data'!M188=0,0,IF('Indicator Data'!M188&gt;AW$194,10,IF('Indicator Data'!M188&lt;AW$195,0,10-(AW$194-'Indicator Data'!M188)/(AW$194-AW$195)*10))),1)</f>
        <v>9.6</v>
      </c>
      <c r="AX185" s="59">
        <f>ROUND(IF('Indicator Data'!N188=0,0,IF(LOG('Indicator Data'!N188)&gt;LOG(AX$194),10,IF(LOG('Indicator Data'!N188)&lt;LOG(AX$195),0,10-(LOG(AX$194)-LOG('Indicator Data'!N188))/(LOG(AX$194)-LOG(AX$195))*10))),1)</f>
        <v>9.1999999999999993</v>
      </c>
      <c r="AY185" s="61">
        <f t="shared" si="183"/>
        <v>9.4</v>
      </c>
      <c r="AZ185" s="59">
        <f>'Indicator Data'!O188</f>
        <v>0</v>
      </c>
      <c r="BA185" s="59">
        <f>'Indicator Data'!P188</f>
        <v>0</v>
      </c>
      <c r="BB185" s="61">
        <f t="shared" si="184"/>
        <v>0</v>
      </c>
      <c r="BC185" s="62">
        <f t="shared" si="185"/>
        <v>6.6</v>
      </c>
      <c r="BD185" s="16"/>
      <c r="BE185" s="108"/>
      <c r="BF185" s="4"/>
    </row>
    <row r="186" spans="1:58" x14ac:dyDescent="0.25">
      <c r="A186" s="132" t="s">
        <v>345</v>
      </c>
      <c r="B186" s="63" t="s">
        <v>344</v>
      </c>
      <c r="C186" s="59">
        <f>ROUND(IF('Indicator Data'!C189=0,0.1,IF(LOG('Indicator Data'!C189)&gt;C$194,10,IF(LOG('Indicator Data'!C189)&lt;C$195,0,10-(C$194-LOG('Indicator Data'!C189))/(C$194-C$195)*10))),1)</f>
        <v>0.1</v>
      </c>
      <c r="D186" s="59">
        <f>ROUND(IF('Indicator Data'!D189=0,0.1,IF(LOG('Indicator Data'!D189)&gt;D$194,10,IF(LOG('Indicator Data'!D189)&lt;D$195,0,10-(D$194-LOG('Indicator Data'!D189))/(D$194-D$195)*10))),1)</f>
        <v>0.1</v>
      </c>
      <c r="E186" s="59">
        <f t="shared" si="155"/>
        <v>0.1</v>
      </c>
      <c r="F186" s="59">
        <f>ROUND(IF('Indicator Data'!E189="No data",0.1,IF('Indicator Data'!E189=0,0,IF(LOG('Indicator Data'!E189)&gt;F$194,10,IF(LOG('Indicator Data'!E189)&lt;F$195,0,10-(F$194-LOG('Indicator Data'!E189))/(F$194-F$195)*10)))),1)</f>
        <v>5.2</v>
      </c>
      <c r="G186" s="59">
        <f>ROUND(IF('Indicator Data'!F189=0,0,IF(LOG('Indicator Data'!F189)&gt;G$194,10,IF(LOG('Indicator Data'!F189)&lt;G$195,0,10-(G$194-LOG('Indicator Data'!F189))/(G$194-G$195)*10))),1)</f>
        <v>0</v>
      </c>
      <c r="H186" s="59">
        <f>ROUND(IF('Indicator Data'!G189=0,0,IF(LOG('Indicator Data'!G189)&gt;H$194,10,IF(LOG('Indicator Data'!G189)&lt;H$195,0,10-(H$194-LOG('Indicator Data'!G189))/(H$194-H$195)*10))),1)</f>
        <v>0</v>
      </c>
      <c r="I186" s="59">
        <f>ROUND(IF('Indicator Data'!H189=0,0,IF(LOG('Indicator Data'!H189)&gt;I$194,10,IF(LOG('Indicator Data'!H189)&lt;I$195,0,10-(I$194-LOG('Indicator Data'!H189))/(I$194-I$195)*10))),1)</f>
        <v>0</v>
      </c>
      <c r="J186" s="59">
        <f t="shared" si="156"/>
        <v>0</v>
      </c>
      <c r="K186" s="59">
        <f>ROUND(IF('Indicator Data'!I189=0,0,IF(LOG('Indicator Data'!I189)&gt;K$194,10,IF(LOG('Indicator Data'!I189)&lt;K$195,0,10-(K$194-LOG('Indicator Data'!I189))/(K$194-K$195)*10))),1)</f>
        <v>0</v>
      </c>
      <c r="L186" s="59">
        <f t="shared" si="157"/>
        <v>0</v>
      </c>
      <c r="M186" s="59">
        <f>ROUND(IF('Indicator Data'!J189=0,0,IF(LOG('Indicator Data'!J189)&gt;M$194,10,IF(LOG('Indicator Data'!J189)&lt;M$195,0,10-(M$194-LOG('Indicator Data'!J189))/(M$194-M$195)*10))),1)</f>
        <v>0</v>
      </c>
      <c r="N186" s="60">
        <f>'Indicator Data'!C189/'Indicator Data'!$BD189</f>
        <v>0</v>
      </c>
      <c r="O186" s="60">
        <f>'Indicator Data'!D189/'Indicator Data'!$BD189</f>
        <v>0</v>
      </c>
      <c r="P186" s="60">
        <f>IF(F186=0.1,0,'Indicator Data'!E189/'Indicator Data'!$BD189)</f>
        <v>3.5944680123382289E-3</v>
      </c>
      <c r="Q186" s="60">
        <f>'Indicator Data'!F189/'Indicator Data'!$BD189</f>
        <v>0</v>
      </c>
      <c r="R186" s="60">
        <f>'Indicator Data'!G189/'Indicator Data'!$BD189</f>
        <v>0</v>
      </c>
      <c r="S186" s="60">
        <f>'Indicator Data'!H189/'Indicator Data'!$BD189</f>
        <v>0</v>
      </c>
      <c r="T186" s="60">
        <f>'Indicator Data'!I189/'Indicator Data'!$BD189</f>
        <v>0</v>
      </c>
      <c r="U186" s="60">
        <f>'Indicator Data'!J189/'Indicator Data'!$BD189</f>
        <v>0</v>
      </c>
      <c r="V186" s="59">
        <f t="shared" si="158"/>
        <v>0</v>
      </c>
      <c r="W186" s="59">
        <f t="shared" si="159"/>
        <v>0</v>
      </c>
      <c r="X186" s="59">
        <f t="shared" si="160"/>
        <v>0</v>
      </c>
      <c r="Y186" s="59">
        <f t="shared" si="161"/>
        <v>2.4</v>
      </c>
      <c r="Z186" s="59">
        <f t="shared" si="162"/>
        <v>0</v>
      </c>
      <c r="AA186" s="59">
        <f t="shared" si="163"/>
        <v>0</v>
      </c>
      <c r="AB186" s="59">
        <f t="shared" si="164"/>
        <v>0</v>
      </c>
      <c r="AC186" s="59">
        <f t="shared" si="165"/>
        <v>0</v>
      </c>
      <c r="AD186" s="59">
        <f t="shared" si="166"/>
        <v>0</v>
      </c>
      <c r="AE186" s="59">
        <f t="shared" si="167"/>
        <v>0</v>
      </c>
      <c r="AF186" s="59">
        <f t="shared" si="168"/>
        <v>0</v>
      </c>
      <c r="AG186" s="59">
        <f>ROUND(IF('Indicator Data'!K189=0,0,IF('Indicator Data'!K189&gt;AG$194,10,IF('Indicator Data'!K189&lt;AG$195,0,10-(AG$194-'Indicator Data'!K189)/(AG$194-AG$195)*10))),1)</f>
        <v>1</v>
      </c>
      <c r="AH186" s="59">
        <f t="shared" si="169"/>
        <v>0.1</v>
      </c>
      <c r="AI186" s="59">
        <f t="shared" si="170"/>
        <v>0.1</v>
      </c>
      <c r="AJ186" s="59">
        <f t="shared" si="171"/>
        <v>0</v>
      </c>
      <c r="AK186" s="59">
        <f t="shared" si="172"/>
        <v>0</v>
      </c>
      <c r="AL186" s="59">
        <f t="shared" si="173"/>
        <v>0</v>
      </c>
      <c r="AM186" s="59">
        <f t="shared" si="174"/>
        <v>0</v>
      </c>
      <c r="AN186" s="59">
        <f t="shared" si="175"/>
        <v>0</v>
      </c>
      <c r="AO186" s="61">
        <f t="shared" si="176"/>
        <v>0.1</v>
      </c>
      <c r="AP186" s="61">
        <f t="shared" si="177"/>
        <v>3.9</v>
      </c>
      <c r="AQ186" s="61">
        <f t="shared" si="178"/>
        <v>0</v>
      </c>
      <c r="AR186" s="61">
        <f t="shared" si="179"/>
        <v>0</v>
      </c>
      <c r="AS186" s="59">
        <f t="shared" si="180"/>
        <v>0.5</v>
      </c>
      <c r="AT186" s="59">
        <f>IF('Indicator Data'!L189="No data","x",IF('Indicator Data'!BE189&lt;1000,"x",ROUND((IF('Indicator Data'!L189&gt;AT$194,10,IF('Indicator Data'!L189&lt;AT$195,0,10-(AT$194-'Indicator Data'!L189)/(AT$194-AT$195)*10))),1)))</f>
        <v>3</v>
      </c>
      <c r="AU186" s="61">
        <f t="shared" si="181"/>
        <v>1.8</v>
      </c>
      <c r="AV186" s="62">
        <f t="shared" si="182"/>
        <v>1.3</v>
      </c>
      <c r="AW186" s="59">
        <f>ROUND(IF('Indicator Data'!M189=0,0,IF('Indicator Data'!M189&gt;AW$194,10,IF('Indicator Data'!M189&lt;AW$195,0,10-(AW$194-'Indicator Data'!M189)/(AW$194-AW$195)*10))),1)</f>
        <v>0</v>
      </c>
      <c r="AX186" s="59">
        <f>ROUND(IF('Indicator Data'!N189=0,0,IF(LOG('Indicator Data'!N189)&gt;LOG(AX$194),10,IF(LOG('Indicator Data'!N189)&lt;LOG(AX$195),0,10-(LOG(AX$194)-LOG('Indicator Data'!N189))/(LOG(AX$194)-LOG(AX$195))*10))),1)</f>
        <v>0</v>
      </c>
      <c r="AY186" s="61">
        <f t="shared" si="183"/>
        <v>0</v>
      </c>
      <c r="AZ186" s="59">
        <f>'Indicator Data'!O189</f>
        <v>0</v>
      </c>
      <c r="BA186" s="59">
        <f>'Indicator Data'!P189</f>
        <v>0</v>
      </c>
      <c r="BB186" s="61">
        <f t="shared" si="184"/>
        <v>0</v>
      </c>
      <c r="BC186" s="62">
        <f t="shared" si="185"/>
        <v>0</v>
      </c>
      <c r="BD186" s="16"/>
      <c r="BE186" s="108"/>
      <c r="BF186" s="4"/>
    </row>
    <row r="187" spans="1:58" x14ac:dyDescent="0.25">
      <c r="A187" s="132" t="s">
        <v>347</v>
      </c>
      <c r="B187" s="63" t="s">
        <v>346</v>
      </c>
      <c r="C187" s="59">
        <f>ROUND(IF('Indicator Data'!C190=0,0.1,IF(LOG('Indicator Data'!C190)&gt;C$194,10,IF(LOG('Indicator Data'!C190)&lt;C$195,0,10-(C$194-LOG('Indicator Data'!C190))/(C$194-C$195)*10))),1)</f>
        <v>9.5</v>
      </c>
      <c r="D187" s="59">
        <f>ROUND(IF('Indicator Data'!D190=0,0.1,IF(LOG('Indicator Data'!D190)&gt;D$194,10,IF(LOG('Indicator Data'!D190)&lt;D$195,0,10-(D$194-LOG('Indicator Data'!D190))/(D$194-D$195)*10))),1)</f>
        <v>10</v>
      </c>
      <c r="E187" s="59">
        <f t="shared" si="155"/>
        <v>9.8000000000000007</v>
      </c>
      <c r="F187" s="59">
        <f>ROUND(IF('Indicator Data'!E190="No data",0.1,IF('Indicator Data'!E190=0,0,IF(LOG('Indicator Data'!E190)&gt;F$194,10,IF(LOG('Indicator Data'!E190)&lt;F$195,0,10-(F$194-LOG('Indicator Data'!E190))/(F$194-F$195)*10)))),1)</f>
        <v>8</v>
      </c>
      <c r="G187" s="59">
        <f>ROUND(IF('Indicator Data'!F190=0,0,IF(LOG('Indicator Data'!F190)&gt;G$194,10,IF(LOG('Indicator Data'!F190)&lt;G$195,0,10-(G$194-LOG('Indicator Data'!F190))/(G$194-G$195)*10))),1)</f>
        <v>0</v>
      </c>
      <c r="H187" s="59">
        <f>ROUND(IF('Indicator Data'!G190=0,0,IF(LOG('Indicator Data'!G190)&gt;H$194,10,IF(LOG('Indicator Data'!G190)&lt;H$195,0,10-(H$194-LOG('Indicator Data'!G190))/(H$194-H$195)*10))),1)</f>
        <v>0</v>
      </c>
      <c r="I187" s="59">
        <f>ROUND(IF('Indicator Data'!H190=0,0,IF(LOG('Indicator Data'!H190)&gt;I$194,10,IF(LOG('Indicator Data'!H190)&lt;I$195,0,10-(I$194-LOG('Indicator Data'!H190))/(I$194-I$195)*10))),1)</f>
        <v>0</v>
      </c>
      <c r="J187" s="59">
        <f t="shared" si="156"/>
        <v>0</v>
      </c>
      <c r="K187" s="59">
        <f>ROUND(IF('Indicator Data'!I190=0,0,IF(LOG('Indicator Data'!I190)&gt;K$194,10,IF(LOG('Indicator Data'!I190)&lt;K$195,0,10-(K$194-LOG('Indicator Data'!I190))/(K$194-K$195)*10))),1)</f>
        <v>0</v>
      </c>
      <c r="L187" s="59">
        <f t="shared" si="157"/>
        <v>0</v>
      </c>
      <c r="M187" s="59">
        <f>ROUND(IF('Indicator Data'!J190=0,0,IF(LOG('Indicator Data'!J190)&gt;M$194,10,IF(LOG('Indicator Data'!J190)&lt;M$195,0,10-(M$194-LOG('Indicator Data'!J190))/(M$194-M$195)*10))),1)</f>
        <v>8.1</v>
      </c>
      <c r="N187" s="60">
        <f>'Indicator Data'!C190/'Indicator Data'!$BD190</f>
        <v>2.1125116608698845E-3</v>
      </c>
      <c r="O187" s="60">
        <f>'Indicator Data'!D190/'Indicator Data'!$BD190</f>
        <v>1.3669841082522471E-3</v>
      </c>
      <c r="P187" s="60">
        <f>IF(F187=0.1,0,'Indicator Data'!E190/'Indicator Data'!$BD190)</f>
        <v>5.407426962855383E-3</v>
      </c>
      <c r="Q187" s="60">
        <f>'Indicator Data'!F190/'Indicator Data'!$BD190</f>
        <v>0</v>
      </c>
      <c r="R187" s="60">
        <f>'Indicator Data'!G190/'Indicator Data'!$BD190</f>
        <v>0</v>
      </c>
      <c r="S187" s="60">
        <f>'Indicator Data'!H190/'Indicator Data'!$BD190</f>
        <v>0</v>
      </c>
      <c r="T187" s="60">
        <f>'Indicator Data'!I190/'Indicator Data'!$BD190</f>
        <v>0</v>
      </c>
      <c r="U187" s="60">
        <f>'Indicator Data'!J190/'Indicator Data'!$BD190</f>
        <v>6.0829574743022569E-4</v>
      </c>
      <c r="V187" s="59">
        <f t="shared" si="158"/>
        <v>10</v>
      </c>
      <c r="W187" s="59">
        <f t="shared" si="159"/>
        <v>10</v>
      </c>
      <c r="X187" s="59">
        <f t="shared" si="160"/>
        <v>10</v>
      </c>
      <c r="Y187" s="59">
        <f t="shared" si="161"/>
        <v>3.6</v>
      </c>
      <c r="Z187" s="59">
        <f t="shared" si="162"/>
        <v>0</v>
      </c>
      <c r="AA187" s="59">
        <f t="shared" si="163"/>
        <v>0</v>
      </c>
      <c r="AB187" s="59">
        <f t="shared" si="164"/>
        <v>0</v>
      </c>
      <c r="AC187" s="59">
        <f t="shared" si="165"/>
        <v>0</v>
      </c>
      <c r="AD187" s="59">
        <f t="shared" si="166"/>
        <v>0</v>
      </c>
      <c r="AE187" s="59">
        <f t="shared" si="167"/>
        <v>0</v>
      </c>
      <c r="AF187" s="59">
        <f t="shared" si="168"/>
        <v>0.2</v>
      </c>
      <c r="AG187" s="59">
        <f>ROUND(IF('Indicator Data'!K190=0,0,IF('Indicator Data'!K190&gt;AG$194,10,IF('Indicator Data'!K190&lt;AG$195,0,10-(AG$194-'Indicator Data'!K190)/(AG$194-AG$195)*10))),1)</f>
        <v>1</v>
      </c>
      <c r="AH187" s="59">
        <f t="shared" si="169"/>
        <v>9.8000000000000007</v>
      </c>
      <c r="AI187" s="59">
        <f t="shared" si="170"/>
        <v>10</v>
      </c>
      <c r="AJ187" s="59">
        <f t="shared" si="171"/>
        <v>0</v>
      </c>
      <c r="AK187" s="59">
        <f t="shared" si="172"/>
        <v>0</v>
      </c>
      <c r="AL187" s="59">
        <f t="shared" si="173"/>
        <v>0</v>
      </c>
      <c r="AM187" s="59">
        <f t="shared" si="174"/>
        <v>0</v>
      </c>
      <c r="AN187" s="59">
        <f t="shared" si="175"/>
        <v>5.4</v>
      </c>
      <c r="AO187" s="61">
        <f t="shared" si="176"/>
        <v>9.9</v>
      </c>
      <c r="AP187" s="61">
        <f t="shared" si="177"/>
        <v>6.3</v>
      </c>
      <c r="AQ187" s="61">
        <f t="shared" si="178"/>
        <v>0</v>
      </c>
      <c r="AR187" s="61">
        <f t="shared" si="179"/>
        <v>0</v>
      </c>
      <c r="AS187" s="59">
        <f t="shared" si="180"/>
        <v>3.2</v>
      </c>
      <c r="AT187" s="59">
        <f>IF('Indicator Data'!L190="No data","x",IF('Indicator Data'!BE190&lt;1000,"x",ROUND((IF('Indicator Data'!L190&gt;AT$194,10,IF('Indicator Data'!L190&lt;AT$195,0,10-(AT$194-'Indicator Data'!L190)/(AT$194-AT$195)*10))),1)))</f>
        <v>10</v>
      </c>
      <c r="AU187" s="61">
        <f t="shared" si="181"/>
        <v>6.6</v>
      </c>
      <c r="AV187" s="62">
        <f t="shared" si="182"/>
        <v>6.1</v>
      </c>
      <c r="AW187" s="59">
        <f>ROUND(IF('Indicator Data'!M190=0,0,IF('Indicator Data'!M190&gt;AW$194,10,IF('Indicator Data'!M190&lt;AW$195,0,10-(AW$194-'Indicator Data'!M190)/(AW$194-AW$195)*10))),1)</f>
        <v>3.9</v>
      </c>
      <c r="AX187" s="59">
        <f>ROUND(IF('Indicator Data'!N190=0,0,IF(LOG('Indicator Data'!N190)&gt;LOG(AX$194),10,IF(LOG('Indicator Data'!N190)&lt;LOG(AX$195),0,10-(LOG(AX$194)-LOG('Indicator Data'!N190))/(LOG(AX$194)-LOG(AX$195))*10))),1)</f>
        <v>6</v>
      </c>
      <c r="AY187" s="61">
        <f t="shared" si="183"/>
        <v>5</v>
      </c>
      <c r="AZ187" s="59">
        <f>'Indicator Data'!O190</f>
        <v>0</v>
      </c>
      <c r="BA187" s="59">
        <f>'Indicator Data'!P190</f>
        <v>0</v>
      </c>
      <c r="BB187" s="61">
        <f t="shared" si="184"/>
        <v>0</v>
      </c>
      <c r="BC187" s="62">
        <f t="shared" si="185"/>
        <v>3.5</v>
      </c>
      <c r="BD187" s="16"/>
      <c r="BE187" s="108"/>
      <c r="BF187" s="4"/>
    </row>
    <row r="188" spans="1:58" x14ac:dyDescent="0.25">
      <c r="A188" s="132" t="s">
        <v>349</v>
      </c>
      <c r="B188" s="63" t="s">
        <v>348</v>
      </c>
      <c r="C188" s="59">
        <f>ROUND(IF('Indicator Data'!C191=0,0.1,IF(LOG('Indicator Data'!C191)&gt;C$194,10,IF(LOG('Indicator Data'!C191)&lt;C$195,0,10-(C$194-LOG('Indicator Data'!C191))/(C$194-C$195)*10))),1)</f>
        <v>2.9</v>
      </c>
      <c r="D188" s="59">
        <f>ROUND(IF('Indicator Data'!D191=0,0.1,IF(LOG('Indicator Data'!D191)&gt;D$194,10,IF(LOG('Indicator Data'!D191)&lt;D$195,0,10-(D$194-LOG('Indicator Data'!D191))/(D$194-D$195)*10))),1)</f>
        <v>3.3</v>
      </c>
      <c r="E188" s="59">
        <f t="shared" si="155"/>
        <v>3.1</v>
      </c>
      <c r="F188" s="59">
        <f>ROUND(IF('Indicator Data'!E191="No data",0.1,IF('Indicator Data'!E191=0,0,IF(LOG('Indicator Data'!E191)&gt;F$194,10,IF(LOG('Indicator Data'!E191)&lt;F$195,0,10-(F$194-LOG('Indicator Data'!E191))/(F$194-F$195)*10)))),1)</f>
        <v>0.1</v>
      </c>
      <c r="G188" s="59">
        <f>ROUND(IF('Indicator Data'!F191=0,0,IF(LOG('Indicator Data'!F191)&gt;G$194,10,IF(LOG('Indicator Data'!F191)&lt;G$195,0,10-(G$194-LOG('Indicator Data'!F191))/(G$194-G$195)*10))),1)</f>
        <v>5.6</v>
      </c>
      <c r="H188" s="59">
        <f>ROUND(IF('Indicator Data'!G191=0,0,IF(LOG('Indicator Data'!G191)&gt;H$194,10,IF(LOG('Indicator Data'!G191)&lt;H$195,0,10-(H$194-LOG('Indicator Data'!G191))/(H$194-H$195)*10))),1)</f>
        <v>3.9</v>
      </c>
      <c r="I188" s="59">
        <f>ROUND(IF('Indicator Data'!H191=0,0,IF(LOG('Indicator Data'!H191)&gt;I$194,10,IF(LOG('Indicator Data'!H191)&lt;I$195,0,10-(I$194-LOG('Indicator Data'!H191))/(I$194-I$195)*10))),1)</f>
        <v>5.9</v>
      </c>
      <c r="J188" s="59">
        <f t="shared" si="156"/>
        <v>5</v>
      </c>
      <c r="K188" s="59">
        <f>ROUND(IF('Indicator Data'!I191=0,0,IF(LOG('Indicator Data'!I191)&gt;K$194,10,IF(LOG('Indicator Data'!I191)&lt;K$195,0,10-(K$194-LOG('Indicator Data'!I191))/(K$194-K$195)*10))),1)</f>
        <v>3.9</v>
      </c>
      <c r="L188" s="59">
        <f t="shared" si="157"/>
        <v>4.5</v>
      </c>
      <c r="M188" s="59">
        <f>ROUND(IF('Indicator Data'!J191=0,0,IF(LOG('Indicator Data'!J191)&gt;M$194,10,IF(LOG('Indicator Data'!J191)&lt;M$195,0,10-(M$194-LOG('Indicator Data'!J191))/(M$194-M$195)*10))),1)</f>
        <v>0</v>
      </c>
      <c r="N188" s="60">
        <f>'Indicator Data'!C191/'Indicator Data'!$BD191</f>
        <v>6.5480898639769464E-4</v>
      </c>
      <c r="O188" s="60">
        <f>'Indicator Data'!D191/'Indicator Data'!$BD191</f>
        <v>4.44011480386071E-4</v>
      </c>
      <c r="P188" s="60">
        <f>IF(F188=0.1,0,'Indicator Data'!E191/'Indicator Data'!$BD191)</f>
        <v>0</v>
      </c>
      <c r="Q188" s="60">
        <f>'Indicator Data'!F191/'Indicator Data'!$BD191</f>
        <v>1.1065330397683151E-4</v>
      </c>
      <c r="R188" s="60">
        <f>'Indicator Data'!G191/'Indicator Data'!$BD191</f>
        <v>1.6604783526251839E-2</v>
      </c>
      <c r="S188" s="60">
        <f>'Indicator Data'!H191/'Indicator Data'!$BD191</f>
        <v>6.3583168126878553E-4</v>
      </c>
      <c r="T188" s="60">
        <f>'Indicator Data'!I191/'Indicator Data'!$BD191</f>
        <v>4.1743894974373974E-3</v>
      </c>
      <c r="U188" s="60">
        <f>'Indicator Data'!J191/'Indicator Data'!$BD191</f>
        <v>0</v>
      </c>
      <c r="V188" s="59">
        <f t="shared" si="158"/>
        <v>3.3</v>
      </c>
      <c r="W188" s="59">
        <f t="shared" si="159"/>
        <v>4.4000000000000004</v>
      </c>
      <c r="X188" s="59">
        <f t="shared" si="160"/>
        <v>3.9</v>
      </c>
      <c r="Y188" s="59">
        <f t="shared" si="161"/>
        <v>0.1</v>
      </c>
      <c r="Z188" s="59">
        <f t="shared" si="162"/>
        <v>10</v>
      </c>
      <c r="AA188" s="59">
        <f t="shared" si="163"/>
        <v>9.1999999999999993</v>
      </c>
      <c r="AB188" s="59">
        <f t="shared" si="164"/>
        <v>1.3</v>
      </c>
      <c r="AC188" s="59">
        <f t="shared" si="165"/>
        <v>6.8</v>
      </c>
      <c r="AD188" s="59">
        <f t="shared" si="166"/>
        <v>4.2</v>
      </c>
      <c r="AE188" s="59">
        <f t="shared" si="167"/>
        <v>5.7</v>
      </c>
      <c r="AF188" s="59">
        <f t="shared" si="168"/>
        <v>0</v>
      </c>
      <c r="AG188" s="59">
        <f>ROUND(IF('Indicator Data'!K191=0,0,IF('Indicator Data'!K191&gt;AG$194,10,IF('Indicator Data'!K191&lt;AG$195,0,10-(AG$194-'Indicator Data'!K191)/(AG$194-AG$195)*10))),1)</f>
        <v>0</v>
      </c>
      <c r="AH188" s="59">
        <f t="shared" si="169"/>
        <v>3.1</v>
      </c>
      <c r="AI188" s="59">
        <f t="shared" si="170"/>
        <v>3.9</v>
      </c>
      <c r="AJ188" s="59">
        <f t="shared" si="171"/>
        <v>6.6</v>
      </c>
      <c r="AK188" s="59">
        <f t="shared" si="172"/>
        <v>3.6</v>
      </c>
      <c r="AL188" s="59">
        <f t="shared" si="173"/>
        <v>5.3</v>
      </c>
      <c r="AM188" s="59">
        <f t="shared" si="174"/>
        <v>4.0999999999999996</v>
      </c>
      <c r="AN188" s="59">
        <f t="shared" si="175"/>
        <v>0</v>
      </c>
      <c r="AO188" s="61">
        <f t="shared" si="176"/>
        <v>3.5</v>
      </c>
      <c r="AP188" s="61">
        <f t="shared" si="177"/>
        <v>0.1</v>
      </c>
      <c r="AQ188" s="61">
        <f t="shared" si="178"/>
        <v>8.6</v>
      </c>
      <c r="AR188" s="61">
        <f t="shared" si="179"/>
        <v>5.0999999999999996</v>
      </c>
      <c r="AS188" s="59">
        <f t="shared" si="180"/>
        <v>0</v>
      </c>
      <c r="AT188" s="59">
        <f>IF('Indicator Data'!L191="No data","x",IF('Indicator Data'!BE191&lt;1000,"x",ROUND((IF('Indicator Data'!L191&gt;AT$194,10,IF('Indicator Data'!L191&lt;AT$195,0,10-(AT$194-'Indicator Data'!L191)/(AT$194-AT$195)*10))),1)))</f>
        <v>3</v>
      </c>
      <c r="AU188" s="61">
        <f t="shared" si="181"/>
        <v>1.5</v>
      </c>
      <c r="AV188" s="62">
        <f t="shared" si="182"/>
        <v>4.5999999999999996</v>
      </c>
      <c r="AW188" s="59">
        <f>ROUND(IF('Indicator Data'!M191=0,0,IF('Indicator Data'!M191&gt;AW$194,10,IF('Indicator Data'!M191&lt;AW$195,0,10-(AW$194-'Indicator Data'!M191)/(AW$194-AW$195)*10))),1)</f>
        <v>0.1</v>
      </c>
      <c r="AX188" s="59">
        <f>ROUND(IF('Indicator Data'!N191=0,0,IF(LOG('Indicator Data'!N191)&gt;LOG(AX$194),10,IF(LOG('Indicator Data'!N191)&lt;LOG(AX$195),0,10-(LOG(AX$194)-LOG('Indicator Data'!N191))/(LOG(AX$194)-LOG(AX$195))*10))),1)</f>
        <v>0</v>
      </c>
      <c r="AY188" s="61">
        <f t="shared" si="183"/>
        <v>0.1</v>
      </c>
      <c r="AZ188" s="59">
        <f>'Indicator Data'!O191</f>
        <v>0</v>
      </c>
      <c r="BA188" s="59">
        <f>'Indicator Data'!P191</f>
        <v>0</v>
      </c>
      <c r="BB188" s="61">
        <f t="shared" si="184"/>
        <v>0</v>
      </c>
      <c r="BC188" s="62">
        <f t="shared" si="185"/>
        <v>0.1</v>
      </c>
      <c r="BD188" s="16"/>
      <c r="BE188" s="108"/>
      <c r="BF188" s="4"/>
    </row>
    <row r="189" spans="1:58" x14ac:dyDescent="0.25">
      <c r="A189" s="132" t="s">
        <v>852</v>
      </c>
      <c r="B189" s="63" t="s">
        <v>350</v>
      </c>
      <c r="C189" s="59">
        <f>ROUND(IF('Indicator Data'!C192=0,0.1,IF(LOG('Indicator Data'!C192)&gt;C$194,10,IF(LOG('Indicator Data'!C192)&lt;C$195,0,10-(C$194-LOG('Indicator Data'!C192))/(C$194-C$195)*10))),1)</f>
        <v>9.4</v>
      </c>
      <c r="D189" s="59">
        <f>ROUND(IF('Indicator Data'!D192=0,0.1,IF(LOG('Indicator Data'!D192)&gt;D$194,10,IF(LOG('Indicator Data'!D192)&lt;D$195,0,10-(D$194-LOG('Indicator Data'!D192))/(D$194-D$195)*10))),1)</f>
        <v>9.9</v>
      </c>
      <c r="E189" s="59">
        <f t="shared" si="155"/>
        <v>9.6999999999999993</v>
      </c>
      <c r="F189" s="59">
        <f>ROUND(IF('Indicator Data'!E192="No data",0.1,IF('Indicator Data'!E192=0,0,IF(LOG('Indicator Data'!E192)&gt;F$194,10,IF(LOG('Indicator Data'!E192)&lt;F$195,0,10-(F$194-LOG('Indicator Data'!E192))/(F$194-F$195)*10)))),1)</f>
        <v>7.6</v>
      </c>
      <c r="G189" s="59">
        <f>ROUND(IF('Indicator Data'!F192=0,0,IF(LOG('Indicator Data'!F192)&gt;G$194,10,IF(LOG('Indicator Data'!F192)&lt;G$195,0,10-(G$194-LOG('Indicator Data'!F192))/(G$194-G$195)*10))),1)</f>
        <v>6.8</v>
      </c>
      <c r="H189" s="59">
        <f>ROUND(IF('Indicator Data'!G192=0,0,IF(LOG('Indicator Data'!G192)&gt;H$194,10,IF(LOG('Indicator Data'!G192)&lt;H$195,0,10-(H$194-LOG('Indicator Data'!G192))/(H$194-H$195)*10))),1)</f>
        <v>6.4</v>
      </c>
      <c r="I189" s="59">
        <f>ROUND(IF('Indicator Data'!H192=0,0,IF(LOG('Indicator Data'!H192)&gt;I$194,10,IF(LOG('Indicator Data'!H192)&lt;I$195,0,10-(I$194-LOG('Indicator Data'!H192))/(I$194-I$195)*10))),1)</f>
        <v>4.8</v>
      </c>
      <c r="J189" s="59">
        <f t="shared" si="156"/>
        <v>5.7</v>
      </c>
      <c r="K189" s="59">
        <f>ROUND(IF('Indicator Data'!I192=0,0,IF(LOG('Indicator Data'!I192)&gt;K$194,10,IF(LOG('Indicator Data'!I192)&lt;K$195,0,10-(K$194-LOG('Indicator Data'!I192))/(K$194-K$195)*10))),1)</f>
        <v>7.6</v>
      </c>
      <c r="L189" s="59">
        <f t="shared" si="157"/>
        <v>6.8</v>
      </c>
      <c r="M189" s="59">
        <f>ROUND(IF('Indicator Data'!J192=0,0,IF(LOG('Indicator Data'!J192)&gt;M$194,10,IF(LOG('Indicator Data'!J192)&lt;M$195,0,10-(M$194-LOG('Indicator Data'!J192))/(M$194-M$195)*10))),1)</f>
        <v>0</v>
      </c>
      <c r="N189" s="60">
        <f>'Indicator Data'!C192/'Indicator Data'!$BD192</f>
        <v>1.8742575354346702E-3</v>
      </c>
      <c r="O189" s="60">
        <f>'Indicator Data'!D192/'Indicator Data'!$BD192</f>
        <v>3.0863645853335998E-4</v>
      </c>
      <c r="P189" s="60">
        <f>IF(F189=0.1,0,'Indicator Data'!E192/'Indicator Data'!$BD192)</f>
        <v>3.6640222894830953E-3</v>
      </c>
      <c r="Q189" s="60">
        <f>'Indicator Data'!F192/'Indicator Data'!$BD192</f>
        <v>3.6383535034995315E-6</v>
      </c>
      <c r="R189" s="60">
        <f>'Indicator Data'!G192/'Indicator Data'!$BD192</f>
        <v>1.1997347473535936E-3</v>
      </c>
      <c r="S189" s="60">
        <f>'Indicator Data'!H192/'Indicator Data'!$BD192</f>
        <v>7.4258710082344519E-7</v>
      </c>
      <c r="T189" s="60">
        <f>'Indicator Data'!I192/'Indicator Data'!$BD192</f>
        <v>2.0527208372716609E-3</v>
      </c>
      <c r="U189" s="60">
        <f>'Indicator Data'!J192/'Indicator Data'!$BD192</f>
        <v>0</v>
      </c>
      <c r="V189" s="59">
        <f t="shared" si="158"/>
        <v>9.4</v>
      </c>
      <c r="W189" s="59">
        <f t="shared" si="159"/>
        <v>3.1</v>
      </c>
      <c r="X189" s="59">
        <f t="shared" si="160"/>
        <v>7.4</v>
      </c>
      <c r="Y189" s="59">
        <f t="shared" si="161"/>
        <v>2.4</v>
      </c>
      <c r="Z189" s="59">
        <f t="shared" si="162"/>
        <v>6.8</v>
      </c>
      <c r="AA189" s="59">
        <f t="shared" si="163"/>
        <v>0.7</v>
      </c>
      <c r="AB189" s="59">
        <f t="shared" si="164"/>
        <v>0</v>
      </c>
      <c r="AC189" s="59">
        <f t="shared" si="165"/>
        <v>0.4</v>
      </c>
      <c r="AD189" s="59">
        <f t="shared" si="166"/>
        <v>2.1</v>
      </c>
      <c r="AE189" s="59">
        <f t="shared" si="167"/>
        <v>1.3</v>
      </c>
      <c r="AF189" s="59">
        <f t="shared" si="168"/>
        <v>0</v>
      </c>
      <c r="AG189" s="59">
        <f>ROUND(IF('Indicator Data'!K192=0,0,IF('Indicator Data'!K192&gt;AG$194,10,IF('Indicator Data'!K192&lt;AG$195,0,10-(AG$194-'Indicator Data'!K192)/(AG$194-AG$195)*10))),1)</f>
        <v>1</v>
      </c>
      <c r="AH189" s="59">
        <f t="shared" si="169"/>
        <v>9.4</v>
      </c>
      <c r="AI189" s="59">
        <f t="shared" si="170"/>
        <v>6.5</v>
      </c>
      <c r="AJ189" s="59">
        <f t="shared" si="171"/>
        <v>3.6</v>
      </c>
      <c r="AK189" s="59">
        <f t="shared" si="172"/>
        <v>2.4</v>
      </c>
      <c r="AL189" s="59">
        <f t="shared" si="173"/>
        <v>3</v>
      </c>
      <c r="AM189" s="59">
        <f t="shared" si="174"/>
        <v>4.9000000000000004</v>
      </c>
      <c r="AN189" s="59">
        <f t="shared" si="175"/>
        <v>0</v>
      </c>
      <c r="AO189" s="61">
        <f t="shared" si="176"/>
        <v>8.8000000000000007</v>
      </c>
      <c r="AP189" s="61">
        <f t="shared" si="177"/>
        <v>5.6</v>
      </c>
      <c r="AQ189" s="61">
        <f t="shared" si="178"/>
        <v>6.8</v>
      </c>
      <c r="AR189" s="61">
        <f t="shared" si="179"/>
        <v>4.5999999999999996</v>
      </c>
      <c r="AS189" s="59">
        <f t="shared" si="180"/>
        <v>0.5</v>
      </c>
      <c r="AT189" s="59">
        <f>IF('Indicator Data'!L192="No data","x",IF('Indicator Data'!BE192&lt;1000,"x",ROUND((IF('Indicator Data'!L192&gt;AT$194,10,IF('Indicator Data'!L192&lt;AT$195,0,10-(AT$194-'Indicator Data'!L192)/(AT$194-AT$195)*10))),1)))</f>
        <v>2</v>
      </c>
      <c r="AU189" s="61">
        <f t="shared" si="181"/>
        <v>1.3</v>
      </c>
      <c r="AV189" s="62">
        <f t="shared" si="182"/>
        <v>6</v>
      </c>
      <c r="AW189" s="59">
        <f>ROUND(IF('Indicator Data'!M192=0,0,IF('Indicator Data'!M192&gt;AW$194,10,IF('Indicator Data'!M192&lt;AW$195,0,10-(AW$194-'Indicator Data'!M192)/(AW$194-AW$195)*10))),1)</f>
        <v>8.6999999999999993</v>
      </c>
      <c r="AX189" s="59">
        <f>ROUND(IF('Indicator Data'!N192=0,0,IF(LOG('Indicator Data'!N192)&gt;LOG(AX$194),10,IF(LOG('Indicator Data'!N192)&lt;LOG(AX$195),0,10-(LOG(AX$194)-LOG('Indicator Data'!N192))/(LOG(AX$194)-LOG(AX$195))*10))),1)</f>
        <v>7.6</v>
      </c>
      <c r="AY189" s="61">
        <f t="shared" si="183"/>
        <v>8.1999999999999993</v>
      </c>
      <c r="AZ189" s="59">
        <f>'Indicator Data'!O192</f>
        <v>0</v>
      </c>
      <c r="BA189" s="59">
        <f>'Indicator Data'!P192</f>
        <v>0</v>
      </c>
      <c r="BB189" s="61">
        <f t="shared" si="184"/>
        <v>0</v>
      </c>
      <c r="BC189" s="62">
        <f t="shared" si="185"/>
        <v>5.7</v>
      </c>
      <c r="BD189" s="16"/>
      <c r="BE189" s="108"/>
      <c r="BF189" s="4"/>
    </row>
    <row r="190" spans="1:58" x14ac:dyDescent="0.25">
      <c r="A190" s="132" t="s">
        <v>375</v>
      </c>
      <c r="B190" s="63" t="s">
        <v>351</v>
      </c>
      <c r="C190" s="59">
        <f>ROUND(IF('Indicator Data'!C193=0,0.1,IF(LOG('Indicator Data'!C193)&gt;C$194,10,IF(LOG('Indicator Data'!C193)&lt;C$195,0,10-(C$194-LOG('Indicator Data'!C193))/(C$194-C$195)*10))),1)</f>
        <v>7.8</v>
      </c>
      <c r="D190" s="59">
        <f>ROUND(IF('Indicator Data'!D193=0,0.1,IF(LOG('Indicator Data'!D193)&gt;D$194,10,IF(LOG('Indicator Data'!D193)&lt;D$195,0,10-(D$194-LOG('Indicator Data'!D193))/(D$194-D$195)*10))),1)</f>
        <v>0.1</v>
      </c>
      <c r="E190" s="59">
        <f t="shared" si="155"/>
        <v>5.0999999999999996</v>
      </c>
      <c r="F190" s="59">
        <f>ROUND(IF('Indicator Data'!E193="No data",0.1,IF('Indicator Data'!E193=0,0,IF(LOG('Indicator Data'!E193)&gt;F$194,10,IF(LOG('Indicator Data'!E193)&lt;F$195,0,10-(F$194-LOG('Indicator Data'!E193))/(F$194-F$195)*10)))),1)</f>
        <v>10</v>
      </c>
      <c r="G190" s="59">
        <f>ROUND(IF('Indicator Data'!F193=0,0,IF(LOG('Indicator Data'!F193)&gt;G$194,10,IF(LOG('Indicator Data'!F193)&lt;G$195,0,10-(G$194-LOG('Indicator Data'!F193))/(G$194-G$195)*10))),1)</f>
        <v>7.7</v>
      </c>
      <c r="H190" s="59">
        <f>ROUND(IF('Indicator Data'!G193=0,0,IF(LOG('Indicator Data'!G193)&gt;H$194,10,IF(LOG('Indicator Data'!G193)&lt;H$195,0,10-(H$194-LOG('Indicator Data'!G193))/(H$194-H$195)*10))),1)</f>
        <v>9.8000000000000007</v>
      </c>
      <c r="I190" s="59">
        <f>ROUND(IF('Indicator Data'!H193=0,0,IF(LOG('Indicator Data'!H193)&gt;I$194,10,IF(LOG('Indicator Data'!H193)&lt;I$195,0,10-(I$194-LOG('Indicator Data'!H193))/(I$194-I$195)*10))),1)</f>
        <v>9.8000000000000007</v>
      </c>
      <c r="J190" s="59">
        <f t="shared" si="156"/>
        <v>9.8000000000000007</v>
      </c>
      <c r="K190" s="59">
        <f>ROUND(IF('Indicator Data'!I193=0,0,IF(LOG('Indicator Data'!I193)&gt;K$194,10,IF(LOG('Indicator Data'!I193)&lt;K$195,0,10-(K$194-LOG('Indicator Data'!I193))/(K$194-K$195)*10))),1)</f>
        <v>9.3000000000000007</v>
      </c>
      <c r="L190" s="59">
        <f t="shared" si="157"/>
        <v>9.6</v>
      </c>
      <c r="M190" s="59">
        <f>ROUND(IF('Indicator Data'!J193=0,0,IF(LOG('Indicator Data'!J193)&gt;M$194,10,IF(LOG('Indicator Data'!J193)&lt;M$195,0,10-(M$194-LOG('Indicator Data'!J193))/(M$194-M$195)*10))),1)</f>
        <v>10</v>
      </c>
      <c r="N190" s="60">
        <f>'Indicator Data'!C193/'Indicator Data'!$BD193</f>
        <v>1.4505706731997067E-4</v>
      </c>
      <c r="O190" s="60">
        <f>'Indicator Data'!D193/'Indicator Data'!$BD193</f>
        <v>0</v>
      </c>
      <c r="P190" s="60">
        <f>IF(F190=0.1,0,'Indicator Data'!E193/'Indicator Data'!$BD193)</f>
        <v>1.88296679431669E-2</v>
      </c>
      <c r="Q190" s="60">
        <f>'Indicator Data'!F193/'Indicator Data'!$BD193</f>
        <v>4.4379208196754433E-6</v>
      </c>
      <c r="R190" s="60">
        <f>'Indicator Data'!G193/'Indicator Data'!$BD193</f>
        <v>8.9852385130832213E-3</v>
      </c>
      <c r="S190" s="60">
        <f>'Indicator Data'!H193/'Indicator Data'!$BD193</f>
        <v>7.7381866093043951E-4</v>
      </c>
      <c r="T190" s="60">
        <f>'Indicator Data'!I193/'Indicator Data'!$BD193</f>
        <v>4.9891175897408433E-3</v>
      </c>
      <c r="U190" s="60">
        <f>'Indicator Data'!J193/'Indicator Data'!$BD193</f>
        <v>2.5555791331842016E-3</v>
      </c>
      <c r="V190" s="59">
        <f t="shared" si="158"/>
        <v>0.7</v>
      </c>
      <c r="W190" s="59">
        <f t="shared" si="159"/>
        <v>0</v>
      </c>
      <c r="X190" s="59">
        <f t="shared" si="160"/>
        <v>0.4</v>
      </c>
      <c r="Y190" s="59">
        <f t="shared" si="161"/>
        <v>10</v>
      </c>
      <c r="Z190" s="59">
        <f t="shared" si="162"/>
        <v>7</v>
      </c>
      <c r="AA190" s="59">
        <f t="shared" si="163"/>
        <v>5</v>
      </c>
      <c r="AB190" s="59">
        <f t="shared" si="164"/>
        <v>1.5</v>
      </c>
      <c r="AC190" s="59">
        <f t="shared" si="165"/>
        <v>3.4</v>
      </c>
      <c r="AD190" s="59">
        <f t="shared" si="166"/>
        <v>5</v>
      </c>
      <c r="AE190" s="59">
        <f t="shared" si="167"/>
        <v>4.2</v>
      </c>
      <c r="AF190" s="59">
        <f t="shared" si="168"/>
        <v>0.9</v>
      </c>
      <c r="AG190" s="59">
        <f>ROUND(IF('Indicator Data'!K193=0,0,IF('Indicator Data'!K193&gt;AG$194,10,IF('Indicator Data'!K193&lt;AG$195,0,10-(AG$194-'Indicator Data'!K193)/(AG$194-AG$195)*10))),1)</f>
        <v>6.1</v>
      </c>
      <c r="AH190" s="59">
        <f t="shared" si="169"/>
        <v>4.3</v>
      </c>
      <c r="AI190" s="59">
        <f t="shared" si="170"/>
        <v>0.1</v>
      </c>
      <c r="AJ190" s="59">
        <f t="shared" si="171"/>
        <v>7.4</v>
      </c>
      <c r="AK190" s="59">
        <f t="shared" si="172"/>
        <v>5.7</v>
      </c>
      <c r="AL190" s="59">
        <f t="shared" si="173"/>
        <v>6.6</v>
      </c>
      <c r="AM190" s="59">
        <f t="shared" si="174"/>
        <v>7.2</v>
      </c>
      <c r="AN190" s="59">
        <f t="shared" si="175"/>
        <v>7.7</v>
      </c>
      <c r="AO190" s="61">
        <f t="shared" si="176"/>
        <v>3.1</v>
      </c>
      <c r="AP190" s="61">
        <f t="shared" si="177"/>
        <v>10</v>
      </c>
      <c r="AQ190" s="61">
        <f t="shared" si="178"/>
        <v>7.4</v>
      </c>
      <c r="AR190" s="61">
        <f t="shared" si="179"/>
        <v>7.9</v>
      </c>
      <c r="AS190" s="59">
        <f t="shared" si="180"/>
        <v>6.9</v>
      </c>
      <c r="AT190" s="59">
        <f>IF('Indicator Data'!L193="No data","x",IF('Indicator Data'!BE193&lt;1000,"x",ROUND((IF('Indicator Data'!L193&gt;AT$194,10,IF('Indicator Data'!L193&lt;AT$195,0,10-(AT$194-'Indicator Data'!L193)/(AT$194-AT$195)*10))),1)))</f>
        <v>0</v>
      </c>
      <c r="AU190" s="61">
        <f t="shared" si="181"/>
        <v>3.5</v>
      </c>
      <c r="AV190" s="62">
        <f t="shared" si="182"/>
        <v>7.3</v>
      </c>
      <c r="AW190" s="59">
        <f>ROUND(IF('Indicator Data'!M193=0,0,IF('Indicator Data'!M193&gt;AW$194,10,IF('Indicator Data'!M193&lt;AW$195,0,10-(AW$194-'Indicator Data'!M193)/(AW$194-AW$195)*10))),1)</f>
        <v>3.2</v>
      </c>
      <c r="AX190" s="59">
        <f>ROUND(IF('Indicator Data'!N193=0,0,IF(LOG('Indicator Data'!N193)&gt;LOG(AX$194),10,IF(LOG('Indicator Data'!N193)&lt;LOG(AX$195),0,10-(LOG(AX$194)-LOG('Indicator Data'!N193))/(LOG(AX$194)-LOG(AX$195))*10))),1)</f>
        <v>5.8</v>
      </c>
      <c r="AY190" s="61">
        <f t="shared" si="183"/>
        <v>4.5999999999999996</v>
      </c>
      <c r="AZ190" s="59">
        <f>'Indicator Data'!O193</f>
        <v>0</v>
      </c>
      <c r="BA190" s="59">
        <f>'Indicator Data'!P193</f>
        <v>0</v>
      </c>
      <c r="BB190" s="61">
        <f t="shared" si="184"/>
        <v>0</v>
      </c>
      <c r="BC190" s="62">
        <f t="shared" si="185"/>
        <v>3.2</v>
      </c>
      <c r="BD190" s="16"/>
      <c r="BE190" s="108"/>
      <c r="BF190" s="4"/>
    </row>
    <row r="191" spans="1:58" x14ac:dyDescent="0.25">
      <c r="A191" s="132" t="s">
        <v>353</v>
      </c>
      <c r="B191" s="63" t="s">
        <v>352</v>
      </c>
      <c r="C191" s="59">
        <f>ROUND(IF('Indicator Data'!C194=0,0.1,IF(LOG('Indicator Data'!C194)&gt;C$194,10,IF(LOG('Indicator Data'!C194)&lt;C$195,0,10-(C$194-LOG('Indicator Data'!C194))/(C$194-C$195)*10))),1)</f>
        <v>0</v>
      </c>
      <c r="D191" s="59">
        <f>ROUND(IF('Indicator Data'!D194=0,0.1,IF(LOG('Indicator Data'!D194)&gt;D$194,10,IF(LOG('Indicator Data'!D194)&lt;D$195,0,10-(D$194-LOG('Indicator Data'!D194))/(D$194-D$195)*10))),1)</f>
        <v>0.1</v>
      </c>
      <c r="E191" s="59">
        <f t="shared" si="155"/>
        <v>0.1</v>
      </c>
      <c r="F191" s="59">
        <f>ROUND(IF('Indicator Data'!E194="No data",0.1,IF('Indicator Data'!E194=0,0,IF(LOG('Indicator Data'!E194)&gt;F$194,10,IF(LOG('Indicator Data'!E194)&lt;F$195,0,10-(F$194-LOG('Indicator Data'!E194))/(F$194-F$195)*10)))),1)</f>
        <v>7</v>
      </c>
      <c r="G191" s="59">
        <f>ROUND(IF('Indicator Data'!F194=0,0,IF(LOG('Indicator Data'!F194)&gt;G$194,10,IF(LOG('Indicator Data'!F194)&lt;G$195,0,10-(G$194-LOG('Indicator Data'!F194))/(G$194-G$195)*10))),1)</f>
        <v>5.6</v>
      </c>
      <c r="H191" s="59">
        <f>ROUND(IF('Indicator Data'!G194=0,0,IF(LOG('Indicator Data'!G194)&gt;H$194,10,IF(LOG('Indicator Data'!G194)&lt;H$195,0,10-(H$194-LOG('Indicator Data'!G194))/(H$194-H$195)*10))),1)</f>
        <v>0</v>
      </c>
      <c r="I191" s="59">
        <f>ROUND(IF('Indicator Data'!H194=0,0,IF(LOG('Indicator Data'!H194)&gt;I$194,10,IF(LOG('Indicator Data'!H194)&lt;I$195,0,10-(I$194-LOG('Indicator Data'!H194))/(I$194-I$195)*10))),1)</f>
        <v>0</v>
      </c>
      <c r="J191" s="59">
        <f t="shared" si="156"/>
        <v>0</v>
      </c>
      <c r="K191" s="59">
        <f>ROUND(IF('Indicator Data'!I194=0,0,IF(LOG('Indicator Data'!I194)&gt;K$194,10,IF(LOG('Indicator Data'!I194)&lt;K$195,0,10-(K$194-LOG('Indicator Data'!I194))/(K$194-K$195)*10))),1)</f>
        <v>0</v>
      </c>
      <c r="L191" s="59">
        <f t="shared" si="157"/>
        <v>0</v>
      </c>
      <c r="M191" s="59">
        <f>ROUND(IF('Indicator Data'!J194=0,0,IF(LOG('Indicator Data'!J194)&gt;M$194,10,IF(LOG('Indicator Data'!J194)&lt;M$195,0,10-(M$194-LOG('Indicator Data'!J194))/(M$194-M$195)*10))),1)</f>
        <v>0</v>
      </c>
      <c r="N191" s="60">
        <f>'Indicator Data'!C194/'Indicator Data'!$BD194</f>
        <v>1.5081579468179018E-9</v>
      </c>
      <c r="O191" s="60">
        <f>'Indicator Data'!D194/'Indicator Data'!$BD194</f>
        <v>0</v>
      </c>
      <c r="P191" s="60">
        <f>IF(F191=0.1,0,'Indicator Data'!E194/'Indicator Data'!$BD194)</f>
        <v>2.2927639222678803E-3</v>
      </c>
      <c r="Q191" s="60">
        <f>'Indicator Data'!F194/'Indicator Data'!$BD194</f>
        <v>8.4094887114566193E-7</v>
      </c>
      <c r="R191" s="60">
        <f>'Indicator Data'!G194/'Indicator Data'!$BD194</f>
        <v>0</v>
      </c>
      <c r="S191" s="60">
        <f>'Indicator Data'!H194/'Indicator Data'!$BD194</f>
        <v>0</v>
      </c>
      <c r="T191" s="60">
        <f>'Indicator Data'!I194/'Indicator Data'!$BD194</f>
        <v>0</v>
      </c>
      <c r="U191" s="60">
        <f>'Indicator Data'!J194/'Indicator Data'!$BD194</f>
        <v>0</v>
      </c>
      <c r="V191" s="59">
        <f t="shared" si="158"/>
        <v>0</v>
      </c>
      <c r="W191" s="59">
        <f t="shared" si="159"/>
        <v>0</v>
      </c>
      <c r="X191" s="59">
        <f t="shared" si="160"/>
        <v>0</v>
      </c>
      <c r="Y191" s="59">
        <f t="shared" si="161"/>
        <v>1.5</v>
      </c>
      <c r="Z191" s="59">
        <f t="shared" si="162"/>
        <v>5.4</v>
      </c>
      <c r="AA191" s="59">
        <f t="shared" si="163"/>
        <v>0</v>
      </c>
      <c r="AB191" s="59">
        <f t="shared" si="164"/>
        <v>0</v>
      </c>
      <c r="AC191" s="59">
        <f t="shared" si="165"/>
        <v>0</v>
      </c>
      <c r="AD191" s="59">
        <f t="shared" si="166"/>
        <v>0</v>
      </c>
      <c r="AE191" s="59">
        <f t="shared" si="167"/>
        <v>0</v>
      </c>
      <c r="AF191" s="59">
        <f t="shared" si="168"/>
        <v>0</v>
      </c>
      <c r="AG191" s="59">
        <f>ROUND(IF('Indicator Data'!K194=0,0,IF('Indicator Data'!K194&gt;AG$194,10,IF('Indicator Data'!K194&lt;AG$195,0,10-(AG$194-'Indicator Data'!K194)/(AG$194-AG$195)*10))),1)</f>
        <v>0</v>
      </c>
      <c r="AH191" s="59">
        <f t="shared" si="169"/>
        <v>0</v>
      </c>
      <c r="AI191" s="59">
        <f t="shared" si="170"/>
        <v>0.1</v>
      </c>
      <c r="AJ191" s="59">
        <f t="shared" si="171"/>
        <v>0</v>
      </c>
      <c r="AK191" s="59">
        <f t="shared" si="172"/>
        <v>0</v>
      </c>
      <c r="AL191" s="59">
        <f t="shared" si="173"/>
        <v>0</v>
      </c>
      <c r="AM191" s="59">
        <f t="shared" si="174"/>
        <v>0</v>
      </c>
      <c r="AN191" s="59">
        <f t="shared" si="175"/>
        <v>0</v>
      </c>
      <c r="AO191" s="61">
        <f t="shared" si="176"/>
        <v>0.1</v>
      </c>
      <c r="AP191" s="61">
        <f t="shared" si="177"/>
        <v>4.8</v>
      </c>
      <c r="AQ191" s="61">
        <f t="shared" si="178"/>
        <v>5.5</v>
      </c>
      <c r="AR191" s="61">
        <f t="shared" si="179"/>
        <v>0</v>
      </c>
      <c r="AS191" s="59">
        <f t="shared" si="180"/>
        <v>0</v>
      </c>
      <c r="AT191" s="59">
        <f>IF('Indicator Data'!L194="No data","x",IF('Indicator Data'!BE194&lt;1000,"x",ROUND((IF('Indicator Data'!L194&gt;AT$194,10,IF('Indicator Data'!L194&lt;AT$195,0,10-(AT$194-'Indicator Data'!L194)/(AT$194-AT$195)*10))),1)))</f>
        <v>5.0999999999999996</v>
      </c>
      <c r="AU191" s="61">
        <f t="shared" si="181"/>
        <v>2.6</v>
      </c>
      <c r="AV191" s="62">
        <f t="shared" si="182"/>
        <v>2.9</v>
      </c>
      <c r="AW191" s="59">
        <f>ROUND(IF('Indicator Data'!M194=0,0,IF('Indicator Data'!M194&gt;AW$194,10,IF('Indicator Data'!M194&lt;AW$195,0,10-(AW$194-'Indicator Data'!M194)/(AW$194-AW$195)*10))),1)</f>
        <v>10</v>
      </c>
      <c r="AX191" s="59">
        <f>ROUND(IF('Indicator Data'!N194=0,0,IF(LOG('Indicator Data'!N194)&gt;LOG(AX$194),10,IF(LOG('Indicator Data'!N194)&lt;LOG(AX$195),0,10-(LOG(AX$194)-LOG('Indicator Data'!N194))/(LOG(AX$194)-LOG(AX$195))*10))),1)</f>
        <v>10</v>
      </c>
      <c r="AY191" s="61">
        <f t="shared" si="183"/>
        <v>10</v>
      </c>
      <c r="AZ191" s="59">
        <f>'Indicator Data'!O194</f>
        <v>5</v>
      </c>
      <c r="BA191" s="59">
        <f>'Indicator Data'!P194</f>
        <v>4</v>
      </c>
      <c r="BB191" s="61">
        <f t="shared" si="184"/>
        <v>10</v>
      </c>
      <c r="BC191" s="62">
        <f t="shared" si="185"/>
        <v>10</v>
      </c>
      <c r="BD191" s="16"/>
      <c r="BE191" s="108"/>
      <c r="BF191" s="4"/>
    </row>
    <row r="192" spans="1:58" x14ac:dyDescent="0.25">
      <c r="A192" s="132" t="s">
        <v>355</v>
      </c>
      <c r="B192" s="63" t="s">
        <v>354</v>
      </c>
      <c r="C192" s="59">
        <f>ROUND(IF('Indicator Data'!C195=0,0.1,IF(LOG('Indicator Data'!C195)&gt;C$194,10,IF(LOG('Indicator Data'!C195)&lt;C$195,0,10-(C$194-LOG('Indicator Data'!C195))/(C$194-C$195)*10))),1)</f>
        <v>4.7</v>
      </c>
      <c r="D192" s="59">
        <f>ROUND(IF('Indicator Data'!D195=0,0.1,IF(LOG('Indicator Data'!D195)&gt;D$194,10,IF(LOG('Indicator Data'!D195)&lt;D$195,0,10-(D$194-LOG('Indicator Data'!D195))/(D$194-D$195)*10))),1)</f>
        <v>0.1</v>
      </c>
      <c r="E192" s="59">
        <f t="shared" si="155"/>
        <v>2.7</v>
      </c>
      <c r="F192" s="59">
        <f>ROUND(IF('Indicator Data'!E195="No data",0.1,IF('Indicator Data'!E195=0,0,IF(LOG('Indicator Data'!E195)&gt;F$194,10,IF(LOG('Indicator Data'!E195)&lt;F$195,0,10-(F$194-LOG('Indicator Data'!E195))/(F$194-F$195)*10)))),1)</f>
        <v>7.2</v>
      </c>
      <c r="G192" s="59">
        <f>ROUND(IF('Indicator Data'!F195=0,0,IF(LOG('Indicator Data'!F195)&gt;G$194,10,IF(LOG('Indicator Data'!F195)&lt;G$195,0,10-(G$194-LOG('Indicator Data'!F195))/(G$194-G$195)*10))),1)</f>
        <v>0</v>
      </c>
      <c r="H192" s="59">
        <f>ROUND(IF('Indicator Data'!G195=0,0,IF(LOG('Indicator Data'!G195)&gt;H$194,10,IF(LOG('Indicator Data'!G195)&lt;H$195,0,10-(H$194-LOG('Indicator Data'!G195))/(H$194-H$195)*10))),1)</f>
        <v>0</v>
      </c>
      <c r="I192" s="59">
        <f>ROUND(IF('Indicator Data'!H195=0,0,IF(LOG('Indicator Data'!H195)&gt;I$194,10,IF(LOG('Indicator Data'!H195)&lt;I$195,0,10-(I$194-LOG('Indicator Data'!H195))/(I$194-I$195)*10))),1)</f>
        <v>0</v>
      </c>
      <c r="J192" s="59">
        <f t="shared" si="156"/>
        <v>0</v>
      </c>
      <c r="K192" s="59">
        <f>ROUND(IF('Indicator Data'!I195=0,0,IF(LOG('Indicator Data'!I195)&gt;K$194,10,IF(LOG('Indicator Data'!I195)&lt;K$195,0,10-(K$194-LOG('Indicator Data'!I195))/(K$194-K$195)*10))),1)</f>
        <v>0</v>
      </c>
      <c r="L192" s="59">
        <f t="shared" si="157"/>
        <v>0</v>
      </c>
      <c r="M192" s="59">
        <f>ROUND(IF('Indicator Data'!J195=0,0,IF(LOG('Indicator Data'!J195)&gt;M$194,10,IF(LOG('Indicator Data'!J195)&lt;M$195,0,10-(M$194-LOG('Indicator Data'!J195))/(M$194-M$195)*10))),1)</f>
        <v>10</v>
      </c>
      <c r="N192" s="60">
        <f>'Indicator Data'!C195/'Indicator Data'!$BD195</f>
        <v>4.8561064527470076E-5</v>
      </c>
      <c r="O192" s="60">
        <f>'Indicator Data'!D195/'Indicator Data'!$BD195</f>
        <v>0</v>
      </c>
      <c r="P192" s="60">
        <f>IF(F192=0.1,0,'Indicator Data'!E195/'Indicator Data'!$BD195)</f>
        <v>4.4929109430178298E-3</v>
      </c>
      <c r="Q192" s="60">
        <f>'Indicator Data'!F195/'Indicator Data'!$BD195</f>
        <v>0</v>
      </c>
      <c r="R192" s="60">
        <f>'Indicator Data'!G195/'Indicator Data'!$BD195</f>
        <v>0</v>
      </c>
      <c r="S192" s="60">
        <f>'Indicator Data'!H195/'Indicator Data'!$BD195</f>
        <v>0</v>
      </c>
      <c r="T192" s="60">
        <f>'Indicator Data'!I195/'Indicator Data'!$BD195</f>
        <v>0</v>
      </c>
      <c r="U192" s="60">
        <f>'Indicator Data'!J195/'Indicator Data'!$BD195</f>
        <v>7.82475469988019E-3</v>
      </c>
      <c r="V192" s="59">
        <f t="shared" si="158"/>
        <v>0.2</v>
      </c>
      <c r="W192" s="59">
        <f t="shared" si="159"/>
        <v>0</v>
      </c>
      <c r="X192" s="59">
        <f t="shared" si="160"/>
        <v>0.1</v>
      </c>
      <c r="Y192" s="59">
        <f t="shared" si="161"/>
        <v>3</v>
      </c>
      <c r="Z192" s="59">
        <f t="shared" si="162"/>
        <v>0</v>
      </c>
      <c r="AA192" s="59">
        <f t="shared" si="163"/>
        <v>0</v>
      </c>
      <c r="AB192" s="59">
        <f t="shared" si="164"/>
        <v>0</v>
      </c>
      <c r="AC192" s="59">
        <f t="shared" si="165"/>
        <v>0</v>
      </c>
      <c r="AD192" s="59">
        <f t="shared" si="166"/>
        <v>0</v>
      </c>
      <c r="AE192" s="59">
        <f t="shared" si="167"/>
        <v>0</v>
      </c>
      <c r="AF192" s="59">
        <f t="shared" si="168"/>
        <v>2.6</v>
      </c>
      <c r="AG192" s="59">
        <f>ROUND(IF('Indicator Data'!K195=0,0,IF('Indicator Data'!K195&gt;AG$194,10,IF('Indicator Data'!K195&lt;AG$195,0,10-(AG$194-'Indicator Data'!K195)/(AG$194-AG$195)*10))),1)</f>
        <v>3</v>
      </c>
      <c r="AH192" s="59">
        <f t="shared" si="169"/>
        <v>2.5</v>
      </c>
      <c r="AI192" s="59">
        <f t="shared" si="170"/>
        <v>0.1</v>
      </c>
      <c r="AJ192" s="59">
        <f t="shared" si="171"/>
        <v>0</v>
      </c>
      <c r="AK192" s="59">
        <f t="shared" si="172"/>
        <v>0</v>
      </c>
      <c r="AL192" s="59">
        <f t="shared" si="173"/>
        <v>0</v>
      </c>
      <c r="AM192" s="59">
        <f t="shared" si="174"/>
        <v>0</v>
      </c>
      <c r="AN192" s="59">
        <f t="shared" si="175"/>
        <v>8</v>
      </c>
      <c r="AO192" s="61">
        <f t="shared" si="176"/>
        <v>1.5</v>
      </c>
      <c r="AP192" s="61">
        <f t="shared" si="177"/>
        <v>5.5</v>
      </c>
      <c r="AQ192" s="61">
        <f t="shared" si="178"/>
        <v>0</v>
      </c>
      <c r="AR192" s="61">
        <f t="shared" si="179"/>
        <v>0</v>
      </c>
      <c r="AS192" s="59">
        <f t="shared" si="180"/>
        <v>5.5</v>
      </c>
      <c r="AT192" s="59">
        <f>IF('Indicator Data'!L195="No data","x",IF('Indicator Data'!BE195&lt;1000,"x",ROUND((IF('Indicator Data'!L195&gt;AT$194,10,IF('Indicator Data'!L195&lt;AT$195,0,10-(AT$194-'Indicator Data'!L195)/(AT$194-AT$195)*10))),1)))</f>
        <v>1</v>
      </c>
      <c r="AU192" s="61">
        <f t="shared" si="181"/>
        <v>3.3</v>
      </c>
      <c r="AV192" s="62">
        <f t="shared" si="182"/>
        <v>2.2999999999999998</v>
      </c>
      <c r="AW192" s="59">
        <f>ROUND(IF('Indicator Data'!M195=0,0,IF('Indicator Data'!M195&gt;AW$194,10,IF('Indicator Data'!M195&lt;AW$195,0,10-(AW$194-'Indicator Data'!M195)/(AW$194-AW$195)*10))),1)</f>
        <v>2.9</v>
      </c>
      <c r="AX192" s="59">
        <f>ROUND(IF('Indicator Data'!N195=0,0,IF(LOG('Indicator Data'!N195)&gt;LOG(AX$194),10,IF(LOG('Indicator Data'!N195)&lt;LOG(AX$195),0,10-(LOG(AX$194)-LOG('Indicator Data'!N195))/(LOG(AX$194)-LOG(AX$195))*10))),1)</f>
        <v>1.8</v>
      </c>
      <c r="AY192" s="61">
        <f t="shared" si="183"/>
        <v>2.4</v>
      </c>
      <c r="AZ192" s="59">
        <f>'Indicator Data'!O195</f>
        <v>0</v>
      </c>
      <c r="BA192" s="59">
        <f>'Indicator Data'!P195</f>
        <v>0</v>
      </c>
      <c r="BB192" s="61">
        <f t="shared" si="184"/>
        <v>0</v>
      </c>
      <c r="BC192" s="62">
        <f t="shared" si="185"/>
        <v>1.7</v>
      </c>
      <c r="BD192" s="16"/>
      <c r="BE192" s="108"/>
      <c r="BF192" s="4"/>
    </row>
    <row r="193" spans="1:58" x14ac:dyDescent="0.25">
      <c r="A193" s="132" t="s">
        <v>357</v>
      </c>
      <c r="B193" s="63" t="s">
        <v>356</v>
      </c>
      <c r="C193" s="59">
        <f>ROUND(IF('Indicator Data'!C196=0,0.1,IF(LOG('Indicator Data'!C196)&gt;C$194,10,IF(LOG('Indicator Data'!C196)&lt;C$195,0,10-(C$194-LOG('Indicator Data'!C196))/(C$194-C$195)*10))),1)</f>
        <v>0.6</v>
      </c>
      <c r="D193" s="59">
        <f>ROUND(IF('Indicator Data'!D196=0,0.1,IF(LOG('Indicator Data'!D196)&gt;D$194,10,IF(LOG('Indicator Data'!D196)&lt;D$195,0,10-(D$194-LOG('Indicator Data'!D196))/(D$194-D$195)*10))),1)</f>
        <v>0.1</v>
      </c>
      <c r="E193" s="59">
        <f t="shared" si="155"/>
        <v>0.4</v>
      </c>
      <c r="F193" s="59">
        <f>ROUND(IF('Indicator Data'!E196="No data",0.1,IF('Indicator Data'!E196=0,0,IF(LOG('Indicator Data'!E196)&gt;F$194,10,IF(LOG('Indicator Data'!E196)&lt;F$195,0,10-(F$194-LOG('Indicator Data'!E196))/(F$194-F$195)*10)))),1)</f>
        <v>7.4</v>
      </c>
      <c r="G193" s="59">
        <f>ROUND(IF('Indicator Data'!F196=0,0,IF(LOG('Indicator Data'!F196)&gt;G$194,10,IF(LOG('Indicator Data'!F196)&lt;G$195,0,10-(G$194-LOG('Indicator Data'!F196))/(G$194-G$195)*10))),1)</f>
        <v>0</v>
      </c>
      <c r="H193" s="59">
        <f>ROUND(IF('Indicator Data'!G196=0,0,IF(LOG('Indicator Data'!G196)&gt;H$194,10,IF(LOG('Indicator Data'!G196)&lt;H$195,0,10-(H$194-LOG('Indicator Data'!G196))/(H$194-H$195)*10))),1)</f>
        <v>2.7</v>
      </c>
      <c r="I193" s="59">
        <f>ROUND(IF('Indicator Data'!H196=0,0,IF(LOG('Indicator Data'!H196)&gt;I$194,10,IF(LOG('Indicator Data'!H196)&lt;I$195,0,10-(I$194-LOG('Indicator Data'!H196))/(I$194-I$195)*10))),1)</f>
        <v>0</v>
      </c>
      <c r="J193" s="59">
        <f t="shared" si="156"/>
        <v>1.4</v>
      </c>
      <c r="K193" s="59">
        <f>ROUND(IF('Indicator Data'!I196=0,0,IF(LOG('Indicator Data'!I196)&gt;K$194,10,IF(LOG('Indicator Data'!I196)&lt;K$195,0,10-(K$194-LOG('Indicator Data'!I196))/(K$194-K$195)*10))),1)</f>
        <v>0</v>
      </c>
      <c r="L193" s="59">
        <f t="shared" si="157"/>
        <v>0.7</v>
      </c>
      <c r="M193" s="59">
        <f>ROUND(IF('Indicator Data'!J196=0,0,IF(LOG('Indicator Data'!J196)&gt;M$194,10,IF(LOG('Indicator Data'!J196)&lt;M$195,0,10-(M$194-LOG('Indicator Data'!J196))/(M$194-M$195)*10))),1)</f>
        <v>10</v>
      </c>
      <c r="N193" s="60">
        <f>'Indicator Data'!C196/'Indicator Data'!$BD196</f>
        <v>1.1166265586527111E-6</v>
      </c>
      <c r="O193" s="60">
        <f>'Indicator Data'!D196/'Indicator Data'!$BD196</f>
        <v>0</v>
      </c>
      <c r="P193" s="60">
        <f>IF(F193=0.1,0,'Indicator Data'!E196/'Indicator Data'!$BD196)</f>
        <v>5.9956715204646091E-3</v>
      </c>
      <c r="Q193" s="60">
        <f>'Indicator Data'!F196/'Indicator Data'!$BD196</f>
        <v>0</v>
      </c>
      <c r="R193" s="60">
        <f>'Indicator Data'!G196/'Indicator Data'!$BD196</f>
        <v>7.6308959979264011E-5</v>
      </c>
      <c r="S193" s="60">
        <f>'Indicator Data'!H196/'Indicator Data'!$BD196</f>
        <v>0</v>
      </c>
      <c r="T193" s="60">
        <f>'Indicator Data'!I196/'Indicator Data'!$BD196</f>
        <v>0</v>
      </c>
      <c r="U193" s="60">
        <f>'Indicator Data'!J196/'Indicator Data'!$BD196</f>
        <v>4.1455253996748452E-2</v>
      </c>
      <c r="V193" s="59">
        <f t="shared" si="158"/>
        <v>0</v>
      </c>
      <c r="W193" s="59">
        <f t="shared" si="159"/>
        <v>0</v>
      </c>
      <c r="X193" s="59">
        <f t="shared" si="160"/>
        <v>0</v>
      </c>
      <c r="Y193" s="59">
        <f t="shared" si="161"/>
        <v>4</v>
      </c>
      <c r="Z193" s="59">
        <f t="shared" si="162"/>
        <v>0</v>
      </c>
      <c r="AA193" s="59">
        <f t="shared" si="163"/>
        <v>0</v>
      </c>
      <c r="AB193" s="59">
        <f t="shared" si="164"/>
        <v>0</v>
      </c>
      <c r="AC193" s="59">
        <f t="shared" si="165"/>
        <v>0</v>
      </c>
      <c r="AD193" s="59">
        <f t="shared" si="166"/>
        <v>0</v>
      </c>
      <c r="AE193" s="59">
        <f t="shared" si="167"/>
        <v>0</v>
      </c>
      <c r="AF193" s="59">
        <f t="shared" si="168"/>
        <v>10</v>
      </c>
      <c r="AG193" s="59">
        <f>ROUND(IF('Indicator Data'!K196=0,0,IF('Indicator Data'!K196&gt;AG$194,10,IF('Indicator Data'!K196&lt;AG$195,0,10-(AG$194-'Indicator Data'!K196)/(AG$194-AG$195)*10))),1)</f>
        <v>7.1</v>
      </c>
      <c r="AH193" s="59">
        <f t="shared" si="169"/>
        <v>0.3</v>
      </c>
      <c r="AI193" s="59">
        <f t="shared" si="170"/>
        <v>0.1</v>
      </c>
      <c r="AJ193" s="59">
        <f t="shared" si="171"/>
        <v>1.4</v>
      </c>
      <c r="AK193" s="59">
        <f t="shared" si="172"/>
        <v>0</v>
      </c>
      <c r="AL193" s="59">
        <f t="shared" si="173"/>
        <v>0.7</v>
      </c>
      <c r="AM193" s="59">
        <f t="shared" si="174"/>
        <v>0</v>
      </c>
      <c r="AN193" s="59">
        <f t="shared" si="175"/>
        <v>10</v>
      </c>
      <c r="AO193" s="61">
        <f t="shared" si="176"/>
        <v>0.2</v>
      </c>
      <c r="AP193" s="61">
        <f t="shared" si="177"/>
        <v>6</v>
      </c>
      <c r="AQ193" s="61">
        <f t="shared" si="178"/>
        <v>0</v>
      </c>
      <c r="AR193" s="61">
        <f t="shared" si="179"/>
        <v>0.4</v>
      </c>
      <c r="AS193" s="59">
        <f t="shared" si="180"/>
        <v>8.6</v>
      </c>
      <c r="AT193" s="59">
        <f>IF('Indicator Data'!L196="No data","x",IF('Indicator Data'!BE196&lt;1000,"x",ROUND((IF('Indicator Data'!L196&gt;AT$194,10,IF('Indicator Data'!L196&lt;AT$195,0,10-(AT$194-'Indicator Data'!L196)/(AT$194-AT$195)*10))),1)))</f>
        <v>10</v>
      </c>
      <c r="AU193" s="61">
        <f t="shared" si="181"/>
        <v>9.3000000000000007</v>
      </c>
      <c r="AV193" s="62">
        <f t="shared" si="182"/>
        <v>4.5999999999999996</v>
      </c>
      <c r="AW193" s="59">
        <f>ROUND(IF('Indicator Data'!M196=0,0,IF('Indicator Data'!M196&gt;AW$194,10,IF('Indicator Data'!M196&lt;AW$195,0,10-(AW$194-'Indicator Data'!M196)/(AW$194-AW$195)*10))),1)</f>
        <v>6.8</v>
      </c>
      <c r="AX193" s="59">
        <f>ROUND(IF('Indicator Data'!N196=0,0,IF(LOG('Indicator Data'!N196)&gt;LOG(AX$194),10,IF(LOG('Indicator Data'!N196)&lt;LOG(AX$195),0,10-(LOG(AX$194)-LOG('Indicator Data'!N196))/(LOG(AX$194)-LOG(AX$195))*10))),1)</f>
        <v>7</v>
      </c>
      <c r="AY193" s="61">
        <f t="shared" si="183"/>
        <v>6.9</v>
      </c>
      <c r="AZ193" s="59">
        <f>'Indicator Data'!O196</f>
        <v>0</v>
      </c>
      <c r="BA193" s="59">
        <f>'Indicator Data'!P196</f>
        <v>0</v>
      </c>
      <c r="BB193" s="61">
        <f t="shared" si="184"/>
        <v>0</v>
      </c>
      <c r="BC193" s="62">
        <f t="shared" si="185"/>
        <v>4.8</v>
      </c>
      <c r="BD193" s="16"/>
      <c r="BE193" s="108"/>
      <c r="BF193" s="4"/>
    </row>
    <row r="194" spans="1:58" s="11" customFormat="1" ht="15" customHeight="1" x14ac:dyDescent="0.25">
      <c r="A194" s="64"/>
      <c r="B194" s="65" t="s">
        <v>391</v>
      </c>
      <c r="C194" s="66">
        <v>5</v>
      </c>
      <c r="D194" s="66">
        <v>4</v>
      </c>
      <c r="E194" s="66"/>
      <c r="F194" s="66">
        <v>6</v>
      </c>
      <c r="G194" s="66">
        <v>4</v>
      </c>
      <c r="H194" s="66">
        <v>6</v>
      </c>
      <c r="I194" s="66">
        <v>5</v>
      </c>
      <c r="J194" s="66"/>
      <c r="K194" s="66">
        <v>6</v>
      </c>
      <c r="L194" s="66"/>
      <c r="M194" s="66">
        <v>5</v>
      </c>
      <c r="N194" s="67"/>
      <c r="O194" s="67"/>
      <c r="P194" s="67"/>
      <c r="Q194" s="67"/>
      <c r="R194" s="67"/>
      <c r="S194" s="67"/>
      <c r="T194" s="67"/>
      <c r="U194" s="65"/>
      <c r="V194" s="68">
        <v>2E-3</v>
      </c>
      <c r="W194" s="68">
        <v>1E-3</v>
      </c>
      <c r="X194" s="69"/>
      <c r="Y194" s="68">
        <v>1.4999999999999999E-2</v>
      </c>
      <c r="Z194" s="175">
        <v>-4</v>
      </c>
      <c r="AA194" s="68">
        <v>1.7999999999999999E-2</v>
      </c>
      <c r="AB194" s="68">
        <v>5.0000000000000001E-3</v>
      </c>
      <c r="AC194" s="68"/>
      <c r="AD194" s="68">
        <v>0.01</v>
      </c>
      <c r="AE194" s="68"/>
      <c r="AF194" s="68">
        <v>0.03</v>
      </c>
      <c r="AG194" s="70">
        <v>0.3</v>
      </c>
      <c r="AH194" s="69"/>
      <c r="AI194" s="69"/>
      <c r="AJ194" s="69"/>
      <c r="AK194" s="69"/>
      <c r="AL194" s="69"/>
      <c r="AM194" s="69"/>
      <c r="AN194" s="69"/>
      <c r="AO194" s="69"/>
      <c r="AP194" s="69"/>
      <c r="AQ194" s="69"/>
      <c r="AR194" s="69"/>
      <c r="AS194" s="69"/>
      <c r="AT194" s="70">
        <v>0.3</v>
      </c>
      <c r="AU194" s="70"/>
      <c r="AV194" s="64"/>
      <c r="AW194" s="64">
        <v>0.95</v>
      </c>
      <c r="AX194" s="64">
        <v>0.95</v>
      </c>
      <c r="AY194" s="64"/>
      <c r="AZ194" s="64"/>
      <c r="BA194" s="64"/>
      <c r="BB194" s="64"/>
      <c r="BC194" s="64"/>
      <c r="BD194" s="16"/>
      <c r="BE194" s="4"/>
    </row>
    <row r="195" spans="1:58" s="11" customFormat="1" x14ac:dyDescent="0.25">
      <c r="A195" s="64"/>
      <c r="B195" s="65" t="s">
        <v>390</v>
      </c>
      <c r="C195" s="66">
        <v>1</v>
      </c>
      <c r="D195" s="66">
        <v>1</v>
      </c>
      <c r="E195" s="66"/>
      <c r="F195" s="66">
        <v>2</v>
      </c>
      <c r="G195" s="66">
        <v>-2</v>
      </c>
      <c r="H195" s="66">
        <v>2</v>
      </c>
      <c r="I195" s="66">
        <v>-2</v>
      </c>
      <c r="J195" s="66"/>
      <c r="K195" s="66">
        <v>1</v>
      </c>
      <c r="L195" s="66"/>
      <c r="M195" s="66">
        <v>1</v>
      </c>
      <c r="N195" s="67"/>
      <c r="O195" s="67"/>
      <c r="P195" s="67"/>
      <c r="Q195" s="67"/>
      <c r="R195" s="67"/>
      <c r="S195" s="67"/>
      <c r="T195" s="67"/>
      <c r="U195" s="65"/>
      <c r="V195" s="68">
        <v>0</v>
      </c>
      <c r="W195" s="68">
        <v>0</v>
      </c>
      <c r="X195" s="69"/>
      <c r="Y195" s="68">
        <v>0</v>
      </c>
      <c r="Z195" s="175">
        <v>-8.5</v>
      </c>
      <c r="AA195" s="68">
        <v>0</v>
      </c>
      <c r="AB195" s="68">
        <v>0</v>
      </c>
      <c r="AC195" s="68"/>
      <c r="AD195" s="68">
        <v>0</v>
      </c>
      <c r="AE195" s="68"/>
      <c r="AF195" s="68">
        <v>0</v>
      </c>
      <c r="AG195" s="70">
        <v>0</v>
      </c>
      <c r="AH195" s="69"/>
      <c r="AI195" s="69"/>
      <c r="AJ195" s="69"/>
      <c r="AK195" s="69"/>
      <c r="AL195" s="69"/>
      <c r="AM195" s="69"/>
      <c r="AN195" s="69"/>
      <c r="AO195" s="69"/>
      <c r="AP195" s="69"/>
      <c r="AQ195" s="69"/>
      <c r="AR195" s="69"/>
      <c r="AS195" s="69"/>
      <c r="AT195" s="70">
        <v>0</v>
      </c>
      <c r="AU195" s="70"/>
      <c r="AV195" s="64"/>
      <c r="AW195" s="64">
        <v>0</v>
      </c>
      <c r="AX195" s="64">
        <v>0.01</v>
      </c>
      <c r="AY195" s="64"/>
      <c r="AZ195" s="64"/>
      <c r="BA195" s="64"/>
      <c r="BB195" s="64"/>
      <c r="BC195" s="64"/>
      <c r="BD195" s="16"/>
      <c r="BE195" s="4"/>
    </row>
  </sheetData>
  <sortState ref="A3:B193">
    <sortCondition ref="A3:A193"/>
  </sortState>
  <mergeCells count="1">
    <mergeCell ref="A1:BC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K195"/>
  <sheetViews>
    <sheetView showGridLines="0" zoomScaleNormal="100" workbookViewId="0">
      <pane xSplit="2" ySplit="2" topLeftCell="I3" activePane="bottomRight" state="frozen"/>
      <selection pane="topRight" activeCell="B1" sqref="B1"/>
      <selection pane="bottomLeft" activeCell="A8" sqref="A8"/>
      <selection pane="bottomRight" sqref="A1:AK1"/>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row>
    <row r="2" spans="1:37" s="13" customFormat="1" ht="114.75" customHeight="1" thickBot="1" x14ac:dyDescent="0.25">
      <c r="A2" s="131" t="s">
        <v>380</v>
      </c>
      <c r="B2" s="51" t="s">
        <v>358</v>
      </c>
      <c r="C2" s="71" t="s">
        <v>386</v>
      </c>
      <c r="D2" s="71" t="s">
        <v>387</v>
      </c>
      <c r="E2" s="72" t="s">
        <v>425</v>
      </c>
      <c r="F2" s="71" t="s">
        <v>385</v>
      </c>
      <c r="G2" s="71" t="s">
        <v>402</v>
      </c>
      <c r="H2" s="72" t="s">
        <v>399</v>
      </c>
      <c r="I2" s="73" t="s">
        <v>778</v>
      </c>
      <c r="J2" s="144" t="s">
        <v>777</v>
      </c>
      <c r="K2" s="71" t="s">
        <v>777</v>
      </c>
      <c r="L2" s="71" t="s">
        <v>395</v>
      </c>
      <c r="M2" s="72" t="s">
        <v>396</v>
      </c>
      <c r="N2" s="145" t="s">
        <v>863</v>
      </c>
      <c r="O2" s="73" t="s">
        <v>779</v>
      </c>
      <c r="P2" s="71" t="s">
        <v>464</v>
      </c>
      <c r="Q2" s="73" t="s">
        <v>384</v>
      </c>
      <c r="R2" s="71" t="s">
        <v>463</v>
      </c>
      <c r="S2" s="74" t="s">
        <v>398</v>
      </c>
      <c r="T2" s="71" t="s">
        <v>405</v>
      </c>
      <c r="U2" s="71" t="s">
        <v>406</v>
      </c>
      <c r="V2" s="71" t="s">
        <v>407</v>
      </c>
      <c r="W2" s="72" t="s">
        <v>465</v>
      </c>
      <c r="X2" s="71" t="s">
        <v>359</v>
      </c>
      <c r="Y2" s="71" t="s">
        <v>401</v>
      </c>
      <c r="Z2" s="72" t="s">
        <v>400</v>
      </c>
      <c r="AA2" s="73" t="s">
        <v>780</v>
      </c>
      <c r="AB2" s="73" t="s">
        <v>424</v>
      </c>
      <c r="AC2" s="72" t="s">
        <v>410</v>
      </c>
      <c r="AD2" s="71" t="s">
        <v>801</v>
      </c>
      <c r="AE2" s="71" t="s">
        <v>802</v>
      </c>
      <c r="AF2" s="73" t="s">
        <v>419</v>
      </c>
      <c r="AG2" s="73" t="s">
        <v>420</v>
      </c>
      <c r="AH2" s="71" t="s">
        <v>421</v>
      </c>
      <c r="AI2" s="72" t="s">
        <v>411</v>
      </c>
      <c r="AJ2" s="75" t="s">
        <v>423</v>
      </c>
      <c r="AK2" s="76" t="s">
        <v>860</v>
      </c>
    </row>
    <row r="3" spans="1:37" s="4" customFormat="1" x14ac:dyDescent="0.25">
      <c r="A3" s="131" t="s">
        <v>1</v>
      </c>
      <c r="B3" s="63" t="s">
        <v>0</v>
      </c>
      <c r="C3" s="77">
        <f>ROUND(IF('Indicator Data'!Q6="No data",IF((0.1233*LN('Indicator Data'!BB6)-0.4559)&gt;C$195,0,IF((0.1233*LN('Indicator Data'!BB6)-0.4559)&lt;C$194,10,(C$195-(0.1233*LN('Indicator Data'!BB6)-0.4559))/(C$195-C$194)*10)),IF('Indicator Data'!Q6&gt;C$195,0,IF('Indicator Data'!Q6&lt;C$194,10,(C$195-'Indicator Data'!Q6)/(C$195-C$194)*10))),1)</f>
        <v>7.2</v>
      </c>
      <c r="D3" s="77">
        <f>IF('Indicator Data'!R6="No data","x",ROUND((IF(LOG('Indicator Data'!R6*1000)&gt;D$195,10,IF(LOG('Indicator Data'!R6*1000)&lt;D$194,0,10-(D$195-LOG('Indicator Data'!R6*1000))/(D$195-D$194)*10))),1))</f>
        <v>9.1</v>
      </c>
      <c r="E3" s="78">
        <f>ROUND(IF(D3="x",C3,(10-GEOMEAN(((10-C3)/10*9+1),((10-D3)/10*9+1)))/9*10),1)</f>
        <v>8.3000000000000007</v>
      </c>
      <c r="F3" s="77">
        <f>IF('Indicator Data'!AF6="No data","x",ROUND(IF('Indicator Data'!AF6&gt;F$195,10,IF('Indicator Data'!AF6&lt;F$194,0,10-(F$195-'Indicator Data'!AF6)/(F$195-F$194)*10)),1))</f>
        <v>8.9</v>
      </c>
      <c r="G3" s="77">
        <f>IF('Indicator Data'!AG6="No data","x",ROUND(IF('Indicator Data'!AG6&gt;G$195,10,IF('Indicator Data'!AG6&lt;G$194,0,10-(G$195-'Indicator Data'!AG6)/(G$195-G$194)*10)),1))</f>
        <v>0.7</v>
      </c>
      <c r="H3" s="78">
        <f>IF(AND(F3="x",G3="x"),"x",ROUND(AVERAGE(F3,G3),1))</f>
        <v>4.8</v>
      </c>
      <c r="I3" s="79">
        <f>SUM(IF('Indicator Data'!S6=0,0,'Indicator Data'!S6/1000000),SUM('Indicator Data'!T6:U6))</f>
        <v>7875.7590510000009</v>
      </c>
      <c r="J3" s="79">
        <f>I3/'Indicator Data'!BC6*1000000</f>
        <v>221.6645459565529</v>
      </c>
      <c r="K3" s="77">
        <f>IF(J3="x","x",ROUND(IF(J3&gt;K$195,10,IF(J3&lt;K$194,0,10-(K$195-J3)/(K$195-K$194)*10)),1))</f>
        <v>4.4000000000000004</v>
      </c>
      <c r="L3" s="77">
        <f>IF('Indicator Data'!V6="No data","x",ROUND(IF('Indicator Data'!V6&gt;L$195,10,IF('Indicator Data'!V6&lt;L$194,0,10-(L$195-'Indicator Data'!V6)/(L$195-L$194)*10)),1))</f>
        <v>10</v>
      </c>
      <c r="M3" s="78">
        <f>ROUND(AVERAGE(K3,L3),1)</f>
        <v>7.2</v>
      </c>
      <c r="N3" s="80">
        <f>ROUND(AVERAGE(E3,E3,H3,M3),1)</f>
        <v>7.2</v>
      </c>
      <c r="O3" s="92">
        <f>IF(AND('Indicator Data'!AK6="No data",'Indicator Data'!AL6="No data"),0,SUM('Indicator Data'!AK6:AM6)/1000)</f>
        <v>1422.9559999999999</v>
      </c>
      <c r="P3" s="77">
        <f>ROUND(IF(O3=0,0,IF(LOG(O3*1000)&gt;$P$195,10,IF(LOG(O3*1000)&lt;P$194,0,10-(P$195-LOG(O3*1000))/(P$195-P$194)*10))),1)</f>
        <v>10</v>
      </c>
      <c r="Q3" s="81">
        <f>O3*1000/'Indicator Data'!BC6</f>
        <v>4.0049332846984864E-2</v>
      </c>
      <c r="R3" s="77">
        <f>IF(Q3="x","x",ROUND(IF(Q3&gt;$R$195,10,IF(Q3&lt;$R$194,0,((Q3*100)/0.0052)^(1/4.0545)/6.5*10)),1))</f>
        <v>7.9</v>
      </c>
      <c r="S3" s="82">
        <f>ROUND(AVERAGE(P3,R3),1)</f>
        <v>9</v>
      </c>
      <c r="T3" s="77">
        <f>IF('Indicator Data'!AB6="No data","x",ROUND(IF('Indicator Data'!AB6&gt;T$195,10,IF('Indicator Data'!AB6&lt;T$194,0,10-(T$195-'Indicator Data'!AB6)/(T$195-T$194)*10)),1))</f>
        <v>0.2</v>
      </c>
      <c r="U3" s="77">
        <f>IF('Indicator Data'!AA6="No data","x",ROUND(IF('Indicator Data'!AA6&gt;U$195,10,IF('Indicator Data'!AA6&lt;U$194,0,10-(U$195-'Indicator Data'!AA6)/(U$195-U$194)*10)),1))</f>
        <v>3.4</v>
      </c>
      <c r="V3" s="77">
        <f>IF('Indicator Data'!AE6="No data","x",ROUND(IF('Indicator Data'!AE6&gt;V$195,10,IF('Indicator Data'!AE6&lt;V$194,0,10-(V$195-'Indicator Data'!AE6)/(V$195-V$194)*10)),1))</f>
        <v>0</v>
      </c>
      <c r="W3" s="78">
        <f t="shared" ref="W3:W34" si="0">IF(AND(T3="x",U3="x",V3="x"),"x",ROUND(AVERAGE(T3,U3,V3),1))</f>
        <v>1.2</v>
      </c>
      <c r="X3" s="77">
        <f>IF('Indicator Data'!W6="No data","x",ROUND(IF('Indicator Data'!W6&gt;X$195,10,IF('Indicator Data'!W6&lt;X$194,0,10-(X$195-'Indicator Data'!W6)/(X$195-X$194)*10)),1))</f>
        <v>5.4</v>
      </c>
      <c r="Y3" s="77" t="str">
        <f>IF('Indicator Data'!X6="No data","x",ROUND(IF('Indicator Data'!X6&gt;Y$195,10,IF('Indicator Data'!X6&lt;Y$194,0,10-(Y$195-'Indicator Data'!X6)/(Y$195-Y$194)*10)),1))</f>
        <v>x</v>
      </c>
      <c r="Z3" s="78">
        <f>IF(AND(X3="x",Y3="x"),"x",ROUND(AVERAGE(Y3,X3),1))</f>
        <v>5.4</v>
      </c>
      <c r="AA3" s="92">
        <f>('Indicator Data'!AJ6+'Indicator Data'!AI6*0.5+'Indicator Data'!AH6*0.25)/1000</f>
        <v>10.3725</v>
      </c>
      <c r="AB3" s="83">
        <f>AA3*1000/'Indicator Data'!BC6</f>
        <v>2.9193573445373611E-4</v>
      </c>
      <c r="AC3" s="78">
        <f>IF(AB3="x","x",ROUND(IF(AB3&gt;AC$195,10,IF(AB3&lt;AC$194,0,10-(AC$195-AB3)/(AC$195-AC$194)*10)),1))</f>
        <v>0</v>
      </c>
      <c r="AD3" s="77">
        <f>IF('Indicator Data'!AN6="No data","x",ROUND(IF('Indicator Data'!AN6&lt;$AD$194,10,IF('Indicator Data'!AN6&gt;$AD$195,0,($AD$195-'Indicator Data'!AN6)/($AD$195-$AD$194)*10)),1))</f>
        <v>6.8</v>
      </c>
      <c r="AE3" s="77">
        <f>IF('Indicator Data'!AO6="No data","x",ROUND(IF('Indicator Data'!AO6&gt;$AE$195,10,IF('Indicator Data'!AO6&lt;$AE$194,0,10-($AE$195-'Indicator Data'!AO6)/($AE$195-$AE$194)*10)),1))</f>
        <v>6</v>
      </c>
      <c r="AF3" s="84" t="str">
        <f>IF('Indicator Data'!AP6="No data","x",ROUND(IF('Indicator Data'!AP6&gt;$AF$195,10,IF('Indicator Data'!AP6&lt;$AF$194,0,10-($AF$195-'Indicator Data'!AP6)/($AF$195-$AF$194)*10)),1))</f>
        <v>x</v>
      </c>
      <c r="AG3" s="84" t="str">
        <f>IF('Indicator Data'!AQ6="No data","x",ROUND(IF('Indicator Data'!AQ6&gt;$AG$195,10,IF('Indicator Data'!AQ6&lt;$AG$194,0,10-($AG$195-'Indicator Data'!AQ6)/($AG$195-$AG$194)*10)),1))</f>
        <v>x</v>
      </c>
      <c r="AH3" s="77" t="str">
        <f>IF(AF3="x","x",ROUND(IF(AG3="x",AF3,SUM(AF3*0.8,AG3*0.2)),1))</f>
        <v>x</v>
      </c>
      <c r="AI3" s="78">
        <f>ROUND(AVERAGE(AE3,AH3,AD3),1)</f>
        <v>6.4</v>
      </c>
      <c r="AJ3" s="85">
        <f>ROUND(IF(AND(W3="x",Z3="x",AI3="x"),AC3,IF(AND(W3="x",Z3="x"),(10-GEOMEAN(((10-AI3)/10*9+1),((10-AC3)/10*9+1)))/9*10,IF(AI3="x",(10-GEOMEAN(((10-W3)/10*9+1),((10-Z3)/10*9+1),((10-AC3)/10*9+1)))/9*10,IF(W3="x",(10-GEOMEAN(((10-AI3)/10*9+1),((10-Z3)/10*9+1),((10-AC3)/10*9+1)))/9*10,(10-GEOMEAN(((10-W3)/10*9+1),((10-Z3)/10*9+1),((10-AC3)/10*9+1),((10-AI3)/10*9+1)))/9*10)))),1)</f>
        <v>3.7</v>
      </c>
      <c r="AK3" s="86">
        <f t="shared" ref="AK3:AK34" si="1">ROUND((10-GEOMEAN(((10-S3)/10*9+1),((10-AJ3)/10*9+1)))/9*10,1)</f>
        <v>7.2</v>
      </c>
    </row>
    <row r="4" spans="1:37" s="4" customFormat="1" x14ac:dyDescent="0.25">
      <c r="A4" s="131" t="s">
        <v>3</v>
      </c>
      <c r="B4" s="63" t="s">
        <v>2</v>
      </c>
      <c r="C4" s="77">
        <f>ROUND(IF('Indicator Data'!Q7="No data",IF((0.1233*LN('Indicator Data'!BB7)-0.4559)&gt;C$195,0,IF((0.1233*LN('Indicator Data'!BB7)-0.4559)&lt;C$194,10,(C$195-(0.1233*LN('Indicator Data'!BB7)-0.4559))/(C$195-C$194)*10)),IF('Indicator Data'!Q7&gt;C$195,0,IF('Indicator Data'!Q7&lt;C$194,10,(C$195-'Indicator Data'!Q7)/(C$195-C$194)*10))),1)</f>
        <v>2.9</v>
      </c>
      <c r="D4" s="77">
        <f>IF('Indicator Data'!R7="No data","x",ROUND((IF(LOG('Indicator Data'!R7*1000)&gt;D$195,10,IF(LOG('Indicator Data'!R7*1000)&lt;D$194,0,10-(D$195-LOG('Indicator Data'!R7*1000))/(D$195-D$194)*10))),1))</f>
        <v>2.5</v>
      </c>
      <c r="E4" s="78">
        <f t="shared" ref="E4:E67" si="2">ROUND(IF(D4="x",C4,(10-GEOMEAN(((10-C4)/10*9+1),((10-D4)/10*9+1)))/9*10),1)</f>
        <v>2.7</v>
      </c>
      <c r="F4" s="77">
        <f>IF('Indicator Data'!AF7="No data","x",ROUND(IF('Indicator Data'!AF7&gt;F$195,10,IF('Indicator Data'!AF7&lt;F$194,0,10-(F$195-'Indicator Data'!AF7)/(F$195-F$194)*10)),1))</f>
        <v>3.6</v>
      </c>
      <c r="G4" s="77">
        <f>IF('Indicator Data'!AG7="No data","x",ROUND(IF('Indicator Data'!AG7&gt;G$195,10,IF('Indicator Data'!AG7&lt;G$194,0,10-(G$195-'Indicator Data'!AG7)/(G$195-G$194)*10)),1))</f>
        <v>1</v>
      </c>
      <c r="H4" s="78">
        <f t="shared" ref="H4:H67" si="3">IF(AND(F4="x",G4="x"),"x",ROUND(AVERAGE(F4,G4),1))</f>
        <v>2.2999999999999998</v>
      </c>
      <c r="I4" s="79">
        <f>SUM(IF('Indicator Data'!S7=0,0,'Indicator Data'!S7/1000000),SUM('Indicator Data'!T7:U7))</f>
        <v>263.95783399999999</v>
      </c>
      <c r="J4" s="79">
        <f>I4/'Indicator Data'!BC7*1000000</f>
        <v>91.860721771719568</v>
      </c>
      <c r="K4" s="77">
        <f t="shared" ref="K4:K67" si="4">IF(J4="x","x",ROUND(IF(J4&gt;K$195,10,IF(J4&lt;K$194,0,10-(K$195-J4)/(K$195-K$194)*10)),1))</f>
        <v>1.8</v>
      </c>
      <c r="L4" s="77">
        <f>IF('Indicator Data'!V7="No data","x",ROUND(IF('Indicator Data'!V7&gt;L$195,10,IF('Indicator Data'!V7&lt;L$194,0,10-(L$195-'Indicator Data'!V7)/(L$195-L$194)*10)),1))</f>
        <v>1</v>
      </c>
      <c r="M4" s="78">
        <f t="shared" ref="M4:M67" si="5">ROUND(AVERAGE(K4,L4),1)</f>
        <v>1.4</v>
      </c>
      <c r="N4" s="80">
        <f t="shared" ref="N4:N67" si="6">ROUND(AVERAGE(E4,E4,H4,M4),1)</f>
        <v>2.2999999999999998</v>
      </c>
      <c r="O4" s="92">
        <f>IF(AND('Indicator Data'!AK7="No data",'Indicator Data'!AL7="No data"),0,SUM('Indicator Data'!AK7:AM7)/1000)</f>
        <v>0.11899999999999999</v>
      </c>
      <c r="P4" s="77">
        <f t="shared" ref="P4:P67" si="7">ROUND(IF(O4=0,0,IF(LOG(O4*1000)&gt;$P$195,10,IF(LOG(O4*1000)&lt;P$194,0,10-(P$195-LOG(O4*1000))/(P$195-P$194)*10))),1)</f>
        <v>0</v>
      </c>
      <c r="Q4" s="81">
        <f>O4*1000/'Indicator Data'!BC7</f>
        <v>4.1413530809752853E-5</v>
      </c>
      <c r="R4" s="77">
        <f t="shared" ref="R4:R67" si="8">IF(Q4="x","x",ROUND(IF(Q4&gt;$R$195,10,IF(Q4&lt;$R$194,0,((Q4*100)/0.0052)^(1/4.0545)/6.5*10)),1))</f>
        <v>0</v>
      </c>
      <c r="S4" s="82">
        <f t="shared" ref="S4:S67" si="9">ROUND(AVERAGE(P4,R4),1)</f>
        <v>0</v>
      </c>
      <c r="T4" s="77">
        <f>IF('Indicator Data'!AB7="No data","x",ROUND(IF('Indicator Data'!AB7&gt;T$195,10,IF('Indicator Data'!AB7&lt;T$194,0,10-(T$195-'Indicator Data'!AB7)/(T$195-T$194)*10)),1))</f>
        <v>0.2</v>
      </c>
      <c r="U4" s="77">
        <f>IF('Indicator Data'!AA7="No data","x",ROUND(IF('Indicator Data'!AA7&gt;U$195,10,IF('Indicator Data'!AA7&lt;U$194,0,10-(U$195-'Indicator Data'!AA7)/(U$195-U$194)*10)),1))</f>
        <v>0.3</v>
      </c>
      <c r="V4" s="77" t="str">
        <f>IF('Indicator Data'!AE7="No data","x",ROUND(IF('Indicator Data'!AE7&gt;V$195,10,IF('Indicator Data'!AE7&lt;V$194,0,10-(V$195-'Indicator Data'!AE7)/(V$195-V$194)*10)),1))</f>
        <v>x</v>
      </c>
      <c r="W4" s="78">
        <f t="shared" si="0"/>
        <v>0.3</v>
      </c>
      <c r="X4" s="77">
        <f>IF('Indicator Data'!W7="No data","x",ROUND(IF('Indicator Data'!W7&gt;X$195,10,IF('Indicator Data'!W7&lt;X$194,0,10-(X$195-'Indicator Data'!W7)/(X$195-X$194)*10)),1))</f>
        <v>1</v>
      </c>
      <c r="Y4" s="77">
        <f>IF('Indicator Data'!X7="No data","x",ROUND(IF('Indicator Data'!X7&gt;Y$195,10,IF('Indicator Data'!X7&lt;Y$194,0,10-(Y$195-'Indicator Data'!X7)/(Y$195-Y$194)*10)),1))</f>
        <v>1.4</v>
      </c>
      <c r="Z4" s="78">
        <f t="shared" ref="Z4:Z67" si="10">IF(AND(X4="x",Y4="x"),"x",ROUND(AVERAGE(Y4,X4),1))</f>
        <v>1.2</v>
      </c>
      <c r="AA4" s="92">
        <f>('Indicator Data'!AJ7+'Indicator Data'!AI7*0.5+'Indicator Data'!AH7*0.25)/1000</f>
        <v>12.426</v>
      </c>
      <c r="AB4" s="83">
        <f>AA4*1000/'Indicator Data'!BC7</f>
        <v>4.3244078474116718E-3</v>
      </c>
      <c r="AC4" s="78">
        <f t="shared" ref="AC4:AC67" si="11">IF(AB4="x","x",ROUND(IF(AB4&gt;AC$195,10,IF(AB4&lt;AC$194,0,10-(AC$195-AB4)/(AC$195-AC$194)*10)),1))</f>
        <v>0.4</v>
      </c>
      <c r="AD4" s="77">
        <f>IF('Indicator Data'!AN7="No data","x",ROUND(IF('Indicator Data'!AN7&lt;$AD$194,10,IF('Indicator Data'!AN7&gt;$AD$195,0,($AD$195-'Indicator Data'!AN7)/($AD$195-$AD$194)*10)),1))</f>
        <v>2.7</v>
      </c>
      <c r="AE4" s="77">
        <f>IF('Indicator Data'!AO7="No data","x",ROUND(IF('Indicator Data'!AO7&gt;$AE$195,10,IF('Indicator Data'!AO7&lt;$AE$194,0,10-($AE$195-'Indicator Data'!AO7)/($AE$195-$AE$194)*10)),1))</f>
        <v>0</v>
      </c>
      <c r="AF4" s="84">
        <f>IF('Indicator Data'!AP7="No data","x",ROUND(IF('Indicator Data'!AP7&gt;$AF$195,10,IF('Indicator Data'!AP7&lt;$AF$194,0,10-($AF$195-'Indicator Data'!AP7)/($AF$195-$AF$194)*10)),1))</f>
        <v>6</v>
      </c>
      <c r="AG4" s="84">
        <f>IF('Indicator Data'!AQ7="No data","x",ROUND(IF('Indicator Data'!AQ7&gt;$AG$195,10,IF('Indicator Data'!AQ7&lt;$AG$194,0,10-($AG$195-'Indicator Data'!AQ7)/($AG$195-$AG$194)*10)),1))</f>
        <v>5.2</v>
      </c>
      <c r="AH4" s="77">
        <f t="shared" ref="AH4:AH67" si="12">IF(AF4="x","x",ROUND(IF(AG4="x",AF4,SUM(AF4*0.8,AG4*0.2)),1))</f>
        <v>5.8</v>
      </c>
      <c r="AI4" s="78">
        <f t="shared" ref="AI4:AI67" si="13">ROUND(AVERAGE(AE4,AH4,AD4),1)</f>
        <v>2.8</v>
      </c>
      <c r="AJ4" s="85">
        <f t="shared" ref="AJ4:AJ67" si="14">ROUND(IF(AND(W4="x",Z4="x",AI4="x"),AC4,IF(AND(W4="x",Z4="x"),(10-GEOMEAN(((10-AI4)/10*9+1),((10-AC4)/10*9+1)))/9*10,IF(AI4="x",(10-GEOMEAN(((10-W4)/10*9+1),((10-Z4)/10*9+1),((10-AC4)/10*9+1)))/9*10,IF(W4="x",(10-GEOMEAN(((10-AI4)/10*9+1),((10-Z4)/10*9+1),((10-AC4)/10*9+1)))/9*10,(10-GEOMEAN(((10-W4)/10*9+1),((10-Z4)/10*9+1),((10-AC4)/10*9+1),((10-AI4)/10*9+1)))/9*10)))),1)</f>
        <v>1.2</v>
      </c>
      <c r="AK4" s="86">
        <f t="shared" si="1"/>
        <v>0.6</v>
      </c>
    </row>
    <row r="5" spans="1:37" s="4" customFormat="1" x14ac:dyDescent="0.25">
      <c r="A5" s="131" t="s">
        <v>5</v>
      </c>
      <c r="B5" s="63" t="s">
        <v>4</v>
      </c>
      <c r="C5" s="77">
        <f>ROUND(IF('Indicator Data'!Q8="No data",IF((0.1233*LN('Indicator Data'!BB8)-0.4559)&gt;C$195,0,IF((0.1233*LN('Indicator Data'!BB8)-0.4559)&lt;C$194,10,(C$195-(0.1233*LN('Indicator Data'!BB8)-0.4559))/(C$195-C$194)*10)),IF('Indicator Data'!Q8&gt;C$195,0,IF('Indicator Data'!Q8&lt;C$194,10,(C$195-'Indicator Data'!Q8)/(C$195-C$194)*10))),1)</f>
        <v>3.2</v>
      </c>
      <c r="D5" s="77" t="str">
        <f>IF('Indicator Data'!R8="No data","x",ROUND((IF(LOG('Indicator Data'!R8*1000)&gt;D$195,10,IF(LOG('Indicator Data'!R8*1000)&lt;D$194,0,10-(D$195-LOG('Indicator Data'!R8*1000))/(D$195-D$194)*10))),1))</f>
        <v>x</v>
      </c>
      <c r="E5" s="78">
        <f t="shared" si="2"/>
        <v>3.2</v>
      </c>
      <c r="F5" s="77">
        <f>IF('Indicator Data'!AF8="No data","x",ROUND(IF('Indicator Data'!AF8&gt;F$195,10,IF('Indicator Data'!AF8&lt;F$194,0,10-(F$195-'Indicator Data'!AF8)/(F$195-F$194)*10)),1))</f>
        <v>5.7</v>
      </c>
      <c r="G5" s="77" t="str">
        <f>IF('Indicator Data'!AG8="No data","x",ROUND(IF('Indicator Data'!AG8&gt;G$195,10,IF('Indicator Data'!AG8&lt;G$194,0,10-(G$195-'Indicator Data'!AG8)/(G$195-G$194)*10)),1))</f>
        <v>x</v>
      </c>
      <c r="H5" s="78">
        <f t="shared" si="3"/>
        <v>5.7</v>
      </c>
      <c r="I5" s="79">
        <f>SUM(IF('Indicator Data'!S8=0,0,'Indicator Data'!S8/1000000),SUM('Indicator Data'!T8:U8))</f>
        <v>207.25944100000001</v>
      </c>
      <c r="J5" s="79">
        <f>I5/'Indicator Data'!BC8*1000000</f>
        <v>5.016184681480369</v>
      </c>
      <c r="K5" s="77">
        <f t="shared" si="4"/>
        <v>0.1</v>
      </c>
      <c r="L5" s="77">
        <f>IF('Indicator Data'!V8="No data","x",ROUND(IF('Indicator Data'!V8&gt;L$195,10,IF('Indicator Data'!V8&lt;L$194,0,10-(L$195-'Indicator Data'!V8)/(L$195-L$194)*10)),1))</f>
        <v>0.1</v>
      </c>
      <c r="M5" s="78">
        <f t="shared" si="5"/>
        <v>0.1</v>
      </c>
      <c r="N5" s="80">
        <f t="shared" si="6"/>
        <v>3.1</v>
      </c>
      <c r="O5" s="92">
        <f>IF(AND('Indicator Data'!AK8="No data",'Indicator Data'!AL8="No data"),0,SUM('Indicator Data'!AK8:AM8)/1000)</f>
        <v>94.257999999999996</v>
      </c>
      <c r="P5" s="77">
        <f t="shared" si="7"/>
        <v>6.6</v>
      </c>
      <c r="Q5" s="81">
        <f>O5*1000/'Indicator Data'!BC8</f>
        <v>2.2812738152033162E-3</v>
      </c>
      <c r="R5" s="77">
        <f t="shared" si="8"/>
        <v>3.9</v>
      </c>
      <c r="S5" s="82">
        <f t="shared" si="9"/>
        <v>5.3</v>
      </c>
      <c r="T5" s="77">
        <f>IF('Indicator Data'!AB8="No data","x",ROUND(IF('Indicator Data'!AB8&gt;T$195,10,IF('Indicator Data'!AB8&lt;T$194,0,10-(T$195-'Indicator Data'!AB8)/(T$195-T$194)*10)),1))</f>
        <v>0.2</v>
      </c>
      <c r="U5" s="77">
        <f>IF('Indicator Data'!AA8="No data","x",ROUND(IF('Indicator Data'!AA8&gt;U$195,10,IF('Indicator Data'!AA8&lt;U$194,0,10-(U$195-'Indicator Data'!AA8)/(U$195-U$194)*10)),1))</f>
        <v>1.3</v>
      </c>
      <c r="V5" s="77">
        <f>IF('Indicator Data'!AE8="No data","x",ROUND(IF('Indicator Data'!AE8&gt;V$195,10,IF('Indicator Data'!AE8&lt;V$194,0,10-(V$195-'Indicator Data'!AE8)/(V$195-V$194)*10)),1))</f>
        <v>0</v>
      </c>
      <c r="W5" s="78">
        <f t="shared" si="0"/>
        <v>0.5</v>
      </c>
      <c r="X5" s="77">
        <f>IF('Indicator Data'!W8="No data","x",ROUND(IF('Indicator Data'!W8&gt;X$195,10,IF('Indicator Data'!W8&lt;X$194,0,10-(X$195-'Indicator Data'!W8)/(X$195-X$194)*10)),1))</f>
        <v>1.9</v>
      </c>
      <c r="Y5" s="77">
        <f>IF('Indicator Data'!X8="No data","x",ROUND(IF('Indicator Data'!X8&gt;Y$195,10,IF('Indicator Data'!X8&lt;Y$194,0,10-(Y$195-'Indicator Data'!X8)/(Y$195-Y$194)*10)),1))</f>
        <v>0.7</v>
      </c>
      <c r="Z5" s="78">
        <f t="shared" si="10"/>
        <v>1.3</v>
      </c>
      <c r="AA5" s="92">
        <f>('Indicator Data'!AJ8+'Indicator Data'!AI8*0.5+'Indicator Data'!AH8*0.25)/1000</f>
        <v>62.5</v>
      </c>
      <c r="AB5" s="83">
        <f>AA5*1000/'Indicator Data'!BC8</f>
        <v>1.5126526496446694E-3</v>
      </c>
      <c r="AC5" s="78">
        <f t="shared" si="11"/>
        <v>0.2</v>
      </c>
      <c r="AD5" s="77">
        <f>IF('Indicator Data'!AN8="No data","x",ROUND(IF('Indicator Data'!AN8&lt;$AD$194,10,IF('Indicator Data'!AN8&gt;$AD$195,0,($AD$195-'Indicator Data'!AN8)/($AD$195-$AD$194)*10)),1))</f>
        <v>0.9</v>
      </c>
      <c r="AE5" s="77">
        <f>IF('Indicator Data'!AO8="No data","x",ROUND(IF('Indicator Data'!AO8&gt;$AE$195,10,IF('Indicator Data'!AO8&lt;$AE$194,0,10-($AE$195-'Indicator Data'!AO8)/($AE$195-$AE$194)*10)),1))</f>
        <v>0</v>
      </c>
      <c r="AF5" s="84">
        <f>IF('Indicator Data'!AP8="No data","x",ROUND(IF('Indicator Data'!AP8&gt;$AF$195,10,IF('Indicator Data'!AP8&lt;$AF$194,0,10-($AF$195-'Indicator Data'!AP8)/($AF$195-$AF$194)*10)),1))</f>
        <v>4.5999999999999996</v>
      </c>
      <c r="AG5" s="84">
        <f>IF('Indicator Data'!AQ8="No data","x",ROUND(IF('Indicator Data'!AQ8&gt;$AG$195,10,IF('Indicator Data'!AQ8&lt;$AG$194,0,10-($AG$195-'Indicator Data'!AQ8)/($AG$195-$AG$194)*10)),1))</f>
        <v>2.8</v>
      </c>
      <c r="AH5" s="77">
        <f t="shared" si="12"/>
        <v>4.2</v>
      </c>
      <c r="AI5" s="78">
        <f t="shared" si="13"/>
        <v>1.7</v>
      </c>
      <c r="AJ5" s="85">
        <f t="shared" si="14"/>
        <v>0.9</v>
      </c>
      <c r="AK5" s="86">
        <f t="shared" si="1"/>
        <v>3.4</v>
      </c>
    </row>
    <row r="6" spans="1:37" s="4" customFormat="1" x14ac:dyDescent="0.25">
      <c r="A6" s="131" t="s">
        <v>7</v>
      </c>
      <c r="B6" s="63" t="s">
        <v>6</v>
      </c>
      <c r="C6" s="77">
        <f>ROUND(IF('Indicator Data'!Q9="No data",IF((0.1233*LN('Indicator Data'!BB9)-0.4559)&gt;C$195,0,IF((0.1233*LN('Indicator Data'!BB9)-0.4559)&lt;C$194,10,(C$195-(0.1233*LN('Indicator Data'!BB9)-0.4559))/(C$195-C$194)*10)),IF('Indicator Data'!Q9&gt;C$195,0,IF('Indicator Data'!Q9&lt;C$194,10,(C$195-'Indicator Data'!Q9)/(C$195-C$194)*10))),1)</f>
        <v>6.4</v>
      </c>
      <c r="D6" s="77" t="str">
        <f>IF('Indicator Data'!R9="No data","x",ROUND((IF(LOG('Indicator Data'!R9*1000)&gt;D$195,10,IF(LOG('Indicator Data'!R9*1000)&lt;D$194,0,10-(D$195-LOG('Indicator Data'!R9*1000))/(D$195-D$194)*10))),1))</f>
        <v>x</v>
      </c>
      <c r="E6" s="78">
        <f t="shared" si="2"/>
        <v>6.4</v>
      </c>
      <c r="F6" s="77" t="str">
        <f>IF('Indicator Data'!AF9="No data","x",ROUND(IF('Indicator Data'!AF9&gt;F$195,10,IF('Indicator Data'!AF9&lt;F$194,0,10-(F$195-'Indicator Data'!AF9)/(F$195-F$194)*10)),1))</f>
        <v>x</v>
      </c>
      <c r="G6" s="77">
        <f>IF('Indicator Data'!AG9="No data","x",ROUND(IF('Indicator Data'!AG9&gt;G$195,10,IF('Indicator Data'!AG9&lt;G$194,0,10-(G$195-'Indicator Data'!AG9)/(G$195-G$194)*10)),1))</f>
        <v>4.4000000000000004</v>
      </c>
      <c r="H6" s="78">
        <f t="shared" si="3"/>
        <v>4.4000000000000004</v>
      </c>
      <c r="I6" s="79">
        <f>SUM(IF('Indicator Data'!S9=0,0,'Indicator Data'!S9/1000000),SUM('Indicator Data'!T9:U9))</f>
        <v>381.55517900000001</v>
      </c>
      <c r="J6" s="79">
        <f>I6/'Indicator Data'!BC9*1000000</f>
        <v>12.810660735735253</v>
      </c>
      <c r="K6" s="77">
        <f t="shared" si="4"/>
        <v>0.3</v>
      </c>
      <c r="L6" s="77">
        <f>IF('Indicator Data'!V9="No data","x",ROUND(IF('Indicator Data'!V9&gt;L$195,10,IF('Indicator Data'!V9&lt;L$194,0,10-(L$195-'Indicator Data'!V9)/(L$195-L$194)*10)),1))</f>
        <v>0.2</v>
      </c>
      <c r="M6" s="78">
        <f t="shared" si="5"/>
        <v>0.3</v>
      </c>
      <c r="N6" s="80">
        <f t="shared" si="6"/>
        <v>4.4000000000000004</v>
      </c>
      <c r="O6" s="92">
        <f>IF(AND('Indicator Data'!AK9="No data",'Indicator Data'!AL9="No data"),0,SUM('Indicator Data'!AK9:AM9)/1000)</f>
        <v>38.484000000000002</v>
      </c>
      <c r="P6" s="77">
        <f t="shared" si="7"/>
        <v>5.3</v>
      </c>
      <c r="Q6" s="81">
        <f>O6*1000/'Indicator Data'!BC9</f>
        <v>1.2920948132485849E-3</v>
      </c>
      <c r="R6" s="77">
        <f t="shared" si="8"/>
        <v>3.4</v>
      </c>
      <c r="S6" s="82">
        <f t="shared" si="9"/>
        <v>4.4000000000000004</v>
      </c>
      <c r="T6" s="77">
        <f>IF('Indicator Data'!AB9="No data","x",ROUND(IF('Indicator Data'!AB9&gt;T$195,10,IF('Indicator Data'!AB9&lt;T$194,0,10-(T$195-'Indicator Data'!AB9)/(T$195-T$194)*10)),1))</f>
        <v>3.8</v>
      </c>
      <c r="U6" s="77">
        <f>IF('Indicator Data'!AA9="No data","x",ROUND(IF('Indicator Data'!AA9&gt;U$195,10,IF('Indicator Data'!AA9&lt;U$194,0,10-(U$195-'Indicator Data'!AA9)/(U$195-U$194)*10)),1))</f>
        <v>6.7</v>
      </c>
      <c r="V6" s="77">
        <f>IF('Indicator Data'!AE9="No data","x",ROUND(IF('Indicator Data'!AE9&gt;V$195,10,IF('Indicator Data'!AE9&lt;V$194,0,10-(V$195-'Indicator Data'!AE9)/(V$195-V$194)*10)),1))</f>
        <v>8.4</v>
      </c>
      <c r="W6" s="78">
        <f t="shared" si="0"/>
        <v>6.3</v>
      </c>
      <c r="X6" s="77">
        <f>IF('Indicator Data'!W9="No data","x",ROUND(IF('Indicator Data'!W9&gt;X$195,10,IF('Indicator Data'!W9&lt;X$194,0,10-(X$195-'Indicator Data'!W9)/(X$195-X$194)*10)),1))</f>
        <v>6.3</v>
      </c>
      <c r="Y6" s="77">
        <f>IF('Indicator Data'!X9="No data","x",ROUND(IF('Indicator Data'!X9&gt;Y$195,10,IF('Indicator Data'!X9&lt;Y$194,0,10-(Y$195-'Indicator Data'!X9)/(Y$195-Y$194)*10)),1))</f>
        <v>4.2</v>
      </c>
      <c r="Z6" s="78">
        <f t="shared" si="10"/>
        <v>5.3</v>
      </c>
      <c r="AA6" s="92">
        <f>('Indicator Data'!AJ9+'Indicator Data'!AI9*0.5+'Indicator Data'!AH9*0.25)/1000</f>
        <v>730.59974999999997</v>
      </c>
      <c r="AB6" s="83">
        <f>AA6*1000/'Indicator Data'!BC9</f>
        <v>2.4529782442981835E-2</v>
      </c>
      <c r="AC6" s="78">
        <f t="shared" si="11"/>
        <v>2.5</v>
      </c>
      <c r="AD6" s="77">
        <f>IF('Indicator Data'!AN9="No data","x",ROUND(IF('Indicator Data'!AN9&lt;$AD$194,10,IF('Indicator Data'!AN9&gt;$AD$195,0,($AD$195-'Indicator Data'!AN9)/($AD$195-$AD$194)*10)),1))</f>
        <v>4</v>
      </c>
      <c r="AE6" s="77">
        <f>IF('Indicator Data'!AO9="No data","x",ROUND(IF('Indicator Data'!AO9&gt;$AE$195,10,IF('Indicator Data'!AO9&lt;$AE$194,0,10-($AE$195-'Indicator Data'!AO9)/($AE$195-$AE$194)*10)),1))</f>
        <v>3</v>
      </c>
      <c r="AF6" s="84">
        <f>IF('Indicator Data'!AP9="No data","x",ROUND(IF('Indicator Data'!AP9&gt;$AF$195,10,IF('Indicator Data'!AP9&lt;$AF$194,0,10-($AF$195-'Indicator Data'!AP9)/($AF$195-$AF$194)*10)),1))</f>
        <v>6.9</v>
      </c>
      <c r="AG6" s="84">
        <f>IF('Indicator Data'!AQ9="No data","x",ROUND(IF('Indicator Data'!AQ9&gt;$AG$195,10,IF('Indicator Data'!AQ9&lt;$AG$194,0,10-($AG$195-'Indicator Data'!AQ9)/($AG$195-$AG$194)*10)),1))</f>
        <v>6.9</v>
      </c>
      <c r="AH6" s="77">
        <f t="shared" si="12"/>
        <v>6.9</v>
      </c>
      <c r="AI6" s="78">
        <f t="shared" si="13"/>
        <v>4.5999999999999996</v>
      </c>
      <c r="AJ6" s="85">
        <f t="shared" si="14"/>
        <v>4.8</v>
      </c>
      <c r="AK6" s="86">
        <f t="shared" si="1"/>
        <v>4.5999999999999996</v>
      </c>
    </row>
    <row r="7" spans="1:37" s="4" customFormat="1" x14ac:dyDescent="0.25">
      <c r="A7" s="131" t="s">
        <v>9</v>
      </c>
      <c r="B7" s="63" t="s">
        <v>8</v>
      </c>
      <c r="C7" s="77">
        <f>ROUND(IF('Indicator Data'!Q10="No data",IF((0.1233*LN('Indicator Data'!BB10)-0.4559)&gt;C$195,0,IF((0.1233*LN('Indicator Data'!BB10)-0.4559)&lt;C$194,10,(C$195-(0.1233*LN('Indicator Data'!BB10)-0.4559))/(C$195-C$194)*10)),IF('Indicator Data'!Q10&gt;C$195,0,IF('Indicator Data'!Q10&lt;C$194,10,(C$195-'Indicator Data'!Q10)/(C$195-C$194)*10))),1)</f>
        <v>2.5</v>
      </c>
      <c r="D7" s="77" t="str">
        <f>IF('Indicator Data'!R10="No data","x",ROUND((IF(LOG('Indicator Data'!R10*1000)&gt;D$195,10,IF(LOG('Indicator Data'!R10*1000)&lt;D$194,0,10-(D$195-LOG('Indicator Data'!R10*1000))/(D$195-D$194)*10))),1))</f>
        <v>x</v>
      </c>
      <c r="E7" s="78">
        <f t="shared" si="2"/>
        <v>2.5</v>
      </c>
      <c r="F7" s="77" t="str">
        <f>IF('Indicator Data'!AF10="No data","x",ROUND(IF('Indicator Data'!AF10&gt;F$195,10,IF('Indicator Data'!AF10&lt;F$194,0,10-(F$195-'Indicator Data'!AF10)/(F$195-F$194)*10)),1))</f>
        <v>x</v>
      </c>
      <c r="G7" s="77">
        <f>IF('Indicator Data'!AG10="No data","x",ROUND(IF('Indicator Data'!AG10&gt;G$195,10,IF('Indicator Data'!AG10&lt;G$194,0,10-(G$195-'Indicator Data'!AG10)/(G$195-G$194)*10)),1))</f>
        <v>5.8</v>
      </c>
      <c r="H7" s="78">
        <f t="shared" si="3"/>
        <v>5.8</v>
      </c>
      <c r="I7" s="79">
        <f>SUM(IF('Indicator Data'!S10=0,0,'Indicator Data'!S10/1000000),SUM('Indicator Data'!T10:U10))</f>
        <v>12.987836999999999</v>
      </c>
      <c r="J7" s="79">
        <f>I7/'Indicator Data'!BC10*1000000</f>
        <v>127.31675685213504</v>
      </c>
      <c r="K7" s="77">
        <f t="shared" si="4"/>
        <v>2.5</v>
      </c>
      <c r="L7" s="77">
        <f>IF('Indicator Data'!V10="No data","x",ROUND(IF('Indicator Data'!V10&gt;L$195,10,IF('Indicator Data'!V10&lt;L$194,0,10-(L$195-'Indicator Data'!V10)/(L$195-L$194)*10)),1))</f>
        <v>0</v>
      </c>
      <c r="M7" s="78">
        <f t="shared" si="5"/>
        <v>1.3</v>
      </c>
      <c r="N7" s="80">
        <f t="shared" si="6"/>
        <v>3</v>
      </c>
      <c r="O7" s="92">
        <f>IF(AND('Indicator Data'!AK10="No data",'Indicator Data'!AL10="No data"),0,SUM('Indicator Data'!AK10:AM10)/1000)</f>
        <v>1E-3</v>
      </c>
      <c r="P7" s="77">
        <f t="shared" si="7"/>
        <v>0</v>
      </c>
      <c r="Q7" s="81">
        <f>O7*1000/'Indicator Data'!BC10</f>
        <v>9.8027683017684195E-6</v>
      </c>
      <c r="R7" s="77">
        <f t="shared" si="8"/>
        <v>0</v>
      </c>
      <c r="S7" s="82">
        <f t="shared" si="9"/>
        <v>0</v>
      </c>
      <c r="T7" s="77" t="str">
        <f>IF('Indicator Data'!AB10="No data","x",ROUND(IF('Indicator Data'!AB10&gt;T$195,10,IF('Indicator Data'!AB10&lt;T$194,0,10-(T$195-'Indicator Data'!AB10)/(T$195-T$194)*10)),1))</f>
        <v>x</v>
      </c>
      <c r="U7" s="77">
        <f>IF('Indicator Data'!AA10="No data","x",ROUND(IF('Indicator Data'!AA10&gt;U$195,10,IF('Indicator Data'!AA10&lt;U$194,0,10-(U$195-'Indicator Data'!AA10)/(U$195-U$194)*10)),1))</f>
        <v>0.1</v>
      </c>
      <c r="V7" s="77" t="str">
        <f>IF('Indicator Data'!AE10="No data","x",ROUND(IF('Indicator Data'!AE10&gt;V$195,10,IF('Indicator Data'!AE10&lt;V$194,0,10-(V$195-'Indicator Data'!AE10)/(V$195-V$194)*10)),1))</f>
        <v>x</v>
      </c>
      <c r="W7" s="78">
        <f t="shared" si="0"/>
        <v>0.1</v>
      </c>
      <c r="X7" s="77">
        <f>IF('Indicator Data'!W10="No data","x",ROUND(IF('Indicator Data'!W10&gt;X$195,10,IF('Indicator Data'!W10&lt;X$194,0,10-(X$195-'Indicator Data'!W10)/(X$195-X$194)*10)),1))</f>
        <v>0.7</v>
      </c>
      <c r="Y7" s="77" t="str">
        <f>IF('Indicator Data'!X10="No data","x",ROUND(IF('Indicator Data'!X10&gt;Y$195,10,IF('Indicator Data'!X10&lt;Y$194,0,10-(Y$195-'Indicator Data'!X10)/(Y$195-Y$194)*10)),1))</f>
        <v>x</v>
      </c>
      <c r="Z7" s="78">
        <f t="shared" si="10"/>
        <v>0.7</v>
      </c>
      <c r="AA7" s="92">
        <f>('Indicator Data'!AJ10+'Indicator Data'!AI10*0.5+'Indicator Data'!AH10*0.25)/1000</f>
        <v>0.7</v>
      </c>
      <c r="AB7" s="83">
        <f>AA7*1000/'Indicator Data'!BC10</f>
        <v>6.8619378112378939E-3</v>
      </c>
      <c r="AC7" s="78">
        <f t="shared" si="11"/>
        <v>0.7</v>
      </c>
      <c r="AD7" s="77">
        <f>IF('Indicator Data'!AN10="No data","x",ROUND(IF('Indicator Data'!AN10&lt;$AD$194,10,IF('Indicator Data'!AN10&gt;$AD$195,0,($AD$195-'Indicator Data'!AN10)/($AD$195-$AD$194)*10)),1))</f>
        <v>7.1</v>
      </c>
      <c r="AE7" s="77">
        <f>IF('Indicator Data'!AO10="No data","x",ROUND(IF('Indicator Data'!AO10&gt;$AE$195,10,IF('Indicator Data'!AO10&lt;$AE$194,0,10-($AE$195-'Indicator Data'!AO10)/($AE$195-$AE$194)*10)),1))</f>
        <v>7.2</v>
      </c>
      <c r="AF7" s="84">
        <f>IF('Indicator Data'!AP10="No data","x",ROUND(IF('Indicator Data'!AP10&gt;$AF$195,10,IF('Indicator Data'!AP10&lt;$AF$194,0,10-($AF$195-'Indicator Data'!AP10)/($AF$195-$AF$194)*10)),1))</f>
        <v>1.8</v>
      </c>
      <c r="AG7" s="84" t="str">
        <f>IF('Indicator Data'!AQ10="No data","x",ROUND(IF('Indicator Data'!AQ10&gt;$AG$195,10,IF('Indicator Data'!AQ10&lt;$AG$194,0,10-($AG$195-'Indicator Data'!AQ10)/($AG$195-$AG$194)*10)),1))</f>
        <v>x</v>
      </c>
      <c r="AH7" s="77">
        <f t="shared" si="12"/>
        <v>1.8</v>
      </c>
      <c r="AI7" s="78">
        <f t="shared" si="13"/>
        <v>5.4</v>
      </c>
      <c r="AJ7" s="85">
        <f t="shared" si="14"/>
        <v>2</v>
      </c>
      <c r="AK7" s="86">
        <f t="shared" si="1"/>
        <v>1</v>
      </c>
    </row>
    <row r="8" spans="1:37" s="4" customFormat="1" x14ac:dyDescent="0.25">
      <c r="A8" s="131" t="s">
        <v>11</v>
      </c>
      <c r="B8" s="63" t="s">
        <v>10</v>
      </c>
      <c r="C8" s="77">
        <f>ROUND(IF('Indicator Data'!Q11="No data",IF((0.1233*LN('Indicator Data'!BB11)-0.4559)&gt;C$195,0,IF((0.1233*LN('Indicator Data'!BB11)-0.4559)&lt;C$194,10,(C$195-(0.1233*LN('Indicator Data'!BB11)-0.4559))/(C$195-C$194)*10)),IF('Indicator Data'!Q11&gt;C$195,0,IF('Indicator Data'!Q11&lt;C$194,10,(C$195-'Indicator Data'!Q11)/(C$195-C$194)*10))),1)</f>
        <v>1.9</v>
      </c>
      <c r="D8" s="77">
        <f>IF('Indicator Data'!R11="No data","x",ROUND((IF(LOG('Indicator Data'!R11*1000)&gt;D$195,10,IF(LOG('Indicator Data'!R11*1000)&lt;D$194,0,10-(D$195-LOG('Indicator Data'!R11*1000))/(D$195-D$194)*10))),1))</f>
        <v>4.3</v>
      </c>
      <c r="E8" s="78">
        <f t="shared" si="2"/>
        <v>3.2</v>
      </c>
      <c r="F8" s="77">
        <f>IF('Indicator Data'!AF11="No data","x",ROUND(IF('Indicator Data'!AF11&gt;F$195,10,IF('Indicator Data'!AF11&lt;F$194,0,10-(F$195-'Indicator Data'!AF11)/(F$195-F$194)*10)),1))</f>
        <v>4.8</v>
      </c>
      <c r="G8" s="77">
        <f>IF('Indicator Data'!AG11="No data","x",ROUND(IF('Indicator Data'!AG11&gt;G$195,10,IF('Indicator Data'!AG11&lt;G$194,0,10-(G$195-'Indicator Data'!AG11)/(G$195-G$194)*10)),1))</f>
        <v>4.4000000000000004</v>
      </c>
      <c r="H8" s="78">
        <f t="shared" si="3"/>
        <v>4.5999999999999996</v>
      </c>
      <c r="I8" s="79">
        <f>SUM(IF('Indicator Data'!S11=0,0,'Indicator Data'!S11/1000000),SUM('Indicator Data'!T11:U11))</f>
        <v>-30.015532</v>
      </c>
      <c r="J8" s="79">
        <f>I8/'Indicator Data'!BC11*1000000</f>
        <v>-0.67799473425516998</v>
      </c>
      <c r="K8" s="77">
        <f t="shared" si="4"/>
        <v>0</v>
      </c>
      <c r="L8" s="77">
        <f>IF('Indicator Data'!V11="No data","x",ROUND(IF('Indicator Data'!V11&gt;L$195,10,IF('Indicator Data'!V11&lt;L$194,0,10-(L$195-'Indicator Data'!V11)/(L$195-L$194)*10)),1))</f>
        <v>0</v>
      </c>
      <c r="M8" s="78">
        <f t="shared" si="5"/>
        <v>0</v>
      </c>
      <c r="N8" s="80">
        <f t="shared" si="6"/>
        <v>2.8</v>
      </c>
      <c r="O8" s="92">
        <f>IF(AND('Indicator Data'!AK11="No data",'Indicator Data'!AL11="No data"),0,SUM('Indicator Data'!AK11:AM11)/1000)</f>
        <v>3.36</v>
      </c>
      <c r="P8" s="77">
        <f t="shared" si="7"/>
        <v>1.8</v>
      </c>
      <c r="Q8" s="81">
        <f>O8*1000/'Indicator Data'!BC11</f>
        <v>7.5896116287306559E-5</v>
      </c>
      <c r="R8" s="77">
        <f t="shared" si="8"/>
        <v>1.7</v>
      </c>
      <c r="S8" s="82">
        <f t="shared" si="9"/>
        <v>1.8</v>
      </c>
      <c r="T8" s="77">
        <f>IF('Indicator Data'!AB11="No data","x",ROUND(IF('Indicator Data'!AB11&gt;T$195,10,IF('Indicator Data'!AB11&lt;T$194,0,10-(T$195-'Indicator Data'!AB11)/(T$195-T$194)*10)),1))</f>
        <v>0.8</v>
      </c>
      <c r="U8" s="77">
        <f>IF('Indicator Data'!AA11="No data","x",ROUND(IF('Indicator Data'!AA11&gt;U$195,10,IF('Indicator Data'!AA11&lt;U$194,0,10-(U$195-'Indicator Data'!AA11)/(U$195-U$194)*10)),1))</f>
        <v>0.4</v>
      </c>
      <c r="V8" s="77" t="str">
        <f>IF('Indicator Data'!AE11="No data","x",ROUND(IF('Indicator Data'!AE11&gt;V$195,10,IF('Indicator Data'!AE11&lt;V$194,0,10-(V$195-'Indicator Data'!AE11)/(V$195-V$194)*10)),1))</f>
        <v>x</v>
      </c>
      <c r="W8" s="78">
        <f t="shared" si="0"/>
        <v>0.6</v>
      </c>
      <c r="X8" s="77">
        <f>IF('Indicator Data'!W11="No data","x",ROUND(IF('Indicator Data'!W11&gt;X$195,10,IF('Indicator Data'!W11&lt;X$194,0,10-(X$195-'Indicator Data'!W11)/(X$195-X$194)*10)),1))</f>
        <v>0.9</v>
      </c>
      <c r="Y8" s="77" t="str">
        <f>IF('Indicator Data'!X11="No data","x",ROUND(IF('Indicator Data'!X11&gt;Y$195,10,IF('Indicator Data'!X11&lt;Y$194,0,10-(Y$195-'Indicator Data'!X11)/(Y$195-Y$194)*10)),1))</f>
        <v>x</v>
      </c>
      <c r="Z8" s="78">
        <f t="shared" si="10"/>
        <v>0.9</v>
      </c>
      <c r="AA8" s="92">
        <f>('Indicator Data'!AJ11+'Indicator Data'!AI11*0.5+'Indicator Data'!AH11*0.25)/1000</f>
        <v>110.66374999999999</v>
      </c>
      <c r="AB8" s="83">
        <f>AA8*1000/'Indicator Data'!BC11</f>
        <v>2.4996871544016135E-3</v>
      </c>
      <c r="AC8" s="78">
        <f t="shared" si="11"/>
        <v>0.2</v>
      </c>
      <c r="AD8" s="77">
        <f>IF('Indicator Data'!AN11="No data","x",ROUND(IF('Indicator Data'!AN11&lt;$AD$194,10,IF('Indicator Data'!AN11&gt;$AD$195,0,($AD$195-'Indicator Data'!AN11)/($AD$195-$AD$194)*10)),1))</f>
        <v>2.1</v>
      </c>
      <c r="AE8" s="77">
        <f>IF('Indicator Data'!AO11="No data","x",ROUND(IF('Indicator Data'!AO11&gt;$AE$195,10,IF('Indicator Data'!AO11&lt;$AE$194,0,10-($AE$195-'Indicator Data'!AO11)/($AE$195-$AE$194)*10)),1))</f>
        <v>0</v>
      </c>
      <c r="AF8" s="84" t="str">
        <f>IF('Indicator Data'!AP11="No data","x",ROUND(IF('Indicator Data'!AP11&gt;$AF$195,10,IF('Indicator Data'!AP11&lt;$AF$194,0,10-($AF$195-'Indicator Data'!AP11)/($AF$195-$AF$194)*10)),1))</f>
        <v>x</v>
      </c>
      <c r="AG8" s="84" t="str">
        <f>IF('Indicator Data'!AQ11="No data","x",ROUND(IF('Indicator Data'!AQ11&gt;$AG$195,10,IF('Indicator Data'!AQ11&lt;$AG$194,0,10-($AG$195-'Indicator Data'!AQ11)/($AG$195-$AG$194)*10)),1))</f>
        <v>x</v>
      </c>
      <c r="AH8" s="77" t="str">
        <f t="shared" si="12"/>
        <v>x</v>
      </c>
      <c r="AI8" s="78">
        <f t="shared" si="13"/>
        <v>1.1000000000000001</v>
      </c>
      <c r="AJ8" s="85">
        <f t="shared" si="14"/>
        <v>0.7</v>
      </c>
      <c r="AK8" s="86">
        <f t="shared" si="1"/>
        <v>1.3</v>
      </c>
    </row>
    <row r="9" spans="1:37" s="4" customFormat="1" x14ac:dyDescent="0.25">
      <c r="A9" s="131" t="s">
        <v>13</v>
      </c>
      <c r="B9" s="63" t="s">
        <v>12</v>
      </c>
      <c r="C9" s="77">
        <f>ROUND(IF('Indicator Data'!Q12="No data",IF((0.1233*LN('Indicator Data'!BB12)-0.4559)&gt;C$195,0,IF((0.1233*LN('Indicator Data'!BB12)-0.4559)&lt;C$194,10,(C$195-(0.1233*LN('Indicator Data'!BB12)-0.4559))/(C$195-C$194)*10)),IF('Indicator Data'!Q12&gt;C$195,0,IF('Indicator Data'!Q12&lt;C$194,10,(C$195-'Indicator Data'!Q12)/(C$195-C$194)*10))),1)</f>
        <v>3.2</v>
      </c>
      <c r="D9" s="77">
        <f>IF('Indicator Data'!R12="No data","x",ROUND((IF(LOG('Indicator Data'!R12*1000)&gt;D$195,10,IF(LOG('Indicator Data'!R12*1000)&lt;D$194,0,10-(D$195-LOG('Indicator Data'!R12*1000))/(D$195-D$194)*10))),1))</f>
        <v>1.3</v>
      </c>
      <c r="E9" s="78">
        <f t="shared" si="2"/>
        <v>2.2999999999999998</v>
      </c>
      <c r="F9" s="77">
        <f>IF('Indicator Data'!AF12="No data","x",ROUND(IF('Indicator Data'!AF12&gt;F$195,10,IF('Indicator Data'!AF12&lt;F$194,0,10-(F$195-'Indicator Data'!AF12)/(F$195-F$194)*10)),1))</f>
        <v>3.9</v>
      </c>
      <c r="G9" s="77">
        <f>IF('Indicator Data'!AG12="No data","x",ROUND(IF('Indicator Data'!AG12&gt;G$195,10,IF('Indicator Data'!AG12&lt;G$194,0,10-(G$195-'Indicator Data'!AG12)/(G$195-G$194)*10)),1))</f>
        <v>1.9</v>
      </c>
      <c r="H9" s="78">
        <f t="shared" si="3"/>
        <v>2.9</v>
      </c>
      <c r="I9" s="79">
        <f>SUM(IF('Indicator Data'!S12=0,0,'Indicator Data'!S12/1000000),SUM('Indicator Data'!T12:U12))</f>
        <v>213.54008099999999</v>
      </c>
      <c r="J9" s="79">
        <f>I9/'Indicator Data'!BC12*1000000</f>
        <v>72.86938217679878</v>
      </c>
      <c r="K9" s="77">
        <f t="shared" si="4"/>
        <v>1.5</v>
      </c>
      <c r="L9" s="77">
        <f>IF('Indicator Data'!V12="No data","x",ROUND(IF('Indicator Data'!V12&gt;L$195,10,IF('Indicator Data'!V12&lt;L$194,0,10-(L$195-'Indicator Data'!V12)/(L$195-L$194)*10)),1))</f>
        <v>2</v>
      </c>
      <c r="M9" s="78">
        <f t="shared" si="5"/>
        <v>1.8</v>
      </c>
      <c r="N9" s="80">
        <f t="shared" si="6"/>
        <v>2.2999999999999998</v>
      </c>
      <c r="O9" s="92">
        <f>IF(AND('Indicator Data'!AK12="No data",'Indicator Data'!AL12="No data"),0,SUM('Indicator Data'!AK12:AM12)/1000)</f>
        <v>17.972000000000001</v>
      </c>
      <c r="P9" s="77">
        <f t="shared" si="7"/>
        <v>4.2</v>
      </c>
      <c r="Q9" s="81">
        <f>O9*1000/'Indicator Data'!BC12</f>
        <v>6.1328464911532361E-3</v>
      </c>
      <c r="R9" s="77">
        <f t="shared" si="8"/>
        <v>5</v>
      </c>
      <c r="S9" s="82">
        <f t="shared" si="9"/>
        <v>4.5999999999999996</v>
      </c>
      <c r="T9" s="77">
        <f>IF('Indicator Data'!AB12="No data","x",ROUND(IF('Indicator Data'!AB12&gt;T$195,10,IF('Indicator Data'!AB12&lt;T$194,0,10-(T$195-'Indicator Data'!AB12)/(T$195-T$194)*10)),1))</f>
        <v>0.4</v>
      </c>
      <c r="U9" s="77">
        <f>IF('Indicator Data'!AA12="No data","x",ROUND(IF('Indicator Data'!AA12&gt;U$195,10,IF('Indicator Data'!AA12&lt;U$194,0,10-(U$195-'Indicator Data'!AA12)/(U$195-U$194)*10)),1))</f>
        <v>0.8</v>
      </c>
      <c r="V9" s="77" t="str">
        <f>IF('Indicator Data'!AE12="No data","x",ROUND(IF('Indicator Data'!AE12&gt;V$195,10,IF('Indicator Data'!AE12&lt;V$194,0,10-(V$195-'Indicator Data'!AE12)/(V$195-V$194)*10)),1))</f>
        <v>x</v>
      </c>
      <c r="W9" s="78">
        <f t="shared" si="0"/>
        <v>0.6</v>
      </c>
      <c r="X9" s="77">
        <f>IF('Indicator Data'!W12="No data","x",ROUND(IF('Indicator Data'!W12&gt;X$195,10,IF('Indicator Data'!W12&lt;X$194,0,10-(X$195-'Indicator Data'!W12)/(X$195-X$194)*10)),1))</f>
        <v>1</v>
      </c>
      <c r="Y9" s="77">
        <f>IF('Indicator Data'!X12="No data","x",ROUND(IF('Indicator Data'!X12&gt;Y$195,10,IF('Indicator Data'!X12&lt;Y$194,0,10-(Y$195-'Indicator Data'!X12)/(Y$195-Y$194)*10)),1))</f>
        <v>0.6</v>
      </c>
      <c r="Z9" s="78">
        <f t="shared" si="10"/>
        <v>0.8</v>
      </c>
      <c r="AA9" s="92">
        <f>('Indicator Data'!AJ12+'Indicator Data'!AI12*0.5+'Indicator Data'!AH12*0.25)/1000</f>
        <v>0.1875</v>
      </c>
      <c r="AB9" s="83">
        <f>AA9*1000/'Indicator Data'!BC12</f>
        <v>6.3983347267484517E-5</v>
      </c>
      <c r="AC9" s="78">
        <f t="shared" si="11"/>
        <v>0</v>
      </c>
      <c r="AD9" s="77">
        <f>IF('Indicator Data'!AN12="No data","x",ROUND(IF('Indicator Data'!AN12&lt;$AD$194,10,IF('Indicator Data'!AN12&gt;$AD$195,0,($AD$195-'Indicator Data'!AN12)/($AD$195-$AD$194)*10)),1))</f>
        <v>3.9</v>
      </c>
      <c r="AE9" s="77">
        <f>IF('Indicator Data'!AO12="No data","x",ROUND(IF('Indicator Data'!AO12&gt;$AE$195,10,IF('Indicator Data'!AO12&lt;$AE$194,0,10-($AE$195-'Indicator Data'!AO12)/($AE$195-$AE$194)*10)),1))</f>
        <v>0</v>
      </c>
      <c r="AF9" s="84">
        <f>IF('Indicator Data'!AP12="No data","x",ROUND(IF('Indicator Data'!AP12&gt;$AF$195,10,IF('Indicator Data'!AP12&lt;$AF$194,0,10-($AF$195-'Indicator Data'!AP12)/($AF$195-$AF$194)*10)),1))</f>
        <v>8.6999999999999993</v>
      </c>
      <c r="AG9" s="84">
        <f>IF('Indicator Data'!AQ12="No data","x",ROUND(IF('Indicator Data'!AQ12&gt;$AG$195,10,IF('Indicator Data'!AQ12&lt;$AG$194,0,10-($AG$195-'Indicator Data'!AQ12)/($AG$195-$AG$194)*10)),1))</f>
        <v>6</v>
      </c>
      <c r="AH9" s="77">
        <f t="shared" si="12"/>
        <v>8.1999999999999993</v>
      </c>
      <c r="AI9" s="78">
        <f t="shared" si="13"/>
        <v>4</v>
      </c>
      <c r="AJ9" s="85">
        <f t="shared" si="14"/>
        <v>1.5</v>
      </c>
      <c r="AK9" s="86">
        <f t="shared" si="1"/>
        <v>3.2</v>
      </c>
    </row>
    <row r="10" spans="1:37" s="4" customFormat="1" x14ac:dyDescent="0.25">
      <c r="A10" s="131" t="s">
        <v>15</v>
      </c>
      <c r="B10" s="63" t="s">
        <v>14</v>
      </c>
      <c r="C10" s="77">
        <f>ROUND(IF('Indicator Data'!Q13="No data",IF((0.1233*LN('Indicator Data'!BB13)-0.4559)&gt;C$195,0,IF((0.1233*LN('Indicator Data'!BB13)-0.4559)&lt;C$194,10,(C$195-(0.1233*LN('Indicator Data'!BB13)-0.4559))/(C$195-C$194)*10)),IF('Indicator Data'!Q13&gt;C$195,0,IF('Indicator Data'!Q13&lt;C$194,10,(C$195-'Indicator Data'!Q13)/(C$195-C$194)*10))),1)</f>
        <v>0.2</v>
      </c>
      <c r="D10" s="77" t="str">
        <f>IF('Indicator Data'!R13="No data","x",ROUND((IF(LOG('Indicator Data'!R13*1000)&gt;D$195,10,IF(LOG('Indicator Data'!R13*1000)&lt;D$194,0,10-(D$195-LOG('Indicator Data'!R13*1000))/(D$195-D$194)*10))),1))</f>
        <v>x</v>
      </c>
      <c r="E10" s="78">
        <f t="shared" si="2"/>
        <v>0.2</v>
      </c>
      <c r="F10" s="77">
        <f>IF('Indicator Data'!AF13="No data","x",ROUND(IF('Indicator Data'!AF13&gt;F$195,10,IF('Indicator Data'!AF13&lt;F$194,0,10-(F$195-'Indicator Data'!AF13)/(F$195-F$194)*10)),1))</f>
        <v>1.6</v>
      </c>
      <c r="G10" s="77">
        <f>IF('Indicator Data'!AG13="No data","x",ROUND(IF('Indicator Data'!AG13&gt;G$195,10,IF('Indicator Data'!AG13&lt;G$194,0,10-(G$195-'Indicator Data'!AG13)/(G$195-G$194)*10)),1))</f>
        <v>2.5</v>
      </c>
      <c r="H10" s="78">
        <f t="shared" si="3"/>
        <v>2.1</v>
      </c>
      <c r="I10" s="79">
        <f>SUM(IF('Indicator Data'!S13=0,0,'Indicator Data'!S13/1000000),SUM('Indicator Data'!T13:U13))</f>
        <v>0</v>
      </c>
      <c r="J10" s="79">
        <f>I10/'Indicator Data'!BC13*1000000</f>
        <v>0</v>
      </c>
      <c r="K10" s="77">
        <f t="shared" si="4"/>
        <v>0</v>
      </c>
      <c r="L10" s="77" t="str">
        <f>IF('Indicator Data'!V13="No data","x",ROUND(IF('Indicator Data'!V13&gt;L$195,10,IF('Indicator Data'!V13&lt;L$194,0,10-(L$195-'Indicator Data'!V13)/(L$195-L$194)*10)),1))</f>
        <v>x</v>
      </c>
      <c r="M10" s="78">
        <f t="shared" si="5"/>
        <v>0</v>
      </c>
      <c r="N10" s="80">
        <f t="shared" si="6"/>
        <v>0.6</v>
      </c>
      <c r="O10" s="92">
        <f>IF(AND('Indicator Data'!AK13="No data",'Indicator Data'!AL13="No data"),0,SUM('Indicator Data'!AK13:AM13)/1000)</f>
        <v>48.481999999999999</v>
      </c>
      <c r="P10" s="77">
        <f t="shared" si="7"/>
        <v>5.6</v>
      </c>
      <c r="Q10" s="81">
        <f>O10*1000/'Indicator Data'!BC13</f>
        <v>1.9708985739706098E-3</v>
      </c>
      <c r="R10" s="77">
        <f t="shared" si="8"/>
        <v>3.8</v>
      </c>
      <c r="S10" s="82">
        <f t="shared" si="9"/>
        <v>4.7</v>
      </c>
      <c r="T10" s="77">
        <f>IF('Indicator Data'!AB13="No data","x",ROUND(IF('Indicator Data'!AB13&gt;T$195,10,IF('Indicator Data'!AB13&lt;T$194,0,10-(T$195-'Indicator Data'!AB13)/(T$195-T$194)*10)),1))</f>
        <v>0.2</v>
      </c>
      <c r="U10" s="77">
        <f>IF('Indicator Data'!AA13="No data","x",ROUND(IF('Indicator Data'!AA13&gt;U$195,10,IF('Indicator Data'!AA13&lt;U$194,0,10-(U$195-'Indicator Data'!AA13)/(U$195-U$194)*10)),1))</f>
        <v>0.1</v>
      </c>
      <c r="V10" s="77" t="str">
        <f>IF('Indicator Data'!AE13="No data","x",ROUND(IF('Indicator Data'!AE13&gt;V$195,10,IF('Indicator Data'!AE13&lt;V$194,0,10-(V$195-'Indicator Data'!AE13)/(V$195-V$194)*10)),1))</f>
        <v>x</v>
      </c>
      <c r="W10" s="78">
        <f t="shared" si="0"/>
        <v>0.2</v>
      </c>
      <c r="X10" s="77">
        <f>IF('Indicator Data'!W13="No data","x",ROUND(IF('Indicator Data'!W13&gt;X$195,10,IF('Indicator Data'!W13&lt;X$194,0,10-(X$195-'Indicator Data'!W13)/(X$195-X$194)*10)),1))</f>
        <v>0.3</v>
      </c>
      <c r="Y10" s="77">
        <f>IF('Indicator Data'!X13="No data","x",ROUND(IF('Indicator Data'!X13&gt;Y$195,10,IF('Indicator Data'!X13&lt;Y$194,0,10-(Y$195-'Indicator Data'!X13)/(Y$195-Y$194)*10)),1))</f>
        <v>0</v>
      </c>
      <c r="Z10" s="78">
        <f t="shared" si="10"/>
        <v>0.2</v>
      </c>
      <c r="AA10" s="92">
        <f>('Indicator Data'!AJ13+'Indicator Data'!AI13*0.5+'Indicator Data'!AH13*0.25)/1000</f>
        <v>26.880500000000001</v>
      </c>
      <c r="AB10" s="83">
        <f>AA10*1000/'Indicator Data'!BC13</f>
        <v>1.0927506934040876E-3</v>
      </c>
      <c r="AC10" s="78">
        <f t="shared" si="11"/>
        <v>0.1</v>
      </c>
      <c r="AD10" s="77">
        <f>IF('Indicator Data'!AN13="No data","x",ROUND(IF('Indicator Data'!AN13&lt;$AD$194,10,IF('Indicator Data'!AN13&gt;$AD$195,0,($AD$195-'Indicator Data'!AN13)/($AD$195-$AD$194)*10)),1))</f>
        <v>3.1</v>
      </c>
      <c r="AE10" s="77">
        <f>IF('Indicator Data'!AO13="No data","x",ROUND(IF('Indicator Data'!AO13&gt;$AE$195,10,IF('Indicator Data'!AO13&lt;$AE$194,0,10-($AE$195-'Indicator Data'!AO13)/($AE$195-$AE$194)*10)),1))</f>
        <v>0</v>
      </c>
      <c r="AF10" s="84">
        <f>IF('Indicator Data'!AP13="No data","x",ROUND(IF('Indicator Data'!AP13&gt;$AF$195,10,IF('Indicator Data'!AP13&lt;$AF$194,0,10-($AF$195-'Indicator Data'!AP13)/($AF$195-$AF$194)*10)),1))</f>
        <v>0.4</v>
      </c>
      <c r="AG10" s="84" t="str">
        <f>IF('Indicator Data'!AQ13="No data","x",ROUND(IF('Indicator Data'!AQ13&gt;$AG$195,10,IF('Indicator Data'!AQ13&lt;$AG$194,0,10-($AG$195-'Indicator Data'!AQ13)/($AG$195-$AG$194)*10)),1))</f>
        <v>x</v>
      </c>
      <c r="AH10" s="77">
        <f t="shared" si="12"/>
        <v>0.4</v>
      </c>
      <c r="AI10" s="78">
        <f t="shared" si="13"/>
        <v>1.2</v>
      </c>
      <c r="AJ10" s="85">
        <f t="shared" si="14"/>
        <v>0.4</v>
      </c>
      <c r="AK10" s="86">
        <f t="shared" si="1"/>
        <v>2.8</v>
      </c>
    </row>
    <row r="11" spans="1:37" s="4" customFormat="1" x14ac:dyDescent="0.25">
      <c r="A11" s="131" t="s">
        <v>17</v>
      </c>
      <c r="B11" s="63" t="s">
        <v>16</v>
      </c>
      <c r="C11" s="77">
        <f>ROUND(IF('Indicator Data'!Q14="No data",IF((0.1233*LN('Indicator Data'!BB14)-0.4559)&gt;C$195,0,IF((0.1233*LN('Indicator Data'!BB14)-0.4559)&lt;C$194,10,(C$195-(0.1233*LN('Indicator Data'!BB14)-0.4559))/(C$195-C$194)*10)),IF('Indicator Data'!Q14&gt;C$195,0,IF('Indicator Data'!Q14&lt;C$194,10,(C$195-'Indicator Data'!Q14)/(C$195-C$194)*10))),1)</f>
        <v>0.9</v>
      </c>
      <c r="D11" s="77" t="str">
        <f>IF('Indicator Data'!R14="No data","x",ROUND((IF(LOG('Indicator Data'!R14*1000)&gt;D$195,10,IF(LOG('Indicator Data'!R14*1000)&lt;D$194,0,10-(D$195-LOG('Indicator Data'!R14*1000))/(D$195-D$194)*10))),1))</f>
        <v>x</v>
      </c>
      <c r="E11" s="78">
        <f t="shared" si="2"/>
        <v>0.9</v>
      </c>
      <c r="F11" s="77">
        <f>IF('Indicator Data'!AF14="No data","x",ROUND(IF('Indicator Data'!AF14&gt;F$195,10,IF('Indicator Data'!AF14&lt;F$194,0,10-(F$195-'Indicator Data'!AF14)/(F$195-F$194)*10)),1))</f>
        <v>1</v>
      </c>
      <c r="G11" s="77">
        <f>IF('Indicator Data'!AG14="No data","x",ROUND(IF('Indicator Data'!AG14&gt;G$195,10,IF('Indicator Data'!AG14&lt;G$194,0,10-(G$195-'Indicator Data'!AG14)/(G$195-G$194)*10)),1))</f>
        <v>1.4</v>
      </c>
      <c r="H11" s="78">
        <f t="shared" si="3"/>
        <v>1.2</v>
      </c>
      <c r="I11" s="79">
        <f>SUM(IF('Indicator Data'!S14=0,0,'Indicator Data'!S14/1000000),SUM('Indicator Data'!T14:U14))</f>
        <v>0</v>
      </c>
      <c r="J11" s="79">
        <f>I11/'Indicator Data'!BC14*1000000</f>
        <v>0</v>
      </c>
      <c r="K11" s="77">
        <f t="shared" si="4"/>
        <v>0</v>
      </c>
      <c r="L11" s="77" t="str">
        <f>IF('Indicator Data'!V14="No data","x",ROUND(IF('Indicator Data'!V14&gt;L$195,10,IF('Indicator Data'!V14&lt;L$194,0,10-(L$195-'Indicator Data'!V14)/(L$195-L$194)*10)),1))</f>
        <v>x</v>
      </c>
      <c r="M11" s="78">
        <f t="shared" si="5"/>
        <v>0</v>
      </c>
      <c r="N11" s="80">
        <f t="shared" si="6"/>
        <v>0.8</v>
      </c>
      <c r="O11" s="92">
        <f>IF(AND('Indicator Data'!AK14="No data",'Indicator Data'!AL14="No data"),0,SUM('Indicator Data'!AK14:AM14)/1000)</f>
        <v>115.26300000000001</v>
      </c>
      <c r="P11" s="77">
        <f t="shared" si="7"/>
        <v>6.9</v>
      </c>
      <c r="Q11" s="81">
        <f>O11*1000/'Indicator Data'!BC14</f>
        <v>1.3084371224123112E-2</v>
      </c>
      <c r="R11" s="77">
        <f t="shared" si="8"/>
        <v>6</v>
      </c>
      <c r="S11" s="82">
        <f t="shared" si="9"/>
        <v>6.5</v>
      </c>
      <c r="T11" s="77" t="str">
        <f>IF('Indicator Data'!AB14="No data","x",ROUND(IF('Indicator Data'!AB14&gt;T$195,10,IF('Indicator Data'!AB14&lt;T$194,0,10-(T$195-'Indicator Data'!AB14)/(T$195-T$194)*10)),1))</f>
        <v>x</v>
      </c>
      <c r="U11" s="77">
        <f>IF('Indicator Data'!AA14="No data","x",ROUND(IF('Indicator Data'!AA14&gt;U$195,10,IF('Indicator Data'!AA14&lt;U$194,0,10-(U$195-'Indicator Data'!AA14)/(U$195-U$194)*10)),1))</f>
        <v>0.1</v>
      </c>
      <c r="V11" s="77" t="str">
        <f>IF('Indicator Data'!AE14="No data","x",ROUND(IF('Indicator Data'!AE14&gt;V$195,10,IF('Indicator Data'!AE14&lt;V$194,0,10-(V$195-'Indicator Data'!AE14)/(V$195-V$194)*10)),1))</f>
        <v>x</v>
      </c>
      <c r="W11" s="78">
        <f t="shared" si="0"/>
        <v>0.1</v>
      </c>
      <c r="X11" s="77">
        <f>IF('Indicator Data'!W14="No data","x",ROUND(IF('Indicator Data'!W14&gt;X$195,10,IF('Indicator Data'!W14&lt;X$194,0,10-(X$195-'Indicator Data'!W14)/(X$195-X$194)*10)),1))</f>
        <v>0.3</v>
      </c>
      <c r="Y11" s="77" t="str">
        <f>IF('Indicator Data'!X14="No data","x",ROUND(IF('Indicator Data'!X14&gt;Y$195,10,IF('Indicator Data'!X14&lt;Y$194,0,10-(Y$195-'Indicator Data'!X14)/(Y$195-Y$194)*10)),1))</f>
        <v>x</v>
      </c>
      <c r="Z11" s="78">
        <f t="shared" si="10"/>
        <v>0.3</v>
      </c>
      <c r="AA11" s="92">
        <f>('Indicator Data'!AJ14+'Indicator Data'!AI14*0.5+'Indicator Data'!AH14*0.25)/1000</f>
        <v>0.16500000000000001</v>
      </c>
      <c r="AB11" s="83">
        <f>AA11*1000/'Indicator Data'!BC14</f>
        <v>1.873039268438539E-5</v>
      </c>
      <c r="AC11" s="78">
        <f t="shared" si="11"/>
        <v>0</v>
      </c>
      <c r="AD11" s="77">
        <f>IF('Indicator Data'!AN14="No data","x",ROUND(IF('Indicator Data'!AN14&lt;$AD$194,10,IF('Indicator Data'!AN14&gt;$AD$195,0,($AD$195-'Indicator Data'!AN14)/($AD$195-$AD$194)*10)),1))</f>
        <v>0</v>
      </c>
      <c r="AE11" s="77">
        <f>IF('Indicator Data'!AO14="No data","x",ROUND(IF('Indicator Data'!AO14&gt;$AE$195,10,IF('Indicator Data'!AO14&lt;$AE$194,0,10-($AE$195-'Indicator Data'!AO14)/($AE$195-$AE$194)*10)),1))</f>
        <v>0</v>
      </c>
      <c r="AF11" s="84">
        <f>IF('Indicator Data'!AP14="No data","x",ROUND(IF('Indicator Data'!AP14&gt;$AF$195,10,IF('Indicator Data'!AP14&lt;$AF$194,0,10-($AF$195-'Indicator Data'!AP14)/($AF$195-$AF$194)*10)),1))</f>
        <v>0.5</v>
      </c>
      <c r="AG11" s="84">
        <f>IF('Indicator Data'!AQ14="No data","x",ROUND(IF('Indicator Data'!AQ14&gt;$AG$195,10,IF('Indicator Data'!AQ14&lt;$AG$194,0,10-($AG$195-'Indicator Data'!AQ14)/($AG$195-$AG$194)*10)),1))</f>
        <v>3</v>
      </c>
      <c r="AH11" s="77">
        <f t="shared" si="12"/>
        <v>1</v>
      </c>
      <c r="AI11" s="78">
        <f t="shared" si="13"/>
        <v>0.3</v>
      </c>
      <c r="AJ11" s="85">
        <f t="shared" si="14"/>
        <v>0.2</v>
      </c>
      <c r="AK11" s="86">
        <f t="shared" si="1"/>
        <v>4</v>
      </c>
    </row>
    <row r="12" spans="1:37" s="4" customFormat="1" x14ac:dyDescent="0.25">
      <c r="A12" s="131" t="s">
        <v>19</v>
      </c>
      <c r="B12" s="63" t="s">
        <v>18</v>
      </c>
      <c r="C12" s="77">
        <f>ROUND(IF('Indicator Data'!Q15="No data",IF((0.1233*LN('Indicator Data'!BB15)-0.4559)&gt;C$195,0,IF((0.1233*LN('Indicator Data'!BB15)-0.4559)&lt;C$194,10,(C$195-(0.1233*LN('Indicator Data'!BB15)-0.4559))/(C$195-C$194)*10)),IF('Indicator Data'!Q15&gt;C$195,0,IF('Indicator Data'!Q15&lt;C$194,10,(C$195-'Indicator Data'!Q15)/(C$195-C$194)*10))),1)</f>
        <v>2.9</v>
      </c>
      <c r="D12" s="77">
        <f>IF('Indicator Data'!R15="No data","x",ROUND((IF(LOG('Indicator Data'!R15*1000)&gt;D$195,10,IF(LOG('Indicator Data'!R15*1000)&lt;D$194,0,10-(D$195-LOG('Indicator Data'!R15*1000))/(D$195-D$194)*10))),1))</f>
        <v>3.6</v>
      </c>
      <c r="E12" s="78">
        <f t="shared" si="2"/>
        <v>3.3</v>
      </c>
      <c r="F12" s="77">
        <f>IF('Indicator Data'!AF15="No data","x",ROUND(IF('Indicator Data'!AF15&gt;F$195,10,IF('Indicator Data'!AF15&lt;F$194,0,10-(F$195-'Indicator Data'!AF15)/(F$195-F$194)*10)),1))</f>
        <v>4.3</v>
      </c>
      <c r="G12" s="77">
        <f>IF('Indicator Data'!AG15="No data","x",ROUND(IF('Indicator Data'!AG15&gt;G$195,10,IF('Indicator Data'!AG15&lt;G$194,0,10-(G$195-'Indicator Data'!AG15)/(G$195-G$194)*10)),1))</f>
        <v>1.7</v>
      </c>
      <c r="H12" s="78">
        <f t="shared" si="3"/>
        <v>3</v>
      </c>
      <c r="I12" s="79">
        <f>SUM(IF('Indicator Data'!S15=0,0,'Indicator Data'!S15/1000000),SUM('Indicator Data'!T15:U15))</f>
        <v>137.80108099999998</v>
      </c>
      <c r="J12" s="79">
        <f>I12/'Indicator Data'!BC15*1000000</f>
        <v>13.972326796978713</v>
      </c>
      <c r="K12" s="77">
        <f t="shared" si="4"/>
        <v>0.3</v>
      </c>
      <c r="L12" s="77">
        <f>IF('Indicator Data'!V15="No data","x",ROUND(IF('Indicator Data'!V15&gt;L$195,10,IF('Indicator Data'!V15&lt;L$194,0,10-(L$195-'Indicator Data'!V15)/(L$195-L$194)*10)),1))</f>
        <v>0.1</v>
      </c>
      <c r="M12" s="78">
        <f t="shared" si="5"/>
        <v>0.2</v>
      </c>
      <c r="N12" s="80">
        <f t="shared" si="6"/>
        <v>2.5</v>
      </c>
      <c r="O12" s="92">
        <f>IF(AND('Indicator Data'!AK15="No data",'Indicator Data'!AL15="No data"),0,SUM('Indicator Data'!AK15:AM15)/1000)</f>
        <v>394.10300000000001</v>
      </c>
      <c r="P12" s="77">
        <f t="shared" si="7"/>
        <v>8.6999999999999993</v>
      </c>
      <c r="Q12" s="81">
        <f>O12*1000/'Indicator Data'!BC15</f>
        <v>3.9960034186304408E-2</v>
      </c>
      <c r="R12" s="77">
        <f t="shared" si="8"/>
        <v>7.9</v>
      </c>
      <c r="S12" s="82">
        <f t="shared" si="9"/>
        <v>8.3000000000000007</v>
      </c>
      <c r="T12" s="77">
        <f>IF('Indicator Data'!AB15="No data","x",ROUND(IF('Indicator Data'!AB15&gt;T$195,10,IF('Indicator Data'!AB15&lt;T$194,0,10-(T$195-'Indicator Data'!AB15)/(T$195-T$194)*10)),1))</f>
        <v>0.2</v>
      </c>
      <c r="U12" s="77">
        <f>IF('Indicator Data'!AA15="No data","x",ROUND(IF('Indicator Data'!AA15&gt;U$195,10,IF('Indicator Data'!AA15&lt;U$194,0,10-(U$195-'Indicator Data'!AA15)/(U$195-U$194)*10)),1))</f>
        <v>1.2</v>
      </c>
      <c r="V12" s="77">
        <f>IF('Indicator Data'!AE15="No data","x",ROUND(IF('Indicator Data'!AE15&gt;V$195,10,IF('Indicator Data'!AE15&lt;V$194,0,10-(V$195-'Indicator Data'!AE15)/(V$195-V$194)*10)),1))</f>
        <v>0</v>
      </c>
      <c r="W12" s="78">
        <f t="shared" si="0"/>
        <v>0.5</v>
      </c>
      <c r="X12" s="77">
        <f>IF('Indicator Data'!W15="No data","x",ROUND(IF('Indicator Data'!W15&gt;X$195,10,IF('Indicator Data'!W15&lt;X$194,0,10-(X$195-'Indicator Data'!W15)/(X$195-X$194)*10)),1))</f>
        <v>2.4</v>
      </c>
      <c r="Y12" s="77">
        <f>IF('Indicator Data'!X15="No data","x",ROUND(IF('Indicator Data'!X15&gt;Y$195,10,IF('Indicator Data'!X15&lt;Y$194,0,10-(Y$195-'Indicator Data'!X15)/(Y$195-Y$194)*10)),1))</f>
        <v>1.1000000000000001</v>
      </c>
      <c r="Z12" s="78">
        <f t="shared" si="10"/>
        <v>1.8</v>
      </c>
      <c r="AA12" s="92">
        <f>('Indicator Data'!AJ15+'Indicator Data'!AI15*0.5+'Indicator Data'!AH15*0.25)/1000</f>
        <v>0</v>
      </c>
      <c r="AB12" s="83">
        <f>AA12*1000/'Indicator Data'!BC15</f>
        <v>0</v>
      </c>
      <c r="AC12" s="78">
        <f t="shared" si="11"/>
        <v>0</v>
      </c>
      <c r="AD12" s="77">
        <f>IF('Indicator Data'!AN15="No data","x",ROUND(IF('Indicator Data'!AN15&lt;$AD$194,10,IF('Indicator Data'!AN15&gt;$AD$195,0,($AD$195-'Indicator Data'!AN15)/($AD$195-$AD$194)*10)),1))</f>
        <v>2.5</v>
      </c>
      <c r="AE12" s="77">
        <f>IF('Indicator Data'!AO15="No data","x",ROUND(IF('Indicator Data'!AO15&gt;$AE$195,10,IF('Indicator Data'!AO15&lt;$AE$194,0,10-($AE$195-'Indicator Data'!AO15)/($AE$195-$AE$194)*10)),1))</f>
        <v>0</v>
      </c>
      <c r="AF12" s="84" t="str">
        <f>IF('Indicator Data'!AP15="No data","x",ROUND(IF('Indicator Data'!AP15&gt;$AF$195,10,IF('Indicator Data'!AP15&lt;$AF$194,0,10-($AF$195-'Indicator Data'!AP15)/($AF$195-$AF$194)*10)),1))</f>
        <v>x</v>
      </c>
      <c r="AG12" s="84" t="str">
        <f>IF('Indicator Data'!AQ15="No data","x",ROUND(IF('Indicator Data'!AQ15&gt;$AG$195,10,IF('Indicator Data'!AQ15&lt;$AG$194,0,10-($AG$195-'Indicator Data'!AQ15)/($AG$195-$AG$194)*10)),1))</f>
        <v>x</v>
      </c>
      <c r="AH12" s="77" t="str">
        <f t="shared" si="12"/>
        <v>x</v>
      </c>
      <c r="AI12" s="78">
        <f t="shared" si="13"/>
        <v>1.3</v>
      </c>
      <c r="AJ12" s="85">
        <f t="shared" si="14"/>
        <v>0.9</v>
      </c>
      <c r="AK12" s="86">
        <f t="shared" si="1"/>
        <v>5.8</v>
      </c>
    </row>
    <row r="13" spans="1:37" s="4" customFormat="1" x14ac:dyDescent="0.25">
      <c r="A13" s="131" t="s">
        <v>21</v>
      </c>
      <c r="B13" s="63" t="s">
        <v>20</v>
      </c>
      <c r="C13" s="77">
        <f>ROUND(IF('Indicator Data'!Q16="No data",IF((0.1233*LN('Indicator Data'!BB16)-0.4559)&gt;C$195,0,IF((0.1233*LN('Indicator Data'!BB16)-0.4559)&lt;C$194,10,(C$195-(0.1233*LN('Indicator Data'!BB16)-0.4559))/(C$195-C$194)*10)),IF('Indicator Data'!Q16&gt;C$195,0,IF('Indicator Data'!Q16&lt;C$194,10,(C$195-'Indicator Data'!Q16)/(C$195-C$194)*10))),1)</f>
        <v>2.4</v>
      </c>
      <c r="D13" s="77" t="str">
        <f>IF('Indicator Data'!R16="No data","x",ROUND((IF(LOG('Indicator Data'!R16*1000)&gt;D$195,10,IF(LOG('Indicator Data'!R16*1000)&lt;D$194,0,10-(D$195-LOG('Indicator Data'!R16*1000))/(D$195-D$194)*10))),1))</f>
        <v>x</v>
      </c>
      <c r="E13" s="78">
        <f t="shared" si="2"/>
        <v>2.4</v>
      </c>
      <c r="F13" s="77">
        <f>IF('Indicator Data'!AF16="No data","x",ROUND(IF('Indicator Data'!AF16&gt;F$195,10,IF('Indicator Data'!AF16&lt;F$194,0,10-(F$195-'Indicator Data'!AF16)/(F$195-F$194)*10)),1))</f>
        <v>4.8</v>
      </c>
      <c r="G13" s="77" t="str">
        <f>IF('Indicator Data'!AG16="No data","x",ROUND(IF('Indicator Data'!AG16&gt;G$195,10,IF('Indicator Data'!AG16&lt;G$194,0,10-(G$195-'Indicator Data'!AG16)/(G$195-G$194)*10)),1))</f>
        <v>x</v>
      </c>
      <c r="H13" s="78">
        <f t="shared" si="3"/>
        <v>4.8</v>
      </c>
      <c r="I13" s="79">
        <f>SUM(IF('Indicator Data'!S16=0,0,'Indicator Data'!S16/1000000),SUM('Indicator Data'!T16:U16))</f>
        <v>0.87432799999999999</v>
      </c>
      <c r="J13" s="79">
        <f>I13/'Indicator Data'!BC16*1000000</f>
        <v>2.2114674942647357</v>
      </c>
      <c r="K13" s="77">
        <f t="shared" si="4"/>
        <v>0</v>
      </c>
      <c r="L13" s="77" t="str">
        <f>IF('Indicator Data'!V16="No data","x",ROUND(IF('Indicator Data'!V16&gt;L$195,10,IF('Indicator Data'!V16&lt;L$194,0,10-(L$195-'Indicator Data'!V16)/(L$195-L$194)*10)),1))</f>
        <v>x</v>
      </c>
      <c r="M13" s="78">
        <f t="shared" si="5"/>
        <v>0</v>
      </c>
      <c r="N13" s="80">
        <f t="shared" si="6"/>
        <v>2.4</v>
      </c>
      <c r="O13" s="92">
        <f>IF(AND('Indicator Data'!AK16="No data",'Indicator Data'!AL16="No data"),0,SUM('Indicator Data'!AK16:AM16)/1000)</f>
        <v>1.2E-2</v>
      </c>
      <c r="P13" s="77">
        <f t="shared" si="7"/>
        <v>0</v>
      </c>
      <c r="Q13" s="81">
        <f>O13*1000/'Indicator Data'!BC16</f>
        <v>3.0352007405889809E-5</v>
      </c>
      <c r="R13" s="77">
        <f t="shared" si="8"/>
        <v>0</v>
      </c>
      <c r="S13" s="82">
        <f t="shared" si="9"/>
        <v>0</v>
      </c>
      <c r="T13" s="77">
        <f>IF('Indicator Data'!AB16="No data","x",ROUND(IF('Indicator Data'!AB16&gt;T$195,10,IF('Indicator Data'!AB16&lt;T$194,0,10-(T$195-'Indicator Data'!AB16)/(T$195-T$194)*10)),1))</f>
        <v>6.6</v>
      </c>
      <c r="U13" s="77">
        <f>IF('Indicator Data'!AA16="No data","x",ROUND(IF('Indicator Data'!AA16&gt;U$195,10,IF('Indicator Data'!AA16&lt;U$194,0,10-(U$195-'Indicator Data'!AA16)/(U$195-U$194)*10)),1))</f>
        <v>0.5</v>
      </c>
      <c r="V13" s="77" t="str">
        <f>IF('Indicator Data'!AE16="No data","x",ROUND(IF('Indicator Data'!AE16&gt;V$195,10,IF('Indicator Data'!AE16&lt;V$194,0,10-(V$195-'Indicator Data'!AE16)/(V$195-V$194)*10)),1))</f>
        <v>x</v>
      </c>
      <c r="W13" s="78">
        <f t="shared" si="0"/>
        <v>3.6</v>
      </c>
      <c r="X13" s="77">
        <f>IF('Indicator Data'!W16="No data","x",ROUND(IF('Indicator Data'!W16&gt;X$195,10,IF('Indicator Data'!W16&lt;X$194,0,10-(X$195-'Indicator Data'!W16)/(X$195-X$194)*10)),1))</f>
        <v>0.8</v>
      </c>
      <c r="Y13" s="77" t="str">
        <f>IF('Indicator Data'!X16="No data","x",ROUND(IF('Indicator Data'!X16&gt;Y$195,10,IF('Indicator Data'!X16&lt;Y$194,0,10-(Y$195-'Indicator Data'!X16)/(Y$195-Y$194)*10)),1))</f>
        <v>x</v>
      </c>
      <c r="Z13" s="78">
        <f t="shared" si="10"/>
        <v>0.8</v>
      </c>
      <c r="AA13" s="92">
        <f>('Indicator Data'!AJ16+'Indicator Data'!AI16*0.5+'Indicator Data'!AH16*0.25)/1000</f>
        <v>0</v>
      </c>
      <c r="AB13" s="83">
        <f>AA13*1000/'Indicator Data'!BC16</f>
        <v>0</v>
      </c>
      <c r="AC13" s="78">
        <f t="shared" si="11"/>
        <v>0</v>
      </c>
      <c r="AD13" s="77">
        <f>IF('Indicator Data'!AN16="No data","x",ROUND(IF('Indicator Data'!AN16&lt;$AD$194,10,IF('Indicator Data'!AN16&gt;$AD$195,0,($AD$195-'Indicator Data'!AN16)/($AD$195-$AD$194)*10)),1))</f>
        <v>5.6</v>
      </c>
      <c r="AE13" s="77">
        <f>IF('Indicator Data'!AO16="No data","x",ROUND(IF('Indicator Data'!AO16&gt;$AE$195,10,IF('Indicator Data'!AO16&lt;$AE$194,0,10-($AE$195-'Indicator Data'!AO16)/($AE$195-$AE$194)*10)),1))</f>
        <v>1.7</v>
      </c>
      <c r="AF13" s="84">
        <f>IF('Indicator Data'!AP16="No data","x",ROUND(IF('Indicator Data'!AP16&gt;$AF$195,10,IF('Indicator Data'!AP16&lt;$AF$194,0,10-($AF$195-'Indicator Data'!AP16)/($AF$195-$AF$194)*10)),1))</f>
        <v>0.7</v>
      </c>
      <c r="AG13" s="84">
        <f>IF('Indicator Data'!AQ16="No data","x",ROUND(IF('Indicator Data'!AQ16&gt;$AG$195,10,IF('Indicator Data'!AQ16&lt;$AG$194,0,10-($AG$195-'Indicator Data'!AQ16)/($AG$195-$AG$194)*10)),1))</f>
        <v>2.7</v>
      </c>
      <c r="AH13" s="77">
        <f t="shared" si="12"/>
        <v>1.1000000000000001</v>
      </c>
      <c r="AI13" s="78">
        <f t="shared" si="13"/>
        <v>2.8</v>
      </c>
      <c r="AJ13" s="85">
        <f t="shared" si="14"/>
        <v>1.9</v>
      </c>
      <c r="AK13" s="86">
        <f t="shared" si="1"/>
        <v>1</v>
      </c>
    </row>
    <row r="14" spans="1:37" s="4" customFormat="1" x14ac:dyDescent="0.25">
      <c r="A14" s="131" t="s">
        <v>23</v>
      </c>
      <c r="B14" s="63" t="s">
        <v>22</v>
      </c>
      <c r="C14" s="77">
        <f>ROUND(IF('Indicator Data'!Q17="No data",IF((0.1233*LN('Indicator Data'!BB17)-0.4559)&gt;C$195,0,IF((0.1233*LN('Indicator Data'!BB17)-0.4559)&lt;C$194,10,(C$195-(0.1233*LN('Indicator Data'!BB17)-0.4559))/(C$195-C$194)*10)),IF('Indicator Data'!Q17&gt;C$195,0,IF('Indicator Data'!Q17&lt;C$194,10,(C$195-'Indicator Data'!Q17)/(C$195-C$194)*10))),1)</f>
        <v>1.9</v>
      </c>
      <c r="D14" s="77" t="str">
        <f>IF('Indicator Data'!R17="No data","x",ROUND((IF(LOG('Indicator Data'!R17*1000)&gt;D$195,10,IF(LOG('Indicator Data'!R17*1000)&lt;D$194,0,10-(D$195-LOG('Indicator Data'!R17*1000))/(D$195-D$194)*10))),1))</f>
        <v>x</v>
      </c>
      <c r="E14" s="78">
        <f t="shared" si="2"/>
        <v>1.9</v>
      </c>
      <c r="F14" s="77">
        <f>IF('Indicator Data'!AF17="No data","x",ROUND(IF('Indicator Data'!AF17&gt;F$195,10,IF('Indicator Data'!AF17&lt;F$194,0,10-(F$195-'Indicator Data'!AF17)/(F$195-F$194)*10)),1))</f>
        <v>3.1</v>
      </c>
      <c r="G14" s="77" t="str">
        <f>IF('Indicator Data'!AG17="No data","x",ROUND(IF('Indicator Data'!AG17&gt;G$195,10,IF('Indicator Data'!AG17&lt;G$194,0,10-(G$195-'Indicator Data'!AG17)/(G$195-G$194)*10)),1))</f>
        <v>x</v>
      </c>
      <c r="H14" s="78">
        <f t="shared" si="3"/>
        <v>3.1</v>
      </c>
      <c r="I14" s="79">
        <f>SUM(IF('Indicator Data'!S17=0,0,'Indicator Data'!S17/1000000),SUM('Indicator Data'!T17:U17))</f>
        <v>0</v>
      </c>
      <c r="J14" s="79">
        <f>I14/'Indicator Data'!BC17*1000000</f>
        <v>0</v>
      </c>
      <c r="K14" s="77">
        <f t="shared" si="4"/>
        <v>0</v>
      </c>
      <c r="L14" s="77" t="str">
        <f>IF('Indicator Data'!V17="No data","x",ROUND(IF('Indicator Data'!V17&gt;L$195,10,IF('Indicator Data'!V17&lt;L$194,0,10-(L$195-'Indicator Data'!V17)/(L$195-L$194)*10)),1))</f>
        <v>x</v>
      </c>
      <c r="M14" s="78">
        <f t="shared" si="5"/>
        <v>0</v>
      </c>
      <c r="N14" s="80">
        <f t="shared" si="6"/>
        <v>1.7</v>
      </c>
      <c r="O14" s="92">
        <f>IF(AND('Indicator Data'!AK17="No data",'Indicator Data'!AL17="No data"),0,SUM('Indicator Data'!AK17:AM17)/1000)</f>
        <v>0.25600000000000001</v>
      </c>
      <c r="P14" s="77">
        <f t="shared" si="7"/>
        <v>0</v>
      </c>
      <c r="Q14" s="81">
        <f>O14*1000/'Indicator Data'!BC17</f>
        <v>1.715146350222165E-4</v>
      </c>
      <c r="R14" s="77">
        <f t="shared" si="8"/>
        <v>2.1</v>
      </c>
      <c r="S14" s="82">
        <f t="shared" si="9"/>
        <v>1.1000000000000001</v>
      </c>
      <c r="T14" s="77">
        <f>IF('Indicator Data'!AB17="No data","x",ROUND(IF('Indicator Data'!AB17&gt;T$195,10,IF('Indicator Data'!AB17&lt;T$194,0,10-(T$195-'Indicator Data'!AB17)/(T$195-T$194)*10)),1))</f>
        <v>0.2</v>
      </c>
      <c r="U14" s="77">
        <f>IF('Indicator Data'!AA17="No data","x",ROUND(IF('Indicator Data'!AA17&gt;U$195,10,IF('Indicator Data'!AA17&lt;U$194,0,10-(U$195-'Indicator Data'!AA17)/(U$195-U$194)*10)),1))</f>
        <v>0.2</v>
      </c>
      <c r="V14" s="77" t="str">
        <f>IF('Indicator Data'!AE17="No data","x",ROUND(IF('Indicator Data'!AE17&gt;V$195,10,IF('Indicator Data'!AE17&lt;V$194,0,10-(V$195-'Indicator Data'!AE17)/(V$195-V$194)*10)),1))</f>
        <v>x</v>
      </c>
      <c r="W14" s="78">
        <f t="shared" si="0"/>
        <v>0.2</v>
      </c>
      <c r="X14" s="77">
        <f>IF('Indicator Data'!W17="No data","x",ROUND(IF('Indicator Data'!W17&gt;X$195,10,IF('Indicator Data'!W17&lt;X$194,0,10-(X$195-'Indicator Data'!W17)/(X$195-X$194)*10)),1))</f>
        <v>0.6</v>
      </c>
      <c r="Y14" s="77" t="str">
        <f>IF('Indicator Data'!X17="No data","x",ROUND(IF('Indicator Data'!X17&gt;Y$195,10,IF('Indicator Data'!X17&lt;Y$194,0,10-(Y$195-'Indicator Data'!X17)/(Y$195-Y$194)*10)),1))</f>
        <v>x</v>
      </c>
      <c r="Z14" s="78">
        <f t="shared" si="10"/>
        <v>0.6</v>
      </c>
      <c r="AA14" s="92">
        <f>('Indicator Data'!AJ17+'Indicator Data'!AI17*0.5+'Indicator Data'!AH17*0.25)/1000</f>
        <v>0</v>
      </c>
      <c r="AB14" s="83">
        <f>AA14*1000/'Indicator Data'!BC17</f>
        <v>0</v>
      </c>
      <c r="AC14" s="78">
        <f t="shared" si="11"/>
        <v>0</v>
      </c>
      <c r="AD14" s="77">
        <f>IF('Indicator Data'!AN17="No data","x",ROUND(IF('Indicator Data'!AN17&lt;$AD$194,10,IF('Indicator Data'!AN17&gt;$AD$195,0,($AD$195-'Indicator Data'!AN17)/($AD$195-$AD$194)*10)),1))</f>
        <v>1.5</v>
      </c>
      <c r="AE14" s="77">
        <f>IF('Indicator Data'!AO17="No data","x",ROUND(IF('Indicator Data'!AO17&gt;$AE$195,10,IF('Indicator Data'!AO17&lt;$AE$194,0,10-($AE$195-'Indicator Data'!AO17)/($AE$195-$AE$194)*10)),1))</f>
        <v>0</v>
      </c>
      <c r="AF14" s="84">
        <f>IF('Indicator Data'!AP17="No data","x",ROUND(IF('Indicator Data'!AP17&gt;$AF$195,10,IF('Indicator Data'!AP17&lt;$AF$194,0,10-($AF$195-'Indicator Data'!AP17)/($AF$195-$AF$194)*10)),1))</f>
        <v>1.4</v>
      </c>
      <c r="AG14" s="84">
        <f>IF('Indicator Data'!AQ17="No data","x",ROUND(IF('Indicator Data'!AQ17&gt;$AG$195,10,IF('Indicator Data'!AQ17&lt;$AG$194,0,10-($AG$195-'Indicator Data'!AQ17)/($AG$195-$AG$194)*10)),1))</f>
        <v>9.3000000000000007</v>
      </c>
      <c r="AH14" s="77">
        <f t="shared" si="12"/>
        <v>3</v>
      </c>
      <c r="AI14" s="78">
        <f t="shared" si="13"/>
        <v>1.5</v>
      </c>
      <c r="AJ14" s="85">
        <f t="shared" si="14"/>
        <v>0.6</v>
      </c>
      <c r="AK14" s="86">
        <f t="shared" si="1"/>
        <v>0.9</v>
      </c>
    </row>
    <row r="15" spans="1:37" s="4" customFormat="1" x14ac:dyDescent="0.25">
      <c r="A15" s="131" t="s">
        <v>25</v>
      </c>
      <c r="B15" s="63" t="s">
        <v>24</v>
      </c>
      <c r="C15" s="77">
        <f>ROUND(IF('Indicator Data'!Q18="No data",IF((0.1233*LN('Indicator Data'!BB18)-0.4559)&gt;C$195,0,IF((0.1233*LN('Indicator Data'!BB18)-0.4559)&lt;C$194,10,(C$195-(0.1233*LN('Indicator Data'!BB18)-0.4559))/(C$195-C$194)*10)),IF('Indicator Data'!Q18&gt;C$195,0,IF('Indicator Data'!Q18&lt;C$194,10,(C$195-'Indicator Data'!Q18)/(C$195-C$194)*10))),1)</f>
        <v>5.7</v>
      </c>
      <c r="D15" s="77">
        <f>IF('Indicator Data'!R18="No data","x",ROUND((IF(LOG('Indicator Data'!R18*1000)&gt;D$195,10,IF(LOG('Indicator Data'!R18*1000)&lt;D$194,0,10-(D$195-LOG('Indicator Data'!R18*1000))/(D$195-D$194)*10))),1))</f>
        <v>8.4</v>
      </c>
      <c r="E15" s="78">
        <f t="shared" si="2"/>
        <v>7.3</v>
      </c>
      <c r="F15" s="77">
        <f>IF('Indicator Data'!AF18="No data","x",ROUND(IF('Indicator Data'!AF18&gt;F$195,10,IF('Indicator Data'!AF18&lt;F$194,0,10-(F$195-'Indicator Data'!AF18)/(F$195-F$194)*10)),1))</f>
        <v>6.9</v>
      </c>
      <c r="G15" s="77">
        <f>IF('Indicator Data'!AG18="No data","x",ROUND(IF('Indicator Data'!AG18&gt;G$195,10,IF('Indicator Data'!AG18&lt;G$194,0,10-(G$195-'Indicator Data'!AG18)/(G$195-G$194)*10)),1))</f>
        <v>1.9</v>
      </c>
      <c r="H15" s="78">
        <f t="shared" si="3"/>
        <v>4.4000000000000004</v>
      </c>
      <c r="I15" s="79">
        <f>SUM(IF('Indicator Data'!S18=0,0,'Indicator Data'!S18/1000000),SUM('Indicator Data'!T18:U18))</f>
        <v>3387.3547330000001</v>
      </c>
      <c r="J15" s="79">
        <f>I15/'Indicator Data'!BC18*1000000</f>
        <v>20.57059573129597</v>
      </c>
      <c r="K15" s="77">
        <f t="shared" si="4"/>
        <v>0.4</v>
      </c>
      <c r="L15" s="77">
        <f>IF('Indicator Data'!V18="No data","x",ROUND(IF('Indicator Data'!V18&gt;L$195,10,IF('Indicator Data'!V18&lt;L$194,0,10-(L$195-'Indicator Data'!V18)/(L$195-L$194)*10)),1))</f>
        <v>0.7</v>
      </c>
      <c r="M15" s="78">
        <f t="shared" si="5"/>
        <v>0.6</v>
      </c>
      <c r="N15" s="80">
        <f t="shared" si="6"/>
        <v>4.9000000000000004</v>
      </c>
      <c r="O15" s="92">
        <f>IF(AND('Indicator Data'!AK18="No data",'Indicator Data'!AL18="No data"),0,SUM('Indicator Data'!AK18:AM18)/1000)</f>
        <v>1323.2449999999999</v>
      </c>
      <c r="P15" s="77">
        <f t="shared" si="7"/>
        <v>10</v>
      </c>
      <c r="Q15" s="81">
        <f>O15*1000/'Indicator Data'!BC18</f>
        <v>8.035750635526584E-3</v>
      </c>
      <c r="R15" s="77">
        <f t="shared" si="8"/>
        <v>5.3</v>
      </c>
      <c r="S15" s="82">
        <f t="shared" si="9"/>
        <v>7.7</v>
      </c>
      <c r="T15" s="77">
        <f>IF('Indicator Data'!AB18="No data","x",ROUND(IF('Indicator Data'!AB18&gt;T$195,10,IF('Indicator Data'!AB18&lt;T$194,0,10-(T$195-'Indicator Data'!AB18)/(T$195-T$194)*10)),1))</f>
        <v>0.2</v>
      </c>
      <c r="U15" s="77">
        <f>IF('Indicator Data'!AA18="No data","x",ROUND(IF('Indicator Data'!AA18&gt;U$195,10,IF('Indicator Data'!AA18&lt;U$194,0,10-(U$195-'Indicator Data'!AA18)/(U$195-U$194)*10)),1))</f>
        <v>4</v>
      </c>
      <c r="V15" s="77">
        <f>IF('Indicator Data'!AE18="No data","x",ROUND(IF('Indicator Data'!AE18&gt;V$195,10,IF('Indicator Data'!AE18&lt;V$194,0,10-(V$195-'Indicator Data'!AE18)/(V$195-V$194)*10)),1))</f>
        <v>1.2</v>
      </c>
      <c r="W15" s="78">
        <f t="shared" si="0"/>
        <v>1.8</v>
      </c>
      <c r="X15" s="77">
        <f>IF('Indicator Data'!W18="No data","x",ROUND(IF('Indicator Data'!W18&gt;X$195,10,IF('Indicator Data'!W18&lt;X$194,0,10-(X$195-'Indicator Data'!W18)/(X$195-X$194)*10)),1))</f>
        <v>2.6</v>
      </c>
      <c r="Y15" s="77">
        <f>IF('Indicator Data'!X18="No data","x",ROUND(IF('Indicator Data'!X18&gt;Y$195,10,IF('Indicator Data'!X18&lt;Y$194,0,10-(Y$195-'Indicator Data'!X18)/(Y$195-Y$194)*10)),1))</f>
        <v>7.2</v>
      </c>
      <c r="Z15" s="78">
        <f t="shared" si="10"/>
        <v>4.9000000000000004</v>
      </c>
      <c r="AA15" s="92">
        <f>('Indicator Data'!AJ18+'Indicator Data'!AI18*0.5+'Indicator Data'!AH18*0.25)/1000</f>
        <v>6523.4127500000004</v>
      </c>
      <c r="AB15" s="83">
        <f>AA15*1000/'Indicator Data'!BC18</f>
        <v>3.9615126565084112E-2</v>
      </c>
      <c r="AC15" s="78">
        <f t="shared" si="11"/>
        <v>4</v>
      </c>
      <c r="AD15" s="77">
        <f>IF('Indicator Data'!AN18="No data","x",ROUND(IF('Indicator Data'!AN18&lt;$AD$194,10,IF('Indicator Data'!AN18&gt;$AD$195,0,($AD$195-'Indicator Data'!AN18)/($AD$195-$AD$194)*10)),1))</f>
        <v>5.5</v>
      </c>
      <c r="AE15" s="77">
        <f>IF('Indicator Data'!AO18="No data","x",ROUND(IF('Indicator Data'!AO18&gt;$AE$195,10,IF('Indicator Data'!AO18&lt;$AE$194,0,10-($AE$195-'Indicator Data'!AO18)/($AE$195-$AE$194)*10)),1))</f>
        <v>3.4</v>
      </c>
      <c r="AF15" s="84">
        <f>IF('Indicator Data'!AP18="No data","x",ROUND(IF('Indicator Data'!AP18&gt;$AF$195,10,IF('Indicator Data'!AP18&lt;$AF$194,0,10-($AF$195-'Indicator Data'!AP18)/($AF$195-$AF$194)*10)),1))</f>
        <v>7.8</v>
      </c>
      <c r="AG15" s="84">
        <f>IF('Indicator Data'!AQ18="No data","x",ROUND(IF('Indicator Data'!AQ18&gt;$AG$195,10,IF('Indicator Data'!AQ18&lt;$AG$194,0,10-($AG$195-'Indicator Data'!AQ18)/($AG$195-$AG$194)*10)),1))</f>
        <v>2.2999999999999998</v>
      </c>
      <c r="AH15" s="77">
        <f t="shared" si="12"/>
        <v>6.7</v>
      </c>
      <c r="AI15" s="78">
        <f t="shared" si="13"/>
        <v>5.2</v>
      </c>
      <c r="AJ15" s="85">
        <f t="shared" si="14"/>
        <v>4.0999999999999996</v>
      </c>
      <c r="AK15" s="86">
        <f t="shared" si="1"/>
        <v>6.2</v>
      </c>
    </row>
    <row r="16" spans="1:37" s="4" customFormat="1" x14ac:dyDescent="0.25">
      <c r="A16" s="131" t="s">
        <v>27</v>
      </c>
      <c r="B16" s="63" t="s">
        <v>26</v>
      </c>
      <c r="C16" s="77">
        <f>ROUND(IF('Indicator Data'!Q19="No data",IF((0.1233*LN('Indicator Data'!BB19)-0.4559)&gt;C$195,0,IF((0.1233*LN('Indicator Data'!BB19)-0.4559)&lt;C$194,10,(C$195-(0.1233*LN('Indicator Data'!BB19)-0.4559))/(C$195-C$194)*10)),IF('Indicator Data'!Q19&gt;C$195,0,IF('Indicator Data'!Q19&lt;C$194,10,(C$195-'Indicator Data'!Q19)/(C$195-C$194)*10))),1)</f>
        <v>2.4</v>
      </c>
      <c r="D16" s="77">
        <f>IF('Indicator Data'!R19="No data","x",ROUND((IF(LOG('Indicator Data'!R19*1000)&gt;D$195,10,IF(LOG('Indicator Data'!R19*1000)&lt;D$194,0,10-(D$195-LOG('Indicator Data'!R19*1000))/(D$195-D$194)*10))),1))</f>
        <v>2.2999999999999998</v>
      </c>
      <c r="E16" s="78">
        <f t="shared" si="2"/>
        <v>2.4</v>
      </c>
      <c r="F16" s="77">
        <f>IF('Indicator Data'!AF19="No data","x",ROUND(IF('Indicator Data'!AF19&gt;F$195,10,IF('Indicator Data'!AF19&lt;F$194,0,10-(F$195-'Indicator Data'!AF19)/(F$195-F$194)*10)),1))</f>
        <v>3.9</v>
      </c>
      <c r="G16" s="77">
        <f>IF('Indicator Data'!AG19="No data","x",ROUND(IF('Indicator Data'!AG19&gt;G$195,10,IF('Indicator Data'!AG19&lt;G$194,0,10-(G$195-'Indicator Data'!AG19)/(G$195-G$194)*10)),1))</f>
        <v>5.5</v>
      </c>
      <c r="H16" s="78">
        <f t="shared" si="3"/>
        <v>4.7</v>
      </c>
      <c r="I16" s="79">
        <f>SUM(IF('Indicator Data'!S19=0,0,'Indicator Data'!S19/1000000),SUM('Indicator Data'!T19:U19))</f>
        <v>2.1755429999999998</v>
      </c>
      <c r="J16" s="79">
        <f>I16/'Indicator Data'!BC19*1000000</f>
        <v>7.6142748644647353</v>
      </c>
      <c r="K16" s="77">
        <f t="shared" si="4"/>
        <v>0.2</v>
      </c>
      <c r="L16" s="77" t="str">
        <f>IF('Indicator Data'!V19="No data","x",ROUND(IF('Indicator Data'!V19&gt;L$195,10,IF('Indicator Data'!V19&lt;L$194,0,10-(L$195-'Indicator Data'!V19)/(L$195-L$194)*10)),1))</f>
        <v>x</v>
      </c>
      <c r="M16" s="78">
        <f t="shared" si="5"/>
        <v>0.2</v>
      </c>
      <c r="N16" s="80">
        <f t="shared" si="6"/>
        <v>2.4</v>
      </c>
      <c r="O16" s="92">
        <f>IF(AND('Indicator Data'!AK19="No data",'Indicator Data'!AL19="No data"),0,SUM('Indicator Data'!AK19:AM19)/1000)</f>
        <v>1E-3</v>
      </c>
      <c r="P16" s="77">
        <f t="shared" si="7"/>
        <v>0</v>
      </c>
      <c r="Q16" s="81">
        <f>O16*1000/'Indicator Data'!BC19</f>
        <v>3.4999422509528594E-6</v>
      </c>
      <c r="R16" s="77">
        <f t="shared" si="8"/>
        <v>0</v>
      </c>
      <c r="S16" s="82">
        <f t="shared" si="9"/>
        <v>0</v>
      </c>
      <c r="T16" s="77">
        <f>IF('Indicator Data'!AB19="No data","x",ROUND(IF('Indicator Data'!AB19&gt;T$195,10,IF('Indicator Data'!AB19&lt;T$194,0,10-(T$195-'Indicator Data'!AB19)/(T$195-T$194)*10)),1))</f>
        <v>2.6</v>
      </c>
      <c r="U16" s="77">
        <f>IF('Indicator Data'!AA19="No data","x",ROUND(IF('Indicator Data'!AA19&gt;U$195,10,IF('Indicator Data'!AA19&lt;U$194,0,10-(U$195-'Indicator Data'!AA19)/(U$195-U$194)*10)),1))</f>
        <v>0</v>
      </c>
      <c r="V16" s="77" t="str">
        <f>IF('Indicator Data'!AE19="No data","x",ROUND(IF('Indicator Data'!AE19&gt;V$195,10,IF('Indicator Data'!AE19&lt;V$194,0,10-(V$195-'Indicator Data'!AE19)/(V$195-V$194)*10)),1))</f>
        <v>x</v>
      </c>
      <c r="W16" s="78">
        <f t="shared" si="0"/>
        <v>1.3</v>
      </c>
      <c r="X16" s="77">
        <f>IF('Indicator Data'!W19="No data","x",ROUND(IF('Indicator Data'!W19&gt;X$195,10,IF('Indicator Data'!W19&lt;X$194,0,10-(X$195-'Indicator Data'!W19)/(X$195-X$194)*10)),1))</f>
        <v>0.9</v>
      </c>
      <c r="Y16" s="77">
        <f>IF('Indicator Data'!X19="No data","x",ROUND(IF('Indicator Data'!X19&gt;Y$195,10,IF('Indicator Data'!X19&lt;Y$194,0,10-(Y$195-'Indicator Data'!X19)/(Y$195-Y$194)*10)),1))</f>
        <v>0.8</v>
      </c>
      <c r="Z16" s="78">
        <f t="shared" si="10"/>
        <v>0.9</v>
      </c>
      <c r="AA16" s="92">
        <f>('Indicator Data'!AJ19+'Indicator Data'!AI19*0.5+'Indicator Data'!AH19*0.25)/1000</f>
        <v>0</v>
      </c>
      <c r="AB16" s="83">
        <f>AA16*1000/'Indicator Data'!BC19</f>
        <v>0</v>
      </c>
      <c r="AC16" s="78">
        <f t="shared" si="11"/>
        <v>0</v>
      </c>
      <c r="AD16" s="77">
        <f>IF('Indicator Data'!AN19="No data","x",ROUND(IF('Indicator Data'!AN19&lt;$AD$194,10,IF('Indicator Data'!AN19&gt;$AD$195,0,($AD$195-'Indicator Data'!AN19)/($AD$195-$AD$194)*10)),1))</f>
        <v>4.0999999999999996</v>
      </c>
      <c r="AE16" s="77">
        <f>IF('Indicator Data'!AO19="No data","x",ROUND(IF('Indicator Data'!AO19&gt;$AE$195,10,IF('Indicator Data'!AO19&lt;$AE$194,0,10-($AE$195-'Indicator Data'!AO19)/($AE$195-$AE$194)*10)),1))</f>
        <v>0</v>
      </c>
      <c r="AF16" s="84">
        <f>IF('Indicator Data'!AP19="No data","x",ROUND(IF('Indicator Data'!AP19&gt;$AF$195,10,IF('Indicator Data'!AP19&lt;$AF$194,0,10-($AF$195-'Indicator Data'!AP19)/($AF$195-$AF$194)*10)),1))</f>
        <v>1.5</v>
      </c>
      <c r="AG16" s="84">
        <f>IF('Indicator Data'!AQ19="No data","x",ROUND(IF('Indicator Data'!AQ19&gt;$AG$195,10,IF('Indicator Data'!AQ19&lt;$AG$194,0,10-($AG$195-'Indicator Data'!AQ19)/($AG$195-$AG$194)*10)),1))</f>
        <v>2.7</v>
      </c>
      <c r="AH16" s="77">
        <f t="shared" si="12"/>
        <v>1.7</v>
      </c>
      <c r="AI16" s="78">
        <f t="shared" si="13"/>
        <v>1.9</v>
      </c>
      <c r="AJ16" s="85">
        <f t="shared" si="14"/>
        <v>1</v>
      </c>
      <c r="AK16" s="86">
        <f t="shared" si="1"/>
        <v>0.5</v>
      </c>
    </row>
    <row r="17" spans="1:37" s="4" customFormat="1" x14ac:dyDescent="0.25">
      <c r="A17" s="131" t="s">
        <v>29</v>
      </c>
      <c r="B17" s="63" t="s">
        <v>28</v>
      </c>
      <c r="C17" s="77">
        <f>ROUND(IF('Indicator Data'!Q20="No data",IF((0.1233*LN('Indicator Data'!BB20)-0.4559)&gt;C$195,0,IF((0.1233*LN('Indicator Data'!BB20)-0.4559)&lt;C$194,10,(C$195-(0.1233*LN('Indicator Data'!BB20)-0.4559))/(C$195-C$194)*10)),IF('Indicator Data'!Q20&gt;C$195,0,IF('Indicator Data'!Q20&lt;C$194,10,(C$195-'Indicator Data'!Q20)/(C$195-C$194)*10))),1)</f>
        <v>2.4</v>
      </c>
      <c r="D17" s="77">
        <f>IF('Indicator Data'!R20="No data","x",ROUND((IF(LOG('Indicator Data'!R20*1000)&gt;D$195,10,IF(LOG('Indicator Data'!R20*1000)&lt;D$194,0,10-(D$195-LOG('Indicator Data'!R20*1000))/(D$195-D$194)*10))),1))</f>
        <v>0.6</v>
      </c>
      <c r="E17" s="78">
        <f t="shared" si="2"/>
        <v>1.5</v>
      </c>
      <c r="F17" s="77">
        <f>IF('Indicator Data'!AF20="No data","x",ROUND(IF('Indicator Data'!AF20&gt;F$195,10,IF('Indicator Data'!AF20&lt;F$194,0,10-(F$195-'Indicator Data'!AF20)/(F$195-F$194)*10)),1))</f>
        <v>1.9</v>
      </c>
      <c r="G17" s="77">
        <f>IF('Indicator Data'!AG20="No data","x",ROUND(IF('Indicator Data'!AG20&gt;G$195,10,IF('Indicator Data'!AG20&lt;G$194,0,10-(G$195-'Indicator Data'!AG20)/(G$195-G$194)*10)),1))</f>
        <v>0.5</v>
      </c>
      <c r="H17" s="78">
        <f t="shared" si="3"/>
        <v>1.2</v>
      </c>
      <c r="I17" s="79">
        <f>SUM(IF('Indicator Data'!S20=0,0,'Indicator Data'!S20/1000000),SUM('Indicator Data'!T20:U20))</f>
        <v>114.961879</v>
      </c>
      <c r="J17" s="79">
        <f>I17/'Indicator Data'!BC20*1000000</f>
        <v>12.091227429893641</v>
      </c>
      <c r="K17" s="77">
        <f t="shared" si="4"/>
        <v>0.2</v>
      </c>
      <c r="L17" s="77">
        <f>IF('Indicator Data'!V20="No data","x",ROUND(IF('Indicator Data'!V20&gt;L$195,10,IF('Indicator Data'!V20&lt;L$194,0,10-(L$195-'Indicator Data'!V20)/(L$195-L$194)*10)),1))</f>
        <v>0</v>
      </c>
      <c r="M17" s="78">
        <f t="shared" si="5"/>
        <v>0.1</v>
      </c>
      <c r="N17" s="80">
        <f t="shared" si="6"/>
        <v>1.1000000000000001</v>
      </c>
      <c r="O17" s="92">
        <f>IF(AND('Indicator Data'!AK20="No data",'Indicator Data'!AL20="No data"),0,SUM('Indicator Data'!AK20:AM20)/1000)</f>
        <v>2.16</v>
      </c>
      <c r="P17" s="77">
        <f t="shared" si="7"/>
        <v>1.1000000000000001</v>
      </c>
      <c r="Q17" s="81">
        <f>O17*1000/'Indicator Data'!BC20</f>
        <v>2.271801007059937E-4</v>
      </c>
      <c r="R17" s="77">
        <f t="shared" si="8"/>
        <v>2.2000000000000002</v>
      </c>
      <c r="S17" s="82">
        <f t="shared" si="9"/>
        <v>1.7</v>
      </c>
      <c r="T17" s="77">
        <f>IF('Indicator Data'!AB20="No data","x",ROUND(IF('Indicator Data'!AB20&gt;T$195,10,IF('Indicator Data'!AB20&lt;T$194,0,10-(T$195-'Indicator Data'!AB20)/(T$195-T$194)*10)),1))</f>
        <v>0.8</v>
      </c>
      <c r="U17" s="77">
        <f>IF('Indicator Data'!AA20="No data","x",ROUND(IF('Indicator Data'!AA20&gt;U$195,10,IF('Indicator Data'!AA20&lt;U$194,0,10-(U$195-'Indicator Data'!AA20)/(U$195-U$194)*10)),1))</f>
        <v>0.9</v>
      </c>
      <c r="V17" s="77" t="str">
        <f>IF('Indicator Data'!AE20="No data","x",ROUND(IF('Indicator Data'!AE20&gt;V$195,10,IF('Indicator Data'!AE20&lt;V$194,0,10-(V$195-'Indicator Data'!AE20)/(V$195-V$194)*10)),1))</f>
        <v>x</v>
      </c>
      <c r="W17" s="78">
        <f t="shared" si="0"/>
        <v>0.9</v>
      </c>
      <c r="X17" s="77">
        <f>IF('Indicator Data'!W20="No data","x",ROUND(IF('Indicator Data'!W20&gt;X$195,10,IF('Indicator Data'!W20&lt;X$194,0,10-(X$195-'Indicator Data'!W20)/(X$195-X$194)*10)),1))</f>
        <v>0.3</v>
      </c>
      <c r="Y17" s="77" t="str">
        <f>IF('Indicator Data'!X20="No data","x",ROUND(IF('Indicator Data'!X20&gt;Y$195,10,IF('Indicator Data'!X20&lt;Y$194,0,10-(Y$195-'Indicator Data'!X20)/(Y$195-Y$194)*10)),1))</f>
        <v>x</v>
      </c>
      <c r="Z17" s="78">
        <f t="shared" si="10"/>
        <v>0.3</v>
      </c>
      <c r="AA17" s="92">
        <f>('Indicator Data'!AJ20+'Indicator Data'!AI20*0.5+'Indicator Data'!AH20*0.25)/1000</f>
        <v>75.269499999999994</v>
      </c>
      <c r="AB17" s="83">
        <f>AA17*1000/'Indicator Data'!BC20</f>
        <v>7.9165428657823125E-3</v>
      </c>
      <c r="AC17" s="78">
        <f t="shared" si="11"/>
        <v>0.8</v>
      </c>
      <c r="AD17" s="77">
        <f>IF('Indicator Data'!AN20="No data","x",ROUND(IF('Indicator Data'!AN20&lt;$AD$194,10,IF('Indicator Data'!AN20&gt;$AD$195,0,($AD$195-'Indicator Data'!AN20)/($AD$195-$AD$194)*10)),1))</f>
        <v>2.5</v>
      </c>
      <c r="AE17" s="77">
        <f>IF('Indicator Data'!AO20="No data","x",ROUND(IF('Indicator Data'!AO20&gt;$AE$195,10,IF('Indicator Data'!AO20&lt;$AE$194,0,10-($AE$195-'Indicator Data'!AO20)/($AE$195-$AE$194)*10)),1))</f>
        <v>0</v>
      </c>
      <c r="AF17" s="84">
        <f>IF('Indicator Data'!AP20="No data","x",ROUND(IF('Indicator Data'!AP20&gt;$AF$195,10,IF('Indicator Data'!AP20&lt;$AF$194,0,10-($AF$195-'Indicator Data'!AP20)/($AF$195-$AF$194)*10)),1))</f>
        <v>4.8</v>
      </c>
      <c r="AG17" s="84" t="str">
        <f>IF('Indicator Data'!AQ20="No data","x",ROUND(IF('Indicator Data'!AQ20&gt;$AG$195,10,IF('Indicator Data'!AQ20&lt;$AG$194,0,10-($AG$195-'Indicator Data'!AQ20)/($AG$195-$AG$194)*10)),1))</f>
        <v>x</v>
      </c>
      <c r="AH17" s="77">
        <f t="shared" si="12"/>
        <v>4.8</v>
      </c>
      <c r="AI17" s="78">
        <f t="shared" si="13"/>
        <v>2.4</v>
      </c>
      <c r="AJ17" s="85">
        <f t="shared" si="14"/>
        <v>1.1000000000000001</v>
      </c>
      <c r="AK17" s="86">
        <f t="shared" si="1"/>
        <v>1.4</v>
      </c>
    </row>
    <row r="18" spans="1:37" s="4" customFormat="1" x14ac:dyDescent="0.25">
      <c r="A18" s="131" t="s">
        <v>31</v>
      </c>
      <c r="B18" s="63" t="s">
        <v>30</v>
      </c>
      <c r="C18" s="77">
        <f>ROUND(IF('Indicator Data'!Q21="No data",IF((0.1233*LN('Indicator Data'!BB21)-0.4559)&gt;C$195,0,IF((0.1233*LN('Indicator Data'!BB21)-0.4559)&lt;C$194,10,(C$195-(0.1233*LN('Indicator Data'!BB21)-0.4559))/(C$195-C$194)*10)),IF('Indicator Data'!Q21&gt;C$195,0,IF('Indicator Data'!Q21&lt;C$194,10,(C$195-'Indicator Data'!Q21)/(C$195-C$194)*10))),1)</f>
        <v>0.8</v>
      </c>
      <c r="D18" s="77" t="str">
        <f>IF('Indicator Data'!R21="No data","x",ROUND((IF(LOG('Indicator Data'!R21*1000)&gt;D$195,10,IF(LOG('Indicator Data'!R21*1000)&lt;D$194,0,10-(D$195-LOG('Indicator Data'!R21*1000))/(D$195-D$194)*10))),1))</f>
        <v>x</v>
      </c>
      <c r="E18" s="78">
        <f t="shared" si="2"/>
        <v>0.8</v>
      </c>
      <c r="F18" s="77">
        <f>IF('Indicator Data'!AF21="No data","x",ROUND(IF('Indicator Data'!AF21&gt;F$195,10,IF('Indicator Data'!AF21&lt;F$194,0,10-(F$195-'Indicator Data'!AF21)/(F$195-F$194)*10)),1))</f>
        <v>1</v>
      </c>
      <c r="G18" s="77">
        <f>IF('Indicator Data'!AG21="No data","x",ROUND(IF('Indicator Data'!AG21&gt;G$195,10,IF('Indicator Data'!AG21&lt;G$194,0,10-(G$195-'Indicator Data'!AG21)/(G$195-G$194)*10)),1))</f>
        <v>0.6</v>
      </c>
      <c r="H18" s="78">
        <f t="shared" si="3"/>
        <v>0.8</v>
      </c>
      <c r="I18" s="79">
        <f>SUM(IF('Indicator Data'!S21=0,0,'Indicator Data'!S21/1000000),SUM('Indicator Data'!T21:U21))</f>
        <v>1.516729</v>
      </c>
      <c r="J18" s="79">
        <f>I18/'Indicator Data'!BC21*1000000</f>
        <v>0.13337319122608132</v>
      </c>
      <c r="K18" s="77">
        <f t="shared" si="4"/>
        <v>0</v>
      </c>
      <c r="L18" s="77" t="str">
        <f>IF('Indicator Data'!V21="No data","x",ROUND(IF('Indicator Data'!V21&gt;L$195,10,IF('Indicator Data'!V21&lt;L$194,0,10-(L$195-'Indicator Data'!V21)/(L$195-L$194)*10)),1))</f>
        <v>x</v>
      </c>
      <c r="M18" s="78">
        <f t="shared" si="5"/>
        <v>0</v>
      </c>
      <c r="N18" s="80">
        <f t="shared" si="6"/>
        <v>0.6</v>
      </c>
      <c r="O18" s="92">
        <f>IF(AND('Indicator Data'!AK21="No data",'Indicator Data'!AL21="No data"),0,SUM('Indicator Data'!AK21:AM21)/1000)</f>
        <v>42.167999999999999</v>
      </c>
      <c r="P18" s="77">
        <f t="shared" si="7"/>
        <v>5.4</v>
      </c>
      <c r="Q18" s="81">
        <f>O18*1000/'Indicator Data'!BC21</f>
        <v>3.7080326990658165E-3</v>
      </c>
      <c r="R18" s="77">
        <f t="shared" si="8"/>
        <v>4.4000000000000004</v>
      </c>
      <c r="S18" s="82">
        <f t="shared" si="9"/>
        <v>4.9000000000000004</v>
      </c>
      <c r="T18" s="77" t="str">
        <f>IF('Indicator Data'!AB21="No data","x",ROUND(IF('Indicator Data'!AB21&gt;T$195,10,IF('Indicator Data'!AB21&lt;T$194,0,10-(T$195-'Indicator Data'!AB21)/(T$195-T$194)*10)),1))</f>
        <v>x</v>
      </c>
      <c r="U18" s="77">
        <f>IF('Indicator Data'!AA21="No data","x",ROUND(IF('Indicator Data'!AA21&gt;U$195,10,IF('Indicator Data'!AA21&lt;U$194,0,10-(U$195-'Indicator Data'!AA21)/(U$195-U$194)*10)),1))</f>
        <v>0.2</v>
      </c>
      <c r="V18" s="77" t="str">
        <f>IF('Indicator Data'!AE21="No data","x",ROUND(IF('Indicator Data'!AE21&gt;V$195,10,IF('Indicator Data'!AE21&lt;V$194,0,10-(V$195-'Indicator Data'!AE21)/(V$195-V$194)*10)),1))</f>
        <v>x</v>
      </c>
      <c r="W18" s="78">
        <f t="shared" si="0"/>
        <v>0.2</v>
      </c>
      <c r="X18" s="77">
        <f>IF('Indicator Data'!W21="No data","x",ROUND(IF('Indicator Data'!W21&gt;X$195,10,IF('Indicator Data'!W21&lt;X$194,0,10-(X$195-'Indicator Data'!W21)/(X$195-X$194)*10)),1))</f>
        <v>0.3</v>
      </c>
      <c r="Y18" s="77" t="str">
        <f>IF('Indicator Data'!X21="No data","x",ROUND(IF('Indicator Data'!X21&gt;Y$195,10,IF('Indicator Data'!X21&lt;Y$194,0,10-(Y$195-'Indicator Data'!X21)/(Y$195-Y$194)*10)),1))</f>
        <v>x</v>
      </c>
      <c r="Z18" s="78">
        <f t="shared" si="10"/>
        <v>0.3</v>
      </c>
      <c r="AA18" s="92">
        <f>('Indicator Data'!AJ21+'Indicator Data'!AI21*0.5+'Indicator Data'!AH21*0.25)/1000</f>
        <v>0</v>
      </c>
      <c r="AB18" s="83">
        <f>AA18*1000/'Indicator Data'!BC21</f>
        <v>0</v>
      </c>
      <c r="AC18" s="78">
        <f t="shared" si="11"/>
        <v>0</v>
      </c>
      <c r="AD18" s="77">
        <f>IF('Indicator Data'!AN21="No data","x",ROUND(IF('Indicator Data'!AN21&lt;$AD$194,10,IF('Indicator Data'!AN21&gt;$AD$195,0,($AD$195-'Indicator Data'!AN21)/($AD$195-$AD$194)*10)),1))</f>
        <v>0.1</v>
      </c>
      <c r="AE18" s="77">
        <f>IF('Indicator Data'!AO21="No data","x",ROUND(IF('Indicator Data'!AO21&gt;$AE$195,10,IF('Indicator Data'!AO21&lt;$AE$194,0,10-($AE$195-'Indicator Data'!AO21)/($AE$195-$AE$194)*10)),1))</f>
        <v>0</v>
      </c>
      <c r="AF18" s="84">
        <f>IF('Indicator Data'!AP21="No data","x",ROUND(IF('Indicator Data'!AP21&gt;$AF$195,10,IF('Indicator Data'!AP21&lt;$AF$194,0,10-($AF$195-'Indicator Data'!AP21)/($AF$195-$AF$194)*10)),1))</f>
        <v>0.8</v>
      </c>
      <c r="AG18" s="84">
        <f>IF('Indicator Data'!AQ21="No data","x",ROUND(IF('Indicator Data'!AQ21&gt;$AG$195,10,IF('Indicator Data'!AQ21&lt;$AG$194,0,10-($AG$195-'Indicator Data'!AQ21)/($AG$195-$AG$194)*10)),1))</f>
        <v>3</v>
      </c>
      <c r="AH18" s="77">
        <f t="shared" si="12"/>
        <v>1.2</v>
      </c>
      <c r="AI18" s="78">
        <f t="shared" si="13"/>
        <v>0.4</v>
      </c>
      <c r="AJ18" s="85">
        <f t="shared" si="14"/>
        <v>0.2</v>
      </c>
      <c r="AK18" s="86">
        <f t="shared" si="1"/>
        <v>2.9</v>
      </c>
    </row>
    <row r="19" spans="1:37" s="4" customFormat="1" x14ac:dyDescent="0.25">
      <c r="A19" s="131" t="s">
        <v>33</v>
      </c>
      <c r="B19" s="63" t="s">
        <v>32</v>
      </c>
      <c r="C19" s="77">
        <f>ROUND(IF('Indicator Data'!Q22="No data",IF((0.1233*LN('Indicator Data'!BB22)-0.4559)&gt;C$195,0,IF((0.1233*LN('Indicator Data'!BB22)-0.4559)&lt;C$194,10,(C$195-(0.1233*LN('Indicator Data'!BB22)-0.4559))/(C$195-C$194)*10)),IF('Indicator Data'!Q22&gt;C$195,0,IF('Indicator Data'!Q22&lt;C$194,10,(C$195-'Indicator Data'!Q22)/(C$195-C$194)*10))),1)</f>
        <v>3.8</v>
      </c>
      <c r="D19" s="77">
        <f>IF('Indicator Data'!R22="No data","x",ROUND((IF(LOG('Indicator Data'!R22*1000)&gt;D$195,10,IF(LOG('Indicator Data'!R22*1000)&lt;D$194,0,10-(D$195-LOG('Indicator Data'!R22*1000))/(D$195-D$194)*10))),1))</f>
        <v>5.5</v>
      </c>
      <c r="E19" s="78">
        <f t="shared" si="2"/>
        <v>4.7</v>
      </c>
      <c r="F19" s="77">
        <f>IF('Indicator Data'!AF22="No data","x",ROUND(IF('Indicator Data'!AF22&gt;F$195,10,IF('Indicator Data'!AF22&lt;F$194,0,10-(F$195-'Indicator Data'!AF22)/(F$195-F$194)*10)),1))</f>
        <v>5</v>
      </c>
      <c r="G19" s="77">
        <f>IF('Indicator Data'!AG22="No data","x",ROUND(IF('Indicator Data'!AG22&gt;G$195,10,IF('Indicator Data'!AG22&lt;G$194,0,10-(G$195-'Indicator Data'!AG22)/(G$195-G$194)*10)),1))</f>
        <v>2.8</v>
      </c>
      <c r="H19" s="78">
        <f t="shared" si="3"/>
        <v>3.9</v>
      </c>
      <c r="I19" s="79">
        <f>SUM(IF('Indicator Data'!S22=0,0,'Indicator Data'!S22/1000000),SUM('Indicator Data'!T22:U22))</f>
        <v>10.675000000000001</v>
      </c>
      <c r="J19" s="79">
        <f>I19/'Indicator Data'!BC22*1000000</f>
        <v>28.490902928090829</v>
      </c>
      <c r="K19" s="77">
        <f t="shared" si="4"/>
        <v>0.6</v>
      </c>
      <c r="L19" s="77">
        <f>IF('Indicator Data'!V22="No data","x",ROUND(IF('Indicator Data'!V22&gt;L$195,10,IF('Indicator Data'!V22&lt;L$194,0,10-(L$195-'Indicator Data'!V22)/(L$195-L$194)*10)),1))</f>
        <v>1.4</v>
      </c>
      <c r="M19" s="78">
        <f t="shared" si="5"/>
        <v>1</v>
      </c>
      <c r="N19" s="80">
        <f t="shared" si="6"/>
        <v>3.6</v>
      </c>
      <c r="O19" s="92">
        <f>IF(AND('Indicator Data'!AK22="No data",'Indicator Data'!AL22="No data"),0,SUM('Indicator Data'!AK22:AM22)/1000)</f>
        <v>0</v>
      </c>
      <c r="P19" s="77">
        <f t="shared" si="7"/>
        <v>0</v>
      </c>
      <c r="Q19" s="81">
        <f>O19*1000/'Indicator Data'!BC22</f>
        <v>0</v>
      </c>
      <c r="R19" s="77">
        <f t="shared" si="8"/>
        <v>0</v>
      </c>
      <c r="S19" s="82">
        <f t="shared" si="9"/>
        <v>0</v>
      </c>
      <c r="T19" s="77">
        <f>IF('Indicator Data'!AB22="No data","x",ROUND(IF('Indicator Data'!AB22&gt;T$195,10,IF('Indicator Data'!AB22&lt;T$194,0,10-(T$195-'Indicator Data'!AB22)/(T$195-T$194)*10)),1))</f>
        <v>3.6</v>
      </c>
      <c r="U19" s="77">
        <f>IF('Indicator Data'!AA22="No data","x",ROUND(IF('Indicator Data'!AA22&gt;U$195,10,IF('Indicator Data'!AA22&lt;U$194,0,10-(U$195-'Indicator Data'!AA22)/(U$195-U$194)*10)),1))</f>
        <v>0.7</v>
      </c>
      <c r="V19" s="77">
        <f>IF('Indicator Data'!AE22="No data","x",ROUND(IF('Indicator Data'!AE22&gt;V$195,10,IF('Indicator Data'!AE22&lt;V$194,0,10-(V$195-'Indicator Data'!AE22)/(V$195-V$194)*10)),1))</f>
        <v>0</v>
      </c>
      <c r="W19" s="78">
        <f t="shared" si="0"/>
        <v>1.4</v>
      </c>
      <c r="X19" s="77">
        <f>IF('Indicator Data'!W22="No data","x",ROUND(IF('Indicator Data'!W22&gt;X$195,10,IF('Indicator Data'!W22&lt;X$194,0,10-(X$195-'Indicator Data'!W22)/(X$195-X$194)*10)),1))</f>
        <v>1.1000000000000001</v>
      </c>
      <c r="Y19" s="77">
        <f>IF('Indicator Data'!X22="No data","x",ROUND(IF('Indicator Data'!X22&gt;Y$195,10,IF('Indicator Data'!X22&lt;Y$194,0,10-(Y$195-'Indicator Data'!X22)/(Y$195-Y$194)*10)),1))</f>
        <v>1.4</v>
      </c>
      <c r="Z19" s="78">
        <f t="shared" si="10"/>
        <v>1.3</v>
      </c>
      <c r="AA19" s="92">
        <f>('Indicator Data'!AJ22+'Indicator Data'!AI22*0.5+'Indicator Data'!AH22*0.25)/1000</f>
        <v>2.5887500000000001</v>
      </c>
      <c r="AB19" s="83">
        <f>AA19*1000/'Indicator Data'!BC22</f>
        <v>6.9092107686271791E-3</v>
      </c>
      <c r="AC19" s="78">
        <f t="shared" si="11"/>
        <v>0.7</v>
      </c>
      <c r="AD19" s="77">
        <f>IF('Indicator Data'!AN22="No data","x",ROUND(IF('Indicator Data'!AN22&lt;$AD$194,10,IF('Indicator Data'!AN22&gt;$AD$195,0,($AD$195-'Indicator Data'!AN22)/($AD$195-$AD$194)*10)),1))</f>
        <v>3.6</v>
      </c>
      <c r="AE19" s="77">
        <f>IF('Indicator Data'!AO22="No data","x",ROUND(IF('Indicator Data'!AO22&gt;$AE$195,10,IF('Indicator Data'!AO22&lt;$AE$194,0,10-($AE$195-'Indicator Data'!AO22)/($AE$195-$AE$194)*10)),1))</f>
        <v>0.4</v>
      </c>
      <c r="AF19" s="84">
        <f>IF('Indicator Data'!AP22="No data","x",ROUND(IF('Indicator Data'!AP22&gt;$AF$195,10,IF('Indicator Data'!AP22&lt;$AF$194,0,10-($AF$195-'Indicator Data'!AP22)/($AF$195-$AF$194)*10)),1))</f>
        <v>2.2999999999999998</v>
      </c>
      <c r="AG19" s="84">
        <f>IF('Indicator Data'!AQ22="No data","x",ROUND(IF('Indicator Data'!AQ22&gt;$AG$195,10,IF('Indicator Data'!AQ22&lt;$AG$194,0,10-($AG$195-'Indicator Data'!AQ22)/($AG$195-$AG$194)*10)),1))</f>
        <v>10</v>
      </c>
      <c r="AH19" s="77">
        <f t="shared" si="12"/>
        <v>3.8</v>
      </c>
      <c r="AI19" s="78">
        <f t="shared" si="13"/>
        <v>2.6</v>
      </c>
      <c r="AJ19" s="85">
        <f t="shared" si="14"/>
        <v>1.5</v>
      </c>
      <c r="AK19" s="86">
        <f t="shared" si="1"/>
        <v>0.8</v>
      </c>
    </row>
    <row r="20" spans="1:37" s="4" customFormat="1" x14ac:dyDescent="0.25">
      <c r="A20" s="131" t="s">
        <v>35</v>
      </c>
      <c r="B20" s="63" t="s">
        <v>34</v>
      </c>
      <c r="C20" s="77">
        <f>ROUND(IF('Indicator Data'!Q23="No data",IF((0.1233*LN('Indicator Data'!BB23)-0.4559)&gt;C$195,0,IF((0.1233*LN('Indicator Data'!BB23)-0.4559)&lt;C$194,10,(C$195-(0.1233*LN('Indicator Data'!BB23)-0.4559))/(C$195-C$194)*10)),IF('Indicator Data'!Q23&gt;C$195,0,IF('Indicator Data'!Q23&lt;C$194,10,(C$195-'Indicator Data'!Q23)/(C$195-C$194)*10))),1)</f>
        <v>7.2</v>
      </c>
      <c r="D20" s="77">
        <f>IF('Indicator Data'!R23="No data","x",ROUND((IF(LOG('Indicator Data'!R23*1000)&gt;D$195,10,IF(LOG('Indicator Data'!R23*1000)&lt;D$194,0,10-(D$195-LOG('Indicator Data'!R23*1000))/(D$195-D$194)*10))),1))</f>
        <v>9.4</v>
      </c>
      <c r="E20" s="78">
        <f t="shared" si="2"/>
        <v>8.5</v>
      </c>
      <c r="F20" s="77">
        <f>IF('Indicator Data'!AF23="No data","x",ROUND(IF('Indicator Data'!AF23&gt;F$195,10,IF('Indicator Data'!AF23&lt;F$194,0,10-(F$195-'Indicator Data'!AF23)/(F$195-F$194)*10)),1))</f>
        <v>8.1999999999999993</v>
      </c>
      <c r="G20" s="77">
        <f>IF('Indicator Data'!AG23="No data","x",ROUND(IF('Indicator Data'!AG23&gt;G$195,10,IF('Indicator Data'!AG23&lt;G$194,0,10-(G$195-'Indicator Data'!AG23)/(G$195-G$194)*10)),1))</f>
        <v>4.5999999999999996</v>
      </c>
      <c r="H20" s="78">
        <f t="shared" si="3"/>
        <v>6.4</v>
      </c>
      <c r="I20" s="79">
        <f>SUM(IF('Indicator Data'!S23=0,0,'Indicator Data'!S23/1000000),SUM('Indicator Data'!T23:U23))</f>
        <v>409.73639100000003</v>
      </c>
      <c r="J20" s="79">
        <f>I20/'Indicator Data'!BC23*1000000</f>
        <v>36.663178530689649</v>
      </c>
      <c r="K20" s="77">
        <f t="shared" si="4"/>
        <v>0.7</v>
      </c>
      <c r="L20" s="77">
        <f>IF('Indicator Data'!V23="No data","x",ROUND(IF('Indicator Data'!V23&gt;L$195,10,IF('Indicator Data'!V23&lt;L$194,0,10-(L$195-'Indicator Data'!V23)/(L$195-L$194)*10)),1))</f>
        <v>3.8</v>
      </c>
      <c r="M20" s="78">
        <f t="shared" si="5"/>
        <v>2.2999999999999998</v>
      </c>
      <c r="N20" s="80">
        <f t="shared" si="6"/>
        <v>6.4</v>
      </c>
      <c r="O20" s="92">
        <f>IF(AND('Indicator Data'!AK23="No data",'Indicator Data'!AL23="No data"),0,SUM('Indicator Data'!AK23:AM23)/1000)</f>
        <v>1.0609999999999999</v>
      </c>
      <c r="P20" s="77">
        <f t="shared" si="7"/>
        <v>0.1</v>
      </c>
      <c r="Q20" s="81">
        <f>O20*1000/'Indicator Data'!BC23</f>
        <v>9.4938192641672665E-5</v>
      </c>
      <c r="R20" s="77">
        <f t="shared" si="8"/>
        <v>1.8</v>
      </c>
      <c r="S20" s="82">
        <f t="shared" si="9"/>
        <v>1</v>
      </c>
      <c r="T20" s="77">
        <f>IF('Indicator Data'!AB23="No data","x",ROUND(IF('Indicator Data'!AB23&gt;T$195,10,IF('Indicator Data'!AB23&lt;T$194,0,10-(T$195-'Indicator Data'!AB23)/(T$195-T$194)*10)),1))</f>
        <v>2</v>
      </c>
      <c r="U20" s="77">
        <f>IF('Indicator Data'!AA23="No data","x",ROUND(IF('Indicator Data'!AA23&gt;U$195,10,IF('Indicator Data'!AA23&lt;U$194,0,10-(U$195-'Indicator Data'!AA23)/(U$195-U$194)*10)),1))</f>
        <v>1.1000000000000001</v>
      </c>
      <c r="V20" s="77">
        <f>IF('Indicator Data'!AE23="No data","x",ROUND(IF('Indicator Data'!AE23&gt;V$195,10,IF('Indicator Data'!AE23&lt;V$194,0,10-(V$195-'Indicator Data'!AE23)/(V$195-V$194)*10)),1))</f>
        <v>6.7</v>
      </c>
      <c r="W20" s="78">
        <f t="shared" si="0"/>
        <v>3.3</v>
      </c>
      <c r="X20" s="77">
        <f>IF('Indicator Data'!W23="No data","x",ROUND(IF('Indicator Data'!W23&gt;X$195,10,IF('Indicator Data'!W23&lt;X$194,0,10-(X$195-'Indicator Data'!W23)/(X$195-X$194)*10)),1))</f>
        <v>7.5</v>
      </c>
      <c r="Y20" s="77">
        <f>IF('Indicator Data'!X23="No data","x",ROUND(IF('Indicator Data'!X23&gt;Y$195,10,IF('Indicator Data'!X23&lt;Y$194,0,10-(Y$195-'Indicator Data'!X23)/(Y$195-Y$194)*10)),1))</f>
        <v>4</v>
      </c>
      <c r="Z20" s="78">
        <f t="shared" si="10"/>
        <v>5.8</v>
      </c>
      <c r="AA20" s="92">
        <f>('Indicator Data'!AJ23+'Indicator Data'!AI23*0.5+'Indicator Data'!AH23*0.25)/1000</f>
        <v>7.0250000000000007E-2</v>
      </c>
      <c r="AB20" s="83">
        <f>AA20*1000/'Indicator Data'!BC23</f>
        <v>6.2859642159071671E-6</v>
      </c>
      <c r="AC20" s="78">
        <f t="shared" si="11"/>
        <v>0</v>
      </c>
      <c r="AD20" s="77">
        <f>IF('Indicator Data'!AN23="No data","x",ROUND(IF('Indicator Data'!AN23&lt;$AD$194,10,IF('Indicator Data'!AN23&gt;$AD$195,0,($AD$195-'Indicator Data'!AN23)/($AD$195-$AD$194)*10)),1))</f>
        <v>3.6</v>
      </c>
      <c r="AE20" s="77">
        <f>IF('Indicator Data'!AO23="No data","x",ROUND(IF('Indicator Data'!AO23&gt;$AE$195,10,IF('Indicator Data'!AO23&lt;$AE$194,0,10-($AE$195-'Indicator Data'!AO23)/($AE$195-$AE$194)*10)),1))</f>
        <v>1.8</v>
      </c>
      <c r="AF20" s="84">
        <f>IF('Indicator Data'!AP23="No data","x",ROUND(IF('Indicator Data'!AP23&gt;$AF$195,10,IF('Indicator Data'!AP23&lt;$AF$194,0,10-($AF$195-'Indicator Data'!AP23)/($AF$195-$AF$194)*10)),1))</f>
        <v>7.9</v>
      </c>
      <c r="AG20" s="84">
        <f>IF('Indicator Data'!AQ23="No data","x",ROUND(IF('Indicator Data'!AQ23&gt;$AG$195,10,IF('Indicator Data'!AQ23&lt;$AG$194,0,10-($AG$195-'Indicator Data'!AQ23)/($AG$195-$AG$194)*10)),1))</f>
        <v>10</v>
      </c>
      <c r="AH20" s="77">
        <f t="shared" si="12"/>
        <v>8.3000000000000007</v>
      </c>
      <c r="AI20" s="78">
        <f t="shared" si="13"/>
        <v>4.5999999999999996</v>
      </c>
      <c r="AJ20" s="85">
        <f t="shared" si="14"/>
        <v>3.7</v>
      </c>
      <c r="AK20" s="86">
        <f t="shared" si="1"/>
        <v>2.5</v>
      </c>
    </row>
    <row r="21" spans="1:37" s="4" customFormat="1" x14ac:dyDescent="0.25">
      <c r="A21" s="131" t="s">
        <v>37</v>
      </c>
      <c r="B21" s="63" t="s">
        <v>36</v>
      </c>
      <c r="C21" s="77">
        <f>ROUND(IF('Indicator Data'!Q24="No data",IF((0.1233*LN('Indicator Data'!BB24)-0.4559)&gt;C$195,0,IF((0.1233*LN('Indicator Data'!BB24)-0.4559)&lt;C$194,10,(C$195-(0.1233*LN('Indicator Data'!BB24)-0.4559))/(C$195-C$194)*10)),IF('Indicator Data'!Q24&gt;C$195,0,IF('Indicator Data'!Q24&lt;C$194,10,(C$195-'Indicator Data'!Q24)/(C$195-C$194)*10))),1)</f>
        <v>5.3</v>
      </c>
      <c r="D21" s="77">
        <f>IF('Indicator Data'!R24="No data","x",ROUND((IF(LOG('Indicator Data'!R24*1000)&gt;D$195,10,IF(LOG('Indicator Data'!R24*1000)&lt;D$194,0,10-(D$195-LOG('Indicator Data'!R24*1000))/(D$195-D$194)*10))),1))</f>
        <v>7.8</v>
      </c>
      <c r="E21" s="78">
        <f t="shared" si="2"/>
        <v>6.7</v>
      </c>
      <c r="F21" s="77">
        <f>IF('Indicator Data'!AF24="No data","x",ROUND(IF('Indicator Data'!AF24&gt;F$195,10,IF('Indicator Data'!AF24&lt;F$194,0,10-(F$195-'Indicator Data'!AF24)/(F$195-F$194)*10)),1))</f>
        <v>6.4</v>
      </c>
      <c r="G21" s="77">
        <f>IF('Indicator Data'!AG24="No data","x",ROUND(IF('Indicator Data'!AG24&gt;G$195,10,IF('Indicator Data'!AG24&lt;G$194,0,10-(G$195-'Indicator Data'!AG24)/(G$195-G$194)*10)),1))</f>
        <v>3.5</v>
      </c>
      <c r="H21" s="78">
        <f t="shared" si="3"/>
        <v>5</v>
      </c>
      <c r="I21" s="79">
        <f>SUM(IF('Indicator Data'!S24=0,0,'Indicator Data'!S24/1000000),SUM('Indicator Data'!T24:U24))</f>
        <v>68.990333000000007</v>
      </c>
      <c r="J21" s="79">
        <f>I21/'Indicator Data'!BC24*1000000</f>
        <v>85.425308007577925</v>
      </c>
      <c r="K21" s="77">
        <f t="shared" si="4"/>
        <v>1.7</v>
      </c>
      <c r="L21" s="77">
        <f>IF('Indicator Data'!V24="No data","x",ROUND(IF('Indicator Data'!V24&gt;L$195,10,IF('Indicator Data'!V24&lt;L$194,0,10-(L$195-'Indicator Data'!V24)/(L$195-L$194)*10)),1))</f>
        <v>1.7</v>
      </c>
      <c r="M21" s="78">
        <f t="shared" si="5"/>
        <v>1.7</v>
      </c>
      <c r="N21" s="80">
        <f t="shared" si="6"/>
        <v>5</v>
      </c>
      <c r="O21" s="92">
        <f>IF(AND('Indicator Data'!AK24="No data",'Indicator Data'!AL24="No data"),0,SUM('Indicator Data'!AK24:AM24)/1000)</f>
        <v>0</v>
      </c>
      <c r="P21" s="77">
        <f t="shared" si="7"/>
        <v>0</v>
      </c>
      <c r="Q21" s="81">
        <f>O21*1000/'Indicator Data'!BC24</f>
        <v>0</v>
      </c>
      <c r="R21" s="77">
        <f t="shared" si="8"/>
        <v>0</v>
      </c>
      <c r="S21" s="82">
        <f t="shared" si="9"/>
        <v>0</v>
      </c>
      <c r="T21" s="77">
        <f>IF('Indicator Data'!AB24="No data","x",ROUND(IF('Indicator Data'!AB24&gt;T$195,10,IF('Indicator Data'!AB24&lt;T$194,0,10-(T$195-'Indicator Data'!AB24)/(T$195-T$194)*10)),1))</f>
        <v>0.2</v>
      </c>
      <c r="U21" s="77">
        <f>IF('Indicator Data'!AA24="No data","x",ROUND(IF('Indicator Data'!AA24&gt;U$195,10,IF('Indicator Data'!AA24&lt;U$194,0,10-(U$195-'Indicator Data'!AA24)/(U$195-U$194)*10)),1))</f>
        <v>3.2</v>
      </c>
      <c r="V21" s="77">
        <f>IF('Indicator Data'!AE24="No data","x",ROUND(IF('Indicator Data'!AE24&gt;V$195,10,IF('Indicator Data'!AE24&lt;V$194,0,10-(V$195-'Indicator Data'!AE24)/(V$195-V$194)*10)),1))</f>
        <v>0</v>
      </c>
      <c r="W21" s="78">
        <f t="shared" si="0"/>
        <v>1.1000000000000001</v>
      </c>
      <c r="X21" s="77">
        <f>IF('Indicator Data'!W24="No data","x",ROUND(IF('Indicator Data'!W24&gt;X$195,10,IF('Indicator Data'!W24&lt;X$194,0,10-(X$195-'Indicator Data'!W24)/(X$195-X$194)*10)),1))</f>
        <v>2.5</v>
      </c>
      <c r="Y21" s="77">
        <f>IF('Indicator Data'!X24="No data","x",ROUND(IF('Indicator Data'!X24&gt;Y$195,10,IF('Indicator Data'!X24&lt;Y$194,0,10-(Y$195-'Indicator Data'!X24)/(Y$195-Y$194)*10)),1))</f>
        <v>2.8</v>
      </c>
      <c r="Z21" s="78">
        <f t="shared" si="10"/>
        <v>2.7</v>
      </c>
      <c r="AA21" s="92">
        <f>('Indicator Data'!AJ24+'Indicator Data'!AI24*0.5+'Indicator Data'!AH24*0.25)/1000</f>
        <v>0</v>
      </c>
      <c r="AB21" s="83">
        <f>AA21*1000/'Indicator Data'!BC24</f>
        <v>0</v>
      </c>
      <c r="AC21" s="78">
        <f t="shared" si="11"/>
        <v>0</v>
      </c>
      <c r="AD21" s="77">
        <f>IF('Indicator Data'!AN24="No data","x",ROUND(IF('Indicator Data'!AN24&lt;$AD$194,10,IF('Indicator Data'!AN24&gt;$AD$195,0,($AD$195-'Indicator Data'!AN24)/($AD$195-$AD$194)*10)),1))</f>
        <v>5.3</v>
      </c>
      <c r="AE21" s="77">
        <f>IF('Indicator Data'!AO24="No data","x",ROUND(IF('Indicator Data'!AO24&gt;$AE$195,10,IF('Indicator Data'!AO24&lt;$AE$194,0,10-($AE$195-'Indicator Data'!AO24)/($AE$195-$AE$194)*10)),1))</f>
        <v>3.3</v>
      </c>
      <c r="AF21" s="84">
        <f>IF('Indicator Data'!AP24="No data","x",ROUND(IF('Indicator Data'!AP24&gt;$AF$195,10,IF('Indicator Data'!AP24&lt;$AF$194,0,10-($AF$195-'Indicator Data'!AP24)/($AF$195-$AF$194)*10)),1))</f>
        <v>4.5</v>
      </c>
      <c r="AG21" s="84">
        <f>IF('Indicator Data'!AQ24="No data","x",ROUND(IF('Indicator Data'!AQ24&gt;$AG$195,10,IF('Indicator Data'!AQ24&lt;$AG$194,0,10-($AG$195-'Indicator Data'!AQ24)/($AG$195-$AG$194)*10)),1))</f>
        <v>3.2</v>
      </c>
      <c r="AH21" s="77">
        <f t="shared" si="12"/>
        <v>4.2</v>
      </c>
      <c r="AI21" s="78">
        <f t="shared" si="13"/>
        <v>4.3</v>
      </c>
      <c r="AJ21" s="85">
        <f t="shared" si="14"/>
        <v>2.2000000000000002</v>
      </c>
      <c r="AK21" s="86">
        <f t="shared" si="1"/>
        <v>1.2</v>
      </c>
    </row>
    <row r="22" spans="1:37" s="4" customFormat="1" x14ac:dyDescent="0.25">
      <c r="A22" s="131" t="s">
        <v>841</v>
      </c>
      <c r="B22" s="63" t="s">
        <v>38</v>
      </c>
      <c r="C22" s="77">
        <f>ROUND(IF('Indicator Data'!Q25="No data",IF((0.1233*LN('Indicator Data'!BB25)-0.4559)&gt;C$195,0,IF((0.1233*LN('Indicator Data'!BB25)-0.4559)&lt;C$194,10,(C$195-(0.1233*LN('Indicator Data'!BB25)-0.4559))/(C$195-C$194)*10)),IF('Indicator Data'!Q25&gt;C$195,0,IF('Indicator Data'!Q25&lt;C$194,10,(C$195-'Indicator Data'!Q25)/(C$195-C$194)*10))),1)</f>
        <v>4.2</v>
      </c>
      <c r="D22" s="77">
        <f>IF('Indicator Data'!R25="No data","x",ROUND((IF(LOG('Indicator Data'!R25*1000)&gt;D$195,10,IF(LOG('Indicator Data'!R25*1000)&lt;D$194,0,10-(D$195-LOG('Indicator Data'!R25*1000))/(D$195-D$194)*10))),1))</f>
        <v>7.4</v>
      </c>
      <c r="E22" s="78">
        <f t="shared" si="2"/>
        <v>6</v>
      </c>
      <c r="F22" s="77">
        <f>IF('Indicator Data'!AF25="No data","x",ROUND(IF('Indicator Data'!AF25&gt;F$195,10,IF('Indicator Data'!AF25&lt;F$194,0,10-(F$195-'Indicator Data'!AF25)/(F$195-F$194)*10)),1))</f>
        <v>5.9</v>
      </c>
      <c r="G22" s="77">
        <f>IF('Indicator Data'!AG25="No data","x",ROUND(IF('Indicator Data'!AG25&gt;G$195,10,IF('Indicator Data'!AG25&lt;G$194,0,10-(G$195-'Indicator Data'!AG25)/(G$195-G$194)*10)),1))</f>
        <v>4.9000000000000004</v>
      </c>
      <c r="H22" s="78">
        <f t="shared" si="3"/>
        <v>5.4</v>
      </c>
      <c r="I22" s="79">
        <f>SUM(IF('Indicator Data'!S25=0,0,'Indicator Data'!S25/1000000),SUM('Indicator Data'!T25:U25))</f>
        <v>419.93510600000002</v>
      </c>
      <c r="J22" s="79">
        <f>I22/'Indicator Data'!BC25*1000000</f>
        <v>37.997675087770098</v>
      </c>
      <c r="K22" s="77">
        <f t="shared" si="4"/>
        <v>0.8</v>
      </c>
      <c r="L22" s="77">
        <f>IF('Indicator Data'!V25="No data","x",ROUND(IF('Indicator Data'!V25&gt;L$195,10,IF('Indicator Data'!V25&lt;L$194,0,10-(L$195-'Indicator Data'!V25)/(L$195-L$194)*10)),1))</f>
        <v>1.4</v>
      </c>
      <c r="M22" s="78">
        <f t="shared" si="5"/>
        <v>1.1000000000000001</v>
      </c>
      <c r="N22" s="80">
        <f t="shared" si="6"/>
        <v>4.5999999999999996</v>
      </c>
      <c r="O22" s="92">
        <f>IF(AND('Indicator Data'!AK25="No data",'Indicator Data'!AL25="No data"),0,SUM('Indicator Data'!AK25:AM25)/1000)</f>
        <v>0.78600000000000003</v>
      </c>
      <c r="P22" s="77">
        <f t="shared" si="7"/>
        <v>0</v>
      </c>
      <c r="Q22" s="81">
        <f>O22*1000/'Indicator Data'!BC25</f>
        <v>7.1120923667161322E-5</v>
      </c>
      <c r="R22" s="77">
        <f t="shared" si="8"/>
        <v>1.7</v>
      </c>
      <c r="S22" s="82">
        <f t="shared" si="9"/>
        <v>0.9</v>
      </c>
      <c r="T22" s="77">
        <f>IF('Indicator Data'!AB25="No data","x",ROUND(IF('Indicator Data'!AB25&gt;T$195,10,IF('Indicator Data'!AB25&lt;T$194,0,10-(T$195-'Indicator Data'!AB25)/(T$195-T$194)*10)),1))</f>
        <v>0.6</v>
      </c>
      <c r="U22" s="77">
        <f>IF('Indicator Data'!AA25="No data","x",ROUND(IF('Indicator Data'!AA25&gt;U$195,10,IF('Indicator Data'!AA25&lt;U$194,0,10-(U$195-'Indicator Data'!AA25)/(U$195-U$194)*10)),1))</f>
        <v>2.1</v>
      </c>
      <c r="V22" s="77">
        <f>IF('Indicator Data'!AE25="No data","x",ROUND(IF('Indicator Data'!AE25&gt;V$195,10,IF('Indicator Data'!AE25&lt;V$194,0,10-(V$195-'Indicator Data'!AE25)/(V$195-V$194)*10)),1))</f>
        <v>0</v>
      </c>
      <c r="W22" s="78">
        <f t="shared" si="0"/>
        <v>0.9</v>
      </c>
      <c r="X22" s="77">
        <f>IF('Indicator Data'!W25="No data","x",ROUND(IF('Indicator Data'!W25&gt;X$195,10,IF('Indicator Data'!W25&lt;X$194,0,10-(X$195-'Indicator Data'!W25)/(X$195-X$194)*10)),1))</f>
        <v>2.8</v>
      </c>
      <c r="Y22" s="77">
        <f>IF('Indicator Data'!X25="No data","x",ROUND(IF('Indicator Data'!X25&gt;Y$195,10,IF('Indicator Data'!X25&lt;Y$194,0,10-(Y$195-'Indicator Data'!X25)/(Y$195-Y$194)*10)),1))</f>
        <v>0.8</v>
      </c>
      <c r="Z22" s="78">
        <f t="shared" si="10"/>
        <v>1.8</v>
      </c>
      <c r="AA22" s="92">
        <f>('Indicator Data'!AJ25+'Indicator Data'!AI25*0.5+'Indicator Data'!AH25*0.25)/1000</f>
        <v>179.791</v>
      </c>
      <c r="AB22" s="83">
        <f>AA22*1000/'Indicator Data'!BC25</f>
        <v>1.6268323138731042E-2</v>
      </c>
      <c r="AC22" s="78">
        <f t="shared" si="11"/>
        <v>1.6</v>
      </c>
      <c r="AD22" s="77">
        <f>IF('Indicator Data'!AN25="No data","x",ROUND(IF('Indicator Data'!AN25&lt;$AD$194,10,IF('Indicator Data'!AN25&gt;$AD$195,0,($AD$195-'Indicator Data'!AN25)/($AD$195-$AD$194)*10)),1))</f>
        <v>6.3</v>
      </c>
      <c r="AE22" s="77">
        <f>IF('Indicator Data'!AO25="No data","x",ROUND(IF('Indicator Data'!AO25&gt;$AE$195,10,IF('Indicator Data'!AO25&lt;$AE$194,0,10-($AE$195-'Indicator Data'!AO25)/($AE$195-$AE$194)*10)),1))</f>
        <v>5.0999999999999996</v>
      </c>
      <c r="AF22" s="84">
        <f>IF('Indicator Data'!AP25="No data","x",ROUND(IF('Indicator Data'!AP25&gt;$AF$195,10,IF('Indicator Data'!AP25&lt;$AF$194,0,10-($AF$195-'Indicator Data'!AP25)/($AF$195-$AF$194)*10)),1))</f>
        <v>5.4</v>
      </c>
      <c r="AG22" s="84">
        <f>IF('Indicator Data'!AQ25="No data","x",ROUND(IF('Indicator Data'!AQ25&gt;$AG$195,10,IF('Indicator Data'!AQ25&lt;$AG$194,0,10-($AG$195-'Indicator Data'!AQ25)/($AG$195-$AG$194)*10)),1))</f>
        <v>6.1</v>
      </c>
      <c r="AH22" s="77">
        <f t="shared" si="12"/>
        <v>5.5</v>
      </c>
      <c r="AI22" s="78">
        <f t="shared" si="13"/>
        <v>5.6</v>
      </c>
      <c r="AJ22" s="85">
        <f t="shared" si="14"/>
        <v>2.7</v>
      </c>
      <c r="AK22" s="86">
        <f t="shared" si="1"/>
        <v>1.8</v>
      </c>
    </row>
    <row r="23" spans="1:37" s="4" customFormat="1" x14ac:dyDescent="0.25">
      <c r="A23" s="131" t="s">
        <v>40</v>
      </c>
      <c r="B23" s="63" t="s">
        <v>39</v>
      </c>
      <c r="C23" s="77">
        <f>ROUND(IF('Indicator Data'!Q26="No data",IF((0.1233*LN('Indicator Data'!BB26)-0.4559)&gt;C$195,0,IF((0.1233*LN('Indicator Data'!BB26)-0.4559)&lt;C$194,10,(C$195-(0.1233*LN('Indicator Data'!BB26)-0.4559))/(C$195-C$194)*10)),IF('Indicator Data'!Q26&gt;C$195,0,IF('Indicator Data'!Q26&lt;C$194,10,(C$195-'Indicator Data'!Q26)/(C$195-C$194)*10))),1)</f>
        <v>3.1</v>
      </c>
      <c r="D23" s="77">
        <f>IF('Indicator Data'!R26="No data","x",ROUND((IF(LOG('Indicator Data'!R26*1000)&gt;D$195,10,IF(LOG('Indicator Data'!R26*1000)&lt;D$194,0,10-(D$195-LOG('Indicator Data'!R26*1000))/(D$195-D$194)*10))),1))</f>
        <v>3</v>
      </c>
      <c r="E23" s="78">
        <f t="shared" si="2"/>
        <v>3.1</v>
      </c>
      <c r="F23" s="77">
        <f>IF('Indicator Data'!AF26="No data","x",ROUND(IF('Indicator Data'!AF26&gt;F$195,10,IF('Indicator Data'!AF26&lt;F$194,0,10-(F$195-'Indicator Data'!AF26)/(F$195-F$194)*10)),1))</f>
        <v>2.1</v>
      </c>
      <c r="G23" s="77">
        <f>IF('Indicator Data'!AG26="No data","x",ROUND(IF('Indicator Data'!AG26&gt;G$195,10,IF('Indicator Data'!AG26&lt;G$194,0,10-(G$195-'Indicator Data'!AG26)/(G$195-G$194)*10)),1))</f>
        <v>2.2000000000000002</v>
      </c>
      <c r="H23" s="78">
        <f t="shared" si="3"/>
        <v>2.2000000000000002</v>
      </c>
      <c r="I23" s="79">
        <f>SUM(IF('Indicator Data'!S26=0,0,'Indicator Data'!S26/1000000),SUM('Indicator Data'!T26:U26))</f>
        <v>318.63806899999997</v>
      </c>
      <c r="J23" s="79">
        <f>I23/'Indicator Data'!BC26*1000000</f>
        <v>90.857292394077348</v>
      </c>
      <c r="K23" s="77">
        <f t="shared" si="4"/>
        <v>1.8</v>
      </c>
      <c r="L23" s="77">
        <f>IF('Indicator Data'!V26="No data","x",ROUND(IF('Indicator Data'!V26&gt;L$195,10,IF('Indicator Data'!V26&lt;L$194,0,10-(L$195-'Indicator Data'!V26)/(L$195-L$194)*10)),1))</f>
        <v>1.8</v>
      </c>
      <c r="M23" s="78">
        <f t="shared" si="5"/>
        <v>1.8</v>
      </c>
      <c r="N23" s="80">
        <f t="shared" si="6"/>
        <v>2.6</v>
      </c>
      <c r="O23" s="92">
        <f>IF(AND('Indicator Data'!AK26="No data",'Indicator Data'!AL26="No data"),0,SUM('Indicator Data'!AK26:AM26)/1000)</f>
        <v>103.803</v>
      </c>
      <c r="P23" s="77">
        <f t="shared" si="7"/>
        <v>6.7</v>
      </c>
      <c r="Q23" s="81">
        <f>O23*1000/'Indicator Data'!BC26</f>
        <v>2.9598658917250758E-2</v>
      </c>
      <c r="R23" s="77">
        <f t="shared" si="8"/>
        <v>7.4</v>
      </c>
      <c r="S23" s="82">
        <f t="shared" si="9"/>
        <v>7.1</v>
      </c>
      <c r="T23" s="77" t="str">
        <f>IF('Indicator Data'!AB26="No data","x",ROUND(IF('Indicator Data'!AB26&gt;T$195,10,IF('Indicator Data'!AB26&lt;T$194,0,10-(T$195-'Indicator Data'!AB26)/(T$195-T$194)*10)),1))</f>
        <v>x</v>
      </c>
      <c r="U23" s="77">
        <f>IF('Indicator Data'!AA26="No data","x",ROUND(IF('Indicator Data'!AA26&gt;U$195,10,IF('Indicator Data'!AA26&lt;U$194,0,10-(U$195-'Indicator Data'!AA26)/(U$195-U$194)*10)),1))</f>
        <v>0.6</v>
      </c>
      <c r="V23" s="77" t="str">
        <f>IF('Indicator Data'!AE26="No data","x",ROUND(IF('Indicator Data'!AE26&gt;V$195,10,IF('Indicator Data'!AE26&lt;V$194,0,10-(V$195-'Indicator Data'!AE26)/(V$195-V$194)*10)),1))</f>
        <v>x</v>
      </c>
      <c r="W23" s="78">
        <f t="shared" si="0"/>
        <v>0.6</v>
      </c>
      <c r="X23" s="77">
        <f>IF('Indicator Data'!W26="No data","x",ROUND(IF('Indicator Data'!W26&gt;X$195,10,IF('Indicator Data'!W26&lt;X$194,0,10-(X$195-'Indicator Data'!W26)/(X$195-X$194)*10)),1))</f>
        <v>0.5</v>
      </c>
      <c r="Y23" s="77">
        <f>IF('Indicator Data'!X26="No data","x",ROUND(IF('Indicator Data'!X26&gt;Y$195,10,IF('Indicator Data'!X26&lt;Y$194,0,10-(Y$195-'Indicator Data'!X26)/(Y$195-Y$194)*10)),1))</f>
        <v>0.3</v>
      </c>
      <c r="Z23" s="78">
        <f t="shared" si="10"/>
        <v>0.4</v>
      </c>
      <c r="AA23" s="92">
        <f>('Indicator Data'!AJ26+'Indicator Data'!AI26*0.5+'Indicator Data'!AH26*0.25)/1000</f>
        <v>0</v>
      </c>
      <c r="AB23" s="83">
        <f>AA23*1000/'Indicator Data'!BC26</f>
        <v>0</v>
      </c>
      <c r="AC23" s="78">
        <f t="shared" si="11"/>
        <v>0</v>
      </c>
      <c r="AD23" s="77">
        <f>IF('Indicator Data'!AN26="No data","x",ROUND(IF('Indicator Data'!AN26&lt;$AD$194,10,IF('Indicator Data'!AN26&gt;$AD$195,0,($AD$195-'Indicator Data'!AN26)/($AD$195-$AD$194)*10)),1))</f>
        <v>3.3</v>
      </c>
      <c r="AE23" s="77">
        <f>IF('Indicator Data'!AO26="No data","x",ROUND(IF('Indicator Data'!AO26&gt;$AE$195,10,IF('Indicator Data'!AO26&lt;$AE$194,0,10-($AE$195-'Indicator Data'!AO26)/($AE$195-$AE$194)*10)),1))</f>
        <v>0</v>
      </c>
      <c r="AF23" s="84">
        <f>IF('Indicator Data'!AP26="No data","x",ROUND(IF('Indicator Data'!AP26&gt;$AF$195,10,IF('Indicator Data'!AP26&lt;$AF$194,0,10-($AF$195-'Indicator Data'!AP26)/($AF$195-$AF$194)*10)),1))</f>
        <v>4.2</v>
      </c>
      <c r="AG23" s="84">
        <f>IF('Indicator Data'!AQ26="No data","x",ROUND(IF('Indicator Data'!AQ26&gt;$AG$195,10,IF('Indicator Data'!AQ26&lt;$AG$194,0,10-($AG$195-'Indicator Data'!AQ26)/($AG$195-$AG$194)*10)),1))</f>
        <v>3.2</v>
      </c>
      <c r="AH23" s="77">
        <f t="shared" si="12"/>
        <v>4</v>
      </c>
      <c r="AI23" s="78">
        <f t="shared" si="13"/>
        <v>2.4</v>
      </c>
      <c r="AJ23" s="85">
        <f t="shared" si="14"/>
        <v>0.9</v>
      </c>
      <c r="AK23" s="86">
        <f t="shared" si="1"/>
        <v>4.7</v>
      </c>
    </row>
    <row r="24" spans="1:37" s="4" customFormat="1" x14ac:dyDescent="0.25">
      <c r="A24" s="131" t="s">
        <v>42</v>
      </c>
      <c r="B24" s="63" t="s">
        <v>41</v>
      </c>
      <c r="C24" s="77">
        <f>ROUND(IF('Indicator Data'!Q27="No data",IF((0.1233*LN('Indicator Data'!BB27)-0.4559)&gt;C$195,0,IF((0.1233*LN('Indicator Data'!BB27)-0.4559)&lt;C$194,10,(C$195-(0.1233*LN('Indicator Data'!BB27)-0.4559))/(C$195-C$194)*10)),IF('Indicator Data'!Q27&gt;C$195,0,IF('Indicator Data'!Q27&lt;C$194,10,(C$195-'Indicator Data'!Q27)/(C$195-C$194)*10))),1)</f>
        <v>3.9</v>
      </c>
      <c r="D24" s="77" t="str">
        <f>IF('Indicator Data'!R27="No data","x",ROUND((IF(LOG('Indicator Data'!R27*1000)&gt;D$195,10,IF(LOG('Indicator Data'!R27*1000)&lt;D$194,0,10-(D$195-LOG('Indicator Data'!R27*1000))/(D$195-D$194)*10))),1))</f>
        <v>x</v>
      </c>
      <c r="E24" s="78">
        <f t="shared" si="2"/>
        <v>3.9</v>
      </c>
      <c r="F24" s="77">
        <f>IF('Indicator Data'!AF27="No data","x",ROUND(IF('Indicator Data'!AF27&gt;F$195,10,IF('Indicator Data'!AF27&lt;F$194,0,10-(F$195-'Indicator Data'!AF27)/(F$195-F$194)*10)),1))</f>
        <v>5.8</v>
      </c>
      <c r="G24" s="77">
        <f>IF('Indicator Data'!AG27="No data","x",ROUND(IF('Indicator Data'!AG27&gt;G$195,10,IF('Indicator Data'!AG27&lt;G$194,0,10-(G$195-'Indicator Data'!AG27)/(G$195-G$194)*10)),1))</f>
        <v>8.9</v>
      </c>
      <c r="H24" s="78">
        <f t="shared" si="3"/>
        <v>7.4</v>
      </c>
      <c r="I24" s="79">
        <f>SUM(IF('Indicator Data'!S27=0,0,'Indicator Data'!S27/1000000),SUM('Indicator Data'!T27:U27))</f>
        <v>134.92000000000002</v>
      </c>
      <c r="J24" s="79">
        <f>I24/'Indicator Data'!BC27*1000000</f>
        <v>58.874327398336845</v>
      </c>
      <c r="K24" s="77">
        <f t="shared" si="4"/>
        <v>1.2</v>
      </c>
      <c r="L24" s="77">
        <f>IF('Indicator Data'!V27="No data","x",ROUND(IF('Indicator Data'!V27&gt;L$195,10,IF('Indicator Data'!V27&lt;L$194,0,10-(L$195-'Indicator Data'!V27)/(L$195-L$194)*10)),1))</f>
        <v>0.4</v>
      </c>
      <c r="M24" s="78">
        <f t="shared" si="5"/>
        <v>0.8</v>
      </c>
      <c r="N24" s="80">
        <f t="shared" si="6"/>
        <v>4</v>
      </c>
      <c r="O24" s="92">
        <f>IF(AND('Indicator Data'!AK27="No data",'Indicator Data'!AL27="No data"),0,SUM('Indicator Data'!AK27:AM27)/1000)</f>
        <v>2.1190000000000002</v>
      </c>
      <c r="P24" s="77">
        <f t="shared" si="7"/>
        <v>1.1000000000000001</v>
      </c>
      <c r="Q24" s="81">
        <f>O24*1000/'Indicator Data'!BC27</f>
        <v>9.2465683187871158E-4</v>
      </c>
      <c r="R24" s="77">
        <f t="shared" si="8"/>
        <v>3.1</v>
      </c>
      <c r="S24" s="82">
        <f t="shared" si="9"/>
        <v>2.1</v>
      </c>
      <c r="T24" s="77">
        <f>IF('Indicator Data'!AB27="No data","x",ROUND(IF('Indicator Data'!AB27&gt;T$195,10,IF('Indicator Data'!AB27&lt;T$194,0,10-(T$195-'Indicator Data'!AB27)/(T$195-T$194)*10)),1))</f>
        <v>10</v>
      </c>
      <c r="U24" s="77">
        <f>IF('Indicator Data'!AA27="No data","x",ROUND(IF('Indicator Data'!AA27&gt;U$195,10,IF('Indicator Data'!AA27&lt;U$194,0,10-(U$195-'Indicator Data'!AA27)/(U$195-U$194)*10)),1))</f>
        <v>5.9</v>
      </c>
      <c r="V24" s="77">
        <f>IF('Indicator Data'!AE27="No data","x",ROUND(IF('Indicator Data'!AE27&gt;V$195,10,IF('Indicator Data'!AE27&lt;V$194,0,10-(V$195-'Indicator Data'!AE27)/(V$195-V$194)*10)),1))</f>
        <v>0</v>
      </c>
      <c r="W24" s="78">
        <f t="shared" si="0"/>
        <v>5.3</v>
      </c>
      <c r="X24" s="77">
        <f>IF('Indicator Data'!W27="No data","x",ROUND(IF('Indicator Data'!W27&gt;X$195,10,IF('Indicator Data'!W27&lt;X$194,0,10-(X$195-'Indicator Data'!W27)/(X$195-X$194)*10)),1))</f>
        <v>3.1</v>
      </c>
      <c r="Y24" s="77">
        <f>IF('Indicator Data'!X27="No data","x",ROUND(IF('Indicator Data'!X27&gt;Y$195,10,IF('Indicator Data'!X27&lt;Y$194,0,10-(Y$195-'Indicator Data'!X27)/(Y$195-Y$194)*10)),1))</f>
        <v>2.5</v>
      </c>
      <c r="Z24" s="78">
        <f t="shared" si="10"/>
        <v>2.8</v>
      </c>
      <c r="AA24" s="92">
        <f>('Indicator Data'!AJ27+'Indicator Data'!AI27*0.5+'Indicator Data'!AH27*0.25)/1000</f>
        <v>5.85</v>
      </c>
      <c r="AB24" s="83">
        <f>AA24*1000/'Indicator Data'!BC27</f>
        <v>2.552733584941228E-3</v>
      </c>
      <c r="AC24" s="78">
        <f t="shared" si="11"/>
        <v>0.3</v>
      </c>
      <c r="AD24" s="77">
        <f>IF('Indicator Data'!AN27="No data","x",ROUND(IF('Indicator Data'!AN27&lt;$AD$194,10,IF('Indicator Data'!AN27&gt;$AD$195,0,($AD$195-'Indicator Data'!AN27)/($AD$195-$AD$194)*10)),1))</f>
        <v>6.8</v>
      </c>
      <c r="AE24" s="77">
        <f>IF('Indicator Data'!AO27="No data","x",ROUND(IF('Indicator Data'!AO27&gt;$AE$195,10,IF('Indicator Data'!AO27&lt;$AE$194,0,10-($AE$195-'Indicator Data'!AO27)/($AE$195-$AE$194)*10)),1))</f>
        <v>7</v>
      </c>
      <c r="AF24" s="84">
        <f>IF('Indicator Data'!AP27="No data","x",ROUND(IF('Indicator Data'!AP27&gt;$AF$195,10,IF('Indicator Data'!AP27&lt;$AF$194,0,10-($AF$195-'Indicator Data'!AP27)/($AF$195-$AF$194)*10)),1))</f>
        <v>2.1</v>
      </c>
      <c r="AG24" s="84">
        <f>IF('Indicator Data'!AQ27="No data","x",ROUND(IF('Indicator Data'!AQ27&gt;$AG$195,10,IF('Indicator Data'!AQ27&lt;$AG$194,0,10-($AG$195-'Indicator Data'!AQ27)/($AG$195-$AG$194)*10)),1))</f>
        <v>1.8</v>
      </c>
      <c r="AH24" s="77">
        <f t="shared" si="12"/>
        <v>2</v>
      </c>
      <c r="AI24" s="78">
        <f t="shared" si="13"/>
        <v>5.3</v>
      </c>
      <c r="AJ24" s="85">
        <f t="shared" si="14"/>
        <v>3.7</v>
      </c>
      <c r="AK24" s="86">
        <f t="shared" si="1"/>
        <v>2.9</v>
      </c>
    </row>
    <row r="25" spans="1:37" s="4" customFormat="1" x14ac:dyDescent="0.25">
      <c r="A25" s="131" t="s">
        <v>44</v>
      </c>
      <c r="B25" s="63" t="s">
        <v>43</v>
      </c>
      <c r="C25" s="77">
        <f>ROUND(IF('Indicator Data'!Q28="No data",IF((0.1233*LN('Indicator Data'!BB28)-0.4559)&gt;C$195,0,IF((0.1233*LN('Indicator Data'!BB28)-0.4559)&lt;C$194,10,(C$195-(0.1233*LN('Indicator Data'!BB28)-0.4559))/(C$195-C$194)*10)),IF('Indicator Data'!Q28&gt;C$195,0,IF('Indicator Data'!Q28&lt;C$194,10,(C$195-'Indicator Data'!Q28)/(C$195-C$194)*10))),1)</f>
        <v>3</v>
      </c>
      <c r="D25" s="77">
        <f>IF('Indicator Data'!R28="No data","x",ROUND((IF(LOG('Indicator Data'!R28*1000)&gt;D$195,10,IF(LOG('Indicator Data'!R28*1000)&lt;D$194,0,10-(D$195-LOG('Indicator Data'!R28*1000))/(D$195-D$194)*10))),1))</f>
        <v>3.7</v>
      </c>
      <c r="E25" s="78">
        <f t="shared" si="2"/>
        <v>3.4</v>
      </c>
      <c r="F25" s="77">
        <f>IF('Indicator Data'!AF28="No data","x",ROUND(IF('Indicator Data'!AF28&gt;F$195,10,IF('Indicator Data'!AF28&lt;F$194,0,10-(F$195-'Indicator Data'!AF28)/(F$195-F$194)*10)),1))</f>
        <v>5.5</v>
      </c>
      <c r="G25" s="77">
        <f>IF('Indicator Data'!AG28="No data","x",ROUND(IF('Indicator Data'!AG28&gt;G$195,10,IF('Indicator Data'!AG28&lt;G$194,0,10-(G$195-'Indicator Data'!AG28)/(G$195-G$194)*10)),1))</f>
        <v>6.6</v>
      </c>
      <c r="H25" s="78">
        <f t="shared" si="3"/>
        <v>6.1</v>
      </c>
      <c r="I25" s="79">
        <f>SUM(IF('Indicator Data'!S28=0,0,'Indicator Data'!S28/1000000),SUM('Indicator Data'!T28:U28))</f>
        <v>1281.9542560000002</v>
      </c>
      <c r="J25" s="79">
        <f>I25/'Indicator Data'!BC28*1000000</f>
        <v>6.1253038392901447</v>
      </c>
      <c r="K25" s="77">
        <f t="shared" si="4"/>
        <v>0.1</v>
      </c>
      <c r="L25" s="77">
        <f>IF('Indicator Data'!V28="No data","x",ROUND(IF('Indicator Data'!V28&gt;L$195,10,IF('Indicator Data'!V28&lt;L$194,0,10-(L$195-'Indicator Data'!V28)/(L$195-L$194)*10)),1))</f>
        <v>0</v>
      </c>
      <c r="M25" s="78">
        <f t="shared" si="5"/>
        <v>0.1</v>
      </c>
      <c r="N25" s="80">
        <f t="shared" si="6"/>
        <v>3.3</v>
      </c>
      <c r="O25" s="92">
        <f>IF(AND('Indicator Data'!AK28="No data",'Indicator Data'!AL28="No data"),0,SUM('Indicator Data'!AK28:AM28)/1000)</f>
        <v>10.263999999999999</v>
      </c>
      <c r="P25" s="77">
        <f t="shared" si="7"/>
        <v>3.4</v>
      </c>
      <c r="Q25" s="81">
        <f>O25*1000/'Indicator Data'!BC28</f>
        <v>4.9042404057882424E-5</v>
      </c>
      <c r="R25" s="77">
        <f t="shared" si="8"/>
        <v>0</v>
      </c>
      <c r="S25" s="82">
        <f t="shared" si="9"/>
        <v>1.7</v>
      </c>
      <c r="T25" s="77">
        <f>IF('Indicator Data'!AB28="No data","x",ROUND(IF('Indicator Data'!AB28&gt;T$195,10,IF('Indicator Data'!AB28&lt;T$194,0,10-(T$195-'Indicator Data'!AB28)/(T$195-T$194)*10)),1))</f>
        <v>1.2</v>
      </c>
      <c r="U25" s="77">
        <f>IF('Indicator Data'!AA28="No data","x",ROUND(IF('Indicator Data'!AA28&gt;U$195,10,IF('Indicator Data'!AA28&lt;U$194,0,10-(U$195-'Indicator Data'!AA28)/(U$195-U$194)*10)),1))</f>
        <v>0.8</v>
      </c>
      <c r="V25" s="77">
        <f>IF('Indicator Data'!AE28="No data","x",ROUND(IF('Indicator Data'!AE28&gt;V$195,10,IF('Indicator Data'!AE28&lt;V$194,0,10-(V$195-'Indicator Data'!AE28)/(V$195-V$194)*10)),1))</f>
        <v>0.1</v>
      </c>
      <c r="W25" s="78">
        <f t="shared" si="0"/>
        <v>0.7</v>
      </c>
      <c r="X25" s="77">
        <f>IF('Indicator Data'!W28="No data","x",ROUND(IF('Indicator Data'!W28&gt;X$195,10,IF('Indicator Data'!W28&lt;X$194,0,10-(X$195-'Indicator Data'!W28)/(X$195-X$194)*10)),1))</f>
        <v>1.2</v>
      </c>
      <c r="Y25" s="77">
        <f>IF('Indicator Data'!X28="No data","x",ROUND(IF('Indicator Data'!X28&gt;Y$195,10,IF('Indicator Data'!X28&lt;Y$194,0,10-(Y$195-'Indicator Data'!X28)/(Y$195-Y$194)*10)),1))</f>
        <v>0.5</v>
      </c>
      <c r="Z25" s="78">
        <f t="shared" si="10"/>
        <v>0.9</v>
      </c>
      <c r="AA25" s="92">
        <f>('Indicator Data'!AJ28+'Indicator Data'!AI28*0.5+'Indicator Data'!AH28*0.25)/1000</f>
        <v>66.298000000000002</v>
      </c>
      <c r="AB25" s="83">
        <f>AA25*1000/'Indicator Data'!BC28</f>
        <v>3.1677838116031651E-4</v>
      </c>
      <c r="AC25" s="78">
        <f t="shared" si="11"/>
        <v>0</v>
      </c>
      <c r="AD25" s="77">
        <f>IF('Indicator Data'!AN28="No data","x",ROUND(IF('Indicator Data'!AN28&lt;$AD$194,10,IF('Indicator Data'!AN28&gt;$AD$195,0,($AD$195-'Indicator Data'!AN28)/($AD$195-$AD$194)*10)),1))</f>
        <v>2.5</v>
      </c>
      <c r="AE25" s="77">
        <f>IF('Indicator Data'!AO28="No data","x",ROUND(IF('Indicator Data'!AO28&gt;$AE$195,10,IF('Indicator Data'!AO28&lt;$AE$194,0,10-($AE$195-'Indicator Data'!AO28)/($AE$195-$AE$194)*10)),1))</f>
        <v>0</v>
      </c>
      <c r="AF25" s="84">
        <f>IF('Indicator Data'!AP28="No data","x",ROUND(IF('Indicator Data'!AP28&gt;$AF$195,10,IF('Indicator Data'!AP28&lt;$AF$194,0,10-($AF$195-'Indicator Data'!AP28)/($AF$195-$AF$194)*10)),1))</f>
        <v>1.8</v>
      </c>
      <c r="AG25" s="84">
        <f>IF('Indicator Data'!AQ28="No data","x",ROUND(IF('Indicator Data'!AQ28&gt;$AG$195,10,IF('Indicator Data'!AQ28&lt;$AG$194,0,10-($AG$195-'Indicator Data'!AQ28)/($AG$195-$AG$194)*10)),1))</f>
        <v>2.2000000000000002</v>
      </c>
      <c r="AH25" s="77">
        <f t="shared" si="12"/>
        <v>1.9</v>
      </c>
      <c r="AI25" s="78">
        <f t="shared" si="13"/>
        <v>1.5</v>
      </c>
      <c r="AJ25" s="85">
        <f t="shared" si="14"/>
        <v>0.8</v>
      </c>
      <c r="AK25" s="86">
        <f t="shared" si="1"/>
        <v>1.3</v>
      </c>
    </row>
    <row r="26" spans="1:37" s="4" customFormat="1" x14ac:dyDescent="0.25">
      <c r="A26" s="131" t="s">
        <v>379</v>
      </c>
      <c r="B26" s="63" t="s">
        <v>45</v>
      </c>
      <c r="C26" s="77">
        <f>ROUND(IF('Indicator Data'!Q29="No data",IF((0.1233*LN('Indicator Data'!BB29)-0.4559)&gt;C$195,0,IF((0.1233*LN('Indicator Data'!BB29)-0.4559)&lt;C$194,10,(C$195-(0.1233*LN('Indicator Data'!BB29)-0.4559))/(C$195-C$194)*10)),IF('Indicator Data'!Q29&gt;C$195,0,IF('Indicator Data'!Q29&lt;C$194,10,(C$195-'Indicator Data'!Q29)/(C$195-C$194)*10))),1)</f>
        <v>1.3</v>
      </c>
      <c r="D26" s="77" t="str">
        <f>IF('Indicator Data'!R29="No data","x",ROUND((IF(LOG('Indicator Data'!R29*1000)&gt;D$195,10,IF(LOG('Indicator Data'!R29*1000)&lt;D$194,0,10-(D$195-LOG('Indicator Data'!R29*1000))/(D$195-D$194)*10))),1))</f>
        <v>x</v>
      </c>
      <c r="E26" s="78">
        <f t="shared" si="2"/>
        <v>1.3</v>
      </c>
      <c r="F26" s="77" t="str">
        <f>IF('Indicator Data'!AF29="No data","x",ROUND(IF('Indicator Data'!AF29&gt;F$195,10,IF('Indicator Data'!AF29&lt;F$194,0,10-(F$195-'Indicator Data'!AF29)/(F$195-F$194)*10)),1))</f>
        <v>x</v>
      </c>
      <c r="G26" s="77" t="str">
        <f>IF('Indicator Data'!AG29="No data","x",ROUND(IF('Indicator Data'!AG29&gt;G$195,10,IF('Indicator Data'!AG29&lt;G$194,0,10-(G$195-'Indicator Data'!AG29)/(G$195-G$194)*10)),1))</f>
        <v>x</v>
      </c>
      <c r="H26" s="78" t="str">
        <f t="shared" si="3"/>
        <v>x</v>
      </c>
      <c r="I26" s="79">
        <f>SUM(IF('Indicator Data'!S29=0,0,'Indicator Data'!S29/1000000),SUM('Indicator Data'!T29:U29))</f>
        <v>0</v>
      </c>
      <c r="J26" s="79">
        <f>I26/'Indicator Data'!BC29*1000000</f>
        <v>0</v>
      </c>
      <c r="K26" s="77">
        <f t="shared" si="4"/>
        <v>0</v>
      </c>
      <c r="L26" s="77" t="str">
        <f>IF('Indicator Data'!V29="No data","x",ROUND(IF('Indicator Data'!V29&gt;L$195,10,IF('Indicator Data'!V29&lt;L$194,0,10-(L$195-'Indicator Data'!V29)/(L$195-L$194)*10)),1))</f>
        <v>x</v>
      </c>
      <c r="M26" s="78">
        <f t="shared" si="5"/>
        <v>0</v>
      </c>
      <c r="N26" s="80">
        <f t="shared" si="6"/>
        <v>0.9</v>
      </c>
      <c r="O26" s="92">
        <f>IF(AND('Indicator Data'!AK29="No data",'Indicator Data'!AL29="No data"),0,SUM('Indicator Data'!AK29:AM29)/1000)</f>
        <v>0</v>
      </c>
      <c r="P26" s="77">
        <f t="shared" si="7"/>
        <v>0</v>
      </c>
      <c r="Q26" s="81">
        <f>O26*1000/'Indicator Data'!BC29</f>
        <v>0</v>
      </c>
      <c r="R26" s="77">
        <f t="shared" si="8"/>
        <v>0</v>
      </c>
      <c r="S26" s="82">
        <f t="shared" si="9"/>
        <v>0</v>
      </c>
      <c r="T26" s="77">
        <f>IF('Indicator Data'!AB29="No data","x",ROUND(IF('Indicator Data'!AB29&gt;T$195,10,IF('Indicator Data'!AB29&lt;T$194,0,10-(T$195-'Indicator Data'!AB29)/(T$195-T$194)*10)),1))</f>
        <v>0</v>
      </c>
      <c r="U26" s="77">
        <f>IF('Indicator Data'!AA29="No data","x",ROUND(IF('Indicator Data'!AA29&gt;U$195,10,IF('Indicator Data'!AA29&lt;U$194,0,10-(U$195-'Indicator Data'!AA29)/(U$195-U$194)*10)),1))</f>
        <v>1.2</v>
      </c>
      <c r="V26" s="77" t="str">
        <f>IF('Indicator Data'!AE29="No data","x",ROUND(IF('Indicator Data'!AE29&gt;V$195,10,IF('Indicator Data'!AE29&lt;V$194,0,10-(V$195-'Indicator Data'!AE29)/(V$195-V$194)*10)),1))</f>
        <v>x</v>
      </c>
      <c r="W26" s="78">
        <f t="shared" si="0"/>
        <v>0.6</v>
      </c>
      <c r="X26" s="77">
        <f>IF('Indicator Data'!W29="No data","x",ROUND(IF('Indicator Data'!W29&gt;X$195,10,IF('Indicator Data'!W29&lt;X$194,0,10-(X$195-'Indicator Data'!W29)/(X$195-X$194)*10)),1))</f>
        <v>0.8</v>
      </c>
      <c r="Y26" s="77">
        <f>IF('Indicator Data'!X29="No data","x",ROUND(IF('Indicator Data'!X29&gt;Y$195,10,IF('Indicator Data'!X29&lt;Y$194,0,10-(Y$195-'Indicator Data'!X29)/(Y$195-Y$194)*10)),1))</f>
        <v>2.1</v>
      </c>
      <c r="Z26" s="78">
        <f t="shared" si="10"/>
        <v>1.5</v>
      </c>
      <c r="AA26" s="92">
        <f>('Indicator Data'!AJ29+'Indicator Data'!AI29*0.5+'Indicator Data'!AH29*0.25)/1000</f>
        <v>0</v>
      </c>
      <c r="AB26" s="83">
        <f>AA26*1000/'Indicator Data'!BC29</f>
        <v>0</v>
      </c>
      <c r="AC26" s="78">
        <f t="shared" si="11"/>
        <v>0</v>
      </c>
      <c r="AD26" s="77">
        <f>IF('Indicator Data'!AN29="No data","x",ROUND(IF('Indicator Data'!AN29&lt;$AD$194,10,IF('Indicator Data'!AN29&gt;$AD$195,0,($AD$195-'Indicator Data'!AN29)/($AD$195-$AD$194)*10)),1))</f>
        <v>3.3</v>
      </c>
      <c r="AE26" s="77">
        <f>IF('Indicator Data'!AO29="No data","x",ROUND(IF('Indicator Data'!AO29&gt;$AE$195,10,IF('Indicator Data'!AO29&lt;$AE$194,0,10-($AE$195-'Indicator Data'!AO29)/($AE$195-$AE$194)*10)),1))</f>
        <v>0</v>
      </c>
      <c r="AF26" s="84">
        <f>IF('Indicator Data'!AP29="No data","x",ROUND(IF('Indicator Data'!AP29&gt;$AF$195,10,IF('Indicator Data'!AP29&lt;$AF$194,0,10-($AF$195-'Indicator Data'!AP29)/($AF$195-$AF$194)*10)),1))</f>
        <v>2.2000000000000002</v>
      </c>
      <c r="AG26" s="84">
        <f>IF('Indicator Data'!AQ29="No data","x",ROUND(IF('Indicator Data'!AQ29&gt;$AG$195,10,IF('Indicator Data'!AQ29&lt;$AG$194,0,10-($AG$195-'Indicator Data'!AQ29)/($AG$195-$AG$194)*10)),1))</f>
        <v>2.4</v>
      </c>
      <c r="AH26" s="77">
        <f t="shared" si="12"/>
        <v>2.2000000000000002</v>
      </c>
      <c r="AI26" s="78">
        <f t="shared" si="13"/>
        <v>1.8</v>
      </c>
      <c r="AJ26" s="85">
        <f t="shared" si="14"/>
        <v>1</v>
      </c>
      <c r="AK26" s="86">
        <f t="shared" si="1"/>
        <v>0.5</v>
      </c>
    </row>
    <row r="27" spans="1:37" s="4" customFormat="1" x14ac:dyDescent="0.25">
      <c r="A27" s="131" t="s">
        <v>47</v>
      </c>
      <c r="B27" s="63" t="s">
        <v>46</v>
      </c>
      <c r="C27" s="77">
        <f>ROUND(IF('Indicator Data'!Q30="No data",IF((0.1233*LN('Indicator Data'!BB30)-0.4559)&gt;C$195,0,IF((0.1233*LN('Indicator Data'!BB30)-0.4559)&lt;C$194,10,(C$195-(0.1233*LN('Indicator Data'!BB30)-0.4559))/(C$195-C$194)*10)),IF('Indicator Data'!Q30&gt;C$195,0,IF('Indicator Data'!Q30&lt;C$194,10,(C$195-'Indicator Data'!Q30)/(C$195-C$194)*10))),1)</f>
        <v>2.4</v>
      </c>
      <c r="D27" s="77" t="str">
        <f>IF('Indicator Data'!R30="No data","x",ROUND((IF(LOG('Indicator Data'!R30*1000)&gt;D$195,10,IF(LOG('Indicator Data'!R30*1000)&lt;D$194,0,10-(D$195-LOG('Indicator Data'!R30*1000))/(D$195-D$194)*10))),1))</f>
        <v>x</v>
      </c>
      <c r="E27" s="78">
        <f t="shared" si="2"/>
        <v>2.4</v>
      </c>
      <c r="F27" s="77">
        <f>IF('Indicator Data'!AF30="No data","x",ROUND(IF('Indicator Data'!AF30&gt;F$195,10,IF('Indicator Data'!AF30&lt;F$194,0,10-(F$195-'Indicator Data'!AF30)/(F$195-F$194)*10)),1))</f>
        <v>3</v>
      </c>
      <c r="G27" s="77">
        <f>IF('Indicator Data'!AG30="No data","x",ROUND(IF('Indicator Data'!AG30&gt;G$195,10,IF('Indicator Data'!AG30&lt;G$194,0,10-(G$195-'Indicator Data'!AG30)/(G$195-G$194)*10)),1))</f>
        <v>2.8</v>
      </c>
      <c r="H27" s="78">
        <f t="shared" si="3"/>
        <v>2.9</v>
      </c>
      <c r="I27" s="79">
        <f>SUM(IF('Indicator Data'!S30=0,0,'Indicator Data'!S30/1000000),SUM('Indicator Data'!T30:U30))</f>
        <v>2.8351000000000001E-2</v>
      </c>
      <c r="J27" s="79">
        <f>I27/'Indicator Data'!BC30*1000000</f>
        <v>4.0066472667927367E-3</v>
      </c>
      <c r="K27" s="77">
        <f t="shared" si="4"/>
        <v>0</v>
      </c>
      <c r="L27" s="77" t="str">
        <f>IF('Indicator Data'!V30="No data","x",ROUND(IF('Indicator Data'!V30&gt;L$195,10,IF('Indicator Data'!V30&lt;L$194,0,10-(L$195-'Indicator Data'!V30)/(L$195-L$194)*10)),1))</f>
        <v>x</v>
      </c>
      <c r="M27" s="78">
        <f t="shared" si="5"/>
        <v>0</v>
      </c>
      <c r="N27" s="80">
        <f t="shared" si="6"/>
        <v>1.9</v>
      </c>
      <c r="O27" s="92">
        <f>IF(AND('Indicator Data'!AK30="No data",'Indicator Data'!AL30="No data"),0,SUM('Indicator Data'!AK30:AM30)/1000)</f>
        <v>19.184000000000001</v>
      </c>
      <c r="P27" s="77">
        <f t="shared" si="7"/>
        <v>4.3</v>
      </c>
      <c r="Q27" s="81">
        <f>O27*1000/'Indicator Data'!BC30</f>
        <v>2.7111396834733114E-3</v>
      </c>
      <c r="R27" s="77">
        <f t="shared" si="8"/>
        <v>4.0999999999999996</v>
      </c>
      <c r="S27" s="82">
        <f t="shared" si="9"/>
        <v>4.2</v>
      </c>
      <c r="T27" s="77">
        <f>IF('Indicator Data'!AB30="No data","x",ROUND(IF('Indicator Data'!AB30&gt;T$195,10,IF('Indicator Data'!AB30&lt;T$194,0,10-(T$195-'Indicator Data'!AB30)/(T$195-T$194)*10)),1))</f>
        <v>0.2</v>
      </c>
      <c r="U27" s="77">
        <f>IF('Indicator Data'!AA30="No data","x",ROUND(IF('Indicator Data'!AA30&gt;U$195,10,IF('Indicator Data'!AA30&lt;U$194,0,10-(U$195-'Indicator Data'!AA30)/(U$195-U$194)*10)),1))</f>
        <v>0.5</v>
      </c>
      <c r="V27" s="77" t="str">
        <f>IF('Indicator Data'!AE30="No data","x",ROUND(IF('Indicator Data'!AE30&gt;V$195,10,IF('Indicator Data'!AE30&lt;V$194,0,10-(V$195-'Indicator Data'!AE30)/(V$195-V$194)*10)),1))</f>
        <v>x</v>
      </c>
      <c r="W27" s="78">
        <f t="shared" si="0"/>
        <v>0.4</v>
      </c>
      <c r="X27" s="77">
        <f>IF('Indicator Data'!W30="No data","x",ROUND(IF('Indicator Data'!W30&gt;X$195,10,IF('Indicator Data'!W30&lt;X$194,0,10-(X$195-'Indicator Data'!W30)/(X$195-X$194)*10)),1))</f>
        <v>0.6</v>
      </c>
      <c r="Y27" s="77" t="str">
        <f>IF('Indicator Data'!X30="No data","x",ROUND(IF('Indicator Data'!X30&gt;Y$195,10,IF('Indicator Data'!X30&lt;Y$194,0,10-(Y$195-'Indicator Data'!X30)/(Y$195-Y$194)*10)),1))</f>
        <v>x</v>
      </c>
      <c r="Z27" s="78">
        <f t="shared" si="10"/>
        <v>0.6</v>
      </c>
      <c r="AA27" s="92">
        <f>('Indicator Data'!AJ30+'Indicator Data'!AI30*0.5+'Indicator Data'!AH30*0.25)/1000</f>
        <v>0</v>
      </c>
      <c r="AB27" s="83">
        <f>AA27*1000/'Indicator Data'!BC30</f>
        <v>0</v>
      </c>
      <c r="AC27" s="78">
        <f t="shared" si="11"/>
        <v>0</v>
      </c>
      <c r="AD27" s="77">
        <f>IF('Indicator Data'!AN30="No data","x",ROUND(IF('Indicator Data'!AN30&lt;$AD$194,10,IF('Indicator Data'!AN30&gt;$AD$195,0,($AD$195-'Indicator Data'!AN30)/($AD$195-$AD$194)*10)),1))</f>
        <v>4.4000000000000004</v>
      </c>
      <c r="AE27" s="77">
        <f>IF('Indicator Data'!AO30="No data","x",ROUND(IF('Indicator Data'!AO30&gt;$AE$195,10,IF('Indicator Data'!AO30&lt;$AE$194,0,10-($AE$195-'Indicator Data'!AO30)/($AE$195-$AE$194)*10)),1))</f>
        <v>0</v>
      </c>
      <c r="AF27" s="84">
        <f>IF('Indicator Data'!AP30="No data","x",ROUND(IF('Indicator Data'!AP30&gt;$AF$195,10,IF('Indicator Data'!AP30&lt;$AF$194,0,10-($AF$195-'Indicator Data'!AP30)/($AF$195-$AF$194)*10)),1))</f>
        <v>2.4</v>
      </c>
      <c r="AG27" s="84">
        <f>IF('Indicator Data'!AQ30="No data","x",ROUND(IF('Indicator Data'!AQ30&gt;$AG$195,10,IF('Indicator Data'!AQ30&lt;$AG$194,0,10-($AG$195-'Indicator Data'!AQ30)/($AG$195-$AG$194)*10)),1))</f>
        <v>3</v>
      </c>
      <c r="AH27" s="77">
        <f t="shared" si="12"/>
        <v>2.5</v>
      </c>
      <c r="AI27" s="78">
        <f t="shared" si="13"/>
        <v>2.2999999999999998</v>
      </c>
      <c r="AJ27" s="85">
        <f t="shared" si="14"/>
        <v>0.9</v>
      </c>
      <c r="AK27" s="86">
        <f t="shared" si="1"/>
        <v>2.7</v>
      </c>
    </row>
    <row r="28" spans="1:37" s="4" customFormat="1" x14ac:dyDescent="0.25">
      <c r="A28" s="131" t="s">
        <v>49</v>
      </c>
      <c r="B28" s="63" t="s">
        <v>48</v>
      </c>
      <c r="C28" s="77">
        <f>ROUND(IF('Indicator Data'!Q31="No data",IF((0.1233*LN('Indicator Data'!BB31)-0.4559)&gt;C$195,0,IF((0.1233*LN('Indicator Data'!BB31)-0.4559)&lt;C$194,10,(C$195-(0.1233*LN('Indicator Data'!BB31)-0.4559))/(C$195-C$194)*10)),IF('Indicator Data'!Q31&gt;C$195,0,IF('Indicator Data'!Q31&lt;C$194,10,(C$195-'Indicator Data'!Q31)/(C$195-C$194)*10))),1)</f>
        <v>8.4</v>
      </c>
      <c r="D28" s="77">
        <f>IF('Indicator Data'!R31="No data","x",ROUND((IF(LOG('Indicator Data'!R31*1000)&gt;D$195,10,IF(LOG('Indicator Data'!R31*1000)&lt;D$194,0,10-(D$195-LOG('Indicator Data'!R31*1000))/(D$195-D$194)*10))),1))</f>
        <v>10</v>
      </c>
      <c r="E28" s="78">
        <f t="shared" si="2"/>
        <v>9.4</v>
      </c>
      <c r="F28" s="77">
        <f>IF('Indicator Data'!AF31="No data","x",ROUND(IF('Indicator Data'!AF31&gt;F$195,10,IF('Indicator Data'!AF31&lt;F$194,0,10-(F$195-'Indicator Data'!AF31)/(F$195-F$194)*10)),1))</f>
        <v>8.1999999999999993</v>
      </c>
      <c r="G28" s="77">
        <f>IF('Indicator Data'!AG31="No data","x",ROUND(IF('Indicator Data'!AG31&gt;G$195,10,IF('Indicator Data'!AG31&lt;G$194,0,10-(G$195-'Indicator Data'!AG31)/(G$195-G$194)*10)),1))</f>
        <v>2.6</v>
      </c>
      <c r="H28" s="78">
        <f t="shared" si="3"/>
        <v>5.4</v>
      </c>
      <c r="I28" s="79">
        <f>SUM(IF('Indicator Data'!S31=0,0,'Indicator Data'!S31/1000000),SUM('Indicator Data'!T31:U31))</f>
        <v>888.92459500000007</v>
      </c>
      <c r="J28" s="79">
        <f>I28/'Indicator Data'!BC31*1000000</f>
        <v>46.314119887782155</v>
      </c>
      <c r="K28" s="77">
        <f t="shared" si="4"/>
        <v>0.9</v>
      </c>
      <c r="L28" s="77">
        <f>IF('Indicator Data'!V31="No data","x",ROUND(IF('Indicator Data'!V31&gt;L$195,10,IF('Indicator Data'!V31&lt;L$194,0,10-(L$195-'Indicator Data'!V31)/(L$195-L$194)*10)),1))</f>
        <v>6</v>
      </c>
      <c r="M28" s="78">
        <f t="shared" si="5"/>
        <v>3.5</v>
      </c>
      <c r="N28" s="80">
        <f t="shared" si="6"/>
        <v>6.9</v>
      </c>
      <c r="O28" s="92">
        <f>IF(AND('Indicator Data'!AK31="No data",'Indicator Data'!AL31="No data"),0,SUM('Indicator Data'!AK31:AM31)/1000)</f>
        <v>52.127000000000002</v>
      </c>
      <c r="P28" s="77">
        <f t="shared" si="7"/>
        <v>5.7</v>
      </c>
      <c r="Q28" s="81">
        <f>O28*1000/'Indicator Data'!BC31</f>
        <v>2.7158840479494443E-3</v>
      </c>
      <c r="R28" s="77">
        <f t="shared" si="8"/>
        <v>4.0999999999999996</v>
      </c>
      <c r="S28" s="82">
        <f t="shared" si="9"/>
        <v>4.9000000000000004</v>
      </c>
      <c r="T28" s="77">
        <f>IF('Indicator Data'!AB31="No data","x",ROUND(IF('Indicator Data'!AB31&gt;T$195,10,IF('Indicator Data'!AB31&lt;T$194,0,10-(T$195-'Indicator Data'!AB31)/(T$195-T$194)*10)),1))</f>
        <v>1.6</v>
      </c>
      <c r="U28" s="77">
        <f>IF('Indicator Data'!AA31="No data","x",ROUND(IF('Indicator Data'!AA31&gt;U$195,10,IF('Indicator Data'!AA31&lt;U$194,0,10-(U$195-'Indicator Data'!AA31)/(U$195-U$194)*10)),1))</f>
        <v>0.9</v>
      </c>
      <c r="V28" s="77">
        <f>IF('Indicator Data'!AE31="No data","x",ROUND(IF('Indicator Data'!AE31&gt;V$195,10,IF('Indicator Data'!AE31&lt;V$194,0,10-(V$195-'Indicator Data'!AE31)/(V$195-V$194)*10)),1))</f>
        <v>8.6</v>
      </c>
      <c r="W28" s="78">
        <f t="shared" si="0"/>
        <v>3.7</v>
      </c>
      <c r="X28" s="77">
        <f>IF('Indicator Data'!W31="No data","x",ROUND(IF('Indicator Data'!W31&gt;X$195,10,IF('Indicator Data'!W31&lt;X$194,0,10-(X$195-'Indicator Data'!W31)/(X$195-X$194)*10)),1))</f>
        <v>6.5</v>
      </c>
      <c r="Y28" s="77">
        <f>IF('Indicator Data'!X31="No data","x",ROUND(IF('Indicator Data'!X31&gt;Y$195,10,IF('Indicator Data'!X31&lt;Y$194,0,10-(Y$195-'Indicator Data'!X31)/(Y$195-Y$194)*10)),1))</f>
        <v>4.3</v>
      </c>
      <c r="Z28" s="78">
        <f t="shared" si="10"/>
        <v>5.4</v>
      </c>
      <c r="AA28" s="92">
        <f>('Indicator Data'!AJ31+'Indicator Data'!AI31*0.5+'Indicator Data'!AH31*0.25)/1000</f>
        <v>13.678750000000001</v>
      </c>
      <c r="AB28" s="83">
        <f>AA28*1000/'Indicator Data'!BC31</f>
        <v>7.1268054790969097E-4</v>
      </c>
      <c r="AC28" s="78">
        <f t="shared" si="11"/>
        <v>0.1</v>
      </c>
      <c r="AD28" s="77">
        <f>IF('Indicator Data'!AN31="No data","x",ROUND(IF('Indicator Data'!AN31&lt;$AD$194,10,IF('Indicator Data'!AN31&gt;$AD$195,0,($AD$195-'Indicator Data'!AN31)/($AD$195-$AD$194)*10)),1))</f>
        <v>2.9</v>
      </c>
      <c r="AE28" s="77">
        <f>IF('Indicator Data'!AO31="No data","x",ROUND(IF('Indicator Data'!AO31&gt;$AE$195,10,IF('Indicator Data'!AO31&lt;$AE$194,0,10-($AE$195-'Indicator Data'!AO31)/($AE$195-$AE$194)*10)),1))</f>
        <v>5.0999999999999996</v>
      </c>
      <c r="AF28" s="84">
        <f>IF('Indicator Data'!AP31="No data","x",ROUND(IF('Indicator Data'!AP31&gt;$AF$195,10,IF('Indicator Data'!AP31&lt;$AF$194,0,10-($AF$195-'Indicator Data'!AP31)/($AF$195-$AF$194)*10)),1))</f>
        <v>8.1999999999999993</v>
      </c>
      <c r="AG28" s="84">
        <f>IF('Indicator Data'!AQ31="No data","x",ROUND(IF('Indicator Data'!AQ31&gt;$AG$195,10,IF('Indicator Data'!AQ31&lt;$AG$194,0,10-($AG$195-'Indicator Data'!AQ31)/($AG$195-$AG$194)*10)),1))</f>
        <v>5.9</v>
      </c>
      <c r="AH28" s="77">
        <f t="shared" si="12"/>
        <v>7.7</v>
      </c>
      <c r="AI28" s="78">
        <f t="shared" si="13"/>
        <v>5.2</v>
      </c>
      <c r="AJ28" s="85">
        <f t="shared" si="14"/>
        <v>3.9</v>
      </c>
      <c r="AK28" s="86">
        <f t="shared" si="1"/>
        <v>4.4000000000000004</v>
      </c>
    </row>
    <row r="29" spans="1:37" s="4" customFormat="1" x14ac:dyDescent="0.25">
      <c r="A29" s="131" t="s">
        <v>51</v>
      </c>
      <c r="B29" s="63" t="s">
        <v>50</v>
      </c>
      <c r="C29" s="77">
        <f>ROUND(IF('Indicator Data'!Q32="No data",IF((0.1233*LN('Indicator Data'!BB32)-0.4559)&gt;C$195,0,IF((0.1233*LN('Indicator Data'!BB32)-0.4559)&lt;C$194,10,(C$195-(0.1233*LN('Indicator Data'!BB32)-0.4559))/(C$195-C$194)*10)),IF('Indicator Data'!Q32&gt;C$195,0,IF('Indicator Data'!Q32&lt;C$194,10,(C$195-'Indicator Data'!Q32)/(C$195-C$194)*10))),1)</f>
        <v>8.4</v>
      </c>
      <c r="D29" s="77">
        <f>IF('Indicator Data'!R32="No data","x",ROUND((IF(LOG('Indicator Data'!R32*1000)&gt;D$195,10,IF(LOG('Indicator Data'!R32*1000)&lt;D$194,0,10-(D$195-LOG('Indicator Data'!R32*1000))/(D$195-D$194)*10))),1))</f>
        <v>9.8000000000000007</v>
      </c>
      <c r="E29" s="78">
        <f t="shared" si="2"/>
        <v>9.1999999999999993</v>
      </c>
      <c r="F29" s="77">
        <f>IF('Indicator Data'!AF32="No data","x",ROUND(IF('Indicator Data'!AF32&gt;F$195,10,IF('Indicator Data'!AF32&lt;F$194,0,10-(F$195-'Indicator Data'!AF32)/(F$195-F$194)*10)),1))</f>
        <v>6.3</v>
      </c>
      <c r="G29" s="77">
        <f>IF('Indicator Data'!AG32="No data","x",ROUND(IF('Indicator Data'!AG32&gt;G$195,10,IF('Indicator Data'!AG32&lt;G$194,0,10-(G$195-'Indicator Data'!AG32)/(G$195-G$194)*10)),1))</f>
        <v>2.1</v>
      </c>
      <c r="H29" s="78">
        <f t="shared" si="3"/>
        <v>4.2</v>
      </c>
      <c r="I29" s="79">
        <f>SUM(IF('Indicator Data'!S32=0,0,'Indicator Data'!S32/1000000),SUM('Indicator Data'!T32:U32))</f>
        <v>910.74216000000001</v>
      </c>
      <c r="J29" s="79">
        <f>I29/'Indicator Data'!BC32*1000000</f>
        <v>83.829309813981553</v>
      </c>
      <c r="K29" s="77">
        <f t="shared" si="4"/>
        <v>1.7</v>
      </c>
      <c r="L29" s="77">
        <f>IF('Indicator Data'!V32="No data","x",ROUND(IF('Indicator Data'!V32&gt;L$195,10,IF('Indicator Data'!V32&lt;L$194,0,10-(L$195-'Indicator Data'!V32)/(L$195-L$194)*10)),1))</f>
        <v>10</v>
      </c>
      <c r="M29" s="78">
        <f t="shared" si="5"/>
        <v>5.9</v>
      </c>
      <c r="N29" s="80">
        <f t="shared" si="6"/>
        <v>7.1</v>
      </c>
      <c r="O29" s="92">
        <f>IF(AND('Indicator Data'!AK32="No data",'Indicator Data'!AL32="No data"),0,SUM('Indicator Data'!AK32:AM32)/1000)</f>
        <v>190.126</v>
      </c>
      <c r="P29" s="77">
        <f t="shared" si="7"/>
        <v>7.6</v>
      </c>
      <c r="Q29" s="81">
        <f>O29*1000/'Indicator Data'!BC32</f>
        <v>1.7500157627152187E-2</v>
      </c>
      <c r="R29" s="77">
        <f t="shared" si="8"/>
        <v>6.5</v>
      </c>
      <c r="S29" s="82">
        <f t="shared" si="9"/>
        <v>7.1</v>
      </c>
      <c r="T29" s="77">
        <f>IF('Indicator Data'!AB32="No data","x",ROUND(IF('Indicator Data'!AB32&gt;T$195,10,IF('Indicator Data'!AB32&lt;T$194,0,10-(T$195-'Indicator Data'!AB32)/(T$195-T$194)*10)),1))</f>
        <v>2.2000000000000002</v>
      </c>
      <c r="U29" s="77">
        <f>IF('Indicator Data'!AA32="No data","x",ROUND(IF('Indicator Data'!AA32&gt;U$195,10,IF('Indicator Data'!AA32&lt;U$194,0,10-(U$195-'Indicator Data'!AA32)/(U$195-U$194)*10)),1))</f>
        <v>2.1</v>
      </c>
      <c r="V29" s="77">
        <f>IF('Indicator Data'!AE32="No data","x",ROUND(IF('Indicator Data'!AE32&gt;V$195,10,IF('Indicator Data'!AE32&lt;V$194,0,10-(V$195-'Indicator Data'!AE32)/(V$195-V$194)*10)),1))</f>
        <v>5.3</v>
      </c>
      <c r="W29" s="78">
        <f t="shared" si="0"/>
        <v>3.2</v>
      </c>
      <c r="X29" s="77">
        <f>IF('Indicator Data'!W32="No data","x",ROUND(IF('Indicator Data'!W32&gt;X$195,10,IF('Indicator Data'!W32&lt;X$194,0,10-(X$195-'Indicator Data'!W32)/(X$195-X$194)*10)),1))</f>
        <v>5.5</v>
      </c>
      <c r="Y29" s="77">
        <f>IF('Indicator Data'!X32="No data","x",ROUND(IF('Indicator Data'!X32&gt;Y$195,10,IF('Indicator Data'!X32&lt;Y$194,0,10-(Y$195-'Indicator Data'!X32)/(Y$195-Y$194)*10)),1))</f>
        <v>6.5</v>
      </c>
      <c r="Z29" s="78">
        <f t="shared" si="10"/>
        <v>6</v>
      </c>
      <c r="AA29" s="92">
        <f>('Indicator Data'!AJ32+'Indicator Data'!AI32*0.5+'Indicator Data'!AH32*0.25)/1000</f>
        <v>12.453250000000001</v>
      </c>
      <c r="AB29" s="83">
        <f>AA29*1000/'Indicator Data'!BC32</f>
        <v>1.1462600484433111E-3</v>
      </c>
      <c r="AC29" s="78">
        <f t="shared" si="11"/>
        <v>0.1</v>
      </c>
      <c r="AD29" s="77">
        <f>IF('Indicator Data'!AN32="No data","x",ROUND(IF('Indicator Data'!AN32&lt;$AD$194,10,IF('Indicator Data'!AN32&gt;$AD$195,0,($AD$195-'Indicator Data'!AN32)/($AD$195-$AD$194)*10)),1))</f>
        <v>7.7</v>
      </c>
      <c r="AE29" s="77">
        <f>IF('Indicator Data'!AO32="No data","x",ROUND(IF('Indicator Data'!AO32&gt;$AE$195,10,IF('Indicator Data'!AO32&lt;$AE$194,0,10-($AE$195-'Indicator Data'!AO32)/($AE$195-$AE$194)*10)),1))</f>
        <v>10</v>
      </c>
      <c r="AF29" s="84">
        <f>IF('Indicator Data'!AP32="No data","x",ROUND(IF('Indicator Data'!AP32&gt;$AF$195,10,IF('Indicator Data'!AP32&lt;$AF$194,0,10-($AF$195-'Indicator Data'!AP32)/($AF$195-$AF$194)*10)),1))</f>
        <v>6.7</v>
      </c>
      <c r="AG29" s="84">
        <f>IF('Indicator Data'!AQ32="No data","x",ROUND(IF('Indicator Data'!AQ32&gt;$AG$195,10,IF('Indicator Data'!AQ32&lt;$AG$194,0,10-($AG$195-'Indicator Data'!AQ32)/($AG$195-$AG$194)*10)),1))</f>
        <v>4.2</v>
      </c>
      <c r="AH29" s="77">
        <f t="shared" si="12"/>
        <v>6.2</v>
      </c>
      <c r="AI29" s="78">
        <f t="shared" si="13"/>
        <v>8</v>
      </c>
      <c r="AJ29" s="85">
        <f t="shared" si="14"/>
        <v>5</v>
      </c>
      <c r="AK29" s="86">
        <f t="shared" si="1"/>
        <v>6.2</v>
      </c>
    </row>
    <row r="30" spans="1:37" s="4" customFormat="1" x14ac:dyDescent="0.25">
      <c r="A30" s="131" t="s">
        <v>842</v>
      </c>
      <c r="B30" s="63" t="s">
        <v>58</v>
      </c>
      <c r="C30" s="77">
        <f>ROUND(IF('Indicator Data'!Q33="No data",IF((0.1233*LN('Indicator Data'!BB33)-0.4559)&gt;C$195,0,IF((0.1233*LN('Indicator Data'!BB33)-0.4559)&lt;C$194,10,(C$195-(0.1233*LN('Indicator Data'!BB33)-0.4559))/(C$195-C$194)*10)),IF('Indicator Data'!Q33&gt;C$195,0,IF('Indicator Data'!Q33&lt;C$194,10,(C$195-'Indicator Data'!Q33)/(C$195-C$194)*10))),1)</f>
        <v>4.5999999999999996</v>
      </c>
      <c r="D30" s="77" t="str">
        <f>IF('Indicator Data'!R33="No data","x",ROUND((IF(LOG('Indicator Data'!R33*1000)&gt;D$195,10,IF(LOG('Indicator Data'!R33*1000)&lt;D$194,0,10-(D$195-LOG('Indicator Data'!R33*1000))/(D$195-D$194)*10))),1))</f>
        <v>x</v>
      </c>
      <c r="E30" s="78">
        <f t="shared" si="2"/>
        <v>4.5999999999999996</v>
      </c>
      <c r="F30" s="77" t="str">
        <f>IF('Indicator Data'!AF33="No data","x",ROUND(IF('Indicator Data'!AF33&gt;F$195,10,IF('Indicator Data'!AF33&lt;F$194,0,10-(F$195-'Indicator Data'!AF33)/(F$195-F$194)*10)),1))</f>
        <v>x</v>
      </c>
      <c r="G30" s="77">
        <f>IF('Indicator Data'!AG33="No data","x",ROUND(IF('Indicator Data'!AG33&gt;G$195,10,IF('Indicator Data'!AG33&lt;G$194,0,10-(G$195-'Indicator Data'!AG33)/(G$195-G$194)*10)),1))</f>
        <v>5.5</v>
      </c>
      <c r="H30" s="78">
        <f t="shared" si="3"/>
        <v>5.5</v>
      </c>
      <c r="I30" s="79">
        <f>SUM(IF('Indicator Data'!S33=0,0,'Indicator Data'!S33/1000000),SUM('Indicator Data'!T33:U33))</f>
        <v>182.18268399999999</v>
      </c>
      <c r="J30" s="79">
        <f>I30/'Indicator Data'!BC33*1000000</f>
        <v>333.43097579009788</v>
      </c>
      <c r="K30" s="77">
        <f t="shared" si="4"/>
        <v>6.7</v>
      </c>
      <c r="L30" s="77">
        <f>IF('Indicator Data'!V33="No data","x",ROUND(IF('Indicator Data'!V33&gt;L$195,10,IF('Indicator Data'!V33&lt;L$194,0,10-(L$195-'Indicator Data'!V33)/(L$195-L$194)*10)),1))</f>
        <v>4.9000000000000004</v>
      </c>
      <c r="M30" s="78">
        <f t="shared" si="5"/>
        <v>5.8</v>
      </c>
      <c r="N30" s="80">
        <f t="shared" si="6"/>
        <v>5.0999999999999996</v>
      </c>
      <c r="O30" s="92">
        <f>IF(AND('Indicator Data'!AK33="No data",'Indicator Data'!AL33="No data"),0,SUM('Indicator Data'!AK33:AM33)/1000)</f>
        <v>0</v>
      </c>
      <c r="P30" s="77">
        <f t="shared" si="7"/>
        <v>0</v>
      </c>
      <c r="Q30" s="81">
        <f>O30*1000/'Indicator Data'!BC33</f>
        <v>0</v>
      </c>
      <c r="R30" s="77">
        <f t="shared" si="8"/>
        <v>0</v>
      </c>
      <c r="S30" s="82">
        <f t="shared" si="9"/>
        <v>0</v>
      </c>
      <c r="T30" s="77">
        <f>IF('Indicator Data'!AB33="No data","x",ROUND(IF('Indicator Data'!AB33&gt;T$195,10,IF('Indicator Data'!AB33&lt;T$194,0,10-(T$195-'Indicator Data'!AB33)/(T$195-T$194)*10)),1))</f>
        <v>1.6</v>
      </c>
      <c r="U30" s="77">
        <f>IF('Indicator Data'!AA33="No data","x",ROUND(IF('Indicator Data'!AA33&gt;U$195,10,IF('Indicator Data'!AA33&lt;U$194,0,10-(U$195-'Indicator Data'!AA33)/(U$195-U$194)*10)),1))</f>
        <v>2.5</v>
      </c>
      <c r="V30" s="77">
        <f>IF('Indicator Data'!AE33="No data","x",ROUND(IF('Indicator Data'!AE33&gt;V$195,10,IF('Indicator Data'!AE33&lt;V$194,0,10-(V$195-'Indicator Data'!AE33)/(V$195-V$194)*10)),1))</f>
        <v>0</v>
      </c>
      <c r="W30" s="78">
        <f t="shared" si="0"/>
        <v>1.4</v>
      </c>
      <c r="X30" s="77">
        <f>IF('Indicator Data'!W33="No data","x",ROUND(IF('Indicator Data'!W33&gt;X$195,10,IF('Indicator Data'!W33&lt;X$194,0,10-(X$195-'Indicator Data'!W33)/(X$195-X$194)*10)),1))</f>
        <v>1.6</v>
      </c>
      <c r="Y30" s="77" t="str">
        <f>IF('Indicator Data'!X33="No data","x",ROUND(IF('Indicator Data'!X33&gt;Y$195,10,IF('Indicator Data'!X33&lt;Y$194,0,10-(Y$195-'Indicator Data'!X33)/(Y$195-Y$194)*10)),1))</f>
        <v>x</v>
      </c>
      <c r="Z30" s="78">
        <f t="shared" si="10"/>
        <v>1.6</v>
      </c>
      <c r="AA30" s="92">
        <f>('Indicator Data'!AJ33+'Indicator Data'!AI33*0.5+'Indicator Data'!AH33*0.25)/1000</f>
        <v>0</v>
      </c>
      <c r="AB30" s="83">
        <f>AA30*1000/'Indicator Data'!BC33</f>
        <v>0</v>
      </c>
      <c r="AC30" s="78">
        <f t="shared" si="11"/>
        <v>0</v>
      </c>
      <c r="AD30" s="77">
        <f>IF('Indicator Data'!AN33="No data","x",ROUND(IF('Indicator Data'!AN33&lt;$AD$194,10,IF('Indicator Data'!AN33&gt;$AD$195,0,($AD$195-'Indicator Data'!AN33)/($AD$195-$AD$194)*10)),1))</f>
        <v>5.2</v>
      </c>
      <c r="AE30" s="77">
        <f>IF('Indicator Data'!AO33="No data","x",ROUND(IF('Indicator Data'!AO33&gt;$AE$195,10,IF('Indicator Data'!AO33&lt;$AE$194,0,10-($AE$195-'Indicator Data'!AO33)/($AE$195-$AE$194)*10)),1))</f>
        <v>2.9</v>
      </c>
      <c r="AF30" s="84">
        <f>IF('Indicator Data'!AP33="No data","x",ROUND(IF('Indicator Data'!AP33&gt;$AF$195,10,IF('Indicator Data'!AP33&lt;$AF$194,0,10-($AF$195-'Indicator Data'!AP33)/($AF$195-$AF$194)*10)),1))</f>
        <v>5.2</v>
      </c>
      <c r="AG30" s="84">
        <f>IF('Indicator Data'!AQ33="No data","x",ROUND(IF('Indicator Data'!AQ33&gt;$AG$195,10,IF('Indicator Data'!AQ33&lt;$AG$194,0,10-($AG$195-'Indicator Data'!AQ33)/($AG$195-$AG$194)*10)),1))</f>
        <v>2.7</v>
      </c>
      <c r="AH30" s="77">
        <f t="shared" si="12"/>
        <v>4.7</v>
      </c>
      <c r="AI30" s="78">
        <f t="shared" si="13"/>
        <v>4.3</v>
      </c>
      <c r="AJ30" s="85">
        <f t="shared" si="14"/>
        <v>2</v>
      </c>
      <c r="AK30" s="86">
        <f t="shared" si="1"/>
        <v>1</v>
      </c>
    </row>
    <row r="31" spans="1:37" s="4" customFormat="1" x14ac:dyDescent="0.25">
      <c r="A31" s="131" t="s">
        <v>53</v>
      </c>
      <c r="B31" s="63" t="s">
        <v>52</v>
      </c>
      <c r="C31" s="77">
        <f>ROUND(IF('Indicator Data'!Q34="No data",IF((0.1233*LN('Indicator Data'!BB34)-0.4559)&gt;C$195,0,IF((0.1233*LN('Indicator Data'!BB34)-0.4559)&lt;C$194,10,(C$195-(0.1233*LN('Indicator Data'!BB34)-0.4559))/(C$195-C$194)*10)),IF('Indicator Data'!Q34&gt;C$195,0,IF('Indicator Data'!Q34&lt;C$194,10,(C$195-'Indicator Data'!Q34)/(C$195-C$194)*10))),1)</f>
        <v>6</v>
      </c>
      <c r="D31" s="77">
        <f>IF('Indicator Data'!R34="No data","x",ROUND((IF(LOG('Indicator Data'!R34*1000)&gt;D$195,10,IF(LOG('Indicator Data'!R34*1000)&lt;D$194,0,10-(D$195-LOG('Indicator Data'!R34*1000))/(D$195-D$194)*10))),1))</f>
        <v>8.1</v>
      </c>
      <c r="E31" s="78">
        <f t="shared" si="2"/>
        <v>7.2</v>
      </c>
      <c r="F31" s="77">
        <f>IF('Indicator Data'!AF34="No data","x",ROUND(IF('Indicator Data'!AF34&gt;F$195,10,IF('Indicator Data'!AF34&lt;F$194,0,10-(F$195-'Indicator Data'!AF34)/(F$195-F$194)*10)),1))</f>
        <v>6.4</v>
      </c>
      <c r="G31" s="77">
        <f>IF('Indicator Data'!AG34="No data","x",ROUND(IF('Indicator Data'!AG34&gt;G$195,10,IF('Indicator Data'!AG34&lt;G$194,0,10-(G$195-'Indicator Data'!AG34)/(G$195-G$194)*10)),1))</f>
        <v>1.4</v>
      </c>
      <c r="H31" s="78">
        <f t="shared" si="3"/>
        <v>3.9</v>
      </c>
      <c r="I31" s="79">
        <f>SUM(IF('Indicator Data'!S34=0,0,'Indicator Data'!S34/1000000),SUM('Indicator Data'!T34:U34))</f>
        <v>960.93775500000004</v>
      </c>
      <c r="J31" s="79">
        <f>I31/'Indicator Data'!BC34*1000000</f>
        <v>60.038448026172219</v>
      </c>
      <c r="K31" s="77">
        <f t="shared" si="4"/>
        <v>1.2</v>
      </c>
      <c r="L31" s="77">
        <f>IF('Indicator Data'!V34="No data","x",ROUND(IF('Indicator Data'!V34&gt;L$195,10,IF('Indicator Data'!V34&lt;L$194,0,10-(L$195-'Indicator Data'!V34)/(L$195-L$194)*10)),1))</f>
        <v>2.6</v>
      </c>
      <c r="M31" s="78">
        <f t="shared" si="5"/>
        <v>1.9</v>
      </c>
      <c r="N31" s="80">
        <f t="shared" si="6"/>
        <v>5.0999999999999996</v>
      </c>
      <c r="O31" s="92">
        <f>IF(AND('Indicator Data'!AK34="No data",'Indicator Data'!AL34="No data"),0,SUM('Indicator Data'!AK34:AM34)/1000)</f>
        <v>6.7000000000000004E-2</v>
      </c>
      <c r="P31" s="77">
        <f t="shared" si="7"/>
        <v>0</v>
      </c>
      <c r="Q31" s="81">
        <f>O31*1000/'Indicator Data'!BC34</f>
        <v>4.1860942572222465E-6</v>
      </c>
      <c r="R31" s="77">
        <f t="shared" si="8"/>
        <v>0</v>
      </c>
      <c r="S31" s="82">
        <f t="shared" si="9"/>
        <v>0</v>
      </c>
      <c r="T31" s="77">
        <f>IF('Indicator Data'!AB34="No data","x",ROUND(IF('Indicator Data'!AB34&gt;T$195,10,IF('Indicator Data'!AB34&lt;T$194,0,10-(T$195-'Indicator Data'!AB34)/(T$195-T$194)*10)),1))</f>
        <v>1.2</v>
      </c>
      <c r="U31" s="77">
        <f>IF('Indicator Data'!AA34="No data","x",ROUND(IF('Indicator Data'!AA34&gt;U$195,10,IF('Indicator Data'!AA34&lt;U$194,0,10-(U$195-'Indicator Data'!AA34)/(U$195-U$194)*10)),1))</f>
        <v>6.3</v>
      </c>
      <c r="V31" s="77">
        <f>IF('Indicator Data'!AE34="No data","x",ROUND(IF('Indicator Data'!AE34&gt;V$195,10,IF('Indicator Data'!AE34&lt;V$194,0,10-(V$195-'Indicator Data'!AE34)/(V$195-V$194)*10)),1))</f>
        <v>0.3</v>
      </c>
      <c r="W31" s="78">
        <f t="shared" si="0"/>
        <v>2.6</v>
      </c>
      <c r="X31" s="77">
        <f>IF('Indicator Data'!W34="No data","x",ROUND(IF('Indicator Data'!W34&gt;X$195,10,IF('Indicator Data'!W34&lt;X$194,0,10-(X$195-'Indicator Data'!W34)/(X$195-X$194)*10)),1))</f>
        <v>2.4</v>
      </c>
      <c r="Y31" s="77">
        <f>IF('Indicator Data'!X34="No data","x",ROUND(IF('Indicator Data'!X34&gt;Y$195,10,IF('Indicator Data'!X34&lt;Y$194,0,10-(Y$195-'Indicator Data'!X34)/(Y$195-Y$194)*10)),1))</f>
        <v>5.3</v>
      </c>
      <c r="Z31" s="78">
        <f t="shared" si="10"/>
        <v>3.9</v>
      </c>
      <c r="AA31" s="92">
        <f>('Indicator Data'!AJ34+'Indicator Data'!AI34*0.5+'Indicator Data'!AH34*0.25)/1000</f>
        <v>625</v>
      </c>
      <c r="AB31" s="83">
        <f>AA31*1000/'Indicator Data'!BC34</f>
        <v>3.9049386727819463E-2</v>
      </c>
      <c r="AC31" s="78">
        <f t="shared" si="11"/>
        <v>3.9</v>
      </c>
      <c r="AD31" s="77">
        <f>IF('Indicator Data'!AN34="No data","x",ROUND(IF('Indicator Data'!AN34&lt;$AD$194,10,IF('Indicator Data'!AN34&gt;$AD$195,0,($AD$195-'Indicator Data'!AN34)/($AD$195-$AD$194)*10)),1))</f>
        <v>5.0999999999999996</v>
      </c>
      <c r="AE31" s="77">
        <f>IF('Indicator Data'!AO34="No data","x",ROUND(IF('Indicator Data'!AO34&gt;$AE$195,10,IF('Indicator Data'!AO34&lt;$AE$194,0,10-($AE$195-'Indicator Data'!AO34)/($AE$195-$AE$194)*10)),1))</f>
        <v>3.4</v>
      </c>
      <c r="AF31" s="84">
        <f>IF('Indicator Data'!AP34="No data","x",ROUND(IF('Indicator Data'!AP34&gt;$AF$195,10,IF('Indicator Data'!AP34&lt;$AF$194,0,10-($AF$195-'Indicator Data'!AP34)/($AF$195-$AF$194)*10)),1))</f>
        <v>7.5</v>
      </c>
      <c r="AG31" s="84">
        <f>IF('Indicator Data'!AQ34="No data","x",ROUND(IF('Indicator Data'!AQ34&gt;$AG$195,10,IF('Indicator Data'!AQ34&lt;$AG$194,0,10-($AG$195-'Indicator Data'!AQ34)/($AG$195-$AG$194)*10)),1))</f>
        <v>2.4</v>
      </c>
      <c r="AH31" s="77">
        <f t="shared" si="12"/>
        <v>6.5</v>
      </c>
      <c r="AI31" s="78">
        <f t="shared" si="13"/>
        <v>5</v>
      </c>
      <c r="AJ31" s="85">
        <f t="shared" si="14"/>
        <v>3.9</v>
      </c>
      <c r="AK31" s="86">
        <f t="shared" si="1"/>
        <v>2.2000000000000002</v>
      </c>
    </row>
    <row r="32" spans="1:37" s="4" customFormat="1" x14ac:dyDescent="0.25">
      <c r="A32" s="131" t="s">
        <v>55</v>
      </c>
      <c r="B32" s="63" t="s">
        <v>54</v>
      </c>
      <c r="C32" s="77">
        <f>ROUND(IF('Indicator Data'!Q35="No data",IF((0.1233*LN('Indicator Data'!BB35)-0.4559)&gt;C$195,0,IF((0.1233*LN('Indicator Data'!BB35)-0.4559)&lt;C$194,10,(C$195-(0.1233*LN('Indicator Data'!BB35)-0.4559))/(C$195-C$194)*10)),IF('Indicator Data'!Q35&gt;C$195,0,IF('Indicator Data'!Q35&lt;C$194,10,(C$195-'Indicator Data'!Q35)/(C$195-C$194)*10))),1)</f>
        <v>6.6</v>
      </c>
      <c r="D32" s="77">
        <f>IF('Indicator Data'!R35="No data","x",ROUND((IF(LOG('Indicator Data'!R35*1000)&gt;D$195,10,IF(LOG('Indicator Data'!R35*1000)&lt;D$194,0,10-(D$195-LOG('Indicator Data'!R35*1000))/(D$195-D$194)*10))),1))</f>
        <v>8.9</v>
      </c>
      <c r="E32" s="78">
        <f t="shared" si="2"/>
        <v>8</v>
      </c>
      <c r="F32" s="77">
        <f>IF('Indicator Data'!AF35="No data","x",ROUND(IF('Indicator Data'!AF35&gt;F$195,10,IF('Indicator Data'!AF35&lt;F$194,0,10-(F$195-'Indicator Data'!AF35)/(F$195-F$194)*10)),1))</f>
        <v>7.6</v>
      </c>
      <c r="G32" s="77">
        <f>IF('Indicator Data'!AG35="No data","x",ROUND(IF('Indicator Data'!AG35&gt;G$195,10,IF('Indicator Data'!AG35&lt;G$194,0,10-(G$195-'Indicator Data'!AG35)/(G$195-G$194)*10)),1))</f>
        <v>5.4</v>
      </c>
      <c r="H32" s="78">
        <f t="shared" si="3"/>
        <v>6.5</v>
      </c>
      <c r="I32" s="79">
        <f>SUM(IF('Indicator Data'!S35=0,0,'Indicator Data'!S35/1000000),SUM('Indicator Data'!T35:U35))</f>
        <v>1303.032005</v>
      </c>
      <c r="J32" s="79">
        <f>I32/'Indicator Data'!BC35*1000000</f>
        <v>54.171727767105374</v>
      </c>
      <c r="K32" s="77">
        <f t="shared" si="4"/>
        <v>1.1000000000000001</v>
      </c>
      <c r="L32" s="77">
        <f>IF('Indicator Data'!V35="No data","x",ROUND(IF('Indicator Data'!V35&gt;L$195,10,IF('Indicator Data'!V35&lt;L$194,0,10-(L$195-'Indicator Data'!V35)/(L$195-L$194)*10)),1))</f>
        <v>1.6</v>
      </c>
      <c r="M32" s="78">
        <f t="shared" si="5"/>
        <v>1.4</v>
      </c>
      <c r="N32" s="80">
        <f t="shared" si="6"/>
        <v>6</v>
      </c>
      <c r="O32" s="92">
        <f>IF(AND('Indicator Data'!AK35="No data",'Indicator Data'!AL35="No data"),0,SUM('Indicator Data'!AK35:AM35)/1000)</f>
        <v>602.44899999999996</v>
      </c>
      <c r="P32" s="77">
        <f t="shared" si="7"/>
        <v>9.3000000000000007</v>
      </c>
      <c r="Q32" s="81">
        <f>O32*1000/'Indicator Data'!BC35</f>
        <v>2.5045972083828336E-2</v>
      </c>
      <c r="R32" s="77">
        <f t="shared" si="8"/>
        <v>7.1</v>
      </c>
      <c r="S32" s="82">
        <f t="shared" si="9"/>
        <v>8.1999999999999993</v>
      </c>
      <c r="T32" s="77">
        <f>IF('Indicator Data'!AB35="No data","x",ROUND(IF('Indicator Data'!AB35&gt;T$195,10,IF('Indicator Data'!AB35&lt;T$194,0,10-(T$195-'Indicator Data'!AB35)/(T$195-T$194)*10)),1))</f>
        <v>7.6</v>
      </c>
      <c r="U32" s="77">
        <f>IF('Indicator Data'!AA35="No data","x",ROUND(IF('Indicator Data'!AA35&gt;U$195,10,IF('Indicator Data'!AA35&lt;U$194,0,10-(U$195-'Indicator Data'!AA35)/(U$195-U$194)*10)),1))</f>
        <v>3.7</v>
      </c>
      <c r="V32" s="77">
        <f>IF('Indicator Data'!AE35="No data","x",ROUND(IF('Indicator Data'!AE35&gt;V$195,10,IF('Indicator Data'!AE35&lt;V$194,0,10-(V$195-'Indicator Data'!AE35)/(V$195-V$194)*10)),1))</f>
        <v>5.4</v>
      </c>
      <c r="W32" s="78">
        <f t="shared" si="0"/>
        <v>5.6</v>
      </c>
      <c r="X32" s="77">
        <f>IF('Indicator Data'!W35="No data","x",ROUND(IF('Indicator Data'!W35&gt;X$195,10,IF('Indicator Data'!W35&lt;X$194,0,10-(X$195-'Indicator Data'!W35)/(X$195-X$194)*10)),1))</f>
        <v>6.1</v>
      </c>
      <c r="Y32" s="77">
        <f>IF('Indicator Data'!X35="No data","x",ROUND(IF('Indicator Data'!X35&gt;Y$195,10,IF('Indicator Data'!X35&lt;Y$194,0,10-(Y$195-'Indicator Data'!X35)/(Y$195-Y$194)*10)),1))</f>
        <v>3.4</v>
      </c>
      <c r="Z32" s="78">
        <f t="shared" si="10"/>
        <v>4.8</v>
      </c>
      <c r="AA32" s="92">
        <f>('Indicator Data'!AJ35+'Indicator Data'!AI35*0.5+'Indicator Data'!AH35*0.25)/1000</f>
        <v>6.4450000000000003</v>
      </c>
      <c r="AB32" s="83">
        <f>AA32*1000/'Indicator Data'!BC35</f>
        <v>2.679418342138067E-4</v>
      </c>
      <c r="AC32" s="78">
        <f t="shared" si="11"/>
        <v>0</v>
      </c>
      <c r="AD32" s="77">
        <f>IF('Indicator Data'!AN35="No data","x",ROUND(IF('Indicator Data'!AN35&lt;$AD$194,10,IF('Indicator Data'!AN35&gt;$AD$195,0,($AD$195-'Indicator Data'!AN35)/($AD$195-$AD$194)*10)),1))</f>
        <v>3.9</v>
      </c>
      <c r="AE32" s="77">
        <f>IF('Indicator Data'!AO35="No data","x",ROUND(IF('Indicator Data'!AO35&gt;$AE$195,10,IF('Indicator Data'!AO35&lt;$AE$194,0,10-($AE$195-'Indicator Data'!AO35)/($AE$195-$AE$194)*10)),1))</f>
        <v>1</v>
      </c>
      <c r="AF32" s="84">
        <f>IF('Indicator Data'!AP35="No data","x",ROUND(IF('Indicator Data'!AP35&gt;$AF$195,10,IF('Indicator Data'!AP35&lt;$AF$194,0,10-($AF$195-'Indicator Data'!AP35)/($AF$195-$AF$194)*10)),1))</f>
        <v>7.6</v>
      </c>
      <c r="AG32" s="84">
        <f>IF('Indicator Data'!AQ35="No data","x",ROUND(IF('Indicator Data'!AQ35&gt;$AG$195,10,IF('Indicator Data'!AQ35&lt;$AG$194,0,10-($AG$195-'Indicator Data'!AQ35)/($AG$195-$AG$194)*10)),1))</f>
        <v>5</v>
      </c>
      <c r="AH32" s="77">
        <f t="shared" si="12"/>
        <v>7.1</v>
      </c>
      <c r="AI32" s="78">
        <f t="shared" si="13"/>
        <v>4</v>
      </c>
      <c r="AJ32" s="85">
        <f t="shared" si="14"/>
        <v>3.9</v>
      </c>
      <c r="AK32" s="86">
        <f t="shared" si="1"/>
        <v>6.5</v>
      </c>
    </row>
    <row r="33" spans="1:37" s="4" customFormat="1" x14ac:dyDescent="0.25">
      <c r="A33" s="131" t="s">
        <v>57</v>
      </c>
      <c r="B33" s="63" t="s">
        <v>56</v>
      </c>
      <c r="C33" s="77">
        <f>ROUND(IF('Indicator Data'!Q36="No data",IF((0.1233*LN('Indicator Data'!BB36)-0.4559)&gt;C$195,0,IF((0.1233*LN('Indicator Data'!BB36)-0.4559)&lt;C$194,10,(C$195-(0.1233*LN('Indicator Data'!BB36)-0.4559))/(C$195-C$194)*10)),IF('Indicator Data'!Q36&gt;C$195,0,IF('Indicator Data'!Q36&lt;C$194,10,(C$195-'Indicator Data'!Q36)/(C$195-C$194)*10))),1)</f>
        <v>0.5</v>
      </c>
      <c r="D33" s="77" t="str">
        <f>IF('Indicator Data'!R36="No data","x",ROUND((IF(LOG('Indicator Data'!R36*1000)&gt;D$195,10,IF(LOG('Indicator Data'!R36*1000)&lt;D$194,0,10-(D$195-LOG('Indicator Data'!R36*1000))/(D$195-D$194)*10))),1))</f>
        <v>x</v>
      </c>
      <c r="E33" s="78">
        <f t="shared" si="2"/>
        <v>0.5</v>
      </c>
      <c r="F33" s="77">
        <f>IF('Indicator Data'!AF36="No data","x",ROUND(IF('Indicator Data'!AF36&gt;F$195,10,IF('Indicator Data'!AF36&lt;F$194,0,10-(F$195-'Indicator Data'!AF36)/(F$195-F$194)*10)),1))</f>
        <v>1.3</v>
      </c>
      <c r="G33" s="77">
        <f>IF('Indicator Data'!AG36="No data","x",ROUND(IF('Indicator Data'!AG36&gt;G$195,10,IF('Indicator Data'!AG36&lt;G$194,0,10-(G$195-'Indicator Data'!AG36)/(G$195-G$194)*10)),1))</f>
        <v>2.2000000000000002</v>
      </c>
      <c r="H33" s="78">
        <f t="shared" si="3"/>
        <v>1.8</v>
      </c>
      <c r="I33" s="79">
        <f>SUM(IF('Indicator Data'!S36=0,0,'Indicator Data'!S36/1000000),SUM('Indicator Data'!T36:U36))</f>
        <v>0.1</v>
      </c>
      <c r="J33" s="79">
        <f>I33/'Indicator Data'!BC36*1000000</f>
        <v>2.7241955750128503E-3</v>
      </c>
      <c r="K33" s="77">
        <f t="shared" si="4"/>
        <v>0</v>
      </c>
      <c r="L33" s="77" t="str">
        <f>IF('Indicator Data'!V36="No data","x",ROUND(IF('Indicator Data'!V36&gt;L$195,10,IF('Indicator Data'!V36&lt;L$194,0,10-(L$195-'Indicator Data'!V36)/(L$195-L$194)*10)),1))</f>
        <v>x</v>
      </c>
      <c r="M33" s="78">
        <f t="shared" si="5"/>
        <v>0</v>
      </c>
      <c r="N33" s="80">
        <f t="shared" si="6"/>
        <v>0.7</v>
      </c>
      <c r="O33" s="92">
        <f>IF(AND('Indicator Data'!AK36="No data",'Indicator Data'!AL36="No data"),0,SUM('Indicator Data'!AK36:AM36)/1000)</f>
        <v>104.77800000000001</v>
      </c>
      <c r="P33" s="77">
        <f t="shared" si="7"/>
        <v>6.7</v>
      </c>
      <c r="Q33" s="81">
        <f>O33*1000/'Indicator Data'!BC36</f>
        <v>2.8543576395869642E-3</v>
      </c>
      <c r="R33" s="77">
        <f t="shared" si="8"/>
        <v>4.0999999999999996</v>
      </c>
      <c r="S33" s="82">
        <f t="shared" si="9"/>
        <v>5.4</v>
      </c>
      <c r="T33" s="77" t="str">
        <f>IF('Indicator Data'!AB36="No data","x",ROUND(IF('Indicator Data'!AB36&gt;T$195,10,IF('Indicator Data'!AB36&lt;T$194,0,10-(T$195-'Indicator Data'!AB36)/(T$195-T$194)*10)),1))</f>
        <v>x</v>
      </c>
      <c r="U33" s="77">
        <f>IF('Indicator Data'!AA36="No data","x",ROUND(IF('Indicator Data'!AA36&gt;U$195,10,IF('Indicator Data'!AA36&lt;U$194,0,10-(U$195-'Indicator Data'!AA36)/(U$195-U$194)*10)),1))</f>
        <v>0.1</v>
      </c>
      <c r="V33" s="77" t="str">
        <f>IF('Indicator Data'!AE36="No data","x",ROUND(IF('Indicator Data'!AE36&gt;V$195,10,IF('Indicator Data'!AE36&lt;V$194,0,10-(V$195-'Indicator Data'!AE36)/(V$195-V$194)*10)),1))</f>
        <v>x</v>
      </c>
      <c r="W33" s="78">
        <f t="shared" si="0"/>
        <v>0.1</v>
      </c>
      <c r="X33" s="77">
        <f>IF('Indicator Data'!W36="No data","x",ROUND(IF('Indicator Data'!W36&gt;X$195,10,IF('Indicator Data'!W36&lt;X$194,0,10-(X$195-'Indicator Data'!W36)/(X$195-X$194)*10)),1))</f>
        <v>0.4</v>
      </c>
      <c r="Y33" s="77" t="str">
        <f>IF('Indicator Data'!X36="No data","x",ROUND(IF('Indicator Data'!X36&gt;Y$195,10,IF('Indicator Data'!X36&lt;Y$194,0,10-(Y$195-'Indicator Data'!X36)/(Y$195-Y$194)*10)),1))</f>
        <v>x</v>
      </c>
      <c r="Z33" s="78">
        <f t="shared" si="10"/>
        <v>0.4</v>
      </c>
      <c r="AA33" s="92">
        <f>('Indicator Data'!AJ36+'Indicator Data'!AI36*0.5+'Indicator Data'!AH36*0.25)/1000</f>
        <v>53.351999999999997</v>
      </c>
      <c r="AB33" s="83">
        <f>AA33*1000/'Indicator Data'!BC36</f>
        <v>1.4534128231808558E-3</v>
      </c>
      <c r="AC33" s="78">
        <f t="shared" si="11"/>
        <v>0.1</v>
      </c>
      <c r="AD33" s="77">
        <f>IF('Indicator Data'!AN36="No data","x",ROUND(IF('Indicator Data'!AN36&lt;$AD$194,10,IF('Indicator Data'!AN36&gt;$AD$195,0,($AD$195-'Indicator Data'!AN36)/($AD$195-$AD$194)*10)),1))</f>
        <v>1.5</v>
      </c>
      <c r="AE33" s="77">
        <f>IF('Indicator Data'!AO36="No data","x",ROUND(IF('Indicator Data'!AO36&gt;$AE$195,10,IF('Indicator Data'!AO36&lt;$AE$194,0,10-($AE$195-'Indicator Data'!AO36)/($AE$195-$AE$194)*10)),1))</f>
        <v>0</v>
      </c>
      <c r="AF33" s="84">
        <f>IF('Indicator Data'!AP36="No data","x",ROUND(IF('Indicator Data'!AP36&gt;$AF$195,10,IF('Indicator Data'!AP36&lt;$AF$194,0,10-($AF$195-'Indicator Data'!AP36)/($AF$195-$AF$194)*10)),1))</f>
        <v>0.3</v>
      </c>
      <c r="AG33" s="84">
        <f>IF('Indicator Data'!AQ36="No data","x",ROUND(IF('Indicator Data'!AQ36&gt;$AG$195,10,IF('Indicator Data'!AQ36&lt;$AG$194,0,10-($AG$195-'Indicator Data'!AQ36)/($AG$195-$AG$194)*10)),1))</f>
        <v>3.6</v>
      </c>
      <c r="AH33" s="77">
        <f t="shared" si="12"/>
        <v>1</v>
      </c>
      <c r="AI33" s="78">
        <f t="shared" si="13"/>
        <v>0.8</v>
      </c>
      <c r="AJ33" s="85">
        <f t="shared" si="14"/>
        <v>0.4</v>
      </c>
      <c r="AK33" s="86">
        <f t="shared" si="1"/>
        <v>3.3</v>
      </c>
    </row>
    <row r="34" spans="1:37" s="4" customFormat="1" x14ac:dyDescent="0.25">
      <c r="A34" s="131" t="s">
        <v>60</v>
      </c>
      <c r="B34" s="63" t="s">
        <v>59</v>
      </c>
      <c r="C34" s="77">
        <f>ROUND(IF('Indicator Data'!Q37="No data",IF((0.1233*LN('Indicator Data'!BB37)-0.4559)&gt;C$195,0,IF((0.1233*LN('Indicator Data'!BB37)-0.4559)&lt;C$194,10,(C$195-(0.1233*LN('Indicator Data'!BB37)-0.4559))/(C$195-C$194)*10)),IF('Indicator Data'!Q37&gt;C$195,0,IF('Indicator Data'!Q37&lt;C$194,10,(C$195-'Indicator Data'!Q37)/(C$195-C$194)*10))),1)</f>
        <v>9.1999999999999993</v>
      </c>
      <c r="D34" s="77">
        <f>IF('Indicator Data'!R37="No data","x",ROUND((IF(LOG('Indicator Data'!R37*1000)&gt;D$195,10,IF(LOG('Indicator Data'!R37*1000)&lt;D$194,0,10-(D$195-LOG('Indicator Data'!R37*1000))/(D$195-D$194)*10))),1))</f>
        <v>9.6999999999999993</v>
      </c>
      <c r="E34" s="78">
        <f t="shared" si="2"/>
        <v>9.5</v>
      </c>
      <c r="F34" s="77">
        <f>IF('Indicator Data'!AF37="No data","x",ROUND(IF('Indicator Data'!AF37&gt;F$195,10,IF('Indicator Data'!AF37&lt;F$194,0,10-(F$195-'Indicator Data'!AF37)/(F$195-F$194)*10)),1))</f>
        <v>8.6</v>
      </c>
      <c r="G34" s="77">
        <f>IF('Indicator Data'!AG37="No data","x",ROUND(IF('Indicator Data'!AG37&gt;G$195,10,IF('Indicator Data'!AG37&lt;G$194,0,10-(G$195-'Indicator Data'!AG37)/(G$195-G$194)*10)),1))</f>
        <v>7.8</v>
      </c>
      <c r="H34" s="78">
        <f t="shared" si="3"/>
        <v>8.1999999999999993</v>
      </c>
      <c r="I34" s="79">
        <f>SUM(IF('Indicator Data'!S37=0,0,'Indicator Data'!S37/1000000),SUM('Indicator Data'!T37:U37))</f>
        <v>1235.7887229999999</v>
      </c>
      <c r="J34" s="79">
        <f>I34/'Indicator Data'!BC37*1000000</f>
        <v>265.24307867647684</v>
      </c>
      <c r="K34" s="77">
        <f t="shared" si="4"/>
        <v>5.3</v>
      </c>
      <c r="L34" s="77">
        <f>IF('Indicator Data'!V37="No data","x",ROUND(IF('Indicator Data'!V37&gt;L$195,10,IF('Indicator Data'!V37&lt;L$194,0,10-(L$195-'Indicator Data'!V37)/(L$195-L$194)*10)),1))</f>
        <v>10</v>
      </c>
      <c r="M34" s="78">
        <f t="shared" si="5"/>
        <v>7.7</v>
      </c>
      <c r="N34" s="80">
        <f t="shared" si="6"/>
        <v>8.6999999999999993</v>
      </c>
      <c r="O34" s="92">
        <f>IF(AND('Indicator Data'!AK37="No data",'Indicator Data'!AL37="No data"),0,SUM('Indicator Data'!AK37:AM37)/1000)</f>
        <v>696.7</v>
      </c>
      <c r="P34" s="77">
        <f t="shared" si="7"/>
        <v>9.5</v>
      </c>
      <c r="Q34" s="81">
        <f>O34*1000/'Indicator Data'!BC37</f>
        <v>0.14953595988907681</v>
      </c>
      <c r="R34" s="77">
        <f t="shared" si="8"/>
        <v>10</v>
      </c>
      <c r="S34" s="82">
        <f t="shared" si="9"/>
        <v>9.8000000000000007</v>
      </c>
      <c r="T34" s="77">
        <f>IF('Indicator Data'!AB37="No data","x",ROUND(IF('Indicator Data'!AB37&gt;T$195,10,IF('Indicator Data'!AB37&lt;T$194,0,10-(T$195-'Indicator Data'!AB37)/(T$195-T$194)*10)),1))</f>
        <v>8</v>
      </c>
      <c r="U34" s="77">
        <f>IF('Indicator Data'!AA37="No data","x",ROUND(IF('Indicator Data'!AA37&gt;U$195,10,IF('Indicator Data'!AA37&lt;U$194,0,10-(U$195-'Indicator Data'!AA37)/(U$195-U$194)*10)),1))</f>
        <v>7.4</v>
      </c>
      <c r="V34" s="77">
        <f>IF('Indicator Data'!AE37="No data","x",ROUND(IF('Indicator Data'!AE37&gt;V$195,10,IF('Indicator Data'!AE37&lt;V$194,0,10-(V$195-'Indicator Data'!AE37)/(V$195-V$194)*10)),1))</f>
        <v>9.6</v>
      </c>
      <c r="W34" s="78">
        <f t="shared" si="0"/>
        <v>8.3000000000000007</v>
      </c>
      <c r="X34" s="77">
        <f>IF('Indicator Data'!W37="No data","x",ROUND(IF('Indicator Data'!W37&gt;X$195,10,IF('Indicator Data'!W37&lt;X$194,0,10-(X$195-'Indicator Data'!W37)/(X$195-X$194)*10)),1))</f>
        <v>9.5</v>
      </c>
      <c r="Y34" s="77">
        <f>IF('Indicator Data'!X37="No data","x",ROUND(IF('Indicator Data'!X37&gt;Y$195,10,IF('Indicator Data'!X37&lt;Y$194,0,10-(Y$195-'Indicator Data'!X37)/(Y$195-Y$194)*10)),1))</f>
        <v>5.2</v>
      </c>
      <c r="Z34" s="78">
        <f t="shared" si="10"/>
        <v>7.4</v>
      </c>
      <c r="AA34" s="92">
        <f>('Indicator Data'!AJ37+'Indicator Data'!AI37*0.5+'Indicator Data'!AH37*0.25)/1000</f>
        <v>2.7865000000000002</v>
      </c>
      <c r="AB34" s="83">
        <f>AA34*1000/'Indicator Data'!BC37</f>
        <v>5.9807944916163709E-4</v>
      </c>
      <c r="AC34" s="78">
        <f t="shared" si="11"/>
        <v>0.1</v>
      </c>
      <c r="AD34" s="77">
        <f>IF('Indicator Data'!AN37="No data","x",ROUND(IF('Indicator Data'!AN37&lt;$AD$194,10,IF('Indicator Data'!AN37&gt;$AD$195,0,($AD$195-'Indicator Data'!AN37)/($AD$195-$AD$194)*10)),1))</f>
        <v>9.3000000000000007</v>
      </c>
      <c r="AE34" s="77">
        <f>IF('Indicator Data'!AO37="No data","x",ROUND(IF('Indicator Data'!AO37&gt;$AE$195,10,IF('Indicator Data'!AO37&lt;$AE$194,0,10-($AE$195-'Indicator Data'!AO37)/($AE$195-$AE$194)*10)),1))</f>
        <v>10</v>
      </c>
      <c r="AF34" s="84" t="str">
        <f>IF('Indicator Data'!AP37="No data","x",ROUND(IF('Indicator Data'!AP37&gt;$AF$195,10,IF('Indicator Data'!AP37&lt;$AF$194,0,10-($AF$195-'Indicator Data'!AP37)/($AF$195-$AF$194)*10)),1))</f>
        <v>x</v>
      </c>
      <c r="AG34" s="84" t="str">
        <f>IF('Indicator Data'!AQ37="No data","x",ROUND(IF('Indicator Data'!AQ37&gt;$AG$195,10,IF('Indicator Data'!AQ37&lt;$AG$194,0,10-($AG$195-'Indicator Data'!AQ37)/($AG$195-$AG$194)*10)),1))</f>
        <v>x</v>
      </c>
      <c r="AH34" s="77" t="str">
        <f t="shared" si="12"/>
        <v>x</v>
      </c>
      <c r="AI34" s="78">
        <f t="shared" si="13"/>
        <v>9.6999999999999993</v>
      </c>
      <c r="AJ34" s="85">
        <f t="shared" si="14"/>
        <v>7.5</v>
      </c>
      <c r="AK34" s="86">
        <f t="shared" si="1"/>
        <v>8.9</v>
      </c>
    </row>
    <row r="35" spans="1:37" s="4" customFormat="1" x14ac:dyDescent="0.25">
      <c r="A35" s="131" t="s">
        <v>62</v>
      </c>
      <c r="B35" s="63" t="s">
        <v>61</v>
      </c>
      <c r="C35" s="77">
        <f>ROUND(IF('Indicator Data'!Q38="No data",IF((0.1233*LN('Indicator Data'!BB38)-0.4559)&gt;C$195,0,IF((0.1233*LN('Indicator Data'!BB38)-0.4559)&lt;C$194,10,(C$195-(0.1233*LN('Indicator Data'!BB38)-0.4559))/(C$195-C$194)*10)),IF('Indicator Data'!Q38&gt;C$195,0,IF('Indicator Data'!Q38&lt;C$194,10,(C$195-'Indicator Data'!Q38)/(C$195-C$194)*10))),1)</f>
        <v>8.5</v>
      </c>
      <c r="D35" s="77">
        <f>IF('Indicator Data'!R38="No data","x",ROUND((IF(LOG('Indicator Data'!R38*1000)&gt;D$195,10,IF(LOG('Indicator Data'!R38*1000)&lt;D$194,0,10-(D$195-LOG('Indicator Data'!R38*1000))/(D$195-D$194)*10))),1))</f>
        <v>10</v>
      </c>
      <c r="E35" s="78">
        <f t="shared" si="2"/>
        <v>9.4</v>
      </c>
      <c r="F35" s="77">
        <f>IF('Indicator Data'!AF38="No data","x",ROUND(IF('Indicator Data'!AF38&gt;F$195,10,IF('Indicator Data'!AF38&lt;F$194,0,10-(F$195-'Indicator Data'!AF38)/(F$195-F$194)*10)),1))</f>
        <v>9.3000000000000007</v>
      </c>
      <c r="G35" s="77">
        <f>IF('Indicator Data'!AG38="No data","x",ROUND(IF('Indicator Data'!AG38&gt;G$195,10,IF('Indicator Data'!AG38&lt;G$194,0,10-(G$195-'Indicator Data'!AG38)/(G$195-G$194)*10)),1))</f>
        <v>4.5999999999999996</v>
      </c>
      <c r="H35" s="78">
        <f t="shared" si="3"/>
        <v>7</v>
      </c>
      <c r="I35" s="79">
        <f>SUM(IF('Indicator Data'!S38=0,0,'Indicator Data'!S38/1000000),SUM('Indicator Data'!T38:U38))</f>
        <v>1203.2392730000001</v>
      </c>
      <c r="J35" s="79">
        <f>I35/'Indicator Data'!BC38*1000000</f>
        <v>80.754346142689727</v>
      </c>
      <c r="K35" s="77">
        <f t="shared" si="4"/>
        <v>1.6</v>
      </c>
      <c r="L35" s="77">
        <f>IF('Indicator Data'!V38="No data","x",ROUND(IF('Indicator Data'!V38&gt;L$195,10,IF('Indicator Data'!V38&lt;L$194,0,10-(L$195-'Indicator Data'!V38)/(L$195-L$194)*10)),1))</f>
        <v>4.4000000000000004</v>
      </c>
      <c r="M35" s="78">
        <f t="shared" si="5"/>
        <v>3</v>
      </c>
      <c r="N35" s="80">
        <f t="shared" si="6"/>
        <v>7.2</v>
      </c>
      <c r="O35" s="92">
        <f>IF(AND('Indicator Data'!AK38="No data",'Indicator Data'!AL38="No data"),0,SUM('Indicator Data'!AK38:AM38)/1000)</f>
        <v>593.66399999999999</v>
      </c>
      <c r="P35" s="77">
        <f t="shared" si="7"/>
        <v>9.1999999999999993</v>
      </c>
      <c r="Q35" s="81">
        <f>O35*1000/'Indicator Data'!BC38</f>
        <v>3.9843237520766787E-2</v>
      </c>
      <c r="R35" s="77">
        <f t="shared" si="8"/>
        <v>7.9</v>
      </c>
      <c r="S35" s="82">
        <f t="shared" si="9"/>
        <v>8.6</v>
      </c>
      <c r="T35" s="77">
        <f>IF('Indicator Data'!AB38="No data","x",ROUND(IF('Indicator Data'!AB38&gt;T$195,10,IF('Indicator Data'!AB38&lt;T$194,0,10-(T$195-'Indicator Data'!AB38)/(T$195-T$194)*10)),1))</f>
        <v>2.6</v>
      </c>
      <c r="U35" s="77">
        <f>IF('Indicator Data'!AA38="No data","x",ROUND(IF('Indicator Data'!AA38&gt;U$195,10,IF('Indicator Data'!AA38&lt;U$194,0,10-(U$195-'Indicator Data'!AA38)/(U$195-U$194)*10)),1))</f>
        <v>2.8</v>
      </c>
      <c r="V35" s="77">
        <f>IF('Indicator Data'!AE38="No data","x",ROUND(IF('Indicator Data'!AE38&gt;V$195,10,IF('Indicator Data'!AE38&lt;V$194,0,10-(V$195-'Indicator Data'!AE38)/(V$195-V$194)*10)),1))</f>
        <v>10</v>
      </c>
      <c r="W35" s="78">
        <f t="shared" ref="W35:W66" si="15">IF(AND(T35="x",U35="x",V35="x"),"x",ROUND(AVERAGE(T35,U35,V35),1))</f>
        <v>5.0999999999999996</v>
      </c>
      <c r="X35" s="77">
        <f>IF('Indicator Data'!W38="No data","x",ROUND(IF('Indicator Data'!W38&gt;X$195,10,IF('Indicator Data'!W38&lt;X$194,0,10-(X$195-'Indicator Data'!W38)/(X$195-X$194)*10)),1))</f>
        <v>9.8000000000000007</v>
      </c>
      <c r="Y35" s="77">
        <f>IF('Indicator Data'!X38="No data","x",ROUND(IF('Indicator Data'!X38&gt;Y$195,10,IF('Indicator Data'!X38&lt;Y$194,0,10-(Y$195-'Indicator Data'!X38)/(Y$195-Y$194)*10)),1))</f>
        <v>6.4</v>
      </c>
      <c r="Z35" s="78">
        <f t="shared" si="10"/>
        <v>8.1</v>
      </c>
      <c r="AA35" s="92">
        <f>('Indicator Data'!AJ38+'Indicator Data'!AI38*0.5+'Indicator Data'!AH38*0.25)/1000</f>
        <v>943.726</v>
      </c>
      <c r="AB35" s="83">
        <f>AA35*1000/'Indicator Data'!BC38</f>
        <v>6.3337340941211115E-2</v>
      </c>
      <c r="AC35" s="78">
        <f t="shared" si="11"/>
        <v>6.3</v>
      </c>
      <c r="AD35" s="77">
        <f>IF('Indicator Data'!AN38="No data","x",ROUND(IF('Indicator Data'!AN38&lt;$AD$194,10,IF('Indicator Data'!AN38&gt;$AD$195,0,($AD$195-'Indicator Data'!AN38)/($AD$195-$AD$194)*10)),1))</f>
        <v>6.4</v>
      </c>
      <c r="AE35" s="77">
        <f>IF('Indicator Data'!AO38="No data","x",ROUND(IF('Indicator Data'!AO38&gt;$AE$195,10,IF('Indicator Data'!AO38&lt;$AE$194,0,10-($AE$195-'Indicator Data'!AO38)/($AE$195-$AE$194)*10)),1))</f>
        <v>9.1999999999999993</v>
      </c>
      <c r="AF35" s="84">
        <f>IF('Indicator Data'!AP38="No data","x",ROUND(IF('Indicator Data'!AP38&gt;$AF$195,10,IF('Indicator Data'!AP38&lt;$AF$194,0,10-($AF$195-'Indicator Data'!AP38)/($AF$195-$AF$194)*10)),1))</f>
        <v>7.8</v>
      </c>
      <c r="AG35" s="84" t="str">
        <f>IF('Indicator Data'!AQ38="No data","x",ROUND(IF('Indicator Data'!AQ38&gt;$AG$195,10,IF('Indicator Data'!AQ38&lt;$AG$194,0,10-($AG$195-'Indicator Data'!AQ38)/($AG$195-$AG$194)*10)),1))</f>
        <v>x</v>
      </c>
      <c r="AH35" s="77">
        <f t="shared" si="12"/>
        <v>7.8</v>
      </c>
      <c r="AI35" s="78">
        <f t="shared" si="13"/>
        <v>7.8</v>
      </c>
      <c r="AJ35" s="85">
        <f t="shared" si="14"/>
        <v>7</v>
      </c>
      <c r="AK35" s="86">
        <f t="shared" ref="AK35:AK66" si="16">ROUND((10-GEOMEAN(((10-S35)/10*9+1),((10-AJ35)/10*9+1)))/9*10,1)</f>
        <v>7.9</v>
      </c>
    </row>
    <row r="36" spans="1:37" s="4" customFormat="1" x14ac:dyDescent="0.25">
      <c r="A36" s="131" t="s">
        <v>64</v>
      </c>
      <c r="B36" s="63" t="s">
        <v>63</v>
      </c>
      <c r="C36" s="77">
        <f>ROUND(IF('Indicator Data'!Q39="No data",IF((0.1233*LN('Indicator Data'!BB39)-0.4559)&gt;C$195,0,IF((0.1233*LN('Indicator Data'!BB39)-0.4559)&lt;C$194,10,(C$195-(0.1233*LN('Indicator Data'!BB39)-0.4559))/(C$195-C$194)*10)),IF('Indicator Data'!Q39&gt;C$195,0,IF('Indicator Data'!Q39&lt;C$194,10,(C$195-'Indicator Data'!Q39)/(C$195-C$194)*10))),1)</f>
        <v>1.6</v>
      </c>
      <c r="D36" s="77" t="str">
        <f>IF('Indicator Data'!R39="No data","x",ROUND((IF(LOG('Indicator Data'!R39*1000)&gt;D$195,10,IF(LOG('Indicator Data'!R39*1000)&lt;D$194,0,10-(D$195-LOG('Indicator Data'!R39*1000))/(D$195-D$194)*10))),1))</f>
        <v>x</v>
      </c>
      <c r="E36" s="78">
        <f t="shared" si="2"/>
        <v>1.6</v>
      </c>
      <c r="F36" s="77">
        <f>IF('Indicator Data'!AF39="No data","x",ROUND(IF('Indicator Data'!AF39&gt;F$195,10,IF('Indicator Data'!AF39&lt;F$194,0,10-(F$195-'Indicator Data'!AF39)/(F$195-F$194)*10)),1))</f>
        <v>4.3</v>
      </c>
      <c r="G36" s="77">
        <f>IF('Indicator Data'!AG39="No data","x",ROUND(IF('Indicator Data'!AG39&gt;G$195,10,IF('Indicator Data'!AG39&lt;G$194,0,10-(G$195-'Indicator Data'!AG39)/(G$195-G$194)*10)),1))</f>
        <v>6.4</v>
      </c>
      <c r="H36" s="78">
        <f t="shared" si="3"/>
        <v>5.4</v>
      </c>
      <c r="I36" s="79">
        <f>SUM(IF('Indicator Data'!S39=0,0,'Indicator Data'!S39/1000000),SUM('Indicator Data'!T39:U39))</f>
        <v>203.12684100000001</v>
      </c>
      <c r="J36" s="79">
        <f>I36/'Indicator Data'!BC39*1000000</f>
        <v>11.250618868433673</v>
      </c>
      <c r="K36" s="77">
        <f t="shared" si="4"/>
        <v>0.2</v>
      </c>
      <c r="L36" s="77">
        <f>IF('Indicator Data'!V39="No data","x",ROUND(IF('Indicator Data'!V39&gt;L$195,10,IF('Indicator Data'!V39&lt;L$194,0,10-(L$195-'Indicator Data'!V39)/(L$195-L$194)*10)),1))</f>
        <v>0</v>
      </c>
      <c r="M36" s="78">
        <f t="shared" si="5"/>
        <v>0.1</v>
      </c>
      <c r="N36" s="80">
        <f t="shared" si="6"/>
        <v>2.2000000000000002</v>
      </c>
      <c r="O36" s="92">
        <f>IF(AND('Indicator Data'!AK39="No data",'Indicator Data'!AL39="No data"),0,SUM('Indicator Data'!AK39:AM39)/1000)</f>
        <v>1.869</v>
      </c>
      <c r="P36" s="77">
        <f t="shared" si="7"/>
        <v>0.9</v>
      </c>
      <c r="Q36" s="81">
        <f>O36*1000/'Indicator Data'!BC39</f>
        <v>1.0351860227621289E-4</v>
      </c>
      <c r="R36" s="77">
        <f t="shared" si="8"/>
        <v>1.8</v>
      </c>
      <c r="S36" s="82">
        <f t="shared" si="9"/>
        <v>1.4</v>
      </c>
      <c r="T36" s="77">
        <f>IF('Indicator Data'!AB39="No data","x",ROUND(IF('Indicator Data'!AB39&gt;T$195,10,IF('Indicator Data'!AB39&lt;T$194,0,10-(T$195-'Indicator Data'!AB39)/(T$195-T$194)*10)),1))</f>
        <v>1</v>
      </c>
      <c r="U36" s="77">
        <f>IF('Indicator Data'!AA39="No data","x",ROUND(IF('Indicator Data'!AA39&gt;U$195,10,IF('Indicator Data'!AA39&lt;U$194,0,10-(U$195-'Indicator Data'!AA39)/(U$195-U$194)*10)),1))</f>
        <v>0.3</v>
      </c>
      <c r="V36" s="77" t="str">
        <f>IF('Indicator Data'!AE39="No data","x",ROUND(IF('Indicator Data'!AE39&gt;V$195,10,IF('Indicator Data'!AE39&lt;V$194,0,10-(V$195-'Indicator Data'!AE39)/(V$195-V$194)*10)),1))</f>
        <v>x</v>
      </c>
      <c r="W36" s="78">
        <f t="shared" si="15"/>
        <v>0.7</v>
      </c>
      <c r="X36" s="77">
        <f>IF('Indicator Data'!W39="No data","x",ROUND(IF('Indicator Data'!W39&gt;X$195,10,IF('Indicator Data'!W39&lt;X$194,0,10-(X$195-'Indicator Data'!W39)/(X$195-X$194)*10)),1))</f>
        <v>0.6</v>
      </c>
      <c r="Y36" s="77">
        <f>IF('Indicator Data'!X39="No data","x",ROUND(IF('Indicator Data'!X39&gt;Y$195,10,IF('Indicator Data'!X39&lt;Y$194,0,10-(Y$195-'Indicator Data'!X39)/(Y$195-Y$194)*10)),1))</f>
        <v>0.1</v>
      </c>
      <c r="Z36" s="78">
        <f t="shared" si="10"/>
        <v>0.4</v>
      </c>
      <c r="AA36" s="92">
        <f>('Indicator Data'!AJ39+'Indicator Data'!AI39*0.5+'Indicator Data'!AH39*0.25)/1000</f>
        <v>7.5194999999999999</v>
      </c>
      <c r="AB36" s="83">
        <f>AA36*1000/'Indicator Data'!BC39</f>
        <v>4.164837505703493E-4</v>
      </c>
      <c r="AC36" s="78">
        <f t="shared" si="11"/>
        <v>0</v>
      </c>
      <c r="AD36" s="77">
        <f>IF('Indicator Data'!AN39="No data","x",ROUND(IF('Indicator Data'!AN39&lt;$AD$194,10,IF('Indicator Data'!AN39&gt;$AD$195,0,($AD$195-'Indicator Data'!AN39)/($AD$195-$AD$194)*10)),1))</f>
        <v>3.7</v>
      </c>
      <c r="AE36" s="77">
        <f>IF('Indicator Data'!AO39="No data","x",ROUND(IF('Indicator Data'!AO39&gt;$AE$195,10,IF('Indicator Data'!AO39&lt;$AE$194,0,10-($AE$195-'Indicator Data'!AO39)/($AE$195-$AE$194)*10)),1))</f>
        <v>0</v>
      </c>
      <c r="AF36" s="84">
        <f>IF('Indicator Data'!AP39="No data","x",ROUND(IF('Indicator Data'!AP39&gt;$AF$195,10,IF('Indicator Data'!AP39&lt;$AF$194,0,10-($AF$195-'Indicator Data'!AP39)/($AF$195-$AF$194)*10)),1))</f>
        <v>1.8</v>
      </c>
      <c r="AG36" s="84">
        <f>IF('Indicator Data'!AQ39="No data","x",ROUND(IF('Indicator Data'!AQ39&gt;$AG$195,10,IF('Indicator Data'!AQ39&lt;$AG$194,0,10-($AG$195-'Indicator Data'!AQ39)/($AG$195-$AG$194)*10)),1))</f>
        <v>3.7</v>
      </c>
      <c r="AH36" s="77">
        <f t="shared" si="12"/>
        <v>2.2000000000000002</v>
      </c>
      <c r="AI36" s="78">
        <f t="shared" si="13"/>
        <v>2</v>
      </c>
      <c r="AJ36" s="85">
        <f t="shared" si="14"/>
        <v>0.8</v>
      </c>
      <c r="AK36" s="86">
        <f t="shared" si="16"/>
        <v>1.1000000000000001</v>
      </c>
    </row>
    <row r="37" spans="1:37" s="4" customFormat="1" x14ac:dyDescent="0.25">
      <c r="A37" s="131" t="s">
        <v>376</v>
      </c>
      <c r="B37" s="63" t="s">
        <v>65</v>
      </c>
      <c r="C37" s="77">
        <f>ROUND(IF('Indicator Data'!Q40="No data",IF((0.1233*LN('Indicator Data'!BB40)-0.4559)&gt;C$195,0,IF((0.1233*LN('Indicator Data'!BB40)-0.4559)&lt;C$194,10,(C$195-(0.1233*LN('Indicator Data'!BB40)-0.4559))/(C$195-C$194)*10)),IF('Indicator Data'!Q40&gt;C$195,0,IF('Indicator Data'!Q40&lt;C$194,10,(C$195-'Indicator Data'!Q40)/(C$195-C$194)*10))),1)</f>
        <v>3.3</v>
      </c>
      <c r="D37" s="77">
        <f>IF('Indicator Data'!R40="No data","x",ROUND((IF(LOG('Indicator Data'!R40*1000)&gt;D$195,10,IF(LOG('Indicator Data'!R40*1000)&lt;D$194,0,10-(D$195-LOG('Indicator Data'!R40*1000))/(D$195-D$194)*10))),1))</f>
        <v>5</v>
      </c>
      <c r="E37" s="78">
        <f t="shared" si="2"/>
        <v>4.2</v>
      </c>
      <c r="F37" s="77">
        <f>IF('Indicator Data'!AF40="No data","x",ROUND(IF('Indicator Data'!AF40&gt;F$195,10,IF('Indicator Data'!AF40&lt;F$194,0,10-(F$195-'Indicator Data'!AF40)/(F$195-F$194)*10)),1))</f>
        <v>2.2000000000000002</v>
      </c>
      <c r="G37" s="77">
        <f>IF('Indicator Data'!AG40="No data","x",ROUND(IF('Indicator Data'!AG40&gt;G$195,10,IF('Indicator Data'!AG40&lt;G$194,0,10-(G$195-'Indicator Data'!AG40)/(G$195-G$194)*10)),1))</f>
        <v>4.3</v>
      </c>
      <c r="H37" s="78">
        <f t="shared" si="3"/>
        <v>3.3</v>
      </c>
      <c r="I37" s="79">
        <f>SUM(IF('Indicator Data'!S40=0,0,'Indicator Data'!S40/1000000),SUM('Indicator Data'!T40:U40))</f>
        <v>-266.23838799999999</v>
      </c>
      <c r="J37" s="79">
        <f>I37/'Indicator Data'!BC40*1000000</f>
        <v>-0.19203645891950585</v>
      </c>
      <c r="K37" s="77">
        <f t="shared" si="4"/>
        <v>0</v>
      </c>
      <c r="L37" s="77">
        <f>IF('Indicator Data'!V40="No data","x",ROUND(IF('Indicator Data'!V40&gt;L$195,10,IF('Indicator Data'!V40&lt;L$194,0,10-(L$195-'Indicator Data'!V40)/(L$195-L$194)*10)),1))</f>
        <v>0</v>
      </c>
      <c r="M37" s="78">
        <f t="shared" si="5"/>
        <v>0</v>
      </c>
      <c r="N37" s="80">
        <f t="shared" si="6"/>
        <v>2.9</v>
      </c>
      <c r="O37" s="92">
        <f>IF(AND('Indicator Data'!AK40="No data",'Indicator Data'!AL40="No data"),0,SUM('Indicator Data'!AK40:AM40)/1000)</f>
        <v>321.71800000000002</v>
      </c>
      <c r="P37" s="77">
        <f t="shared" si="7"/>
        <v>8.4</v>
      </c>
      <c r="Q37" s="81">
        <f>O37*1000/'Indicator Data'!BC40</f>
        <v>2.3205363416888472E-4</v>
      </c>
      <c r="R37" s="77">
        <f t="shared" si="8"/>
        <v>2.2000000000000002</v>
      </c>
      <c r="S37" s="82">
        <f t="shared" si="9"/>
        <v>5.3</v>
      </c>
      <c r="T37" s="77">
        <f>IF('Indicator Data'!AB40="No data","x",ROUND(IF('Indicator Data'!AB40&gt;T$195,10,IF('Indicator Data'!AB40&lt;T$194,0,10-(T$195-'Indicator Data'!AB40)/(T$195-T$194)*10)),1))</f>
        <v>0.2</v>
      </c>
      <c r="U37" s="77">
        <f>IF('Indicator Data'!AA40="No data","x",ROUND(IF('Indicator Data'!AA40&gt;U$195,10,IF('Indicator Data'!AA40&lt;U$194,0,10-(U$195-'Indicator Data'!AA40)/(U$195-U$194)*10)),1))</f>
        <v>1.2</v>
      </c>
      <c r="V37" s="77">
        <f>IF('Indicator Data'!AE40="No data","x",ROUND(IF('Indicator Data'!AE40&gt;V$195,10,IF('Indicator Data'!AE40&lt;V$194,0,10-(V$195-'Indicator Data'!AE40)/(V$195-V$194)*10)),1))</f>
        <v>0</v>
      </c>
      <c r="W37" s="78">
        <f t="shared" si="15"/>
        <v>0.5</v>
      </c>
      <c r="X37" s="77">
        <f>IF('Indicator Data'!W40="No data","x",ROUND(IF('Indicator Data'!W40&gt;X$195,10,IF('Indicator Data'!W40&lt;X$194,0,10-(X$195-'Indicator Data'!W40)/(X$195-X$194)*10)),1))</f>
        <v>0.8</v>
      </c>
      <c r="Y37" s="77">
        <f>IF('Indicator Data'!X40="No data","x",ROUND(IF('Indicator Data'!X40&gt;Y$195,10,IF('Indicator Data'!X40&lt;Y$194,0,10-(Y$195-'Indicator Data'!X40)/(Y$195-Y$194)*10)),1))</f>
        <v>0.8</v>
      </c>
      <c r="Z37" s="78">
        <f t="shared" si="10"/>
        <v>0.8</v>
      </c>
      <c r="AA37" s="92">
        <f>('Indicator Data'!AJ40+'Indicator Data'!AI40*0.5+'Indicator Data'!AH40*0.25)/1000</f>
        <v>28914.052</v>
      </c>
      <c r="AB37" s="83">
        <f>AA37*1000/'Indicator Data'!BC40</f>
        <v>2.0855565573415568E-2</v>
      </c>
      <c r="AC37" s="78">
        <f t="shared" si="11"/>
        <v>2.1</v>
      </c>
      <c r="AD37" s="77">
        <f>IF('Indicator Data'!AN40="No data","x",ROUND(IF('Indicator Data'!AN40&lt;$AD$194,10,IF('Indicator Data'!AN40&gt;$AD$195,0,($AD$195-'Indicator Data'!AN40)/($AD$195-$AD$194)*10)),1))</f>
        <v>2.8</v>
      </c>
      <c r="AE37" s="77">
        <f>IF('Indicator Data'!AO40="No data","x",ROUND(IF('Indicator Data'!AO40&gt;$AE$195,10,IF('Indicator Data'!AO40&lt;$AE$194,0,10-($AE$195-'Indicator Data'!AO40)/($AE$195-$AE$194)*10)),1))</f>
        <v>1.5</v>
      </c>
      <c r="AF37" s="84">
        <f>IF('Indicator Data'!AP40="No data","x",ROUND(IF('Indicator Data'!AP40&gt;$AF$195,10,IF('Indicator Data'!AP40&lt;$AF$194,0,10-($AF$195-'Indicator Data'!AP40)/($AF$195-$AF$194)*10)),1))</f>
        <v>2.5</v>
      </c>
      <c r="AG37" s="84">
        <f>IF('Indicator Data'!AQ40="No data","x",ROUND(IF('Indicator Data'!AQ40&gt;$AG$195,10,IF('Indicator Data'!AQ40&lt;$AG$194,0,10-($AG$195-'Indicator Data'!AQ40)/($AG$195-$AG$194)*10)),1))</f>
        <v>4.0999999999999996</v>
      </c>
      <c r="AH37" s="77">
        <f t="shared" si="12"/>
        <v>2.8</v>
      </c>
      <c r="AI37" s="78">
        <f t="shared" si="13"/>
        <v>2.4</v>
      </c>
      <c r="AJ37" s="85">
        <f t="shared" si="14"/>
        <v>1.5</v>
      </c>
      <c r="AK37" s="86">
        <f t="shared" si="16"/>
        <v>3.6</v>
      </c>
    </row>
    <row r="38" spans="1:37" s="4" customFormat="1" x14ac:dyDescent="0.25">
      <c r="A38" s="131" t="s">
        <v>67</v>
      </c>
      <c r="B38" s="63" t="s">
        <v>66</v>
      </c>
      <c r="C38" s="77">
        <f>ROUND(IF('Indicator Data'!Q41="No data",IF((0.1233*LN('Indicator Data'!BB41)-0.4559)&gt;C$195,0,IF((0.1233*LN('Indicator Data'!BB41)-0.4559)&lt;C$194,10,(C$195-(0.1233*LN('Indicator Data'!BB41)-0.4559))/(C$195-C$194)*10)),IF('Indicator Data'!Q41&gt;C$195,0,IF('Indicator Data'!Q41&lt;C$194,10,(C$195-'Indicator Data'!Q41)/(C$195-C$194)*10))),1)</f>
        <v>3.4</v>
      </c>
      <c r="D38" s="77">
        <f>IF('Indicator Data'!R41="No data","x",ROUND((IF(LOG('Indicator Data'!R41*1000)&gt;D$195,10,IF(LOG('Indicator Data'!R41*1000)&lt;D$194,0,10-(D$195-LOG('Indicator Data'!R41*1000))/(D$195-D$194)*10))),1))</f>
        <v>5.6</v>
      </c>
      <c r="E38" s="78">
        <f t="shared" si="2"/>
        <v>4.5999999999999996</v>
      </c>
      <c r="F38" s="77">
        <f>IF('Indicator Data'!AF41="No data","x",ROUND(IF('Indicator Data'!AF41&gt;F$195,10,IF('Indicator Data'!AF41&lt;F$194,0,10-(F$195-'Indicator Data'!AF41)/(F$195-F$194)*10)),1))</f>
        <v>5.2</v>
      </c>
      <c r="G38" s="77">
        <f>IF('Indicator Data'!AG41="No data","x",ROUND(IF('Indicator Data'!AG41&gt;G$195,10,IF('Indicator Data'!AG41&lt;G$194,0,10-(G$195-'Indicator Data'!AG41)/(G$195-G$194)*10)),1))</f>
        <v>6.4</v>
      </c>
      <c r="H38" s="78">
        <f t="shared" si="3"/>
        <v>5.8</v>
      </c>
      <c r="I38" s="79">
        <f>SUM(IF('Indicator Data'!S41=0,0,'Indicator Data'!S41/1000000),SUM('Indicator Data'!T41:U41))</f>
        <v>2424.0878539999999</v>
      </c>
      <c r="J38" s="79">
        <f>I38/'Indicator Data'!BC41*1000000</f>
        <v>49.405022327652013</v>
      </c>
      <c r="K38" s="77">
        <f t="shared" si="4"/>
        <v>1</v>
      </c>
      <c r="L38" s="77">
        <f>IF('Indicator Data'!V41="No data","x",ROUND(IF('Indicator Data'!V41&gt;L$195,10,IF('Indicator Data'!V41&lt;L$194,0,10-(L$195-'Indicator Data'!V41)/(L$195-L$194)*10)),1))</f>
        <v>0.3</v>
      </c>
      <c r="M38" s="78">
        <f t="shared" si="5"/>
        <v>0.7</v>
      </c>
      <c r="N38" s="80">
        <f t="shared" si="6"/>
        <v>3.9</v>
      </c>
      <c r="O38" s="92">
        <f>IF(AND('Indicator Data'!AK41="No data",'Indicator Data'!AL41="No data"),0,SUM('Indicator Data'!AK41:AM41)/1000)</f>
        <v>6509.6940000000004</v>
      </c>
      <c r="P38" s="77">
        <f t="shared" si="7"/>
        <v>10</v>
      </c>
      <c r="Q38" s="81">
        <f>O38*1000/'Indicator Data'!BC41</f>
        <v>0.13267323495948771</v>
      </c>
      <c r="R38" s="77">
        <f t="shared" si="8"/>
        <v>10</v>
      </c>
      <c r="S38" s="82">
        <f t="shared" si="9"/>
        <v>10</v>
      </c>
      <c r="T38" s="77">
        <f>IF('Indicator Data'!AB41="No data","x",ROUND(IF('Indicator Data'!AB41&gt;T$195,10,IF('Indicator Data'!AB41&lt;T$194,0,10-(T$195-'Indicator Data'!AB41)/(T$195-T$194)*10)),1))</f>
        <v>0.8</v>
      </c>
      <c r="U38" s="77">
        <f>IF('Indicator Data'!AA41="No data","x",ROUND(IF('Indicator Data'!AA41&gt;U$195,10,IF('Indicator Data'!AA41&lt;U$194,0,10-(U$195-'Indicator Data'!AA41)/(U$195-U$194)*10)),1))</f>
        <v>0.6</v>
      </c>
      <c r="V38" s="77">
        <f>IF('Indicator Data'!AE41="No data","x",ROUND(IF('Indicator Data'!AE41&gt;V$195,10,IF('Indicator Data'!AE41&lt;V$194,0,10-(V$195-'Indicator Data'!AE41)/(V$195-V$194)*10)),1))</f>
        <v>0.1</v>
      </c>
      <c r="W38" s="78">
        <f t="shared" si="15"/>
        <v>0.5</v>
      </c>
      <c r="X38" s="77">
        <f>IF('Indicator Data'!W41="No data","x",ROUND(IF('Indicator Data'!W41&gt;X$195,10,IF('Indicator Data'!W41&lt;X$194,0,10-(X$195-'Indicator Data'!W41)/(X$195-X$194)*10)),1))</f>
        <v>1.2</v>
      </c>
      <c r="Y38" s="77">
        <f>IF('Indicator Data'!X41="No data","x",ROUND(IF('Indicator Data'!X41&gt;Y$195,10,IF('Indicator Data'!X41&lt;Y$194,0,10-(Y$195-'Indicator Data'!X41)/(Y$195-Y$194)*10)),1))</f>
        <v>0.8</v>
      </c>
      <c r="Z38" s="78">
        <f t="shared" si="10"/>
        <v>1</v>
      </c>
      <c r="AA38" s="92">
        <f>('Indicator Data'!AJ41+'Indicator Data'!AI41*0.5+'Indicator Data'!AH41*0.25)/1000</f>
        <v>38.933500000000002</v>
      </c>
      <c r="AB38" s="83">
        <f>AA38*1000/'Indicator Data'!BC41</f>
        <v>7.9349864882976293E-4</v>
      </c>
      <c r="AC38" s="78">
        <f t="shared" si="11"/>
        <v>0.1</v>
      </c>
      <c r="AD38" s="77">
        <f>IF('Indicator Data'!AN41="No data","x",ROUND(IF('Indicator Data'!AN41&lt;$AD$194,10,IF('Indicator Data'!AN41&gt;$AD$195,0,($AD$195-'Indicator Data'!AN41)/($AD$195-$AD$194)*10)),1))</f>
        <v>3.3</v>
      </c>
      <c r="AE38" s="77">
        <f>IF('Indicator Data'!AO41="No data","x",ROUND(IF('Indicator Data'!AO41&gt;$AE$195,10,IF('Indicator Data'!AO41&lt;$AE$194,0,10-($AE$195-'Indicator Data'!AO41)/($AE$195-$AE$194)*10)),1))</f>
        <v>0.7</v>
      </c>
      <c r="AF38" s="84">
        <f>IF('Indicator Data'!AP41="No data","x",ROUND(IF('Indicator Data'!AP41&gt;$AF$195,10,IF('Indicator Data'!AP41&lt;$AF$194,0,10-($AF$195-'Indicator Data'!AP41)/($AF$195-$AF$194)*10)),1))</f>
        <v>1.9</v>
      </c>
      <c r="AG38" s="84">
        <f>IF('Indicator Data'!AQ41="No data","x",ROUND(IF('Indicator Data'!AQ41&gt;$AG$195,10,IF('Indicator Data'!AQ41&lt;$AG$194,0,10-($AG$195-'Indicator Data'!AQ41)/($AG$195-$AG$194)*10)),1))</f>
        <v>2.2999999999999998</v>
      </c>
      <c r="AH38" s="77">
        <f t="shared" si="12"/>
        <v>2</v>
      </c>
      <c r="AI38" s="78">
        <f t="shared" si="13"/>
        <v>2</v>
      </c>
      <c r="AJ38" s="85">
        <f t="shared" si="14"/>
        <v>0.9</v>
      </c>
      <c r="AK38" s="86">
        <f t="shared" si="16"/>
        <v>7.7</v>
      </c>
    </row>
    <row r="39" spans="1:37" s="4" customFormat="1" x14ac:dyDescent="0.25">
      <c r="A39" s="131" t="s">
        <v>69</v>
      </c>
      <c r="B39" s="63" t="s">
        <v>68</v>
      </c>
      <c r="C39" s="77">
        <f>ROUND(IF('Indicator Data'!Q42="No data",IF((0.1233*LN('Indicator Data'!BB42)-0.4559)&gt;C$195,0,IF((0.1233*LN('Indicator Data'!BB42)-0.4559)&lt;C$194,10,(C$195-(0.1233*LN('Indicator Data'!BB42)-0.4559))/(C$195-C$194)*10)),IF('Indicator Data'!Q42&gt;C$195,0,IF('Indicator Data'!Q42&lt;C$194,10,(C$195-'Indicator Data'!Q42)/(C$195-C$194)*10))),1)</f>
        <v>7</v>
      </c>
      <c r="D39" s="77">
        <f>IF('Indicator Data'!R42="No data","x",ROUND((IF(LOG('Indicator Data'!R42*1000)&gt;D$195,10,IF(LOG('Indicator Data'!R42*1000)&lt;D$194,0,10-(D$195-LOG('Indicator Data'!R42*1000))/(D$195-D$194)*10))),1))</f>
        <v>8.1999999999999993</v>
      </c>
      <c r="E39" s="78">
        <f t="shared" si="2"/>
        <v>7.7</v>
      </c>
      <c r="F39" s="77" t="str">
        <f>IF('Indicator Data'!AF42="No data","x",ROUND(IF('Indicator Data'!AF42&gt;F$195,10,IF('Indicator Data'!AF42&lt;F$194,0,10-(F$195-'Indicator Data'!AF42)/(F$195-F$194)*10)),1))</f>
        <v>x</v>
      </c>
      <c r="G39" s="77">
        <f>IF('Indicator Data'!AG42="No data","x",ROUND(IF('Indicator Data'!AG42&gt;G$195,10,IF('Indicator Data'!AG42&lt;G$194,0,10-(G$195-'Indicator Data'!AG42)/(G$195-G$194)*10)),1))</f>
        <v>7.7</v>
      </c>
      <c r="H39" s="78">
        <f t="shared" si="3"/>
        <v>7.7</v>
      </c>
      <c r="I39" s="79">
        <f>SUM(IF('Indicator Data'!S42=0,0,'Indicator Data'!S42/1000000),SUM('Indicator Data'!T42:U42))</f>
        <v>48.061076</v>
      </c>
      <c r="J39" s="79">
        <f>I39/'Indicator Data'!BC42*1000000</f>
        <v>59.049474636078592</v>
      </c>
      <c r="K39" s="77">
        <f t="shared" si="4"/>
        <v>1.2</v>
      </c>
      <c r="L39" s="77">
        <f>IF('Indicator Data'!V42="No data","x",ROUND(IF('Indicator Data'!V42&gt;L$195,10,IF('Indicator Data'!V42&lt;L$194,0,10-(L$195-'Indicator Data'!V42)/(L$195-L$194)*10)),1))</f>
        <v>5.9</v>
      </c>
      <c r="M39" s="78">
        <f t="shared" si="5"/>
        <v>3.6</v>
      </c>
      <c r="N39" s="80">
        <f t="shared" si="6"/>
        <v>6.7</v>
      </c>
      <c r="O39" s="92">
        <f>IF(AND('Indicator Data'!AK42="No data",'Indicator Data'!AL42="No data"),0,SUM('Indicator Data'!AK42:AM42)/1000)</f>
        <v>0</v>
      </c>
      <c r="P39" s="77">
        <f t="shared" si="7"/>
        <v>0</v>
      </c>
      <c r="Q39" s="81">
        <f>O39*1000/'Indicator Data'!BC42</f>
        <v>0</v>
      </c>
      <c r="R39" s="77">
        <f t="shared" si="8"/>
        <v>0</v>
      </c>
      <c r="S39" s="82">
        <f t="shared" si="9"/>
        <v>0</v>
      </c>
      <c r="T39" s="77">
        <f>IF('Indicator Data'!AB42="No data","x",ROUND(IF('Indicator Data'!AB42&gt;T$195,10,IF('Indicator Data'!AB42&lt;T$194,0,10-(T$195-'Indicator Data'!AB42)/(T$195-T$194)*10)),1))</f>
        <v>0.2</v>
      </c>
      <c r="U39" s="77">
        <f>IF('Indicator Data'!AA42="No data","x",ROUND(IF('Indicator Data'!AA42&gt;U$195,10,IF('Indicator Data'!AA42&lt;U$194,0,10-(U$195-'Indicator Data'!AA42)/(U$195-U$194)*10)),1))</f>
        <v>0.6</v>
      </c>
      <c r="V39" s="77">
        <f>IF('Indicator Data'!AE42="No data","x",ROUND(IF('Indicator Data'!AE42&gt;V$195,10,IF('Indicator Data'!AE42&lt;V$194,0,10-(V$195-'Indicator Data'!AE42)/(V$195-V$194)*10)),1))</f>
        <v>5.8</v>
      </c>
      <c r="W39" s="78">
        <f t="shared" si="15"/>
        <v>2.2000000000000002</v>
      </c>
      <c r="X39" s="77">
        <f>IF('Indicator Data'!W42="No data","x",ROUND(IF('Indicator Data'!W42&gt;X$195,10,IF('Indicator Data'!W42&lt;X$194,0,10-(X$195-'Indicator Data'!W42)/(X$195-X$194)*10)),1))</f>
        <v>5.6</v>
      </c>
      <c r="Y39" s="77">
        <f>IF('Indicator Data'!X42="No data","x",ROUND(IF('Indicator Data'!X42&gt;Y$195,10,IF('Indicator Data'!X42&lt;Y$194,0,10-(Y$195-'Indicator Data'!X42)/(Y$195-Y$194)*10)),1))</f>
        <v>3.8</v>
      </c>
      <c r="Z39" s="78">
        <f t="shared" si="10"/>
        <v>4.7</v>
      </c>
      <c r="AA39" s="92">
        <f>('Indicator Data'!AJ42+'Indicator Data'!AI42*0.5+'Indicator Data'!AH42*0.25)/1000</f>
        <v>0</v>
      </c>
      <c r="AB39" s="83">
        <f>AA39*1000/'Indicator Data'!BC42</f>
        <v>0</v>
      </c>
      <c r="AC39" s="78">
        <f t="shared" si="11"/>
        <v>0</v>
      </c>
      <c r="AD39" s="77">
        <f>IF('Indicator Data'!AN42="No data","x",ROUND(IF('Indicator Data'!AN42&lt;$AD$194,10,IF('Indicator Data'!AN42&gt;$AD$195,0,($AD$195-'Indicator Data'!AN42)/($AD$195-$AD$194)*10)),1))</f>
        <v>5.9</v>
      </c>
      <c r="AE39" s="77">
        <f>IF('Indicator Data'!AO42="No data","x",ROUND(IF('Indicator Data'!AO42&gt;$AE$195,10,IF('Indicator Data'!AO42&lt;$AE$194,0,10-($AE$195-'Indicator Data'!AO42)/($AE$195-$AE$194)*10)),1))</f>
        <v>9</v>
      </c>
      <c r="AF39" s="84" t="str">
        <f>IF('Indicator Data'!AP42="No data","x",ROUND(IF('Indicator Data'!AP42&gt;$AF$195,10,IF('Indicator Data'!AP42&lt;$AF$194,0,10-($AF$195-'Indicator Data'!AP42)/($AF$195-$AF$194)*10)),1))</f>
        <v>x</v>
      </c>
      <c r="AG39" s="84" t="str">
        <f>IF('Indicator Data'!AQ42="No data","x",ROUND(IF('Indicator Data'!AQ42&gt;$AG$195,10,IF('Indicator Data'!AQ42&lt;$AG$194,0,10-($AG$195-'Indicator Data'!AQ42)/($AG$195-$AG$194)*10)),1))</f>
        <v>x</v>
      </c>
      <c r="AH39" s="77" t="str">
        <f t="shared" si="12"/>
        <v>x</v>
      </c>
      <c r="AI39" s="78">
        <f t="shared" si="13"/>
        <v>7.5</v>
      </c>
      <c r="AJ39" s="85">
        <f t="shared" si="14"/>
        <v>4.2</v>
      </c>
      <c r="AK39" s="86">
        <f t="shared" si="16"/>
        <v>2.2999999999999998</v>
      </c>
    </row>
    <row r="40" spans="1:37" s="4" customFormat="1" x14ac:dyDescent="0.25">
      <c r="A40" s="131" t="s">
        <v>374</v>
      </c>
      <c r="B40" s="63" t="s">
        <v>71</v>
      </c>
      <c r="C40" s="77">
        <f>ROUND(IF('Indicator Data'!Q43="No data",IF((0.1233*LN('Indicator Data'!BB43)-0.4559)&gt;C$195,0,IF((0.1233*LN('Indicator Data'!BB43)-0.4559)&lt;C$194,10,(C$195-(0.1233*LN('Indicator Data'!BB43)-0.4559))/(C$195-C$194)*10)),IF('Indicator Data'!Q43&gt;C$195,0,IF('Indicator Data'!Q43&lt;C$194,10,(C$195-'Indicator Data'!Q43)/(C$195-C$194)*10))),1)</f>
        <v>5.5</v>
      </c>
      <c r="D40" s="77">
        <f>IF('Indicator Data'!R43="No data","x",ROUND((IF(LOG('Indicator Data'!R43*1000)&gt;D$195,10,IF(LOG('Indicator Data'!R43*1000)&lt;D$194,0,10-(D$195-LOG('Indicator Data'!R43*1000))/(D$195-D$194)*10))),1))</f>
        <v>8.5</v>
      </c>
      <c r="E40" s="78">
        <f t="shared" si="2"/>
        <v>7.3</v>
      </c>
      <c r="F40" s="77">
        <f>IF('Indicator Data'!AF43="No data","x",ROUND(IF('Indicator Data'!AF43&gt;F$195,10,IF('Indicator Data'!AF43&lt;F$194,0,10-(F$195-'Indicator Data'!AF43)/(F$195-F$194)*10)),1))</f>
        <v>7.9</v>
      </c>
      <c r="G40" s="77">
        <f>IF('Indicator Data'!AG43="No data","x",ROUND(IF('Indicator Data'!AG43&gt;G$195,10,IF('Indicator Data'!AG43&lt;G$194,0,10-(G$195-'Indicator Data'!AG43)/(G$195-G$194)*10)),1))</f>
        <v>6</v>
      </c>
      <c r="H40" s="78">
        <f t="shared" si="3"/>
        <v>7</v>
      </c>
      <c r="I40" s="79">
        <f>SUM(IF('Indicator Data'!S43=0,0,'Indicator Data'!S43/1000000),SUM('Indicator Data'!T43:U43))</f>
        <v>118.28043100000001</v>
      </c>
      <c r="J40" s="79">
        <f>I40/'Indicator Data'!BC43*1000000</f>
        <v>22.483568122416006</v>
      </c>
      <c r="K40" s="77">
        <f t="shared" si="4"/>
        <v>0.4</v>
      </c>
      <c r="L40" s="77">
        <f>IF('Indicator Data'!V43="No data","x",ROUND(IF('Indicator Data'!V43&gt;L$195,10,IF('Indicator Data'!V43&lt;L$194,0,10-(L$195-'Indicator Data'!V43)/(L$195-L$194)*10)),1))</f>
        <v>0.8</v>
      </c>
      <c r="M40" s="78">
        <f t="shared" si="5"/>
        <v>0.6</v>
      </c>
      <c r="N40" s="80">
        <f t="shared" si="6"/>
        <v>5.6</v>
      </c>
      <c r="O40" s="92">
        <f>IF(AND('Indicator Data'!AK43="No data",'Indicator Data'!AL43="No data"),0,SUM('Indicator Data'!AK43:AM43)/1000)</f>
        <v>157.715</v>
      </c>
      <c r="P40" s="77">
        <f t="shared" si="7"/>
        <v>7.3</v>
      </c>
      <c r="Q40" s="81">
        <f>O40*1000/'Indicator Data'!BC43</f>
        <v>2.9979565651285463E-2</v>
      </c>
      <c r="R40" s="77">
        <f t="shared" si="8"/>
        <v>7.4</v>
      </c>
      <c r="S40" s="82">
        <f t="shared" si="9"/>
        <v>7.4</v>
      </c>
      <c r="T40" s="77">
        <f>IF('Indicator Data'!AB43="No data","x",ROUND(IF('Indicator Data'!AB43&gt;T$195,10,IF('Indicator Data'!AB43&lt;T$194,0,10-(T$195-'Indicator Data'!AB43)/(T$195-T$194)*10)),1))</f>
        <v>6.2</v>
      </c>
      <c r="U40" s="77">
        <f>IF('Indicator Data'!AA43="No data","x",ROUND(IF('Indicator Data'!AA43&gt;U$195,10,IF('Indicator Data'!AA43&lt;U$194,0,10-(U$195-'Indicator Data'!AA43)/(U$195-U$194)*10)),1))</f>
        <v>6.9</v>
      </c>
      <c r="V40" s="77">
        <f>IF('Indicator Data'!AE43="No data","x",ROUND(IF('Indicator Data'!AE43&gt;V$195,10,IF('Indicator Data'!AE43&lt;V$194,0,10-(V$195-'Indicator Data'!AE43)/(V$195-V$194)*10)),1))</f>
        <v>8.6999999999999993</v>
      </c>
      <c r="W40" s="78">
        <f t="shared" si="15"/>
        <v>7.3</v>
      </c>
      <c r="X40" s="77">
        <f>IF('Indicator Data'!W43="No data","x",ROUND(IF('Indicator Data'!W43&gt;X$195,10,IF('Indicator Data'!W43&lt;X$194,0,10-(X$195-'Indicator Data'!W43)/(X$195-X$194)*10)),1))</f>
        <v>4.2</v>
      </c>
      <c r="Y40" s="77">
        <f>IF('Indicator Data'!X43="No data","x",ROUND(IF('Indicator Data'!X43&gt;Y$195,10,IF('Indicator Data'!X43&lt;Y$194,0,10-(Y$195-'Indicator Data'!X43)/(Y$195-Y$194)*10)),1))</f>
        <v>2.7</v>
      </c>
      <c r="Z40" s="78">
        <f t="shared" si="10"/>
        <v>3.5</v>
      </c>
      <c r="AA40" s="92">
        <f>('Indicator Data'!AJ43+'Indicator Data'!AI43*0.5+'Indicator Data'!AH43*0.25)/1000</f>
        <v>0</v>
      </c>
      <c r="AB40" s="83">
        <f>AA40*1000/'Indicator Data'!BC43</f>
        <v>0</v>
      </c>
      <c r="AC40" s="78">
        <f t="shared" si="11"/>
        <v>0</v>
      </c>
      <c r="AD40" s="77">
        <f>IF('Indicator Data'!AN43="No data","x",ROUND(IF('Indicator Data'!AN43&lt;$AD$194,10,IF('Indicator Data'!AN43&gt;$AD$195,0,($AD$195-'Indicator Data'!AN43)/($AD$195-$AD$194)*10)),1))</f>
        <v>6.7</v>
      </c>
      <c r="AE40" s="77">
        <f>IF('Indicator Data'!AO43="No data","x",ROUND(IF('Indicator Data'!AO43&gt;$AE$195,10,IF('Indicator Data'!AO43&lt;$AE$194,0,10-($AE$195-'Indicator Data'!AO43)/($AE$195-$AE$194)*10)),1))</f>
        <v>7.7</v>
      </c>
      <c r="AF40" s="84">
        <f>IF('Indicator Data'!AP43="No data","x",ROUND(IF('Indicator Data'!AP43&gt;$AF$195,10,IF('Indicator Data'!AP43&lt;$AF$194,0,10-($AF$195-'Indicator Data'!AP43)/($AF$195-$AF$194)*10)),1))</f>
        <v>5.9</v>
      </c>
      <c r="AG40" s="84">
        <f>IF('Indicator Data'!AQ43="No data","x",ROUND(IF('Indicator Data'!AQ43&gt;$AG$195,10,IF('Indicator Data'!AQ43&lt;$AG$194,0,10-($AG$195-'Indicator Data'!AQ43)/($AG$195-$AG$194)*10)),1))</f>
        <v>9.4</v>
      </c>
      <c r="AH40" s="77">
        <f t="shared" si="12"/>
        <v>6.6</v>
      </c>
      <c r="AI40" s="78">
        <f t="shared" si="13"/>
        <v>7</v>
      </c>
      <c r="AJ40" s="85">
        <f t="shared" si="14"/>
        <v>5.0999999999999996</v>
      </c>
      <c r="AK40" s="86">
        <f t="shared" si="16"/>
        <v>6.4</v>
      </c>
    </row>
    <row r="41" spans="1:37" s="4" customFormat="1" x14ac:dyDescent="0.25">
      <c r="A41" s="131" t="s">
        <v>844</v>
      </c>
      <c r="B41" s="63" t="s">
        <v>70</v>
      </c>
      <c r="C41" s="77">
        <f>ROUND(IF('Indicator Data'!Q44="No data",IF((0.1233*LN('Indicator Data'!BB44)-0.4559)&gt;C$195,0,IF((0.1233*LN('Indicator Data'!BB44)-0.4559)&lt;C$194,10,(C$195-(0.1233*LN('Indicator Data'!BB44)-0.4559))/(C$195-C$194)*10)),IF('Indicator Data'!Q44&gt;C$195,0,IF('Indicator Data'!Q44&lt;C$194,10,(C$195-'Indicator Data'!Q44)/(C$195-C$194)*10))),1)</f>
        <v>7.9</v>
      </c>
      <c r="D41" s="77">
        <f>IF('Indicator Data'!R44="No data","x",ROUND((IF(LOG('Indicator Data'!R44*1000)&gt;D$195,10,IF(LOG('Indicator Data'!R44*1000)&lt;D$194,0,10-(D$195-LOG('Indicator Data'!R44*1000))/(D$195-D$194)*10))),1))</f>
        <v>9.5</v>
      </c>
      <c r="E41" s="78">
        <f t="shared" si="2"/>
        <v>8.8000000000000007</v>
      </c>
      <c r="F41" s="77">
        <f>IF('Indicator Data'!AF44="No data","x",ROUND(IF('Indicator Data'!AF44&gt;F$195,10,IF('Indicator Data'!AF44&lt;F$194,0,10-(F$195-'Indicator Data'!AF44)/(F$195-F$194)*10)),1))</f>
        <v>8.8000000000000007</v>
      </c>
      <c r="G41" s="77">
        <f>IF('Indicator Data'!AG44="No data","x",ROUND(IF('Indicator Data'!AG44&gt;G$195,10,IF('Indicator Data'!AG44&lt;G$194,0,10-(G$195-'Indicator Data'!AG44)/(G$195-G$194)*10)),1))</f>
        <v>4.3</v>
      </c>
      <c r="H41" s="78">
        <f t="shared" si="3"/>
        <v>6.6</v>
      </c>
      <c r="I41" s="79">
        <f>SUM(IF('Indicator Data'!S44=0,0,'Indicator Data'!S44/1000000),SUM('Indicator Data'!T44:U44))</f>
        <v>3967.5228470000002</v>
      </c>
      <c r="J41" s="79">
        <f>I41/'Indicator Data'!BC44*1000000</f>
        <v>48.777030088916668</v>
      </c>
      <c r="K41" s="77">
        <f t="shared" si="4"/>
        <v>1</v>
      </c>
      <c r="L41" s="77">
        <f>IF('Indicator Data'!V44="No data","x",ROUND(IF('Indicator Data'!V44&gt;L$195,10,IF('Indicator Data'!V44&lt;L$194,0,10-(L$195-'Indicator Data'!V44)/(L$195-L$194)*10)),1))</f>
        <v>4.5</v>
      </c>
      <c r="M41" s="78">
        <f t="shared" si="5"/>
        <v>2.8</v>
      </c>
      <c r="N41" s="80">
        <f t="shared" si="6"/>
        <v>6.8</v>
      </c>
      <c r="O41" s="92">
        <f>IF(AND('Indicator Data'!AK44="No data",'Indicator Data'!AL44="No data"),0,SUM('Indicator Data'!AK44:AM44)/1000)</f>
        <v>5017.9110000000001</v>
      </c>
      <c r="P41" s="77">
        <f t="shared" si="7"/>
        <v>10</v>
      </c>
      <c r="Q41" s="81">
        <f>O41*1000/'Indicator Data'!BC44</f>
        <v>6.169058257990314E-2</v>
      </c>
      <c r="R41" s="77">
        <f t="shared" si="8"/>
        <v>8.8000000000000007</v>
      </c>
      <c r="S41" s="82">
        <f t="shared" si="9"/>
        <v>9.4</v>
      </c>
      <c r="T41" s="77">
        <f>IF('Indicator Data'!AB44="No data","x",ROUND(IF('Indicator Data'!AB44&gt;T$195,10,IF('Indicator Data'!AB44&lt;T$194,0,10-(T$195-'Indicator Data'!AB44)/(T$195-T$194)*10)),1))</f>
        <v>1.4</v>
      </c>
      <c r="U41" s="77">
        <f>IF('Indicator Data'!AA44="No data","x",ROUND(IF('Indicator Data'!AA44&gt;U$195,10,IF('Indicator Data'!AA44&lt;U$194,0,10-(U$195-'Indicator Data'!AA44)/(U$195-U$194)*10)),1))</f>
        <v>5.9</v>
      </c>
      <c r="V41" s="77">
        <f>IF('Indicator Data'!AE44="No data","x",ROUND(IF('Indicator Data'!AE44&gt;V$195,10,IF('Indicator Data'!AE44&lt;V$194,0,10-(V$195-'Indicator Data'!AE44)/(V$195-V$194)*10)),1))</f>
        <v>8.9</v>
      </c>
      <c r="W41" s="78">
        <f t="shared" si="15"/>
        <v>5.4</v>
      </c>
      <c r="X41" s="77">
        <f>IF('Indicator Data'!W44="No data","x",ROUND(IF('Indicator Data'!W44&gt;X$195,10,IF('Indicator Data'!W44&lt;X$194,0,10-(X$195-'Indicator Data'!W44)/(X$195-X$194)*10)),1))</f>
        <v>7.3</v>
      </c>
      <c r="Y41" s="77">
        <f>IF('Indicator Data'!X44="No data","x",ROUND(IF('Indicator Data'!X44&gt;Y$195,10,IF('Indicator Data'!X44&lt;Y$194,0,10-(Y$195-'Indicator Data'!X44)/(Y$195-Y$194)*10)),1))</f>
        <v>5.2</v>
      </c>
      <c r="Z41" s="78">
        <f t="shared" si="10"/>
        <v>6.3</v>
      </c>
      <c r="AA41" s="92">
        <f>('Indicator Data'!AJ44+'Indicator Data'!AI44*0.5+'Indicator Data'!AH44*0.25)/1000</f>
        <v>4.6012500000000003</v>
      </c>
      <c r="AB41" s="83">
        <f>AA41*1000/'Indicator Data'!BC44</f>
        <v>5.6568120298622136E-5</v>
      </c>
      <c r="AC41" s="78">
        <f t="shared" si="11"/>
        <v>0</v>
      </c>
      <c r="AD41" s="77">
        <f>IF('Indicator Data'!AN44="No data","x",ROUND(IF('Indicator Data'!AN44&lt;$AD$194,10,IF('Indicator Data'!AN44&gt;$AD$195,0,($AD$195-'Indicator Data'!AN44)/($AD$195-$AD$194)*10)),1))</f>
        <v>9.3000000000000007</v>
      </c>
      <c r="AE41" s="77">
        <f>IF('Indicator Data'!AO44="No data","x",ROUND(IF('Indicator Data'!AO44&gt;$AE$195,10,IF('Indicator Data'!AO44&lt;$AE$194,0,10-($AE$195-'Indicator Data'!AO44)/($AE$195-$AE$194)*10)),1))</f>
        <v>10</v>
      </c>
      <c r="AF41" s="84" t="str">
        <f>IF('Indicator Data'!AP44="No data","x",ROUND(IF('Indicator Data'!AP44&gt;$AF$195,10,IF('Indicator Data'!AP44&lt;$AF$194,0,10-($AF$195-'Indicator Data'!AP44)/($AF$195-$AF$194)*10)),1))</f>
        <v>x</v>
      </c>
      <c r="AG41" s="84" t="str">
        <f>IF('Indicator Data'!AQ44="No data","x",ROUND(IF('Indicator Data'!AQ44&gt;$AG$195,10,IF('Indicator Data'!AQ44&lt;$AG$194,0,10-($AG$195-'Indicator Data'!AQ44)/($AG$195-$AG$194)*10)),1))</f>
        <v>x</v>
      </c>
      <c r="AH41" s="77" t="str">
        <f t="shared" si="12"/>
        <v>x</v>
      </c>
      <c r="AI41" s="78">
        <f t="shared" si="13"/>
        <v>9.6999999999999993</v>
      </c>
      <c r="AJ41" s="85">
        <f t="shared" si="14"/>
        <v>6.6</v>
      </c>
      <c r="AK41" s="86">
        <f t="shared" si="16"/>
        <v>8.3000000000000007</v>
      </c>
    </row>
    <row r="42" spans="1:37" s="4" customFormat="1" x14ac:dyDescent="0.25">
      <c r="A42" s="131" t="s">
        <v>73</v>
      </c>
      <c r="B42" s="63" t="s">
        <v>72</v>
      </c>
      <c r="C42" s="77">
        <f>ROUND(IF('Indicator Data'!Q45="No data",IF((0.1233*LN('Indicator Data'!BB45)-0.4559)&gt;C$195,0,IF((0.1233*LN('Indicator Data'!BB45)-0.4559)&lt;C$194,10,(C$195-(0.1233*LN('Indicator Data'!BB45)-0.4559))/(C$195-C$194)*10)),IF('Indicator Data'!Q45&gt;C$195,0,IF('Indicator Data'!Q45&lt;C$194,10,(C$195-'Indicator Data'!Q45)/(C$195-C$194)*10))),1)</f>
        <v>2.7</v>
      </c>
      <c r="D42" s="77" t="str">
        <f>IF('Indicator Data'!R45="No data","x",ROUND((IF(LOG('Indicator Data'!R45*1000)&gt;D$195,10,IF(LOG('Indicator Data'!R45*1000)&lt;D$194,0,10-(D$195-LOG('Indicator Data'!R45*1000))/(D$195-D$194)*10))),1))</f>
        <v>x</v>
      </c>
      <c r="E42" s="78">
        <f t="shared" si="2"/>
        <v>2.7</v>
      </c>
      <c r="F42" s="77">
        <f>IF('Indicator Data'!AF45="No data","x",ROUND(IF('Indicator Data'!AF45&gt;F$195,10,IF('Indicator Data'!AF45&lt;F$194,0,10-(F$195-'Indicator Data'!AF45)/(F$195-F$194)*10)),1))</f>
        <v>4.0999999999999996</v>
      </c>
      <c r="G42" s="77">
        <f>IF('Indicator Data'!AG45="No data","x",ROUND(IF('Indicator Data'!AG45&gt;G$195,10,IF('Indicator Data'!AG45&lt;G$194,0,10-(G$195-'Indicator Data'!AG45)/(G$195-G$194)*10)),1))</f>
        <v>5.9</v>
      </c>
      <c r="H42" s="78">
        <f t="shared" si="3"/>
        <v>5</v>
      </c>
      <c r="I42" s="79">
        <f>SUM(IF('Indicator Data'!S45=0,0,'Indicator Data'!S45/1000000),SUM('Indicator Data'!T45:U45))</f>
        <v>166.39874399999999</v>
      </c>
      <c r="J42" s="79">
        <f>I42/'Indicator Data'!BC45*1000000</f>
        <v>33.918992924452816</v>
      </c>
      <c r="K42" s="77">
        <f t="shared" si="4"/>
        <v>0.7</v>
      </c>
      <c r="L42" s="77">
        <f>IF('Indicator Data'!V45="No data","x",ROUND(IF('Indicator Data'!V45&gt;L$195,10,IF('Indicator Data'!V45&lt;L$194,0,10-(L$195-'Indicator Data'!V45)/(L$195-L$194)*10)),1))</f>
        <v>0.1</v>
      </c>
      <c r="M42" s="78">
        <f t="shared" si="5"/>
        <v>0.4</v>
      </c>
      <c r="N42" s="80">
        <f t="shared" si="6"/>
        <v>2.7</v>
      </c>
      <c r="O42" s="92">
        <f>IF(AND('Indicator Data'!AK45="No data",'Indicator Data'!AL45="No data"),0,SUM('Indicator Data'!AK45:AM45)/1000)</f>
        <v>4.4930000000000003</v>
      </c>
      <c r="P42" s="77">
        <f t="shared" si="7"/>
        <v>2.2000000000000002</v>
      </c>
      <c r="Q42" s="81">
        <f>O42*1000/'Indicator Data'!BC45</f>
        <v>9.1586048996599714E-4</v>
      </c>
      <c r="R42" s="77">
        <f t="shared" si="8"/>
        <v>3.1</v>
      </c>
      <c r="S42" s="82">
        <f t="shared" si="9"/>
        <v>2.7</v>
      </c>
      <c r="T42" s="77">
        <f>IF('Indicator Data'!AB45="No data","x",ROUND(IF('Indicator Data'!AB45&gt;T$195,10,IF('Indicator Data'!AB45&lt;T$194,0,10-(T$195-'Indicator Data'!AB45)/(T$195-T$194)*10)),1))</f>
        <v>0.8</v>
      </c>
      <c r="U42" s="77">
        <f>IF('Indicator Data'!AA45="No data","x",ROUND(IF('Indicator Data'!AA45&gt;U$195,10,IF('Indicator Data'!AA45&lt;U$194,0,10-(U$195-'Indicator Data'!AA45)/(U$195-U$194)*10)),1))</f>
        <v>0.2</v>
      </c>
      <c r="V42" s="77">
        <f>IF('Indicator Data'!AE45="No data","x",ROUND(IF('Indicator Data'!AE45&gt;V$195,10,IF('Indicator Data'!AE45&lt;V$194,0,10-(V$195-'Indicator Data'!AE45)/(V$195-V$194)*10)),1))</f>
        <v>0</v>
      </c>
      <c r="W42" s="78">
        <f t="shared" si="15"/>
        <v>0.3</v>
      </c>
      <c r="X42" s="77">
        <f>IF('Indicator Data'!W45="No data","x",ROUND(IF('Indicator Data'!W45&gt;X$195,10,IF('Indicator Data'!W45&lt;X$194,0,10-(X$195-'Indicator Data'!W45)/(X$195-X$194)*10)),1))</f>
        <v>0.7</v>
      </c>
      <c r="Y42" s="77">
        <f>IF('Indicator Data'!X45="No data","x",ROUND(IF('Indicator Data'!X45&gt;Y$195,10,IF('Indicator Data'!X45&lt;Y$194,0,10-(Y$195-'Indicator Data'!X45)/(Y$195-Y$194)*10)),1))</f>
        <v>0.2</v>
      </c>
      <c r="Z42" s="78">
        <f t="shared" si="10"/>
        <v>0.5</v>
      </c>
      <c r="AA42" s="92">
        <f>('Indicator Data'!AJ45+'Indicator Data'!AI45*0.5+'Indicator Data'!AH45*0.25)/1000</f>
        <v>18.25</v>
      </c>
      <c r="AB42" s="83">
        <f>AA42*1000/'Indicator Data'!BC45</f>
        <v>3.7201099358734582E-3</v>
      </c>
      <c r="AC42" s="78">
        <f t="shared" si="11"/>
        <v>0.4</v>
      </c>
      <c r="AD42" s="77">
        <f>IF('Indicator Data'!AN45="No data","x",ROUND(IF('Indicator Data'!AN45&lt;$AD$194,10,IF('Indicator Data'!AN45&gt;$AD$195,0,($AD$195-'Indicator Data'!AN45)/($AD$195-$AD$194)*10)),1))</f>
        <v>4.4000000000000004</v>
      </c>
      <c r="AE42" s="77">
        <f>IF('Indicator Data'!AO45="No data","x",ROUND(IF('Indicator Data'!AO45&gt;$AE$195,10,IF('Indicator Data'!AO45&lt;$AE$194,0,10-($AE$195-'Indicator Data'!AO45)/($AE$195-$AE$194)*10)),1))</f>
        <v>0.2</v>
      </c>
      <c r="AF42" s="84">
        <f>IF('Indicator Data'!AP45="No data","x",ROUND(IF('Indicator Data'!AP45&gt;$AF$195,10,IF('Indicator Data'!AP45&lt;$AF$194,0,10-($AF$195-'Indicator Data'!AP45)/($AF$195-$AF$194)*10)),1))</f>
        <v>2.5</v>
      </c>
      <c r="AG42" s="84">
        <f>IF('Indicator Data'!AQ45="No data","x",ROUND(IF('Indicator Data'!AQ45&gt;$AG$195,10,IF('Indicator Data'!AQ45&lt;$AG$194,0,10-($AG$195-'Indicator Data'!AQ45)/($AG$195-$AG$194)*10)),1))</f>
        <v>3.8</v>
      </c>
      <c r="AH42" s="77">
        <f t="shared" si="12"/>
        <v>2.8</v>
      </c>
      <c r="AI42" s="78">
        <f t="shared" si="13"/>
        <v>2.5</v>
      </c>
      <c r="AJ42" s="85">
        <f t="shared" si="14"/>
        <v>1</v>
      </c>
      <c r="AK42" s="86">
        <f t="shared" si="16"/>
        <v>1.9</v>
      </c>
    </row>
    <row r="43" spans="1:37" s="4" customFormat="1" x14ac:dyDescent="0.25">
      <c r="A43" s="131" t="s">
        <v>371</v>
      </c>
      <c r="B43" s="63" t="s">
        <v>74</v>
      </c>
      <c r="C43" s="77">
        <f>ROUND(IF('Indicator Data'!Q46="No data",IF((0.1233*LN('Indicator Data'!BB46)-0.4559)&gt;C$195,0,IF((0.1233*LN('Indicator Data'!BB46)-0.4559)&lt;C$194,10,(C$195-(0.1233*LN('Indicator Data'!BB46)-0.4559))/(C$195-C$194)*10)),IF('Indicator Data'!Q46&gt;C$195,0,IF('Indicator Data'!Q46&lt;C$194,10,(C$195-'Indicator Data'!Q46)/(C$195-C$194)*10))),1)</f>
        <v>7.3</v>
      </c>
      <c r="D43" s="77">
        <f>IF('Indicator Data'!R46="No data","x",ROUND((IF(LOG('Indicator Data'!R46*1000)&gt;D$195,10,IF(LOG('Indicator Data'!R46*1000)&lt;D$194,0,10-(D$195-LOG('Indicator Data'!R46*1000))/(D$195-D$194)*10))),1))</f>
        <v>9.1999999999999993</v>
      </c>
      <c r="E43" s="78">
        <f t="shared" si="2"/>
        <v>8.4</v>
      </c>
      <c r="F43" s="77">
        <f>IF('Indicator Data'!AF46="No data","x",ROUND(IF('Indicator Data'!AF46&gt;F$195,10,IF('Indicator Data'!AF46&lt;F$194,0,10-(F$195-'Indicator Data'!AF46)/(F$195-F$194)*10)),1))</f>
        <v>9</v>
      </c>
      <c r="G43" s="77">
        <f>IF('Indicator Data'!AG46="No data","x",ROUND(IF('Indicator Data'!AG46&gt;G$195,10,IF('Indicator Data'!AG46&lt;G$194,0,10-(G$195-'Indicator Data'!AG46)/(G$195-G$194)*10)),1))</f>
        <v>4.5</v>
      </c>
      <c r="H43" s="78">
        <f t="shared" si="3"/>
        <v>6.8</v>
      </c>
      <c r="I43" s="79">
        <f>SUM(IF('Indicator Data'!S46=0,0,'Indicator Data'!S46/1000000),SUM('Indicator Data'!T46:U46))</f>
        <v>414.67974000000004</v>
      </c>
      <c r="J43" s="79">
        <f>I43/'Indicator Data'!BC46*1000000</f>
        <v>17.068697558114408</v>
      </c>
      <c r="K43" s="77">
        <f t="shared" si="4"/>
        <v>0.3</v>
      </c>
      <c r="L43" s="77">
        <f>IF('Indicator Data'!V46="No data","x",ROUND(IF('Indicator Data'!V46&gt;L$195,10,IF('Indicator Data'!V46&lt;L$194,0,10-(L$195-'Indicator Data'!V46)/(L$195-L$194)*10)),1))</f>
        <v>1.2</v>
      </c>
      <c r="M43" s="78">
        <f t="shared" si="5"/>
        <v>0.8</v>
      </c>
      <c r="N43" s="80">
        <f t="shared" si="6"/>
        <v>6.1</v>
      </c>
      <c r="O43" s="92">
        <f>IF(AND('Indicator Data'!AK46="No data",'Indicator Data'!AL46="No data"),0,SUM('Indicator Data'!AK46:AM46)/1000)</f>
        <v>25.673999999999999</v>
      </c>
      <c r="P43" s="77">
        <f t="shared" si="7"/>
        <v>4.7</v>
      </c>
      <c r="Q43" s="81">
        <f>O43*1000/'Indicator Data'!BC46</f>
        <v>1.0567715247121292E-3</v>
      </c>
      <c r="R43" s="77">
        <f t="shared" si="8"/>
        <v>3.2</v>
      </c>
      <c r="S43" s="82">
        <f t="shared" si="9"/>
        <v>4</v>
      </c>
      <c r="T43" s="77">
        <f>IF('Indicator Data'!AB46="No data","x",ROUND(IF('Indicator Data'!AB46&gt;T$195,10,IF('Indicator Data'!AB46&lt;T$194,0,10-(T$195-'Indicator Data'!AB46)/(T$195-T$194)*10)),1))</f>
        <v>5.4</v>
      </c>
      <c r="U43" s="77">
        <f>IF('Indicator Data'!AA46="No data","x",ROUND(IF('Indicator Data'!AA46&gt;U$195,10,IF('Indicator Data'!AA46&lt;U$194,0,10-(U$195-'Indicator Data'!AA46)/(U$195-U$194)*10)),1))</f>
        <v>2.8</v>
      </c>
      <c r="V43" s="77">
        <f>IF('Indicator Data'!AE46="No data","x",ROUND(IF('Indicator Data'!AE46&gt;V$195,10,IF('Indicator Data'!AE46&lt;V$194,0,10-(V$195-'Indicator Data'!AE46)/(V$195-V$194)*10)),1))</f>
        <v>5.9</v>
      </c>
      <c r="W43" s="78">
        <f t="shared" si="15"/>
        <v>4.7</v>
      </c>
      <c r="X43" s="77">
        <f>IF('Indicator Data'!W46="No data","x",ROUND(IF('Indicator Data'!W46&gt;X$195,10,IF('Indicator Data'!W46&lt;X$194,0,10-(X$195-'Indicator Data'!W46)/(X$195-X$194)*10)),1))</f>
        <v>7.1</v>
      </c>
      <c r="Y43" s="77">
        <f>IF('Indicator Data'!X46="No data","x",ROUND(IF('Indicator Data'!X46&gt;Y$195,10,IF('Indicator Data'!X46&lt;Y$194,0,10-(Y$195-'Indicator Data'!X46)/(Y$195-Y$194)*10)),1))</f>
        <v>2.8</v>
      </c>
      <c r="Z43" s="78">
        <f t="shared" si="10"/>
        <v>5</v>
      </c>
      <c r="AA43" s="92">
        <f>('Indicator Data'!AJ46+'Indicator Data'!AI46*0.5+'Indicator Data'!AH46*0.25)/1000</f>
        <v>25.422999999999998</v>
      </c>
      <c r="AB43" s="83">
        <f>AA43*1000/'Indicator Data'!BC46</f>
        <v>1.0464400745016928E-3</v>
      </c>
      <c r="AC43" s="78">
        <f t="shared" si="11"/>
        <v>0.1</v>
      </c>
      <c r="AD43" s="77">
        <f>IF('Indicator Data'!AN46="No data","x",ROUND(IF('Indicator Data'!AN46&lt;$AD$194,10,IF('Indicator Data'!AN46&gt;$AD$195,0,($AD$195-'Indicator Data'!AN46)/($AD$195-$AD$194)*10)),1))</f>
        <v>3.1</v>
      </c>
      <c r="AE43" s="77">
        <f>IF('Indicator Data'!AO46="No data","x",ROUND(IF('Indicator Data'!AO46&gt;$AE$195,10,IF('Indicator Data'!AO46&lt;$AE$194,0,10-($AE$195-'Indicator Data'!AO46)/($AE$195-$AE$194)*10)),1))</f>
        <v>3.5</v>
      </c>
      <c r="AF43" s="84">
        <f>IF('Indicator Data'!AP46="No data","x",ROUND(IF('Indicator Data'!AP46&gt;$AF$195,10,IF('Indicator Data'!AP46&lt;$AF$194,0,10-($AF$195-'Indicator Data'!AP46)/($AF$195-$AF$194)*10)),1))</f>
        <v>6.4</v>
      </c>
      <c r="AG43" s="84">
        <f>IF('Indicator Data'!AQ46="No data","x",ROUND(IF('Indicator Data'!AQ46&gt;$AG$195,10,IF('Indicator Data'!AQ46&lt;$AG$194,0,10-($AG$195-'Indicator Data'!AQ46)/($AG$195-$AG$194)*10)),1))</f>
        <v>4.4000000000000004</v>
      </c>
      <c r="AH43" s="77">
        <f t="shared" si="12"/>
        <v>6</v>
      </c>
      <c r="AI43" s="78">
        <f t="shared" si="13"/>
        <v>4.2</v>
      </c>
      <c r="AJ43" s="85">
        <f t="shared" si="14"/>
        <v>3.7</v>
      </c>
      <c r="AK43" s="86">
        <f t="shared" si="16"/>
        <v>3.9</v>
      </c>
    </row>
    <row r="44" spans="1:37" s="4" customFormat="1" x14ac:dyDescent="0.25">
      <c r="A44" s="131" t="s">
        <v>76</v>
      </c>
      <c r="B44" s="63" t="s">
        <v>75</v>
      </c>
      <c r="C44" s="77">
        <f>ROUND(IF('Indicator Data'!Q47="No data",IF((0.1233*LN('Indicator Data'!BB47)-0.4559)&gt;C$195,0,IF((0.1233*LN('Indicator Data'!BB47)-0.4559)&lt;C$194,10,(C$195-(0.1233*LN('Indicator Data'!BB47)-0.4559))/(C$195-C$194)*10)),IF('Indicator Data'!Q47&gt;C$195,0,IF('Indicator Data'!Q47&lt;C$194,10,(C$195-'Indicator Data'!Q47)/(C$195-C$194)*10))),1)</f>
        <v>1.9</v>
      </c>
      <c r="D44" s="77" t="str">
        <f>IF('Indicator Data'!R47="No data","x",ROUND((IF(LOG('Indicator Data'!R47*1000)&gt;D$195,10,IF(LOG('Indicator Data'!R47*1000)&lt;D$194,0,10-(D$195-LOG('Indicator Data'!R47*1000))/(D$195-D$194)*10))),1))</f>
        <v>x</v>
      </c>
      <c r="E44" s="78">
        <f t="shared" si="2"/>
        <v>1.9</v>
      </c>
      <c r="F44" s="77">
        <f>IF('Indicator Data'!AF47="No data","x",ROUND(IF('Indicator Data'!AF47&gt;F$195,10,IF('Indicator Data'!AF47&lt;F$194,0,10-(F$195-'Indicator Data'!AF47)/(F$195-F$194)*10)),1))</f>
        <v>1.9</v>
      </c>
      <c r="G44" s="77">
        <f>IF('Indicator Data'!AG47="No data","x",ROUND(IF('Indicator Data'!AG47&gt;G$195,10,IF('Indicator Data'!AG47&lt;G$194,0,10-(G$195-'Indicator Data'!AG47)/(G$195-G$194)*10)),1))</f>
        <v>1.9</v>
      </c>
      <c r="H44" s="78">
        <f t="shared" si="3"/>
        <v>1.9</v>
      </c>
      <c r="I44" s="79">
        <f>SUM(IF('Indicator Data'!S47=0,0,'Indicator Data'!S47/1000000),SUM('Indicator Data'!T47:U47))</f>
        <v>1.0756140000000001</v>
      </c>
      <c r="J44" s="79">
        <f>I44/'Indicator Data'!BC47*1000000</f>
        <v>0.26071066728070391</v>
      </c>
      <c r="K44" s="77">
        <f t="shared" si="4"/>
        <v>0</v>
      </c>
      <c r="L44" s="77" t="str">
        <f>IF('Indicator Data'!V47="No data","x",ROUND(IF('Indicator Data'!V47&gt;L$195,10,IF('Indicator Data'!V47&lt;L$194,0,10-(L$195-'Indicator Data'!V47)/(L$195-L$194)*10)),1))</f>
        <v>x</v>
      </c>
      <c r="M44" s="78">
        <f t="shared" si="5"/>
        <v>0</v>
      </c>
      <c r="N44" s="80">
        <f t="shared" si="6"/>
        <v>1.4</v>
      </c>
      <c r="O44" s="92">
        <f>IF(AND('Indicator Data'!AK47="No data",'Indicator Data'!AL47="No data"),0,SUM('Indicator Data'!AK47:AM47)/1000)</f>
        <v>0.54800000000000004</v>
      </c>
      <c r="P44" s="77">
        <f t="shared" si="7"/>
        <v>0</v>
      </c>
      <c r="Q44" s="81">
        <f>O44*1000/'Indicator Data'!BC47</f>
        <v>1.3282594468817414E-4</v>
      </c>
      <c r="R44" s="77">
        <f t="shared" si="8"/>
        <v>1.9</v>
      </c>
      <c r="S44" s="82">
        <f t="shared" si="9"/>
        <v>1</v>
      </c>
      <c r="T44" s="77">
        <f>IF('Indicator Data'!AB47="No data","x",ROUND(IF('Indicator Data'!AB47&gt;T$195,10,IF('Indicator Data'!AB47&lt;T$194,0,10-(T$195-'Indicator Data'!AB47)/(T$195-T$194)*10)),1))</f>
        <v>0.2</v>
      </c>
      <c r="U44" s="77">
        <f>IF('Indicator Data'!AA47="No data","x",ROUND(IF('Indicator Data'!AA47&gt;U$195,10,IF('Indicator Data'!AA47&lt;U$194,0,10-(U$195-'Indicator Data'!AA47)/(U$195-U$194)*10)),1))</f>
        <v>0.2</v>
      </c>
      <c r="V44" s="77" t="str">
        <f>IF('Indicator Data'!AE47="No data","x",ROUND(IF('Indicator Data'!AE47&gt;V$195,10,IF('Indicator Data'!AE47&lt;V$194,0,10-(V$195-'Indicator Data'!AE47)/(V$195-V$194)*10)),1))</f>
        <v>x</v>
      </c>
      <c r="W44" s="78">
        <f t="shared" si="15"/>
        <v>0.2</v>
      </c>
      <c r="X44" s="77">
        <f>IF('Indicator Data'!W47="No data","x",ROUND(IF('Indicator Data'!W47&gt;X$195,10,IF('Indicator Data'!W47&lt;X$194,0,10-(X$195-'Indicator Data'!W47)/(X$195-X$194)*10)),1))</f>
        <v>0.4</v>
      </c>
      <c r="Y44" s="77" t="str">
        <f>IF('Indicator Data'!X47="No data","x",ROUND(IF('Indicator Data'!X47&gt;Y$195,10,IF('Indicator Data'!X47&lt;Y$194,0,10-(Y$195-'Indicator Data'!X47)/(Y$195-Y$194)*10)),1))</f>
        <v>x</v>
      </c>
      <c r="Z44" s="78">
        <f t="shared" si="10"/>
        <v>0.4</v>
      </c>
      <c r="AA44" s="92">
        <f>('Indicator Data'!AJ47+'Indicator Data'!AI47*0.5+'Indicator Data'!AH47*0.25)/1000</f>
        <v>1.79</v>
      </c>
      <c r="AB44" s="83">
        <f>AA44*1000/'Indicator Data'!BC47</f>
        <v>4.338657682332695E-4</v>
      </c>
      <c r="AC44" s="78">
        <f t="shared" si="11"/>
        <v>0</v>
      </c>
      <c r="AD44" s="77">
        <f>IF('Indicator Data'!AN47="No data","x",ROUND(IF('Indicator Data'!AN47&lt;$AD$194,10,IF('Indicator Data'!AN47&gt;$AD$195,0,($AD$195-'Indicator Data'!AN47)/($AD$195-$AD$194)*10)),1))</f>
        <v>2.9</v>
      </c>
      <c r="AE44" s="77">
        <f>IF('Indicator Data'!AO47="No data","x",ROUND(IF('Indicator Data'!AO47&gt;$AE$195,10,IF('Indicator Data'!AO47&lt;$AE$194,0,10-($AE$195-'Indicator Data'!AO47)/($AE$195-$AE$194)*10)),1))</f>
        <v>0</v>
      </c>
      <c r="AF44" s="84">
        <f>IF('Indicator Data'!AP47="No data","x",ROUND(IF('Indicator Data'!AP47&gt;$AF$195,10,IF('Indicator Data'!AP47&lt;$AF$194,0,10-($AF$195-'Indicator Data'!AP47)/($AF$195-$AF$194)*10)),1))</f>
        <v>2.4</v>
      </c>
      <c r="AG44" s="84">
        <f>IF('Indicator Data'!AQ47="No data","x",ROUND(IF('Indicator Data'!AQ47&gt;$AG$195,10,IF('Indicator Data'!AQ47&lt;$AG$194,0,10-($AG$195-'Indicator Data'!AQ47)/($AG$195-$AG$194)*10)),1))</f>
        <v>1.4</v>
      </c>
      <c r="AH44" s="77">
        <f t="shared" si="12"/>
        <v>2.2000000000000002</v>
      </c>
      <c r="AI44" s="78">
        <f t="shared" si="13"/>
        <v>1.7</v>
      </c>
      <c r="AJ44" s="85">
        <f t="shared" si="14"/>
        <v>0.6</v>
      </c>
      <c r="AK44" s="86">
        <f t="shared" si="16"/>
        <v>0.8</v>
      </c>
    </row>
    <row r="45" spans="1:37" s="4" customFormat="1" x14ac:dyDescent="0.25">
      <c r="A45" s="131" t="s">
        <v>78</v>
      </c>
      <c r="B45" s="63" t="s">
        <v>77</v>
      </c>
      <c r="C45" s="77">
        <f>ROUND(IF('Indicator Data'!Q48="No data",IF((0.1233*LN('Indicator Data'!BB48)-0.4559)&gt;C$195,0,IF((0.1233*LN('Indicator Data'!BB48)-0.4559)&lt;C$194,10,(C$195-(0.1233*LN('Indicator Data'!BB48)-0.4559))/(C$195-C$194)*10)),IF('Indicator Data'!Q48&gt;C$195,0,IF('Indicator Data'!Q48&lt;C$194,10,(C$195-'Indicator Data'!Q48)/(C$195-C$194)*10))),1)</f>
        <v>2.7</v>
      </c>
      <c r="D45" s="77" t="str">
        <f>IF('Indicator Data'!R48="No data","x",ROUND((IF(LOG('Indicator Data'!R48*1000)&gt;D$195,10,IF(LOG('Indicator Data'!R48*1000)&lt;D$194,0,10-(D$195-LOG('Indicator Data'!R48*1000))/(D$195-D$194)*10))),1))</f>
        <v>x</v>
      </c>
      <c r="E45" s="78">
        <f t="shared" si="2"/>
        <v>2.7</v>
      </c>
      <c r="F45" s="77">
        <f>IF('Indicator Data'!AF48="No data","x",ROUND(IF('Indicator Data'!AF48&gt;F$195,10,IF('Indicator Data'!AF48&lt;F$194,0,10-(F$195-'Indicator Data'!AF48)/(F$195-F$194)*10)),1))</f>
        <v>4.0999999999999996</v>
      </c>
      <c r="G45" s="77" t="str">
        <f>IF('Indicator Data'!AG48="No data","x",ROUND(IF('Indicator Data'!AG48&gt;G$195,10,IF('Indicator Data'!AG48&lt;G$194,0,10-(G$195-'Indicator Data'!AG48)/(G$195-G$194)*10)),1))</f>
        <v>x</v>
      </c>
      <c r="H45" s="78">
        <f t="shared" si="3"/>
        <v>4.0999999999999996</v>
      </c>
      <c r="I45" s="79">
        <f>SUM(IF('Indicator Data'!S48=0,0,'Indicator Data'!S48/1000000),SUM('Indicator Data'!T48:U48))</f>
        <v>2473.1956770000002</v>
      </c>
      <c r="J45" s="79">
        <f>I45/'Indicator Data'!BC48*1000000</f>
        <v>215.34819884583197</v>
      </c>
      <c r="K45" s="77">
        <f t="shared" si="4"/>
        <v>4.3</v>
      </c>
      <c r="L45" s="77" t="str">
        <f>IF('Indicator Data'!V48="No data","x",ROUND(IF('Indicator Data'!V48&gt;L$195,10,IF('Indicator Data'!V48&lt;L$194,0,10-(L$195-'Indicator Data'!V48)/(L$195-L$194)*10)),1))</f>
        <v>x</v>
      </c>
      <c r="M45" s="78">
        <f t="shared" si="5"/>
        <v>4.3</v>
      </c>
      <c r="N45" s="80">
        <f t="shared" si="6"/>
        <v>3.5</v>
      </c>
      <c r="O45" s="92">
        <f>IF(AND('Indicator Data'!AK48="No data",'Indicator Data'!AL48="No data"),0,SUM('Indicator Data'!AK48:AM48)/1000)</f>
        <v>0.35</v>
      </c>
      <c r="P45" s="77">
        <f t="shared" si="7"/>
        <v>0</v>
      </c>
      <c r="Q45" s="81">
        <f>O45*1000/'Indicator Data'!BC48</f>
        <v>3.0475497873855121E-5</v>
      </c>
      <c r="R45" s="77">
        <f t="shared" si="8"/>
        <v>0</v>
      </c>
      <c r="S45" s="82">
        <f t="shared" si="9"/>
        <v>0</v>
      </c>
      <c r="T45" s="77">
        <f>IF('Indicator Data'!AB48="No data","x",ROUND(IF('Indicator Data'!AB48&gt;T$195,10,IF('Indicator Data'!AB48&lt;T$194,0,10-(T$195-'Indicator Data'!AB48)/(T$195-T$194)*10)),1))</f>
        <v>0.8</v>
      </c>
      <c r="U45" s="77">
        <f>IF('Indicator Data'!AA48="No data","x",ROUND(IF('Indicator Data'!AA48&gt;U$195,10,IF('Indicator Data'!AA48&lt;U$194,0,10-(U$195-'Indicator Data'!AA48)/(U$195-U$194)*10)),1))</f>
        <v>0.1</v>
      </c>
      <c r="V45" s="77" t="str">
        <f>IF('Indicator Data'!AE48="No data","x",ROUND(IF('Indicator Data'!AE48&gt;V$195,10,IF('Indicator Data'!AE48&lt;V$194,0,10-(V$195-'Indicator Data'!AE48)/(V$195-V$194)*10)),1))</f>
        <v>x</v>
      </c>
      <c r="W45" s="78">
        <f t="shared" si="15"/>
        <v>0.5</v>
      </c>
      <c r="X45" s="77">
        <f>IF('Indicator Data'!W48="No data","x",ROUND(IF('Indicator Data'!W48&gt;X$195,10,IF('Indicator Data'!W48&lt;X$194,0,10-(X$195-'Indicator Data'!W48)/(X$195-X$194)*10)),1))</f>
        <v>0.4</v>
      </c>
      <c r="Y45" s="77" t="str">
        <f>IF('Indicator Data'!X48="No data","x",ROUND(IF('Indicator Data'!X48&gt;Y$195,10,IF('Indicator Data'!X48&lt;Y$194,0,10-(Y$195-'Indicator Data'!X48)/(Y$195-Y$194)*10)),1))</f>
        <v>x</v>
      </c>
      <c r="Z45" s="78">
        <f t="shared" si="10"/>
        <v>0.4</v>
      </c>
      <c r="AA45" s="92">
        <f>('Indicator Data'!AJ48+'Indicator Data'!AI48*0.5+'Indicator Data'!AH48*0.25)/1000</f>
        <v>5087.5</v>
      </c>
      <c r="AB45" s="83">
        <f>AA45*1000/'Indicator Data'!BC48</f>
        <v>0.44298312980925125</v>
      </c>
      <c r="AC45" s="78">
        <f t="shared" si="11"/>
        <v>10</v>
      </c>
      <c r="AD45" s="77">
        <f>IF('Indicator Data'!AN48="No data","x",ROUND(IF('Indicator Data'!AN48&lt;$AD$194,10,IF('Indicator Data'!AN48&gt;$AD$195,0,($AD$195-'Indicator Data'!AN48)/($AD$195-$AD$194)*10)),1))</f>
        <v>0.9</v>
      </c>
      <c r="AE45" s="77">
        <f>IF('Indicator Data'!AO48="No data","x",ROUND(IF('Indicator Data'!AO48&gt;$AE$195,10,IF('Indicator Data'!AO48&lt;$AE$194,0,10-($AE$195-'Indicator Data'!AO48)/($AE$195-$AE$194)*10)),1))</f>
        <v>0</v>
      </c>
      <c r="AF45" s="84" t="str">
        <f>IF('Indicator Data'!AP48="No data","x",ROUND(IF('Indicator Data'!AP48&gt;$AF$195,10,IF('Indicator Data'!AP48&lt;$AF$194,0,10-($AF$195-'Indicator Data'!AP48)/($AF$195-$AF$194)*10)),1))</f>
        <v>x</v>
      </c>
      <c r="AG45" s="84" t="str">
        <f>IF('Indicator Data'!AQ48="No data","x",ROUND(IF('Indicator Data'!AQ48&gt;$AG$195,10,IF('Indicator Data'!AQ48&lt;$AG$194,0,10-($AG$195-'Indicator Data'!AQ48)/($AG$195-$AG$194)*10)),1))</f>
        <v>x</v>
      </c>
      <c r="AH45" s="77" t="str">
        <f t="shared" si="12"/>
        <v>x</v>
      </c>
      <c r="AI45" s="78">
        <f t="shared" si="13"/>
        <v>0.5</v>
      </c>
      <c r="AJ45" s="85">
        <f t="shared" si="14"/>
        <v>5.0999999999999996</v>
      </c>
      <c r="AK45" s="86">
        <f t="shared" si="16"/>
        <v>2.9</v>
      </c>
    </row>
    <row r="46" spans="1:37" s="4" customFormat="1" x14ac:dyDescent="0.25">
      <c r="A46" s="131" t="s">
        <v>80</v>
      </c>
      <c r="B46" s="63" t="s">
        <v>79</v>
      </c>
      <c r="C46" s="77">
        <f>ROUND(IF('Indicator Data'!Q49="No data",IF((0.1233*LN('Indicator Data'!BB49)-0.4559)&gt;C$195,0,IF((0.1233*LN('Indicator Data'!BB49)-0.4559)&lt;C$194,10,(C$195-(0.1233*LN('Indicator Data'!BB49)-0.4559))/(C$195-C$194)*10)),IF('Indicator Data'!Q49&gt;C$195,0,IF('Indicator Data'!Q49&lt;C$194,10,(C$195-'Indicator Data'!Q49)/(C$195-C$194)*10))),1)</f>
        <v>1.4</v>
      </c>
      <c r="D46" s="77" t="str">
        <f>IF('Indicator Data'!R49="No data","x",ROUND((IF(LOG('Indicator Data'!R49*1000)&gt;D$195,10,IF(LOG('Indicator Data'!R49*1000)&lt;D$194,0,10-(D$195-LOG('Indicator Data'!R49*1000))/(D$195-D$194)*10))),1))</f>
        <v>x</v>
      </c>
      <c r="E46" s="78">
        <f t="shared" si="2"/>
        <v>1.4</v>
      </c>
      <c r="F46" s="77">
        <f>IF('Indicator Data'!AF49="No data","x",ROUND(IF('Indicator Data'!AF49&gt;F$195,10,IF('Indicator Data'!AF49&lt;F$194,0,10-(F$195-'Indicator Data'!AF49)/(F$195-F$194)*10)),1))</f>
        <v>1.6</v>
      </c>
      <c r="G46" s="77">
        <f>IF('Indicator Data'!AG49="No data","x",ROUND(IF('Indicator Data'!AG49&gt;G$195,10,IF('Indicator Data'!AG49&lt;G$194,0,10-(G$195-'Indicator Data'!AG49)/(G$195-G$194)*10)),1))</f>
        <v>2.2999999999999998</v>
      </c>
      <c r="H46" s="78">
        <f t="shared" si="3"/>
        <v>2</v>
      </c>
      <c r="I46" s="79">
        <f>SUM(IF('Indicator Data'!S49=0,0,'Indicator Data'!S49/1000000),SUM('Indicator Data'!T49:U49))</f>
        <v>0</v>
      </c>
      <c r="J46" s="79">
        <f>I46/'Indicator Data'!BC49*1000000</f>
        <v>0</v>
      </c>
      <c r="K46" s="77">
        <f t="shared" si="4"/>
        <v>0</v>
      </c>
      <c r="L46" s="77" t="str">
        <f>IF('Indicator Data'!V49="No data","x",ROUND(IF('Indicator Data'!V49&gt;L$195,10,IF('Indicator Data'!V49&lt;L$194,0,10-(L$195-'Indicator Data'!V49)/(L$195-L$194)*10)),1))</f>
        <v>x</v>
      </c>
      <c r="M46" s="78">
        <f t="shared" si="5"/>
        <v>0</v>
      </c>
      <c r="N46" s="80">
        <f t="shared" si="6"/>
        <v>1.2</v>
      </c>
      <c r="O46" s="92">
        <f>IF(AND('Indicator Data'!AK49="No data",'Indicator Data'!AL49="No data"),0,SUM('Indicator Data'!AK49:AM49)/1000)</f>
        <v>226.667</v>
      </c>
      <c r="P46" s="77">
        <f t="shared" si="7"/>
        <v>7.9</v>
      </c>
      <c r="Q46" s="81">
        <f>O46*1000/'Indicator Data'!BC49</f>
        <v>0.19216379791971691</v>
      </c>
      <c r="R46" s="77">
        <f t="shared" si="8"/>
        <v>10</v>
      </c>
      <c r="S46" s="82">
        <f t="shared" si="9"/>
        <v>9</v>
      </c>
      <c r="T46" s="77">
        <f>IF('Indicator Data'!AB49="No data","x",ROUND(IF('Indicator Data'!AB49&gt;T$195,10,IF('Indicator Data'!AB49&lt;T$194,0,10-(T$195-'Indicator Data'!AB49)/(T$195-T$194)*10)),1))</f>
        <v>0.2</v>
      </c>
      <c r="U46" s="77">
        <f>IF('Indicator Data'!AA49="No data","x",ROUND(IF('Indicator Data'!AA49&gt;U$195,10,IF('Indicator Data'!AA49&lt;U$194,0,10-(U$195-'Indicator Data'!AA49)/(U$195-U$194)*10)),1))</f>
        <v>0.1</v>
      </c>
      <c r="V46" s="77" t="str">
        <f>IF('Indicator Data'!AE49="No data","x",ROUND(IF('Indicator Data'!AE49&gt;V$195,10,IF('Indicator Data'!AE49&lt;V$194,0,10-(V$195-'Indicator Data'!AE49)/(V$195-V$194)*10)),1))</f>
        <v>x</v>
      </c>
      <c r="W46" s="78">
        <f t="shared" si="15"/>
        <v>0.2</v>
      </c>
      <c r="X46" s="77">
        <f>IF('Indicator Data'!W49="No data","x",ROUND(IF('Indicator Data'!W49&gt;X$195,10,IF('Indicator Data'!W49&lt;X$194,0,10-(X$195-'Indicator Data'!W49)/(X$195-X$194)*10)),1))</f>
        <v>0.2</v>
      </c>
      <c r="Y46" s="77" t="str">
        <f>IF('Indicator Data'!X49="No data","x",ROUND(IF('Indicator Data'!X49&gt;Y$195,10,IF('Indicator Data'!X49&lt;Y$194,0,10-(Y$195-'Indicator Data'!X49)/(Y$195-Y$194)*10)),1))</f>
        <v>x</v>
      </c>
      <c r="Z46" s="78">
        <f t="shared" si="10"/>
        <v>0.2</v>
      </c>
      <c r="AA46" s="92">
        <f>('Indicator Data'!AJ49+'Indicator Data'!AI49*0.5+'Indicator Data'!AH49*0.25)/1000</f>
        <v>0</v>
      </c>
      <c r="AB46" s="83">
        <f>AA46*1000/'Indicator Data'!BC49</f>
        <v>0</v>
      </c>
      <c r="AC46" s="78">
        <f t="shared" si="11"/>
        <v>0</v>
      </c>
      <c r="AD46" s="77">
        <f>IF('Indicator Data'!AN49="No data","x",ROUND(IF('Indicator Data'!AN49&lt;$AD$194,10,IF('Indicator Data'!AN49&gt;$AD$195,0,($AD$195-'Indicator Data'!AN49)/($AD$195-$AD$194)*10)),1))</f>
        <v>5.7</v>
      </c>
      <c r="AE46" s="77">
        <f>IF('Indicator Data'!AO49="No data","x",ROUND(IF('Indicator Data'!AO49&gt;$AE$195,10,IF('Indicator Data'!AO49&lt;$AE$194,0,10-($AE$195-'Indicator Data'!AO49)/($AE$195-$AE$194)*10)),1))</f>
        <v>0</v>
      </c>
      <c r="AF46" s="84">
        <f>IF('Indicator Data'!AP49="No data","x",ROUND(IF('Indicator Data'!AP49&gt;$AF$195,10,IF('Indicator Data'!AP49&lt;$AF$194,0,10-($AF$195-'Indicator Data'!AP49)/($AF$195-$AF$194)*10)),1))</f>
        <v>1.1000000000000001</v>
      </c>
      <c r="AG46" s="84">
        <f>IF('Indicator Data'!AQ49="No data","x",ROUND(IF('Indicator Data'!AQ49&gt;$AG$195,10,IF('Indicator Data'!AQ49&lt;$AG$194,0,10-($AG$195-'Indicator Data'!AQ49)/($AG$195-$AG$194)*10)),1))</f>
        <v>6.4</v>
      </c>
      <c r="AH46" s="77">
        <f t="shared" si="12"/>
        <v>2.2000000000000002</v>
      </c>
      <c r="AI46" s="78">
        <f t="shared" si="13"/>
        <v>2.6</v>
      </c>
      <c r="AJ46" s="85">
        <f t="shared" si="14"/>
        <v>0.8</v>
      </c>
      <c r="AK46" s="86">
        <f t="shared" si="16"/>
        <v>6.4</v>
      </c>
    </row>
    <row r="47" spans="1:37" s="4" customFormat="1" x14ac:dyDescent="0.25">
      <c r="A47" s="131" t="s">
        <v>82</v>
      </c>
      <c r="B47" s="63" t="s">
        <v>81</v>
      </c>
      <c r="C47" s="77">
        <f>ROUND(IF('Indicator Data'!Q50="No data",IF((0.1233*LN('Indicator Data'!BB50)-0.4559)&gt;C$195,0,IF((0.1233*LN('Indicator Data'!BB50)-0.4559)&lt;C$194,10,(C$195-(0.1233*LN('Indicator Data'!BB50)-0.4559))/(C$195-C$194)*10)),IF('Indicator Data'!Q50&gt;C$195,0,IF('Indicator Data'!Q50&lt;C$194,10,(C$195-'Indicator Data'!Q50)/(C$195-C$194)*10))),1)</f>
        <v>1.1000000000000001</v>
      </c>
      <c r="D47" s="77" t="str">
        <f>IF('Indicator Data'!R50="No data","x",ROUND((IF(LOG('Indicator Data'!R50*1000)&gt;D$195,10,IF(LOG('Indicator Data'!R50*1000)&lt;D$194,0,10-(D$195-LOG('Indicator Data'!R50*1000))/(D$195-D$194)*10))),1))</f>
        <v>x</v>
      </c>
      <c r="E47" s="78">
        <f t="shared" si="2"/>
        <v>1.1000000000000001</v>
      </c>
      <c r="F47" s="77">
        <f>IF('Indicator Data'!AF50="No data","x",ROUND(IF('Indicator Data'!AF50&gt;F$195,10,IF('Indicator Data'!AF50&lt;F$194,0,10-(F$195-'Indicator Data'!AF50)/(F$195-F$194)*10)),1))</f>
        <v>1.7</v>
      </c>
      <c r="G47" s="77">
        <f>IF('Indicator Data'!AG50="No data","x",ROUND(IF('Indicator Data'!AG50&gt;G$195,10,IF('Indicator Data'!AG50&lt;G$194,0,10-(G$195-'Indicator Data'!AG50)/(G$195-G$194)*10)),1))</f>
        <v>0.3</v>
      </c>
      <c r="H47" s="78">
        <f t="shared" si="3"/>
        <v>1</v>
      </c>
      <c r="I47" s="79">
        <f>SUM(IF('Indicator Data'!S50=0,0,'Indicator Data'!S50/1000000),SUM('Indicator Data'!T50:U50))</f>
        <v>0</v>
      </c>
      <c r="J47" s="79">
        <f>I47/'Indicator Data'!BC50*1000000</f>
        <v>0</v>
      </c>
      <c r="K47" s="77">
        <f t="shared" si="4"/>
        <v>0</v>
      </c>
      <c r="L47" s="77" t="str">
        <f>IF('Indicator Data'!V50="No data","x",ROUND(IF('Indicator Data'!V50&gt;L$195,10,IF('Indicator Data'!V50&lt;L$194,0,10-(L$195-'Indicator Data'!V50)/(L$195-L$194)*10)),1))</f>
        <v>x</v>
      </c>
      <c r="M47" s="78">
        <f t="shared" si="5"/>
        <v>0</v>
      </c>
      <c r="N47" s="80">
        <f t="shared" si="6"/>
        <v>0.8</v>
      </c>
      <c r="O47" s="92">
        <f>IF(AND('Indicator Data'!AK50="No data",'Indicator Data'!AL50="No data"),0,SUM('Indicator Data'!AK50:AM50)/1000)</f>
        <v>3.6440000000000001</v>
      </c>
      <c r="P47" s="77">
        <f t="shared" si="7"/>
        <v>1.9</v>
      </c>
      <c r="Q47" s="81">
        <f>O47*1000/'Indicator Data'!BC50</f>
        <v>3.4405522331818226E-4</v>
      </c>
      <c r="R47" s="77">
        <f t="shared" si="8"/>
        <v>2.5</v>
      </c>
      <c r="S47" s="82">
        <f t="shared" si="9"/>
        <v>2.2000000000000002</v>
      </c>
      <c r="T47" s="77">
        <f>IF('Indicator Data'!AB50="No data","x",ROUND(IF('Indicator Data'!AB50&gt;T$195,10,IF('Indicator Data'!AB50&lt;T$194,0,10-(T$195-'Indicator Data'!AB50)/(T$195-T$194)*10)),1))</f>
        <v>0.2</v>
      </c>
      <c r="U47" s="77">
        <f>IF('Indicator Data'!AA50="No data","x",ROUND(IF('Indicator Data'!AA50&gt;U$195,10,IF('Indicator Data'!AA50&lt;U$194,0,10-(U$195-'Indicator Data'!AA50)/(U$195-U$194)*10)),1))</f>
        <v>0.1</v>
      </c>
      <c r="V47" s="77" t="str">
        <f>IF('Indicator Data'!AE50="No data","x",ROUND(IF('Indicator Data'!AE50&gt;V$195,10,IF('Indicator Data'!AE50&lt;V$194,0,10-(V$195-'Indicator Data'!AE50)/(V$195-V$194)*10)),1))</f>
        <v>x</v>
      </c>
      <c r="W47" s="78">
        <f t="shared" si="15"/>
        <v>0.2</v>
      </c>
      <c r="X47" s="77">
        <f>IF('Indicator Data'!W50="No data","x",ROUND(IF('Indicator Data'!W50&gt;X$195,10,IF('Indicator Data'!W50&lt;X$194,0,10-(X$195-'Indicator Data'!W50)/(X$195-X$194)*10)),1))</f>
        <v>0.2</v>
      </c>
      <c r="Y47" s="77" t="str">
        <f>IF('Indicator Data'!X50="No data","x",ROUND(IF('Indicator Data'!X50&gt;Y$195,10,IF('Indicator Data'!X50&lt;Y$194,0,10-(Y$195-'Indicator Data'!X50)/(Y$195-Y$194)*10)),1))</f>
        <v>x</v>
      </c>
      <c r="Z47" s="78">
        <f t="shared" si="10"/>
        <v>0.2</v>
      </c>
      <c r="AA47" s="92">
        <f>('Indicator Data'!AJ50+'Indicator Data'!AI50*0.5+'Indicator Data'!AH50*0.25)/1000</f>
        <v>0</v>
      </c>
      <c r="AB47" s="83">
        <f>AA47*1000/'Indicator Data'!BC50</f>
        <v>0</v>
      </c>
      <c r="AC47" s="78">
        <f t="shared" si="11"/>
        <v>0</v>
      </c>
      <c r="AD47" s="77">
        <f>IF('Indicator Data'!AN50="No data","x",ROUND(IF('Indicator Data'!AN50&lt;$AD$194,10,IF('Indicator Data'!AN50&gt;$AD$195,0,($AD$195-'Indicator Data'!AN50)/($AD$195-$AD$194)*10)),1))</f>
        <v>2.8</v>
      </c>
      <c r="AE47" s="77">
        <f>IF('Indicator Data'!AO50="No data","x",ROUND(IF('Indicator Data'!AO50&gt;$AE$195,10,IF('Indicator Data'!AO50&lt;$AE$194,0,10-($AE$195-'Indicator Data'!AO50)/($AE$195-$AE$194)*10)),1))</f>
        <v>0</v>
      </c>
      <c r="AF47" s="84">
        <f>IF('Indicator Data'!AP50="No data","x",ROUND(IF('Indicator Data'!AP50&gt;$AF$195,10,IF('Indicator Data'!AP50&lt;$AF$194,0,10-($AF$195-'Indicator Data'!AP50)/($AF$195-$AF$194)*10)),1))</f>
        <v>1.4</v>
      </c>
      <c r="AG47" s="84">
        <f>IF('Indicator Data'!AQ50="No data","x",ROUND(IF('Indicator Data'!AQ50&gt;$AG$195,10,IF('Indicator Data'!AQ50&lt;$AG$194,0,10-($AG$195-'Indicator Data'!AQ50)/($AG$195-$AG$194)*10)),1))</f>
        <v>5.4</v>
      </c>
      <c r="AH47" s="77">
        <f t="shared" si="12"/>
        <v>2.2000000000000002</v>
      </c>
      <c r="AI47" s="78">
        <f t="shared" si="13"/>
        <v>1.7</v>
      </c>
      <c r="AJ47" s="85">
        <f t="shared" si="14"/>
        <v>0.5</v>
      </c>
      <c r="AK47" s="86">
        <f t="shared" si="16"/>
        <v>1.4</v>
      </c>
    </row>
    <row r="48" spans="1:37" s="4" customFormat="1" x14ac:dyDescent="0.25">
      <c r="A48" s="131" t="s">
        <v>84</v>
      </c>
      <c r="B48" s="63" t="s">
        <v>83</v>
      </c>
      <c r="C48" s="77">
        <f>ROUND(IF('Indicator Data'!Q51="No data",IF((0.1233*LN('Indicator Data'!BB51)-0.4559)&gt;C$195,0,IF((0.1233*LN('Indicator Data'!BB51)-0.4559)&lt;C$194,10,(C$195-(0.1233*LN('Indicator Data'!BB51)-0.4559))/(C$195-C$194)*10)),IF('Indicator Data'!Q51&gt;C$195,0,IF('Indicator Data'!Q51&lt;C$194,10,(C$195-'Indicator Data'!Q51)/(C$195-C$194)*10))),1)</f>
        <v>0.4</v>
      </c>
      <c r="D48" s="77" t="str">
        <f>IF('Indicator Data'!R51="No data","x",ROUND((IF(LOG('Indicator Data'!R51*1000)&gt;D$195,10,IF(LOG('Indicator Data'!R51*1000)&lt;D$194,0,10-(D$195-LOG('Indicator Data'!R51*1000))/(D$195-D$194)*10))),1))</f>
        <v>x</v>
      </c>
      <c r="E48" s="78">
        <f t="shared" si="2"/>
        <v>0.4</v>
      </c>
      <c r="F48" s="77">
        <f>IF('Indicator Data'!AF51="No data","x",ROUND(IF('Indicator Data'!AF51&gt;F$195,10,IF('Indicator Data'!AF51&lt;F$194,0,10-(F$195-'Indicator Data'!AF51)/(F$195-F$194)*10)),1))</f>
        <v>0.6</v>
      </c>
      <c r="G48" s="77">
        <f>IF('Indicator Data'!AG51="No data","x",ROUND(IF('Indicator Data'!AG51&gt;G$195,10,IF('Indicator Data'!AG51&lt;G$194,0,10-(G$195-'Indicator Data'!AG51)/(G$195-G$194)*10)),1))</f>
        <v>1</v>
      </c>
      <c r="H48" s="78">
        <f t="shared" si="3"/>
        <v>0.8</v>
      </c>
      <c r="I48" s="79">
        <f>SUM(IF('Indicator Data'!S51=0,0,'Indicator Data'!S51/1000000),SUM('Indicator Data'!T51:U51))</f>
        <v>10</v>
      </c>
      <c r="J48" s="79">
        <f>I48/'Indicator Data'!BC51*1000000</f>
        <v>1.7332215058817737</v>
      </c>
      <c r="K48" s="77">
        <f t="shared" si="4"/>
        <v>0</v>
      </c>
      <c r="L48" s="77" t="str">
        <f>IF('Indicator Data'!V51="No data","x",ROUND(IF('Indicator Data'!V51&gt;L$195,10,IF('Indicator Data'!V51&lt;L$194,0,10-(L$195-'Indicator Data'!V51)/(L$195-L$194)*10)),1))</f>
        <v>x</v>
      </c>
      <c r="M48" s="78">
        <f t="shared" si="5"/>
        <v>0</v>
      </c>
      <c r="N48" s="80">
        <f t="shared" si="6"/>
        <v>0.4</v>
      </c>
      <c r="O48" s="92">
        <f>IF(AND('Indicator Data'!AK51="No data",'Indicator Data'!AL51="No data"),0,SUM('Indicator Data'!AK51:AM51)/1000)</f>
        <v>35.671999999999997</v>
      </c>
      <c r="P48" s="77">
        <f t="shared" si="7"/>
        <v>5.2</v>
      </c>
      <c r="Q48" s="81">
        <f>O48*1000/'Indicator Data'!BC51</f>
        <v>6.182747755781464E-3</v>
      </c>
      <c r="R48" s="77">
        <f t="shared" si="8"/>
        <v>5</v>
      </c>
      <c r="S48" s="82">
        <f t="shared" si="9"/>
        <v>5.0999999999999996</v>
      </c>
      <c r="T48" s="77">
        <f>IF('Indicator Data'!AB51="No data","x",ROUND(IF('Indicator Data'!AB51&gt;T$195,10,IF('Indicator Data'!AB51&lt;T$194,0,10-(T$195-'Indicator Data'!AB51)/(T$195-T$194)*10)),1))</f>
        <v>0.4</v>
      </c>
      <c r="U48" s="77">
        <f>IF('Indicator Data'!AA51="No data","x",ROUND(IF('Indicator Data'!AA51&gt;U$195,10,IF('Indicator Data'!AA51&lt;U$194,0,10-(U$195-'Indicator Data'!AA51)/(U$195-U$194)*10)),1))</f>
        <v>0.1</v>
      </c>
      <c r="V48" s="77" t="str">
        <f>IF('Indicator Data'!AE51="No data","x",ROUND(IF('Indicator Data'!AE51&gt;V$195,10,IF('Indicator Data'!AE51&lt;V$194,0,10-(V$195-'Indicator Data'!AE51)/(V$195-V$194)*10)),1))</f>
        <v>x</v>
      </c>
      <c r="W48" s="78">
        <f t="shared" si="15"/>
        <v>0.3</v>
      </c>
      <c r="X48" s="77">
        <f>IF('Indicator Data'!W51="No data","x",ROUND(IF('Indicator Data'!W51&gt;X$195,10,IF('Indicator Data'!W51&lt;X$194,0,10-(X$195-'Indicator Data'!W51)/(X$195-X$194)*10)),1))</f>
        <v>0.3</v>
      </c>
      <c r="Y48" s="77" t="str">
        <f>IF('Indicator Data'!X51="No data","x",ROUND(IF('Indicator Data'!X51&gt;Y$195,10,IF('Indicator Data'!X51&lt;Y$194,0,10-(Y$195-'Indicator Data'!X51)/(Y$195-Y$194)*10)),1))</f>
        <v>x</v>
      </c>
      <c r="Z48" s="78">
        <f t="shared" si="10"/>
        <v>0.3</v>
      </c>
      <c r="AA48" s="92">
        <f>('Indicator Data'!AJ51+'Indicator Data'!AI51*0.5+'Indicator Data'!AH51*0.25)/1000</f>
        <v>0</v>
      </c>
      <c r="AB48" s="83">
        <f>AA48*1000/'Indicator Data'!BC51</f>
        <v>0</v>
      </c>
      <c r="AC48" s="78">
        <f t="shared" si="11"/>
        <v>0</v>
      </c>
      <c r="AD48" s="77">
        <f>IF('Indicator Data'!AN51="No data","x",ROUND(IF('Indicator Data'!AN51&lt;$AD$194,10,IF('Indicator Data'!AN51&gt;$AD$195,0,($AD$195-'Indicator Data'!AN51)/($AD$195-$AD$194)*10)),1))</f>
        <v>2.2999999999999998</v>
      </c>
      <c r="AE48" s="77">
        <f>IF('Indicator Data'!AO51="No data","x",ROUND(IF('Indicator Data'!AO51&gt;$AE$195,10,IF('Indicator Data'!AO51&lt;$AE$194,0,10-($AE$195-'Indicator Data'!AO51)/($AE$195-$AE$194)*10)),1))</f>
        <v>0</v>
      </c>
      <c r="AF48" s="84">
        <f>IF('Indicator Data'!AP51="No data","x",ROUND(IF('Indicator Data'!AP51&gt;$AF$195,10,IF('Indicator Data'!AP51&lt;$AF$194,0,10-($AF$195-'Indicator Data'!AP51)/($AF$195-$AF$194)*10)),1))</f>
        <v>0.3</v>
      </c>
      <c r="AG48" s="84">
        <f>IF('Indicator Data'!AQ51="No data","x",ROUND(IF('Indicator Data'!AQ51&gt;$AG$195,10,IF('Indicator Data'!AQ51&lt;$AG$194,0,10-($AG$195-'Indicator Data'!AQ51)/($AG$195-$AG$194)*10)),1))</f>
        <v>3</v>
      </c>
      <c r="AH48" s="77">
        <f t="shared" si="12"/>
        <v>0.8</v>
      </c>
      <c r="AI48" s="78">
        <f t="shared" si="13"/>
        <v>1</v>
      </c>
      <c r="AJ48" s="85">
        <f t="shared" si="14"/>
        <v>0.4</v>
      </c>
      <c r="AK48" s="86">
        <f t="shared" si="16"/>
        <v>3.1</v>
      </c>
    </row>
    <row r="49" spans="1:37" s="4" customFormat="1" x14ac:dyDescent="0.25">
      <c r="A49" s="131" t="s">
        <v>86</v>
      </c>
      <c r="B49" s="63" t="s">
        <v>85</v>
      </c>
      <c r="C49" s="77">
        <f>ROUND(IF('Indicator Data'!Q52="No data",IF((0.1233*LN('Indicator Data'!BB52)-0.4559)&gt;C$195,0,IF((0.1233*LN('Indicator Data'!BB52)-0.4559)&lt;C$194,10,(C$195-(0.1233*LN('Indicator Data'!BB52)-0.4559))/(C$195-C$194)*10)),IF('Indicator Data'!Q52&gt;C$195,0,IF('Indicator Data'!Q52&lt;C$194,10,(C$195-'Indicator Data'!Q52)/(C$195-C$194)*10))),1)</f>
        <v>7.3</v>
      </c>
      <c r="D49" s="77">
        <f>IF('Indicator Data'!R52="No data","x",ROUND((IF(LOG('Indicator Data'!R52*1000)&gt;D$195,10,IF(LOG('Indicator Data'!R52*1000)&lt;D$194,0,10-(D$195-LOG('Indicator Data'!R52*1000))/(D$195-D$194)*10))),1))</f>
        <v>7.8</v>
      </c>
      <c r="E49" s="78">
        <f t="shared" si="2"/>
        <v>7.6</v>
      </c>
      <c r="F49" s="77" t="str">
        <f>IF('Indicator Data'!AF52="No data","x",ROUND(IF('Indicator Data'!AF52&gt;F$195,10,IF('Indicator Data'!AF52&lt;F$194,0,10-(F$195-'Indicator Data'!AF52)/(F$195-F$194)*10)),1))</f>
        <v>x</v>
      </c>
      <c r="G49" s="77">
        <f>IF('Indicator Data'!AG52="No data","x",ROUND(IF('Indicator Data'!AG52&gt;G$195,10,IF('Indicator Data'!AG52&lt;G$194,0,10-(G$195-'Indicator Data'!AG52)/(G$195-G$194)*10)),1))</f>
        <v>4.8</v>
      </c>
      <c r="H49" s="78">
        <f t="shared" si="3"/>
        <v>4.8</v>
      </c>
      <c r="I49" s="79">
        <f>SUM(IF('Indicator Data'!S52=0,0,'Indicator Data'!S52/1000000),SUM('Indicator Data'!T52:U52))</f>
        <v>215.57773599999999</v>
      </c>
      <c r="J49" s="79">
        <f>I49/'Indicator Data'!BC52*1000000</f>
        <v>225.26762279450566</v>
      </c>
      <c r="K49" s="77">
        <f t="shared" si="4"/>
        <v>4.5</v>
      </c>
      <c r="L49" s="77" t="str">
        <f>IF('Indicator Data'!V52="No data","x",ROUND(IF('Indicator Data'!V52&gt;L$195,10,IF('Indicator Data'!V52&lt;L$194,0,10-(L$195-'Indicator Data'!V52)/(L$195-L$194)*10)),1))</f>
        <v>x</v>
      </c>
      <c r="M49" s="78">
        <f t="shared" si="5"/>
        <v>4.5</v>
      </c>
      <c r="N49" s="80">
        <f t="shared" si="6"/>
        <v>6.1</v>
      </c>
      <c r="O49" s="92">
        <f>IF(AND('Indicator Data'!AK52="No data",'Indicator Data'!AL52="No data"),0,SUM('Indicator Data'!AK52:AM52)/1000)</f>
        <v>16.585000000000001</v>
      </c>
      <c r="P49" s="77">
        <f t="shared" si="7"/>
        <v>4.0999999999999996</v>
      </c>
      <c r="Q49" s="81">
        <f>O49*1000/'Indicator Data'!BC52</f>
        <v>1.7330470174558639E-2</v>
      </c>
      <c r="R49" s="77">
        <f t="shared" si="8"/>
        <v>6.4</v>
      </c>
      <c r="S49" s="82">
        <f t="shared" si="9"/>
        <v>5.3</v>
      </c>
      <c r="T49" s="77">
        <f>IF('Indicator Data'!AB52="No data","x",ROUND(IF('Indicator Data'!AB52&gt;T$195,10,IF('Indicator Data'!AB52&lt;T$194,0,10-(T$195-'Indicator Data'!AB52)/(T$195-T$194)*10)),1))</f>
        <v>2.6</v>
      </c>
      <c r="U49" s="77">
        <f>IF('Indicator Data'!AA52="No data","x",ROUND(IF('Indicator Data'!AA52&gt;U$195,10,IF('Indicator Data'!AA52&lt;U$194,0,10-(U$195-'Indicator Data'!AA52)/(U$195-U$194)*10)),1))</f>
        <v>6.1</v>
      </c>
      <c r="V49" s="77">
        <f>IF('Indicator Data'!AE52="No data","x",ROUND(IF('Indicator Data'!AE52&gt;V$195,10,IF('Indicator Data'!AE52&lt;V$194,0,10-(V$195-'Indicator Data'!AE52)/(V$195-V$194)*10)),1))</f>
        <v>2.2999999999999998</v>
      </c>
      <c r="W49" s="78">
        <f t="shared" si="15"/>
        <v>3.7</v>
      </c>
      <c r="X49" s="77">
        <f>IF('Indicator Data'!W52="No data","x",ROUND(IF('Indicator Data'!W52&gt;X$195,10,IF('Indicator Data'!W52&lt;X$194,0,10-(X$195-'Indicator Data'!W52)/(X$195-X$194)*10)),1))</f>
        <v>4.9000000000000004</v>
      </c>
      <c r="Y49" s="77">
        <f>IF('Indicator Data'!X52="No data","x",ROUND(IF('Indicator Data'!X52&gt;Y$195,10,IF('Indicator Data'!X52&lt;Y$194,0,10-(Y$195-'Indicator Data'!X52)/(Y$195-Y$194)*10)),1))</f>
        <v>6.6</v>
      </c>
      <c r="Z49" s="78">
        <f t="shared" si="10"/>
        <v>5.8</v>
      </c>
      <c r="AA49" s="92">
        <f>('Indicator Data'!AJ52+'Indicator Data'!AI52*0.5+'Indicator Data'!AH52*0.25)/1000</f>
        <v>25</v>
      </c>
      <c r="AB49" s="83">
        <f>AA49*1000/'Indicator Data'!BC52</f>
        <v>2.6123711447932831E-2</v>
      </c>
      <c r="AC49" s="78">
        <f t="shared" si="11"/>
        <v>2.6</v>
      </c>
      <c r="AD49" s="77">
        <f>IF('Indicator Data'!AN52="No data","x",ROUND(IF('Indicator Data'!AN52&lt;$AD$194,10,IF('Indicator Data'!AN52&gt;$AD$195,0,($AD$195-'Indicator Data'!AN52)/($AD$195-$AD$194)*10)),1))</f>
        <v>4.3</v>
      </c>
      <c r="AE49" s="77">
        <f>IF('Indicator Data'!AO52="No data","x",ROUND(IF('Indicator Data'!AO52&gt;$AE$195,10,IF('Indicator Data'!AO52&lt;$AE$194,0,10-($AE$195-'Indicator Data'!AO52)/($AE$195-$AE$194)*10)),1))</f>
        <v>2.6</v>
      </c>
      <c r="AF49" s="84" t="str">
        <f>IF('Indicator Data'!AP52="No data","x",ROUND(IF('Indicator Data'!AP52&gt;$AF$195,10,IF('Indicator Data'!AP52&lt;$AF$194,0,10-($AF$195-'Indicator Data'!AP52)/($AF$195-$AF$194)*10)),1))</f>
        <v>x</v>
      </c>
      <c r="AG49" s="84" t="str">
        <f>IF('Indicator Data'!AQ52="No data","x",ROUND(IF('Indicator Data'!AQ52&gt;$AG$195,10,IF('Indicator Data'!AQ52&lt;$AG$194,0,10-($AG$195-'Indicator Data'!AQ52)/($AG$195-$AG$194)*10)),1))</f>
        <v>x</v>
      </c>
      <c r="AH49" s="77" t="str">
        <f t="shared" si="12"/>
        <v>x</v>
      </c>
      <c r="AI49" s="78">
        <f t="shared" si="13"/>
        <v>3.5</v>
      </c>
      <c r="AJ49" s="85">
        <f t="shared" si="14"/>
        <v>4</v>
      </c>
      <c r="AK49" s="86">
        <f t="shared" si="16"/>
        <v>4.7</v>
      </c>
    </row>
    <row r="50" spans="1:37" s="4" customFormat="1" x14ac:dyDescent="0.25">
      <c r="A50" s="131" t="s">
        <v>88</v>
      </c>
      <c r="B50" s="63" t="s">
        <v>87</v>
      </c>
      <c r="C50" s="77">
        <f>ROUND(IF('Indicator Data'!Q53="No data",IF((0.1233*LN('Indicator Data'!BB53)-0.4559)&gt;C$195,0,IF((0.1233*LN('Indicator Data'!BB53)-0.4559)&lt;C$194,10,(C$195-(0.1233*LN('Indicator Data'!BB53)-0.4559))/(C$195-C$194)*10)),IF('Indicator Data'!Q53&gt;C$195,0,IF('Indicator Data'!Q53&lt;C$194,10,(C$195-'Indicator Data'!Q53)/(C$195-C$194)*10))),1)</f>
        <v>3.4</v>
      </c>
      <c r="D50" s="77" t="str">
        <f>IF('Indicator Data'!R53="No data","x",ROUND((IF(LOG('Indicator Data'!R53*1000)&gt;D$195,10,IF(LOG('Indicator Data'!R53*1000)&lt;D$194,0,10-(D$195-LOG('Indicator Data'!R53*1000))/(D$195-D$194)*10))),1))</f>
        <v>x</v>
      </c>
      <c r="E50" s="78">
        <f t="shared" si="2"/>
        <v>3.4</v>
      </c>
      <c r="F50" s="77" t="str">
        <f>IF('Indicator Data'!AF53="No data","x",ROUND(IF('Indicator Data'!AF53&gt;F$195,10,IF('Indicator Data'!AF53&lt;F$194,0,10-(F$195-'Indicator Data'!AF53)/(F$195-F$194)*10)),1))</f>
        <v>x</v>
      </c>
      <c r="G50" s="77">
        <f>IF('Indicator Data'!AG53="No data","x",ROUND(IF('Indicator Data'!AG53&gt;G$195,10,IF('Indicator Data'!AG53&lt;G$194,0,10-(G$195-'Indicator Data'!AG53)/(G$195-G$194)*10)),1))</f>
        <v>4.8</v>
      </c>
      <c r="H50" s="78">
        <f t="shared" si="3"/>
        <v>4.8</v>
      </c>
      <c r="I50" s="79">
        <f>SUM(IF('Indicator Data'!S53=0,0,'Indicator Data'!S53/1000000),SUM('Indicator Data'!T53:U53))</f>
        <v>32.651041999999997</v>
      </c>
      <c r="J50" s="79">
        <f>I50/'Indicator Data'!BC53*1000000</f>
        <v>441.67794386202223</v>
      </c>
      <c r="K50" s="77">
        <f t="shared" si="4"/>
        <v>8.8000000000000007</v>
      </c>
      <c r="L50" s="77">
        <f>IF('Indicator Data'!V53="No data","x",ROUND(IF('Indicator Data'!V53&gt;L$195,10,IF('Indicator Data'!V53&lt;L$194,0,10-(L$195-'Indicator Data'!V53)/(L$195-L$194)*10)),1))</f>
        <v>1</v>
      </c>
      <c r="M50" s="78">
        <f t="shared" si="5"/>
        <v>4.9000000000000004</v>
      </c>
      <c r="N50" s="80">
        <f t="shared" si="6"/>
        <v>4.0999999999999996</v>
      </c>
      <c r="O50" s="92">
        <f>IF(AND('Indicator Data'!AK53="No data",'Indicator Data'!AL53="No data"),0,SUM('Indicator Data'!AK53:AM53)/1000)</f>
        <v>0</v>
      </c>
      <c r="P50" s="77">
        <f t="shared" si="7"/>
        <v>0</v>
      </c>
      <c r="Q50" s="81">
        <f>O50*1000/'Indicator Data'!BC53</f>
        <v>0</v>
      </c>
      <c r="R50" s="77">
        <f t="shared" si="8"/>
        <v>0</v>
      </c>
      <c r="S50" s="82">
        <f t="shared" si="9"/>
        <v>0</v>
      </c>
      <c r="T50" s="77" t="str">
        <f>IF('Indicator Data'!AB53="No data","x",ROUND(IF('Indicator Data'!AB53&gt;T$195,10,IF('Indicator Data'!AB53&lt;T$194,0,10-(T$195-'Indicator Data'!AB53)/(T$195-T$194)*10)),1))</f>
        <v>x</v>
      </c>
      <c r="U50" s="77">
        <f>IF('Indicator Data'!AA53="No data","x",ROUND(IF('Indicator Data'!AA53&gt;U$195,10,IF('Indicator Data'!AA53&lt;U$194,0,10-(U$195-'Indicator Data'!AA53)/(U$195-U$194)*10)),1))</f>
        <v>0.1</v>
      </c>
      <c r="V50" s="77" t="str">
        <f>IF('Indicator Data'!AE53="No data","x",ROUND(IF('Indicator Data'!AE53&gt;V$195,10,IF('Indicator Data'!AE53&lt;V$194,0,10-(V$195-'Indicator Data'!AE53)/(V$195-V$194)*10)),1))</f>
        <v>x</v>
      </c>
      <c r="W50" s="78">
        <f t="shared" si="15"/>
        <v>0.1</v>
      </c>
      <c r="X50" s="77">
        <f>IF('Indicator Data'!W53="No data","x",ROUND(IF('Indicator Data'!W53&gt;X$195,10,IF('Indicator Data'!W53&lt;X$194,0,10-(X$195-'Indicator Data'!W53)/(X$195-X$194)*10)),1))</f>
        <v>2.6</v>
      </c>
      <c r="Y50" s="77" t="str">
        <f>IF('Indicator Data'!X53="No data","x",ROUND(IF('Indicator Data'!X53&gt;Y$195,10,IF('Indicator Data'!X53&lt;Y$194,0,10-(Y$195-'Indicator Data'!X53)/(Y$195-Y$194)*10)),1))</f>
        <v>x</v>
      </c>
      <c r="Z50" s="78">
        <f t="shared" si="10"/>
        <v>2.6</v>
      </c>
      <c r="AA50" s="92">
        <f>('Indicator Data'!AJ53+'Indicator Data'!AI53*0.5+'Indicator Data'!AH53*0.25)/1000</f>
        <v>35.6965</v>
      </c>
      <c r="AB50" s="83">
        <f>AA50*1000/'Indicator Data'!BC53</f>
        <v>0.48287453500169092</v>
      </c>
      <c r="AC50" s="78">
        <f t="shared" si="11"/>
        <v>10</v>
      </c>
      <c r="AD50" s="77">
        <f>IF('Indicator Data'!AN53="No data","x",ROUND(IF('Indicator Data'!AN53&lt;$AD$194,10,IF('Indicator Data'!AN53&gt;$AD$195,0,($AD$195-'Indicator Data'!AN53)/($AD$195-$AD$194)*10)),1))</f>
        <v>4</v>
      </c>
      <c r="AE50" s="77">
        <f>IF('Indicator Data'!AO53="No data","x",ROUND(IF('Indicator Data'!AO53&gt;$AE$195,10,IF('Indicator Data'!AO53&lt;$AE$194,0,10-($AE$195-'Indicator Data'!AO53)/($AE$195-$AE$194)*10)),1))</f>
        <v>0.3</v>
      </c>
      <c r="AF50" s="84" t="str">
        <f>IF('Indicator Data'!AP53="No data","x",ROUND(IF('Indicator Data'!AP53&gt;$AF$195,10,IF('Indicator Data'!AP53&lt;$AF$194,0,10-($AF$195-'Indicator Data'!AP53)/($AF$195-$AF$194)*10)),1))</f>
        <v>x</v>
      </c>
      <c r="AG50" s="84" t="str">
        <f>IF('Indicator Data'!AQ53="No data","x",ROUND(IF('Indicator Data'!AQ53&gt;$AG$195,10,IF('Indicator Data'!AQ53&lt;$AG$194,0,10-($AG$195-'Indicator Data'!AQ53)/($AG$195-$AG$194)*10)),1))</f>
        <v>x</v>
      </c>
      <c r="AH50" s="77" t="str">
        <f t="shared" si="12"/>
        <v>x</v>
      </c>
      <c r="AI50" s="78">
        <f t="shared" si="13"/>
        <v>2.2000000000000002</v>
      </c>
      <c r="AJ50" s="85">
        <f t="shared" si="14"/>
        <v>5.6</v>
      </c>
      <c r="AK50" s="86">
        <f t="shared" si="16"/>
        <v>3.3</v>
      </c>
    </row>
    <row r="51" spans="1:37" s="4" customFormat="1" x14ac:dyDescent="0.25">
      <c r="A51" s="131" t="s">
        <v>90</v>
      </c>
      <c r="B51" s="63" t="s">
        <v>89</v>
      </c>
      <c r="C51" s="77">
        <f>ROUND(IF('Indicator Data'!Q54="No data",IF((0.1233*LN('Indicator Data'!BB54)-0.4559)&gt;C$195,0,IF((0.1233*LN('Indicator Data'!BB54)-0.4559)&lt;C$194,10,(C$195-(0.1233*LN('Indicator Data'!BB54)-0.4559))/(C$195-C$194)*10)),IF('Indicator Data'!Q54&gt;C$195,0,IF('Indicator Data'!Q54&lt;C$194,10,(C$195-'Indicator Data'!Q54)/(C$195-C$194)*10))),1)</f>
        <v>3.5</v>
      </c>
      <c r="D51" s="77">
        <f>IF('Indicator Data'!R54="No data","x",ROUND((IF(LOG('Indicator Data'!R54*1000)&gt;D$195,10,IF(LOG('Indicator Data'!R54*1000)&lt;D$194,0,10-(D$195-LOG('Indicator Data'!R54*1000))/(D$195-D$194)*10))),1))</f>
        <v>5.2</v>
      </c>
      <c r="E51" s="78">
        <f t="shared" si="2"/>
        <v>4.4000000000000004</v>
      </c>
      <c r="F51" s="77">
        <f>IF('Indicator Data'!AF54="No data","x",ROUND(IF('Indicator Data'!AF54&gt;F$195,10,IF('Indicator Data'!AF54&lt;F$194,0,10-(F$195-'Indicator Data'!AF54)/(F$195-F$194)*10)),1))</f>
        <v>6.3</v>
      </c>
      <c r="G51" s="77">
        <f>IF('Indicator Data'!AG54="No data","x",ROUND(IF('Indicator Data'!AG54&gt;G$195,10,IF('Indicator Data'!AG54&lt;G$194,0,10-(G$195-'Indicator Data'!AG54)/(G$195-G$194)*10)),1))</f>
        <v>5.0999999999999996</v>
      </c>
      <c r="H51" s="78">
        <f t="shared" si="3"/>
        <v>5.7</v>
      </c>
      <c r="I51" s="79">
        <f>SUM(IF('Indicator Data'!S54=0,0,'Indicator Data'!S54/1000000),SUM('Indicator Data'!T54:U54))</f>
        <v>368.542171</v>
      </c>
      <c r="J51" s="79">
        <f>I51/'Indicator Data'!BC54*1000000</f>
        <v>34.228869644073491</v>
      </c>
      <c r="K51" s="77">
        <f t="shared" si="4"/>
        <v>0.7</v>
      </c>
      <c r="L51" s="77">
        <f>IF('Indicator Data'!V54="No data","x",ROUND(IF('Indicator Data'!V54&gt;L$195,10,IF('Indicator Data'!V54&lt;L$194,0,10-(L$195-'Indicator Data'!V54)/(L$195-L$194)*10)),1))</f>
        <v>0.2</v>
      </c>
      <c r="M51" s="78">
        <f t="shared" si="5"/>
        <v>0.5</v>
      </c>
      <c r="N51" s="80">
        <f t="shared" si="6"/>
        <v>3.8</v>
      </c>
      <c r="O51" s="92">
        <f>IF(AND('Indicator Data'!AK54="No data",'Indicator Data'!AL54="No data"),0,SUM('Indicator Data'!AK54:AM54)/1000)</f>
        <v>0.59299999999999997</v>
      </c>
      <c r="P51" s="77">
        <f t="shared" si="7"/>
        <v>0</v>
      </c>
      <c r="Q51" s="81">
        <f>O51*1000/'Indicator Data'!BC54</f>
        <v>5.5075704481416267E-5</v>
      </c>
      <c r="R51" s="77">
        <f t="shared" si="8"/>
        <v>1.6</v>
      </c>
      <c r="S51" s="82">
        <f t="shared" si="9"/>
        <v>0.8</v>
      </c>
      <c r="T51" s="77">
        <f>IF('Indicator Data'!AB54="No data","x",ROUND(IF('Indicator Data'!AB54&gt;T$195,10,IF('Indicator Data'!AB54&lt;T$194,0,10-(T$195-'Indicator Data'!AB54)/(T$195-T$194)*10)),1))</f>
        <v>2</v>
      </c>
      <c r="U51" s="77">
        <f>IF('Indicator Data'!AA54="No data","x",ROUND(IF('Indicator Data'!AA54&gt;U$195,10,IF('Indicator Data'!AA54&lt;U$194,0,10-(U$195-'Indicator Data'!AA54)/(U$195-U$194)*10)),1))</f>
        <v>1.1000000000000001</v>
      </c>
      <c r="V51" s="77">
        <f>IF('Indicator Data'!AE54="No data","x",ROUND(IF('Indicator Data'!AE54&gt;V$195,10,IF('Indicator Data'!AE54&lt;V$194,0,10-(V$195-'Indicator Data'!AE54)/(V$195-V$194)*10)),1))</f>
        <v>0</v>
      </c>
      <c r="W51" s="78">
        <f t="shared" si="15"/>
        <v>1</v>
      </c>
      <c r="X51" s="77">
        <f>IF('Indicator Data'!W54="No data","x",ROUND(IF('Indicator Data'!W54&gt;X$195,10,IF('Indicator Data'!W54&lt;X$194,0,10-(X$195-'Indicator Data'!W54)/(X$195-X$194)*10)),1))</f>
        <v>2.4</v>
      </c>
      <c r="Y51" s="77">
        <f>IF('Indicator Data'!X54="No data","x",ROUND(IF('Indicator Data'!X54&gt;Y$195,10,IF('Indicator Data'!X54&lt;Y$194,0,10-(Y$195-'Indicator Data'!X54)/(Y$195-Y$194)*10)),1))</f>
        <v>0.9</v>
      </c>
      <c r="Z51" s="78">
        <f t="shared" si="10"/>
        <v>1.7</v>
      </c>
      <c r="AA51" s="92">
        <f>('Indicator Data'!AJ54+'Indicator Data'!AI54*0.5+'Indicator Data'!AH54*0.25)/1000</f>
        <v>470.14350000000002</v>
      </c>
      <c r="AB51" s="83">
        <f>AA51*1000/'Indicator Data'!BC54</f>
        <v>4.3665235193690942E-2</v>
      </c>
      <c r="AC51" s="78">
        <f t="shared" si="11"/>
        <v>4.4000000000000004</v>
      </c>
      <c r="AD51" s="77">
        <f>IF('Indicator Data'!AN54="No data","x",ROUND(IF('Indicator Data'!AN54&lt;$AD$194,10,IF('Indicator Data'!AN54&gt;$AD$195,0,($AD$195-'Indicator Data'!AN54)/($AD$195-$AD$194)*10)),1))</f>
        <v>5.5</v>
      </c>
      <c r="AE51" s="77">
        <f>IF('Indicator Data'!AO54="No data","x",ROUND(IF('Indicator Data'!AO54&gt;$AE$195,10,IF('Indicator Data'!AO54&lt;$AE$194,0,10-($AE$195-'Indicator Data'!AO54)/($AE$195-$AE$194)*10)),1))</f>
        <v>2.8</v>
      </c>
      <c r="AF51" s="84">
        <f>IF('Indicator Data'!AP54="No data","x",ROUND(IF('Indicator Data'!AP54&gt;$AF$195,10,IF('Indicator Data'!AP54&lt;$AF$194,0,10-($AF$195-'Indicator Data'!AP54)/($AF$195-$AF$194)*10)),1))</f>
        <v>3.4</v>
      </c>
      <c r="AG51" s="84">
        <f>IF('Indicator Data'!AQ54="No data","x",ROUND(IF('Indicator Data'!AQ54&gt;$AG$195,10,IF('Indicator Data'!AQ54&lt;$AG$194,0,10-($AG$195-'Indicator Data'!AQ54)/($AG$195-$AG$194)*10)),1))</f>
        <v>2.6</v>
      </c>
      <c r="AH51" s="77">
        <f t="shared" si="12"/>
        <v>3.2</v>
      </c>
      <c r="AI51" s="78">
        <f t="shared" si="13"/>
        <v>3.8</v>
      </c>
      <c r="AJ51" s="85">
        <f t="shared" si="14"/>
        <v>2.8</v>
      </c>
      <c r="AK51" s="86">
        <f t="shared" si="16"/>
        <v>1.9</v>
      </c>
    </row>
    <row r="52" spans="1:37" s="4" customFormat="1" x14ac:dyDescent="0.25">
      <c r="A52" s="131" t="s">
        <v>93</v>
      </c>
      <c r="B52" s="63" t="s">
        <v>92</v>
      </c>
      <c r="C52" s="77">
        <f>ROUND(IF('Indicator Data'!Q55="No data",IF((0.1233*LN('Indicator Data'!BB55)-0.4559)&gt;C$195,0,IF((0.1233*LN('Indicator Data'!BB55)-0.4559)&lt;C$194,10,(C$195-(0.1233*LN('Indicator Data'!BB55)-0.4559))/(C$195-C$194)*10)),IF('Indicator Data'!Q55&gt;C$195,0,IF('Indicator Data'!Q55&lt;C$194,10,(C$195-'Indicator Data'!Q55)/(C$195-C$194)*10))),1)</f>
        <v>3.2</v>
      </c>
      <c r="D52" s="77">
        <f>IF('Indicator Data'!R55="No data","x",ROUND((IF(LOG('Indicator Data'!R55*1000)&gt;D$195,10,IF(LOG('Indicator Data'!R55*1000)&lt;D$194,0,10-(D$195-LOG('Indicator Data'!R55*1000))/(D$195-D$194)*10))),1))</f>
        <v>4.3</v>
      </c>
      <c r="E52" s="78">
        <f t="shared" si="2"/>
        <v>3.8</v>
      </c>
      <c r="F52" s="77">
        <f>IF('Indicator Data'!AF55="No data","x",ROUND(IF('Indicator Data'!AF55&gt;F$195,10,IF('Indicator Data'!AF55&lt;F$194,0,10-(F$195-'Indicator Data'!AF55)/(F$195-F$194)*10)),1))</f>
        <v>5.2</v>
      </c>
      <c r="G52" s="77">
        <f>IF('Indicator Data'!AG55="No data","x",ROUND(IF('Indicator Data'!AG55&gt;G$195,10,IF('Indicator Data'!AG55&lt;G$194,0,10-(G$195-'Indicator Data'!AG55)/(G$195-G$194)*10)),1))</f>
        <v>5</v>
      </c>
      <c r="H52" s="78">
        <f t="shared" si="3"/>
        <v>5.0999999999999996</v>
      </c>
      <c r="I52" s="79">
        <f>SUM(IF('Indicator Data'!S55=0,0,'Indicator Data'!S55/1000000),SUM('Indicator Data'!T55:U55))</f>
        <v>400.25650000000002</v>
      </c>
      <c r="J52" s="79">
        <f>I52/'Indicator Data'!BC55*1000000</f>
        <v>24.075784587152562</v>
      </c>
      <c r="K52" s="77">
        <f t="shared" si="4"/>
        <v>0.5</v>
      </c>
      <c r="L52" s="77">
        <f>IF('Indicator Data'!V55="No data","x",ROUND(IF('Indicator Data'!V55&gt;L$195,10,IF('Indicator Data'!V55&lt;L$194,0,10-(L$195-'Indicator Data'!V55)/(L$195-L$194)*10)),1))</f>
        <v>0.2</v>
      </c>
      <c r="M52" s="78">
        <f t="shared" si="5"/>
        <v>0.4</v>
      </c>
      <c r="N52" s="80">
        <f t="shared" si="6"/>
        <v>3.3</v>
      </c>
      <c r="O52" s="92">
        <f>IF(AND('Indicator Data'!AK55="No data",'Indicator Data'!AL55="No data"),0,SUM('Indicator Data'!AK55:AM55)/1000)</f>
        <v>92.415999999999997</v>
      </c>
      <c r="P52" s="77">
        <f t="shared" si="7"/>
        <v>6.6</v>
      </c>
      <c r="Q52" s="81">
        <f>O52*1000/'Indicator Data'!BC55</f>
        <v>5.5589046234259566E-3</v>
      </c>
      <c r="R52" s="77">
        <f t="shared" si="8"/>
        <v>4.9000000000000004</v>
      </c>
      <c r="S52" s="82">
        <f t="shared" si="9"/>
        <v>5.8</v>
      </c>
      <c r="T52" s="77">
        <f>IF('Indicator Data'!AB55="No data","x",ROUND(IF('Indicator Data'!AB55&gt;T$195,10,IF('Indicator Data'!AB55&lt;T$194,0,10-(T$195-'Indicator Data'!AB55)/(T$195-T$194)*10)),1))</f>
        <v>0.6</v>
      </c>
      <c r="U52" s="77">
        <f>IF('Indicator Data'!AA55="No data","x",ROUND(IF('Indicator Data'!AA55&gt;U$195,10,IF('Indicator Data'!AA55&lt;U$194,0,10-(U$195-'Indicator Data'!AA55)/(U$195-U$194)*10)),1))</f>
        <v>0.9</v>
      </c>
      <c r="V52" s="77">
        <f>IF('Indicator Data'!AE55="No data","x",ROUND(IF('Indicator Data'!AE55&gt;V$195,10,IF('Indicator Data'!AE55&lt;V$194,0,10-(V$195-'Indicator Data'!AE55)/(V$195-V$194)*10)),1))</f>
        <v>0</v>
      </c>
      <c r="W52" s="78">
        <f t="shared" si="15"/>
        <v>0.5</v>
      </c>
      <c r="X52" s="77">
        <f>IF('Indicator Data'!W55="No data","x",ROUND(IF('Indicator Data'!W55&gt;X$195,10,IF('Indicator Data'!W55&lt;X$194,0,10-(X$195-'Indicator Data'!W55)/(X$195-X$194)*10)),1))</f>
        <v>1.6</v>
      </c>
      <c r="Y52" s="77">
        <f>IF('Indicator Data'!X55="No data","x",ROUND(IF('Indicator Data'!X55&gt;Y$195,10,IF('Indicator Data'!X55&lt;Y$194,0,10-(Y$195-'Indicator Data'!X55)/(Y$195-Y$194)*10)),1))</f>
        <v>1.4</v>
      </c>
      <c r="Z52" s="78">
        <f t="shared" si="10"/>
        <v>1.5</v>
      </c>
      <c r="AA52" s="92">
        <f>('Indicator Data'!AJ55+'Indicator Data'!AI55*0.5+'Indicator Data'!AH55*0.25)/1000</f>
        <v>105.8665</v>
      </c>
      <c r="AB52" s="83">
        <f>AA52*1000/'Indicator Data'!BC55</f>
        <v>6.3679641654683606E-3</v>
      </c>
      <c r="AC52" s="78">
        <f t="shared" si="11"/>
        <v>0.6</v>
      </c>
      <c r="AD52" s="77">
        <f>IF('Indicator Data'!AN55="No data","x",ROUND(IF('Indicator Data'!AN55&lt;$AD$194,10,IF('Indicator Data'!AN55&gt;$AD$195,0,($AD$195-'Indicator Data'!AN55)/($AD$195-$AD$194)*10)),1))</f>
        <v>5.6</v>
      </c>
      <c r="AE52" s="77">
        <f>IF('Indicator Data'!AO55="No data","x",ROUND(IF('Indicator Data'!AO55&gt;$AE$195,10,IF('Indicator Data'!AO55&lt;$AE$194,0,10-($AE$195-'Indicator Data'!AO55)/($AE$195-$AE$194)*10)),1))</f>
        <v>2.4</v>
      </c>
      <c r="AF52" s="84">
        <f>IF('Indicator Data'!AP55="No data","x",ROUND(IF('Indicator Data'!AP55&gt;$AF$195,10,IF('Indicator Data'!AP55&lt;$AF$194,0,10-($AF$195-'Indicator Data'!AP55)/($AF$195-$AF$194)*10)),1))</f>
        <v>2.7</v>
      </c>
      <c r="AG52" s="84">
        <f>IF('Indicator Data'!AQ55="No data","x",ROUND(IF('Indicator Data'!AQ55&gt;$AG$195,10,IF('Indicator Data'!AQ55&lt;$AG$194,0,10-($AG$195-'Indicator Data'!AQ55)/($AG$195-$AG$194)*10)),1))</f>
        <v>2.9</v>
      </c>
      <c r="AH52" s="77">
        <f t="shared" si="12"/>
        <v>2.7</v>
      </c>
      <c r="AI52" s="78">
        <f t="shared" si="13"/>
        <v>3.6</v>
      </c>
      <c r="AJ52" s="85">
        <f t="shared" si="14"/>
        <v>1.6</v>
      </c>
      <c r="AK52" s="86">
        <f t="shared" si="16"/>
        <v>4</v>
      </c>
    </row>
    <row r="53" spans="1:37" s="4" customFormat="1" x14ac:dyDescent="0.25">
      <c r="A53" s="131" t="s">
        <v>95</v>
      </c>
      <c r="B53" s="63" t="s">
        <v>94</v>
      </c>
      <c r="C53" s="77">
        <f>ROUND(IF('Indicator Data'!Q56="No data",IF((0.1233*LN('Indicator Data'!BB56)-0.4559)&gt;C$195,0,IF((0.1233*LN('Indicator Data'!BB56)-0.4559)&lt;C$194,10,(C$195-(0.1233*LN('Indicator Data'!BB56)-0.4559))/(C$195-C$194)*10)),IF('Indicator Data'!Q56&gt;C$195,0,IF('Indicator Data'!Q56&lt;C$194,10,(C$195-'Indicator Data'!Q56)/(C$195-C$194)*10))),1)</f>
        <v>4</v>
      </c>
      <c r="D53" s="77">
        <f>IF('Indicator Data'!R56="No data","x",ROUND((IF(LOG('Indicator Data'!R56*1000)&gt;D$195,10,IF(LOG('Indicator Data'!R56*1000)&lt;D$194,0,10-(D$195-LOG('Indicator Data'!R56*1000))/(D$195-D$194)*10))),1))</f>
        <v>4.4000000000000004</v>
      </c>
      <c r="E53" s="78">
        <f t="shared" si="2"/>
        <v>4.2</v>
      </c>
      <c r="F53" s="77">
        <f>IF('Indicator Data'!AF56="No data","x",ROUND(IF('Indicator Data'!AF56&gt;F$195,10,IF('Indicator Data'!AF56&lt;F$194,0,10-(F$195-'Indicator Data'!AF56)/(F$195-F$194)*10)),1))</f>
        <v>7.5</v>
      </c>
      <c r="G53" s="77">
        <f>IF('Indicator Data'!AG56="No data","x",ROUND(IF('Indicator Data'!AG56&gt;G$195,10,IF('Indicator Data'!AG56&lt;G$194,0,10-(G$195-'Indicator Data'!AG56)/(G$195-G$194)*10)),1))</f>
        <v>1.4</v>
      </c>
      <c r="H53" s="78">
        <f t="shared" si="3"/>
        <v>4.5</v>
      </c>
      <c r="I53" s="79">
        <f>SUM(IF('Indicator Data'!S56=0,0,'Indicator Data'!S56/1000000),SUM('Indicator Data'!T56:U56))</f>
        <v>450.67988500000001</v>
      </c>
      <c r="J53" s="79">
        <f>I53/'Indicator Data'!BC56*1000000</f>
        <v>4.6198392954027767</v>
      </c>
      <c r="K53" s="77">
        <f t="shared" si="4"/>
        <v>0.1</v>
      </c>
      <c r="L53" s="77">
        <f>IF('Indicator Data'!V56="No data","x",ROUND(IF('Indicator Data'!V56&gt;L$195,10,IF('Indicator Data'!V56&lt;L$194,0,10-(L$195-'Indicator Data'!V56)/(L$195-L$194)*10)),1))</f>
        <v>0.4</v>
      </c>
      <c r="M53" s="78">
        <f t="shared" si="5"/>
        <v>0.3</v>
      </c>
      <c r="N53" s="80">
        <f t="shared" si="6"/>
        <v>3.3</v>
      </c>
      <c r="O53" s="92">
        <f>IF(AND('Indicator Data'!AK56="No data",'Indicator Data'!AL56="No data"),0,SUM('Indicator Data'!AK56:AM56)/1000)</f>
        <v>318.07299999999998</v>
      </c>
      <c r="P53" s="77">
        <f t="shared" si="7"/>
        <v>8.3000000000000007</v>
      </c>
      <c r="Q53" s="81">
        <f>O53*1000/'Indicator Data'!BC56</f>
        <v>3.2605097167952091E-3</v>
      </c>
      <c r="R53" s="77">
        <f t="shared" si="8"/>
        <v>4.3</v>
      </c>
      <c r="S53" s="82">
        <f t="shared" si="9"/>
        <v>6.3</v>
      </c>
      <c r="T53" s="77">
        <f>IF('Indicator Data'!AB56="No data","x",ROUND(IF('Indicator Data'!AB56&gt;T$195,10,IF('Indicator Data'!AB56&lt;T$194,0,10-(T$195-'Indicator Data'!AB56)/(T$195-T$194)*10)),1))</f>
        <v>0.2</v>
      </c>
      <c r="U53" s="77">
        <f>IF('Indicator Data'!AA56="No data","x",ROUND(IF('Indicator Data'!AA56&gt;U$195,10,IF('Indicator Data'!AA56&lt;U$194,0,10-(U$195-'Indicator Data'!AA56)/(U$195-U$194)*10)),1))</f>
        <v>0.3</v>
      </c>
      <c r="V53" s="77" t="str">
        <f>IF('Indicator Data'!AE56="No data","x",ROUND(IF('Indicator Data'!AE56&gt;V$195,10,IF('Indicator Data'!AE56&lt;V$194,0,10-(V$195-'Indicator Data'!AE56)/(V$195-V$194)*10)),1))</f>
        <v>x</v>
      </c>
      <c r="W53" s="78">
        <f t="shared" si="15"/>
        <v>0.3</v>
      </c>
      <c r="X53" s="77">
        <f>IF('Indicator Data'!W56="No data","x",ROUND(IF('Indicator Data'!W56&gt;X$195,10,IF('Indicator Data'!W56&lt;X$194,0,10-(X$195-'Indicator Data'!W56)/(X$195-X$194)*10)),1))</f>
        <v>1.8</v>
      </c>
      <c r="Y53" s="77">
        <f>IF('Indicator Data'!X56="No data","x",ROUND(IF('Indicator Data'!X56&gt;Y$195,10,IF('Indicator Data'!X56&lt;Y$194,0,10-(Y$195-'Indicator Data'!X56)/(Y$195-Y$194)*10)),1))</f>
        <v>1.6</v>
      </c>
      <c r="Z53" s="78">
        <f t="shared" si="10"/>
        <v>1.7</v>
      </c>
      <c r="AA53" s="92">
        <f>('Indicator Data'!AJ56+'Indicator Data'!AI56*0.5+'Indicator Data'!AH56*0.25)/1000</f>
        <v>8.1430000000000007</v>
      </c>
      <c r="AB53" s="83">
        <f>AA53*1000/'Indicator Data'!BC56</f>
        <v>8.3472443822214999E-5</v>
      </c>
      <c r="AC53" s="78">
        <f t="shared" si="11"/>
        <v>0</v>
      </c>
      <c r="AD53" s="77">
        <f>IF('Indicator Data'!AN56="No data","x",ROUND(IF('Indicator Data'!AN56&lt;$AD$194,10,IF('Indicator Data'!AN56&gt;$AD$195,0,($AD$195-'Indicator Data'!AN56)/($AD$195-$AD$194)*10)),1))</f>
        <v>0</v>
      </c>
      <c r="AE53" s="77">
        <f>IF('Indicator Data'!AO56="No data","x",ROUND(IF('Indicator Data'!AO56&gt;$AE$195,10,IF('Indicator Data'!AO56&lt;$AE$194,0,10-($AE$195-'Indicator Data'!AO56)/($AE$195-$AE$194)*10)),1))</f>
        <v>0</v>
      </c>
      <c r="AF53" s="84">
        <f>IF('Indicator Data'!AP56="No data","x",ROUND(IF('Indicator Data'!AP56&gt;$AF$195,10,IF('Indicator Data'!AP56&lt;$AF$194,0,10-($AF$195-'Indicator Data'!AP56)/($AF$195-$AF$194)*10)),1))</f>
        <v>7.2</v>
      </c>
      <c r="AG53" s="84">
        <f>IF('Indicator Data'!AQ56="No data","x",ROUND(IF('Indicator Data'!AQ56&gt;$AG$195,10,IF('Indicator Data'!AQ56&lt;$AG$194,0,10-($AG$195-'Indicator Data'!AQ56)/($AG$195-$AG$194)*10)),1))</f>
        <v>4.9000000000000004</v>
      </c>
      <c r="AH53" s="77">
        <f t="shared" si="12"/>
        <v>6.7</v>
      </c>
      <c r="AI53" s="78">
        <f t="shared" si="13"/>
        <v>2.2000000000000002</v>
      </c>
      <c r="AJ53" s="85">
        <f t="shared" si="14"/>
        <v>1.1000000000000001</v>
      </c>
      <c r="AK53" s="86">
        <f t="shared" si="16"/>
        <v>4.2</v>
      </c>
    </row>
    <row r="54" spans="1:37" s="4" customFormat="1" x14ac:dyDescent="0.25">
      <c r="A54" s="131" t="s">
        <v>97</v>
      </c>
      <c r="B54" s="63" t="s">
        <v>96</v>
      </c>
      <c r="C54" s="77">
        <f>ROUND(IF('Indicator Data'!Q57="No data",IF((0.1233*LN('Indicator Data'!BB57)-0.4559)&gt;C$195,0,IF((0.1233*LN('Indicator Data'!BB57)-0.4559)&lt;C$194,10,(C$195-(0.1233*LN('Indicator Data'!BB57)-0.4559))/(C$195-C$194)*10)),IF('Indicator Data'!Q57&gt;C$195,0,IF('Indicator Data'!Q57&lt;C$194,10,(C$195-'Indicator Data'!Q57)/(C$195-C$194)*10))),1)</f>
        <v>4.2</v>
      </c>
      <c r="D54" s="77" t="str">
        <f>IF('Indicator Data'!R57="No data","x",ROUND((IF(LOG('Indicator Data'!R57*1000)&gt;D$195,10,IF(LOG('Indicator Data'!R57*1000)&lt;D$194,0,10-(D$195-LOG('Indicator Data'!R57*1000))/(D$195-D$194)*10))),1))</f>
        <v>x</v>
      </c>
      <c r="E54" s="78">
        <f t="shared" si="2"/>
        <v>4.2</v>
      </c>
      <c r="F54" s="77">
        <f>IF('Indicator Data'!AF57="No data","x",ROUND(IF('Indicator Data'!AF57&gt;F$195,10,IF('Indicator Data'!AF57&lt;F$194,0,10-(F$195-'Indicator Data'!AF57)/(F$195-F$194)*10)),1))</f>
        <v>5.0999999999999996</v>
      </c>
      <c r="G54" s="77">
        <f>IF('Indicator Data'!AG57="No data","x",ROUND(IF('Indicator Data'!AG57&gt;G$195,10,IF('Indicator Data'!AG57&lt;G$194,0,10-(G$195-'Indicator Data'!AG57)/(G$195-G$194)*10)),1))</f>
        <v>3.8</v>
      </c>
      <c r="H54" s="78">
        <f t="shared" si="3"/>
        <v>4.5</v>
      </c>
      <c r="I54" s="79">
        <f>SUM(IF('Indicator Data'!S57=0,0,'Indicator Data'!S57/1000000),SUM('Indicator Data'!T57:U57))</f>
        <v>200.102405</v>
      </c>
      <c r="J54" s="79">
        <f>I54/'Indicator Data'!BC57*1000000</f>
        <v>31.374571505489385</v>
      </c>
      <c r="K54" s="77">
        <f t="shared" si="4"/>
        <v>0.6</v>
      </c>
      <c r="L54" s="77">
        <f>IF('Indicator Data'!V57="No data","x",ROUND(IF('Indicator Data'!V57&gt;L$195,10,IF('Indicator Data'!V57&lt;L$194,0,10-(L$195-'Indicator Data'!V57)/(L$195-L$194)*10)),1))</f>
        <v>0.3</v>
      </c>
      <c r="M54" s="78">
        <f t="shared" si="5"/>
        <v>0.5</v>
      </c>
      <c r="N54" s="80">
        <f t="shared" si="6"/>
        <v>3.4</v>
      </c>
      <c r="O54" s="92">
        <f>IF(AND('Indicator Data'!AK57="No data",'Indicator Data'!AL57="No data"),0,SUM('Indicator Data'!AK57:AM57)/1000)</f>
        <v>4.3999999999999997E-2</v>
      </c>
      <c r="P54" s="77">
        <f t="shared" si="7"/>
        <v>0</v>
      </c>
      <c r="Q54" s="81">
        <f>O54*1000/'Indicator Data'!BC57</f>
        <v>6.8988733355880108E-6</v>
      </c>
      <c r="R54" s="77">
        <f t="shared" si="8"/>
        <v>0</v>
      </c>
      <c r="S54" s="82">
        <f t="shared" si="9"/>
        <v>0</v>
      </c>
      <c r="T54" s="77">
        <f>IF('Indicator Data'!AB57="No data","x",ROUND(IF('Indicator Data'!AB57&gt;T$195,10,IF('Indicator Data'!AB57&lt;T$194,0,10-(T$195-'Indicator Data'!AB57)/(T$195-T$194)*10)),1))</f>
        <v>1.2</v>
      </c>
      <c r="U54" s="77">
        <f>IF('Indicator Data'!AA57="No data","x",ROUND(IF('Indicator Data'!AA57&gt;U$195,10,IF('Indicator Data'!AA57&lt;U$194,0,10-(U$195-'Indicator Data'!AA57)/(U$195-U$194)*10)),1))</f>
        <v>1.1000000000000001</v>
      </c>
      <c r="V54" s="77">
        <f>IF('Indicator Data'!AE57="No data","x",ROUND(IF('Indicator Data'!AE57&gt;V$195,10,IF('Indicator Data'!AE57&lt;V$194,0,10-(V$195-'Indicator Data'!AE57)/(V$195-V$194)*10)),1))</f>
        <v>0</v>
      </c>
      <c r="W54" s="78">
        <f t="shared" si="15"/>
        <v>0.8</v>
      </c>
      <c r="X54" s="77">
        <f>IF('Indicator Data'!W57="No data","x",ROUND(IF('Indicator Data'!W57&gt;X$195,10,IF('Indicator Data'!W57&lt;X$194,0,10-(X$195-'Indicator Data'!W57)/(X$195-X$194)*10)),1))</f>
        <v>1.2</v>
      </c>
      <c r="Y54" s="77">
        <f>IF('Indicator Data'!X57="No data","x",ROUND(IF('Indicator Data'!X57&gt;Y$195,10,IF('Indicator Data'!X57&lt;Y$194,0,10-(Y$195-'Indicator Data'!X57)/(Y$195-Y$194)*10)),1))</f>
        <v>1.5</v>
      </c>
      <c r="Z54" s="78">
        <f t="shared" si="10"/>
        <v>1.4</v>
      </c>
      <c r="AA54" s="92">
        <f>('Indicator Data'!AJ57+'Indicator Data'!AI57*0.5+'Indicator Data'!AH57*0.25)/1000</f>
        <v>0.29199999999999998</v>
      </c>
      <c r="AB54" s="83">
        <f>AA54*1000/'Indicator Data'!BC57</f>
        <v>4.578343213617498E-5</v>
      </c>
      <c r="AC54" s="78">
        <f t="shared" si="11"/>
        <v>0</v>
      </c>
      <c r="AD54" s="77">
        <f>IF('Indicator Data'!AN57="No data","x",ROUND(IF('Indicator Data'!AN57&lt;$AD$194,10,IF('Indicator Data'!AN57&gt;$AD$195,0,($AD$195-'Indicator Data'!AN57)/($AD$195-$AD$194)*10)),1))</f>
        <v>4.8</v>
      </c>
      <c r="AE54" s="77">
        <f>IF('Indicator Data'!AO57="No data","x",ROUND(IF('Indicator Data'!AO57&gt;$AE$195,10,IF('Indicator Data'!AO57&lt;$AE$194,0,10-($AE$195-'Indicator Data'!AO57)/($AE$195-$AE$194)*10)),1))</f>
        <v>2.4</v>
      </c>
      <c r="AF54" s="84">
        <f>IF('Indicator Data'!AP57="No data","x",ROUND(IF('Indicator Data'!AP57&gt;$AF$195,10,IF('Indicator Data'!AP57&lt;$AF$194,0,10-($AF$195-'Indicator Data'!AP57)/($AF$195-$AF$194)*10)),1))</f>
        <v>3.6</v>
      </c>
      <c r="AG54" s="84">
        <f>IF('Indicator Data'!AQ57="No data","x",ROUND(IF('Indicator Data'!AQ57&gt;$AG$195,10,IF('Indicator Data'!AQ57&lt;$AG$194,0,10-($AG$195-'Indicator Data'!AQ57)/($AG$195-$AG$194)*10)),1))</f>
        <v>1.5</v>
      </c>
      <c r="AH54" s="77">
        <f t="shared" si="12"/>
        <v>3.2</v>
      </c>
      <c r="AI54" s="78">
        <f t="shared" si="13"/>
        <v>3.5</v>
      </c>
      <c r="AJ54" s="85">
        <f t="shared" si="14"/>
        <v>1.5</v>
      </c>
      <c r="AK54" s="86">
        <f t="shared" si="16"/>
        <v>0.8</v>
      </c>
    </row>
    <row r="55" spans="1:37" s="4" customFormat="1" x14ac:dyDescent="0.25">
      <c r="A55" s="131" t="s">
        <v>99</v>
      </c>
      <c r="B55" s="63" t="s">
        <v>98</v>
      </c>
      <c r="C55" s="77">
        <f>ROUND(IF('Indicator Data'!Q58="No data",IF((0.1233*LN('Indicator Data'!BB58)-0.4559)&gt;C$195,0,IF((0.1233*LN('Indicator Data'!BB58)-0.4559)&lt;C$194,10,(C$195-(0.1233*LN('Indicator Data'!BB58)-0.4559))/(C$195-C$194)*10)),IF('Indicator Data'!Q58&gt;C$195,0,IF('Indicator Data'!Q58&lt;C$194,10,(C$195-'Indicator Data'!Q58)/(C$195-C$194)*10))),1)</f>
        <v>5.5</v>
      </c>
      <c r="D55" s="77" t="str">
        <f>IF('Indicator Data'!R58="No data","x",ROUND((IF(LOG('Indicator Data'!R58*1000)&gt;D$195,10,IF(LOG('Indicator Data'!R58*1000)&lt;D$194,0,10-(D$195-LOG('Indicator Data'!R58*1000))/(D$195-D$194)*10))),1))</f>
        <v>x</v>
      </c>
      <c r="E55" s="78">
        <f t="shared" si="2"/>
        <v>5.5</v>
      </c>
      <c r="F55" s="77" t="str">
        <f>IF('Indicator Data'!AF58="No data","x",ROUND(IF('Indicator Data'!AF58&gt;F$195,10,IF('Indicator Data'!AF58&lt;F$194,0,10-(F$195-'Indicator Data'!AF58)/(F$195-F$194)*10)),1))</f>
        <v>x</v>
      </c>
      <c r="G55" s="77" t="str">
        <f>IF('Indicator Data'!AG58="No data","x",ROUND(IF('Indicator Data'!AG58&gt;G$195,10,IF('Indicator Data'!AG58&lt;G$194,0,10-(G$195-'Indicator Data'!AG58)/(G$195-G$194)*10)),1))</f>
        <v>x</v>
      </c>
      <c r="H55" s="78" t="str">
        <f t="shared" si="3"/>
        <v>x</v>
      </c>
      <c r="I55" s="79">
        <f>SUM(IF('Indicator Data'!S58=0,0,'Indicator Data'!S58/1000000),SUM('Indicator Data'!T58:U58))</f>
        <v>11.649999999999999</v>
      </c>
      <c r="J55" s="79">
        <f>I55/'Indicator Data'!BC58*1000000</f>
        <v>9.1899511631007282</v>
      </c>
      <c r="K55" s="77">
        <f t="shared" si="4"/>
        <v>0.2</v>
      </c>
      <c r="L55" s="77">
        <f>IF('Indicator Data'!V58="No data","x",ROUND(IF('Indicator Data'!V58&gt;L$195,10,IF('Indicator Data'!V58&lt;L$194,0,10-(L$195-'Indicator Data'!V58)/(L$195-L$194)*10)),1))</f>
        <v>0.1</v>
      </c>
      <c r="M55" s="78">
        <f t="shared" si="5"/>
        <v>0.2</v>
      </c>
      <c r="N55" s="80">
        <f t="shared" si="6"/>
        <v>3.7</v>
      </c>
      <c r="O55" s="92">
        <f>IF(AND('Indicator Data'!AK58="No data",'Indicator Data'!AL58="No data"),0,SUM('Indicator Data'!AK58:AM58)/1000)</f>
        <v>0</v>
      </c>
      <c r="P55" s="77">
        <f t="shared" si="7"/>
        <v>0</v>
      </c>
      <c r="Q55" s="81">
        <f>O55*1000/'Indicator Data'!BC58</f>
        <v>0</v>
      </c>
      <c r="R55" s="77">
        <f t="shared" si="8"/>
        <v>0</v>
      </c>
      <c r="S55" s="82">
        <f t="shared" si="9"/>
        <v>0</v>
      </c>
      <c r="T55" s="77">
        <f>IF('Indicator Data'!AB58="No data","x",ROUND(IF('Indicator Data'!AB58&gt;T$195,10,IF('Indicator Data'!AB58&lt;T$194,0,10-(T$195-'Indicator Data'!AB58)/(T$195-T$194)*10)),1))</f>
        <v>10</v>
      </c>
      <c r="U55" s="77">
        <f>IF('Indicator Data'!AA58="No data","x",ROUND(IF('Indicator Data'!AA58&gt;U$195,10,IF('Indicator Data'!AA58&lt;U$194,0,10-(U$195-'Indicator Data'!AA58)/(U$195-U$194)*10)),1))</f>
        <v>3.3</v>
      </c>
      <c r="V55" s="77">
        <f>IF('Indicator Data'!AE58="No data","x",ROUND(IF('Indicator Data'!AE58&gt;V$195,10,IF('Indicator Data'!AE58&lt;V$194,0,10-(V$195-'Indicator Data'!AE58)/(V$195-V$194)*10)),1))</f>
        <v>5.8</v>
      </c>
      <c r="W55" s="78">
        <f t="shared" si="15"/>
        <v>6.4</v>
      </c>
      <c r="X55" s="77">
        <f>IF('Indicator Data'!W58="No data","x",ROUND(IF('Indicator Data'!W58&gt;X$195,10,IF('Indicator Data'!W58&lt;X$194,0,10-(X$195-'Indicator Data'!W58)/(X$195-X$194)*10)),1))</f>
        <v>7</v>
      </c>
      <c r="Y55" s="77">
        <f>IF('Indicator Data'!X58="No data","x",ROUND(IF('Indicator Data'!X58&gt;Y$195,10,IF('Indicator Data'!X58&lt;Y$194,0,10-(Y$195-'Indicator Data'!X58)/(Y$195-Y$194)*10)),1))</f>
        <v>1.2</v>
      </c>
      <c r="Z55" s="78">
        <f t="shared" si="10"/>
        <v>4.0999999999999996</v>
      </c>
      <c r="AA55" s="92">
        <f>('Indicator Data'!AJ58+'Indicator Data'!AI58*0.5+'Indicator Data'!AH58*0.25)/1000</f>
        <v>0</v>
      </c>
      <c r="AB55" s="83">
        <f>AA55*1000/'Indicator Data'!BC58</f>
        <v>0</v>
      </c>
      <c r="AC55" s="78">
        <f t="shared" si="11"/>
        <v>0</v>
      </c>
      <c r="AD55" s="77">
        <f>IF('Indicator Data'!AN58="No data","x",ROUND(IF('Indicator Data'!AN58&lt;$AD$194,10,IF('Indicator Data'!AN58&gt;$AD$195,0,($AD$195-'Indicator Data'!AN58)/($AD$195-$AD$194)*10)),1))</f>
        <v>3.2</v>
      </c>
      <c r="AE55" s="77">
        <f>IF('Indicator Data'!AO58="No data","x",ROUND(IF('Indicator Data'!AO58&gt;$AE$195,10,IF('Indicator Data'!AO58&lt;$AE$194,0,10-($AE$195-'Indicator Data'!AO58)/($AE$195-$AE$194)*10)),1))</f>
        <v>0.7</v>
      </c>
      <c r="AF55" s="84" t="str">
        <f>IF('Indicator Data'!AP58="No data","x",ROUND(IF('Indicator Data'!AP58&gt;$AF$195,10,IF('Indicator Data'!AP58&lt;$AF$194,0,10-($AF$195-'Indicator Data'!AP58)/($AF$195-$AF$194)*10)),1))</f>
        <v>x</v>
      </c>
      <c r="AG55" s="84" t="str">
        <f>IF('Indicator Data'!AQ58="No data","x",ROUND(IF('Indicator Data'!AQ58&gt;$AG$195,10,IF('Indicator Data'!AQ58&lt;$AG$194,0,10-($AG$195-'Indicator Data'!AQ58)/($AG$195-$AG$194)*10)),1))</f>
        <v>x</v>
      </c>
      <c r="AH55" s="77" t="str">
        <f t="shared" si="12"/>
        <v>x</v>
      </c>
      <c r="AI55" s="78">
        <f t="shared" si="13"/>
        <v>2</v>
      </c>
      <c r="AJ55" s="85">
        <f t="shared" si="14"/>
        <v>3.5</v>
      </c>
      <c r="AK55" s="86">
        <f t="shared" si="16"/>
        <v>1.9</v>
      </c>
    </row>
    <row r="56" spans="1:37" s="4" customFormat="1" x14ac:dyDescent="0.25">
      <c r="A56" s="131" t="s">
        <v>101</v>
      </c>
      <c r="B56" s="63" t="s">
        <v>100</v>
      </c>
      <c r="C56" s="77">
        <f>ROUND(IF('Indicator Data'!Q59="No data",IF((0.1233*LN('Indicator Data'!BB59)-0.4559)&gt;C$195,0,IF((0.1233*LN('Indicator Data'!BB59)-0.4559)&lt;C$194,10,(C$195-(0.1233*LN('Indicator Data'!BB59)-0.4559))/(C$195-C$194)*10)),IF('Indicator Data'!Q59&gt;C$195,0,IF('Indicator Data'!Q59&lt;C$194,10,(C$195-'Indicator Data'!Q59)/(C$195-C$194)*10))),1)</f>
        <v>8.1999999999999993</v>
      </c>
      <c r="D56" s="77" t="str">
        <f>IF('Indicator Data'!R59="No data","x",ROUND((IF(LOG('Indicator Data'!R59*1000)&gt;D$195,10,IF(LOG('Indicator Data'!R59*1000)&lt;D$194,0,10-(D$195-LOG('Indicator Data'!R59*1000))/(D$195-D$194)*10))),1))</f>
        <v>x</v>
      </c>
      <c r="E56" s="78">
        <f t="shared" si="2"/>
        <v>8.1999999999999993</v>
      </c>
      <c r="F56" s="77" t="str">
        <f>IF('Indicator Data'!AF59="No data","x",ROUND(IF('Indicator Data'!AF59&gt;F$195,10,IF('Indicator Data'!AF59&lt;F$194,0,10-(F$195-'Indicator Data'!AF59)/(F$195-F$194)*10)),1))</f>
        <v>x</v>
      </c>
      <c r="G56" s="77" t="str">
        <f>IF('Indicator Data'!AG59="No data","x",ROUND(IF('Indicator Data'!AG59&gt;G$195,10,IF('Indicator Data'!AG59&lt;G$194,0,10-(G$195-'Indicator Data'!AG59)/(G$195-G$194)*10)),1))</f>
        <v>x</v>
      </c>
      <c r="H56" s="78" t="str">
        <f t="shared" si="3"/>
        <v>x</v>
      </c>
      <c r="I56" s="79">
        <f>SUM(IF('Indicator Data'!S59=0,0,'Indicator Data'!S59/1000000),SUM('Indicator Data'!T59:U59))</f>
        <v>42.526454999999999</v>
      </c>
      <c r="J56" s="79">
        <f>I56/'Indicator Data'!BC59*1000000</f>
        <v>8.3214795035421592</v>
      </c>
      <c r="K56" s="77">
        <f t="shared" si="4"/>
        <v>0.2</v>
      </c>
      <c r="L56" s="77" t="str">
        <f>IF('Indicator Data'!V59="No data","x",ROUND(IF('Indicator Data'!V59&gt;L$195,10,IF('Indicator Data'!V59&lt;L$194,0,10-(L$195-'Indicator Data'!V59)/(L$195-L$194)*10)),1))</f>
        <v>x</v>
      </c>
      <c r="M56" s="78">
        <f t="shared" si="5"/>
        <v>0.2</v>
      </c>
      <c r="N56" s="80">
        <f t="shared" si="6"/>
        <v>5.5</v>
      </c>
      <c r="O56" s="92">
        <f>IF(AND('Indicator Data'!AK59="No data",'Indicator Data'!AL59="No data"),0,SUM('Indicator Data'!AK59:AM59)/1000)</f>
        <v>2.86</v>
      </c>
      <c r="P56" s="77">
        <f t="shared" si="7"/>
        <v>1.5</v>
      </c>
      <c r="Q56" s="81">
        <f>O56*1000/'Indicator Data'!BC59</f>
        <v>5.5963826235059025E-4</v>
      </c>
      <c r="R56" s="77">
        <f t="shared" si="8"/>
        <v>2.8</v>
      </c>
      <c r="S56" s="82">
        <f t="shared" si="9"/>
        <v>2.2000000000000002</v>
      </c>
      <c r="T56" s="77">
        <f>IF('Indicator Data'!AB59="No data","x",ROUND(IF('Indicator Data'!AB59&gt;T$195,10,IF('Indicator Data'!AB59&lt;T$194,0,10-(T$195-'Indicator Data'!AB59)/(T$195-T$194)*10)),1))</f>
        <v>1.2</v>
      </c>
      <c r="U56" s="77">
        <f>IF('Indicator Data'!AA59="No data","x",ROUND(IF('Indicator Data'!AA59&gt;U$195,10,IF('Indicator Data'!AA59&lt;U$194,0,10-(U$195-'Indicator Data'!AA59)/(U$195-U$194)*10)),1))</f>
        <v>1.3</v>
      </c>
      <c r="V56" s="77">
        <f>IF('Indicator Data'!AE59="No data","x",ROUND(IF('Indicator Data'!AE59&gt;V$195,10,IF('Indicator Data'!AE59&lt;V$194,0,10-(V$195-'Indicator Data'!AE59)/(V$195-V$194)*10)),1))</f>
        <v>0.3</v>
      </c>
      <c r="W56" s="78">
        <f t="shared" si="15"/>
        <v>0.9</v>
      </c>
      <c r="X56" s="77">
        <f>IF('Indicator Data'!W59="No data","x",ROUND(IF('Indicator Data'!W59&gt;X$195,10,IF('Indicator Data'!W59&lt;X$194,0,10-(X$195-'Indicator Data'!W59)/(X$195-X$194)*10)),1))</f>
        <v>3.4</v>
      </c>
      <c r="Y56" s="77">
        <f>IF('Indicator Data'!X59="No data","x",ROUND(IF('Indicator Data'!X59&gt;Y$195,10,IF('Indicator Data'!X59&lt;Y$194,0,10-(Y$195-'Indicator Data'!X59)/(Y$195-Y$194)*10)),1))</f>
        <v>8.6</v>
      </c>
      <c r="Z56" s="78">
        <f t="shared" si="10"/>
        <v>6</v>
      </c>
      <c r="AA56" s="92">
        <f>('Indicator Data'!AJ59+'Indicator Data'!AI59*0.5+'Indicator Data'!AH59*0.25)/1000</f>
        <v>0</v>
      </c>
      <c r="AB56" s="83">
        <f>AA56*1000/'Indicator Data'!BC59</f>
        <v>0</v>
      </c>
      <c r="AC56" s="78">
        <f t="shared" si="11"/>
        <v>0</v>
      </c>
      <c r="AD56" s="77">
        <f>IF('Indicator Data'!AN59="No data","x",ROUND(IF('Indicator Data'!AN59&lt;$AD$194,10,IF('Indicator Data'!AN59&gt;$AD$195,0,($AD$195-'Indicator Data'!AN59)/($AD$195-$AD$194)*10)),1))</f>
        <v>6.8</v>
      </c>
      <c r="AE56" s="77">
        <f>IF('Indicator Data'!AO59="No data","x",ROUND(IF('Indicator Data'!AO59&gt;$AE$195,10,IF('Indicator Data'!AO59&lt;$AE$194,0,10-($AE$195-'Indicator Data'!AO59)/($AE$195-$AE$194)*10)),1))</f>
        <v>7.9</v>
      </c>
      <c r="AF56" s="84" t="str">
        <f>IF('Indicator Data'!AP59="No data","x",ROUND(IF('Indicator Data'!AP59&gt;$AF$195,10,IF('Indicator Data'!AP59&lt;$AF$194,0,10-($AF$195-'Indicator Data'!AP59)/($AF$195-$AF$194)*10)),1))</f>
        <v>x</v>
      </c>
      <c r="AG56" s="84" t="str">
        <f>IF('Indicator Data'!AQ59="No data","x",ROUND(IF('Indicator Data'!AQ59&gt;$AG$195,10,IF('Indicator Data'!AQ59&lt;$AG$194,0,10-($AG$195-'Indicator Data'!AQ59)/($AG$195-$AG$194)*10)),1))</f>
        <v>x</v>
      </c>
      <c r="AH56" s="77" t="str">
        <f t="shared" si="12"/>
        <v>x</v>
      </c>
      <c r="AI56" s="78">
        <f t="shared" si="13"/>
        <v>7.4</v>
      </c>
      <c r="AJ56" s="85">
        <f t="shared" si="14"/>
        <v>4.3</v>
      </c>
      <c r="AK56" s="86">
        <f t="shared" si="16"/>
        <v>3.3</v>
      </c>
    </row>
    <row r="57" spans="1:37" s="4" customFormat="1" x14ac:dyDescent="0.25">
      <c r="A57" s="131" t="s">
        <v>103</v>
      </c>
      <c r="B57" s="63" t="s">
        <v>102</v>
      </c>
      <c r="C57" s="77">
        <f>ROUND(IF('Indicator Data'!Q60="No data",IF((0.1233*LN('Indicator Data'!BB60)-0.4559)&gt;C$195,0,IF((0.1233*LN('Indicator Data'!BB60)-0.4559)&lt;C$194,10,(C$195-(0.1233*LN('Indicator Data'!BB60)-0.4559))/(C$195-C$194)*10)),IF('Indicator Data'!Q60&gt;C$195,0,IF('Indicator Data'!Q60&lt;C$194,10,(C$195-'Indicator Data'!Q60)/(C$195-C$194)*10))),1)</f>
        <v>1.3</v>
      </c>
      <c r="D57" s="77" t="str">
        <f>IF('Indicator Data'!R60="No data","x",ROUND((IF(LOG('Indicator Data'!R60*1000)&gt;D$195,10,IF(LOG('Indicator Data'!R60*1000)&lt;D$194,0,10-(D$195-LOG('Indicator Data'!R60*1000))/(D$195-D$194)*10))),1))</f>
        <v>x</v>
      </c>
      <c r="E57" s="78">
        <f t="shared" si="2"/>
        <v>1.3</v>
      </c>
      <c r="F57" s="77">
        <f>IF('Indicator Data'!AF60="No data","x",ROUND(IF('Indicator Data'!AF60&gt;F$195,10,IF('Indicator Data'!AF60&lt;F$194,0,10-(F$195-'Indicator Data'!AF60)/(F$195-F$194)*10)),1))</f>
        <v>1.7</v>
      </c>
      <c r="G57" s="77">
        <f>IF('Indicator Data'!AG60="No data","x",ROUND(IF('Indicator Data'!AG60&gt;G$195,10,IF('Indicator Data'!AG60&lt;G$194,0,10-(G$195-'Indicator Data'!AG60)/(G$195-G$194)*10)),1))</f>
        <v>2</v>
      </c>
      <c r="H57" s="78">
        <f t="shared" si="3"/>
        <v>1.9</v>
      </c>
      <c r="I57" s="79">
        <f>SUM(IF('Indicator Data'!S60=0,0,'Indicator Data'!S60/1000000),SUM('Indicator Data'!T60:U60))</f>
        <v>2.3229E-2</v>
      </c>
      <c r="J57" s="79">
        <f>I57/'Indicator Data'!BC60*1000000</f>
        <v>1.7658193207042296E-2</v>
      </c>
      <c r="K57" s="77">
        <f t="shared" si="4"/>
        <v>0</v>
      </c>
      <c r="L57" s="77" t="str">
        <f>IF('Indicator Data'!V60="No data","x",ROUND(IF('Indicator Data'!V60&gt;L$195,10,IF('Indicator Data'!V60&lt;L$194,0,10-(L$195-'Indicator Data'!V60)/(L$195-L$194)*10)),1))</f>
        <v>x</v>
      </c>
      <c r="M57" s="78">
        <f t="shared" si="5"/>
        <v>0</v>
      </c>
      <c r="N57" s="80">
        <f t="shared" si="6"/>
        <v>1.1000000000000001</v>
      </c>
      <c r="O57" s="92">
        <f>IF(AND('Indicator Data'!AK60="No data",'Indicator Data'!AL60="No data"),0,SUM('Indicator Data'!AK60:AM60)/1000)</f>
        <v>0.41099999999999998</v>
      </c>
      <c r="P57" s="77">
        <f t="shared" si="7"/>
        <v>0</v>
      </c>
      <c r="Q57" s="81">
        <f>O57*1000/'Indicator Data'!BC60</f>
        <v>3.1243348435552041E-4</v>
      </c>
      <c r="R57" s="77">
        <f t="shared" si="8"/>
        <v>2.4</v>
      </c>
      <c r="S57" s="82">
        <f t="shared" si="9"/>
        <v>1.2</v>
      </c>
      <c r="T57" s="77">
        <f>IF('Indicator Data'!AB60="No data","x",ROUND(IF('Indicator Data'!AB60&gt;T$195,10,IF('Indicator Data'!AB60&lt;T$194,0,10-(T$195-'Indicator Data'!AB60)/(T$195-T$194)*10)),1))</f>
        <v>2.6</v>
      </c>
      <c r="U57" s="77">
        <f>IF('Indicator Data'!AA60="No data","x",ROUND(IF('Indicator Data'!AA60&gt;U$195,10,IF('Indicator Data'!AA60&lt;U$194,0,10-(U$195-'Indicator Data'!AA60)/(U$195-U$194)*10)),1))</f>
        <v>0.3</v>
      </c>
      <c r="V57" s="77" t="str">
        <f>IF('Indicator Data'!AE60="No data","x",ROUND(IF('Indicator Data'!AE60&gt;V$195,10,IF('Indicator Data'!AE60&lt;V$194,0,10-(V$195-'Indicator Data'!AE60)/(V$195-V$194)*10)),1))</f>
        <v>x</v>
      </c>
      <c r="W57" s="78">
        <f t="shared" si="15"/>
        <v>1.5</v>
      </c>
      <c r="X57" s="77">
        <f>IF('Indicator Data'!W60="No data","x",ROUND(IF('Indicator Data'!W60&gt;X$195,10,IF('Indicator Data'!W60&lt;X$194,0,10-(X$195-'Indicator Data'!W60)/(X$195-X$194)*10)),1))</f>
        <v>0.2</v>
      </c>
      <c r="Y57" s="77" t="str">
        <f>IF('Indicator Data'!X60="No data","x",ROUND(IF('Indicator Data'!X60&gt;Y$195,10,IF('Indicator Data'!X60&lt;Y$194,0,10-(Y$195-'Indicator Data'!X60)/(Y$195-Y$194)*10)),1))</f>
        <v>x</v>
      </c>
      <c r="Z57" s="78">
        <f t="shared" si="10"/>
        <v>0.2</v>
      </c>
      <c r="AA57" s="92">
        <f>('Indicator Data'!AJ60+'Indicator Data'!AI60*0.5+'Indicator Data'!AH60*0.25)/1000</f>
        <v>0</v>
      </c>
      <c r="AB57" s="83">
        <f>AA57*1000/'Indicator Data'!BC60</f>
        <v>0</v>
      </c>
      <c r="AC57" s="78">
        <f t="shared" si="11"/>
        <v>0</v>
      </c>
      <c r="AD57" s="77">
        <f>IF('Indicator Data'!AN60="No data","x",ROUND(IF('Indicator Data'!AN60&lt;$AD$194,10,IF('Indicator Data'!AN60&gt;$AD$195,0,($AD$195-'Indicator Data'!AN60)/($AD$195-$AD$194)*10)),1))</f>
        <v>2.8</v>
      </c>
      <c r="AE57" s="77">
        <f>IF('Indicator Data'!AO60="No data","x",ROUND(IF('Indicator Data'!AO60&gt;$AE$195,10,IF('Indicator Data'!AO60&lt;$AE$194,0,10-($AE$195-'Indicator Data'!AO60)/($AE$195-$AE$194)*10)),1))</f>
        <v>0</v>
      </c>
      <c r="AF57" s="84">
        <f>IF('Indicator Data'!AP60="No data","x",ROUND(IF('Indicator Data'!AP60&gt;$AF$195,10,IF('Indicator Data'!AP60&lt;$AF$194,0,10-($AF$195-'Indicator Data'!AP60)/($AF$195-$AF$194)*10)),1))</f>
        <v>2</v>
      </c>
      <c r="AG57" s="84">
        <f>IF('Indicator Data'!AQ60="No data","x",ROUND(IF('Indicator Data'!AQ60&gt;$AG$195,10,IF('Indicator Data'!AQ60&lt;$AG$194,0,10-($AG$195-'Indicator Data'!AQ60)/($AG$195-$AG$194)*10)),1))</f>
        <v>3.7</v>
      </c>
      <c r="AH57" s="77">
        <f t="shared" si="12"/>
        <v>2.2999999999999998</v>
      </c>
      <c r="AI57" s="78">
        <f t="shared" si="13"/>
        <v>1.7</v>
      </c>
      <c r="AJ57" s="85">
        <f t="shared" si="14"/>
        <v>0.9</v>
      </c>
      <c r="AK57" s="86">
        <f t="shared" si="16"/>
        <v>1.1000000000000001</v>
      </c>
    </row>
    <row r="58" spans="1:37" s="4" customFormat="1" x14ac:dyDescent="0.25">
      <c r="A58" s="131" t="s">
        <v>105</v>
      </c>
      <c r="B58" s="63" t="s">
        <v>104</v>
      </c>
      <c r="C58" s="77">
        <f>ROUND(IF('Indicator Data'!Q61="No data",IF((0.1233*LN('Indicator Data'!BB61)-0.4559)&gt;C$195,0,IF((0.1233*LN('Indicator Data'!BB61)-0.4559)&lt;C$194,10,(C$195-(0.1233*LN('Indicator Data'!BB61)-0.4559))/(C$195-C$194)*10)),IF('Indicator Data'!Q61&gt;C$195,0,IF('Indicator Data'!Q61&lt;C$194,10,(C$195-'Indicator Data'!Q61)/(C$195-C$194)*10))),1)</f>
        <v>7.7</v>
      </c>
      <c r="D58" s="77">
        <f>IF('Indicator Data'!R61="No data","x",ROUND((IF(LOG('Indicator Data'!R61*1000)&gt;D$195,10,IF(LOG('Indicator Data'!R61*1000)&lt;D$194,0,10-(D$195-LOG('Indicator Data'!R61*1000))/(D$195-D$194)*10))),1))</f>
        <v>10</v>
      </c>
      <c r="E58" s="78">
        <f t="shared" si="2"/>
        <v>9.1999999999999993</v>
      </c>
      <c r="F58" s="77">
        <f>IF('Indicator Data'!AF61="No data","x",ROUND(IF('Indicator Data'!AF61&gt;F$195,10,IF('Indicator Data'!AF61&lt;F$194,0,10-(F$195-'Indicator Data'!AF61)/(F$195-F$194)*10)),1))</f>
        <v>6.6</v>
      </c>
      <c r="G58" s="77">
        <f>IF('Indicator Data'!AG61="No data","x",ROUND(IF('Indicator Data'!AG61&gt;G$195,10,IF('Indicator Data'!AG61&lt;G$194,0,10-(G$195-'Indicator Data'!AG61)/(G$195-G$194)*10)),1))</f>
        <v>2</v>
      </c>
      <c r="H58" s="78">
        <f t="shared" si="3"/>
        <v>4.3</v>
      </c>
      <c r="I58" s="79">
        <f>SUM(IF('Indicator Data'!S61=0,0,'Indicator Data'!S61/1000000),SUM('Indicator Data'!T61:U61))</f>
        <v>6595.9069570000001</v>
      </c>
      <c r="J58" s="79">
        <f>I58/'Indicator Data'!BC61*1000000</f>
        <v>62.843634114932676</v>
      </c>
      <c r="K58" s="77">
        <f t="shared" si="4"/>
        <v>1.3</v>
      </c>
      <c r="L58" s="77">
        <f>IF('Indicator Data'!V61="No data","x",ROUND(IF('Indicator Data'!V61&gt;L$195,10,IF('Indicator Data'!V61&lt;L$194,0,10-(L$195-'Indicator Data'!V61)/(L$195-L$194)*10)),1))</f>
        <v>3.8</v>
      </c>
      <c r="M58" s="78">
        <f t="shared" si="5"/>
        <v>2.6</v>
      </c>
      <c r="N58" s="80">
        <f t="shared" si="6"/>
        <v>6.3</v>
      </c>
      <c r="O58" s="92">
        <f>IF(AND('Indicator Data'!AK61="No data",'Indicator Data'!AL61="No data"),0,SUM('Indicator Data'!AK61:AM61)/1000)</f>
        <v>2137.5729999999999</v>
      </c>
      <c r="P58" s="77">
        <f t="shared" si="7"/>
        <v>10</v>
      </c>
      <c r="Q58" s="81">
        <f>O58*1000/'Indicator Data'!BC61</f>
        <v>2.0366093151662237E-2</v>
      </c>
      <c r="R58" s="77">
        <f t="shared" si="8"/>
        <v>6.7</v>
      </c>
      <c r="S58" s="82">
        <f t="shared" si="9"/>
        <v>8.4</v>
      </c>
      <c r="T58" s="77">
        <f>IF('Indicator Data'!AB61="No data","x",ROUND(IF('Indicator Data'!AB61&gt;T$195,10,IF('Indicator Data'!AB61&lt;T$194,0,10-(T$195-'Indicator Data'!AB61)/(T$195-T$194)*10)),1))</f>
        <v>2.2000000000000002</v>
      </c>
      <c r="U58" s="77">
        <f>IF('Indicator Data'!AA61="No data","x",ROUND(IF('Indicator Data'!AA61&gt;U$195,10,IF('Indicator Data'!AA61&lt;U$194,0,10-(U$195-'Indicator Data'!AA61)/(U$195-U$194)*10)),1))</f>
        <v>3.2</v>
      </c>
      <c r="V58" s="77">
        <f>IF('Indicator Data'!AE61="No data","x",ROUND(IF('Indicator Data'!AE61&gt;V$195,10,IF('Indicator Data'!AE61&lt;V$194,0,10-(V$195-'Indicator Data'!AE61)/(V$195-V$194)*10)),1))</f>
        <v>4</v>
      </c>
      <c r="W58" s="78">
        <f t="shared" si="15"/>
        <v>3.1</v>
      </c>
      <c r="X58" s="77">
        <f>IF('Indicator Data'!W61="No data","x",ROUND(IF('Indicator Data'!W61&gt;X$195,10,IF('Indicator Data'!W61&lt;X$194,0,10-(X$195-'Indicator Data'!W61)/(X$195-X$194)*10)),1))</f>
        <v>4.5</v>
      </c>
      <c r="Y58" s="77">
        <f>IF('Indicator Data'!X61="No data","x",ROUND(IF('Indicator Data'!X61&gt;Y$195,10,IF('Indicator Data'!X61&lt;Y$194,0,10-(Y$195-'Indicator Data'!X61)/(Y$195-Y$194)*10)),1))</f>
        <v>5.2</v>
      </c>
      <c r="Z58" s="78">
        <f t="shared" si="10"/>
        <v>4.9000000000000004</v>
      </c>
      <c r="AA58" s="92">
        <f>('Indicator Data'!AJ61+'Indicator Data'!AI61*0.5+'Indicator Data'!AH61*0.25)/1000</f>
        <v>123.28700000000001</v>
      </c>
      <c r="AB58" s="83">
        <f>AA58*1000/'Indicator Data'!BC61</f>
        <v>1.1746380247079197E-3</v>
      </c>
      <c r="AC58" s="78">
        <f t="shared" si="11"/>
        <v>0.1</v>
      </c>
      <c r="AD58" s="77">
        <f>IF('Indicator Data'!AN61="No data","x",ROUND(IF('Indicator Data'!AN61&lt;$AD$194,10,IF('Indicator Data'!AN61&gt;$AD$195,0,($AD$195-'Indicator Data'!AN61)/($AD$195-$AD$194)*10)),1))</f>
        <v>6.8</v>
      </c>
      <c r="AE58" s="77">
        <f>IF('Indicator Data'!AO61="No data","x",ROUND(IF('Indicator Data'!AO61&gt;$AE$195,10,IF('Indicator Data'!AO61&lt;$AE$194,0,10-($AE$195-'Indicator Data'!AO61)/($AE$195-$AE$194)*10)),1))</f>
        <v>7.9</v>
      </c>
      <c r="AF58" s="84">
        <f>IF('Indicator Data'!AP61="No data","x",ROUND(IF('Indicator Data'!AP61&gt;$AF$195,10,IF('Indicator Data'!AP61&lt;$AF$194,0,10-($AF$195-'Indicator Data'!AP61)/($AF$195-$AF$194)*10)),1))</f>
        <v>5.8</v>
      </c>
      <c r="AG58" s="84">
        <f>IF('Indicator Data'!AQ61="No data","x",ROUND(IF('Indicator Data'!AQ61&gt;$AG$195,10,IF('Indicator Data'!AQ61&lt;$AG$194,0,10-($AG$195-'Indicator Data'!AQ61)/($AG$195-$AG$194)*10)),1))</f>
        <v>4.5</v>
      </c>
      <c r="AH58" s="77">
        <f t="shared" si="12"/>
        <v>5.5</v>
      </c>
      <c r="AI58" s="78">
        <f t="shared" si="13"/>
        <v>6.7</v>
      </c>
      <c r="AJ58" s="85">
        <f t="shared" si="14"/>
        <v>4.0999999999999996</v>
      </c>
      <c r="AK58" s="86">
        <f t="shared" si="16"/>
        <v>6.8</v>
      </c>
    </row>
    <row r="59" spans="1:37" s="4" customFormat="1" x14ac:dyDescent="0.25">
      <c r="A59" s="131" t="s">
        <v>107</v>
      </c>
      <c r="B59" s="63" t="s">
        <v>106</v>
      </c>
      <c r="C59" s="77">
        <f>ROUND(IF('Indicator Data'!Q62="No data",IF((0.1233*LN('Indicator Data'!BB62)-0.4559)&gt;C$195,0,IF((0.1233*LN('Indicator Data'!BB62)-0.4559)&lt;C$194,10,(C$195-(0.1233*LN('Indicator Data'!BB62)-0.4559))/(C$195-C$194)*10)),IF('Indicator Data'!Q62&gt;C$195,0,IF('Indicator Data'!Q62&lt;C$194,10,(C$195-'Indicator Data'!Q62)/(C$195-C$194)*10))),1)</f>
        <v>3.3</v>
      </c>
      <c r="D59" s="77" t="str">
        <f>IF('Indicator Data'!R62="No data","x",ROUND((IF(LOG('Indicator Data'!R62*1000)&gt;D$195,10,IF(LOG('Indicator Data'!R62*1000)&lt;D$194,0,10-(D$195-LOG('Indicator Data'!R62*1000))/(D$195-D$194)*10))),1))</f>
        <v>x</v>
      </c>
      <c r="E59" s="78">
        <f t="shared" si="2"/>
        <v>3.3</v>
      </c>
      <c r="F59" s="77">
        <f>IF('Indicator Data'!AF62="No data","x",ROUND(IF('Indicator Data'!AF62&gt;F$195,10,IF('Indicator Data'!AF62&lt;F$194,0,10-(F$195-'Indicator Data'!AF62)/(F$195-F$194)*10)),1))</f>
        <v>4.8</v>
      </c>
      <c r="G59" s="77">
        <f>IF('Indicator Data'!AG62="No data","x",ROUND(IF('Indicator Data'!AG62&gt;G$195,10,IF('Indicator Data'!AG62&lt;G$194,0,10-(G$195-'Indicator Data'!AG62)/(G$195-G$194)*10)),1))</f>
        <v>4.4000000000000004</v>
      </c>
      <c r="H59" s="78">
        <f t="shared" si="3"/>
        <v>4.5999999999999996</v>
      </c>
      <c r="I59" s="79">
        <f>SUM(IF('Indicator Data'!S62=0,0,'Indicator Data'!S62/1000000),SUM('Indicator Data'!T62:U62))</f>
        <v>198.081886</v>
      </c>
      <c r="J59" s="79">
        <f>I59/'Indicator Data'!BC62*1000000</f>
        <v>218.75367033976733</v>
      </c>
      <c r="K59" s="77">
        <f t="shared" si="4"/>
        <v>4.4000000000000004</v>
      </c>
      <c r="L59" s="77">
        <f>IF('Indicator Data'!V62="No data","x",ROUND(IF('Indicator Data'!V62&gt;L$195,10,IF('Indicator Data'!V62&lt;L$194,0,10-(L$195-'Indicator Data'!V62)/(L$195-L$194)*10)),1))</f>
        <v>1.6</v>
      </c>
      <c r="M59" s="78">
        <f t="shared" si="5"/>
        <v>3</v>
      </c>
      <c r="N59" s="80">
        <f t="shared" si="6"/>
        <v>3.6</v>
      </c>
      <c r="O59" s="92">
        <f>IF(AND('Indicator Data'!AK62="No data",'Indicator Data'!AL62="No data"),0,SUM('Indicator Data'!AK62:AM62)/1000)</f>
        <v>1.0999999999999999E-2</v>
      </c>
      <c r="P59" s="77">
        <f t="shared" si="7"/>
        <v>0</v>
      </c>
      <c r="Q59" s="81">
        <f>O59*1000/'Indicator Data'!BC62</f>
        <v>1.2147957707437422E-5</v>
      </c>
      <c r="R59" s="77">
        <f t="shared" si="8"/>
        <v>0</v>
      </c>
      <c r="S59" s="82">
        <f t="shared" si="9"/>
        <v>0</v>
      </c>
      <c r="T59" s="77">
        <f>IF('Indicator Data'!AB62="No data","x",ROUND(IF('Indicator Data'!AB62&gt;T$195,10,IF('Indicator Data'!AB62&lt;T$194,0,10-(T$195-'Indicator Data'!AB62)/(T$195-T$194)*10)),1))</f>
        <v>0.2</v>
      </c>
      <c r="U59" s="77">
        <f>IF('Indicator Data'!AA62="No data","x",ROUND(IF('Indicator Data'!AA62&gt;U$195,10,IF('Indicator Data'!AA62&lt;U$194,0,10-(U$195-'Indicator Data'!AA62)/(U$195-U$194)*10)),1))</f>
        <v>1.1000000000000001</v>
      </c>
      <c r="V59" s="77" t="str">
        <f>IF('Indicator Data'!AE62="No data","x",ROUND(IF('Indicator Data'!AE62&gt;V$195,10,IF('Indicator Data'!AE62&lt;V$194,0,10-(V$195-'Indicator Data'!AE62)/(V$195-V$194)*10)),1))</f>
        <v>x</v>
      </c>
      <c r="W59" s="78">
        <f t="shared" si="15"/>
        <v>0.7</v>
      </c>
      <c r="X59" s="77">
        <f>IF('Indicator Data'!W62="No data","x",ROUND(IF('Indicator Data'!W62&gt;X$195,10,IF('Indicator Data'!W62&lt;X$194,0,10-(X$195-'Indicator Data'!W62)/(X$195-X$194)*10)),1))</f>
        <v>1.7</v>
      </c>
      <c r="Y59" s="77" t="str">
        <f>IF('Indicator Data'!X62="No data","x",ROUND(IF('Indicator Data'!X62&gt;Y$195,10,IF('Indicator Data'!X62&lt;Y$194,0,10-(Y$195-'Indicator Data'!X62)/(Y$195-Y$194)*10)),1))</f>
        <v>x</v>
      </c>
      <c r="Z59" s="78">
        <f t="shared" si="10"/>
        <v>1.7</v>
      </c>
      <c r="AA59" s="92">
        <f>('Indicator Data'!AJ62+'Indicator Data'!AI62*0.5+'Indicator Data'!AH62*0.25)/1000</f>
        <v>178.7</v>
      </c>
      <c r="AB59" s="83">
        <f>AA59*1000/'Indicator Data'!BC62</f>
        <v>0.19734909475627885</v>
      </c>
      <c r="AC59" s="78">
        <f t="shared" si="11"/>
        <v>10</v>
      </c>
      <c r="AD59" s="77">
        <f>IF('Indicator Data'!AN62="No data","x",ROUND(IF('Indicator Data'!AN62&lt;$AD$194,10,IF('Indicator Data'!AN62&gt;$AD$195,0,($AD$195-'Indicator Data'!AN62)/($AD$195-$AD$194)*10)),1))</f>
        <v>3.6</v>
      </c>
      <c r="AE59" s="77">
        <f>IF('Indicator Data'!AO62="No data","x",ROUND(IF('Indicator Data'!AO62&gt;$AE$195,10,IF('Indicator Data'!AO62&lt;$AE$194,0,10-($AE$195-'Indicator Data'!AO62)/($AE$195-$AE$194)*10)),1))</f>
        <v>0</v>
      </c>
      <c r="AF59" s="84">
        <f>IF('Indicator Data'!AP62="No data","x",ROUND(IF('Indicator Data'!AP62&gt;$AF$195,10,IF('Indicator Data'!AP62&lt;$AF$194,0,10-($AF$195-'Indicator Data'!AP62)/($AF$195-$AF$194)*10)),1))</f>
        <v>4.5999999999999996</v>
      </c>
      <c r="AG59" s="84">
        <f>IF('Indicator Data'!AQ62="No data","x",ROUND(IF('Indicator Data'!AQ62&gt;$AG$195,10,IF('Indicator Data'!AQ62&lt;$AG$194,0,10-($AG$195-'Indicator Data'!AQ62)/($AG$195-$AG$194)*10)),1))</f>
        <v>4.2</v>
      </c>
      <c r="AH59" s="77">
        <f t="shared" si="12"/>
        <v>4.5</v>
      </c>
      <c r="AI59" s="78">
        <f t="shared" si="13"/>
        <v>2.7</v>
      </c>
      <c r="AJ59" s="85">
        <f t="shared" si="14"/>
        <v>5.6</v>
      </c>
      <c r="AK59" s="86">
        <f t="shared" si="16"/>
        <v>3.3</v>
      </c>
    </row>
    <row r="60" spans="1:37" s="4" customFormat="1" x14ac:dyDescent="0.25">
      <c r="A60" s="131" t="s">
        <v>109</v>
      </c>
      <c r="B60" s="63" t="s">
        <v>108</v>
      </c>
      <c r="C60" s="77">
        <f>ROUND(IF('Indicator Data'!Q63="No data",IF((0.1233*LN('Indicator Data'!BB63)-0.4559)&gt;C$195,0,IF((0.1233*LN('Indicator Data'!BB63)-0.4559)&lt;C$194,10,(C$195-(0.1233*LN('Indicator Data'!BB63)-0.4559))/(C$195-C$194)*10)),IF('Indicator Data'!Q63&gt;C$195,0,IF('Indicator Data'!Q63&lt;C$194,10,(C$195-'Indicator Data'!Q63)/(C$195-C$194)*10))),1)</f>
        <v>0.8</v>
      </c>
      <c r="D60" s="77" t="str">
        <f>IF('Indicator Data'!R63="No data","x",ROUND((IF(LOG('Indicator Data'!R63*1000)&gt;D$195,10,IF(LOG('Indicator Data'!R63*1000)&lt;D$194,0,10-(D$195-LOG('Indicator Data'!R63*1000))/(D$195-D$194)*10))),1))</f>
        <v>x</v>
      </c>
      <c r="E60" s="78">
        <f t="shared" si="2"/>
        <v>0.8</v>
      </c>
      <c r="F60" s="77">
        <f>IF('Indicator Data'!AF63="No data","x",ROUND(IF('Indicator Data'!AF63&gt;F$195,10,IF('Indicator Data'!AF63&lt;F$194,0,10-(F$195-'Indicator Data'!AF63)/(F$195-F$194)*10)),1))</f>
        <v>0.8</v>
      </c>
      <c r="G60" s="77">
        <f>IF('Indicator Data'!AG63="No data","x",ROUND(IF('Indicator Data'!AG63&gt;G$195,10,IF('Indicator Data'!AG63&lt;G$194,0,10-(G$195-'Indicator Data'!AG63)/(G$195-G$194)*10)),1))</f>
        <v>0.5</v>
      </c>
      <c r="H60" s="78">
        <f t="shared" si="3"/>
        <v>0.7</v>
      </c>
      <c r="I60" s="79">
        <f>SUM(IF('Indicator Data'!S63=0,0,'Indicator Data'!S63/1000000),SUM('Indicator Data'!T63:U63))</f>
        <v>0</v>
      </c>
      <c r="J60" s="79">
        <f>I60/'Indicator Data'!BC63*1000000</f>
        <v>0</v>
      </c>
      <c r="K60" s="77">
        <f t="shared" si="4"/>
        <v>0</v>
      </c>
      <c r="L60" s="77" t="str">
        <f>IF('Indicator Data'!V63="No data","x",ROUND(IF('Indicator Data'!V63&gt;L$195,10,IF('Indicator Data'!V63&lt;L$194,0,10-(L$195-'Indicator Data'!V63)/(L$195-L$194)*10)),1))</f>
        <v>x</v>
      </c>
      <c r="M60" s="78">
        <f t="shared" si="5"/>
        <v>0</v>
      </c>
      <c r="N60" s="80">
        <f t="shared" si="6"/>
        <v>0.6</v>
      </c>
      <c r="O60" s="92">
        <f>IF(AND('Indicator Data'!AK63="No data",'Indicator Data'!AL63="No data"),0,SUM('Indicator Data'!AK63:AM63)/1000)</f>
        <v>20.805</v>
      </c>
      <c r="P60" s="77">
        <f t="shared" si="7"/>
        <v>4.4000000000000004</v>
      </c>
      <c r="Q60" s="81">
        <f>O60*1000/'Indicator Data'!BC63</f>
        <v>3.7749693674980307E-3</v>
      </c>
      <c r="R60" s="77">
        <f t="shared" si="8"/>
        <v>4.4000000000000004</v>
      </c>
      <c r="S60" s="82">
        <f t="shared" si="9"/>
        <v>4.4000000000000004</v>
      </c>
      <c r="T60" s="77" t="str">
        <f>IF('Indicator Data'!AB63="No data","x",ROUND(IF('Indicator Data'!AB63&gt;T$195,10,IF('Indicator Data'!AB63&lt;T$194,0,10-(T$195-'Indicator Data'!AB63)/(T$195-T$194)*10)),1))</f>
        <v>x</v>
      </c>
      <c r="U60" s="77">
        <f>IF('Indicator Data'!AA63="No data","x",ROUND(IF('Indicator Data'!AA63&gt;U$195,10,IF('Indicator Data'!AA63&lt;U$194,0,10-(U$195-'Indicator Data'!AA63)/(U$195-U$194)*10)),1))</f>
        <v>0.1</v>
      </c>
      <c r="V60" s="77" t="str">
        <f>IF('Indicator Data'!AE63="No data","x",ROUND(IF('Indicator Data'!AE63&gt;V$195,10,IF('Indicator Data'!AE63&lt;V$194,0,10-(V$195-'Indicator Data'!AE63)/(V$195-V$194)*10)),1))</f>
        <v>x</v>
      </c>
      <c r="W60" s="78">
        <f t="shared" si="15"/>
        <v>0.1</v>
      </c>
      <c r="X60" s="77">
        <f>IF('Indicator Data'!W63="No data","x",ROUND(IF('Indicator Data'!W63&gt;X$195,10,IF('Indicator Data'!W63&lt;X$194,0,10-(X$195-'Indicator Data'!W63)/(X$195-X$194)*10)),1))</f>
        <v>0.2</v>
      </c>
      <c r="Y60" s="77" t="str">
        <f>IF('Indicator Data'!X63="No data","x",ROUND(IF('Indicator Data'!X63&gt;Y$195,10,IF('Indicator Data'!X63&lt;Y$194,0,10-(Y$195-'Indicator Data'!X63)/(Y$195-Y$194)*10)),1))</f>
        <v>x</v>
      </c>
      <c r="Z60" s="78">
        <f t="shared" si="10"/>
        <v>0.2</v>
      </c>
      <c r="AA60" s="92">
        <f>('Indicator Data'!AJ63+'Indicator Data'!AI63*0.5+'Indicator Data'!AH63*0.25)/1000</f>
        <v>0</v>
      </c>
      <c r="AB60" s="83">
        <f>AA60*1000/'Indicator Data'!BC63</f>
        <v>0</v>
      </c>
      <c r="AC60" s="78">
        <f t="shared" si="11"/>
        <v>0</v>
      </c>
      <c r="AD60" s="77">
        <f>IF('Indicator Data'!AN63="No data","x",ROUND(IF('Indicator Data'!AN63&lt;$AD$194,10,IF('Indicator Data'!AN63&gt;$AD$195,0,($AD$195-'Indicator Data'!AN63)/($AD$195-$AD$194)*10)),1))</f>
        <v>2.1</v>
      </c>
      <c r="AE60" s="77">
        <f>IF('Indicator Data'!AO63="No data","x",ROUND(IF('Indicator Data'!AO63&gt;$AE$195,10,IF('Indicator Data'!AO63&lt;$AE$194,0,10-($AE$195-'Indicator Data'!AO63)/($AE$195-$AE$194)*10)),1))</f>
        <v>0</v>
      </c>
      <c r="AF60" s="84">
        <f>IF('Indicator Data'!AP63="No data","x",ROUND(IF('Indicator Data'!AP63&gt;$AF$195,10,IF('Indicator Data'!AP63&lt;$AF$194,0,10-($AF$195-'Indicator Data'!AP63)/($AF$195-$AF$194)*10)),1))</f>
        <v>0.7</v>
      </c>
      <c r="AG60" s="84">
        <f>IF('Indicator Data'!AQ63="No data","x",ROUND(IF('Indicator Data'!AQ63&gt;$AG$195,10,IF('Indicator Data'!AQ63&lt;$AG$194,0,10-($AG$195-'Indicator Data'!AQ63)/($AG$195-$AG$194)*10)),1))</f>
        <v>3.1</v>
      </c>
      <c r="AH60" s="77">
        <f t="shared" si="12"/>
        <v>1.2</v>
      </c>
      <c r="AI60" s="78">
        <f t="shared" si="13"/>
        <v>1.1000000000000001</v>
      </c>
      <c r="AJ60" s="85">
        <f t="shared" si="14"/>
        <v>0.4</v>
      </c>
      <c r="AK60" s="86">
        <f t="shared" si="16"/>
        <v>2.6</v>
      </c>
    </row>
    <row r="61" spans="1:37" s="4" customFormat="1" x14ac:dyDescent="0.25">
      <c r="A61" s="131" t="s">
        <v>111</v>
      </c>
      <c r="B61" s="63" t="s">
        <v>110</v>
      </c>
      <c r="C61" s="77">
        <f>ROUND(IF('Indicator Data'!Q64="No data",IF((0.1233*LN('Indicator Data'!BB64)-0.4559)&gt;C$195,0,IF((0.1233*LN('Indicator Data'!BB64)-0.4559)&lt;C$194,10,(C$195-(0.1233*LN('Indicator Data'!BB64)-0.4559))/(C$195-C$194)*10)),IF('Indicator Data'!Q64&gt;C$195,0,IF('Indicator Data'!Q64&lt;C$194,10,(C$195-'Indicator Data'!Q64)/(C$195-C$194)*10))),1)</f>
        <v>0.8</v>
      </c>
      <c r="D61" s="77" t="str">
        <f>IF('Indicator Data'!R64="No data","x",ROUND((IF(LOG('Indicator Data'!R64*1000)&gt;D$195,10,IF(LOG('Indicator Data'!R64*1000)&lt;D$194,0,10-(D$195-LOG('Indicator Data'!R64*1000))/(D$195-D$194)*10))),1))</f>
        <v>x</v>
      </c>
      <c r="E61" s="78">
        <f t="shared" si="2"/>
        <v>0.8</v>
      </c>
      <c r="F61" s="77">
        <f>IF('Indicator Data'!AF64="No data","x",ROUND(IF('Indicator Data'!AF64&gt;F$195,10,IF('Indicator Data'!AF64&lt;F$194,0,10-(F$195-'Indicator Data'!AF64)/(F$195-F$194)*10)),1))</f>
        <v>1.4</v>
      </c>
      <c r="G61" s="77">
        <f>IF('Indicator Data'!AG64="No data","x",ROUND(IF('Indicator Data'!AG64&gt;G$195,10,IF('Indicator Data'!AG64&lt;G$194,0,10-(G$195-'Indicator Data'!AG64)/(G$195-G$194)*10)),1))</f>
        <v>2</v>
      </c>
      <c r="H61" s="78">
        <f t="shared" si="3"/>
        <v>1.7</v>
      </c>
      <c r="I61" s="79">
        <f>SUM(IF('Indicator Data'!S64=0,0,'Indicator Data'!S64/1000000),SUM('Indicator Data'!T64:U64))</f>
        <v>-0.51255200000000001</v>
      </c>
      <c r="J61" s="79">
        <f>I61/'Indicator Data'!BC64*1000000</f>
        <v>-7.6365066233157735E-3</v>
      </c>
      <c r="K61" s="77">
        <f t="shared" si="4"/>
        <v>0</v>
      </c>
      <c r="L61" s="77" t="str">
        <f>IF('Indicator Data'!V64="No data","x",ROUND(IF('Indicator Data'!V64&gt;L$195,10,IF('Indicator Data'!V64&lt;L$194,0,10-(L$195-'Indicator Data'!V64)/(L$195-L$194)*10)),1))</f>
        <v>x</v>
      </c>
      <c r="M61" s="78">
        <f t="shared" si="5"/>
        <v>0</v>
      </c>
      <c r="N61" s="80">
        <f t="shared" si="6"/>
        <v>0.8</v>
      </c>
      <c r="O61" s="92">
        <f>IF(AND('Indicator Data'!AK64="No data",'Indicator Data'!AL64="No data"),0,SUM('Indicator Data'!AK64:AM64)/1000)</f>
        <v>337.17700000000002</v>
      </c>
      <c r="P61" s="77">
        <f t="shared" si="7"/>
        <v>8.4</v>
      </c>
      <c r="Q61" s="81">
        <f>O61*1000/'Indicator Data'!BC64</f>
        <v>5.0235964228600074E-3</v>
      </c>
      <c r="R61" s="77">
        <f t="shared" si="8"/>
        <v>4.7</v>
      </c>
      <c r="S61" s="82">
        <f t="shared" si="9"/>
        <v>6.6</v>
      </c>
      <c r="T61" s="77">
        <f>IF('Indicator Data'!AB64="No data","x",ROUND(IF('Indicator Data'!AB64&gt;T$195,10,IF('Indicator Data'!AB64&lt;T$194,0,10-(T$195-'Indicator Data'!AB64)/(T$195-T$194)*10)),1))</f>
        <v>0.8</v>
      </c>
      <c r="U61" s="77">
        <f>IF('Indicator Data'!AA64="No data","x",ROUND(IF('Indicator Data'!AA64&gt;U$195,10,IF('Indicator Data'!AA64&lt;U$194,0,10-(U$195-'Indicator Data'!AA64)/(U$195-U$194)*10)),1))</f>
        <v>0.1</v>
      </c>
      <c r="V61" s="77" t="str">
        <f>IF('Indicator Data'!AE64="No data","x",ROUND(IF('Indicator Data'!AE64&gt;V$195,10,IF('Indicator Data'!AE64&lt;V$194,0,10-(V$195-'Indicator Data'!AE64)/(V$195-V$194)*10)),1))</f>
        <v>x</v>
      </c>
      <c r="W61" s="78">
        <f t="shared" si="15"/>
        <v>0.5</v>
      </c>
      <c r="X61" s="77">
        <f>IF('Indicator Data'!W64="No data","x",ROUND(IF('Indicator Data'!W64&gt;X$195,10,IF('Indicator Data'!W64&lt;X$194,0,10-(X$195-'Indicator Data'!W64)/(X$195-X$194)*10)),1))</f>
        <v>0.3</v>
      </c>
      <c r="Y61" s="77" t="str">
        <f>IF('Indicator Data'!X64="No data","x",ROUND(IF('Indicator Data'!X64&gt;Y$195,10,IF('Indicator Data'!X64&lt;Y$194,0,10-(Y$195-'Indicator Data'!X64)/(Y$195-Y$194)*10)),1))</f>
        <v>x</v>
      </c>
      <c r="Z61" s="78">
        <f t="shared" si="10"/>
        <v>0.3</v>
      </c>
      <c r="AA61" s="92">
        <f>('Indicator Data'!AJ64+'Indicator Data'!AI64*0.5+'Indicator Data'!AH64*0.25)/1000</f>
        <v>8.8774999999999995</v>
      </c>
      <c r="AB61" s="83">
        <f>AA61*1000/'Indicator Data'!BC64</f>
        <v>1.3226577507937883E-4</v>
      </c>
      <c r="AC61" s="78">
        <f t="shared" si="11"/>
        <v>0</v>
      </c>
      <c r="AD61" s="77">
        <f>IF('Indicator Data'!AN64="No data","x",ROUND(IF('Indicator Data'!AN64&lt;$AD$194,10,IF('Indicator Data'!AN64&gt;$AD$195,0,($AD$195-'Indicator Data'!AN64)/($AD$195-$AD$194)*10)),1))</f>
        <v>1.2</v>
      </c>
      <c r="AE61" s="77">
        <f>IF('Indicator Data'!AO64="No data","x",ROUND(IF('Indicator Data'!AO64&gt;$AE$195,10,IF('Indicator Data'!AO64&lt;$AE$194,0,10-($AE$195-'Indicator Data'!AO64)/($AE$195-$AE$194)*10)),1))</f>
        <v>0</v>
      </c>
      <c r="AF61" s="84">
        <f>IF('Indicator Data'!AP64="No data","x",ROUND(IF('Indicator Data'!AP64&gt;$AF$195,10,IF('Indicator Data'!AP64&lt;$AF$194,0,10-($AF$195-'Indicator Data'!AP64)/($AF$195-$AF$194)*10)),1))</f>
        <v>0.8</v>
      </c>
      <c r="AG61" s="84">
        <f>IF('Indicator Data'!AQ64="No data","x",ROUND(IF('Indicator Data'!AQ64&gt;$AG$195,10,IF('Indicator Data'!AQ64&lt;$AG$194,0,10-($AG$195-'Indicator Data'!AQ64)/($AG$195-$AG$194)*10)),1))</f>
        <v>2.4</v>
      </c>
      <c r="AH61" s="77">
        <f t="shared" si="12"/>
        <v>1.1000000000000001</v>
      </c>
      <c r="AI61" s="78">
        <f t="shared" si="13"/>
        <v>0.8</v>
      </c>
      <c r="AJ61" s="85">
        <f t="shared" si="14"/>
        <v>0.4</v>
      </c>
      <c r="AK61" s="86">
        <f t="shared" si="16"/>
        <v>4.2</v>
      </c>
    </row>
    <row r="62" spans="1:37" s="4" customFormat="1" x14ac:dyDescent="0.25">
      <c r="A62" s="131" t="s">
        <v>113</v>
      </c>
      <c r="B62" s="63" t="s">
        <v>112</v>
      </c>
      <c r="C62" s="77">
        <f>ROUND(IF('Indicator Data'!Q65="No data",IF((0.1233*LN('Indicator Data'!BB65)-0.4559)&gt;C$195,0,IF((0.1233*LN('Indicator Data'!BB65)-0.4559)&lt;C$194,10,(C$195-(0.1233*LN('Indicator Data'!BB65)-0.4559))/(C$195-C$194)*10)),IF('Indicator Data'!Q65&gt;C$195,0,IF('Indicator Data'!Q65&lt;C$194,10,(C$195-'Indicator Data'!Q65)/(C$195-C$194)*10))),1)</f>
        <v>3.9</v>
      </c>
      <c r="D62" s="77">
        <f>IF('Indicator Data'!R65="No data","x",ROUND((IF(LOG('Indicator Data'!R65*1000)&gt;D$195,10,IF(LOG('Indicator Data'!R65*1000)&lt;D$194,0,10-(D$195-LOG('Indicator Data'!R65*1000))/(D$195-D$194)*10))),1))</f>
        <v>6.9</v>
      </c>
      <c r="E62" s="78">
        <f t="shared" si="2"/>
        <v>5.6</v>
      </c>
      <c r="F62" s="77">
        <f>IF('Indicator Data'!AF65="No data","x",ROUND(IF('Indicator Data'!AF65&gt;F$195,10,IF('Indicator Data'!AF65&lt;F$194,0,10-(F$195-'Indicator Data'!AF65)/(F$195-F$194)*10)),1))</f>
        <v>7.2</v>
      </c>
      <c r="G62" s="77">
        <f>IF('Indicator Data'!AG65="No data","x",ROUND(IF('Indicator Data'!AG65&gt;G$195,10,IF('Indicator Data'!AG65&lt;G$194,0,10-(G$195-'Indicator Data'!AG65)/(G$195-G$194)*10)),1))</f>
        <v>4.3</v>
      </c>
      <c r="H62" s="78">
        <f t="shared" si="3"/>
        <v>5.8</v>
      </c>
      <c r="I62" s="79">
        <f>SUM(IF('Indicator Data'!S65=0,0,'Indicator Data'!S65/1000000),SUM('Indicator Data'!T65:U65))</f>
        <v>108.5</v>
      </c>
      <c r="J62" s="79">
        <f>I62/'Indicator Data'!BC65*1000000</f>
        <v>53.576622223582895</v>
      </c>
      <c r="K62" s="77">
        <f t="shared" si="4"/>
        <v>1.1000000000000001</v>
      </c>
      <c r="L62" s="77">
        <f>IF('Indicator Data'!V65="No data","x",ROUND(IF('Indicator Data'!V65&gt;L$195,10,IF('Indicator Data'!V65&lt;L$194,0,10-(L$195-'Indicator Data'!V65)/(L$195-L$194)*10)),1))</f>
        <v>0.2</v>
      </c>
      <c r="M62" s="78">
        <f t="shared" si="5"/>
        <v>0.7</v>
      </c>
      <c r="N62" s="80">
        <f t="shared" si="6"/>
        <v>4.4000000000000004</v>
      </c>
      <c r="O62" s="92">
        <f>IF(AND('Indicator Data'!AK65="No data",'Indicator Data'!AL65="No data"),0,SUM('Indicator Data'!AK65:AM65)/1000)</f>
        <v>0.84399999999999997</v>
      </c>
      <c r="P62" s="77">
        <f t="shared" si="7"/>
        <v>0</v>
      </c>
      <c r="Q62" s="81">
        <f>O62*1000/'Indicator Data'!BC65</f>
        <v>4.1676192771155729E-4</v>
      </c>
      <c r="R62" s="77">
        <f t="shared" si="8"/>
        <v>2.6</v>
      </c>
      <c r="S62" s="82">
        <f t="shared" si="9"/>
        <v>1.3</v>
      </c>
      <c r="T62" s="77">
        <f>IF('Indicator Data'!AB65="No data","x",ROUND(IF('Indicator Data'!AB65&gt;T$195,10,IF('Indicator Data'!AB65&lt;T$194,0,10-(T$195-'Indicator Data'!AB65)/(T$195-T$194)*10)),1))</f>
        <v>7.2</v>
      </c>
      <c r="U62" s="77">
        <f>IF('Indicator Data'!AA65="No data","x",ROUND(IF('Indicator Data'!AA65&gt;U$195,10,IF('Indicator Data'!AA65&lt;U$194,0,10-(U$195-'Indicator Data'!AA65)/(U$195-U$194)*10)),1))</f>
        <v>8.8000000000000007</v>
      </c>
      <c r="V62" s="77">
        <f>IF('Indicator Data'!AE65="No data","x",ROUND(IF('Indicator Data'!AE65&gt;V$195,10,IF('Indicator Data'!AE65&lt;V$194,0,10-(V$195-'Indicator Data'!AE65)/(V$195-V$194)*10)),1))</f>
        <v>5.6</v>
      </c>
      <c r="W62" s="78">
        <f t="shared" si="15"/>
        <v>7.2</v>
      </c>
      <c r="X62" s="77">
        <f>IF('Indicator Data'!W65="No data","x",ROUND(IF('Indicator Data'!W65&gt;X$195,10,IF('Indicator Data'!W65&lt;X$194,0,10-(X$195-'Indicator Data'!W65)/(X$195-X$194)*10)),1))</f>
        <v>3.6</v>
      </c>
      <c r="Y62" s="77">
        <f>IF('Indicator Data'!X65="No data","x",ROUND(IF('Indicator Data'!X65&gt;Y$195,10,IF('Indicator Data'!X65&lt;Y$194,0,10-(Y$195-'Indicator Data'!X65)/(Y$195-Y$194)*10)),1))</f>
        <v>1.4</v>
      </c>
      <c r="Z62" s="78">
        <f t="shared" si="10"/>
        <v>2.5</v>
      </c>
      <c r="AA62" s="92">
        <f>('Indicator Data'!AJ65+'Indicator Data'!AI65*0.5+'Indicator Data'!AH65*0.25)/1000</f>
        <v>0</v>
      </c>
      <c r="AB62" s="83">
        <f>AA62*1000/'Indicator Data'!BC65</f>
        <v>0</v>
      </c>
      <c r="AC62" s="78">
        <f t="shared" si="11"/>
        <v>0</v>
      </c>
      <c r="AD62" s="77">
        <f>IF('Indicator Data'!AN65="No data","x",ROUND(IF('Indicator Data'!AN65&lt;$AD$194,10,IF('Indicator Data'!AN65&gt;$AD$195,0,($AD$195-'Indicator Data'!AN65)/($AD$195-$AD$194)*10)),1))</f>
        <v>3.2</v>
      </c>
      <c r="AE62" s="77">
        <f>IF('Indicator Data'!AO65="No data","x",ROUND(IF('Indicator Data'!AO65&gt;$AE$195,10,IF('Indicator Data'!AO65&lt;$AE$194,0,10-($AE$195-'Indicator Data'!AO65)/($AE$195-$AE$194)*10)),1))</f>
        <v>0.7</v>
      </c>
      <c r="AF62" s="84">
        <f>IF('Indicator Data'!AP65="No data","x",ROUND(IF('Indicator Data'!AP65&gt;$AF$195,10,IF('Indicator Data'!AP65&lt;$AF$194,0,10-($AF$195-'Indicator Data'!AP65)/($AF$195-$AF$194)*10)),1))</f>
        <v>4.7</v>
      </c>
      <c r="AG62" s="84">
        <f>IF('Indicator Data'!AQ65="No data","x",ROUND(IF('Indicator Data'!AQ65&gt;$AG$195,10,IF('Indicator Data'!AQ65&lt;$AG$194,0,10-($AG$195-'Indicator Data'!AQ65)/($AG$195-$AG$194)*10)),1))</f>
        <v>10</v>
      </c>
      <c r="AH62" s="77">
        <f t="shared" si="12"/>
        <v>5.8</v>
      </c>
      <c r="AI62" s="78">
        <f t="shared" si="13"/>
        <v>3.2</v>
      </c>
      <c r="AJ62" s="85">
        <f t="shared" si="14"/>
        <v>3.7</v>
      </c>
      <c r="AK62" s="86">
        <f t="shared" si="16"/>
        <v>2.6</v>
      </c>
    </row>
    <row r="63" spans="1:37" s="4" customFormat="1" x14ac:dyDescent="0.25">
      <c r="A63" s="131" t="s">
        <v>115</v>
      </c>
      <c r="B63" s="63" t="s">
        <v>114</v>
      </c>
      <c r="C63" s="77">
        <f>ROUND(IF('Indicator Data'!Q66="No data",IF((0.1233*LN('Indicator Data'!BB66)-0.4559)&gt;C$195,0,IF((0.1233*LN('Indicator Data'!BB66)-0.4559)&lt;C$194,10,(C$195-(0.1233*LN('Indicator Data'!BB66)-0.4559))/(C$195-C$194)*10)),IF('Indicator Data'!Q66&gt;C$195,0,IF('Indicator Data'!Q66&lt;C$194,10,(C$195-'Indicator Data'!Q66)/(C$195-C$194)*10))),1)</f>
        <v>7.7</v>
      </c>
      <c r="D63" s="77">
        <f>IF('Indicator Data'!R66="No data","x",ROUND((IF(LOG('Indicator Data'!R66*1000)&gt;D$195,10,IF(LOG('Indicator Data'!R66*1000)&lt;D$194,0,10-(D$195-LOG('Indicator Data'!R66*1000))/(D$195-D$194)*10))),1))</f>
        <v>9.1</v>
      </c>
      <c r="E63" s="78">
        <f t="shared" si="2"/>
        <v>8.5</v>
      </c>
      <c r="F63" s="77">
        <f>IF('Indicator Data'!AF66="No data","x",ROUND(IF('Indicator Data'!AF66&gt;F$195,10,IF('Indicator Data'!AF66&lt;F$194,0,10-(F$195-'Indicator Data'!AF66)/(F$195-F$194)*10)),1))</f>
        <v>8.5</v>
      </c>
      <c r="G63" s="77" t="str">
        <f>IF('Indicator Data'!AG66="No data","x",ROUND(IF('Indicator Data'!AG66&gt;G$195,10,IF('Indicator Data'!AG66&lt;G$194,0,10-(G$195-'Indicator Data'!AG66)/(G$195-G$194)*10)),1))</f>
        <v>x</v>
      </c>
      <c r="H63" s="78">
        <f t="shared" si="3"/>
        <v>8.5</v>
      </c>
      <c r="I63" s="79">
        <f>SUM(IF('Indicator Data'!S66=0,0,'Indicator Data'!S66/1000000),SUM('Indicator Data'!T66:U66))</f>
        <v>48.050117999999998</v>
      </c>
      <c r="J63" s="79">
        <f>I63/'Indicator Data'!BC66*1000000</f>
        <v>22.874821476857687</v>
      </c>
      <c r="K63" s="77">
        <f t="shared" si="4"/>
        <v>0.5</v>
      </c>
      <c r="L63" s="77">
        <f>IF('Indicator Data'!V66="No data","x",ROUND(IF('Indicator Data'!V66&gt;L$195,10,IF('Indicator Data'!V66&lt;L$194,0,10-(L$195-'Indicator Data'!V66)/(L$195-L$194)*10)),1))</f>
        <v>6.5</v>
      </c>
      <c r="M63" s="78">
        <f t="shared" si="5"/>
        <v>3.5</v>
      </c>
      <c r="N63" s="80">
        <f t="shared" si="6"/>
        <v>7.3</v>
      </c>
      <c r="O63" s="92">
        <f>IF(AND('Indicator Data'!AK66="No data",'Indicator Data'!AL66="No data"),0,SUM('Indicator Data'!AK66:AM66)/1000)</f>
        <v>8.077</v>
      </c>
      <c r="P63" s="77">
        <f t="shared" si="7"/>
        <v>3</v>
      </c>
      <c r="Q63" s="81">
        <f>O63*1000/'Indicator Data'!BC66</f>
        <v>3.8451504545437233E-3</v>
      </c>
      <c r="R63" s="77">
        <f t="shared" si="8"/>
        <v>4.4000000000000004</v>
      </c>
      <c r="S63" s="82">
        <f t="shared" si="9"/>
        <v>3.7</v>
      </c>
      <c r="T63" s="77">
        <f>IF('Indicator Data'!AB66="No data","x",ROUND(IF('Indicator Data'!AB66&gt;T$195,10,IF('Indicator Data'!AB66&lt;T$194,0,10-(T$195-'Indicator Data'!AB66)/(T$195-T$194)*10)),1))</f>
        <v>3.4</v>
      </c>
      <c r="U63" s="77">
        <f>IF('Indicator Data'!AA66="No data","x",ROUND(IF('Indicator Data'!AA66&gt;U$195,10,IF('Indicator Data'!AA66&lt;U$194,0,10-(U$195-'Indicator Data'!AA66)/(U$195-U$194)*10)),1))</f>
        <v>3.2</v>
      </c>
      <c r="V63" s="77">
        <f>IF('Indicator Data'!AE66="No data","x",ROUND(IF('Indicator Data'!AE66&gt;V$195,10,IF('Indicator Data'!AE66&lt;V$194,0,10-(V$195-'Indicator Data'!AE66)/(V$195-V$194)*10)),1))</f>
        <v>7</v>
      </c>
      <c r="W63" s="78">
        <f t="shared" si="15"/>
        <v>4.5</v>
      </c>
      <c r="X63" s="77">
        <f>IF('Indicator Data'!W66="No data","x",ROUND(IF('Indicator Data'!W66&gt;X$195,10,IF('Indicator Data'!W66&lt;X$194,0,10-(X$195-'Indicator Data'!W66)/(X$195-X$194)*10)),1))</f>
        <v>5</v>
      </c>
      <c r="Y63" s="77">
        <f>IF('Indicator Data'!X66="No data","x",ROUND(IF('Indicator Data'!X66&gt;Y$195,10,IF('Indicator Data'!X66&lt;Y$194,0,10-(Y$195-'Indicator Data'!X66)/(Y$195-Y$194)*10)),1))</f>
        <v>3.6</v>
      </c>
      <c r="Z63" s="78">
        <f t="shared" si="10"/>
        <v>4.3</v>
      </c>
      <c r="AA63" s="92">
        <f>('Indicator Data'!AJ66+'Indicator Data'!AI66*0.5+'Indicator Data'!AH66*0.25)/1000</f>
        <v>0</v>
      </c>
      <c r="AB63" s="83">
        <f>AA63*1000/'Indicator Data'!BC66</f>
        <v>0</v>
      </c>
      <c r="AC63" s="78">
        <f t="shared" si="11"/>
        <v>0</v>
      </c>
      <c r="AD63" s="77">
        <f>IF('Indicator Data'!AN66="No data","x",ROUND(IF('Indicator Data'!AN66&lt;$AD$194,10,IF('Indicator Data'!AN66&gt;$AD$195,0,($AD$195-'Indicator Data'!AN66)/($AD$195-$AD$194)*10)),1))</f>
        <v>4.3</v>
      </c>
      <c r="AE63" s="77">
        <f>IF('Indicator Data'!AO66="No data","x",ROUND(IF('Indicator Data'!AO66&gt;$AE$195,10,IF('Indicator Data'!AO66&lt;$AE$194,0,10-($AE$195-'Indicator Data'!AO66)/($AE$195-$AE$194)*10)),1))</f>
        <v>2</v>
      </c>
      <c r="AF63" s="84">
        <f>IF('Indicator Data'!AP66="No data","x",ROUND(IF('Indicator Data'!AP66&gt;$AF$195,10,IF('Indicator Data'!AP66&lt;$AF$194,0,10-($AF$195-'Indicator Data'!AP66)/($AF$195-$AF$194)*10)),1))</f>
        <v>6.9</v>
      </c>
      <c r="AG63" s="84">
        <f>IF('Indicator Data'!AQ66="No data","x",ROUND(IF('Indicator Data'!AQ66&gt;$AG$195,10,IF('Indicator Data'!AQ66&lt;$AG$194,0,10-($AG$195-'Indicator Data'!AQ66)/($AG$195-$AG$194)*10)),1))</f>
        <v>1.4</v>
      </c>
      <c r="AH63" s="77">
        <f t="shared" si="12"/>
        <v>5.8</v>
      </c>
      <c r="AI63" s="78">
        <f t="shared" si="13"/>
        <v>4</v>
      </c>
      <c r="AJ63" s="85">
        <f t="shared" si="14"/>
        <v>3.4</v>
      </c>
      <c r="AK63" s="86">
        <f t="shared" si="16"/>
        <v>3.6</v>
      </c>
    </row>
    <row r="64" spans="1:37" s="4" customFormat="1" x14ac:dyDescent="0.25">
      <c r="A64" s="131" t="s">
        <v>117</v>
      </c>
      <c r="B64" s="63" t="s">
        <v>116</v>
      </c>
      <c r="C64" s="77">
        <f>ROUND(IF('Indicator Data'!Q67="No data",IF((0.1233*LN('Indicator Data'!BB67)-0.4559)&gt;C$195,0,IF((0.1233*LN('Indicator Data'!BB67)-0.4559)&lt;C$194,10,(C$195-(0.1233*LN('Indicator Data'!BB67)-0.4559))/(C$195-C$194)*10)),IF('Indicator Data'!Q67&gt;C$195,0,IF('Indicator Data'!Q67&lt;C$194,10,(C$195-'Indicator Data'!Q67)/(C$195-C$194)*10))),1)</f>
        <v>2.8</v>
      </c>
      <c r="D64" s="77">
        <f>IF('Indicator Data'!R67="No data","x",ROUND((IF(LOG('Indicator Data'!R67*1000)&gt;D$195,10,IF(LOG('Indicator Data'!R67*1000)&lt;D$194,0,10-(D$195-LOG('Indicator Data'!R67*1000))/(D$195-D$194)*10))),1))</f>
        <v>3.4</v>
      </c>
      <c r="E64" s="78">
        <f t="shared" si="2"/>
        <v>3.1</v>
      </c>
      <c r="F64" s="77">
        <f>IF('Indicator Data'!AF67="No data","x",ROUND(IF('Indicator Data'!AF67&gt;F$195,10,IF('Indicator Data'!AF67&lt;F$194,0,10-(F$195-'Indicator Data'!AF67)/(F$195-F$194)*10)),1))</f>
        <v>4.8</v>
      </c>
      <c r="G64" s="77">
        <f>IF('Indicator Data'!AG67="No data","x",ROUND(IF('Indicator Data'!AG67&gt;G$195,10,IF('Indicator Data'!AG67&lt;G$194,0,10-(G$195-'Indicator Data'!AG67)/(G$195-G$194)*10)),1))</f>
        <v>2.9</v>
      </c>
      <c r="H64" s="78">
        <f t="shared" si="3"/>
        <v>3.9</v>
      </c>
      <c r="I64" s="79">
        <f>SUM(IF('Indicator Data'!S67=0,0,'Indicator Data'!S67/1000000),SUM('Indicator Data'!T67:U67))</f>
        <v>382.98175699999996</v>
      </c>
      <c r="J64" s="79">
        <f>I64/'Indicator Data'!BC67*1000000</f>
        <v>103.03240617685829</v>
      </c>
      <c r="K64" s="77">
        <f t="shared" si="4"/>
        <v>2.1</v>
      </c>
      <c r="L64" s="77">
        <f>IF('Indicator Data'!V67="No data","x",ROUND(IF('Indicator Data'!V67&gt;L$195,10,IF('Indicator Data'!V67&lt;L$194,0,10-(L$195-'Indicator Data'!V67)/(L$195-L$194)*10)),1))</f>
        <v>2.2999999999999998</v>
      </c>
      <c r="M64" s="78">
        <f t="shared" si="5"/>
        <v>2.2000000000000002</v>
      </c>
      <c r="N64" s="80">
        <f t="shared" si="6"/>
        <v>3.1</v>
      </c>
      <c r="O64" s="92">
        <f>IF(AND('Indicator Data'!AK67="No data",'Indicator Data'!AL67="No data"),0,SUM('Indicator Data'!AK67:AM67)/1000)</f>
        <v>290.85599999999999</v>
      </c>
      <c r="P64" s="77">
        <f t="shared" si="7"/>
        <v>8.1999999999999993</v>
      </c>
      <c r="Q64" s="81">
        <f>O64*1000/'Indicator Data'!BC67</f>
        <v>7.8248096634473116E-2</v>
      </c>
      <c r="R64" s="77">
        <f t="shared" si="8"/>
        <v>9.3000000000000007</v>
      </c>
      <c r="S64" s="82">
        <f t="shared" si="9"/>
        <v>8.8000000000000007</v>
      </c>
      <c r="T64" s="77">
        <f>IF('Indicator Data'!AB67="No data","x",ROUND(IF('Indicator Data'!AB67&gt;T$195,10,IF('Indicator Data'!AB67&lt;T$194,0,10-(T$195-'Indicator Data'!AB67)/(T$195-T$194)*10)),1))</f>
        <v>1</v>
      </c>
      <c r="U64" s="77">
        <f>IF('Indicator Data'!AA67="No data","x",ROUND(IF('Indicator Data'!AA67&gt;U$195,10,IF('Indicator Data'!AA67&lt;U$194,0,10-(U$195-'Indicator Data'!AA67)/(U$195-U$194)*10)),1))</f>
        <v>1.7</v>
      </c>
      <c r="V64" s="77">
        <f>IF('Indicator Data'!AE67="No data","x",ROUND(IF('Indicator Data'!AE67&gt;V$195,10,IF('Indicator Data'!AE67&lt;V$194,0,10-(V$195-'Indicator Data'!AE67)/(V$195-V$194)*10)),1))</f>
        <v>0</v>
      </c>
      <c r="W64" s="78">
        <f t="shared" si="15"/>
        <v>0.9</v>
      </c>
      <c r="X64" s="77">
        <f>IF('Indicator Data'!W67="No data","x",ROUND(IF('Indicator Data'!W67&gt;X$195,10,IF('Indicator Data'!W67&lt;X$194,0,10-(X$195-'Indicator Data'!W67)/(X$195-X$194)*10)),1))</f>
        <v>0.8</v>
      </c>
      <c r="Y64" s="77">
        <f>IF('Indicator Data'!X67="No data","x",ROUND(IF('Indicator Data'!X67&gt;Y$195,10,IF('Indicator Data'!X67&lt;Y$194,0,10-(Y$195-'Indicator Data'!X67)/(Y$195-Y$194)*10)),1))</f>
        <v>0.2</v>
      </c>
      <c r="Z64" s="78">
        <f t="shared" si="10"/>
        <v>0.5</v>
      </c>
      <c r="AA64" s="92">
        <f>('Indicator Data'!AJ67+'Indicator Data'!AI67*0.5+'Indicator Data'!AH67*0.25)/1000</f>
        <v>0</v>
      </c>
      <c r="AB64" s="83">
        <f>AA64*1000/'Indicator Data'!BC67</f>
        <v>0</v>
      </c>
      <c r="AC64" s="78">
        <f t="shared" si="11"/>
        <v>0</v>
      </c>
      <c r="AD64" s="77">
        <f>IF('Indicator Data'!AN67="No data","x",ROUND(IF('Indicator Data'!AN67&lt;$AD$194,10,IF('Indicator Data'!AN67&gt;$AD$195,0,($AD$195-'Indicator Data'!AN67)/($AD$195-$AD$194)*10)),1))</f>
        <v>4.3</v>
      </c>
      <c r="AE64" s="77">
        <f>IF('Indicator Data'!AO67="No data","x",ROUND(IF('Indicator Data'!AO67&gt;$AE$195,10,IF('Indicator Data'!AO67&lt;$AE$194,0,10-($AE$195-'Indicator Data'!AO67)/($AE$195-$AE$194)*10)),1))</f>
        <v>0.7</v>
      </c>
      <c r="AF64" s="84" t="str">
        <f>IF('Indicator Data'!AP67="No data","x",ROUND(IF('Indicator Data'!AP67&gt;$AF$195,10,IF('Indicator Data'!AP67&lt;$AF$194,0,10-($AF$195-'Indicator Data'!AP67)/($AF$195-$AF$194)*10)),1))</f>
        <v>x</v>
      </c>
      <c r="AG64" s="84" t="str">
        <f>IF('Indicator Data'!AQ67="No data","x",ROUND(IF('Indicator Data'!AQ67&gt;$AG$195,10,IF('Indicator Data'!AQ67&lt;$AG$194,0,10-($AG$195-'Indicator Data'!AQ67)/($AG$195-$AG$194)*10)),1))</f>
        <v>x</v>
      </c>
      <c r="AH64" s="77" t="str">
        <f t="shared" si="12"/>
        <v>x</v>
      </c>
      <c r="AI64" s="78">
        <f t="shared" si="13"/>
        <v>2.5</v>
      </c>
      <c r="AJ64" s="85">
        <f t="shared" si="14"/>
        <v>1</v>
      </c>
      <c r="AK64" s="86">
        <f t="shared" si="16"/>
        <v>6.3</v>
      </c>
    </row>
    <row r="65" spans="1:37" s="4" customFormat="1" x14ac:dyDescent="0.25">
      <c r="A65" s="131" t="s">
        <v>119</v>
      </c>
      <c r="B65" s="63" t="s">
        <v>118</v>
      </c>
      <c r="C65" s="77">
        <f>ROUND(IF('Indicator Data'!Q68="No data",IF((0.1233*LN('Indicator Data'!BB68)-0.4559)&gt;C$195,0,IF((0.1233*LN('Indicator Data'!BB68)-0.4559)&lt;C$194,10,(C$195-(0.1233*LN('Indicator Data'!BB68)-0.4559))/(C$195-C$194)*10)),IF('Indicator Data'!Q68&gt;C$195,0,IF('Indicator Data'!Q68&lt;C$194,10,(C$195-'Indicator Data'!Q68)/(C$195-C$194)*10))),1)</f>
        <v>0.4</v>
      </c>
      <c r="D65" s="77" t="str">
        <f>IF('Indicator Data'!R68="No data","x",ROUND((IF(LOG('Indicator Data'!R68*1000)&gt;D$195,10,IF(LOG('Indicator Data'!R68*1000)&lt;D$194,0,10-(D$195-LOG('Indicator Data'!R68*1000))/(D$195-D$194)*10))),1))</f>
        <v>x</v>
      </c>
      <c r="E65" s="78">
        <f t="shared" si="2"/>
        <v>0.4</v>
      </c>
      <c r="F65" s="77">
        <f>IF('Indicator Data'!AF68="No data","x",ROUND(IF('Indicator Data'!AF68&gt;F$195,10,IF('Indicator Data'!AF68&lt;F$194,0,10-(F$195-'Indicator Data'!AF68)/(F$195-F$194)*10)),1))</f>
        <v>0.9</v>
      </c>
      <c r="G65" s="77">
        <f>IF('Indicator Data'!AG68="No data","x",ROUND(IF('Indicator Data'!AG68&gt;G$195,10,IF('Indicator Data'!AG68&lt;G$194,0,10-(G$195-'Indicator Data'!AG68)/(G$195-G$194)*10)),1))</f>
        <v>1.3</v>
      </c>
      <c r="H65" s="78">
        <f t="shared" si="3"/>
        <v>1.1000000000000001</v>
      </c>
      <c r="I65" s="79">
        <f>SUM(IF('Indicator Data'!S68=0,0,'Indicator Data'!S68/1000000),SUM('Indicator Data'!T68:U68))</f>
        <v>2.7643949999999999</v>
      </c>
      <c r="J65" s="79">
        <f>I65/'Indicator Data'!BC68*1000000</f>
        <v>3.3428804643569739E-2</v>
      </c>
      <c r="K65" s="77">
        <f t="shared" si="4"/>
        <v>0</v>
      </c>
      <c r="L65" s="77" t="str">
        <f>IF('Indicator Data'!V68="No data","x",ROUND(IF('Indicator Data'!V68&gt;L$195,10,IF('Indicator Data'!V68&lt;L$194,0,10-(L$195-'Indicator Data'!V68)/(L$195-L$194)*10)),1))</f>
        <v>x</v>
      </c>
      <c r="M65" s="78">
        <f t="shared" si="5"/>
        <v>0</v>
      </c>
      <c r="N65" s="80">
        <f t="shared" si="6"/>
        <v>0.5</v>
      </c>
      <c r="O65" s="92">
        <f>IF(AND('Indicator Data'!AK68="No data",'Indicator Data'!AL68="No data"),0,SUM('Indicator Data'!AK68:AM68)/1000)</f>
        <v>970.36500000000001</v>
      </c>
      <c r="P65" s="77">
        <f t="shared" si="7"/>
        <v>10</v>
      </c>
      <c r="Q65" s="81">
        <f>O65*1000/'Indicator Data'!BC68</f>
        <v>1.1734264465808089E-2</v>
      </c>
      <c r="R65" s="77">
        <f t="shared" si="8"/>
        <v>5.9</v>
      </c>
      <c r="S65" s="82">
        <f t="shared" si="9"/>
        <v>8</v>
      </c>
      <c r="T65" s="77" t="str">
        <f>IF('Indicator Data'!AB68="No data","x",ROUND(IF('Indicator Data'!AB68&gt;T$195,10,IF('Indicator Data'!AB68&lt;T$194,0,10-(T$195-'Indicator Data'!AB68)/(T$195-T$194)*10)),1))</f>
        <v>x</v>
      </c>
      <c r="U65" s="77">
        <f>IF('Indicator Data'!AA68="No data","x",ROUND(IF('Indicator Data'!AA68&gt;U$195,10,IF('Indicator Data'!AA68&lt;U$194,0,10-(U$195-'Indicator Data'!AA68)/(U$195-U$194)*10)),1))</f>
        <v>0.1</v>
      </c>
      <c r="V65" s="77" t="str">
        <f>IF('Indicator Data'!AE68="No data","x",ROUND(IF('Indicator Data'!AE68&gt;V$195,10,IF('Indicator Data'!AE68&lt;V$194,0,10-(V$195-'Indicator Data'!AE68)/(V$195-V$194)*10)),1))</f>
        <v>x</v>
      </c>
      <c r="W65" s="78">
        <f t="shared" si="15"/>
        <v>0.1</v>
      </c>
      <c r="X65" s="77">
        <f>IF('Indicator Data'!W68="No data","x",ROUND(IF('Indicator Data'!W68&gt;X$195,10,IF('Indicator Data'!W68&lt;X$194,0,10-(X$195-'Indicator Data'!W68)/(X$195-X$194)*10)),1))</f>
        <v>0.3</v>
      </c>
      <c r="Y65" s="77" t="str">
        <f>IF('Indicator Data'!X68="No data","x",ROUND(IF('Indicator Data'!X68&gt;Y$195,10,IF('Indicator Data'!X68&lt;Y$194,0,10-(Y$195-'Indicator Data'!X68)/(Y$195-Y$194)*10)),1))</f>
        <v>x</v>
      </c>
      <c r="Z65" s="78">
        <f t="shared" si="10"/>
        <v>0.3</v>
      </c>
      <c r="AA65" s="92">
        <f>('Indicator Data'!AJ68+'Indicator Data'!AI68*0.5+'Indicator Data'!AH68*0.25)/1000</f>
        <v>0.33600000000000002</v>
      </c>
      <c r="AB65" s="83">
        <f>AA65*1000/'Indicator Data'!BC68</f>
        <v>4.0631235262107749E-6</v>
      </c>
      <c r="AC65" s="78">
        <f t="shared" si="11"/>
        <v>0</v>
      </c>
      <c r="AD65" s="77">
        <f>IF('Indicator Data'!AN68="No data","x",ROUND(IF('Indicator Data'!AN68&lt;$AD$194,10,IF('Indicator Data'!AN68&gt;$AD$195,0,($AD$195-'Indicator Data'!AN68)/($AD$195-$AD$194)*10)),1))</f>
        <v>1.9</v>
      </c>
      <c r="AE65" s="77">
        <f>IF('Indicator Data'!AO68="No data","x",ROUND(IF('Indicator Data'!AO68&gt;$AE$195,10,IF('Indicator Data'!AO68&lt;$AE$194,0,10-($AE$195-'Indicator Data'!AO68)/($AE$195-$AE$194)*10)),1))</f>
        <v>0</v>
      </c>
      <c r="AF65" s="84">
        <f>IF('Indicator Data'!AP68="No data","x",ROUND(IF('Indicator Data'!AP68&gt;$AF$195,10,IF('Indicator Data'!AP68&lt;$AF$194,0,10-($AF$195-'Indicator Data'!AP68)/($AF$195-$AF$194)*10)),1))</f>
        <v>0.6</v>
      </c>
      <c r="AG65" s="84">
        <f>IF('Indicator Data'!AQ68="No data","x",ROUND(IF('Indicator Data'!AQ68&gt;$AG$195,10,IF('Indicator Data'!AQ68&lt;$AG$194,0,10-($AG$195-'Indicator Data'!AQ68)/($AG$195-$AG$194)*10)),1))</f>
        <v>2.8</v>
      </c>
      <c r="AH65" s="77">
        <f t="shared" si="12"/>
        <v>1</v>
      </c>
      <c r="AI65" s="78">
        <f t="shared" si="13"/>
        <v>1</v>
      </c>
      <c r="AJ65" s="85">
        <f t="shared" si="14"/>
        <v>0.4</v>
      </c>
      <c r="AK65" s="86">
        <f t="shared" si="16"/>
        <v>5.3</v>
      </c>
    </row>
    <row r="66" spans="1:37" s="4" customFormat="1" x14ac:dyDescent="0.25">
      <c r="A66" s="131" t="s">
        <v>121</v>
      </c>
      <c r="B66" s="63" t="s">
        <v>120</v>
      </c>
      <c r="C66" s="77">
        <f>ROUND(IF('Indicator Data'!Q69="No data",IF((0.1233*LN('Indicator Data'!BB69)-0.4559)&gt;C$195,0,IF((0.1233*LN('Indicator Data'!BB69)-0.4559)&lt;C$194,10,(C$195-(0.1233*LN('Indicator Data'!BB69)-0.4559))/(C$195-C$194)*10)),IF('Indicator Data'!Q69&gt;C$195,0,IF('Indicator Data'!Q69&lt;C$194,10,(C$195-'Indicator Data'!Q69)/(C$195-C$194)*10))),1)</f>
        <v>5.7</v>
      </c>
      <c r="D66" s="77">
        <f>IF('Indicator Data'!R69="No data","x",ROUND((IF(LOG('Indicator Data'!R69*1000)&gt;D$195,10,IF(LOG('Indicator Data'!R69*1000)&lt;D$194,0,10-(D$195-LOG('Indicator Data'!R69*1000))/(D$195-D$194)*10))),1))</f>
        <v>8</v>
      </c>
      <c r="E66" s="78">
        <f t="shared" si="2"/>
        <v>7</v>
      </c>
      <c r="F66" s="77">
        <f>IF('Indicator Data'!AF69="No data","x",ROUND(IF('Indicator Data'!AF69&gt;F$195,10,IF('Indicator Data'!AF69&lt;F$194,0,10-(F$195-'Indicator Data'!AF69)/(F$195-F$194)*10)),1))</f>
        <v>7.3</v>
      </c>
      <c r="G66" s="77">
        <f>IF('Indicator Data'!AG69="No data","x",ROUND(IF('Indicator Data'!AG69&gt;G$195,10,IF('Indicator Data'!AG69&lt;G$194,0,10-(G$195-'Indicator Data'!AG69)/(G$195-G$194)*10)),1))</f>
        <v>4.4000000000000004</v>
      </c>
      <c r="H66" s="78">
        <f t="shared" si="3"/>
        <v>5.9</v>
      </c>
      <c r="I66" s="79">
        <f>SUM(IF('Indicator Data'!S69=0,0,'Indicator Data'!S69/1000000),SUM('Indicator Data'!T69:U69))</f>
        <v>1249.1682679999999</v>
      </c>
      <c r="J66" s="79">
        <f>I66/'Indicator Data'!BC69*1000000</f>
        <v>43.32331221031221</v>
      </c>
      <c r="K66" s="77">
        <f t="shared" si="4"/>
        <v>0.9</v>
      </c>
      <c r="L66" s="77">
        <f>IF('Indicator Data'!V69="No data","x",ROUND(IF('Indicator Data'!V69&gt;L$195,10,IF('Indicator Data'!V69&lt;L$194,0,10-(L$195-'Indicator Data'!V69)/(L$195-L$194)*10)),1))</f>
        <v>2.1</v>
      </c>
      <c r="M66" s="78">
        <f t="shared" si="5"/>
        <v>1.5</v>
      </c>
      <c r="N66" s="80">
        <f t="shared" si="6"/>
        <v>5.4</v>
      </c>
      <c r="O66" s="92">
        <f>IF(AND('Indicator Data'!AK69="No data",'Indicator Data'!AL69="No data"),0,SUM('Indicator Data'!AK69:AM69)/1000)</f>
        <v>12.115</v>
      </c>
      <c r="P66" s="77">
        <f t="shared" si="7"/>
        <v>3.6</v>
      </c>
      <c r="Q66" s="81">
        <f>O66*1000/'Indicator Data'!BC69</f>
        <v>4.2016911642197782E-4</v>
      </c>
      <c r="R66" s="77">
        <f t="shared" si="8"/>
        <v>2.6</v>
      </c>
      <c r="S66" s="82">
        <f t="shared" si="9"/>
        <v>3.1</v>
      </c>
      <c r="T66" s="77">
        <f>IF('Indicator Data'!AB69="No data","x",ROUND(IF('Indicator Data'!AB69&gt;T$195,10,IF('Indicator Data'!AB69&lt;T$194,0,10-(T$195-'Indicator Data'!AB69)/(T$195-T$194)*10)),1))</f>
        <v>3.2</v>
      </c>
      <c r="U66" s="77">
        <f>IF('Indicator Data'!AA69="No data","x",ROUND(IF('Indicator Data'!AA69&gt;U$195,10,IF('Indicator Data'!AA69&lt;U$194,0,10-(U$195-'Indicator Data'!AA69)/(U$195-U$194)*10)),1))</f>
        <v>2.8</v>
      </c>
      <c r="V66" s="77">
        <f>IF('Indicator Data'!AE69="No data","x",ROUND(IF('Indicator Data'!AE69&gt;V$195,10,IF('Indicator Data'!AE69&lt;V$194,0,10-(V$195-'Indicator Data'!AE69)/(V$195-V$194)*10)),1))</f>
        <v>5.6</v>
      </c>
      <c r="W66" s="78">
        <f t="shared" si="15"/>
        <v>3.9</v>
      </c>
      <c r="X66" s="77">
        <f>IF('Indicator Data'!W69="No data","x",ROUND(IF('Indicator Data'!W69&gt;X$195,10,IF('Indicator Data'!W69&lt;X$194,0,10-(X$195-'Indicator Data'!W69)/(X$195-X$194)*10)),1))</f>
        <v>4.5</v>
      </c>
      <c r="Y66" s="77">
        <f>IF('Indicator Data'!X69="No data","x",ROUND(IF('Indicator Data'!X69&gt;Y$195,10,IF('Indicator Data'!X69&lt;Y$194,0,10-(Y$195-'Indicator Data'!X69)/(Y$195-Y$194)*10)),1))</f>
        <v>2.4</v>
      </c>
      <c r="Z66" s="78">
        <f t="shared" si="10"/>
        <v>3.5</v>
      </c>
      <c r="AA66" s="92">
        <f>('Indicator Data'!AJ69+'Indicator Data'!AI69*0.5+'Indicator Data'!AH69*0.25)/1000</f>
        <v>500.04899999999998</v>
      </c>
      <c r="AB66" s="83">
        <f>AA66*1000/'Indicator Data'!BC69</f>
        <v>1.734256264941755E-2</v>
      </c>
      <c r="AC66" s="78">
        <f t="shared" si="11"/>
        <v>1.7</v>
      </c>
      <c r="AD66" s="77">
        <f>IF('Indicator Data'!AN69="No data","x",ROUND(IF('Indicator Data'!AN69&lt;$AD$194,10,IF('Indicator Data'!AN69&gt;$AD$195,0,($AD$195-'Indicator Data'!AN69)/($AD$195-$AD$194)*10)),1))</f>
        <v>2.4</v>
      </c>
      <c r="AE66" s="77">
        <f>IF('Indicator Data'!AO69="No data","x",ROUND(IF('Indicator Data'!AO69&gt;$AE$195,10,IF('Indicator Data'!AO69&lt;$AE$194,0,10-($AE$195-'Indicator Data'!AO69)/($AE$195-$AE$194)*10)),1))</f>
        <v>0.9</v>
      </c>
      <c r="AF66" s="84">
        <f>IF('Indicator Data'!AP69="No data","x",ROUND(IF('Indicator Data'!AP69&gt;$AF$195,10,IF('Indicator Data'!AP69&lt;$AF$194,0,10-($AF$195-'Indicator Data'!AP69)/($AF$195-$AF$194)*10)),1))</f>
        <v>4.9000000000000004</v>
      </c>
      <c r="AG66" s="84">
        <f>IF('Indicator Data'!AQ69="No data","x",ROUND(IF('Indicator Data'!AQ69&gt;$AG$195,10,IF('Indicator Data'!AQ69&lt;$AG$194,0,10-($AG$195-'Indicator Data'!AQ69)/($AG$195-$AG$194)*10)),1))</f>
        <v>9.1999999999999993</v>
      </c>
      <c r="AH66" s="77">
        <f t="shared" si="12"/>
        <v>5.8</v>
      </c>
      <c r="AI66" s="78">
        <f t="shared" si="13"/>
        <v>3</v>
      </c>
      <c r="AJ66" s="85">
        <f t="shared" si="14"/>
        <v>3.1</v>
      </c>
      <c r="AK66" s="86">
        <f t="shared" si="16"/>
        <v>3.1</v>
      </c>
    </row>
    <row r="67" spans="1:37" s="4" customFormat="1" x14ac:dyDescent="0.25">
      <c r="A67" s="131" t="s">
        <v>123</v>
      </c>
      <c r="B67" s="63" t="s">
        <v>122</v>
      </c>
      <c r="C67" s="77">
        <f>ROUND(IF('Indicator Data'!Q70="No data",IF((0.1233*LN('Indicator Data'!BB70)-0.4559)&gt;C$195,0,IF((0.1233*LN('Indicator Data'!BB70)-0.4559)&lt;C$194,10,(C$195-(0.1233*LN('Indicator Data'!BB70)-0.4559))/(C$195-C$194)*10)),IF('Indicator Data'!Q70&gt;C$195,0,IF('Indicator Data'!Q70&lt;C$194,10,(C$195-'Indicator Data'!Q70)/(C$195-C$194)*10))),1)</f>
        <v>1.3</v>
      </c>
      <c r="D67" s="77" t="str">
        <f>IF('Indicator Data'!R70="No data","x",ROUND((IF(LOG('Indicator Data'!R70*1000)&gt;D$195,10,IF(LOG('Indicator Data'!R70*1000)&lt;D$194,0,10-(D$195-LOG('Indicator Data'!R70*1000))/(D$195-D$194)*10))),1))</f>
        <v>x</v>
      </c>
      <c r="E67" s="78">
        <f t="shared" si="2"/>
        <v>1.3</v>
      </c>
      <c r="F67" s="77">
        <f>IF('Indicator Data'!AF70="No data","x",ROUND(IF('Indicator Data'!AF70&gt;F$195,10,IF('Indicator Data'!AF70&lt;F$194,0,10-(F$195-'Indicator Data'!AF70)/(F$195-F$194)*10)),1))</f>
        <v>1.6</v>
      </c>
      <c r="G67" s="77">
        <f>IF('Indicator Data'!AG70="No data","x",ROUND(IF('Indicator Data'!AG70&gt;G$195,10,IF('Indicator Data'!AG70&lt;G$194,0,10-(G$195-'Indicator Data'!AG70)/(G$195-G$194)*10)),1))</f>
        <v>2.9</v>
      </c>
      <c r="H67" s="78">
        <f t="shared" si="3"/>
        <v>2.2999999999999998</v>
      </c>
      <c r="I67" s="79">
        <f>SUM(IF('Indicator Data'!S70=0,0,'Indicator Data'!S70/1000000),SUM('Indicator Data'!T70:U70))</f>
        <v>1058.641756</v>
      </c>
      <c r="J67" s="79">
        <f>I67/'Indicator Data'!BC70*1000000</f>
        <v>98.382930928074288</v>
      </c>
      <c r="K67" s="77">
        <f t="shared" si="4"/>
        <v>2</v>
      </c>
      <c r="L67" s="77" t="str">
        <f>IF('Indicator Data'!V70="No data","x",ROUND(IF('Indicator Data'!V70&gt;L$195,10,IF('Indicator Data'!V70&lt;L$194,0,10-(L$195-'Indicator Data'!V70)/(L$195-L$194)*10)),1))</f>
        <v>x</v>
      </c>
      <c r="M67" s="78">
        <f t="shared" si="5"/>
        <v>2</v>
      </c>
      <c r="N67" s="80">
        <f t="shared" si="6"/>
        <v>1.7</v>
      </c>
      <c r="O67" s="92">
        <f>IF(AND('Indicator Data'!AK70="No data",'Indicator Data'!AL70="No data"),0,SUM('Indicator Data'!AK70:AM70)/1000)</f>
        <v>38.999000000000002</v>
      </c>
      <c r="P67" s="77">
        <f t="shared" si="7"/>
        <v>5.3</v>
      </c>
      <c r="Q67" s="81">
        <f>O67*1000/'Indicator Data'!BC70</f>
        <v>3.6243005733697592E-3</v>
      </c>
      <c r="R67" s="77">
        <f t="shared" si="8"/>
        <v>4.4000000000000004</v>
      </c>
      <c r="S67" s="82">
        <f t="shared" si="9"/>
        <v>4.9000000000000004</v>
      </c>
      <c r="T67" s="77">
        <f>IF('Indicator Data'!AB70="No data","x",ROUND(IF('Indicator Data'!AB70&gt;T$195,10,IF('Indicator Data'!AB70&lt;T$194,0,10-(T$195-'Indicator Data'!AB70)/(T$195-T$194)*10)),1))</f>
        <v>0.6</v>
      </c>
      <c r="U67" s="77">
        <f>IF('Indicator Data'!AA70="No data","x",ROUND(IF('Indicator Data'!AA70&gt;U$195,10,IF('Indicator Data'!AA70&lt;U$194,0,10-(U$195-'Indicator Data'!AA70)/(U$195-U$194)*10)),1))</f>
        <v>0.1</v>
      </c>
      <c r="V67" s="77" t="str">
        <f>IF('Indicator Data'!AE70="No data","x",ROUND(IF('Indicator Data'!AE70&gt;V$195,10,IF('Indicator Data'!AE70&lt;V$194,0,10-(V$195-'Indicator Data'!AE70)/(V$195-V$194)*10)),1))</f>
        <v>x</v>
      </c>
      <c r="W67" s="78">
        <f t="shared" ref="W67:W98" si="17">IF(AND(T67="x",U67="x",V67="x"),"x",ROUND(AVERAGE(T67,U67,V67),1))</f>
        <v>0.4</v>
      </c>
      <c r="X67" s="77">
        <f>IF('Indicator Data'!W70="No data","x",ROUND(IF('Indicator Data'!W70&gt;X$195,10,IF('Indicator Data'!W70&lt;X$194,0,10-(X$195-'Indicator Data'!W70)/(X$195-X$194)*10)),1))</f>
        <v>0.3</v>
      </c>
      <c r="Y67" s="77" t="str">
        <f>IF('Indicator Data'!X70="No data","x",ROUND(IF('Indicator Data'!X70&gt;Y$195,10,IF('Indicator Data'!X70&lt;Y$194,0,10-(Y$195-'Indicator Data'!X70)/(Y$195-Y$194)*10)),1))</f>
        <v>x</v>
      </c>
      <c r="Z67" s="78">
        <f t="shared" si="10"/>
        <v>0.3</v>
      </c>
      <c r="AA67" s="92">
        <f>('Indicator Data'!AJ70+'Indicator Data'!AI70*0.5+'Indicator Data'!AH70*0.25)/1000</f>
        <v>3.6515</v>
      </c>
      <c r="AB67" s="83">
        <f>AA67*1000/'Indicator Data'!BC70</f>
        <v>3.3934545869534284E-4</v>
      </c>
      <c r="AC67" s="78">
        <f t="shared" si="11"/>
        <v>0</v>
      </c>
      <c r="AD67" s="77">
        <f>IF('Indicator Data'!AN70="No data","x",ROUND(IF('Indicator Data'!AN70&lt;$AD$194,10,IF('Indicator Data'!AN70&gt;$AD$195,0,($AD$195-'Indicator Data'!AN70)/($AD$195-$AD$194)*10)),1))</f>
        <v>2</v>
      </c>
      <c r="AE67" s="77">
        <f>IF('Indicator Data'!AO70="No data","x",ROUND(IF('Indicator Data'!AO70&gt;$AE$195,10,IF('Indicator Data'!AO70&lt;$AE$194,0,10-($AE$195-'Indicator Data'!AO70)/($AE$195-$AE$194)*10)),1))</f>
        <v>0</v>
      </c>
      <c r="AF67" s="84">
        <f>IF('Indicator Data'!AP70="No data","x",ROUND(IF('Indicator Data'!AP70&gt;$AF$195,10,IF('Indicator Data'!AP70&lt;$AF$194,0,10-($AF$195-'Indicator Data'!AP70)/($AF$195-$AF$194)*10)),1))</f>
        <v>1.7</v>
      </c>
      <c r="AG67" s="84">
        <f>IF('Indicator Data'!AQ70="No data","x",ROUND(IF('Indicator Data'!AQ70&gt;$AG$195,10,IF('Indicator Data'!AQ70&lt;$AG$194,0,10-($AG$195-'Indicator Data'!AQ70)/($AG$195-$AG$194)*10)),1))</f>
        <v>5.6</v>
      </c>
      <c r="AH67" s="77">
        <f t="shared" si="12"/>
        <v>2.5</v>
      </c>
      <c r="AI67" s="78">
        <f t="shared" si="13"/>
        <v>1.5</v>
      </c>
      <c r="AJ67" s="85">
        <f t="shared" si="14"/>
        <v>0.6</v>
      </c>
      <c r="AK67" s="86">
        <f t="shared" ref="AK67:AK98" si="18">ROUND((10-GEOMEAN(((10-S67)/10*9+1),((10-AJ67)/10*9+1)))/9*10,1)</f>
        <v>3</v>
      </c>
    </row>
    <row r="68" spans="1:37" s="4" customFormat="1" x14ac:dyDescent="0.25">
      <c r="A68" s="131" t="s">
        <v>125</v>
      </c>
      <c r="B68" s="63" t="s">
        <v>124</v>
      </c>
      <c r="C68" s="77">
        <f>ROUND(IF('Indicator Data'!Q71="No data",IF((0.1233*LN('Indicator Data'!BB71)-0.4559)&gt;C$195,0,IF((0.1233*LN('Indicator Data'!BB71)-0.4559)&lt;C$194,10,(C$195-(0.1233*LN('Indicator Data'!BB71)-0.4559))/(C$195-C$194)*10)),IF('Indicator Data'!Q71&gt;C$195,0,IF('Indicator Data'!Q71&lt;C$194,10,(C$195-'Indicator Data'!Q71)/(C$195-C$194)*10))),1)</f>
        <v>3</v>
      </c>
      <c r="D68" s="77" t="str">
        <f>IF('Indicator Data'!R71="No data","x",ROUND((IF(LOG('Indicator Data'!R71*1000)&gt;D$195,10,IF(LOG('Indicator Data'!R71*1000)&lt;D$194,0,10-(D$195-LOG('Indicator Data'!R71*1000))/(D$195-D$194)*10))),1))</f>
        <v>x</v>
      </c>
      <c r="E68" s="78">
        <f t="shared" ref="E68:E131" si="19">ROUND(IF(D68="x",C68,(10-GEOMEAN(((10-C68)/10*9+1),((10-D68)/10*9+1)))/9*10),1)</f>
        <v>3</v>
      </c>
      <c r="F68" s="77" t="str">
        <f>IF('Indicator Data'!AF71="No data","x",ROUND(IF('Indicator Data'!AF71&gt;F$195,10,IF('Indicator Data'!AF71&lt;F$194,0,10-(F$195-'Indicator Data'!AF71)/(F$195-F$194)*10)),1))</f>
        <v>x</v>
      </c>
      <c r="G68" s="77">
        <f>IF('Indicator Data'!AG71="No data","x",ROUND(IF('Indicator Data'!AG71&gt;G$195,10,IF('Indicator Data'!AG71&lt;G$194,0,10-(G$195-'Indicator Data'!AG71)/(G$195-G$194)*10)),1))</f>
        <v>3</v>
      </c>
      <c r="H68" s="78">
        <f t="shared" ref="H68:H131" si="20">IF(AND(F68="x",G68="x"),"x",ROUND(AVERAGE(F68,G68),1))</f>
        <v>3</v>
      </c>
      <c r="I68" s="79">
        <f>SUM(IF('Indicator Data'!S71=0,0,'Indicator Data'!S71/1000000),SUM('Indicator Data'!T71:U71))</f>
        <v>8.879999999999999</v>
      </c>
      <c r="J68" s="79">
        <f>I68/'Indicator Data'!BC71*1000000</f>
        <v>82.35566890795269</v>
      </c>
      <c r="K68" s="77">
        <f t="shared" ref="K68:K131" si="21">IF(J68="x","x",ROUND(IF(J68&gt;K$195,10,IF(J68&lt;K$194,0,10-(K$195-J68)/(K$195-K$194)*10)),1))</f>
        <v>1.6</v>
      </c>
      <c r="L68" s="77">
        <f>IF('Indicator Data'!V71="No data","x",ROUND(IF('Indicator Data'!V71&gt;L$195,10,IF('Indicator Data'!V71&lt;L$194,0,10-(L$195-'Indicator Data'!V71)/(L$195-L$194)*10)),1))</f>
        <v>0.6</v>
      </c>
      <c r="M68" s="78">
        <f t="shared" ref="M68:M131" si="22">ROUND(AVERAGE(K68,L68),1)</f>
        <v>1.1000000000000001</v>
      </c>
      <c r="N68" s="80">
        <f t="shared" ref="N68:N131" si="23">ROUND(AVERAGE(E68,E68,H68,M68),1)</f>
        <v>2.5</v>
      </c>
      <c r="O68" s="92">
        <f>IF(AND('Indicator Data'!AK71="No data",'Indicator Data'!AL71="No data"),0,SUM('Indicator Data'!AK71:AM71)/1000)</f>
        <v>2E-3</v>
      </c>
      <c r="P68" s="77">
        <f t="shared" ref="P68:P131" si="24">ROUND(IF(O68=0,0,IF(LOG(O68*1000)&gt;$P$195,10,IF(LOG(O68*1000)&lt;P$194,0,10-(P$195-LOG(O68*1000))/(P$195-P$194)*10))),1)</f>
        <v>0</v>
      </c>
      <c r="Q68" s="81">
        <f>O68*1000/'Indicator Data'!BC71</f>
        <v>1.8548574078367725E-5</v>
      </c>
      <c r="R68" s="77">
        <f t="shared" ref="R68:R131" si="25">IF(Q68="x","x",ROUND(IF(Q68&gt;$R$195,10,IF(Q68&lt;$R$194,0,((Q68*100)/0.0052)^(1/4.0545)/6.5*10)),1))</f>
        <v>0</v>
      </c>
      <c r="S68" s="82">
        <f t="shared" ref="S68:S131" si="26">ROUND(AVERAGE(P68,R68),1)</f>
        <v>0</v>
      </c>
      <c r="T68" s="77" t="str">
        <f>IF('Indicator Data'!AB71="No data","x",ROUND(IF('Indicator Data'!AB71&gt;T$195,10,IF('Indicator Data'!AB71&lt;T$194,0,10-(T$195-'Indicator Data'!AB71)/(T$195-T$194)*10)),1))</f>
        <v>x</v>
      </c>
      <c r="U68" s="77">
        <f>IF('Indicator Data'!AA71="No data","x",ROUND(IF('Indicator Data'!AA71&gt;U$195,10,IF('Indicator Data'!AA71&lt;U$194,0,10-(U$195-'Indicator Data'!AA71)/(U$195-U$194)*10)),1))</f>
        <v>0.1</v>
      </c>
      <c r="V68" s="77" t="str">
        <f>IF('Indicator Data'!AE71="No data","x",ROUND(IF('Indicator Data'!AE71&gt;V$195,10,IF('Indicator Data'!AE71&lt;V$194,0,10-(V$195-'Indicator Data'!AE71)/(V$195-V$194)*10)),1))</f>
        <v>x</v>
      </c>
      <c r="W68" s="78">
        <f t="shared" si="17"/>
        <v>0.1</v>
      </c>
      <c r="X68" s="77">
        <f>IF('Indicator Data'!W71="No data","x",ROUND(IF('Indicator Data'!W71&gt;X$195,10,IF('Indicator Data'!W71&lt;X$194,0,10-(X$195-'Indicator Data'!W71)/(X$195-X$194)*10)),1))</f>
        <v>1.2</v>
      </c>
      <c r="Y68" s="77" t="str">
        <f>IF('Indicator Data'!X71="No data","x",ROUND(IF('Indicator Data'!X71&gt;Y$195,10,IF('Indicator Data'!X71&lt;Y$194,0,10-(Y$195-'Indicator Data'!X71)/(Y$195-Y$194)*10)),1))</f>
        <v>x</v>
      </c>
      <c r="Z68" s="78">
        <f t="shared" ref="Z68:Z131" si="27">IF(AND(X68="x",Y68="x"),"x",ROUND(AVERAGE(Y68,X68),1))</f>
        <v>1.2</v>
      </c>
      <c r="AA68" s="92">
        <f>('Indicator Data'!AJ71+'Indicator Data'!AI71*0.5+'Indicator Data'!AH71*0.25)/1000</f>
        <v>0</v>
      </c>
      <c r="AB68" s="83">
        <f>AA68*1000/'Indicator Data'!BC71</f>
        <v>0</v>
      </c>
      <c r="AC68" s="78">
        <f t="shared" ref="AC68:AC131" si="28">IF(AB68="x","x",ROUND(IF(AB68&gt;AC$195,10,IF(AB68&lt;AC$194,0,10-(AC$195-AB68)/(AC$195-AC$194)*10)),1))</f>
        <v>0</v>
      </c>
      <c r="AD68" s="77">
        <f>IF('Indicator Data'!AN71="No data","x",ROUND(IF('Indicator Data'!AN71&lt;$AD$194,10,IF('Indicator Data'!AN71&gt;$AD$195,0,($AD$195-'Indicator Data'!AN71)/($AD$195-$AD$194)*10)),1))</f>
        <v>6.7</v>
      </c>
      <c r="AE68" s="77">
        <f>IF('Indicator Data'!AO71="No data","x",ROUND(IF('Indicator Data'!AO71&gt;$AE$195,10,IF('Indicator Data'!AO71&lt;$AE$194,0,10-($AE$195-'Indicator Data'!AO71)/($AE$195-$AE$194)*10)),1))</f>
        <v>6.8</v>
      </c>
      <c r="AF68" s="84">
        <f>IF('Indicator Data'!AP71="No data","x",ROUND(IF('Indicator Data'!AP71&gt;$AF$195,10,IF('Indicator Data'!AP71&lt;$AF$194,0,10-($AF$195-'Indicator Data'!AP71)/($AF$195-$AF$194)*10)),1))</f>
        <v>2.6</v>
      </c>
      <c r="AG68" s="84" t="str">
        <f>IF('Indicator Data'!AQ71="No data","x",ROUND(IF('Indicator Data'!AQ71&gt;$AG$195,10,IF('Indicator Data'!AQ71&lt;$AG$194,0,10-($AG$195-'Indicator Data'!AQ71)/($AG$195-$AG$194)*10)),1))</f>
        <v>x</v>
      </c>
      <c r="AH68" s="77">
        <f t="shared" ref="AH68:AH131" si="29">IF(AF68="x","x",ROUND(IF(AG68="x",AF68,SUM(AF68*0.8,AG68*0.2)),1))</f>
        <v>2.6</v>
      </c>
      <c r="AI68" s="78">
        <f t="shared" ref="AI68:AI131" si="30">ROUND(AVERAGE(AE68,AH68,AD68),1)</f>
        <v>5.4</v>
      </c>
      <c r="AJ68" s="85">
        <f t="shared" ref="AJ68:AJ131" si="31">ROUND(IF(AND(W68="x",Z68="x",AI68="x"),AC68,IF(AND(W68="x",Z68="x"),(10-GEOMEAN(((10-AI68)/10*9+1),((10-AC68)/10*9+1)))/9*10,IF(AI68="x",(10-GEOMEAN(((10-W68)/10*9+1),((10-Z68)/10*9+1),((10-AC68)/10*9+1)))/9*10,IF(W68="x",(10-GEOMEAN(((10-AI68)/10*9+1),((10-Z68)/10*9+1),((10-AC68)/10*9+1)))/9*10,(10-GEOMEAN(((10-W68)/10*9+1),((10-Z68)/10*9+1),((10-AC68)/10*9+1),((10-AI68)/10*9+1)))/9*10)))),1)</f>
        <v>2</v>
      </c>
      <c r="AK68" s="86">
        <f t="shared" si="18"/>
        <v>1</v>
      </c>
    </row>
    <row r="69" spans="1:37" s="4" customFormat="1" x14ac:dyDescent="0.25">
      <c r="A69" s="131" t="s">
        <v>127</v>
      </c>
      <c r="B69" s="63" t="s">
        <v>126</v>
      </c>
      <c r="C69" s="77">
        <f>ROUND(IF('Indicator Data'!Q72="No data",IF((0.1233*LN('Indicator Data'!BB72)-0.4559)&gt;C$195,0,IF((0.1233*LN('Indicator Data'!BB72)-0.4559)&lt;C$194,10,(C$195-(0.1233*LN('Indicator Data'!BB72)-0.4559))/(C$195-C$194)*10)),IF('Indicator Data'!Q72&gt;C$195,0,IF('Indicator Data'!Q72&lt;C$194,10,(C$195-'Indicator Data'!Q72)/(C$195-C$194)*10))),1)</f>
        <v>4.8</v>
      </c>
      <c r="D69" s="77" t="str">
        <f>IF('Indicator Data'!R72="No data","x",ROUND((IF(LOG('Indicator Data'!R72*1000)&gt;D$195,10,IF(LOG('Indicator Data'!R72*1000)&lt;D$194,0,10-(D$195-LOG('Indicator Data'!R72*1000))/(D$195-D$194)*10))),1))</f>
        <v>x</v>
      </c>
      <c r="E69" s="78">
        <f t="shared" si="19"/>
        <v>4.8</v>
      </c>
      <c r="F69" s="77">
        <f>IF('Indicator Data'!AF72="No data","x",ROUND(IF('Indicator Data'!AF72&gt;F$195,10,IF('Indicator Data'!AF72&lt;F$194,0,10-(F$195-'Indicator Data'!AF72)/(F$195-F$194)*10)),1))</f>
        <v>6.6</v>
      </c>
      <c r="G69" s="77">
        <f>IF('Indicator Data'!AG72="No data","x",ROUND(IF('Indicator Data'!AG72&gt;G$195,10,IF('Indicator Data'!AG72&lt;G$194,0,10-(G$195-'Indicator Data'!AG72)/(G$195-G$194)*10)),1))</f>
        <v>5.9</v>
      </c>
      <c r="H69" s="78">
        <f t="shared" si="20"/>
        <v>6.3</v>
      </c>
      <c r="I69" s="79">
        <f>SUM(IF('Indicator Data'!S72=0,0,'Indicator Data'!S72/1000000),SUM('Indicator Data'!T72:U72))</f>
        <v>492.58851300000003</v>
      </c>
      <c r="J69" s="79">
        <f>I69/'Indicator Data'!BC72*1000000</f>
        <v>29.123977680792816</v>
      </c>
      <c r="K69" s="77">
        <f t="shared" si="21"/>
        <v>0.6</v>
      </c>
      <c r="L69" s="77">
        <f>IF('Indicator Data'!V72="No data","x",ROUND(IF('Indicator Data'!V72&gt;L$195,10,IF('Indicator Data'!V72&lt;L$194,0,10-(L$195-'Indicator Data'!V72)/(L$195-L$194)*10)),1))</f>
        <v>0.3</v>
      </c>
      <c r="M69" s="78">
        <f t="shared" si="22"/>
        <v>0.5</v>
      </c>
      <c r="N69" s="80">
        <f t="shared" si="23"/>
        <v>4.0999999999999996</v>
      </c>
      <c r="O69" s="92">
        <f>IF(AND('Indicator Data'!AK72="No data",'Indicator Data'!AL72="No data"),0,SUM('Indicator Data'!AK72:AM72)/1000)</f>
        <v>242.756</v>
      </c>
      <c r="P69" s="77">
        <f t="shared" si="24"/>
        <v>8</v>
      </c>
      <c r="Q69" s="81">
        <f>O69*1000/'Indicator Data'!BC72</f>
        <v>1.4352791710103358E-2</v>
      </c>
      <c r="R69" s="77">
        <f t="shared" si="25"/>
        <v>6.2</v>
      </c>
      <c r="S69" s="82">
        <f t="shared" si="26"/>
        <v>7.1</v>
      </c>
      <c r="T69" s="77">
        <f>IF('Indicator Data'!AB72="No data","x",ROUND(IF('Indicator Data'!AB72&gt;T$195,10,IF('Indicator Data'!AB72&lt;T$194,0,10-(T$195-'Indicator Data'!AB72)/(T$195-T$194)*10)),1))</f>
        <v>1</v>
      </c>
      <c r="U69" s="77">
        <f>IF('Indicator Data'!AA72="No data","x",ROUND(IF('Indicator Data'!AA72&gt;U$195,10,IF('Indicator Data'!AA72&lt;U$194,0,10-(U$195-'Indicator Data'!AA72)/(U$195-U$194)*10)),1))</f>
        <v>0.4</v>
      </c>
      <c r="V69" s="77">
        <f>IF('Indicator Data'!AE72="No data","x",ROUND(IF('Indicator Data'!AE72&gt;V$195,10,IF('Indicator Data'!AE72&lt;V$194,0,10-(V$195-'Indicator Data'!AE72)/(V$195-V$194)*10)),1))</f>
        <v>0</v>
      </c>
      <c r="W69" s="78">
        <f t="shared" si="17"/>
        <v>0.5</v>
      </c>
      <c r="X69" s="77">
        <f>IF('Indicator Data'!W72="No data","x",ROUND(IF('Indicator Data'!W72&gt;X$195,10,IF('Indicator Data'!W72&lt;X$194,0,10-(X$195-'Indicator Data'!W72)/(X$195-X$194)*10)),1))</f>
        <v>2.2000000000000002</v>
      </c>
      <c r="Y69" s="77">
        <f>IF('Indicator Data'!X72="No data","x",ROUND(IF('Indicator Data'!X72&gt;Y$195,10,IF('Indicator Data'!X72&lt;Y$194,0,10-(Y$195-'Indicator Data'!X72)/(Y$195-Y$194)*10)),1))</f>
        <v>2.8</v>
      </c>
      <c r="Z69" s="78">
        <f t="shared" si="27"/>
        <v>2.5</v>
      </c>
      <c r="AA69" s="92">
        <f>('Indicator Data'!AJ72+'Indicator Data'!AI72*0.5+'Indicator Data'!AH72*0.25)/1000</f>
        <v>1737.7537500000001</v>
      </c>
      <c r="AB69" s="83">
        <f>AA69*1000/'Indicator Data'!BC72</f>
        <v>0.10274356809801209</v>
      </c>
      <c r="AC69" s="78">
        <f t="shared" si="28"/>
        <v>10</v>
      </c>
      <c r="AD69" s="77">
        <f>IF('Indicator Data'!AN72="No data","x",ROUND(IF('Indicator Data'!AN72&lt;$AD$194,10,IF('Indicator Data'!AN72&gt;$AD$195,0,($AD$195-'Indicator Data'!AN72)/($AD$195-$AD$194)*10)),1))</f>
        <v>4.7</v>
      </c>
      <c r="AE69" s="77">
        <f>IF('Indicator Data'!AO72="No data","x",ROUND(IF('Indicator Data'!AO72&gt;$AE$195,10,IF('Indicator Data'!AO72&lt;$AE$194,0,10-($AE$195-'Indicator Data'!AO72)/($AE$195-$AE$194)*10)),1))</f>
        <v>3.5</v>
      </c>
      <c r="AF69" s="84">
        <f>IF('Indicator Data'!AP72="No data","x",ROUND(IF('Indicator Data'!AP72&gt;$AF$195,10,IF('Indicator Data'!AP72&lt;$AF$194,0,10-($AF$195-'Indicator Data'!AP72)/($AF$195-$AF$194)*10)),1))</f>
        <v>6.8</v>
      </c>
      <c r="AG69" s="84">
        <f>IF('Indicator Data'!AQ72="No data","x",ROUND(IF('Indicator Data'!AQ72&gt;$AG$195,10,IF('Indicator Data'!AQ72&lt;$AG$194,0,10-($AG$195-'Indicator Data'!AQ72)/($AG$195-$AG$194)*10)),1))</f>
        <v>2.8</v>
      </c>
      <c r="AH69" s="77">
        <f t="shared" si="29"/>
        <v>6</v>
      </c>
      <c r="AI69" s="78">
        <f t="shared" si="30"/>
        <v>4.7</v>
      </c>
      <c r="AJ69" s="85">
        <f t="shared" si="31"/>
        <v>6.1</v>
      </c>
      <c r="AK69" s="86">
        <f t="shared" si="18"/>
        <v>6.6</v>
      </c>
    </row>
    <row r="70" spans="1:37" s="4" customFormat="1" x14ac:dyDescent="0.25">
      <c r="A70" s="131" t="s">
        <v>129</v>
      </c>
      <c r="B70" s="63" t="s">
        <v>128</v>
      </c>
      <c r="C70" s="77">
        <f>ROUND(IF('Indicator Data'!Q73="No data",IF((0.1233*LN('Indicator Data'!BB73)-0.4559)&gt;C$195,0,IF((0.1233*LN('Indicator Data'!BB73)-0.4559)&lt;C$194,10,(C$195-(0.1233*LN('Indicator Data'!BB73)-0.4559))/(C$195-C$194)*10)),IF('Indicator Data'!Q73&gt;C$195,0,IF('Indicator Data'!Q73&lt;C$194,10,(C$195-'Indicator Data'!Q73)/(C$195-C$194)*10))),1)</f>
        <v>8.1999999999999993</v>
      </c>
      <c r="D70" s="77">
        <f>IF('Indicator Data'!R73="No data","x",ROUND((IF(LOG('Indicator Data'!R73*1000)&gt;D$195,10,IF(LOG('Indicator Data'!R73*1000)&lt;D$194,0,10-(D$195-LOG('Indicator Data'!R73*1000))/(D$195-D$194)*10))),1))</f>
        <v>9.6999999999999993</v>
      </c>
      <c r="E70" s="78">
        <f t="shared" si="19"/>
        <v>9.1</v>
      </c>
      <c r="F70" s="77" t="str">
        <f>IF('Indicator Data'!AF73="No data","x",ROUND(IF('Indicator Data'!AF73&gt;F$195,10,IF('Indicator Data'!AF73&lt;F$194,0,10-(F$195-'Indicator Data'!AF73)/(F$195-F$194)*10)),1))</f>
        <v>x</v>
      </c>
      <c r="G70" s="77">
        <f>IF('Indicator Data'!AG73="No data","x",ROUND(IF('Indicator Data'!AG73&gt;G$195,10,IF('Indicator Data'!AG73&lt;G$194,0,10-(G$195-'Indicator Data'!AG73)/(G$195-G$194)*10)),1))</f>
        <v>2.2000000000000002</v>
      </c>
      <c r="H70" s="78">
        <f t="shared" si="20"/>
        <v>2.2000000000000002</v>
      </c>
      <c r="I70" s="79">
        <f>SUM(IF('Indicator Data'!S73=0,0,'Indicator Data'!S73/1000000),SUM('Indicator Data'!T73:U73))</f>
        <v>432.82678699999997</v>
      </c>
      <c r="J70" s="79">
        <f>I70/'Indicator Data'!BC73*1000000</f>
        <v>34.034819286923444</v>
      </c>
      <c r="K70" s="77">
        <f t="shared" si="21"/>
        <v>0.7</v>
      </c>
      <c r="L70" s="77">
        <f>IF('Indicator Data'!V73="No data","x",ROUND(IF('Indicator Data'!V73&gt;L$195,10,IF('Indicator Data'!V73&lt;L$194,0,10-(L$195-'Indicator Data'!V73)/(L$195-L$194)*10)),1))</f>
        <v>4.9000000000000004</v>
      </c>
      <c r="M70" s="78">
        <f t="shared" si="22"/>
        <v>2.8</v>
      </c>
      <c r="N70" s="80">
        <f t="shared" si="23"/>
        <v>5.8</v>
      </c>
      <c r="O70" s="92">
        <f>IF(AND('Indicator Data'!AK73="No data",'Indicator Data'!AL73="No data"),0,SUM('Indicator Data'!AK73:AM73)/1000)</f>
        <v>4.8689999999999998</v>
      </c>
      <c r="P70" s="77">
        <f t="shared" si="24"/>
        <v>2.2999999999999998</v>
      </c>
      <c r="Q70" s="81">
        <f>O70*1000/'Indicator Data'!BC73</f>
        <v>3.8286802038439981E-4</v>
      </c>
      <c r="R70" s="77">
        <f t="shared" si="25"/>
        <v>2.5</v>
      </c>
      <c r="S70" s="82">
        <f t="shared" si="26"/>
        <v>2.4</v>
      </c>
      <c r="T70" s="77">
        <f>IF('Indicator Data'!AB73="No data","x",ROUND(IF('Indicator Data'!AB73&gt;T$195,10,IF('Indicator Data'!AB73&lt;T$194,0,10-(T$195-'Indicator Data'!AB73)/(T$195-T$194)*10)),1))</f>
        <v>3</v>
      </c>
      <c r="U70" s="77">
        <f>IF('Indicator Data'!AA73="No data","x",ROUND(IF('Indicator Data'!AA73&gt;U$195,10,IF('Indicator Data'!AA73&lt;U$194,0,10-(U$195-'Indicator Data'!AA73)/(U$195-U$194)*10)),1))</f>
        <v>3.2</v>
      </c>
      <c r="V70" s="77">
        <f>IF('Indicator Data'!AE73="No data","x",ROUND(IF('Indicator Data'!AE73&gt;V$195,10,IF('Indicator Data'!AE73&lt;V$194,0,10-(V$195-'Indicator Data'!AE73)/(V$195-V$194)*10)),1))</f>
        <v>8.8000000000000007</v>
      </c>
      <c r="W70" s="78">
        <f t="shared" si="17"/>
        <v>5</v>
      </c>
      <c r="X70" s="77">
        <f>IF('Indicator Data'!W73="No data","x",ROUND(IF('Indicator Data'!W73&gt;X$195,10,IF('Indicator Data'!W73&lt;X$194,0,10-(X$195-'Indicator Data'!W73)/(X$195-X$194)*10)),1))</f>
        <v>6.8</v>
      </c>
      <c r="Y70" s="77">
        <f>IF('Indicator Data'!X73="No data","x",ROUND(IF('Indicator Data'!X73&gt;Y$195,10,IF('Indicator Data'!X73&lt;Y$194,0,10-(Y$195-'Indicator Data'!X73)/(Y$195-Y$194)*10)),1))</f>
        <v>4.0999999999999996</v>
      </c>
      <c r="Z70" s="78">
        <f t="shared" si="27"/>
        <v>5.5</v>
      </c>
      <c r="AA70" s="92">
        <f>('Indicator Data'!AJ73+'Indicator Data'!AI73*0.5+'Indicator Data'!AH73*0.25)/1000</f>
        <v>1.7044999999999999</v>
      </c>
      <c r="AB70" s="83">
        <f>AA70*1000/'Indicator Data'!BC73</f>
        <v>1.3403132896800359E-4</v>
      </c>
      <c r="AC70" s="78">
        <f t="shared" si="28"/>
        <v>0</v>
      </c>
      <c r="AD70" s="77">
        <f>IF('Indicator Data'!AN73="No data","x",ROUND(IF('Indicator Data'!AN73&lt;$AD$194,10,IF('Indicator Data'!AN73&gt;$AD$195,0,($AD$195-'Indicator Data'!AN73)/($AD$195-$AD$194)*10)),1))</f>
        <v>4.4000000000000004</v>
      </c>
      <c r="AE70" s="77">
        <f>IF('Indicator Data'!AO73="No data","x",ROUND(IF('Indicator Data'!AO73&gt;$AE$195,10,IF('Indicator Data'!AO73&lt;$AE$194,0,10-($AE$195-'Indicator Data'!AO73)/($AE$195-$AE$194)*10)),1))</f>
        <v>4.2</v>
      </c>
      <c r="AF70" s="84">
        <f>IF('Indicator Data'!AP73="No data","x",ROUND(IF('Indicator Data'!AP73&gt;$AF$195,10,IF('Indicator Data'!AP73&lt;$AF$194,0,10-($AF$195-'Indicator Data'!AP73)/($AF$195-$AF$194)*10)),1))</f>
        <v>9.9</v>
      </c>
      <c r="AG70" s="84">
        <f>IF('Indicator Data'!AQ73="No data","x",ROUND(IF('Indicator Data'!AQ73&gt;$AG$195,10,IF('Indicator Data'!AQ73&lt;$AG$194,0,10-($AG$195-'Indicator Data'!AQ73)/($AG$195-$AG$194)*10)),1))</f>
        <v>3.7</v>
      </c>
      <c r="AH70" s="77">
        <f t="shared" si="29"/>
        <v>8.6999999999999993</v>
      </c>
      <c r="AI70" s="78">
        <f t="shared" si="30"/>
        <v>5.8</v>
      </c>
      <c r="AJ70" s="85">
        <f t="shared" si="31"/>
        <v>4.4000000000000004</v>
      </c>
      <c r="AK70" s="86">
        <f t="shared" si="18"/>
        <v>3.5</v>
      </c>
    </row>
    <row r="71" spans="1:37" s="4" customFormat="1" x14ac:dyDescent="0.25">
      <c r="A71" s="131" t="s">
        <v>372</v>
      </c>
      <c r="B71" s="63" t="s">
        <v>130</v>
      </c>
      <c r="C71" s="77">
        <f>ROUND(IF('Indicator Data'!Q74="No data",IF((0.1233*LN('Indicator Data'!BB74)-0.4559)&gt;C$195,0,IF((0.1233*LN('Indicator Data'!BB74)-0.4559)&lt;C$194,10,(C$195-(0.1233*LN('Indicator Data'!BB74)-0.4559))/(C$195-C$194)*10)),IF('Indicator Data'!Q74&gt;C$195,0,IF('Indicator Data'!Q74&lt;C$194,10,(C$195-'Indicator Data'!Q74)/(C$195-C$194)*10))),1)</f>
        <v>8.1</v>
      </c>
      <c r="D71" s="77">
        <f>IF('Indicator Data'!R74="No data","x",ROUND((IF(LOG('Indicator Data'!R74*1000)&gt;D$195,10,IF(LOG('Indicator Data'!R74*1000)&lt;D$194,0,10-(D$195-LOG('Indicator Data'!R74*1000))/(D$195-D$194)*10))),1))</f>
        <v>10</v>
      </c>
      <c r="E71" s="78">
        <f t="shared" si="19"/>
        <v>9.3000000000000007</v>
      </c>
      <c r="F71" s="77" t="str">
        <f>IF('Indicator Data'!AF74="No data","x",ROUND(IF('Indicator Data'!AF74&gt;F$195,10,IF('Indicator Data'!AF74&lt;F$194,0,10-(F$195-'Indicator Data'!AF74)/(F$195-F$194)*10)),1))</f>
        <v>x</v>
      </c>
      <c r="G71" s="77">
        <f>IF('Indicator Data'!AG74="No data","x",ROUND(IF('Indicator Data'!AG74&gt;G$195,10,IF('Indicator Data'!AG74&lt;G$194,0,10-(G$195-'Indicator Data'!AG74)/(G$195-G$194)*10)),1))</f>
        <v>6.4</v>
      </c>
      <c r="H71" s="78">
        <f t="shared" si="20"/>
        <v>6.4</v>
      </c>
      <c r="I71" s="79">
        <f>SUM(IF('Indicator Data'!S74=0,0,'Indicator Data'!S74/1000000),SUM('Indicator Data'!T74:U74))</f>
        <v>163.213099</v>
      </c>
      <c r="J71" s="79">
        <f>I71/'Indicator Data'!BC74*1000000</f>
        <v>87.68849175541817</v>
      </c>
      <c r="K71" s="77">
        <f t="shared" si="21"/>
        <v>1.8</v>
      </c>
      <c r="L71" s="77">
        <f>IF('Indicator Data'!V74="No data","x",ROUND(IF('Indicator Data'!V74&gt;L$195,10,IF('Indicator Data'!V74&lt;L$194,0,10-(L$195-'Indicator Data'!V74)/(L$195-L$194)*10)),1))</f>
        <v>10</v>
      </c>
      <c r="M71" s="78">
        <f t="shared" si="22"/>
        <v>5.9</v>
      </c>
      <c r="N71" s="80">
        <f t="shared" si="23"/>
        <v>7.7</v>
      </c>
      <c r="O71" s="92">
        <f>IF(AND('Indicator Data'!AK74="No data",'Indicator Data'!AL74="No data"),0,SUM('Indicator Data'!AK74:AM74)/1000)</f>
        <v>11.204000000000001</v>
      </c>
      <c r="P71" s="77">
        <f t="shared" si="24"/>
        <v>3.5</v>
      </c>
      <c r="Q71" s="81">
        <f>O71*1000/'Indicator Data'!BC74</f>
        <v>6.0195037509073041E-3</v>
      </c>
      <c r="R71" s="77">
        <f t="shared" si="25"/>
        <v>5</v>
      </c>
      <c r="S71" s="82">
        <f t="shared" si="26"/>
        <v>4.3</v>
      </c>
      <c r="T71" s="77">
        <f>IF('Indicator Data'!AB74="No data","x",ROUND(IF('Indicator Data'!AB74&gt;T$195,10,IF('Indicator Data'!AB74&lt;T$194,0,10-(T$195-'Indicator Data'!AB74)/(T$195-T$194)*10)),1))</f>
        <v>6.2</v>
      </c>
      <c r="U71" s="77">
        <f>IF('Indicator Data'!AA74="No data","x",ROUND(IF('Indicator Data'!AA74&gt;U$195,10,IF('Indicator Data'!AA74&lt;U$194,0,10-(U$195-'Indicator Data'!AA74)/(U$195-U$194)*10)),1))</f>
        <v>6.8</v>
      </c>
      <c r="V71" s="77">
        <f>IF('Indicator Data'!AE74="No data","x",ROUND(IF('Indicator Data'!AE74&gt;V$195,10,IF('Indicator Data'!AE74&lt;V$194,0,10-(V$195-'Indicator Data'!AE74)/(V$195-V$194)*10)),1))</f>
        <v>8</v>
      </c>
      <c r="W71" s="78">
        <f t="shared" si="17"/>
        <v>7</v>
      </c>
      <c r="X71" s="77">
        <f>IF('Indicator Data'!W74="No data","x",ROUND(IF('Indicator Data'!W74&gt;X$195,10,IF('Indicator Data'!W74&lt;X$194,0,10-(X$195-'Indicator Data'!W74)/(X$195-X$194)*10)),1))</f>
        <v>6.8</v>
      </c>
      <c r="Y71" s="77">
        <f>IF('Indicator Data'!X74="No data","x",ROUND(IF('Indicator Data'!X74&gt;Y$195,10,IF('Indicator Data'!X74&lt;Y$194,0,10-(Y$195-'Indicator Data'!X74)/(Y$195-Y$194)*10)),1))</f>
        <v>3.8</v>
      </c>
      <c r="Z71" s="78">
        <f t="shared" si="27"/>
        <v>5.3</v>
      </c>
      <c r="AA71" s="92">
        <f>('Indicator Data'!AJ74+'Indicator Data'!AI74*0.5+'Indicator Data'!AH74*0.25)/1000</f>
        <v>11.541</v>
      </c>
      <c r="AB71" s="83">
        <f>AA71*1000/'Indicator Data'!BC74</f>
        <v>6.2005616555891822E-3</v>
      </c>
      <c r="AC71" s="78">
        <f t="shared" si="28"/>
        <v>0.6</v>
      </c>
      <c r="AD71" s="77">
        <f>IF('Indicator Data'!AN74="No data","x",ROUND(IF('Indicator Data'!AN74&lt;$AD$194,10,IF('Indicator Data'!AN74&gt;$AD$195,0,($AD$195-'Indicator Data'!AN74)/($AD$195-$AD$194)*10)),1))</f>
        <v>6.7</v>
      </c>
      <c r="AE71" s="77">
        <f>IF('Indicator Data'!AO74="No data","x",ROUND(IF('Indicator Data'!AO74&gt;$AE$195,10,IF('Indicator Data'!AO74&lt;$AE$194,0,10-($AE$195-'Indicator Data'!AO74)/($AE$195-$AE$194)*10)),1))</f>
        <v>7.8</v>
      </c>
      <c r="AF71" s="84" t="str">
        <f>IF('Indicator Data'!AP74="No data","x",ROUND(IF('Indicator Data'!AP74&gt;$AF$195,10,IF('Indicator Data'!AP74&lt;$AF$194,0,10-($AF$195-'Indicator Data'!AP74)/($AF$195-$AF$194)*10)),1))</f>
        <v>x</v>
      </c>
      <c r="AG71" s="84" t="str">
        <f>IF('Indicator Data'!AQ74="No data","x",ROUND(IF('Indicator Data'!AQ74&gt;$AG$195,10,IF('Indicator Data'!AQ74&lt;$AG$194,0,10-($AG$195-'Indicator Data'!AQ74)/($AG$195-$AG$194)*10)),1))</f>
        <v>x</v>
      </c>
      <c r="AH71" s="77" t="str">
        <f t="shared" si="29"/>
        <v>x</v>
      </c>
      <c r="AI71" s="78">
        <f t="shared" si="30"/>
        <v>7.3</v>
      </c>
      <c r="AJ71" s="85">
        <f t="shared" si="31"/>
        <v>5.5</v>
      </c>
      <c r="AK71" s="86">
        <f t="shared" si="18"/>
        <v>4.9000000000000004</v>
      </c>
    </row>
    <row r="72" spans="1:37" s="4" customFormat="1" x14ac:dyDescent="0.25">
      <c r="A72" s="131" t="s">
        <v>132</v>
      </c>
      <c r="B72" s="63" t="s">
        <v>131</v>
      </c>
      <c r="C72" s="77">
        <f>ROUND(IF('Indicator Data'!Q75="No data",IF((0.1233*LN('Indicator Data'!BB75)-0.4559)&gt;C$195,0,IF((0.1233*LN('Indicator Data'!BB75)-0.4559)&lt;C$194,10,(C$195-(0.1233*LN('Indicator Data'!BB75)-0.4559))/(C$195-C$194)*10)),IF('Indicator Data'!Q75&gt;C$195,0,IF('Indicator Data'!Q75&lt;C$194,10,(C$195-'Indicator Data'!Q75)/(C$195-C$194)*10))),1)</f>
        <v>4.8</v>
      </c>
      <c r="D72" s="77">
        <f>IF('Indicator Data'!R75="No data","x",ROUND((IF(LOG('Indicator Data'!R75*1000)&gt;D$195,10,IF(LOG('Indicator Data'!R75*1000)&lt;D$194,0,10-(D$195-LOG('Indicator Data'!R75*1000))/(D$195-D$194)*10))),1))</f>
        <v>5.5</v>
      </c>
      <c r="E72" s="78">
        <f t="shared" si="19"/>
        <v>5.2</v>
      </c>
      <c r="F72" s="77">
        <f>IF('Indicator Data'!AF75="No data","x",ROUND(IF('Indicator Data'!AF75&gt;F$195,10,IF('Indicator Data'!AF75&lt;F$194,0,10-(F$195-'Indicator Data'!AF75)/(F$195-F$194)*10)),1))</f>
        <v>6.8</v>
      </c>
      <c r="G72" s="77">
        <f>IF('Indicator Data'!AG75="No data","x",ROUND(IF('Indicator Data'!AG75&gt;G$195,10,IF('Indicator Data'!AG75&lt;G$194,0,10-(G$195-'Indicator Data'!AG75)/(G$195-G$194)*10)),1))</f>
        <v>2.5</v>
      </c>
      <c r="H72" s="78">
        <f t="shared" si="20"/>
        <v>4.7</v>
      </c>
      <c r="I72" s="79">
        <f>SUM(IF('Indicator Data'!S75=0,0,'Indicator Data'!S75/1000000),SUM('Indicator Data'!T75:U75))</f>
        <v>31.950000000000003</v>
      </c>
      <c r="J72" s="79">
        <f>I72/'Indicator Data'!BC75*1000000</f>
        <v>41.074282099969281</v>
      </c>
      <c r="K72" s="77">
        <f t="shared" si="21"/>
        <v>0.8</v>
      </c>
      <c r="L72" s="77">
        <f>IF('Indicator Data'!V75="No data","x",ROUND(IF('Indicator Data'!V75&gt;L$195,10,IF('Indicator Data'!V75&lt;L$194,0,10-(L$195-'Indicator Data'!V75)/(L$195-L$194)*10)),1))</f>
        <v>1.3</v>
      </c>
      <c r="M72" s="78">
        <f t="shared" si="22"/>
        <v>1.1000000000000001</v>
      </c>
      <c r="N72" s="80">
        <f t="shared" si="23"/>
        <v>4.0999999999999996</v>
      </c>
      <c r="O72" s="92">
        <f>IF(AND('Indicator Data'!AK75="No data",'Indicator Data'!AL75="No data"),0,SUM('Indicator Data'!AK75:AM75)/1000)</f>
        <v>1.4E-2</v>
      </c>
      <c r="P72" s="77">
        <f t="shared" si="24"/>
        <v>0</v>
      </c>
      <c r="Q72" s="81">
        <f>O72*1000/'Indicator Data'!BC75</f>
        <v>1.7998120481989666E-5</v>
      </c>
      <c r="R72" s="77">
        <f t="shared" si="25"/>
        <v>0</v>
      </c>
      <c r="S72" s="82">
        <f t="shared" si="26"/>
        <v>0</v>
      </c>
      <c r="T72" s="77">
        <f>IF('Indicator Data'!AB75="No data","x",ROUND(IF('Indicator Data'!AB75&gt;T$195,10,IF('Indicator Data'!AB75&lt;T$194,0,10-(T$195-'Indicator Data'!AB75)/(T$195-T$194)*10)),1))</f>
        <v>3.2</v>
      </c>
      <c r="U72" s="77">
        <f>IF('Indicator Data'!AA75="No data","x",ROUND(IF('Indicator Data'!AA75&gt;U$195,10,IF('Indicator Data'!AA75&lt;U$194,0,10-(U$195-'Indicator Data'!AA75)/(U$195-U$194)*10)),1))</f>
        <v>1.7</v>
      </c>
      <c r="V72" s="77">
        <f>IF('Indicator Data'!AE75="No data","x",ROUND(IF('Indicator Data'!AE75&gt;V$195,10,IF('Indicator Data'!AE75&lt;V$194,0,10-(V$195-'Indicator Data'!AE75)/(V$195-V$194)*10)),1))</f>
        <v>2</v>
      </c>
      <c r="W72" s="78">
        <f t="shared" si="17"/>
        <v>2.2999999999999998</v>
      </c>
      <c r="X72" s="77">
        <f>IF('Indicator Data'!W75="No data","x",ROUND(IF('Indicator Data'!W75&gt;X$195,10,IF('Indicator Data'!W75&lt;X$194,0,10-(X$195-'Indicator Data'!W75)/(X$195-X$194)*10)),1))</f>
        <v>2.5</v>
      </c>
      <c r="Y72" s="77">
        <f>IF('Indicator Data'!X75="No data","x",ROUND(IF('Indicator Data'!X75&gt;Y$195,10,IF('Indicator Data'!X75&lt;Y$194,0,10-(Y$195-'Indicator Data'!X75)/(Y$195-Y$194)*10)),1))</f>
        <v>1.9</v>
      </c>
      <c r="Z72" s="78">
        <f t="shared" si="27"/>
        <v>2.2000000000000002</v>
      </c>
      <c r="AA72" s="92">
        <f>('Indicator Data'!AJ75+'Indicator Data'!AI75*0.5+'Indicator Data'!AH75*0.25)/1000</f>
        <v>1.637</v>
      </c>
      <c r="AB72" s="83">
        <f>AA72*1000/'Indicator Data'!BC75</f>
        <v>2.1044945163583633E-3</v>
      </c>
      <c r="AC72" s="78">
        <f t="shared" si="28"/>
        <v>0.2</v>
      </c>
      <c r="AD72" s="77">
        <f>IF('Indicator Data'!AN75="No data","x",ROUND(IF('Indicator Data'!AN75&lt;$AD$194,10,IF('Indicator Data'!AN75&gt;$AD$195,0,($AD$195-'Indicator Data'!AN75)/($AD$195-$AD$194)*10)),1))</f>
        <v>4.3</v>
      </c>
      <c r="AE72" s="77">
        <f>IF('Indicator Data'!AO75="No data","x",ROUND(IF('Indicator Data'!AO75&gt;$AE$195,10,IF('Indicator Data'!AO75&lt;$AE$194,0,10-($AE$195-'Indicator Data'!AO75)/($AE$195-$AE$194)*10)),1))</f>
        <v>1.2</v>
      </c>
      <c r="AF72" s="84" t="str">
        <f>IF('Indicator Data'!AP75="No data","x",ROUND(IF('Indicator Data'!AP75&gt;$AF$195,10,IF('Indicator Data'!AP75&lt;$AF$194,0,10-($AF$195-'Indicator Data'!AP75)/($AF$195-$AF$194)*10)),1))</f>
        <v>x</v>
      </c>
      <c r="AG72" s="84" t="str">
        <f>IF('Indicator Data'!AQ75="No data","x",ROUND(IF('Indicator Data'!AQ75&gt;$AG$195,10,IF('Indicator Data'!AQ75&lt;$AG$194,0,10-($AG$195-'Indicator Data'!AQ75)/($AG$195-$AG$194)*10)),1))</f>
        <v>x</v>
      </c>
      <c r="AH72" s="77" t="str">
        <f t="shared" si="29"/>
        <v>x</v>
      </c>
      <c r="AI72" s="78">
        <f t="shared" si="30"/>
        <v>2.8</v>
      </c>
      <c r="AJ72" s="85">
        <f t="shared" si="31"/>
        <v>1.9</v>
      </c>
      <c r="AK72" s="86">
        <f t="shared" si="18"/>
        <v>1</v>
      </c>
    </row>
    <row r="73" spans="1:37" s="4" customFormat="1" x14ac:dyDescent="0.25">
      <c r="A73" s="131" t="s">
        <v>134</v>
      </c>
      <c r="B73" s="63" t="s">
        <v>133</v>
      </c>
      <c r="C73" s="77">
        <f>ROUND(IF('Indicator Data'!Q76="No data",IF((0.1233*LN('Indicator Data'!BB76)-0.4559)&gt;C$195,0,IF((0.1233*LN('Indicator Data'!BB76)-0.4559)&lt;C$194,10,(C$195-(0.1233*LN('Indicator Data'!BB76)-0.4559))/(C$195-C$194)*10)),IF('Indicator Data'!Q76&gt;C$195,0,IF('Indicator Data'!Q76&lt;C$194,10,(C$195-'Indicator Data'!Q76)/(C$195-C$194)*10))),1)</f>
        <v>7</v>
      </c>
      <c r="D73" s="77">
        <f>IF('Indicator Data'!R76="No data","x",ROUND((IF(LOG('Indicator Data'!R76*1000)&gt;D$195,10,IF(LOG('Indicator Data'!R76*1000)&lt;D$194,0,10-(D$195-LOG('Indicator Data'!R76*1000))/(D$195-D$194)*10))),1))</f>
        <v>8.8000000000000007</v>
      </c>
      <c r="E73" s="78">
        <f t="shared" si="19"/>
        <v>8</v>
      </c>
      <c r="F73" s="77">
        <f>IF('Indicator Data'!AF76="No data","x",ROUND(IF('Indicator Data'!AF76&gt;F$195,10,IF('Indicator Data'!AF76&lt;F$194,0,10-(F$195-'Indicator Data'!AF76)/(F$195-F$194)*10)),1))</f>
        <v>7.9</v>
      </c>
      <c r="G73" s="77">
        <f>IF('Indicator Data'!AG76="No data","x",ROUND(IF('Indicator Data'!AG76&gt;G$195,10,IF('Indicator Data'!AG76&lt;G$194,0,10-(G$195-'Indicator Data'!AG76)/(G$195-G$194)*10)),1))</f>
        <v>8.9</v>
      </c>
      <c r="H73" s="78">
        <f t="shared" si="20"/>
        <v>8.4</v>
      </c>
      <c r="I73" s="79">
        <f>SUM(IF('Indicator Data'!S76=0,0,'Indicator Data'!S76/1000000),SUM('Indicator Data'!T76:U76))</f>
        <v>1648.8835199999999</v>
      </c>
      <c r="J73" s="79">
        <f>I73/'Indicator Data'!BC76*1000000</f>
        <v>150.15473404661716</v>
      </c>
      <c r="K73" s="77">
        <f t="shared" si="21"/>
        <v>3</v>
      </c>
      <c r="L73" s="77">
        <f>IF('Indicator Data'!V76="No data","x",ROUND(IF('Indicator Data'!V76&gt;L$195,10,IF('Indicator Data'!V76&lt;L$194,0,10-(L$195-'Indicator Data'!V76)/(L$195-L$194)*10)),1))</f>
        <v>8.9</v>
      </c>
      <c r="M73" s="78">
        <f t="shared" si="22"/>
        <v>6</v>
      </c>
      <c r="N73" s="80">
        <f t="shared" si="23"/>
        <v>7.6</v>
      </c>
      <c r="O73" s="92">
        <f>IF(AND('Indicator Data'!AK76="No data",'Indicator Data'!AL76="No data"),0,SUM('Indicator Data'!AK76:AM76)/1000)</f>
        <v>49.655000000000001</v>
      </c>
      <c r="P73" s="77">
        <f t="shared" si="24"/>
        <v>5.7</v>
      </c>
      <c r="Q73" s="81">
        <f>O73*1000/'Indicator Data'!BC76</f>
        <v>4.5218071674855333E-3</v>
      </c>
      <c r="R73" s="77">
        <f t="shared" si="25"/>
        <v>4.5999999999999996</v>
      </c>
      <c r="S73" s="82">
        <f t="shared" si="26"/>
        <v>5.2</v>
      </c>
      <c r="T73" s="77">
        <f>IF('Indicator Data'!AB76="No data","x",ROUND(IF('Indicator Data'!AB76&gt;T$195,10,IF('Indicator Data'!AB76&lt;T$194,0,10-(T$195-'Indicator Data'!AB76)/(T$195-T$194)*10)),1))</f>
        <v>4.2</v>
      </c>
      <c r="U73" s="77">
        <f>IF('Indicator Data'!AA76="No data","x",ROUND(IF('Indicator Data'!AA76&gt;U$195,10,IF('Indicator Data'!AA76&lt;U$194,0,10-(U$195-'Indicator Data'!AA76)/(U$195-U$194)*10)),1))</f>
        <v>3.4</v>
      </c>
      <c r="V73" s="77">
        <f>IF('Indicator Data'!AE76="No data","x",ROUND(IF('Indicator Data'!AE76&gt;V$195,10,IF('Indicator Data'!AE76&lt;V$194,0,10-(V$195-'Indicator Data'!AE76)/(V$195-V$194)*10)),1))</f>
        <v>0.4</v>
      </c>
      <c r="W73" s="78">
        <f t="shared" si="17"/>
        <v>2.7</v>
      </c>
      <c r="X73" s="77">
        <f>IF('Indicator Data'!W76="No data","x",ROUND(IF('Indicator Data'!W76&gt;X$195,10,IF('Indicator Data'!W76&lt;X$194,0,10-(X$195-'Indicator Data'!W76)/(X$195-X$194)*10)),1))</f>
        <v>5.2</v>
      </c>
      <c r="Y73" s="77">
        <f>IF('Indicator Data'!X76="No data","x",ROUND(IF('Indicator Data'!X76&gt;Y$195,10,IF('Indicator Data'!X76&lt;Y$194,0,10-(Y$195-'Indicator Data'!X76)/(Y$195-Y$194)*10)),1))</f>
        <v>2.6</v>
      </c>
      <c r="Z73" s="78">
        <f t="shared" si="27"/>
        <v>3.9</v>
      </c>
      <c r="AA73" s="92">
        <f>('Indicator Data'!AJ76+'Indicator Data'!AI76*0.5+'Indicator Data'!AH76*0.25)/1000</f>
        <v>1495.4770000000001</v>
      </c>
      <c r="AB73" s="83">
        <f>AA73*1000/'Indicator Data'!BC76</f>
        <v>0.13618484779800147</v>
      </c>
      <c r="AC73" s="78">
        <f t="shared" si="28"/>
        <v>10</v>
      </c>
      <c r="AD73" s="77">
        <f>IF('Indicator Data'!AN76="No data","x",ROUND(IF('Indicator Data'!AN76&lt;$AD$194,10,IF('Indicator Data'!AN76&gt;$AD$195,0,($AD$195-'Indicator Data'!AN76)/($AD$195-$AD$194)*10)),1))</f>
        <v>7.3</v>
      </c>
      <c r="AE73" s="77">
        <f>IF('Indicator Data'!AO76="No data","x",ROUND(IF('Indicator Data'!AO76&gt;$AE$195,10,IF('Indicator Data'!AO76&lt;$AE$194,0,10-($AE$195-'Indicator Data'!AO76)/($AE$195-$AE$194)*10)),1))</f>
        <v>10</v>
      </c>
      <c r="AF73" s="84">
        <f>IF('Indicator Data'!AP76="No data","x",ROUND(IF('Indicator Data'!AP76&gt;$AF$195,10,IF('Indicator Data'!AP76&lt;$AF$194,0,10-($AF$195-'Indicator Data'!AP76)/($AF$195-$AF$194)*10)),1))</f>
        <v>9.6999999999999993</v>
      </c>
      <c r="AG73" s="84">
        <f>IF('Indicator Data'!AQ76="No data","x",ROUND(IF('Indicator Data'!AQ76&gt;$AG$195,10,IF('Indicator Data'!AQ76&lt;$AG$194,0,10-($AG$195-'Indicator Data'!AQ76)/($AG$195-$AG$194)*10)),1))</f>
        <v>1.7</v>
      </c>
      <c r="AH73" s="77">
        <f t="shared" si="29"/>
        <v>8.1</v>
      </c>
      <c r="AI73" s="78">
        <f t="shared" si="30"/>
        <v>8.5</v>
      </c>
      <c r="AJ73" s="85">
        <f t="shared" si="31"/>
        <v>7.5</v>
      </c>
      <c r="AK73" s="86">
        <f t="shared" si="18"/>
        <v>6.5</v>
      </c>
    </row>
    <row r="74" spans="1:37" s="4" customFormat="1" x14ac:dyDescent="0.25">
      <c r="A74" s="131" t="s">
        <v>136</v>
      </c>
      <c r="B74" s="63" t="s">
        <v>135</v>
      </c>
      <c r="C74" s="77">
        <f>ROUND(IF('Indicator Data'!Q77="No data",IF((0.1233*LN('Indicator Data'!BB77)-0.4559)&gt;C$195,0,IF((0.1233*LN('Indicator Data'!BB77)-0.4559)&lt;C$194,10,(C$195-(0.1233*LN('Indicator Data'!BB77)-0.4559))/(C$195-C$194)*10)),IF('Indicator Data'!Q77&gt;C$195,0,IF('Indicator Data'!Q77&lt;C$194,10,(C$195-'Indicator Data'!Q77)/(C$195-C$194)*10))),1)</f>
        <v>5</v>
      </c>
      <c r="D74" s="77">
        <f>IF('Indicator Data'!R77="No data","x",ROUND((IF(LOG('Indicator Data'!R77*1000)&gt;D$195,10,IF(LOG('Indicator Data'!R77*1000)&lt;D$194,0,10-(D$195-LOG('Indicator Data'!R77*1000))/(D$195-D$194)*10))),1))</f>
        <v>7.4</v>
      </c>
      <c r="E74" s="78">
        <f t="shared" si="19"/>
        <v>6.3</v>
      </c>
      <c r="F74" s="77">
        <f>IF('Indicator Data'!AF77="No data","x",ROUND(IF('Indicator Data'!AF77&gt;F$195,10,IF('Indicator Data'!AF77&lt;F$194,0,10-(F$195-'Indicator Data'!AF77)/(F$195-F$194)*10)),1))</f>
        <v>6.1</v>
      </c>
      <c r="G74" s="77">
        <f>IF('Indicator Data'!AG77="No data","x",ROUND(IF('Indicator Data'!AG77&gt;G$195,10,IF('Indicator Data'!AG77&lt;G$194,0,10-(G$195-'Indicator Data'!AG77)/(G$195-G$194)*10)),1))</f>
        <v>6.3</v>
      </c>
      <c r="H74" s="78">
        <f t="shared" si="20"/>
        <v>6.2</v>
      </c>
      <c r="I74" s="79">
        <f>SUM(IF('Indicator Data'!S77=0,0,'Indicator Data'!S77/1000000),SUM('Indicator Data'!T77:U77))</f>
        <v>433.16950700000001</v>
      </c>
      <c r="J74" s="79">
        <f>I74/'Indicator Data'!BC77*1000000</f>
        <v>46.752981602831369</v>
      </c>
      <c r="K74" s="77">
        <f t="shared" si="21"/>
        <v>0.9</v>
      </c>
      <c r="L74" s="77">
        <f>IF('Indicator Data'!V77="No data","x",ROUND(IF('Indicator Data'!V77&gt;L$195,10,IF('Indicator Data'!V77&lt;L$194,0,10-(L$195-'Indicator Data'!V77)/(L$195-L$194)*10)),1))</f>
        <v>1.4</v>
      </c>
      <c r="M74" s="78">
        <f t="shared" si="22"/>
        <v>1.2</v>
      </c>
      <c r="N74" s="80">
        <f t="shared" si="23"/>
        <v>5</v>
      </c>
      <c r="O74" s="92">
        <f>IF(AND('Indicator Data'!AK77="No data",'Indicator Data'!AL77="No data"),0,SUM('Indicator Data'!AK77:AM77)/1000)</f>
        <v>190.02500000000001</v>
      </c>
      <c r="P74" s="77">
        <f t="shared" si="24"/>
        <v>7.6</v>
      </c>
      <c r="Q74" s="81">
        <f>O74*1000/'Indicator Data'!BC77</f>
        <v>2.0509835492824823E-2</v>
      </c>
      <c r="R74" s="77">
        <f t="shared" si="25"/>
        <v>6.7</v>
      </c>
      <c r="S74" s="82">
        <f t="shared" si="26"/>
        <v>7.2</v>
      </c>
      <c r="T74" s="77">
        <f>IF('Indicator Data'!AB77="No data","x",ROUND(IF('Indicator Data'!AB77&gt;T$195,10,IF('Indicator Data'!AB77&lt;T$194,0,10-(T$195-'Indicator Data'!AB77)/(T$195-T$194)*10)),1))</f>
        <v>0.8</v>
      </c>
      <c r="U74" s="77">
        <f>IF('Indicator Data'!AA77="No data","x",ROUND(IF('Indicator Data'!AA77&gt;U$195,10,IF('Indicator Data'!AA77&lt;U$194,0,10-(U$195-'Indicator Data'!AA77)/(U$195-U$194)*10)),1))</f>
        <v>0.7</v>
      </c>
      <c r="V74" s="77">
        <f>IF('Indicator Data'!AE77="No data","x",ROUND(IF('Indicator Data'!AE77&gt;V$195,10,IF('Indicator Data'!AE77&lt;V$194,0,10-(V$195-'Indicator Data'!AE77)/(V$195-V$194)*10)),1))</f>
        <v>0</v>
      </c>
      <c r="W74" s="78">
        <f t="shared" si="17"/>
        <v>0.5</v>
      </c>
      <c r="X74" s="77">
        <f>IF('Indicator Data'!W77="No data","x",ROUND(IF('Indicator Data'!W77&gt;X$195,10,IF('Indicator Data'!W77&lt;X$194,0,10-(X$195-'Indicator Data'!W77)/(X$195-X$194)*10)),1))</f>
        <v>1.4</v>
      </c>
      <c r="Y74" s="77">
        <f>IF('Indicator Data'!X77="No data","x",ROUND(IF('Indicator Data'!X77&gt;Y$195,10,IF('Indicator Data'!X77&lt;Y$194,0,10-(Y$195-'Indicator Data'!X77)/(Y$195-Y$194)*10)),1))</f>
        <v>1.6</v>
      </c>
      <c r="Z74" s="78">
        <f t="shared" si="27"/>
        <v>1.5</v>
      </c>
      <c r="AA74" s="92">
        <f>('Indicator Data'!AJ77+'Indicator Data'!AI77*0.5+'Indicator Data'!AH77*0.25)/1000</f>
        <v>136.73275000000001</v>
      </c>
      <c r="AB74" s="83">
        <f>AA74*1000/'Indicator Data'!BC77</f>
        <v>1.4757880326175732E-2</v>
      </c>
      <c r="AC74" s="78">
        <f t="shared" si="28"/>
        <v>1.5</v>
      </c>
      <c r="AD74" s="77">
        <f>IF('Indicator Data'!AN77="No data","x",ROUND(IF('Indicator Data'!AN77&lt;$AD$194,10,IF('Indicator Data'!AN77&gt;$AD$195,0,($AD$195-'Indicator Data'!AN77)/($AD$195-$AD$194)*10)),1))</f>
        <v>4.7</v>
      </c>
      <c r="AE74" s="77">
        <f>IF('Indicator Data'!AO77="No data","x",ROUND(IF('Indicator Data'!AO77&gt;$AE$195,10,IF('Indicator Data'!AO77&lt;$AE$194,0,10-($AE$195-'Indicator Data'!AO77)/($AE$195-$AE$194)*10)),1))</f>
        <v>3.3</v>
      </c>
      <c r="AF74" s="84">
        <f>IF('Indicator Data'!AP77="No data","x",ROUND(IF('Indicator Data'!AP77&gt;$AF$195,10,IF('Indicator Data'!AP77&lt;$AF$194,0,10-($AF$195-'Indicator Data'!AP77)/($AF$195-$AF$194)*10)),1))</f>
        <v>4.2</v>
      </c>
      <c r="AG74" s="84">
        <f>IF('Indicator Data'!AQ77="No data","x",ROUND(IF('Indicator Data'!AQ77&gt;$AG$195,10,IF('Indicator Data'!AQ77&lt;$AG$194,0,10-($AG$195-'Indicator Data'!AQ77)/($AG$195-$AG$194)*10)),1))</f>
        <v>2.4</v>
      </c>
      <c r="AH74" s="77">
        <f t="shared" si="29"/>
        <v>3.8</v>
      </c>
      <c r="AI74" s="78">
        <f t="shared" si="30"/>
        <v>3.9</v>
      </c>
      <c r="AJ74" s="85">
        <f t="shared" si="31"/>
        <v>1.9</v>
      </c>
      <c r="AK74" s="86">
        <f t="shared" si="18"/>
        <v>5.0999999999999996</v>
      </c>
    </row>
    <row r="75" spans="1:37" s="4" customFormat="1" x14ac:dyDescent="0.25">
      <c r="A75" s="131" t="s">
        <v>138</v>
      </c>
      <c r="B75" s="63" t="s">
        <v>137</v>
      </c>
      <c r="C75" s="77">
        <f>ROUND(IF('Indicator Data'!Q78="No data",IF((0.1233*LN('Indicator Data'!BB78)-0.4559)&gt;C$195,0,IF((0.1233*LN('Indicator Data'!BB78)-0.4559)&lt;C$194,10,(C$195-(0.1233*LN('Indicator Data'!BB78)-0.4559))/(C$195-C$194)*10)),IF('Indicator Data'!Q78&gt;C$195,0,IF('Indicator Data'!Q78&lt;C$194,10,(C$195-'Indicator Data'!Q78)/(C$195-C$194)*10))),1)</f>
        <v>1.8</v>
      </c>
      <c r="D75" s="77" t="str">
        <f>IF('Indicator Data'!R78="No data","x",ROUND((IF(LOG('Indicator Data'!R78*1000)&gt;D$195,10,IF(LOG('Indicator Data'!R78*1000)&lt;D$194,0,10-(D$195-LOG('Indicator Data'!R78*1000))/(D$195-D$194)*10))),1))</f>
        <v>x</v>
      </c>
      <c r="E75" s="78">
        <f t="shared" si="19"/>
        <v>1.8</v>
      </c>
      <c r="F75" s="77">
        <f>IF('Indicator Data'!AF78="No data","x",ROUND(IF('Indicator Data'!AF78&gt;F$195,10,IF('Indicator Data'!AF78&lt;F$194,0,10-(F$195-'Indicator Data'!AF78)/(F$195-F$194)*10)),1))</f>
        <v>3.4</v>
      </c>
      <c r="G75" s="77">
        <f>IF('Indicator Data'!AG78="No data","x",ROUND(IF('Indicator Data'!AG78&gt;G$195,10,IF('Indicator Data'!AG78&lt;G$194,0,10-(G$195-'Indicator Data'!AG78)/(G$195-G$194)*10)),1))</f>
        <v>1.4</v>
      </c>
      <c r="H75" s="78">
        <f t="shared" si="20"/>
        <v>2.4</v>
      </c>
      <c r="I75" s="79">
        <f>SUM(IF('Indicator Data'!S78=0,0,'Indicator Data'!S78/1000000),SUM('Indicator Data'!T78:U78))</f>
        <v>0</v>
      </c>
      <c r="J75" s="79">
        <f>I75/'Indicator Data'!BC78*1000000</f>
        <v>0</v>
      </c>
      <c r="K75" s="77">
        <f t="shared" si="21"/>
        <v>0</v>
      </c>
      <c r="L75" s="77" t="str">
        <f>IF('Indicator Data'!V78="No data","x",ROUND(IF('Indicator Data'!V78&gt;L$195,10,IF('Indicator Data'!V78&lt;L$194,0,10-(L$195-'Indicator Data'!V78)/(L$195-L$194)*10)),1))</f>
        <v>x</v>
      </c>
      <c r="M75" s="78">
        <f t="shared" si="22"/>
        <v>0</v>
      </c>
      <c r="N75" s="80">
        <f t="shared" si="23"/>
        <v>1.5</v>
      </c>
      <c r="O75" s="92">
        <f>IF(AND('Indicator Data'!AK78="No data",'Indicator Data'!AL78="No data"),0,SUM('Indicator Data'!AK78:AM78)/1000)</f>
        <v>5.6909999999999998</v>
      </c>
      <c r="P75" s="77">
        <f t="shared" si="24"/>
        <v>2.5</v>
      </c>
      <c r="Q75" s="81">
        <f>O75*1000/'Indicator Data'!BC78</f>
        <v>5.818347926573287E-4</v>
      </c>
      <c r="R75" s="77">
        <f t="shared" si="25"/>
        <v>2.8</v>
      </c>
      <c r="S75" s="82">
        <f t="shared" si="26"/>
        <v>2.7</v>
      </c>
      <c r="T75" s="77" t="str">
        <f>IF('Indicator Data'!AB78="No data","x",ROUND(IF('Indicator Data'!AB78&gt;T$195,10,IF('Indicator Data'!AB78&lt;T$194,0,10-(T$195-'Indicator Data'!AB78)/(T$195-T$194)*10)),1))</f>
        <v>x</v>
      </c>
      <c r="U75" s="77">
        <f>IF('Indicator Data'!AA78="No data","x",ROUND(IF('Indicator Data'!AA78&gt;U$195,10,IF('Indicator Data'!AA78&lt;U$194,0,10-(U$195-'Indicator Data'!AA78)/(U$195-U$194)*10)),1))</f>
        <v>0.2</v>
      </c>
      <c r="V75" s="77" t="str">
        <f>IF('Indicator Data'!AE78="No data","x",ROUND(IF('Indicator Data'!AE78&gt;V$195,10,IF('Indicator Data'!AE78&lt;V$194,0,10-(V$195-'Indicator Data'!AE78)/(V$195-V$194)*10)),1))</f>
        <v>x</v>
      </c>
      <c r="W75" s="78">
        <f t="shared" si="17"/>
        <v>0.2</v>
      </c>
      <c r="X75" s="77">
        <f>IF('Indicator Data'!W78="No data","x",ROUND(IF('Indicator Data'!W78&gt;X$195,10,IF('Indicator Data'!W78&lt;X$194,0,10-(X$195-'Indicator Data'!W78)/(X$195-X$194)*10)),1))</f>
        <v>0.4</v>
      </c>
      <c r="Y75" s="77" t="str">
        <f>IF('Indicator Data'!X78="No data","x",ROUND(IF('Indicator Data'!X78&gt;Y$195,10,IF('Indicator Data'!X78&lt;Y$194,0,10-(Y$195-'Indicator Data'!X78)/(Y$195-Y$194)*10)),1))</f>
        <v>x</v>
      </c>
      <c r="Z75" s="78">
        <f t="shared" si="27"/>
        <v>0.4</v>
      </c>
      <c r="AA75" s="92">
        <f>('Indicator Data'!AJ78+'Indicator Data'!AI78*0.5+'Indicator Data'!AH78*0.25)/1000</f>
        <v>1.2195</v>
      </c>
      <c r="AB75" s="83">
        <f>AA75*1000/'Indicator Data'!BC78</f>
        <v>1.2467888414085615E-4</v>
      </c>
      <c r="AC75" s="78">
        <f t="shared" si="28"/>
        <v>0</v>
      </c>
      <c r="AD75" s="77">
        <f>IF('Indicator Data'!AN78="No data","x",ROUND(IF('Indicator Data'!AN78&lt;$AD$194,10,IF('Indicator Data'!AN78&gt;$AD$195,0,($AD$195-'Indicator Data'!AN78)/($AD$195-$AD$194)*10)),1))</f>
        <v>3.9</v>
      </c>
      <c r="AE75" s="77">
        <f>IF('Indicator Data'!AO78="No data","x",ROUND(IF('Indicator Data'!AO78&gt;$AE$195,10,IF('Indicator Data'!AO78&lt;$AE$194,0,10-($AE$195-'Indicator Data'!AO78)/($AE$195-$AE$194)*10)),1))</f>
        <v>0</v>
      </c>
      <c r="AF75" s="84">
        <f>IF('Indicator Data'!AP78="No data","x",ROUND(IF('Indicator Data'!AP78&gt;$AF$195,10,IF('Indicator Data'!AP78&lt;$AF$194,0,10-($AF$195-'Indicator Data'!AP78)/($AF$195-$AF$194)*10)),1))</f>
        <v>1.6</v>
      </c>
      <c r="AG75" s="84">
        <f>IF('Indicator Data'!AQ78="No data","x",ROUND(IF('Indicator Data'!AQ78&gt;$AG$195,10,IF('Indicator Data'!AQ78&lt;$AG$194,0,10-($AG$195-'Indicator Data'!AQ78)/($AG$195-$AG$194)*10)),1))</f>
        <v>2.9</v>
      </c>
      <c r="AH75" s="77">
        <f t="shared" si="29"/>
        <v>1.9</v>
      </c>
      <c r="AI75" s="78">
        <f t="shared" si="30"/>
        <v>1.9</v>
      </c>
      <c r="AJ75" s="85">
        <f t="shared" si="31"/>
        <v>0.7</v>
      </c>
      <c r="AK75" s="86">
        <f t="shared" si="18"/>
        <v>1.8</v>
      </c>
    </row>
    <row r="76" spans="1:37" s="4" customFormat="1" x14ac:dyDescent="0.25">
      <c r="A76" s="131" t="s">
        <v>140</v>
      </c>
      <c r="B76" s="63" t="s">
        <v>139</v>
      </c>
      <c r="C76" s="77">
        <f>ROUND(IF('Indicator Data'!Q79="No data",IF((0.1233*LN('Indicator Data'!BB79)-0.4559)&gt;C$195,0,IF((0.1233*LN('Indicator Data'!BB79)-0.4559)&lt;C$194,10,(C$195-(0.1233*LN('Indicator Data'!BB79)-0.4559))/(C$195-C$194)*10)),IF('Indicator Data'!Q79&gt;C$195,0,IF('Indicator Data'!Q79&lt;C$194,10,(C$195-'Indicator Data'!Q79)/(C$195-C$194)*10))),1)</f>
        <v>0.4</v>
      </c>
      <c r="D76" s="77" t="str">
        <f>IF('Indicator Data'!R79="No data","x",ROUND((IF(LOG('Indicator Data'!R79*1000)&gt;D$195,10,IF(LOG('Indicator Data'!R79*1000)&lt;D$194,0,10-(D$195-LOG('Indicator Data'!R79*1000))/(D$195-D$194)*10))),1))</f>
        <v>x</v>
      </c>
      <c r="E76" s="78">
        <f t="shared" si="19"/>
        <v>0.4</v>
      </c>
      <c r="F76" s="77">
        <f>IF('Indicator Data'!AF79="No data","x",ROUND(IF('Indicator Data'!AF79&gt;F$195,10,IF('Indicator Data'!AF79&lt;F$194,0,10-(F$195-'Indicator Data'!AF79)/(F$195-F$194)*10)),1))</f>
        <v>0.7</v>
      </c>
      <c r="G76" s="77">
        <f>IF('Indicator Data'!AG79="No data","x",ROUND(IF('Indicator Data'!AG79&gt;G$195,10,IF('Indicator Data'!AG79&lt;G$194,0,10-(G$195-'Indicator Data'!AG79)/(G$195-G$194)*10)),1))</f>
        <v>0.5</v>
      </c>
      <c r="H76" s="78">
        <f t="shared" si="20"/>
        <v>0.6</v>
      </c>
      <c r="I76" s="79">
        <f>SUM(IF('Indicator Data'!S79=0,0,'Indicator Data'!S79/1000000),SUM('Indicator Data'!T79:U79))</f>
        <v>0</v>
      </c>
      <c r="J76" s="79">
        <f>I76/'Indicator Data'!BC79*1000000</f>
        <v>0</v>
      </c>
      <c r="K76" s="77">
        <f t="shared" si="21"/>
        <v>0</v>
      </c>
      <c r="L76" s="77" t="str">
        <f>IF('Indicator Data'!V79="No data","x",ROUND(IF('Indicator Data'!V79&gt;L$195,10,IF('Indicator Data'!V79&lt;L$194,0,10-(L$195-'Indicator Data'!V79)/(L$195-L$194)*10)),1))</f>
        <v>x</v>
      </c>
      <c r="M76" s="78">
        <f t="shared" si="22"/>
        <v>0</v>
      </c>
      <c r="N76" s="80">
        <f t="shared" si="23"/>
        <v>0.4</v>
      </c>
      <c r="O76" s="92">
        <f>IF(AND('Indicator Data'!AK79="No data",'Indicator Data'!AL79="No data"),0,SUM('Indicator Data'!AK79:AM79)/1000)</f>
        <v>0.375</v>
      </c>
      <c r="P76" s="77">
        <f t="shared" si="24"/>
        <v>0</v>
      </c>
      <c r="Q76" s="81">
        <f>O76*1000/'Indicator Data'!BC79</f>
        <v>1.09879162222665E-3</v>
      </c>
      <c r="R76" s="77">
        <f t="shared" si="25"/>
        <v>3.3</v>
      </c>
      <c r="S76" s="82">
        <f t="shared" si="26"/>
        <v>1.7</v>
      </c>
      <c r="T76" s="77" t="str">
        <f>IF('Indicator Data'!AB79="No data","x",ROUND(IF('Indicator Data'!AB79&gt;T$195,10,IF('Indicator Data'!AB79&lt;T$194,0,10-(T$195-'Indicator Data'!AB79)/(T$195-T$194)*10)),1))</f>
        <v>x</v>
      </c>
      <c r="U76" s="77">
        <f>IF('Indicator Data'!AA79="No data","x",ROUND(IF('Indicator Data'!AA79&gt;U$195,10,IF('Indicator Data'!AA79&lt;U$194,0,10-(U$195-'Indicator Data'!AA79)/(U$195-U$194)*10)),1))</f>
        <v>0</v>
      </c>
      <c r="V76" s="77" t="str">
        <f>IF('Indicator Data'!AE79="No data","x",ROUND(IF('Indicator Data'!AE79&gt;V$195,10,IF('Indicator Data'!AE79&lt;V$194,0,10-(V$195-'Indicator Data'!AE79)/(V$195-V$194)*10)),1))</f>
        <v>x</v>
      </c>
      <c r="W76" s="78">
        <f t="shared" si="17"/>
        <v>0</v>
      </c>
      <c r="X76" s="77">
        <f>IF('Indicator Data'!W79="No data","x",ROUND(IF('Indicator Data'!W79&gt;X$195,10,IF('Indicator Data'!W79&lt;X$194,0,10-(X$195-'Indicator Data'!W79)/(X$195-X$194)*10)),1))</f>
        <v>0.2</v>
      </c>
      <c r="Y76" s="77" t="str">
        <f>IF('Indicator Data'!X79="No data","x",ROUND(IF('Indicator Data'!X79&gt;Y$195,10,IF('Indicator Data'!X79&lt;Y$194,0,10-(Y$195-'Indicator Data'!X79)/(Y$195-Y$194)*10)),1))</f>
        <v>x</v>
      </c>
      <c r="Z76" s="78">
        <f t="shared" si="27"/>
        <v>0.2</v>
      </c>
      <c r="AA76" s="92">
        <f>('Indicator Data'!AJ79+'Indicator Data'!AI79*0.5+'Indicator Data'!AH79*0.25)/1000</f>
        <v>0</v>
      </c>
      <c r="AB76" s="83">
        <f>AA76*1000/'Indicator Data'!BC79</f>
        <v>0</v>
      </c>
      <c r="AC76" s="78">
        <f t="shared" si="28"/>
        <v>0</v>
      </c>
      <c r="AD76" s="77">
        <f>IF('Indicator Data'!AN79="No data","x",ROUND(IF('Indicator Data'!AN79&lt;$AD$194,10,IF('Indicator Data'!AN79&gt;$AD$195,0,($AD$195-'Indicator Data'!AN79)/($AD$195-$AD$194)*10)),1))</f>
        <v>2.2999999999999998</v>
      </c>
      <c r="AE76" s="77">
        <f>IF('Indicator Data'!AO79="No data","x",ROUND(IF('Indicator Data'!AO79&gt;$AE$195,10,IF('Indicator Data'!AO79&lt;$AE$194,0,10-($AE$195-'Indicator Data'!AO79)/($AE$195-$AE$194)*10)),1))</f>
        <v>0</v>
      </c>
      <c r="AF76" s="84">
        <f>IF('Indicator Data'!AP79="No data","x",ROUND(IF('Indicator Data'!AP79&gt;$AF$195,10,IF('Indicator Data'!AP79&lt;$AF$194,0,10-($AF$195-'Indicator Data'!AP79)/($AF$195-$AF$194)*10)),1))</f>
        <v>0.9</v>
      </c>
      <c r="AG76" s="84">
        <f>IF('Indicator Data'!AQ79="No data","x",ROUND(IF('Indicator Data'!AQ79&gt;$AG$195,10,IF('Indicator Data'!AQ79&lt;$AG$194,0,10-($AG$195-'Indicator Data'!AQ79)/($AG$195-$AG$194)*10)),1))</f>
        <v>2.7</v>
      </c>
      <c r="AH76" s="77">
        <f t="shared" si="29"/>
        <v>1.3</v>
      </c>
      <c r="AI76" s="78">
        <f t="shared" si="30"/>
        <v>1.2</v>
      </c>
      <c r="AJ76" s="85">
        <f t="shared" si="31"/>
        <v>0.4</v>
      </c>
      <c r="AK76" s="86">
        <f t="shared" si="18"/>
        <v>1.1000000000000001</v>
      </c>
    </row>
    <row r="77" spans="1:37" s="4" customFormat="1" x14ac:dyDescent="0.25">
      <c r="A77" s="131" t="s">
        <v>142</v>
      </c>
      <c r="B77" s="63" t="s">
        <v>141</v>
      </c>
      <c r="C77" s="77">
        <f>ROUND(IF('Indicator Data'!Q80="No data",IF((0.1233*LN('Indicator Data'!BB80)-0.4559)&gt;C$195,0,IF((0.1233*LN('Indicator Data'!BB80)-0.4559)&lt;C$194,10,(C$195-(0.1233*LN('Indicator Data'!BB80)-0.4559))/(C$195-C$194)*10)),IF('Indicator Data'!Q80&gt;C$195,0,IF('Indicator Data'!Q80&lt;C$194,10,(C$195-'Indicator Data'!Q80)/(C$195-C$194)*10))),1)</f>
        <v>5</v>
      </c>
      <c r="D77" s="77">
        <f>IF('Indicator Data'!R80="No data","x",ROUND((IF(LOG('Indicator Data'!R80*1000)&gt;D$195,10,IF(LOG('Indicator Data'!R80*1000)&lt;D$194,0,10-(D$195-LOG('Indicator Data'!R80*1000))/(D$195-D$194)*10))),1))</f>
        <v>9.1</v>
      </c>
      <c r="E77" s="78">
        <f t="shared" si="19"/>
        <v>7.6</v>
      </c>
      <c r="F77" s="77">
        <f>IF('Indicator Data'!AF80="No data","x",ROUND(IF('Indicator Data'!AF80&gt;F$195,10,IF('Indicator Data'!AF80&lt;F$194,0,10-(F$195-'Indicator Data'!AF80)/(F$195-F$194)*10)),1))</f>
        <v>7.1</v>
      </c>
      <c r="G77" s="77">
        <f>IF('Indicator Data'!AG80="No data","x",ROUND(IF('Indicator Data'!AG80&gt;G$195,10,IF('Indicator Data'!AG80&lt;G$194,0,10-(G$195-'Indicator Data'!AG80)/(G$195-G$194)*10)),1))</f>
        <v>2.2000000000000002</v>
      </c>
      <c r="H77" s="78">
        <f t="shared" si="20"/>
        <v>4.7</v>
      </c>
      <c r="I77" s="79">
        <f>SUM(IF('Indicator Data'!S80=0,0,'Indicator Data'!S80/1000000),SUM('Indicator Data'!T80:U80))</f>
        <v>3794.5909690000003</v>
      </c>
      <c r="J77" s="79">
        <f>I77/'Indicator Data'!BC80*1000000</f>
        <v>2.8335179106894777</v>
      </c>
      <c r="K77" s="77">
        <f t="shared" si="21"/>
        <v>0.1</v>
      </c>
      <c r="L77" s="77">
        <f>IF('Indicator Data'!V80="No data","x",ROUND(IF('Indicator Data'!V80&gt;L$195,10,IF('Indicator Data'!V80&lt;L$194,0,10-(L$195-'Indicator Data'!V80)/(L$195-L$194)*10)),1))</f>
        <v>0.1</v>
      </c>
      <c r="M77" s="78">
        <f t="shared" si="22"/>
        <v>0.1</v>
      </c>
      <c r="N77" s="80">
        <f t="shared" si="23"/>
        <v>5</v>
      </c>
      <c r="O77" s="92">
        <f>IF(AND('Indicator Data'!AK80="No data",'Indicator Data'!AL80="No data"),0,SUM('Indicator Data'!AK80:AM80)/1000)</f>
        <v>1002.89</v>
      </c>
      <c r="P77" s="77">
        <f t="shared" si="24"/>
        <v>10</v>
      </c>
      <c r="Q77" s="81">
        <f>O77*1000/'Indicator Data'!BC80</f>
        <v>7.488835557420445E-4</v>
      </c>
      <c r="R77" s="77">
        <f t="shared" si="25"/>
        <v>3</v>
      </c>
      <c r="S77" s="82">
        <f t="shared" si="26"/>
        <v>6.5</v>
      </c>
      <c r="T77" s="77">
        <f>IF('Indicator Data'!AB80="No data","x",ROUND(IF('Indicator Data'!AB80&gt;T$195,10,IF('Indicator Data'!AB80&lt;T$194,0,10-(T$195-'Indicator Data'!AB80)/(T$195-T$194)*10)),1))</f>
        <v>0.6</v>
      </c>
      <c r="U77" s="77">
        <f>IF('Indicator Data'!AA80="No data","x",ROUND(IF('Indicator Data'!AA80&gt;U$195,10,IF('Indicator Data'!AA80&lt;U$194,0,10-(U$195-'Indicator Data'!AA80)/(U$195-U$194)*10)),1))</f>
        <v>3.8</v>
      </c>
      <c r="V77" s="77">
        <f>IF('Indicator Data'!AE80="No data","x",ROUND(IF('Indicator Data'!AE80&gt;V$195,10,IF('Indicator Data'!AE80&lt;V$194,0,10-(V$195-'Indicator Data'!AE80)/(V$195-V$194)*10)),1))</f>
        <v>0.3</v>
      </c>
      <c r="W77" s="78">
        <f t="shared" si="17"/>
        <v>1.6</v>
      </c>
      <c r="X77" s="77">
        <f>IF('Indicator Data'!W80="No data","x",ROUND(IF('Indicator Data'!W80&gt;X$195,10,IF('Indicator Data'!W80&lt;X$194,0,10-(X$195-'Indicator Data'!W80)/(X$195-X$194)*10)),1))</f>
        <v>3.3</v>
      </c>
      <c r="Y77" s="77">
        <f>IF('Indicator Data'!X80="No data","x",ROUND(IF('Indicator Data'!X80&gt;Y$195,10,IF('Indicator Data'!X80&lt;Y$194,0,10-(Y$195-'Indicator Data'!X80)/(Y$195-Y$194)*10)),1))</f>
        <v>9.6999999999999993</v>
      </c>
      <c r="Z77" s="78">
        <f t="shared" si="27"/>
        <v>6.5</v>
      </c>
      <c r="AA77" s="92">
        <f>('Indicator Data'!AJ80+'Indicator Data'!AI80*0.5+'Indicator Data'!AH80*0.25)/1000</f>
        <v>12199.99575</v>
      </c>
      <c r="AB77" s="83">
        <f>AA77*1000/'Indicator Data'!BC80</f>
        <v>9.110048158120861E-3</v>
      </c>
      <c r="AC77" s="78">
        <f t="shared" si="28"/>
        <v>0.9</v>
      </c>
      <c r="AD77" s="77">
        <f>IF('Indicator Data'!AN80="No data","x",ROUND(IF('Indicator Data'!AN80&lt;$AD$194,10,IF('Indicator Data'!AN80&gt;$AD$195,0,($AD$195-'Indicator Data'!AN80)/($AD$195-$AD$194)*10)),1))</f>
        <v>5.5</v>
      </c>
      <c r="AE77" s="77">
        <f>IF('Indicator Data'!AO80="No data","x",ROUND(IF('Indicator Data'!AO80&gt;$AE$195,10,IF('Indicator Data'!AO80&lt;$AE$194,0,10-($AE$195-'Indicator Data'!AO80)/($AE$195-$AE$194)*10)),1))</f>
        <v>3.2</v>
      </c>
      <c r="AF77" s="84">
        <f>IF('Indicator Data'!AP80="No data","x",ROUND(IF('Indicator Data'!AP80&gt;$AF$195,10,IF('Indicator Data'!AP80&lt;$AF$194,0,10-($AF$195-'Indicator Data'!AP80)/($AF$195-$AF$194)*10)),1))</f>
        <v>4.0999999999999996</v>
      </c>
      <c r="AG77" s="84">
        <f>IF('Indicator Data'!AQ80="No data","x",ROUND(IF('Indicator Data'!AQ80&gt;$AG$195,10,IF('Indicator Data'!AQ80&lt;$AG$194,0,10-($AG$195-'Indicator Data'!AQ80)/($AG$195-$AG$194)*10)),1))</f>
        <v>4.2</v>
      </c>
      <c r="AH77" s="77">
        <f t="shared" si="29"/>
        <v>4.0999999999999996</v>
      </c>
      <c r="AI77" s="78">
        <f t="shared" si="30"/>
        <v>4.3</v>
      </c>
      <c r="AJ77" s="85">
        <f t="shared" si="31"/>
        <v>3.7</v>
      </c>
      <c r="AK77" s="86">
        <f t="shared" si="18"/>
        <v>5.3</v>
      </c>
    </row>
    <row r="78" spans="1:37" s="4" customFormat="1" x14ac:dyDescent="0.25">
      <c r="A78" s="131" t="s">
        <v>144</v>
      </c>
      <c r="B78" s="63" t="s">
        <v>143</v>
      </c>
      <c r="C78" s="77">
        <f>ROUND(IF('Indicator Data'!Q81="No data",IF((0.1233*LN('Indicator Data'!BB81)-0.4559)&gt;C$195,0,IF((0.1233*LN('Indicator Data'!BB81)-0.4559)&lt;C$194,10,(C$195-(0.1233*LN('Indicator Data'!BB81)-0.4559))/(C$195-C$194)*10)),IF('Indicator Data'!Q81&gt;C$195,0,IF('Indicator Data'!Q81&lt;C$194,10,(C$195-'Indicator Data'!Q81)/(C$195-C$194)*10))),1)</f>
        <v>4</v>
      </c>
      <c r="D78" s="77">
        <f>IF('Indicator Data'!R81="No data","x",ROUND((IF(LOG('Indicator Data'!R81*1000)&gt;D$195,10,IF(LOG('Indicator Data'!R81*1000)&lt;D$194,0,10-(D$195-LOG('Indicator Data'!R81*1000))/(D$195-D$194)*10))),1))</f>
        <v>5.0999999999999996</v>
      </c>
      <c r="E78" s="78">
        <f t="shared" si="19"/>
        <v>4.5999999999999996</v>
      </c>
      <c r="F78" s="77">
        <f>IF('Indicator Data'!AF81="No data","x",ROUND(IF('Indicator Data'!AF81&gt;F$195,10,IF('Indicator Data'!AF81&lt;F$194,0,10-(F$195-'Indicator Data'!AF81)/(F$195-F$194)*10)),1))</f>
        <v>6.2</v>
      </c>
      <c r="G78" s="77">
        <f>IF('Indicator Data'!AG81="No data","x",ROUND(IF('Indicator Data'!AG81&gt;G$195,10,IF('Indicator Data'!AG81&lt;G$194,0,10-(G$195-'Indicator Data'!AG81)/(G$195-G$194)*10)),1))</f>
        <v>2.6</v>
      </c>
      <c r="H78" s="78">
        <f t="shared" si="20"/>
        <v>4.4000000000000004</v>
      </c>
      <c r="I78" s="79">
        <f>SUM(IF('Indicator Data'!S81=0,0,'Indicator Data'!S81/1000000),SUM('Indicator Data'!T81:U81))</f>
        <v>-6.0912850000000063</v>
      </c>
      <c r="J78" s="79">
        <f>I78/'Indicator Data'!BC81*1000000</f>
        <v>-2.3073802986655165E-2</v>
      </c>
      <c r="K78" s="77">
        <f t="shared" si="21"/>
        <v>0</v>
      </c>
      <c r="L78" s="77">
        <f>IF('Indicator Data'!V81="No data","x",ROUND(IF('Indicator Data'!V81&gt;L$195,10,IF('Indicator Data'!V81&lt;L$194,0,10-(L$195-'Indicator Data'!V81)/(L$195-L$194)*10)),1))</f>
        <v>0</v>
      </c>
      <c r="M78" s="78">
        <f t="shared" si="22"/>
        <v>0</v>
      </c>
      <c r="N78" s="80">
        <f t="shared" si="23"/>
        <v>3.4</v>
      </c>
      <c r="O78" s="92">
        <f>IF(AND('Indicator Data'!AK81="No data",'Indicator Data'!AL81="No data"),0,SUM('Indicator Data'!AK81:AM81)/1000)</f>
        <v>25.495000000000001</v>
      </c>
      <c r="P78" s="77">
        <f t="shared" si="24"/>
        <v>4.7</v>
      </c>
      <c r="Q78" s="81">
        <f>O78*1000/'Indicator Data'!BC81</f>
        <v>9.6575124484369525E-5</v>
      </c>
      <c r="R78" s="77">
        <f t="shared" si="25"/>
        <v>1.8</v>
      </c>
      <c r="S78" s="82">
        <f t="shared" si="26"/>
        <v>3.3</v>
      </c>
      <c r="T78" s="77">
        <f>IF('Indicator Data'!AB81="No data","x",ROUND(IF('Indicator Data'!AB81&gt;T$195,10,IF('Indicator Data'!AB81&lt;T$194,0,10-(T$195-'Indicator Data'!AB81)/(T$195-T$194)*10)),1))</f>
        <v>0.8</v>
      </c>
      <c r="U78" s="77">
        <f>IF('Indicator Data'!AA81="No data","x",ROUND(IF('Indicator Data'!AA81&gt;U$195,10,IF('Indicator Data'!AA81&lt;U$194,0,10-(U$195-'Indicator Data'!AA81)/(U$195-U$194)*10)),1))</f>
        <v>7.1</v>
      </c>
      <c r="V78" s="77">
        <f>IF('Indicator Data'!AE81="No data","x",ROUND(IF('Indicator Data'!AE81&gt;V$195,10,IF('Indicator Data'!AE81&lt;V$194,0,10-(V$195-'Indicator Data'!AE81)/(V$195-V$194)*10)),1))</f>
        <v>0.8</v>
      </c>
      <c r="W78" s="78">
        <f t="shared" si="17"/>
        <v>2.9</v>
      </c>
      <c r="X78" s="77">
        <f>IF('Indicator Data'!W81="No data","x",ROUND(IF('Indicator Data'!W81&gt;X$195,10,IF('Indicator Data'!W81&lt;X$194,0,10-(X$195-'Indicator Data'!W81)/(X$195-X$194)*10)),1))</f>
        <v>2</v>
      </c>
      <c r="Y78" s="77">
        <f>IF('Indicator Data'!X81="No data","x",ROUND(IF('Indicator Data'!X81&gt;Y$195,10,IF('Indicator Data'!X81&lt;Y$194,0,10-(Y$195-'Indicator Data'!X81)/(Y$195-Y$194)*10)),1))</f>
        <v>4.4000000000000004</v>
      </c>
      <c r="Z78" s="78">
        <f t="shared" si="27"/>
        <v>3.2</v>
      </c>
      <c r="AA78" s="92">
        <f>('Indicator Data'!AJ81+'Indicator Data'!AI81*0.5+'Indicator Data'!AH81*0.25)/1000</f>
        <v>488.23624999999998</v>
      </c>
      <c r="AB78" s="83">
        <f>AA78*1000/'Indicator Data'!BC81</f>
        <v>1.8494401498933813E-3</v>
      </c>
      <c r="AC78" s="78">
        <f t="shared" si="28"/>
        <v>0.2</v>
      </c>
      <c r="AD78" s="77">
        <f>IF('Indicator Data'!AN81="No data","x",ROUND(IF('Indicator Data'!AN81&lt;$AD$194,10,IF('Indicator Data'!AN81&gt;$AD$195,0,($AD$195-'Indicator Data'!AN81)/($AD$195-$AD$194)*10)),1))</f>
        <v>3.6</v>
      </c>
      <c r="AE78" s="77">
        <f>IF('Indicator Data'!AO81="No data","x",ROUND(IF('Indicator Data'!AO81&gt;$AE$195,10,IF('Indicator Data'!AO81&lt;$AE$194,0,10-($AE$195-'Indicator Data'!AO81)/($AE$195-$AE$194)*10)),1))</f>
        <v>1</v>
      </c>
      <c r="AF78" s="84">
        <f>IF('Indicator Data'!AP81="No data","x",ROUND(IF('Indicator Data'!AP81&gt;$AF$195,10,IF('Indicator Data'!AP81&lt;$AF$194,0,10-($AF$195-'Indicator Data'!AP81)/($AF$195-$AF$194)*10)),1))</f>
        <v>6.4</v>
      </c>
      <c r="AG78" s="84">
        <f>IF('Indicator Data'!AQ81="No data","x",ROUND(IF('Indicator Data'!AQ81&gt;$AG$195,10,IF('Indicator Data'!AQ81&lt;$AG$194,0,10-($AG$195-'Indicator Data'!AQ81)/($AG$195-$AG$194)*10)),1))</f>
        <v>5.4</v>
      </c>
      <c r="AH78" s="77">
        <f t="shared" si="29"/>
        <v>6.2</v>
      </c>
      <c r="AI78" s="78">
        <f t="shared" si="30"/>
        <v>3.6</v>
      </c>
      <c r="AJ78" s="85">
        <f t="shared" si="31"/>
        <v>2.6</v>
      </c>
      <c r="AK78" s="86">
        <f t="shared" si="18"/>
        <v>3</v>
      </c>
    </row>
    <row r="79" spans="1:37" s="4" customFormat="1" x14ac:dyDescent="0.25">
      <c r="A79" s="131" t="s">
        <v>845</v>
      </c>
      <c r="B79" s="63" t="s">
        <v>145</v>
      </c>
      <c r="C79" s="77">
        <f>ROUND(IF('Indicator Data'!Q82="No data",IF((0.1233*LN('Indicator Data'!BB82)-0.4559)&gt;C$195,0,IF((0.1233*LN('Indicator Data'!BB82)-0.4559)&lt;C$194,10,(C$195-(0.1233*LN('Indicator Data'!BB82)-0.4559))/(C$195-C$194)*10)),IF('Indicator Data'!Q82&gt;C$195,0,IF('Indicator Data'!Q82&lt;C$194,10,(C$195-'Indicator Data'!Q82)/(C$195-C$194)*10))),1)</f>
        <v>2.7</v>
      </c>
      <c r="D79" s="77" t="str">
        <f>IF('Indicator Data'!R82="No data","x",ROUND((IF(LOG('Indicator Data'!R82*1000)&gt;D$195,10,IF(LOG('Indicator Data'!R82*1000)&lt;D$194,0,10-(D$195-LOG('Indicator Data'!R82*1000))/(D$195-D$194)*10))),1))</f>
        <v>x</v>
      </c>
      <c r="E79" s="78">
        <f t="shared" si="19"/>
        <v>2.7</v>
      </c>
      <c r="F79" s="77">
        <f>IF('Indicator Data'!AF82="No data","x",ROUND(IF('Indicator Data'!AF82&gt;F$195,10,IF('Indicator Data'!AF82&lt;F$194,0,10-(F$195-'Indicator Data'!AF82)/(F$195-F$194)*10)),1))</f>
        <v>6.8</v>
      </c>
      <c r="G79" s="77">
        <f>IF('Indicator Data'!AG82="No data","x",ROUND(IF('Indicator Data'!AG82&gt;G$195,10,IF('Indicator Data'!AG82&lt;G$194,0,10-(G$195-'Indicator Data'!AG82)/(G$195-G$194)*10)),1))</f>
        <v>3.1</v>
      </c>
      <c r="H79" s="78">
        <f t="shared" si="20"/>
        <v>5</v>
      </c>
      <c r="I79" s="79">
        <f>SUM(IF('Indicator Data'!S82=0,0,'Indicator Data'!S82/1000000),SUM('Indicator Data'!T82:U82))</f>
        <v>234.85077000000001</v>
      </c>
      <c r="J79" s="79">
        <f>I79/'Indicator Data'!BC82*1000000</f>
        <v>2.893577061131861</v>
      </c>
      <c r="K79" s="77">
        <f t="shared" si="21"/>
        <v>0.1</v>
      </c>
      <c r="L79" s="77">
        <f>IF('Indicator Data'!V82="No data","x",ROUND(IF('Indicator Data'!V82&gt;L$195,10,IF('Indicator Data'!V82&lt;L$194,0,10-(L$195-'Indicator Data'!V82)/(L$195-L$194)*10)),1))</f>
        <v>0</v>
      </c>
      <c r="M79" s="78">
        <f t="shared" si="22"/>
        <v>0.1</v>
      </c>
      <c r="N79" s="80">
        <f t="shared" si="23"/>
        <v>2.6</v>
      </c>
      <c r="O79" s="92">
        <f>IF(AND('Indicator Data'!AK82="No data",'Indicator Data'!AL82="No data"),0,SUM('Indicator Data'!AK82:AM82)/1000)</f>
        <v>979.44100000000003</v>
      </c>
      <c r="P79" s="77">
        <f t="shared" si="24"/>
        <v>10</v>
      </c>
      <c r="Q79" s="81">
        <f>O79*1000/'Indicator Data'!BC82</f>
        <v>1.2067612170622436E-2</v>
      </c>
      <c r="R79" s="77">
        <f t="shared" si="25"/>
        <v>5.9</v>
      </c>
      <c r="S79" s="82">
        <f t="shared" si="26"/>
        <v>8</v>
      </c>
      <c r="T79" s="77">
        <f>IF('Indicator Data'!AB82="No data","x",ROUND(IF('Indicator Data'!AB82&gt;T$195,10,IF('Indicator Data'!AB82&lt;T$194,0,10-(T$195-'Indicator Data'!AB82)/(T$195-T$194)*10)),1))</f>
        <v>0.2</v>
      </c>
      <c r="U79" s="77">
        <f>IF('Indicator Data'!AA82="No data","x",ROUND(IF('Indicator Data'!AA82&gt;U$195,10,IF('Indicator Data'!AA82&lt;U$194,0,10-(U$195-'Indicator Data'!AA82)/(U$195-U$194)*10)),1))</f>
        <v>0.3</v>
      </c>
      <c r="V79" s="77">
        <f>IF('Indicator Data'!AE82="No data","x",ROUND(IF('Indicator Data'!AE82&gt;V$195,10,IF('Indicator Data'!AE82&lt;V$194,0,10-(V$195-'Indicator Data'!AE82)/(V$195-V$194)*10)),1))</f>
        <v>0</v>
      </c>
      <c r="W79" s="78">
        <f t="shared" si="17"/>
        <v>0.2</v>
      </c>
      <c r="X79" s="77">
        <f>IF('Indicator Data'!W82="No data","x",ROUND(IF('Indicator Data'!W82&gt;X$195,10,IF('Indicator Data'!W82&lt;X$194,0,10-(X$195-'Indicator Data'!W82)/(X$195-X$194)*10)),1))</f>
        <v>1.2</v>
      </c>
      <c r="Y79" s="77" t="str">
        <f>IF('Indicator Data'!X82="No data","x",ROUND(IF('Indicator Data'!X82&gt;Y$195,10,IF('Indicator Data'!X82&lt;Y$194,0,10-(Y$195-'Indicator Data'!X82)/(Y$195-Y$194)*10)),1))</f>
        <v>x</v>
      </c>
      <c r="Z79" s="78">
        <f t="shared" si="27"/>
        <v>1.2</v>
      </c>
      <c r="AA79" s="92">
        <f>('Indicator Data'!AJ82+'Indicator Data'!AI82*0.5+'Indicator Data'!AH82*0.25)/1000</f>
        <v>134.691</v>
      </c>
      <c r="AB79" s="83">
        <f>AA79*1000/'Indicator Data'!BC82</f>
        <v>1.6595167558569701E-3</v>
      </c>
      <c r="AC79" s="78">
        <f t="shared" si="28"/>
        <v>0.2</v>
      </c>
      <c r="AD79" s="77">
        <f>IF('Indicator Data'!AN82="No data","x",ROUND(IF('Indicator Data'!AN82&lt;$AD$194,10,IF('Indicator Data'!AN82&gt;$AD$195,0,($AD$195-'Indicator Data'!AN82)/($AD$195-$AD$194)*10)),1))</f>
        <v>2.8</v>
      </c>
      <c r="AE79" s="77">
        <f>IF('Indicator Data'!AO82="No data","x",ROUND(IF('Indicator Data'!AO82&gt;$AE$195,10,IF('Indicator Data'!AO82&lt;$AE$194,0,10-($AE$195-'Indicator Data'!AO82)/($AE$195-$AE$194)*10)),1))</f>
        <v>0.2</v>
      </c>
      <c r="AF79" s="84">
        <f>IF('Indicator Data'!AP82="No data","x",ROUND(IF('Indicator Data'!AP82&gt;$AF$195,10,IF('Indicator Data'!AP82&lt;$AF$194,0,10-($AF$195-'Indicator Data'!AP82)/($AF$195-$AF$194)*10)),1))</f>
        <v>3.9</v>
      </c>
      <c r="AG79" s="84">
        <f>IF('Indicator Data'!AQ82="No data","x",ROUND(IF('Indicator Data'!AQ82&gt;$AG$195,10,IF('Indicator Data'!AQ82&lt;$AG$194,0,10-($AG$195-'Indicator Data'!AQ82)/($AG$195-$AG$194)*10)),1))</f>
        <v>6.5</v>
      </c>
      <c r="AH79" s="77">
        <f t="shared" si="29"/>
        <v>4.4000000000000004</v>
      </c>
      <c r="AI79" s="78">
        <f t="shared" si="30"/>
        <v>2.5</v>
      </c>
      <c r="AJ79" s="85">
        <f t="shared" si="31"/>
        <v>1.1000000000000001</v>
      </c>
      <c r="AK79" s="86">
        <f t="shared" si="18"/>
        <v>5.5</v>
      </c>
    </row>
    <row r="80" spans="1:37" s="4" customFormat="1" x14ac:dyDescent="0.25">
      <c r="A80" s="131" t="s">
        <v>147</v>
      </c>
      <c r="B80" s="63" t="s">
        <v>146</v>
      </c>
      <c r="C80" s="77">
        <f>ROUND(IF('Indicator Data'!Q83="No data",IF((0.1233*LN('Indicator Data'!BB83)-0.4559)&gt;C$195,0,IF((0.1233*LN('Indicator Data'!BB83)-0.4559)&lt;C$194,10,(C$195-(0.1233*LN('Indicator Data'!BB83)-0.4559))/(C$195-C$194)*10)),IF('Indicator Data'!Q83&gt;C$195,0,IF('Indicator Data'!Q83&lt;C$194,10,(C$195-'Indicator Data'!Q83)/(C$195-C$194)*10))),1)</f>
        <v>4.5999999999999996</v>
      </c>
      <c r="D80" s="77">
        <f>IF('Indicator Data'!R83="No data","x",ROUND((IF(LOG('Indicator Data'!R83*1000)&gt;D$195,10,IF(LOG('Indicator Data'!R83*1000)&lt;D$194,0,10-(D$195-LOG('Indicator Data'!R83*1000))/(D$195-D$194)*10))),1))</f>
        <v>6.4</v>
      </c>
      <c r="E80" s="78">
        <f t="shared" si="19"/>
        <v>5.6</v>
      </c>
      <c r="F80" s="77">
        <f>IF('Indicator Data'!AF83="No data","x",ROUND(IF('Indicator Data'!AF83&gt;F$195,10,IF('Indicator Data'!AF83&lt;F$194,0,10-(F$195-'Indicator Data'!AF83)/(F$195-F$194)*10)),1))</f>
        <v>7</v>
      </c>
      <c r="G80" s="77">
        <f>IF('Indicator Data'!AG83="No data","x",ROUND(IF('Indicator Data'!AG83&gt;G$195,10,IF('Indicator Data'!AG83&lt;G$194,0,10-(G$195-'Indicator Data'!AG83)/(G$195-G$194)*10)),1))</f>
        <v>1.1000000000000001</v>
      </c>
      <c r="H80" s="78">
        <f t="shared" si="20"/>
        <v>4.0999999999999996</v>
      </c>
      <c r="I80" s="79">
        <f>SUM(IF('Indicator Data'!S83=0,0,'Indicator Data'!S83/1000000),SUM('Indicator Data'!T83:U83))</f>
        <v>7033.4041629999992</v>
      </c>
      <c r="J80" s="79">
        <f>I80/'Indicator Data'!BC83*1000000</f>
        <v>183.76158660873304</v>
      </c>
      <c r="K80" s="77">
        <f t="shared" si="21"/>
        <v>3.7</v>
      </c>
      <c r="L80" s="77">
        <f>IF('Indicator Data'!V83="No data","x",ROUND(IF('Indicator Data'!V83&gt;L$195,10,IF('Indicator Data'!V83&lt;L$194,0,10-(L$195-'Indicator Data'!V83)/(L$195-L$194)*10)),1))</f>
        <v>0.9</v>
      </c>
      <c r="M80" s="78">
        <f t="shared" si="22"/>
        <v>2.2999999999999998</v>
      </c>
      <c r="N80" s="80">
        <f t="shared" si="23"/>
        <v>4.4000000000000004</v>
      </c>
      <c r="O80" s="92">
        <f>IF(AND('Indicator Data'!AK83="No data",'Indicator Data'!AL83="No data"),0,SUM('Indicator Data'!AK83:AM83)/1000)</f>
        <v>2300.5700000000002</v>
      </c>
      <c r="P80" s="77">
        <f t="shared" si="24"/>
        <v>10</v>
      </c>
      <c r="Q80" s="81">
        <f>O80*1000/'Indicator Data'!BC83</f>
        <v>6.0106938760665814E-2</v>
      </c>
      <c r="R80" s="77">
        <f t="shared" si="25"/>
        <v>8.8000000000000007</v>
      </c>
      <c r="S80" s="82">
        <f t="shared" si="26"/>
        <v>9.4</v>
      </c>
      <c r="T80" s="77" t="str">
        <f>IF('Indicator Data'!AB83="No data","x",ROUND(IF('Indicator Data'!AB83&gt;T$195,10,IF('Indicator Data'!AB83&lt;T$194,0,10-(T$195-'Indicator Data'!AB83)/(T$195-T$194)*10)),1))</f>
        <v>x</v>
      </c>
      <c r="U80" s="77">
        <f>IF('Indicator Data'!AA83="No data","x",ROUND(IF('Indicator Data'!AA83&gt;U$195,10,IF('Indicator Data'!AA83&lt;U$194,0,10-(U$195-'Indicator Data'!AA83)/(U$195-U$194)*10)),1))</f>
        <v>0.8</v>
      </c>
      <c r="V80" s="77" t="str">
        <f>IF('Indicator Data'!AE83="No data","x",ROUND(IF('Indicator Data'!AE83&gt;V$195,10,IF('Indicator Data'!AE83&lt;V$194,0,10-(V$195-'Indicator Data'!AE83)/(V$195-V$194)*10)),1))</f>
        <v>x</v>
      </c>
      <c r="W80" s="78">
        <f t="shared" si="17"/>
        <v>0.8</v>
      </c>
      <c r="X80" s="77">
        <f>IF('Indicator Data'!W83="No data","x",ROUND(IF('Indicator Data'!W83&gt;X$195,10,IF('Indicator Data'!W83&lt;X$194,0,10-(X$195-'Indicator Data'!W83)/(X$195-X$194)*10)),1))</f>
        <v>2.4</v>
      </c>
      <c r="Y80" s="77">
        <f>IF('Indicator Data'!X83="No data","x",ROUND(IF('Indicator Data'!X83&gt;Y$195,10,IF('Indicator Data'!X83&lt;Y$194,0,10-(Y$195-'Indicator Data'!X83)/(Y$195-Y$194)*10)),1))</f>
        <v>1.9</v>
      </c>
      <c r="Z80" s="78">
        <f t="shared" si="27"/>
        <v>2.2000000000000002</v>
      </c>
      <c r="AA80" s="92">
        <f>('Indicator Data'!AJ83+'Indicator Data'!AI83*0.5+'Indicator Data'!AH83*0.25)/1000</f>
        <v>2.9845000000000002</v>
      </c>
      <c r="AB80" s="83">
        <f>AA80*1000/'Indicator Data'!BC83</f>
        <v>7.7975961927351532E-5</v>
      </c>
      <c r="AC80" s="78">
        <f t="shared" si="28"/>
        <v>0</v>
      </c>
      <c r="AD80" s="77">
        <f>IF('Indicator Data'!AN83="No data","x",ROUND(IF('Indicator Data'!AN83&lt;$AD$194,10,IF('Indicator Data'!AN83&gt;$AD$195,0,($AD$195-'Indicator Data'!AN83)/($AD$195-$AD$194)*10)),1))</f>
        <v>5.3</v>
      </c>
      <c r="AE80" s="77">
        <f>IF('Indicator Data'!AO83="No data","x",ROUND(IF('Indicator Data'!AO83&gt;$AE$195,10,IF('Indicator Data'!AO83&lt;$AE$194,0,10-($AE$195-'Indicator Data'!AO83)/($AE$195-$AE$194)*10)),1))</f>
        <v>7.6</v>
      </c>
      <c r="AF80" s="84">
        <f>IF('Indicator Data'!AP83="No data","x",ROUND(IF('Indicator Data'!AP83&gt;$AF$195,10,IF('Indicator Data'!AP83&lt;$AF$194,0,10-($AF$195-'Indicator Data'!AP83)/($AF$195-$AF$194)*10)),1))</f>
        <v>4.5</v>
      </c>
      <c r="AG80" s="84">
        <f>IF('Indicator Data'!AQ83="No data","x",ROUND(IF('Indicator Data'!AQ83&gt;$AG$195,10,IF('Indicator Data'!AQ83&lt;$AG$194,0,10-($AG$195-'Indicator Data'!AQ83)/($AG$195-$AG$194)*10)),1))</f>
        <v>8.1999999999999993</v>
      </c>
      <c r="AH80" s="77">
        <f t="shared" si="29"/>
        <v>5.2</v>
      </c>
      <c r="AI80" s="78">
        <f t="shared" si="30"/>
        <v>6</v>
      </c>
      <c r="AJ80" s="85">
        <f t="shared" si="31"/>
        <v>2.6</v>
      </c>
      <c r="AK80" s="86">
        <f t="shared" si="18"/>
        <v>7.3</v>
      </c>
    </row>
    <row r="81" spans="1:37" s="4" customFormat="1" x14ac:dyDescent="0.25">
      <c r="A81" s="131" t="s">
        <v>149</v>
      </c>
      <c r="B81" s="63" t="s">
        <v>148</v>
      </c>
      <c r="C81" s="77">
        <f>ROUND(IF('Indicator Data'!Q84="No data",IF((0.1233*LN('Indicator Data'!BB84)-0.4559)&gt;C$195,0,IF((0.1233*LN('Indicator Data'!BB84)-0.4559)&lt;C$194,10,(C$195-(0.1233*LN('Indicator Data'!BB84)-0.4559))/(C$195-C$194)*10)),IF('Indicator Data'!Q84&gt;C$195,0,IF('Indicator Data'!Q84&lt;C$194,10,(C$195-'Indicator Data'!Q84)/(C$195-C$194)*10))),1)</f>
        <v>0.4</v>
      </c>
      <c r="D81" s="77" t="str">
        <f>IF('Indicator Data'!R84="No data","x",ROUND((IF(LOG('Indicator Data'!R84*1000)&gt;D$195,10,IF(LOG('Indicator Data'!R84*1000)&lt;D$194,0,10-(D$195-LOG('Indicator Data'!R84*1000))/(D$195-D$194)*10))),1))</f>
        <v>x</v>
      </c>
      <c r="E81" s="78">
        <f t="shared" si="19"/>
        <v>0.4</v>
      </c>
      <c r="F81" s="77">
        <f>IF('Indicator Data'!AF84="No data","x",ROUND(IF('Indicator Data'!AF84&gt;F$195,10,IF('Indicator Data'!AF84&lt;F$194,0,10-(F$195-'Indicator Data'!AF84)/(F$195-F$194)*10)),1))</f>
        <v>1.7</v>
      </c>
      <c r="G81" s="77">
        <f>IF('Indicator Data'!AG84="No data","x",ROUND(IF('Indicator Data'!AG84&gt;G$195,10,IF('Indicator Data'!AG84&lt;G$194,0,10-(G$195-'Indicator Data'!AG84)/(G$195-G$194)*10)),1))</f>
        <v>1.9</v>
      </c>
      <c r="H81" s="78">
        <f t="shared" si="20"/>
        <v>1.8</v>
      </c>
      <c r="I81" s="79">
        <f>SUM(IF('Indicator Data'!S84=0,0,'Indicator Data'!S84/1000000),SUM('Indicator Data'!T84:U84))</f>
        <v>0.793458</v>
      </c>
      <c r="J81" s="79">
        <f>I81/'Indicator Data'!BC84*1000000</f>
        <v>0.16483643869629599</v>
      </c>
      <c r="K81" s="77">
        <f t="shared" si="21"/>
        <v>0</v>
      </c>
      <c r="L81" s="77" t="str">
        <f>IF('Indicator Data'!V84="No data","x",ROUND(IF('Indicator Data'!V84&gt;L$195,10,IF('Indicator Data'!V84&lt;L$194,0,10-(L$195-'Indicator Data'!V84)/(L$195-L$194)*10)),1))</f>
        <v>x</v>
      </c>
      <c r="M81" s="78">
        <f t="shared" si="22"/>
        <v>0</v>
      </c>
      <c r="N81" s="80">
        <f t="shared" si="23"/>
        <v>0.7</v>
      </c>
      <c r="O81" s="92">
        <f>IF(AND('Indicator Data'!AK84="No data",'Indicator Data'!AL84="No data"),0,SUM('Indicator Data'!AK84:AM84)/1000)</f>
        <v>6.4050000000000002</v>
      </c>
      <c r="P81" s="77">
        <f t="shared" si="24"/>
        <v>2.7</v>
      </c>
      <c r="Q81" s="81">
        <f>O81*1000/'Indicator Data'!BC84</f>
        <v>1.3306027412286169E-3</v>
      </c>
      <c r="R81" s="77">
        <f t="shared" si="25"/>
        <v>3.4</v>
      </c>
      <c r="S81" s="82">
        <f t="shared" si="26"/>
        <v>3.1</v>
      </c>
      <c r="T81" s="77">
        <f>IF('Indicator Data'!AB84="No data","x",ROUND(IF('Indicator Data'!AB84&gt;T$195,10,IF('Indicator Data'!AB84&lt;T$194,0,10-(T$195-'Indicator Data'!AB84)/(T$195-T$194)*10)),1))</f>
        <v>0.4</v>
      </c>
      <c r="U81" s="77">
        <f>IF('Indicator Data'!AA84="No data","x",ROUND(IF('Indicator Data'!AA84&gt;U$195,10,IF('Indicator Data'!AA84&lt;U$194,0,10-(U$195-'Indicator Data'!AA84)/(U$195-U$194)*10)),1))</f>
        <v>0.1</v>
      </c>
      <c r="V81" s="77" t="str">
        <f>IF('Indicator Data'!AE84="No data","x",ROUND(IF('Indicator Data'!AE84&gt;V$195,10,IF('Indicator Data'!AE84&lt;V$194,0,10-(V$195-'Indicator Data'!AE84)/(V$195-V$194)*10)),1))</f>
        <v>x</v>
      </c>
      <c r="W81" s="78">
        <f t="shared" si="17"/>
        <v>0.3</v>
      </c>
      <c r="X81" s="77">
        <f>IF('Indicator Data'!W84="No data","x",ROUND(IF('Indicator Data'!W84&gt;X$195,10,IF('Indicator Data'!W84&lt;X$194,0,10-(X$195-'Indicator Data'!W84)/(X$195-X$194)*10)),1))</f>
        <v>0.3</v>
      </c>
      <c r="Y81" s="77" t="str">
        <f>IF('Indicator Data'!X84="No data","x",ROUND(IF('Indicator Data'!X84&gt;Y$195,10,IF('Indicator Data'!X84&lt;Y$194,0,10-(Y$195-'Indicator Data'!X84)/(Y$195-Y$194)*10)),1))</f>
        <v>x</v>
      </c>
      <c r="Z81" s="78">
        <f t="shared" si="27"/>
        <v>0.3</v>
      </c>
      <c r="AA81" s="92">
        <f>('Indicator Data'!AJ84+'Indicator Data'!AI84*0.5+'Indicator Data'!AH84*0.25)/1000</f>
        <v>0.15</v>
      </c>
      <c r="AB81" s="83">
        <f>AA81*1000/'Indicator Data'!BC84</f>
        <v>3.1161656703246295E-5</v>
      </c>
      <c r="AC81" s="78">
        <f t="shared" si="28"/>
        <v>0</v>
      </c>
      <c r="AD81" s="77">
        <f>IF('Indicator Data'!AN84="No data","x",ROUND(IF('Indicator Data'!AN84&lt;$AD$194,10,IF('Indicator Data'!AN84&gt;$AD$195,0,($AD$195-'Indicator Data'!AN84)/($AD$195-$AD$194)*10)),1))</f>
        <v>0.5</v>
      </c>
      <c r="AE81" s="77">
        <f>IF('Indicator Data'!AO84="No data","x",ROUND(IF('Indicator Data'!AO84&gt;$AE$195,10,IF('Indicator Data'!AO84&lt;$AE$194,0,10-($AE$195-'Indicator Data'!AO84)/($AE$195-$AE$194)*10)),1))</f>
        <v>0</v>
      </c>
      <c r="AF81" s="84">
        <f>IF('Indicator Data'!AP84="No data","x",ROUND(IF('Indicator Data'!AP84&gt;$AF$195,10,IF('Indicator Data'!AP84&lt;$AF$194,0,10-($AF$195-'Indicator Data'!AP84)/($AF$195-$AF$194)*10)),1))</f>
        <v>0.3</v>
      </c>
      <c r="AG81" s="84">
        <f>IF('Indicator Data'!AQ84="No data","x",ROUND(IF('Indicator Data'!AQ84&gt;$AG$195,10,IF('Indicator Data'!AQ84&lt;$AG$194,0,10-($AG$195-'Indicator Data'!AQ84)/($AG$195-$AG$194)*10)),1))</f>
        <v>1.7</v>
      </c>
      <c r="AH81" s="77">
        <f t="shared" si="29"/>
        <v>0.6</v>
      </c>
      <c r="AI81" s="78">
        <f t="shared" si="30"/>
        <v>0.4</v>
      </c>
      <c r="AJ81" s="85">
        <f t="shared" si="31"/>
        <v>0.3</v>
      </c>
      <c r="AK81" s="86">
        <f t="shared" si="18"/>
        <v>1.8</v>
      </c>
    </row>
    <row r="82" spans="1:37" s="4" customFormat="1" x14ac:dyDescent="0.25">
      <c r="A82" s="131" t="s">
        <v>151</v>
      </c>
      <c r="B82" s="63" t="s">
        <v>150</v>
      </c>
      <c r="C82" s="77">
        <f>ROUND(IF('Indicator Data'!Q85="No data",IF((0.1233*LN('Indicator Data'!BB85)-0.4559)&gt;C$195,0,IF((0.1233*LN('Indicator Data'!BB85)-0.4559)&lt;C$194,10,(C$195-(0.1233*LN('Indicator Data'!BB85)-0.4559))/(C$195-C$194)*10)),IF('Indicator Data'!Q85&gt;C$195,0,IF('Indicator Data'!Q85&lt;C$194,10,(C$195-'Indicator Data'!Q85)/(C$195-C$194)*10))),1)</f>
        <v>0.8</v>
      </c>
      <c r="D82" s="77" t="str">
        <f>IF('Indicator Data'!R85="No data","x",ROUND((IF(LOG('Indicator Data'!R85*1000)&gt;D$195,10,IF(LOG('Indicator Data'!R85*1000)&lt;D$194,0,10-(D$195-LOG('Indicator Data'!R85*1000))/(D$195-D$194)*10))),1))</f>
        <v>x</v>
      </c>
      <c r="E82" s="78">
        <f t="shared" si="19"/>
        <v>0.8</v>
      </c>
      <c r="F82" s="77">
        <f>IF('Indicator Data'!AF85="No data","x",ROUND(IF('Indicator Data'!AF85&gt;F$195,10,IF('Indicator Data'!AF85&lt;F$194,0,10-(F$195-'Indicator Data'!AF85)/(F$195-F$194)*10)),1))</f>
        <v>1.4</v>
      </c>
      <c r="G82" s="77">
        <f>IF('Indicator Data'!AG85="No data","x",ROUND(IF('Indicator Data'!AG85&gt;G$195,10,IF('Indicator Data'!AG85&lt;G$194,0,10-(G$195-'Indicator Data'!AG85)/(G$195-G$194)*10)),1))</f>
        <v>4.4000000000000004</v>
      </c>
      <c r="H82" s="78">
        <f t="shared" si="20"/>
        <v>2.9</v>
      </c>
      <c r="I82" s="79">
        <f>SUM(IF('Indicator Data'!S85=0,0,'Indicator Data'!S85/1000000),SUM('Indicator Data'!T85:U85))</f>
        <v>0.91949700000000001</v>
      </c>
      <c r="J82" s="79">
        <f>I82/'Indicator Data'!BC85*1000000</f>
        <v>0.10553888710343878</v>
      </c>
      <c r="K82" s="77">
        <f t="shared" si="21"/>
        <v>0</v>
      </c>
      <c r="L82" s="77" t="str">
        <f>IF('Indicator Data'!V85="No data","x",ROUND(IF('Indicator Data'!V85&gt;L$195,10,IF('Indicator Data'!V85&lt;L$194,0,10-(L$195-'Indicator Data'!V85)/(L$195-L$194)*10)),1))</f>
        <v>x</v>
      </c>
      <c r="M82" s="78">
        <f t="shared" si="22"/>
        <v>0</v>
      </c>
      <c r="N82" s="80">
        <f t="shared" si="23"/>
        <v>1.1000000000000001</v>
      </c>
      <c r="O82" s="92">
        <f>IF(AND('Indicator Data'!AK85="No data",'Indicator Data'!AL85="No data"),0,SUM('Indicator Data'!AK85:AM85)/1000)</f>
        <v>25.472999999999999</v>
      </c>
      <c r="P82" s="77">
        <f t="shared" si="24"/>
        <v>4.7</v>
      </c>
      <c r="Q82" s="81">
        <f>O82*1000/'Indicator Data'!BC85</f>
        <v>2.9237638308617603E-3</v>
      </c>
      <c r="R82" s="77">
        <f t="shared" si="25"/>
        <v>4.2</v>
      </c>
      <c r="S82" s="82">
        <f t="shared" si="26"/>
        <v>4.5</v>
      </c>
      <c r="T82" s="77" t="str">
        <f>IF('Indicator Data'!AB85="No data","x",ROUND(IF('Indicator Data'!AB85&gt;T$195,10,IF('Indicator Data'!AB85&lt;T$194,0,10-(T$195-'Indicator Data'!AB85)/(T$195-T$194)*10)),1))</f>
        <v>x</v>
      </c>
      <c r="U82" s="77">
        <f>IF('Indicator Data'!AA85="No data","x",ROUND(IF('Indicator Data'!AA85&gt;U$195,10,IF('Indicator Data'!AA85&lt;U$194,0,10-(U$195-'Indicator Data'!AA85)/(U$195-U$194)*10)),1))</f>
        <v>0.1</v>
      </c>
      <c r="V82" s="77" t="str">
        <f>IF('Indicator Data'!AE85="No data","x",ROUND(IF('Indicator Data'!AE85&gt;V$195,10,IF('Indicator Data'!AE85&lt;V$194,0,10-(V$195-'Indicator Data'!AE85)/(V$195-V$194)*10)),1))</f>
        <v>x</v>
      </c>
      <c r="W82" s="78">
        <f t="shared" si="17"/>
        <v>0.1</v>
      </c>
      <c r="X82" s="77">
        <f>IF('Indicator Data'!W85="No data","x",ROUND(IF('Indicator Data'!W85&gt;X$195,10,IF('Indicator Data'!W85&lt;X$194,0,10-(X$195-'Indicator Data'!W85)/(X$195-X$194)*10)),1))</f>
        <v>0.3</v>
      </c>
      <c r="Y82" s="77" t="str">
        <f>IF('Indicator Data'!X85="No data","x",ROUND(IF('Indicator Data'!X85&gt;Y$195,10,IF('Indicator Data'!X85&lt;Y$194,0,10-(Y$195-'Indicator Data'!X85)/(Y$195-Y$194)*10)),1))</f>
        <v>x</v>
      </c>
      <c r="Z82" s="78">
        <f t="shared" si="27"/>
        <v>0.3</v>
      </c>
      <c r="AA82" s="92">
        <f>('Indicator Data'!AJ85+'Indicator Data'!AI85*0.5+'Indicator Data'!AH85*0.25)/1000</f>
        <v>15.03425</v>
      </c>
      <c r="AB82" s="83">
        <f>AA82*1000/'Indicator Data'!BC85</f>
        <v>1.7256152150957257E-3</v>
      </c>
      <c r="AC82" s="78">
        <f t="shared" si="28"/>
        <v>0.2</v>
      </c>
      <c r="AD82" s="77">
        <f>IF('Indicator Data'!AN85="No data","x",ROUND(IF('Indicator Data'!AN85&lt;$AD$194,10,IF('Indicator Data'!AN85&gt;$AD$195,0,($AD$195-'Indicator Data'!AN85)/($AD$195-$AD$194)*10)),1))</f>
        <v>0</v>
      </c>
      <c r="AE82" s="77">
        <f>IF('Indicator Data'!AO85="No data","x",ROUND(IF('Indicator Data'!AO85&gt;$AE$195,10,IF('Indicator Data'!AO85&lt;$AE$194,0,10-($AE$195-'Indicator Data'!AO85)/($AE$195-$AE$194)*10)),1))</f>
        <v>0</v>
      </c>
      <c r="AF82" s="84">
        <f>IF('Indicator Data'!AP85="No data","x",ROUND(IF('Indicator Data'!AP85&gt;$AF$195,10,IF('Indicator Data'!AP85&lt;$AF$194,0,10-($AF$195-'Indicator Data'!AP85)/($AF$195-$AF$194)*10)),1))</f>
        <v>1.3</v>
      </c>
      <c r="AG82" s="84">
        <f>IF('Indicator Data'!AQ85="No data","x",ROUND(IF('Indicator Data'!AQ85&gt;$AG$195,10,IF('Indicator Data'!AQ85&lt;$AG$194,0,10-($AG$195-'Indicator Data'!AQ85)/($AG$195-$AG$194)*10)),1))</f>
        <v>3</v>
      </c>
      <c r="AH82" s="77">
        <f t="shared" si="29"/>
        <v>1.6</v>
      </c>
      <c r="AI82" s="78">
        <f t="shared" si="30"/>
        <v>0.5</v>
      </c>
      <c r="AJ82" s="85">
        <f t="shared" si="31"/>
        <v>0.3</v>
      </c>
      <c r="AK82" s="86">
        <f t="shared" si="18"/>
        <v>2.7</v>
      </c>
    </row>
    <row r="83" spans="1:37" s="4" customFormat="1" x14ac:dyDescent="0.25">
      <c r="A83" s="131" t="s">
        <v>153</v>
      </c>
      <c r="B83" s="63" t="s">
        <v>152</v>
      </c>
      <c r="C83" s="77">
        <f>ROUND(IF('Indicator Data'!Q86="No data",IF((0.1233*LN('Indicator Data'!BB86)-0.4559)&gt;C$195,0,IF((0.1233*LN('Indicator Data'!BB86)-0.4559)&lt;C$194,10,(C$195-(0.1233*LN('Indicator Data'!BB86)-0.4559))/(C$195-C$194)*10)),IF('Indicator Data'!Q86&gt;C$195,0,IF('Indicator Data'!Q86&lt;C$194,10,(C$195-'Indicator Data'!Q86)/(C$195-C$194)*10))),1)</f>
        <v>1</v>
      </c>
      <c r="D83" s="77" t="str">
        <f>IF('Indicator Data'!R86="No data","x",ROUND((IF(LOG('Indicator Data'!R86*1000)&gt;D$195,10,IF(LOG('Indicator Data'!R86*1000)&lt;D$194,0,10-(D$195-LOG('Indicator Data'!R86*1000))/(D$195-D$194)*10))),1))</f>
        <v>x</v>
      </c>
      <c r="E83" s="78">
        <f t="shared" si="19"/>
        <v>1</v>
      </c>
      <c r="F83" s="77">
        <f>IF('Indicator Data'!AF86="No data","x",ROUND(IF('Indicator Data'!AF86&gt;F$195,10,IF('Indicator Data'!AF86&lt;F$194,0,10-(F$195-'Indicator Data'!AF86)/(F$195-F$194)*10)),1))</f>
        <v>1.1000000000000001</v>
      </c>
      <c r="G83" s="77">
        <f>IF('Indicator Data'!AG86="No data","x",ROUND(IF('Indicator Data'!AG86&gt;G$195,10,IF('Indicator Data'!AG86&lt;G$194,0,10-(G$195-'Indicator Data'!AG86)/(G$195-G$194)*10)),1))</f>
        <v>2.5</v>
      </c>
      <c r="H83" s="78">
        <f t="shared" si="20"/>
        <v>1.8</v>
      </c>
      <c r="I83" s="79">
        <f>SUM(IF('Indicator Data'!S86=0,0,'Indicator Data'!S86/1000000),SUM('Indicator Data'!T86:U86))</f>
        <v>0.13584299999999999</v>
      </c>
      <c r="J83" s="79">
        <f>I83/'Indicator Data'!BC86*1000000</f>
        <v>2.243432259288536E-3</v>
      </c>
      <c r="K83" s="77">
        <f t="shared" si="21"/>
        <v>0</v>
      </c>
      <c r="L83" s="77" t="str">
        <f>IF('Indicator Data'!V86="No data","x",ROUND(IF('Indicator Data'!V86&gt;L$195,10,IF('Indicator Data'!V86&lt;L$194,0,10-(L$195-'Indicator Data'!V86)/(L$195-L$194)*10)),1))</f>
        <v>x</v>
      </c>
      <c r="M83" s="78">
        <f t="shared" si="22"/>
        <v>0</v>
      </c>
      <c r="N83" s="80">
        <f t="shared" si="23"/>
        <v>1</v>
      </c>
      <c r="O83" s="92">
        <f>IF(AND('Indicator Data'!AK86="No data",'Indicator Data'!AL86="No data"),0,SUM('Indicator Data'!AK86:AM86)/1000)</f>
        <v>167.33500000000001</v>
      </c>
      <c r="P83" s="77">
        <f t="shared" si="24"/>
        <v>7.4</v>
      </c>
      <c r="Q83" s="81">
        <f>O83*1000/'Indicator Data'!BC86</f>
        <v>2.7635191883869405E-3</v>
      </c>
      <c r="R83" s="77">
        <f t="shared" si="25"/>
        <v>4.0999999999999996</v>
      </c>
      <c r="S83" s="82">
        <f t="shared" si="26"/>
        <v>5.8</v>
      </c>
      <c r="T83" s="77">
        <f>IF('Indicator Data'!AB86="No data","x",ROUND(IF('Indicator Data'!AB86&gt;T$195,10,IF('Indicator Data'!AB86&lt;T$194,0,10-(T$195-'Indicator Data'!AB86)/(T$195-T$194)*10)),1))</f>
        <v>0.6</v>
      </c>
      <c r="U83" s="77">
        <f>IF('Indicator Data'!AA86="No data","x",ROUND(IF('Indicator Data'!AA86&gt;U$195,10,IF('Indicator Data'!AA86&lt;U$194,0,10-(U$195-'Indicator Data'!AA86)/(U$195-U$194)*10)),1))</f>
        <v>0.1</v>
      </c>
      <c r="V83" s="77" t="str">
        <f>IF('Indicator Data'!AE86="No data","x",ROUND(IF('Indicator Data'!AE86&gt;V$195,10,IF('Indicator Data'!AE86&lt;V$194,0,10-(V$195-'Indicator Data'!AE86)/(V$195-V$194)*10)),1))</f>
        <v>x</v>
      </c>
      <c r="W83" s="78">
        <f t="shared" si="17"/>
        <v>0.4</v>
      </c>
      <c r="X83" s="77">
        <f>IF('Indicator Data'!W86="No data","x",ROUND(IF('Indicator Data'!W86&gt;X$195,10,IF('Indicator Data'!W86&lt;X$194,0,10-(X$195-'Indicator Data'!W86)/(X$195-X$194)*10)),1))</f>
        <v>0.3</v>
      </c>
      <c r="Y83" s="77" t="str">
        <f>IF('Indicator Data'!X86="No data","x",ROUND(IF('Indicator Data'!X86&gt;Y$195,10,IF('Indicator Data'!X86&lt;Y$194,0,10-(Y$195-'Indicator Data'!X86)/(Y$195-Y$194)*10)),1))</f>
        <v>x</v>
      </c>
      <c r="Z83" s="78">
        <f t="shared" si="27"/>
        <v>0.3</v>
      </c>
      <c r="AA83" s="92">
        <f>('Indicator Data'!AJ86+'Indicator Data'!AI86*0.5+'Indicator Data'!AH86*0.25)/1000</f>
        <v>9.9697499999999994</v>
      </c>
      <c r="AB83" s="83">
        <f>AA83*1000/'Indicator Data'!BC86</f>
        <v>1.6464932876218783E-4</v>
      </c>
      <c r="AC83" s="78">
        <f t="shared" si="28"/>
        <v>0</v>
      </c>
      <c r="AD83" s="77">
        <f>IF('Indicator Data'!AN86="No data","x",ROUND(IF('Indicator Data'!AN86&lt;$AD$194,10,IF('Indicator Data'!AN86&gt;$AD$195,0,($AD$195-'Indicator Data'!AN86)/($AD$195-$AD$194)*10)),1))</f>
        <v>1.1000000000000001</v>
      </c>
      <c r="AE83" s="77">
        <f>IF('Indicator Data'!AO86="No data","x",ROUND(IF('Indicator Data'!AO86&gt;$AE$195,10,IF('Indicator Data'!AO86&lt;$AE$194,0,10-($AE$195-'Indicator Data'!AO86)/($AE$195-$AE$194)*10)),1))</f>
        <v>0</v>
      </c>
      <c r="AF83" s="84">
        <f>IF('Indicator Data'!AP86="No data","x",ROUND(IF('Indicator Data'!AP86&gt;$AF$195,10,IF('Indicator Data'!AP86&lt;$AF$194,0,10-($AF$195-'Indicator Data'!AP86)/($AF$195-$AF$194)*10)),1))</f>
        <v>1.1000000000000001</v>
      </c>
      <c r="AG83" s="84">
        <f>IF('Indicator Data'!AQ86="No data","x",ROUND(IF('Indicator Data'!AQ86&gt;$AG$195,10,IF('Indicator Data'!AQ86&lt;$AG$194,0,10-($AG$195-'Indicator Data'!AQ86)/($AG$195-$AG$194)*10)),1))</f>
        <v>2.5</v>
      </c>
      <c r="AH83" s="77">
        <f t="shared" si="29"/>
        <v>1.4</v>
      </c>
      <c r="AI83" s="78">
        <f t="shared" si="30"/>
        <v>0.8</v>
      </c>
      <c r="AJ83" s="85">
        <f t="shared" si="31"/>
        <v>0.4</v>
      </c>
      <c r="AK83" s="86">
        <f t="shared" si="18"/>
        <v>3.6</v>
      </c>
    </row>
    <row r="84" spans="1:37" s="4" customFormat="1" x14ac:dyDescent="0.25">
      <c r="A84" s="131" t="s">
        <v>155</v>
      </c>
      <c r="B84" s="63" t="s">
        <v>154</v>
      </c>
      <c r="C84" s="77">
        <f>ROUND(IF('Indicator Data'!Q87="No data",IF((0.1233*LN('Indicator Data'!BB87)-0.4559)&gt;C$195,0,IF((0.1233*LN('Indicator Data'!BB87)-0.4559)&lt;C$194,10,(C$195-(0.1233*LN('Indicator Data'!BB87)-0.4559))/(C$195-C$194)*10)),IF('Indicator Data'!Q87&gt;C$195,0,IF('Indicator Data'!Q87&lt;C$194,10,(C$195-'Indicator Data'!Q87)/(C$195-C$194)*10))),1)</f>
        <v>3.4</v>
      </c>
      <c r="D84" s="77">
        <f>IF('Indicator Data'!R87="No data","x",ROUND((IF(LOG('Indicator Data'!R87*1000)&gt;D$195,10,IF(LOG('Indicator Data'!R87*1000)&lt;D$194,0,10-(D$195-LOG('Indicator Data'!R87*1000))/(D$195-D$194)*10))),1))</f>
        <v>3.9</v>
      </c>
      <c r="E84" s="78">
        <f t="shared" si="19"/>
        <v>3.7</v>
      </c>
      <c r="F84" s="77">
        <f>IF('Indicator Data'!AF87="No data","x",ROUND(IF('Indicator Data'!AF87&gt;F$195,10,IF('Indicator Data'!AF87&lt;F$194,0,10-(F$195-'Indicator Data'!AF87)/(F$195-F$194)*10)),1))</f>
        <v>5.6</v>
      </c>
      <c r="G84" s="77">
        <f>IF('Indicator Data'!AG87="No data","x",ROUND(IF('Indicator Data'!AG87&gt;G$195,10,IF('Indicator Data'!AG87&lt;G$194,0,10-(G$195-'Indicator Data'!AG87)/(G$195-G$194)*10)),1))</f>
        <v>5.0999999999999996</v>
      </c>
      <c r="H84" s="78">
        <f t="shared" si="20"/>
        <v>5.4</v>
      </c>
      <c r="I84" s="79">
        <f>SUM(IF('Indicator Data'!S87=0,0,'Indicator Data'!S87/1000000),SUM('Indicator Data'!T87:U87))</f>
        <v>40.109726000000002</v>
      </c>
      <c r="J84" s="79">
        <f>I84/'Indicator Data'!BC87*1000000</f>
        <v>13.877362169104305</v>
      </c>
      <c r="K84" s="77">
        <f t="shared" si="21"/>
        <v>0.3</v>
      </c>
      <c r="L84" s="77">
        <f>IF('Indicator Data'!V87="No data","x",ROUND(IF('Indicator Data'!V87&gt;L$195,10,IF('Indicator Data'!V87&lt;L$194,0,10-(L$195-'Indicator Data'!V87)/(L$195-L$194)*10)),1))</f>
        <v>0.1</v>
      </c>
      <c r="M84" s="78">
        <f t="shared" si="22"/>
        <v>0.2</v>
      </c>
      <c r="N84" s="80">
        <f t="shared" si="23"/>
        <v>3.3</v>
      </c>
      <c r="O84" s="92">
        <f>IF(AND('Indicator Data'!AK87="No data",'Indicator Data'!AL87="No data"),0,SUM('Indicator Data'!AK87:AM87)/1000)</f>
        <v>1.4999999999999999E-2</v>
      </c>
      <c r="P84" s="77">
        <f t="shared" si="24"/>
        <v>0</v>
      </c>
      <c r="Q84" s="81">
        <f>O84*1000/'Indicator Data'!BC87</f>
        <v>5.1897744835395919E-6</v>
      </c>
      <c r="R84" s="77">
        <f t="shared" si="25"/>
        <v>0</v>
      </c>
      <c r="S84" s="82">
        <f t="shared" si="26"/>
        <v>0</v>
      </c>
      <c r="T84" s="77">
        <f>IF('Indicator Data'!AB87="No data","x",ROUND(IF('Indicator Data'!AB87&gt;T$195,10,IF('Indicator Data'!AB87&lt;T$194,0,10-(T$195-'Indicator Data'!AB87)/(T$195-T$194)*10)),1))</f>
        <v>3.4</v>
      </c>
      <c r="U84" s="77">
        <f>IF('Indicator Data'!AA87="No data","x",ROUND(IF('Indicator Data'!AA87&gt;U$195,10,IF('Indicator Data'!AA87&lt;U$194,0,10-(U$195-'Indicator Data'!AA87)/(U$195-U$194)*10)),1))</f>
        <v>0.1</v>
      </c>
      <c r="V84" s="77" t="str">
        <f>IF('Indicator Data'!AE87="No data","x",ROUND(IF('Indicator Data'!AE87&gt;V$195,10,IF('Indicator Data'!AE87&lt;V$194,0,10-(V$195-'Indicator Data'!AE87)/(V$195-V$194)*10)),1))</f>
        <v>x</v>
      </c>
      <c r="W84" s="78">
        <f t="shared" si="17"/>
        <v>1.8</v>
      </c>
      <c r="X84" s="77">
        <f>IF('Indicator Data'!W87="No data","x",ROUND(IF('Indicator Data'!W87&gt;X$195,10,IF('Indicator Data'!W87&lt;X$194,0,10-(X$195-'Indicator Data'!W87)/(X$195-X$194)*10)),1))</f>
        <v>1.2</v>
      </c>
      <c r="Y84" s="77">
        <f>IF('Indicator Data'!X87="No data","x",ROUND(IF('Indicator Data'!X87&gt;Y$195,10,IF('Indicator Data'!X87&lt;Y$194,0,10-(Y$195-'Indicator Data'!X87)/(Y$195-Y$194)*10)),1))</f>
        <v>0.6</v>
      </c>
      <c r="Z84" s="78">
        <f t="shared" si="27"/>
        <v>0.9</v>
      </c>
      <c r="AA84" s="92">
        <f>('Indicator Data'!AJ87+'Indicator Data'!AI87*0.5+'Indicator Data'!AH87*0.25)/1000</f>
        <v>33.75</v>
      </c>
      <c r="AB84" s="83">
        <f>AA84*1000/'Indicator Data'!BC87</f>
        <v>1.1676992587964083E-2</v>
      </c>
      <c r="AC84" s="78">
        <f t="shared" si="28"/>
        <v>1.2</v>
      </c>
      <c r="AD84" s="77">
        <f>IF('Indicator Data'!AN87="No data","x",ROUND(IF('Indicator Data'!AN87&lt;$AD$194,10,IF('Indicator Data'!AN87&gt;$AD$195,0,($AD$195-'Indicator Data'!AN87)/($AD$195-$AD$194)*10)),1))</f>
        <v>4.8</v>
      </c>
      <c r="AE84" s="77">
        <f>IF('Indicator Data'!AO87="No data","x",ROUND(IF('Indicator Data'!AO87&gt;$AE$195,10,IF('Indicator Data'!AO87&lt;$AE$194,0,10-($AE$195-'Indicator Data'!AO87)/($AE$195-$AE$194)*10)),1))</f>
        <v>1.1000000000000001</v>
      </c>
      <c r="AF84" s="84">
        <f>IF('Indicator Data'!AP87="No data","x",ROUND(IF('Indicator Data'!AP87&gt;$AF$195,10,IF('Indicator Data'!AP87&lt;$AF$194,0,10-($AF$195-'Indicator Data'!AP87)/($AF$195-$AF$194)*10)),1))</f>
        <v>4.4000000000000004</v>
      </c>
      <c r="AG84" s="84">
        <f>IF('Indicator Data'!AQ87="No data","x",ROUND(IF('Indicator Data'!AQ87&gt;$AG$195,10,IF('Indicator Data'!AQ87&lt;$AG$194,0,10-($AG$195-'Indicator Data'!AQ87)/($AG$195-$AG$194)*10)),1))</f>
        <v>3.5</v>
      </c>
      <c r="AH84" s="77">
        <f t="shared" si="29"/>
        <v>4.2</v>
      </c>
      <c r="AI84" s="78">
        <f t="shared" si="30"/>
        <v>3.4</v>
      </c>
      <c r="AJ84" s="85">
        <f t="shared" si="31"/>
        <v>1.9</v>
      </c>
      <c r="AK84" s="86">
        <f t="shared" si="18"/>
        <v>1</v>
      </c>
    </row>
    <row r="85" spans="1:37" s="4" customFormat="1" x14ac:dyDescent="0.25">
      <c r="A85" s="131" t="s">
        <v>157</v>
      </c>
      <c r="B85" s="63" t="s">
        <v>156</v>
      </c>
      <c r="C85" s="77">
        <f>ROUND(IF('Indicator Data'!Q88="No data",IF((0.1233*LN('Indicator Data'!BB88)-0.4559)&gt;C$195,0,IF((0.1233*LN('Indicator Data'!BB88)-0.4559)&lt;C$194,10,(C$195-(0.1233*LN('Indicator Data'!BB88)-0.4559))/(C$195-C$194)*10)),IF('Indicator Data'!Q88&gt;C$195,0,IF('Indicator Data'!Q88&lt;C$194,10,(C$195-'Indicator Data'!Q88)/(C$195-C$194)*10))),1)</f>
        <v>0.7</v>
      </c>
      <c r="D85" s="77" t="str">
        <f>IF('Indicator Data'!R88="No data","x",ROUND((IF(LOG('Indicator Data'!R88*1000)&gt;D$195,10,IF(LOG('Indicator Data'!R88*1000)&lt;D$194,0,10-(D$195-LOG('Indicator Data'!R88*1000))/(D$195-D$194)*10))),1))</f>
        <v>x</v>
      </c>
      <c r="E85" s="78">
        <f t="shared" si="19"/>
        <v>0.7</v>
      </c>
      <c r="F85" s="77">
        <f>IF('Indicator Data'!AF88="No data","x",ROUND(IF('Indicator Data'!AF88&gt;F$195,10,IF('Indicator Data'!AF88&lt;F$194,0,10-(F$195-'Indicator Data'!AF88)/(F$195-F$194)*10)),1))</f>
        <v>1.5</v>
      </c>
      <c r="G85" s="77">
        <f>IF('Indicator Data'!AG88="No data","x",ROUND(IF('Indicator Data'!AG88&gt;G$195,10,IF('Indicator Data'!AG88&lt;G$194,0,10-(G$195-'Indicator Data'!AG88)/(G$195-G$194)*10)),1))</f>
        <v>1.8</v>
      </c>
      <c r="H85" s="78">
        <f t="shared" si="20"/>
        <v>1.7</v>
      </c>
      <c r="I85" s="79">
        <f>SUM(IF('Indicator Data'!S88=0,0,'Indicator Data'!S88/1000000),SUM('Indicator Data'!T88:U88))</f>
        <v>0.1</v>
      </c>
      <c r="J85" s="79">
        <f>I85/'Indicator Data'!BC88*1000000</f>
        <v>7.8873186113902346E-4</v>
      </c>
      <c r="K85" s="77">
        <f t="shared" si="21"/>
        <v>0</v>
      </c>
      <c r="L85" s="77" t="str">
        <f>IF('Indicator Data'!V88="No data","x",ROUND(IF('Indicator Data'!V88&gt;L$195,10,IF('Indicator Data'!V88&lt;L$194,0,10-(L$195-'Indicator Data'!V88)/(L$195-L$194)*10)),1))</f>
        <v>x</v>
      </c>
      <c r="M85" s="78">
        <f t="shared" si="22"/>
        <v>0</v>
      </c>
      <c r="N85" s="80">
        <f t="shared" si="23"/>
        <v>0.8</v>
      </c>
      <c r="O85" s="92">
        <f>IF(AND('Indicator Data'!AK88="No data",'Indicator Data'!AL88="No data"),0,SUM('Indicator Data'!AK88:AM88)/1000)</f>
        <v>2.1909999999999998</v>
      </c>
      <c r="P85" s="77">
        <f t="shared" si="24"/>
        <v>1.1000000000000001</v>
      </c>
      <c r="Q85" s="81">
        <f>O85*1000/'Indicator Data'!BC88</f>
        <v>1.7281115077556004E-5</v>
      </c>
      <c r="R85" s="77">
        <f t="shared" si="25"/>
        <v>0</v>
      </c>
      <c r="S85" s="82">
        <f t="shared" si="26"/>
        <v>0.6</v>
      </c>
      <c r="T85" s="77">
        <f>IF('Indicator Data'!AB88="No data","x",ROUND(IF('Indicator Data'!AB88&gt;T$195,10,IF('Indicator Data'!AB88&lt;T$194,0,10-(T$195-'Indicator Data'!AB88)/(T$195-T$194)*10)),1))</f>
        <v>0.2</v>
      </c>
      <c r="U85" s="77">
        <f>IF('Indicator Data'!AA88="No data","x",ROUND(IF('Indicator Data'!AA88&gt;U$195,10,IF('Indicator Data'!AA88&lt;U$194,0,10-(U$195-'Indicator Data'!AA88)/(U$195-U$194)*10)),1))</f>
        <v>0.3</v>
      </c>
      <c r="V85" s="77" t="str">
        <f>IF('Indicator Data'!AE88="No data","x",ROUND(IF('Indicator Data'!AE88&gt;V$195,10,IF('Indicator Data'!AE88&lt;V$194,0,10-(V$195-'Indicator Data'!AE88)/(V$195-V$194)*10)),1))</f>
        <v>x</v>
      </c>
      <c r="W85" s="78">
        <f t="shared" si="17"/>
        <v>0.3</v>
      </c>
      <c r="X85" s="77">
        <f>IF('Indicator Data'!W88="No data","x",ROUND(IF('Indicator Data'!W88&gt;X$195,10,IF('Indicator Data'!W88&lt;X$194,0,10-(X$195-'Indicator Data'!W88)/(X$195-X$194)*10)),1))</f>
        <v>0.2</v>
      </c>
      <c r="Y85" s="77">
        <f>IF('Indicator Data'!X88="No data","x",ROUND(IF('Indicator Data'!X88&gt;Y$195,10,IF('Indicator Data'!X88&lt;Y$194,0,10-(Y$195-'Indicator Data'!X88)/(Y$195-Y$194)*10)),1))</f>
        <v>0.8</v>
      </c>
      <c r="Z85" s="78">
        <f t="shared" si="27"/>
        <v>0.5</v>
      </c>
      <c r="AA85" s="92">
        <f>('Indicator Data'!AJ88+'Indicator Data'!AI88*0.5+'Indicator Data'!AH88*0.25)/1000</f>
        <v>1631.5315000000001</v>
      </c>
      <c r="AB85" s="83">
        <f>AA85*1000/'Indicator Data'!BC88</f>
        <v>1.2868408765019426E-2</v>
      </c>
      <c r="AC85" s="78">
        <f t="shared" si="28"/>
        <v>1.3</v>
      </c>
      <c r="AD85" s="77">
        <f>IF('Indicator Data'!AN88="No data","x",ROUND(IF('Indicator Data'!AN88&lt;$AD$194,10,IF('Indicator Data'!AN88&gt;$AD$195,0,($AD$195-'Indicator Data'!AN88)/($AD$195-$AD$194)*10)),1))</f>
        <v>5.0999999999999996</v>
      </c>
      <c r="AE85" s="77">
        <f>IF('Indicator Data'!AO88="No data","x",ROUND(IF('Indicator Data'!AO88&gt;$AE$195,10,IF('Indicator Data'!AO88&lt;$AE$194,0,10-($AE$195-'Indicator Data'!AO88)/($AE$195-$AE$194)*10)),1))</f>
        <v>0</v>
      </c>
      <c r="AF85" s="84">
        <f>IF('Indicator Data'!AP88="No data","x",ROUND(IF('Indicator Data'!AP88&gt;$AF$195,10,IF('Indicator Data'!AP88&lt;$AF$194,0,10-($AF$195-'Indicator Data'!AP88)/($AF$195-$AF$194)*10)),1))</f>
        <v>1</v>
      </c>
      <c r="AG85" s="84">
        <f>IF('Indicator Data'!AQ88="No data","x",ROUND(IF('Indicator Data'!AQ88&gt;$AG$195,10,IF('Indicator Data'!AQ88&lt;$AG$194,0,10-($AG$195-'Indicator Data'!AQ88)/($AG$195-$AG$194)*10)),1))</f>
        <v>2.8</v>
      </c>
      <c r="AH85" s="77">
        <f t="shared" si="29"/>
        <v>1.4</v>
      </c>
      <c r="AI85" s="78">
        <f t="shared" si="30"/>
        <v>2.2000000000000002</v>
      </c>
      <c r="AJ85" s="85">
        <f t="shared" si="31"/>
        <v>1.1000000000000001</v>
      </c>
      <c r="AK85" s="86">
        <f t="shared" si="18"/>
        <v>0.9</v>
      </c>
    </row>
    <row r="86" spans="1:37" s="4" customFormat="1" x14ac:dyDescent="0.25">
      <c r="A86" s="131" t="s">
        <v>159</v>
      </c>
      <c r="B86" s="63" t="s">
        <v>158</v>
      </c>
      <c r="C86" s="77">
        <f>ROUND(IF('Indicator Data'!Q89="No data",IF((0.1233*LN('Indicator Data'!BB89)-0.4559)&gt;C$195,0,IF((0.1233*LN('Indicator Data'!BB89)-0.4559)&lt;C$194,10,(C$195-(0.1233*LN('Indicator Data'!BB89)-0.4559))/(C$195-C$194)*10)),IF('Indicator Data'!Q89&gt;C$195,0,IF('Indicator Data'!Q89&lt;C$194,10,(C$195-'Indicator Data'!Q89)/(C$195-C$194)*10))),1)</f>
        <v>3.2</v>
      </c>
      <c r="D86" s="77">
        <f>IF('Indicator Data'!R89="No data","x",ROUND((IF(LOG('Indicator Data'!R89*1000)&gt;D$195,10,IF(LOG('Indicator Data'!R89*1000)&lt;D$194,0,10-(D$195-LOG('Indicator Data'!R89*1000))/(D$195-D$194)*10))),1))</f>
        <v>2.2999999999999998</v>
      </c>
      <c r="E86" s="78">
        <f t="shared" si="19"/>
        <v>2.8</v>
      </c>
      <c r="F86" s="77">
        <f>IF('Indicator Data'!AF89="No data","x",ROUND(IF('Indicator Data'!AF89&gt;F$195,10,IF('Indicator Data'!AF89&lt;F$194,0,10-(F$195-'Indicator Data'!AF89)/(F$195-F$194)*10)),1))</f>
        <v>6.4</v>
      </c>
      <c r="G86" s="77">
        <f>IF('Indicator Data'!AG89="No data","x",ROUND(IF('Indicator Data'!AG89&gt;G$195,10,IF('Indicator Data'!AG89&lt;G$194,0,10-(G$195-'Indicator Data'!AG89)/(G$195-G$194)*10)),1))</f>
        <v>2.2000000000000002</v>
      </c>
      <c r="H86" s="78">
        <f t="shared" si="20"/>
        <v>4.3</v>
      </c>
      <c r="I86" s="79">
        <f>SUM(IF('Indicator Data'!S89=0,0,'Indicator Data'!S89/1000000),SUM('Indicator Data'!T89:U89))</f>
        <v>5338.1835819999997</v>
      </c>
      <c r="J86" s="79">
        <f>I86/'Indicator Data'!BC89*1000000</f>
        <v>550.194739564722</v>
      </c>
      <c r="K86" s="77">
        <f t="shared" si="21"/>
        <v>10</v>
      </c>
      <c r="L86" s="77">
        <f>IF('Indicator Data'!V89="No data","x",ROUND(IF('Indicator Data'!V89&gt;L$195,10,IF('Indicator Data'!V89&lt;L$194,0,10-(L$195-'Indicator Data'!V89)/(L$195-L$194)*10)),1))</f>
        <v>4.8</v>
      </c>
      <c r="M86" s="78">
        <f t="shared" si="22"/>
        <v>7.4</v>
      </c>
      <c r="N86" s="80">
        <f t="shared" si="23"/>
        <v>4.3</v>
      </c>
      <c r="O86" s="92">
        <f>IF(AND('Indicator Data'!AK89="No data",'Indicator Data'!AL89="No data"),0,SUM('Indicator Data'!AK89:AM89)/1000)</f>
        <v>2992.7579999999998</v>
      </c>
      <c r="P86" s="77">
        <f t="shared" si="24"/>
        <v>10</v>
      </c>
      <c r="Q86" s="81">
        <f>O86*1000/'Indicator Data'!BC89</f>
        <v>0.30845692792253593</v>
      </c>
      <c r="R86" s="77">
        <f t="shared" si="25"/>
        <v>10</v>
      </c>
      <c r="S86" s="82">
        <f t="shared" si="26"/>
        <v>10</v>
      </c>
      <c r="T86" s="77">
        <f>IF('Indicator Data'!AB89="No data","x",ROUND(IF('Indicator Data'!AB89&gt;T$195,10,IF('Indicator Data'!AB89&lt;T$194,0,10-(T$195-'Indicator Data'!AB89)/(T$195-T$194)*10)),1))</f>
        <v>0.2</v>
      </c>
      <c r="U86" s="77">
        <f>IF('Indicator Data'!AA89="No data","x",ROUND(IF('Indicator Data'!AA89&gt;U$195,10,IF('Indicator Data'!AA89&lt;U$194,0,10-(U$195-'Indicator Data'!AA89)/(U$195-U$194)*10)),1))</f>
        <v>0.1</v>
      </c>
      <c r="V86" s="77" t="str">
        <f>IF('Indicator Data'!AE89="No data","x",ROUND(IF('Indicator Data'!AE89&gt;V$195,10,IF('Indicator Data'!AE89&lt;V$194,0,10-(V$195-'Indicator Data'!AE89)/(V$195-V$194)*10)),1))</f>
        <v>x</v>
      </c>
      <c r="W86" s="78">
        <f t="shared" si="17"/>
        <v>0.2</v>
      </c>
      <c r="X86" s="77">
        <f>IF('Indicator Data'!W89="No data","x",ROUND(IF('Indicator Data'!W89&gt;X$195,10,IF('Indicator Data'!W89&lt;X$194,0,10-(X$195-'Indicator Data'!W89)/(X$195-X$194)*10)),1))</f>
        <v>1.4</v>
      </c>
      <c r="Y86" s="77">
        <f>IF('Indicator Data'!X89="No data","x",ROUND(IF('Indicator Data'!X89&gt;Y$195,10,IF('Indicator Data'!X89&lt;Y$194,0,10-(Y$195-'Indicator Data'!X89)/(Y$195-Y$194)*10)),1))</f>
        <v>0.7</v>
      </c>
      <c r="Z86" s="78">
        <f t="shared" si="27"/>
        <v>1.1000000000000001</v>
      </c>
      <c r="AA86" s="92">
        <f>('Indicator Data'!AJ89+'Indicator Data'!AI89*0.5+'Indicator Data'!AH89*0.25)/1000</f>
        <v>0</v>
      </c>
      <c r="AB86" s="83">
        <f>AA86*1000/'Indicator Data'!BC89</f>
        <v>0</v>
      </c>
      <c r="AC86" s="78">
        <f t="shared" si="28"/>
        <v>0</v>
      </c>
      <c r="AD86" s="77">
        <f>IF('Indicator Data'!AN89="No data","x",ROUND(IF('Indicator Data'!AN89&lt;$AD$194,10,IF('Indicator Data'!AN89&gt;$AD$195,0,($AD$195-'Indicator Data'!AN89)/($AD$195-$AD$194)*10)),1))</f>
        <v>2.4</v>
      </c>
      <c r="AE86" s="77">
        <f>IF('Indicator Data'!AO89="No data","x",ROUND(IF('Indicator Data'!AO89&gt;$AE$195,10,IF('Indicator Data'!AO89&lt;$AE$194,0,10-($AE$195-'Indicator Data'!AO89)/($AE$195-$AE$194)*10)),1))</f>
        <v>0</v>
      </c>
      <c r="AF86" s="84">
        <f>IF('Indicator Data'!AP89="No data","x",ROUND(IF('Indicator Data'!AP89&gt;$AF$195,10,IF('Indicator Data'!AP89&lt;$AF$194,0,10-($AF$195-'Indicator Data'!AP89)/($AF$195-$AF$194)*10)),1))</f>
        <v>3.9</v>
      </c>
      <c r="AG86" s="84">
        <f>IF('Indicator Data'!AQ89="No data","x",ROUND(IF('Indicator Data'!AQ89&gt;$AG$195,10,IF('Indicator Data'!AQ89&lt;$AG$194,0,10-($AG$195-'Indicator Data'!AQ89)/($AG$195-$AG$194)*10)),1))</f>
        <v>3.1</v>
      </c>
      <c r="AH86" s="77">
        <f t="shared" si="29"/>
        <v>3.7</v>
      </c>
      <c r="AI86" s="78">
        <f t="shared" si="30"/>
        <v>2</v>
      </c>
      <c r="AJ86" s="85">
        <f t="shared" si="31"/>
        <v>0.9</v>
      </c>
      <c r="AK86" s="86">
        <f t="shared" si="18"/>
        <v>7.7</v>
      </c>
    </row>
    <row r="87" spans="1:37" s="4" customFormat="1" x14ac:dyDescent="0.25">
      <c r="A87" s="131" t="s">
        <v>161</v>
      </c>
      <c r="B87" s="63" t="s">
        <v>160</v>
      </c>
      <c r="C87" s="77">
        <f>ROUND(IF('Indicator Data'!Q90="No data",IF((0.1233*LN('Indicator Data'!BB90)-0.4559)&gt;C$195,0,IF((0.1233*LN('Indicator Data'!BB90)-0.4559)&lt;C$194,10,(C$195-(0.1233*LN('Indicator Data'!BB90)-0.4559))/(C$195-C$194)*10)),IF('Indicator Data'!Q90&gt;C$195,0,IF('Indicator Data'!Q90&lt;C$194,10,(C$195-'Indicator Data'!Q90)/(C$195-C$194)*10))),1)</f>
        <v>2.4</v>
      </c>
      <c r="D87" s="77">
        <f>IF('Indicator Data'!R90="No data","x",ROUND((IF(LOG('Indicator Data'!R90*1000)&gt;D$195,10,IF(LOG('Indicator Data'!R90*1000)&lt;D$194,0,10-(D$195-LOG('Indicator Data'!R90*1000))/(D$195-D$194)*10))),1))</f>
        <v>2.2000000000000002</v>
      </c>
      <c r="E87" s="78">
        <f t="shared" si="19"/>
        <v>2.2999999999999998</v>
      </c>
      <c r="F87" s="77">
        <f>IF('Indicator Data'!AF90="No data","x",ROUND(IF('Indicator Data'!AF90&gt;F$195,10,IF('Indicator Data'!AF90&lt;F$194,0,10-(F$195-'Indicator Data'!AF90)/(F$195-F$194)*10)),1))</f>
        <v>2.7</v>
      </c>
      <c r="G87" s="77">
        <f>IF('Indicator Data'!AG90="No data","x",ROUND(IF('Indicator Data'!AG90&gt;G$195,10,IF('Indicator Data'!AG90&lt;G$194,0,10-(G$195-'Indicator Data'!AG90)/(G$195-G$194)*10)),1))</f>
        <v>0.3</v>
      </c>
      <c r="H87" s="78">
        <f t="shared" si="20"/>
        <v>1.5</v>
      </c>
      <c r="I87" s="79">
        <f>SUM(IF('Indicator Data'!S90=0,0,'Indicator Data'!S90/1000000),SUM('Indicator Data'!T90:U90))</f>
        <v>17.689519000000001</v>
      </c>
      <c r="J87" s="79">
        <f>I87/'Indicator Data'!BC90*1000000</f>
        <v>0.98069997603900194</v>
      </c>
      <c r="K87" s="77">
        <f t="shared" si="21"/>
        <v>0</v>
      </c>
      <c r="L87" s="77">
        <f>IF('Indicator Data'!V90="No data","x",ROUND(IF('Indicator Data'!V90&gt;L$195,10,IF('Indicator Data'!V90&lt;L$194,0,10-(L$195-'Indicator Data'!V90)/(L$195-L$194)*10)),1))</f>
        <v>0</v>
      </c>
      <c r="M87" s="78">
        <f t="shared" si="22"/>
        <v>0</v>
      </c>
      <c r="N87" s="80">
        <f t="shared" si="23"/>
        <v>1.5</v>
      </c>
      <c r="O87" s="92">
        <f>IF(AND('Indicator Data'!AK90="No data",'Indicator Data'!AL90="No data"),0,SUM('Indicator Data'!AK90:AM90)/1000)</f>
        <v>0.60899999999999999</v>
      </c>
      <c r="P87" s="77">
        <f t="shared" si="24"/>
        <v>0</v>
      </c>
      <c r="Q87" s="81">
        <f>O87*1000/'Indicator Data'!BC90</f>
        <v>3.3762720479157867E-5</v>
      </c>
      <c r="R87" s="77">
        <f t="shared" si="25"/>
        <v>0</v>
      </c>
      <c r="S87" s="82">
        <f t="shared" si="26"/>
        <v>0</v>
      </c>
      <c r="T87" s="77">
        <f>IF('Indicator Data'!AB90="No data","x",ROUND(IF('Indicator Data'!AB90&gt;T$195,10,IF('Indicator Data'!AB90&lt;T$194,0,10-(T$195-'Indicator Data'!AB90)/(T$195-T$194)*10)),1))</f>
        <v>0.4</v>
      </c>
      <c r="U87" s="77">
        <f>IF('Indicator Data'!AA90="No data","x",ROUND(IF('Indicator Data'!AA90&gt;U$195,10,IF('Indicator Data'!AA90&lt;U$194,0,10-(U$195-'Indicator Data'!AA90)/(U$195-U$194)*10)),1))</f>
        <v>1.2</v>
      </c>
      <c r="V87" s="77" t="str">
        <f>IF('Indicator Data'!AE90="No data","x",ROUND(IF('Indicator Data'!AE90&gt;V$195,10,IF('Indicator Data'!AE90&lt;V$194,0,10-(V$195-'Indicator Data'!AE90)/(V$195-V$194)*10)),1))</f>
        <v>x</v>
      </c>
      <c r="W87" s="78">
        <f t="shared" si="17"/>
        <v>0.8</v>
      </c>
      <c r="X87" s="77">
        <f>IF('Indicator Data'!W90="No data","x",ROUND(IF('Indicator Data'!W90&gt;X$195,10,IF('Indicator Data'!W90&lt;X$194,0,10-(X$195-'Indicator Data'!W90)/(X$195-X$194)*10)),1))</f>
        <v>0.9</v>
      </c>
      <c r="Y87" s="77">
        <f>IF('Indicator Data'!X90="No data","x",ROUND(IF('Indicator Data'!X90&gt;Y$195,10,IF('Indicator Data'!X90&lt;Y$194,0,10-(Y$195-'Indicator Data'!X90)/(Y$195-Y$194)*10)),1))</f>
        <v>0.8</v>
      </c>
      <c r="Z87" s="78">
        <f t="shared" si="27"/>
        <v>0.9</v>
      </c>
      <c r="AA87" s="92">
        <f>('Indicator Data'!AJ90+'Indicator Data'!AI90*0.5+'Indicator Data'!AH90*0.25)/1000</f>
        <v>3.5</v>
      </c>
      <c r="AB87" s="83">
        <f>AA87*1000/'Indicator Data'!BC90</f>
        <v>1.9403862344343601E-4</v>
      </c>
      <c r="AC87" s="78">
        <f t="shared" si="28"/>
        <v>0</v>
      </c>
      <c r="AD87" s="77">
        <f>IF('Indicator Data'!AN90="No data","x",ROUND(IF('Indicator Data'!AN90&lt;$AD$194,10,IF('Indicator Data'!AN90&gt;$AD$195,0,($AD$195-'Indicator Data'!AN90)/($AD$195-$AD$194)*10)),1))</f>
        <v>1.7</v>
      </c>
      <c r="AE87" s="77">
        <f>IF('Indicator Data'!AO90="No data","x",ROUND(IF('Indicator Data'!AO90&gt;$AE$195,10,IF('Indicator Data'!AO90&lt;$AE$194,0,10-($AE$195-'Indicator Data'!AO90)/($AE$195-$AE$194)*10)),1))</f>
        <v>0</v>
      </c>
      <c r="AF87" s="84" t="str">
        <f>IF('Indicator Data'!AP90="No data","x",ROUND(IF('Indicator Data'!AP90&gt;$AF$195,10,IF('Indicator Data'!AP90&lt;$AF$194,0,10-($AF$195-'Indicator Data'!AP90)/($AF$195-$AF$194)*10)),1))</f>
        <v>x</v>
      </c>
      <c r="AG87" s="84" t="str">
        <f>IF('Indicator Data'!AQ90="No data","x",ROUND(IF('Indicator Data'!AQ90&gt;$AG$195,10,IF('Indicator Data'!AQ90&lt;$AG$194,0,10-($AG$195-'Indicator Data'!AQ90)/($AG$195-$AG$194)*10)),1))</f>
        <v>x</v>
      </c>
      <c r="AH87" s="77" t="str">
        <f t="shared" si="29"/>
        <v>x</v>
      </c>
      <c r="AI87" s="78">
        <f t="shared" si="30"/>
        <v>0.9</v>
      </c>
      <c r="AJ87" s="85">
        <f t="shared" si="31"/>
        <v>0.7</v>
      </c>
      <c r="AK87" s="86">
        <f t="shared" si="18"/>
        <v>0.4</v>
      </c>
    </row>
    <row r="88" spans="1:37" s="4" customFormat="1" x14ac:dyDescent="0.25">
      <c r="A88" s="131" t="s">
        <v>163</v>
      </c>
      <c r="B88" s="63" t="s">
        <v>162</v>
      </c>
      <c r="C88" s="77">
        <f>ROUND(IF('Indicator Data'!Q91="No data",IF((0.1233*LN('Indicator Data'!BB91)-0.4559)&gt;C$195,0,IF((0.1233*LN('Indicator Data'!BB91)-0.4559)&lt;C$194,10,(C$195-(0.1233*LN('Indicator Data'!BB91)-0.4559))/(C$195-C$194)*10)),IF('Indicator Data'!Q91&gt;C$195,0,IF('Indicator Data'!Q91&lt;C$194,10,(C$195-'Indicator Data'!Q91)/(C$195-C$194)*10))),1)</f>
        <v>6.1</v>
      </c>
      <c r="D88" s="77">
        <f>IF('Indicator Data'!R91="No data","x",ROUND((IF(LOG('Indicator Data'!R91*1000)&gt;D$195,10,IF(LOG('Indicator Data'!R91*1000)&lt;D$194,0,10-(D$195-LOG('Indicator Data'!R91*1000))/(D$195-D$194)*10))),1))</f>
        <v>8.1999999999999993</v>
      </c>
      <c r="E88" s="78">
        <f t="shared" si="19"/>
        <v>7.3</v>
      </c>
      <c r="F88" s="77">
        <f>IF('Indicator Data'!AF91="No data","x",ROUND(IF('Indicator Data'!AF91&gt;F$195,10,IF('Indicator Data'!AF91&lt;F$194,0,10-(F$195-'Indicator Data'!AF91)/(F$195-F$194)*10)),1))</f>
        <v>7.5</v>
      </c>
      <c r="G88" s="77">
        <f>IF('Indicator Data'!AG91="No data","x",ROUND(IF('Indicator Data'!AG91&gt;G$195,10,IF('Indicator Data'!AG91&lt;G$194,0,10-(G$195-'Indicator Data'!AG91)/(G$195-G$194)*10)),1))</f>
        <v>5.9</v>
      </c>
      <c r="H88" s="78">
        <f t="shared" si="20"/>
        <v>6.7</v>
      </c>
      <c r="I88" s="79">
        <f>SUM(IF('Indicator Data'!S91=0,0,'Indicator Data'!S91/1000000),SUM('Indicator Data'!T91:U91))</f>
        <v>3534.9224119999999</v>
      </c>
      <c r="J88" s="79">
        <f>I88/'Indicator Data'!BC91*1000000</f>
        <v>71.125394065464647</v>
      </c>
      <c r="K88" s="77">
        <f t="shared" si="21"/>
        <v>1.4</v>
      </c>
      <c r="L88" s="77">
        <f>IF('Indicator Data'!V91="No data","x",ROUND(IF('Indicator Data'!V91&gt;L$195,10,IF('Indicator Data'!V91&lt;L$194,0,10-(L$195-'Indicator Data'!V91)/(L$195-L$194)*10)),1))</f>
        <v>2.1</v>
      </c>
      <c r="M88" s="78">
        <f t="shared" si="22"/>
        <v>1.8</v>
      </c>
      <c r="N88" s="80">
        <f t="shared" si="23"/>
        <v>5.8</v>
      </c>
      <c r="O88" s="92">
        <f>IF(AND('Indicator Data'!AK91="No data",'Indicator Data'!AL91="No data"),0,SUM('Indicator Data'!AK91:AM91)/1000)</f>
        <v>842.82</v>
      </c>
      <c r="P88" s="77">
        <f t="shared" si="24"/>
        <v>9.8000000000000007</v>
      </c>
      <c r="Q88" s="81">
        <f>O88*1000/'Indicator Data'!BC91</f>
        <v>1.6958195298079688E-2</v>
      </c>
      <c r="R88" s="77">
        <f t="shared" si="25"/>
        <v>6.4</v>
      </c>
      <c r="S88" s="82">
        <f t="shared" si="26"/>
        <v>8.1</v>
      </c>
      <c r="T88" s="77">
        <f>IF('Indicator Data'!AB91="No data","x",ROUND(IF('Indicator Data'!AB91&gt;T$195,10,IF('Indicator Data'!AB91&lt;T$194,0,10-(T$195-'Indicator Data'!AB91)/(T$195-T$194)*10)),1))</f>
        <v>10</v>
      </c>
      <c r="U88" s="77">
        <f>IF('Indicator Data'!AA91="No data","x",ROUND(IF('Indicator Data'!AA91&gt;U$195,10,IF('Indicator Data'!AA91&lt;U$194,0,10-(U$195-'Indicator Data'!AA91)/(U$195-U$194)*10)),1))</f>
        <v>6.3</v>
      </c>
      <c r="V88" s="77">
        <f>IF('Indicator Data'!AE91="No data","x",ROUND(IF('Indicator Data'!AE91&gt;V$195,10,IF('Indicator Data'!AE91&lt;V$194,0,10-(V$195-'Indicator Data'!AE91)/(V$195-V$194)*10)),1))</f>
        <v>4.2</v>
      </c>
      <c r="W88" s="78">
        <f t="shared" si="17"/>
        <v>6.8</v>
      </c>
      <c r="X88" s="77">
        <f>IF('Indicator Data'!W91="No data","x",ROUND(IF('Indicator Data'!W91&gt;X$195,10,IF('Indicator Data'!W91&lt;X$194,0,10-(X$195-'Indicator Data'!W91)/(X$195-X$194)*10)),1))</f>
        <v>3.8</v>
      </c>
      <c r="Y88" s="77">
        <f>IF('Indicator Data'!X91="No data","x",ROUND(IF('Indicator Data'!X91&gt;Y$195,10,IF('Indicator Data'!X91&lt;Y$194,0,10-(Y$195-'Indicator Data'!X91)/(Y$195-Y$194)*10)),1))</f>
        <v>2.4</v>
      </c>
      <c r="Z88" s="78">
        <f t="shared" si="27"/>
        <v>3.1</v>
      </c>
      <c r="AA88" s="92">
        <f>('Indicator Data'!AJ91+'Indicator Data'!AI91*0.5+'Indicator Data'!AH91*0.25)/1000</f>
        <v>542.29849999999999</v>
      </c>
      <c r="AB88" s="83">
        <f>AA88*1000/'Indicator Data'!BC91</f>
        <v>1.0911468490135103E-2</v>
      </c>
      <c r="AC88" s="78">
        <f t="shared" si="28"/>
        <v>1.1000000000000001</v>
      </c>
      <c r="AD88" s="77">
        <f>IF('Indicator Data'!AN91="No data","x",ROUND(IF('Indicator Data'!AN91&lt;$AD$194,10,IF('Indicator Data'!AN91&gt;$AD$195,0,($AD$195-'Indicator Data'!AN91)/($AD$195-$AD$194)*10)),1))</f>
        <v>6.1</v>
      </c>
      <c r="AE88" s="77">
        <f>IF('Indicator Data'!AO91="No data","x",ROUND(IF('Indicator Data'!AO91&gt;$AE$195,10,IF('Indicator Data'!AO91&lt;$AE$194,0,10-($AE$195-'Indicator Data'!AO91)/($AE$195-$AE$194)*10)),1))</f>
        <v>4.7</v>
      </c>
      <c r="AF88" s="84">
        <f>IF('Indicator Data'!AP91="No data","x",ROUND(IF('Indicator Data'!AP91&gt;$AF$195,10,IF('Indicator Data'!AP91&lt;$AF$194,0,10-($AF$195-'Indicator Data'!AP91)/($AF$195-$AF$194)*10)),1))</f>
        <v>5.4</v>
      </c>
      <c r="AG88" s="84">
        <f>IF('Indicator Data'!AQ91="No data","x",ROUND(IF('Indicator Data'!AQ91&gt;$AG$195,10,IF('Indicator Data'!AQ91&lt;$AG$194,0,10-($AG$195-'Indicator Data'!AQ91)/($AG$195-$AG$194)*10)),1))</f>
        <v>3</v>
      </c>
      <c r="AH88" s="77">
        <f t="shared" si="29"/>
        <v>4.9000000000000004</v>
      </c>
      <c r="AI88" s="78">
        <f t="shared" si="30"/>
        <v>5.2</v>
      </c>
      <c r="AJ88" s="85">
        <f t="shared" si="31"/>
        <v>4.4000000000000004</v>
      </c>
      <c r="AK88" s="86">
        <f t="shared" si="18"/>
        <v>6.6</v>
      </c>
    </row>
    <row r="89" spans="1:37" s="4" customFormat="1" x14ac:dyDescent="0.25">
      <c r="A89" s="131" t="s">
        <v>165</v>
      </c>
      <c r="B89" s="63" t="s">
        <v>164</v>
      </c>
      <c r="C89" s="77">
        <f>ROUND(IF('Indicator Data'!Q92="No data",IF((0.1233*LN('Indicator Data'!BB92)-0.4559)&gt;C$195,0,IF((0.1233*LN('Indicator Data'!BB92)-0.4559)&lt;C$194,10,(C$195-(0.1233*LN('Indicator Data'!BB92)-0.4559))/(C$195-C$194)*10)),IF('Indicator Data'!Q92&gt;C$195,0,IF('Indicator Data'!Q92&lt;C$194,10,(C$195-'Indicator Data'!Q92)/(C$195-C$194)*10))),1)</f>
        <v>5.6</v>
      </c>
      <c r="D89" s="77" t="str">
        <f>IF('Indicator Data'!R92="No data","x",ROUND((IF(LOG('Indicator Data'!R92*1000)&gt;D$195,10,IF(LOG('Indicator Data'!R92*1000)&lt;D$194,0,10-(D$195-LOG('Indicator Data'!R92*1000))/(D$195-D$194)*10))),1))</f>
        <v>x</v>
      </c>
      <c r="E89" s="78">
        <f t="shared" si="19"/>
        <v>5.6</v>
      </c>
      <c r="F89" s="77" t="str">
        <f>IF('Indicator Data'!AF92="No data","x",ROUND(IF('Indicator Data'!AF92&gt;F$195,10,IF('Indicator Data'!AF92&lt;F$194,0,10-(F$195-'Indicator Data'!AF92)/(F$195-F$194)*10)),1))</f>
        <v>x</v>
      </c>
      <c r="G89" s="77">
        <f>IF('Indicator Data'!AG92="No data","x",ROUND(IF('Indicator Data'!AG92&gt;G$195,10,IF('Indicator Data'!AG92&lt;G$194,0,10-(G$195-'Indicator Data'!AG92)/(G$195-G$194)*10)),1))</f>
        <v>3.2</v>
      </c>
      <c r="H89" s="78">
        <f t="shared" si="20"/>
        <v>3.2</v>
      </c>
      <c r="I89" s="79">
        <f>SUM(IF('Indicator Data'!S92=0,0,'Indicator Data'!S92/1000000),SUM('Indicator Data'!T92:U92))</f>
        <v>76.06</v>
      </c>
      <c r="J89" s="79">
        <f>I89/'Indicator Data'!BC92*1000000</f>
        <v>653.44765373975497</v>
      </c>
      <c r="K89" s="77">
        <f t="shared" si="21"/>
        <v>10</v>
      </c>
      <c r="L89" s="77">
        <f>IF('Indicator Data'!V92="No data","x",ROUND(IF('Indicator Data'!V92&gt;L$195,10,IF('Indicator Data'!V92&lt;L$194,0,10-(L$195-'Indicator Data'!V92)/(L$195-L$194)*10)),1))</f>
        <v>10</v>
      </c>
      <c r="M89" s="78">
        <f t="shared" si="22"/>
        <v>10</v>
      </c>
      <c r="N89" s="80">
        <f t="shared" si="23"/>
        <v>6.1</v>
      </c>
      <c r="O89" s="92">
        <f>IF(AND('Indicator Data'!AK92="No data",'Indicator Data'!AL92="No data"),0,SUM('Indicator Data'!AK92:AM92)/1000)</f>
        <v>0</v>
      </c>
      <c r="P89" s="77">
        <f t="shared" si="24"/>
        <v>0</v>
      </c>
      <c r="Q89" s="81">
        <f>O89*1000/'Indicator Data'!BC92</f>
        <v>0</v>
      </c>
      <c r="R89" s="77">
        <f t="shared" si="25"/>
        <v>0</v>
      </c>
      <c r="S89" s="82">
        <f t="shared" si="26"/>
        <v>0</v>
      </c>
      <c r="T89" s="77" t="str">
        <f>IF('Indicator Data'!AB92="No data","x",ROUND(IF('Indicator Data'!AB92&gt;T$195,10,IF('Indicator Data'!AB92&lt;T$194,0,10-(T$195-'Indicator Data'!AB92)/(T$195-T$194)*10)),1))</f>
        <v>x</v>
      </c>
      <c r="U89" s="77">
        <f>IF('Indicator Data'!AA92="No data","x",ROUND(IF('Indicator Data'!AA92&gt;U$195,10,IF('Indicator Data'!AA92&lt;U$194,0,10-(U$195-'Indicator Data'!AA92)/(U$195-U$194)*10)),1))</f>
        <v>10</v>
      </c>
      <c r="V89" s="77" t="str">
        <f>IF('Indicator Data'!AE92="No data","x",ROUND(IF('Indicator Data'!AE92&gt;V$195,10,IF('Indicator Data'!AE92&lt;V$194,0,10-(V$195-'Indicator Data'!AE92)/(V$195-V$194)*10)),1))</f>
        <v>x</v>
      </c>
      <c r="W89" s="78">
        <f t="shared" si="17"/>
        <v>10</v>
      </c>
      <c r="X89" s="77">
        <f>IF('Indicator Data'!W92="No data","x",ROUND(IF('Indicator Data'!W92&gt;X$195,10,IF('Indicator Data'!W92&lt;X$194,0,10-(X$195-'Indicator Data'!W92)/(X$195-X$194)*10)),1))</f>
        <v>4.2</v>
      </c>
      <c r="Y89" s="77">
        <f>IF('Indicator Data'!X92="No data","x",ROUND(IF('Indicator Data'!X92&gt;Y$195,10,IF('Indicator Data'!X92&lt;Y$194,0,10-(Y$195-'Indicator Data'!X92)/(Y$195-Y$194)*10)),1))</f>
        <v>3.3</v>
      </c>
      <c r="Z89" s="78">
        <f t="shared" si="27"/>
        <v>3.8</v>
      </c>
      <c r="AA89" s="92">
        <f>('Indicator Data'!AJ92+'Indicator Data'!AI92*0.5+'Indicator Data'!AH92*0.25)/1000</f>
        <v>0</v>
      </c>
      <c r="AB89" s="83">
        <f>AA89*1000/'Indicator Data'!BC92</f>
        <v>0</v>
      </c>
      <c r="AC89" s="78">
        <f t="shared" si="28"/>
        <v>0</v>
      </c>
      <c r="AD89" s="77">
        <f>IF('Indicator Data'!AN92="No data","x",ROUND(IF('Indicator Data'!AN92&lt;$AD$194,10,IF('Indicator Data'!AN92&gt;$AD$195,0,($AD$195-'Indicator Data'!AN92)/($AD$195-$AD$194)*10)),1))</f>
        <v>1.5</v>
      </c>
      <c r="AE89" s="77">
        <f>IF('Indicator Data'!AO92="No data","x",ROUND(IF('Indicator Data'!AO92&gt;$AE$195,10,IF('Indicator Data'!AO92&lt;$AE$194,0,10-($AE$195-'Indicator Data'!AO92)/($AE$195-$AE$194)*10)),1))</f>
        <v>0</v>
      </c>
      <c r="AF89" s="84" t="str">
        <f>IF('Indicator Data'!AP92="No data","x",ROUND(IF('Indicator Data'!AP92&gt;$AF$195,10,IF('Indicator Data'!AP92&lt;$AF$194,0,10-($AF$195-'Indicator Data'!AP92)/($AF$195-$AF$194)*10)),1))</f>
        <v>x</v>
      </c>
      <c r="AG89" s="84" t="str">
        <f>IF('Indicator Data'!AQ92="No data","x",ROUND(IF('Indicator Data'!AQ92&gt;$AG$195,10,IF('Indicator Data'!AQ92&lt;$AG$194,0,10-($AG$195-'Indicator Data'!AQ92)/($AG$195-$AG$194)*10)),1))</f>
        <v>x</v>
      </c>
      <c r="AH89" s="77" t="str">
        <f t="shared" si="29"/>
        <v>x</v>
      </c>
      <c r="AI89" s="78">
        <f t="shared" si="30"/>
        <v>0.8</v>
      </c>
      <c r="AJ89" s="85">
        <f t="shared" si="31"/>
        <v>5.6</v>
      </c>
      <c r="AK89" s="86">
        <f t="shared" si="18"/>
        <v>3.3</v>
      </c>
    </row>
    <row r="90" spans="1:37" s="4" customFormat="1" x14ac:dyDescent="0.25">
      <c r="A90" s="131" t="s">
        <v>843</v>
      </c>
      <c r="B90" s="63" t="s">
        <v>166</v>
      </c>
      <c r="C90" s="77">
        <f>ROUND(IF('Indicator Data'!Q93="No data",IF((0.1233*LN('Indicator Data'!BB93)-0.4559)&gt;C$195,0,IF((0.1233*LN('Indicator Data'!BB93)-0.4559)&lt;C$194,10,(C$195-(0.1233*LN('Indicator Data'!BB93)-0.4559))/(C$195-C$194)*10)),IF('Indicator Data'!Q93&gt;C$195,0,IF('Indicator Data'!Q93&lt;C$194,10,(C$195-'Indicator Data'!Q93)/(C$195-C$194)*10))),1)</f>
        <v>7.5</v>
      </c>
      <c r="D90" s="77" t="str">
        <f>IF('Indicator Data'!R93="No data","x",ROUND((IF(LOG('Indicator Data'!R93*1000)&gt;D$195,10,IF(LOG('Indicator Data'!R93*1000)&lt;D$194,0,10-(D$195-LOG('Indicator Data'!R93*1000))/(D$195-D$194)*10))),1))</f>
        <v>x</v>
      </c>
      <c r="E90" s="78">
        <f t="shared" si="19"/>
        <v>7.5</v>
      </c>
      <c r="F90" s="77" t="str">
        <f>IF('Indicator Data'!AF93="No data","x",ROUND(IF('Indicator Data'!AF93&gt;F$195,10,IF('Indicator Data'!AF93&lt;F$194,0,10-(F$195-'Indicator Data'!AF93)/(F$195-F$194)*10)),1))</f>
        <v>x</v>
      </c>
      <c r="G90" s="77" t="str">
        <f>IF('Indicator Data'!AG93="No data","x",ROUND(IF('Indicator Data'!AG93&gt;G$195,10,IF('Indicator Data'!AG93&lt;G$194,0,10-(G$195-'Indicator Data'!AG93)/(G$195-G$194)*10)),1))</f>
        <v>x</v>
      </c>
      <c r="H90" s="78" t="str">
        <f t="shared" si="20"/>
        <v>x</v>
      </c>
      <c r="I90" s="79">
        <f>SUM(IF('Indicator Data'!S93=0,0,'Indicator Data'!S93/1000000),SUM('Indicator Data'!T93:U93))</f>
        <v>157.42704000000001</v>
      </c>
      <c r="J90" s="79">
        <f>I90/'Indicator Data'!BC93*1000000</f>
        <v>6.175797823887712</v>
      </c>
      <c r="K90" s="77">
        <f t="shared" si="21"/>
        <v>0.1</v>
      </c>
      <c r="L90" s="77" t="str">
        <f>IF('Indicator Data'!V93="No data","x",ROUND(IF('Indicator Data'!V93&gt;L$195,10,IF('Indicator Data'!V93&lt;L$194,0,10-(L$195-'Indicator Data'!V93)/(L$195-L$194)*10)),1))</f>
        <v>x</v>
      </c>
      <c r="M90" s="78">
        <f t="shared" si="22"/>
        <v>0.1</v>
      </c>
      <c r="N90" s="80">
        <f t="shared" si="23"/>
        <v>5</v>
      </c>
      <c r="O90" s="92">
        <f>IF(AND('Indicator Data'!AK93="No data",'Indicator Data'!AL93="No data"),0,SUM('Indicator Data'!AK93:AM93)/1000)</f>
        <v>0</v>
      </c>
      <c r="P90" s="77">
        <f t="shared" si="24"/>
        <v>0</v>
      </c>
      <c r="Q90" s="81">
        <f>O90*1000/'Indicator Data'!BC93</f>
        <v>0</v>
      </c>
      <c r="R90" s="77">
        <f t="shared" si="25"/>
        <v>0</v>
      </c>
      <c r="S90" s="82">
        <f t="shared" si="26"/>
        <v>0</v>
      </c>
      <c r="T90" s="77" t="str">
        <f>IF('Indicator Data'!AB93="No data","x",ROUND(IF('Indicator Data'!AB93&gt;T$195,10,IF('Indicator Data'!AB93&lt;T$194,0,10-(T$195-'Indicator Data'!AB93)/(T$195-T$194)*10)),1))</f>
        <v>x</v>
      </c>
      <c r="U90" s="77">
        <f>IF('Indicator Data'!AA93="No data","x",ROUND(IF('Indicator Data'!AA93&gt;U$195,10,IF('Indicator Data'!AA93&lt;U$194,0,10-(U$195-'Indicator Data'!AA93)/(U$195-U$194)*10)),1))</f>
        <v>9.3000000000000007</v>
      </c>
      <c r="V90" s="77">
        <f>IF('Indicator Data'!AE93="No data","x",ROUND(IF('Indicator Data'!AE93&gt;V$195,10,IF('Indicator Data'!AE93&lt;V$194,0,10-(V$195-'Indicator Data'!AE93)/(V$195-V$194)*10)),1))</f>
        <v>0</v>
      </c>
      <c r="W90" s="78">
        <f t="shared" si="17"/>
        <v>4.7</v>
      </c>
      <c r="X90" s="77">
        <f>IF('Indicator Data'!W93="No data","x",ROUND(IF('Indicator Data'!W93&gt;X$195,10,IF('Indicator Data'!W93&lt;X$194,0,10-(X$195-'Indicator Data'!W93)/(X$195-X$194)*10)),1))</f>
        <v>1.5</v>
      </c>
      <c r="Y90" s="77">
        <f>IF('Indicator Data'!X93="No data","x",ROUND(IF('Indicator Data'!X93&gt;Y$195,10,IF('Indicator Data'!X93&lt;Y$194,0,10-(Y$195-'Indicator Data'!X93)/(Y$195-Y$194)*10)),1))</f>
        <v>3.4</v>
      </c>
      <c r="Z90" s="78">
        <f t="shared" si="27"/>
        <v>2.5</v>
      </c>
      <c r="AA90" s="92">
        <f>('Indicator Data'!AJ93+'Indicator Data'!AI93*0.5+'Indicator Data'!AH93*0.25)/1000</f>
        <v>213.28700000000001</v>
      </c>
      <c r="AB90" s="83">
        <f>AA90*1000/'Indicator Data'!BC93</f>
        <v>8.3671610065433385E-3</v>
      </c>
      <c r="AC90" s="78">
        <f t="shared" si="28"/>
        <v>0.8</v>
      </c>
      <c r="AD90" s="77">
        <f>IF('Indicator Data'!AN93="No data","x",ROUND(IF('Indicator Data'!AN93&lt;$AD$194,10,IF('Indicator Data'!AN93&gt;$AD$195,0,($AD$195-'Indicator Data'!AN93)/($AD$195-$AD$194)*10)),1))</f>
        <v>8.3000000000000007</v>
      </c>
      <c r="AE90" s="77">
        <f>IF('Indicator Data'!AO93="No data","x",ROUND(IF('Indicator Data'!AO93&gt;$AE$195,10,IF('Indicator Data'!AO93&lt;$AE$194,0,10-($AE$195-'Indicator Data'!AO93)/($AE$195-$AE$194)*10)),1))</f>
        <v>10</v>
      </c>
      <c r="AF90" s="84" t="str">
        <f>IF('Indicator Data'!AP93="No data","x",ROUND(IF('Indicator Data'!AP93&gt;$AF$195,10,IF('Indicator Data'!AP93&lt;$AF$194,0,10-($AF$195-'Indicator Data'!AP93)/($AF$195-$AF$194)*10)),1))</f>
        <v>x</v>
      </c>
      <c r="AG90" s="84" t="str">
        <f>IF('Indicator Data'!AQ93="No data","x",ROUND(IF('Indicator Data'!AQ93&gt;$AG$195,10,IF('Indicator Data'!AQ93&lt;$AG$194,0,10-($AG$195-'Indicator Data'!AQ93)/($AG$195-$AG$194)*10)),1))</f>
        <v>x</v>
      </c>
      <c r="AH90" s="77" t="str">
        <f t="shared" si="29"/>
        <v>x</v>
      </c>
      <c r="AI90" s="78">
        <f t="shared" si="30"/>
        <v>9.1999999999999993</v>
      </c>
      <c r="AJ90" s="85">
        <f t="shared" si="31"/>
        <v>5.4</v>
      </c>
      <c r="AK90" s="86">
        <f t="shared" si="18"/>
        <v>3.1</v>
      </c>
    </row>
    <row r="91" spans="1:37" s="4" customFormat="1" x14ac:dyDescent="0.25">
      <c r="A91" s="131" t="s">
        <v>847</v>
      </c>
      <c r="B91" s="63" t="s">
        <v>297</v>
      </c>
      <c r="C91" s="77">
        <f>ROUND(IF('Indicator Data'!Q94="No data",IF((0.1233*LN('Indicator Data'!BB94)-0.4559)&gt;C$195,0,IF((0.1233*LN('Indicator Data'!BB94)-0.4559)&lt;C$194,10,(C$195-(0.1233*LN('Indicator Data'!BB94)-0.4559))/(C$195-C$194)*10)),IF('Indicator Data'!Q94&gt;C$195,0,IF('Indicator Data'!Q94&lt;C$194,10,(C$195-'Indicator Data'!Q94)/(C$195-C$194)*10))),1)</f>
        <v>0.8</v>
      </c>
      <c r="D91" s="77" t="str">
        <f>IF('Indicator Data'!R94="No data","x",ROUND((IF(LOG('Indicator Data'!R94*1000)&gt;D$195,10,IF(LOG('Indicator Data'!R94*1000)&lt;D$194,0,10-(D$195-LOG('Indicator Data'!R94*1000))/(D$195-D$194)*10))),1))</f>
        <v>x</v>
      </c>
      <c r="E91" s="78">
        <f t="shared" si="19"/>
        <v>0.8</v>
      </c>
      <c r="F91" s="77">
        <f>IF('Indicator Data'!AF94="No data","x",ROUND(IF('Indicator Data'!AF94&gt;F$195,10,IF('Indicator Data'!AF94&lt;F$194,0,10-(F$195-'Indicator Data'!AF94)/(F$195-F$194)*10)),1))</f>
        <v>0.9</v>
      </c>
      <c r="G91" s="77" t="str">
        <f>IF('Indicator Data'!AG94="No data","x",ROUND(IF('Indicator Data'!AG94&gt;G$195,10,IF('Indicator Data'!AG94&lt;G$194,0,10-(G$195-'Indicator Data'!AG94)/(G$195-G$194)*10)),1))</f>
        <v>x</v>
      </c>
      <c r="H91" s="78">
        <f t="shared" si="20"/>
        <v>0.9</v>
      </c>
      <c r="I91" s="79">
        <f>SUM(IF('Indicator Data'!S94=0,0,'Indicator Data'!S94/1000000),SUM('Indicator Data'!T94:U94))</f>
        <v>1.1128130000000001</v>
      </c>
      <c r="J91" s="79">
        <f>I91/'Indicator Data'!BC94*1000000</f>
        <v>2.162221030501572E-2</v>
      </c>
      <c r="K91" s="77">
        <f t="shared" si="21"/>
        <v>0</v>
      </c>
      <c r="L91" s="77" t="str">
        <f>IF('Indicator Data'!V94="No data","x",ROUND(IF('Indicator Data'!V94&gt;L$195,10,IF('Indicator Data'!V94&lt;L$194,0,10-(L$195-'Indicator Data'!V94)/(L$195-L$194)*10)),1))</f>
        <v>x</v>
      </c>
      <c r="M91" s="78">
        <f t="shared" si="22"/>
        <v>0</v>
      </c>
      <c r="N91" s="80">
        <f t="shared" si="23"/>
        <v>0.6</v>
      </c>
      <c r="O91" s="92">
        <f>IF(AND('Indicator Data'!AK94="No data",'Indicator Data'!AL94="No data"),0,SUM('Indicator Data'!AK94:AM94)/1000)</f>
        <v>2.2450000000000001</v>
      </c>
      <c r="P91" s="77">
        <f t="shared" si="24"/>
        <v>1.2</v>
      </c>
      <c r="Q91" s="81">
        <f>O91*1000/'Indicator Data'!BC94</f>
        <v>4.3620861847192916E-5</v>
      </c>
      <c r="R91" s="77">
        <f t="shared" si="25"/>
        <v>0</v>
      </c>
      <c r="S91" s="82">
        <f t="shared" si="26"/>
        <v>0.6</v>
      </c>
      <c r="T91" s="77" t="str">
        <f>IF('Indicator Data'!AB94="No data","x",ROUND(IF('Indicator Data'!AB94&gt;T$195,10,IF('Indicator Data'!AB94&lt;T$194,0,10-(T$195-'Indicator Data'!AB94)/(T$195-T$194)*10)),1))</f>
        <v>x</v>
      </c>
      <c r="U91" s="77">
        <f>IF('Indicator Data'!AA94="No data","x",ROUND(IF('Indicator Data'!AA94&gt;U$195,10,IF('Indicator Data'!AA94&lt;U$194,0,10-(U$195-'Indicator Data'!AA94)/(U$195-U$194)*10)),1))</f>
        <v>1.4</v>
      </c>
      <c r="V91" s="77">
        <f>IF('Indicator Data'!AE94="No data","x",ROUND(IF('Indicator Data'!AE94&gt;V$195,10,IF('Indicator Data'!AE94&lt;V$194,0,10-(V$195-'Indicator Data'!AE94)/(V$195-V$194)*10)),1))</f>
        <v>0</v>
      </c>
      <c r="W91" s="78">
        <f t="shared" si="17"/>
        <v>0.7</v>
      </c>
      <c r="X91" s="77">
        <f>IF('Indicator Data'!W94="No data","x",ROUND(IF('Indicator Data'!W94&gt;X$195,10,IF('Indicator Data'!W94&lt;X$194,0,10-(X$195-'Indicator Data'!W94)/(X$195-X$194)*10)),1))</f>
        <v>0.3</v>
      </c>
      <c r="Y91" s="77">
        <f>IF('Indicator Data'!X94="No data","x",ROUND(IF('Indicator Data'!X94&gt;Y$195,10,IF('Indicator Data'!X94&lt;Y$194,0,10-(Y$195-'Indicator Data'!X94)/(Y$195-Y$194)*10)),1))</f>
        <v>0.1</v>
      </c>
      <c r="Z91" s="78">
        <f t="shared" si="27"/>
        <v>0.2</v>
      </c>
      <c r="AA91" s="92">
        <f>('Indicator Data'!AJ94+'Indicator Data'!AI94*0.5+'Indicator Data'!AH94*0.25)/1000</f>
        <v>10.361499999999999</v>
      </c>
      <c r="AB91" s="83">
        <f>AA91*1000/'Indicator Data'!BC94</f>
        <v>2.0132630736289061E-4</v>
      </c>
      <c r="AC91" s="78">
        <f t="shared" si="28"/>
        <v>0</v>
      </c>
      <c r="AD91" s="77">
        <f>IF('Indicator Data'!AN94="No data","x",ROUND(IF('Indicator Data'!AN94&lt;$AD$194,10,IF('Indicator Data'!AN94&gt;$AD$195,0,($AD$195-'Indicator Data'!AN94)/($AD$195-$AD$194)*10)),1))</f>
        <v>2</v>
      </c>
      <c r="AE91" s="77">
        <f>IF('Indicator Data'!AO94="No data","x",ROUND(IF('Indicator Data'!AO94&gt;$AE$195,10,IF('Indicator Data'!AO94&lt;$AE$194,0,10-($AE$195-'Indicator Data'!AO94)/($AE$195-$AE$194)*10)),1))</f>
        <v>0</v>
      </c>
      <c r="AF91" s="84">
        <f>IF('Indicator Data'!AP94="No data","x",ROUND(IF('Indicator Data'!AP94&gt;$AF$195,10,IF('Indicator Data'!AP94&lt;$AF$194,0,10-($AF$195-'Indicator Data'!AP94)/($AF$195-$AF$194)*10)),1))</f>
        <v>0.9</v>
      </c>
      <c r="AG91" s="84">
        <f>IF('Indicator Data'!AQ94="No data","x",ROUND(IF('Indicator Data'!AQ94&gt;$AG$195,10,IF('Indicator Data'!AQ94&lt;$AG$194,0,10-($AG$195-'Indicator Data'!AQ94)/($AG$195-$AG$194)*10)),1))</f>
        <v>4.5999999999999996</v>
      </c>
      <c r="AH91" s="77">
        <f t="shared" si="29"/>
        <v>1.6</v>
      </c>
      <c r="AI91" s="78">
        <f t="shared" si="30"/>
        <v>1.2</v>
      </c>
      <c r="AJ91" s="85">
        <f t="shared" si="31"/>
        <v>0.5</v>
      </c>
      <c r="AK91" s="86">
        <f t="shared" si="18"/>
        <v>0.6</v>
      </c>
    </row>
    <row r="92" spans="1:37" s="4" customFormat="1" x14ac:dyDescent="0.25">
      <c r="A92" s="131" t="s">
        <v>168</v>
      </c>
      <c r="B92" s="63" t="s">
        <v>167</v>
      </c>
      <c r="C92" s="77">
        <f>ROUND(IF('Indicator Data'!Q95="No data",IF((0.1233*LN('Indicator Data'!BB95)-0.4559)&gt;C$195,0,IF((0.1233*LN('Indicator Data'!BB95)-0.4559)&lt;C$194,10,(C$195-(0.1233*LN('Indicator Data'!BB95)-0.4559))/(C$195-C$194)*10)),IF('Indicator Data'!Q95&gt;C$195,0,IF('Indicator Data'!Q95&lt;C$194,10,(C$195-'Indicator Data'!Q95)/(C$195-C$194)*10))),1)</f>
        <v>2.2999999999999998</v>
      </c>
      <c r="D92" s="77" t="str">
        <f>IF('Indicator Data'!R95="No data","x",ROUND((IF(LOG('Indicator Data'!R95*1000)&gt;D$195,10,IF(LOG('Indicator Data'!R95*1000)&lt;D$194,0,10-(D$195-LOG('Indicator Data'!R95*1000))/(D$195-D$194)*10))),1))</f>
        <v>x</v>
      </c>
      <c r="E92" s="78">
        <f t="shared" si="19"/>
        <v>2.2999999999999998</v>
      </c>
      <c r="F92" s="77">
        <f>IF('Indicator Data'!AF95="No data","x",ROUND(IF('Indicator Data'!AF95&gt;F$195,10,IF('Indicator Data'!AF95&lt;F$194,0,10-(F$195-'Indicator Data'!AF95)/(F$195-F$194)*10)),1))</f>
        <v>4.5</v>
      </c>
      <c r="G92" s="77" t="str">
        <f>IF('Indicator Data'!AG95="No data","x",ROUND(IF('Indicator Data'!AG95&gt;G$195,10,IF('Indicator Data'!AG95&lt;G$194,0,10-(G$195-'Indicator Data'!AG95)/(G$195-G$194)*10)),1))</f>
        <v>x</v>
      </c>
      <c r="H92" s="78">
        <f t="shared" si="20"/>
        <v>4.5</v>
      </c>
      <c r="I92" s="79">
        <f>SUM(IF('Indicator Data'!S95=0,0,'Indicator Data'!S95/1000000),SUM('Indicator Data'!T95:U95))</f>
        <v>0</v>
      </c>
      <c r="J92" s="79">
        <f>I92/'Indicator Data'!BC95*1000000</f>
        <v>0</v>
      </c>
      <c r="K92" s="77">
        <f t="shared" si="21"/>
        <v>0</v>
      </c>
      <c r="L92" s="77" t="str">
        <f>IF('Indicator Data'!V95="No data","x",ROUND(IF('Indicator Data'!V95&gt;L$195,10,IF('Indicator Data'!V95&lt;L$194,0,10-(L$195-'Indicator Data'!V95)/(L$195-L$194)*10)),1))</f>
        <v>x</v>
      </c>
      <c r="M92" s="78">
        <f t="shared" si="22"/>
        <v>0</v>
      </c>
      <c r="N92" s="80">
        <f t="shared" si="23"/>
        <v>2.2999999999999998</v>
      </c>
      <c r="O92" s="92">
        <f>IF(AND('Indicator Data'!AK95="No data",'Indicator Data'!AL95="No data"),0,SUM('Indicator Data'!AK95:AM95)/1000)</f>
        <v>0.61799999999999999</v>
      </c>
      <c r="P92" s="77">
        <f t="shared" si="24"/>
        <v>0</v>
      </c>
      <c r="Q92" s="81">
        <f>O92*1000/'Indicator Data'!BC95</f>
        <v>1.4940065678269312E-4</v>
      </c>
      <c r="R92" s="77">
        <f t="shared" si="25"/>
        <v>2</v>
      </c>
      <c r="S92" s="82">
        <f t="shared" si="26"/>
        <v>1</v>
      </c>
      <c r="T92" s="77">
        <f>IF('Indicator Data'!AB95="No data","x",ROUND(IF('Indicator Data'!AB95&gt;T$195,10,IF('Indicator Data'!AB95&lt;T$194,0,10-(T$195-'Indicator Data'!AB95)/(T$195-T$194)*10)),1))</f>
        <v>0.2</v>
      </c>
      <c r="U92" s="77">
        <f>IF('Indicator Data'!AA95="No data","x",ROUND(IF('Indicator Data'!AA95&gt;U$195,10,IF('Indicator Data'!AA95&lt;U$194,0,10-(U$195-'Indicator Data'!AA95)/(U$195-U$194)*10)),1))</f>
        <v>0.4</v>
      </c>
      <c r="V92" s="77" t="str">
        <f>IF('Indicator Data'!AE95="No data","x",ROUND(IF('Indicator Data'!AE95&gt;V$195,10,IF('Indicator Data'!AE95&lt;V$194,0,10-(V$195-'Indicator Data'!AE95)/(V$195-V$194)*10)),1))</f>
        <v>x</v>
      </c>
      <c r="W92" s="78">
        <f t="shared" si="17"/>
        <v>0.3</v>
      </c>
      <c r="X92" s="77">
        <f>IF('Indicator Data'!W95="No data","x",ROUND(IF('Indicator Data'!W95&gt;X$195,10,IF('Indicator Data'!W95&lt;X$194,0,10-(X$195-'Indicator Data'!W95)/(X$195-X$194)*10)),1))</f>
        <v>0.6</v>
      </c>
      <c r="Y92" s="77">
        <f>IF('Indicator Data'!X95="No data","x",ROUND(IF('Indicator Data'!X95&gt;Y$195,10,IF('Indicator Data'!X95&lt;Y$194,0,10-(Y$195-'Indicator Data'!X95)/(Y$195-Y$194)*10)),1))</f>
        <v>0.7</v>
      </c>
      <c r="Z92" s="78">
        <f t="shared" si="27"/>
        <v>0.7</v>
      </c>
      <c r="AA92" s="92">
        <f>('Indicator Data'!AJ95+'Indicator Data'!AI95*0.5+'Indicator Data'!AH95*0.25)/1000</f>
        <v>0</v>
      </c>
      <c r="AB92" s="83">
        <f>AA92*1000/'Indicator Data'!BC95</f>
        <v>0</v>
      </c>
      <c r="AC92" s="78">
        <f t="shared" si="28"/>
        <v>0</v>
      </c>
      <c r="AD92" s="77">
        <f>IF('Indicator Data'!AN95="No data","x",ROUND(IF('Indicator Data'!AN95&lt;$AD$194,10,IF('Indicator Data'!AN95&gt;$AD$195,0,($AD$195-'Indicator Data'!AN95)/($AD$195-$AD$194)*10)),1))</f>
        <v>1.3</v>
      </c>
      <c r="AE92" s="77">
        <f>IF('Indicator Data'!AO95="No data","x",ROUND(IF('Indicator Data'!AO95&gt;$AE$195,10,IF('Indicator Data'!AO95&lt;$AE$194,0,10-($AE$195-'Indicator Data'!AO95)/($AE$195-$AE$194)*10)),1))</f>
        <v>0</v>
      </c>
      <c r="AF92" s="84">
        <f>IF('Indicator Data'!AP95="No data","x",ROUND(IF('Indicator Data'!AP95&gt;$AF$195,10,IF('Indicator Data'!AP95&lt;$AF$194,0,10-($AF$195-'Indicator Data'!AP95)/($AF$195-$AF$194)*10)),1))</f>
        <v>1.8</v>
      </c>
      <c r="AG92" s="84">
        <f>IF('Indicator Data'!AQ95="No data","x",ROUND(IF('Indicator Data'!AQ95&gt;$AG$195,10,IF('Indicator Data'!AQ95&lt;$AG$194,0,10-($AG$195-'Indicator Data'!AQ95)/($AG$195-$AG$194)*10)),1))</f>
        <v>1.9</v>
      </c>
      <c r="AH92" s="77">
        <f t="shared" si="29"/>
        <v>1.8</v>
      </c>
      <c r="AI92" s="78">
        <f t="shared" si="30"/>
        <v>1</v>
      </c>
      <c r="AJ92" s="85">
        <f t="shared" si="31"/>
        <v>0.5</v>
      </c>
      <c r="AK92" s="86">
        <f t="shared" si="18"/>
        <v>0.8</v>
      </c>
    </row>
    <row r="93" spans="1:37" s="4" customFormat="1" x14ac:dyDescent="0.25">
      <c r="A93" s="131" t="s">
        <v>170</v>
      </c>
      <c r="B93" s="63" t="s">
        <v>169</v>
      </c>
      <c r="C93" s="77">
        <f>ROUND(IF('Indicator Data'!Q96="No data",IF((0.1233*LN('Indicator Data'!BB96)-0.4559)&gt;C$195,0,IF((0.1233*LN('Indicator Data'!BB96)-0.4559)&lt;C$194,10,(C$195-(0.1233*LN('Indicator Data'!BB96)-0.4559))/(C$195-C$194)*10)),IF('Indicator Data'!Q96&gt;C$195,0,IF('Indicator Data'!Q96&lt;C$194,10,(C$195-'Indicator Data'!Q96)/(C$195-C$194)*10))),1)</f>
        <v>4.4000000000000004</v>
      </c>
      <c r="D93" s="77">
        <f>IF('Indicator Data'!R96="No data","x",ROUND((IF(LOG('Indicator Data'!R96*1000)&gt;D$195,10,IF(LOG('Indicator Data'!R96*1000)&lt;D$194,0,10-(D$195-LOG('Indicator Data'!R96*1000))/(D$195-D$194)*10))),1))</f>
        <v>3.3</v>
      </c>
      <c r="E93" s="78">
        <f t="shared" si="19"/>
        <v>3.9</v>
      </c>
      <c r="F93" s="77">
        <f>IF('Indicator Data'!AF96="No data","x",ROUND(IF('Indicator Data'!AF96&gt;F$195,10,IF('Indicator Data'!AF96&lt;F$194,0,10-(F$195-'Indicator Data'!AF96)/(F$195-F$194)*10)),1))</f>
        <v>5.3</v>
      </c>
      <c r="G93" s="77">
        <f>IF('Indicator Data'!AG96="No data","x",ROUND(IF('Indicator Data'!AG96&gt;G$195,10,IF('Indicator Data'!AG96&lt;G$194,0,10-(G$195-'Indicator Data'!AG96)/(G$195-G$194)*10)),1))</f>
        <v>0.4</v>
      </c>
      <c r="H93" s="78">
        <f t="shared" si="20"/>
        <v>2.9</v>
      </c>
      <c r="I93" s="79">
        <f>SUM(IF('Indicator Data'!S96=0,0,'Indicator Data'!S96/1000000),SUM('Indicator Data'!T96:U96))</f>
        <v>296.29672900000003</v>
      </c>
      <c r="J93" s="79">
        <f>I93/'Indicator Data'!BC96*1000000</f>
        <v>47.778235749415465</v>
      </c>
      <c r="K93" s="77">
        <f t="shared" si="21"/>
        <v>1</v>
      </c>
      <c r="L93" s="77">
        <f>IF('Indicator Data'!V96="No data","x",ROUND(IF('Indicator Data'!V96&gt;L$195,10,IF('Indicator Data'!V96&lt;L$194,0,10-(L$195-'Indicator Data'!V96)/(L$195-L$194)*10)),1))</f>
        <v>5.5</v>
      </c>
      <c r="M93" s="78">
        <f t="shared" si="22"/>
        <v>3.3</v>
      </c>
      <c r="N93" s="80">
        <f t="shared" si="23"/>
        <v>3.5</v>
      </c>
      <c r="O93" s="92">
        <f>IF(AND('Indicator Data'!AK96="No data",'Indicator Data'!AL96="No data"),0,SUM('Indicator Data'!AK96:AM96)/1000)</f>
        <v>0.34100000000000003</v>
      </c>
      <c r="P93" s="77">
        <f t="shared" si="24"/>
        <v>0</v>
      </c>
      <c r="Q93" s="81">
        <f>O93*1000/'Indicator Data'!BC96</f>
        <v>5.4986696766911229E-5</v>
      </c>
      <c r="R93" s="77">
        <f t="shared" si="25"/>
        <v>1.6</v>
      </c>
      <c r="S93" s="82">
        <f t="shared" si="26"/>
        <v>0.8</v>
      </c>
      <c r="T93" s="77">
        <f>IF('Indicator Data'!AB96="No data","x",ROUND(IF('Indicator Data'!AB96&gt;T$195,10,IF('Indicator Data'!AB96&lt;T$194,0,10-(T$195-'Indicator Data'!AB96)/(T$195-T$194)*10)),1))</f>
        <v>0.4</v>
      </c>
      <c r="U93" s="77">
        <f>IF('Indicator Data'!AA96="No data","x",ROUND(IF('Indicator Data'!AA96&gt;U$195,10,IF('Indicator Data'!AA96&lt;U$194,0,10-(U$195-'Indicator Data'!AA96)/(U$195-U$194)*10)),1))</f>
        <v>2.6</v>
      </c>
      <c r="V93" s="77">
        <f>IF('Indicator Data'!AE96="No data","x",ROUND(IF('Indicator Data'!AE96&gt;V$195,10,IF('Indicator Data'!AE96&lt;V$194,0,10-(V$195-'Indicator Data'!AE96)/(V$195-V$194)*10)),1))</f>
        <v>0</v>
      </c>
      <c r="W93" s="78">
        <f t="shared" si="17"/>
        <v>1</v>
      </c>
      <c r="X93" s="77">
        <f>IF('Indicator Data'!W96="No data","x",ROUND(IF('Indicator Data'!W96&gt;X$195,10,IF('Indicator Data'!W96&lt;X$194,0,10-(X$195-'Indicator Data'!W96)/(X$195-X$194)*10)),1))</f>
        <v>1.6</v>
      </c>
      <c r="Y93" s="77">
        <f>IF('Indicator Data'!X96="No data","x",ROUND(IF('Indicator Data'!X96&gt;Y$195,10,IF('Indicator Data'!X96&lt;Y$194,0,10-(Y$195-'Indicator Data'!X96)/(Y$195-Y$194)*10)),1))</f>
        <v>0.6</v>
      </c>
      <c r="Z93" s="78">
        <f t="shared" si="27"/>
        <v>1.1000000000000001</v>
      </c>
      <c r="AA93" s="92">
        <f>('Indicator Data'!AJ96+'Indicator Data'!AI96*0.5+'Indicator Data'!AH96*0.25)/1000</f>
        <v>2.5274999999999999</v>
      </c>
      <c r="AB93" s="83">
        <f>AA93*1000/'Indicator Data'!BC96</f>
        <v>4.0756268644682737E-4</v>
      </c>
      <c r="AC93" s="78">
        <f t="shared" si="28"/>
        <v>0</v>
      </c>
      <c r="AD93" s="77">
        <f>IF('Indicator Data'!AN96="No data","x",ROUND(IF('Indicator Data'!AN96&lt;$AD$194,10,IF('Indicator Data'!AN96&gt;$AD$195,0,($AD$195-'Indicator Data'!AN96)/($AD$195-$AD$194)*10)),1))</f>
        <v>4</v>
      </c>
      <c r="AE93" s="77">
        <f>IF('Indicator Data'!AO96="No data","x",ROUND(IF('Indicator Data'!AO96&gt;$AE$195,10,IF('Indicator Data'!AO96&lt;$AE$194,0,10-($AE$195-'Indicator Data'!AO96)/($AE$195-$AE$194)*10)),1))</f>
        <v>0.5</v>
      </c>
      <c r="AF93" s="84" t="str">
        <f>IF('Indicator Data'!AP96="No data","x",ROUND(IF('Indicator Data'!AP96&gt;$AF$195,10,IF('Indicator Data'!AP96&lt;$AF$194,0,10-($AF$195-'Indicator Data'!AP96)/($AF$195-$AF$194)*10)),1))</f>
        <v>x</v>
      </c>
      <c r="AG93" s="84" t="str">
        <f>IF('Indicator Data'!AQ96="No data","x",ROUND(IF('Indicator Data'!AQ96&gt;$AG$195,10,IF('Indicator Data'!AQ96&lt;$AG$194,0,10-($AG$195-'Indicator Data'!AQ96)/($AG$195-$AG$194)*10)),1))</f>
        <v>x</v>
      </c>
      <c r="AH93" s="77" t="str">
        <f t="shared" si="29"/>
        <v>x</v>
      </c>
      <c r="AI93" s="78">
        <f t="shared" si="30"/>
        <v>2.2999999999999998</v>
      </c>
      <c r="AJ93" s="85">
        <f t="shared" si="31"/>
        <v>1.1000000000000001</v>
      </c>
      <c r="AK93" s="86">
        <f t="shared" si="18"/>
        <v>1</v>
      </c>
    </row>
    <row r="94" spans="1:37" s="4" customFormat="1" x14ac:dyDescent="0.25">
      <c r="A94" s="131" t="s">
        <v>846</v>
      </c>
      <c r="B94" s="63" t="s">
        <v>171</v>
      </c>
      <c r="C94" s="77">
        <f>ROUND(IF('Indicator Data'!Q97="No data",IF((0.1233*LN('Indicator Data'!BB97)-0.4559)&gt;C$195,0,IF((0.1233*LN('Indicator Data'!BB97)-0.4559)&lt;C$194,10,(C$195-(0.1233*LN('Indicator Data'!BB97)-0.4559))/(C$195-C$194)*10)),IF('Indicator Data'!Q97&gt;C$195,0,IF('Indicator Data'!Q97&lt;C$194,10,(C$195-'Indicator Data'!Q97)/(C$195-C$194)*10))),1)</f>
        <v>5.6</v>
      </c>
      <c r="D94" s="77">
        <f>IF('Indicator Data'!R97="No data","x",ROUND((IF(LOG('Indicator Data'!R97*1000)&gt;D$195,10,IF(LOG('Indicator Data'!R97*1000)&lt;D$194,0,10-(D$195-LOG('Indicator Data'!R97*1000))/(D$195-D$194)*10))),1))</f>
        <v>8.4</v>
      </c>
      <c r="E94" s="78">
        <f t="shared" si="19"/>
        <v>7.2</v>
      </c>
      <c r="F94" s="77">
        <f>IF('Indicator Data'!AF97="No data","x",ROUND(IF('Indicator Data'!AF97&gt;F$195,10,IF('Indicator Data'!AF97&lt;F$194,0,10-(F$195-'Indicator Data'!AF97)/(F$195-F$194)*10)),1))</f>
        <v>6.2</v>
      </c>
      <c r="G94" s="77">
        <f>IF('Indicator Data'!AG97="No data","x",ROUND(IF('Indicator Data'!AG97&gt;G$195,10,IF('Indicator Data'!AG97&lt;G$194,0,10-(G$195-'Indicator Data'!AG97)/(G$195-G$194)*10)),1))</f>
        <v>3.2</v>
      </c>
      <c r="H94" s="78">
        <f t="shared" si="20"/>
        <v>4.7</v>
      </c>
      <c r="I94" s="79">
        <f>SUM(IF('Indicator Data'!S97=0,0,'Indicator Data'!S97/1000000),SUM('Indicator Data'!T97:U97))</f>
        <v>602.23762699999997</v>
      </c>
      <c r="J94" s="79">
        <f>I94/'Indicator Data'!BC97*1000000</f>
        <v>87.813294965413462</v>
      </c>
      <c r="K94" s="77">
        <f t="shared" si="21"/>
        <v>1.8</v>
      </c>
      <c r="L94" s="77">
        <f>IF('Indicator Data'!V97="No data","x",ROUND(IF('Indicator Data'!V97&gt;L$195,10,IF('Indicator Data'!V97&lt;L$194,0,10-(L$195-'Indicator Data'!V97)/(L$195-L$194)*10)),1))</f>
        <v>1.8</v>
      </c>
      <c r="M94" s="78">
        <f t="shared" si="22"/>
        <v>1.8</v>
      </c>
      <c r="N94" s="80">
        <f t="shared" si="23"/>
        <v>5.2</v>
      </c>
      <c r="O94" s="92">
        <f>IF(AND('Indicator Data'!AK97="No data",'Indicator Data'!AL97="No data"),0,SUM('Indicator Data'!AK97:AM97)/1000)</f>
        <v>0</v>
      </c>
      <c r="P94" s="77">
        <f t="shared" si="24"/>
        <v>0</v>
      </c>
      <c r="Q94" s="81">
        <f>O94*1000/'Indicator Data'!BC97</f>
        <v>0</v>
      </c>
      <c r="R94" s="77">
        <f t="shared" si="25"/>
        <v>0</v>
      </c>
      <c r="S94" s="82">
        <f t="shared" si="26"/>
        <v>0</v>
      </c>
      <c r="T94" s="77">
        <f>IF('Indicator Data'!AB97="No data","x",ROUND(IF('Indicator Data'!AB97&gt;T$195,10,IF('Indicator Data'!AB97&lt;T$194,0,10-(T$195-'Indicator Data'!AB97)/(T$195-T$194)*10)),1))</f>
        <v>0.6</v>
      </c>
      <c r="U94" s="77">
        <f>IF('Indicator Data'!AA97="No data","x",ROUND(IF('Indicator Data'!AA97&gt;U$195,10,IF('Indicator Data'!AA97&lt;U$194,0,10-(U$195-'Indicator Data'!AA97)/(U$195-U$194)*10)),1))</f>
        <v>3.2</v>
      </c>
      <c r="V94" s="77">
        <f>IF('Indicator Data'!AE97="No data","x",ROUND(IF('Indicator Data'!AE97&gt;V$195,10,IF('Indicator Data'!AE97&lt;V$194,0,10-(V$195-'Indicator Data'!AE97)/(V$195-V$194)*10)),1))</f>
        <v>0.8</v>
      </c>
      <c r="W94" s="78">
        <f t="shared" si="17"/>
        <v>1.5</v>
      </c>
      <c r="X94" s="77">
        <f>IF('Indicator Data'!W97="No data","x",ROUND(IF('Indicator Data'!W97&gt;X$195,10,IF('Indicator Data'!W97&lt;X$194,0,10-(X$195-'Indicator Data'!W97)/(X$195-X$194)*10)),1))</f>
        <v>4.9000000000000004</v>
      </c>
      <c r="Y94" s="77">
        <f>IF('Indicator Data'!X97="No data","x",ROUND(IF('Indicator Data'!X97&gt;Y$195,10,IF('Indicator Data'!X97&lt;Y$194,0,10-(Y$195-'Indicator Data'!X97)/(Y$195-Y$194)*10)),1))</f>
        <v>5.9</v>
      </c>
      <c r="Z94" s="78">
        <f t="shared" si="27"/>
        <v>5.4</v>
      </c>
      <c r="AA94" s="92">
        <f>('Indicator Data'!AJ97+'Indicator Data'!AI97*0.5+'Indicator Data'!AH97*0.25)/1000</f>
        <v>6.5819999999999999</v>
      </c>
      <c r="AB94" s="83">
        <f>AA94*1000/'Indicator Data'!BC97</f>
        <v>9.597326396584507E-4</v>
      </c>
      <c r="AC94" s="78">
        <f t="shared" si="28"/>
        <v>0.1</v>
      </c>
      <c r="AD94" s="77">
        <f>IF('Indicator Data'!AN97="No data","x",ROUND(IF('Indicator Data'!AN97&lt;$AD$194,10,IF('Indicator Data'!AN97&gt;$AD$195,0,($AD$195-'Indicator Data'!AN97)/($AD$195-$AD$194)*10)),1))</f>
        <v>5.9</v>
      </c>
      <c r="AE94" s="77">
        <f>IF('Indicator Data'!AO97="No data","x",ROUND(IF('Indicator Data'!AO97&gt;$AE$195,10,IF('Indicator Data'!AO97&lt;$AE$194,0,10-($AE$195-'Indicator Data'!AO97)/($AE$195-$AE$194)*10)),1))</f>
        <v>4</v>
      </c>
      <c r="AF94" s="84">
        <f>IF('Indicator Data'!AP97="No data","x",ROUND(IF('Indicator Data'!AP97&gt;$AF$195,10,IF('Indicator Data'!AP97&lt;$AF$194,0,10-($AF$195-'Indicator Data'!AP97)/($AF$195-$AF$194)*10)),1))</f>
        <v>8.5</v>
      </c>
      <c r="AG94" s="84">
        <f>IF('Indicator Data'!AQ97="No data","x",ROUND(IF('Indicator Data'!AQ97&gt;$AG$195,10,IF('Indicator Data'!AQ97&lt;$AG$194,0,10-($AG$195-'Indicator Data'!AQ97)/($AG$195-$AG$194)*10)),1))</f>
        <v>1.8</v>
      </c>
      <c r="AH94" s="77">
        <f t="shared" si="29"/>
        <v>7.2</v>
      </c>
      <c r="AI94" s="78">
        <f t="shared" si="30"/>
        <v>5.7</v>
      </c>
      <c r="AJ94" s="85">
        <f t="shared" si="31"/>
        <v>3.5</v>
      </c>
      <c r="AK94" s="86">
        <f t="shared" si="18"/>
        <v>1.9</v>
      </c>
    </row>
    <row r="95" spans="1:37" s="4" customFormat="1" x14ac:dyDescent="0.25">
      <c r="A95" s="131" t="s">
        <v>378</v>
      </c>
      <c r="B95" s="63" t="s">
        <v>172</v>
      </c>
      <c r="C95" s="77">
        <f>ROUND(IF('Indicator Data'!Q98="No data",IF((0.1233*LN('Indicator Data'!BB98)-0.4559)&gt;C$195,0,IF((0.1233*LN('Indicator Data'!BB98)-0.4559)&lt;C$194,10,(C$195-(0.1233*LN('Indicator Data'!BB98)-0.4559))/(C$195-C$194)*10)),IF('Indicator Data'!Q98&gt;C$195,0,IF('Indicator Data'!Q98&lt;C$194,10,(C$195-'Indicator Data'!Q98)/(C$195-C$194)*10))),1)</f>
        <v>1.8</v>
      </c>
      <c r="D95" s="77" t="str">
        <f>IF('Indicator Data'!R98="No data","x",ROUND((IF(LOG('Indicator Data'!R98*1000)&gt;D$195,10,IF(LOG('Indicator Data'!R98*1000)&lt;D$194,0,10-(D$195-LOG('Indicator Data'!R98*1000))/(D$195-D$194)*10))),1))</f>
        <v>x</v>
      </c>
      <c r="E95" s="78">
        <f t="shared" si="19"/>
        <v>1.8</v>
      </c>
      <c r="F95" s="77">
        <f>IF('Indicator Data'!AF98="No data","x",ROUND(IF('Indicator Data'!AF98&gt;F$195,10,IF('Indicator Data'!AF98&lt;F$194,0,10-(F$195-'Indicator Data'!AF98)/(F$195-F$194)*10)),1))</f>
        <v>2.5</v>
      </c>
      <c r="G95" s="77">
        <f>IF('Indicator Data'!AG98="No data","x",ROUND(IF('Indicator Data'!AG98&gt;G$195,10,IF('Indicator Data'!AG98&lt;G$194,0,10-(G$195-'Indicator Data'!AG98)/(G$195-G$194)*10)),1))</f>
        <v>2.6</v>
      </c>
      <c r="H95" s="78">
        <f t="shared" si="20"/>
        <v>2.6</v>
      </c>
      <c r="I95" s="79">
        <f>SUM(IF('Indicator Data'!S98=0,0,'Indicator Data'!S98/1000000),SUM('Indicator Data'!T98:U98))</f>
        <v>0</v>
      </c>
      <c r="J95" s="79">
        <f>I95/'Indicator Data'!BC98*1000000</f>
        <v>0</v>
      </c>
      <c r="K95" s="77">
        <f t="shared" si="21"/>
        <v>0</v>
      </c>
      <c r="L95" s="77" t="str">
        <f>IF('Indicator Data'!V98="No data","x",ROUND(IF('Indicator Data'!V98&gt;L$195,10,IF('Indicator Data'!V98&lt;L$194,0,10-(L$195-'Indicator Data'!V98)/(L$195-L$194)*10)),1))</f>
        <v>x</v>
      </c>
      <c r="M95" s="78">
        <f t="shared" si="22"/>
        <v>0</v>
      </c>
      <c r="N95" s="80">
        <f t="shared" si="23"/>
        <v>1.6</v>
      </c>
      <c r="O95" s="92">
        <f>IF(AND('Indicator Data'!AK98="No data",'Indicator Data'!AL98="No data"),0,SUM('Indicator Data'!AK98:AM98)/1000)</f>
        <v>0.66200000000000003</v>
      </c>
      <c r="P95" s="77">
        <f t="shared" si="24"/>
        <v>0</v>
      </c>
      <c r="Q95" s="81">
        <f>O95*1000/'Indicator Data'!BC98</f>
        <v>3.4110700042251922E-4</v>
      </c>
      <c r="R95" s="77">
        <f t="shared" si="25"/>
        <v>2.4</v>
      </c>
      <c r="S95" s="82">
        <f t="shared" si="26"/>
        <v>1.2</v>
      </c>
      <c r="T95" s="77">
        <f>IF('Indicator Data'!AB98="No data","x",ROUND(IF('Indicator Data'!AB98&gt;T$195,10,IF('Indicator Data'!AB98&lt;T$194,0,10-(T$195-'Indicator Data'!AB98)/(T$195-T$194)*10)),1))</f>
        <v>1.4</v>
      </c>
      <c r="U95" s="77">
        <f>IF('Indicator Data'!AA98="No data","x",ROUND(IF('Indicator Data'!AA98&gt;U$195,10,IF('Indicator Data'!AA98&lt;U$194,0,10-(U$195-'Indicator Data'!AA98)/(U$195-U$194)*10)),1))</f>
        <v>0.7</v>
      </c>
      <c r="V95" s="77" t="str">
        <f>IF('Indicator Data'!AE98="No data","x",ROUND(IF('Indicator Data'!AE98&gt;V$195,10,IF('Indicator Data'!AE98&lt;V$194,0,10-(V$195-'Indicator Data'!AE98)/(V$195-V$194)*10)),1))</f>
        <v>x</v>
      </c>
      <c r="W95" s="78">
        <f t="shared" si="17"/>
        <v>1.1000000000000001</v>
      </c>
      <c r="X95" s="77">
        <f>IF('Indicator Data'!W98="No data","x",ROUND(IF('Indicator Data'!W98&gt;X$195,10,IF('Indicator Data'!W98&lt;X$194,0,10-(X$195-'Indicator Data'!W98)/(X$195-X$194)*10)),1))</f>
        <v>0.4</v>
      </c>
      <c r="Y95" s="77" t="str">
        <f>IF('Indicator Data'!X98="No data","x",ROUND(IF('Indicator Data'!X98&gt;Y$195,10,IF('Indicator Data'!X98&lt;Y$194,0,10-(Y$195-'Indicator Data'!X98)/(Y$195-Y$194)*10)),1))</f>
        <v>x</v>
      </c>
      <c r="Z95" s="78">
        <f t="shared" si="27"/>
        <v>0.4</v>
      </c>
      <c r="AA95" s="92">
        <f>('Indicator Data'!AJ98+'Indicator Data'!AI98*0.5+'Indicator Data'!AH98*0.25)/1000</f>
        <v>0</v>
      </c>
      <c r="AB95" s="83">
        <f>AA95*1000/'Indicator Data'!BC98</f>
        <v>0</v>
      </c>
      <c r="AC95" s="78">
        <f t="shared" si="28"/>
        <v>0</v>
      </c>
      <c r="AD95" s="77">
        <f>IF('Indicator Data'!AN98="No data","x",ROUND(IF('Indicator Data'!AN98&lt;$AD$194,10,IF('Indicator Data'!AN98&gt;$AD$195,0,($AD$195-'Indicator Data'!AN98)/($AD$195-$AD$194)*10)),1))</f>
        <v>2.4</v>
      </c>
      <c r="AE95" s="77">
        <f>IF('Indicator Data'!AO98="No data","x",ROUND(IF('Indicator Data'!AO98&gt;$AE$195,10,IF('Indicator Data'!AO98&lt;$AE$194,0,10-($AE$195-'Indicator Data'!AO98)/($AE$195-$AE$194)*10)),1))</f>
        <v>0</v>
      </c>
      <c r="AF95" s="84">
        <f>IF('Indicator Data'!AP98="No data","x",ROUND(IF('Indicator Data'!AP98&gt;$AF$195,10,IF('Indicator Data'!AP98&lt;$AF$194,0,10-($AF$195-'Indicator Data'!AP98)/($AF$195-$AF$194)*10)),1))</f>
        <v>2.1</v>
      </c>
      <c r="AG95" s="84">
        <f>IF('Indicator Data'!AQ98="No data","x",ROUND(IF('Indicator Data'!AQ98&gt;$AG$195,10,IF('Indicator Data'!AQ98&lt;$AG$194,0,10-($AG$195-'Indicator Data'!AQ98)/($AG$195-$AG$194)*10)),1))</f>
        <v>4</v>
      </c>
      <c r="AH95" s="77">
        <f t="shared" si="29"/>
        <v>2.5</v>
      </c>
      <c r="AI95" s="78">
        <f t="shared" si="30"/>
        <v>1.6</v>
      </c>
      <c r="AJ95" s="85">
        <f t="shared" si="31"/>
        <v>0.8</v>
      </c>
      <c r="AK95" s="86">
        <f t="shared" si="18"/>
        <v>1</v>
      </c>
    </row>
    <row r="96" spans="1:37" s="4" customFormat="1" x14ac:dyDescent="0.25">
      <c r="A96" s="131" t="s">
        <v>174</v>
      </c>
      <c r="B96" s="63" t="s">
        <v>173</v>
      </c>
      <c r="C96" s="77">
        <f>ROUND(IF('Indicator Data'!Q99="No data",IF((0.1233*LN('Indicator Data'!BB99)-0.4559)&gt;C$195,0,IF((0.1233*LN('Indicator Data'!BB99)-0.4559)&lt;C$194,10,(C$195-(0.1233*LN('Indicator Data'!BB99)-0.4559))/(C$195-C$194)*10)),IF('Indicator Data'!Q99&gt;C$195,0,IF('Indicator Data'!Q99&lt;C$194,10,(C$195-'Indicator Data'!Q99)/(C$195-C$194)*10))),1)</f>
        <v>2.9</v>
      </c>
      <c r="D96" s="77" t="str">
        <f>IF('Indicator Data'!R99="No data","x",ROUND((IF(LOG('Indicator Data'!R99*1000)&gt;D$195,10,IF(LOG('Indicator Data'!R99*1000)&lt;D$194,0,10-(D$195-LOG('Indicator Data'!R99*1000))/(D$195-D$194)*10))),1))</f>
        <v>x</v>
      </c>
      <c r="E96" s="78">
        <f t="shared" si="19"/>
        <v>2.9</v>
      </c>
      <c r="F96" s="77">
        <f>IF('Indicator Data'!AF99="No data","x",ROUND(IF('Indicator Data'!AF99&gt;F$195,10,IF('Indicator Data'!AF99&lt;F$194,0,10-(F$195-'Indicator Data'!AF99)/(F$195-F$194)*10)),1))</f>
        <v>5.0999999999999996</v>
      </c>
      <c r="G96" s="77" t="str">
        <f>IF('Indicator Data'!AG99="No data","x",ROUND(IF('Indicator Data'!AG99&gt;G$195,10,IF('Indicator Data'!AG99&lt;G$194,0,10-(G$195-'Indicator Data'!AG99)/(G$195-G$194)*10)),1))</f>
        <v>x</v>
      </c>
      <c r="H96" s="78">
        <f t="shared" si="20"/>
        <v>5.0999999999999996</v>
      </c>
      <c r="I96" s="79">
        <f>SUM(IF('Indicator Data'!S99=0,0,'Indicator Data'!S99/1000000),SUM('Indicator Data'!T99:U99))</f>
        <v>4708.0467600000002</v>
      </c>
      <c r="J96" s="79">
        <f>I96/'Indicator Data'!BC99*1000000</f>
        <v>774.04972447358818</v>
      </c>
      <c r="K96" s="77">
        <f t="shared" si="21"/>
        <v>10</v>
      </c>
      <c r="L96" s="77">
        <f>IF('Indicator Data'!V99="No data","x",ROUND(IF('Indicator Data'!V99&gt;L$195,10,IF('Indicator Data'!V99&lt;L$194,0,10-(L$195-'Indicator Data'!V99)/(L$195-L$194)*10)),1))</f>
        <v>1.6</v>
      </c>
      <c r="M96" s="78">
        <f t="shared" si="22"/>
        <v>5.8</v>
      </c>
      <c r="N96" s="80">
        <f t="shared" si="23"/>
        <v>4.2</v>
      </c>
      <c r="O96" s="92">
        <f>IF(AND('Indicator Data'!AK99="No data",'Indicator Data'!AL99="No data"),0,SUM('Indicator Data'!AK99:AM99)/1000)</f>
        <v>1525.7529999999999</v>
      </c>
      <c r="P96" s="77">
        <f t="shared" si="24"/>
        <v>10</v>
      </c>
      <c r="Q96" s="81">
        <f>O96*1000/'Indicator Data'!BC99</f>
        <v>0.25084897187060873</v>
      </c>
      <c r="R96" s="77">
        <f t="shared" si="25"/>
        <v>10</v>
      </c>
      <c r="S96" s="82">
        <f t="shared" si="26"/>
        <v>10</v>
      </c>
      <c r="T96" s="77">
        <f>IF('Indicator Data'!AB99="No data","x",ROUND(IF('Indicator Data'!AB99&gt;T$195,10,IF('Indicator Data'!AB99&lt;T$194,0,10-(T$195-'Indicator Data'!AB99)/(T$195-T$194)*10)),1))</f>
        <v>0.2</v>
      </c>
      <c r="U96" s="77">
        <f>IF('Indicator Data'!AA99="No data","x",ROUND(IF('Indicator Data'!AA99&gt;U$195,10,IF('Indicator Data'!AA99&lt;U$194,0,10-(U$195-'Indicator Data'!AA99)/(U$195-U$194)*10)),1))</f>
        <v>0.2</v>
      </c>
      <c r="V96" s="77" t="str">
        <f>IF('Indicator Data'!AE99="No data","x",ROUND(IF('Indicator Data'!AE99&gt;V$195,10,IF('Indicator Data'!AE99&lt;V$194,0,10-(V$195-'Indicator Data'!AE99)/(V$195-V$194)*10)),1))</f>
        <v>x</v>
      </c>
      <c r="W96" s="78">
        <f t="shared" si="17"/>
        <v>0.2</v>
      </c>
      <c r="X96" s="77">
        <f>IF('Indicator Data'!W99="No data","x",ROUND(IF('Indicator Data'!W99&gt;X$195,10,IF('Indicator Data'!W99&lt;X$194,0,10-(X$195-'Indicator Data'!W99)/(X$195-X$194)*10)),1))</f>
        <v>0.6</v>
      </c>
      <c r="Y96" s="77" t="str">
        <f>IF('Indicator Data'!X99="No data","x",ROUND(IF('Indicator Data'!X99&gt;Y$195,10,IF('Indicator Data'!X99&lt;Y$194,0,10-(Y$195-'Indicator Data'!X99)/(Y$195-Y$194)*10)),1))</f>
        <v>x</v>
      </c>
      <c r="Z96" s="78">
        <f t="shared" si="27"/>
        <v>0.6</v>
      </c>
      <c r="AA96" s="92">
        <f>('Indicator Data'!AJ99+'Indicator Data'!AI99*0.5+'Indicator Data'!AH99*0.25)/1000</f>
        <v>0</v>
      </c>
      <c r="AB96" s="83">
        <f>AA96*1000/'Indicator Data'!BC99</f>
        <v>0</v>
      </c>
      <c r="AC96" s="78">
        <f t="shared" si="28"/>
        <v>0</v>
      </c>
      <c r="AD96" s="77">
        <f>IF('Indicator Data'!AN99="No data","x",ROUND(IF('Indicator Data'!AN99&lt;$AD$194,10,IF('Indicator Data'!AN99&gt;$AD$195,0,($AD$195-'Indicator Data'!AN99)/($AD$195-$AD$194)*10)),1))</f>
        <v>3.3</v>
      </c>
      <c r="AE96" s="77">
        <f>IF('Indicator Data'!AO99="No data","x",ROUND(IF('Indicator Data'!AO99&gt;$AE$195,10,IF('Indicator Data'!AO99&lt;$AE$194,0,10-($AE$195-'Indicator Data'!AO99)/($AE$195-$AE$194)*10)),1))</f>
        <v>0.1</v>
      </c>
      <c r="AF96" s="84" t="str">
        <f>IF('Indicator Data'!AP99="No data","x",ROUND(IF('Indicator Data'!AP99&gt;$AF$195,10,IF('Indicator Data'!AP99&lt;$AF$194,0,10-($AF$195-'Indicator Data'!AP99)/($AF$195-$AF$194)*10)),1))</f>
        <v>x</v>
      </c>
      <c r="AG96" s="84" t="str">
        <f>IF('Indicator Data'!AQ99="No data","x",ROUND(IF('Indicator Data'!AQ99&gt;$AG$195,10,IF('Indicator Data'!AQ99&lt;$AG$194,0,10-($AG$195-'Indicator Data'!AQ99)/($AG$195-$AG$194)*10)),1))</f>
        <v>x</v>
      </c>
      <c r="AH96" s="77" t="str">
        <f t="shared" si="29"/>
        <v>x</v>
      </c>
      <c r="AI96" s="78">
        <f t="shared" si="30"/>
        <v>1.7</v>
      </c>
      <c r="AJ96" s="85">
        <f t="shared" si="31"/>
        <v>0.6</v>
      </c>
      <c r="AK96" s="86">
        <f t="shared" si="18"/>
        <v>7.7</v>
      </c>
    </row>
    <row r="97" spans="1:37" s="4" customFormat="1" x14ac:dyDescent="0.25">
      <c r="A97" s="131" t="s">
        <v>176</v>
      </c>
      <c r="B97" s="63" t="s">
        <v>175</v>
      </c>
      <c r="C97" s="77">
        <f>ROUND(IF('Indicator Data'!Q100="No data",IF((0.1233*LN('Indicator Data'!BB100)-0.4559)&gt;C$195,0,IF((0.1233*LN('Indicator Data'!BB100)-0.4559)&lt;C$194,10,(C$195-(0.1233*LN('Indicator Data'!BB100)-0.4559))/(C$195-C$194)*10)),IF('Indicator Data'!Q100&gt;C$195,0,IF('Indicator Data'!Q100&lt;C$194,10,(C$195-'Indicator Data'!Q100)/(C$195-C$194)*10))),1)</f>
        <v>7</v>
      </c>
      <c r="D97" s="77">
        <f>IF('Indicator Data'!R100="No data","x",ROUND((IF(LOG('Indicator Data'!R100*1000)&gt;D$195,10,IF(LOG('Indicator Data'!R100*1000)&lt;D$194,0,10-(D$195-LOG('Indicator Data'!R100*1000))/(D$195-D$194)*10))),1))</f>
        <v>8.6999999999999993</v>
      </c>
      <c r="E97" s="78">
        <f t="shared" si="19"/>
        <v>8</v>
      </c>
      <c r="F97" s="77">
        <f>IF('Indicator Data'!AF100="No data","x",ROUND(IF('Indicator Data'!AF100&gt;F$195,10,IF('Indicator Data'!AF100&lt;F$194,0,10-(F$195-'Indicator Data'!AF100)/(F$195-F$194)*10)),1))</f>
        <v>7.3</v>
      </c>
      <c r="G97" s="77">
        <f>IF('Indicator Data'!AG100="No data","x",ROUND(IF('Indicator Data'!AG100&gt;G$195,10,IF('Indicator Data'!AG100&lt;G$194,0,10-(G$195-'Indicator Data'!AG100)/(G$195-G$194)*10)),1))</f>
        <v>7.3</v>
      </c>
      <c r="H97" s="78">
        <f t="shared" si="20"/>
        <v>7.3</v>
      </c>
      <c r="I97" s="79">
        <f>SUM(IF('Indicator Data'!S100=0,0,'Indicator Data'!S100/1000000),SUM('Indicator Data'!T100:U100))</f>
        <v>133.758443</v>
      </c>
      <c r="J97" s="79">
        <f>I97/'Indicator Data'!BC100*1000000</f>
        <v>59.891688185268784</v>
      </c>
      <c r="K97" s="77">
        <f t="shared" si="21"/>
        <v>1.2</v>
      </c>
      <c r="L97" s="77">
        <f>IF('Indicator Data'!V100="No data","x",ROUND(IF('Indicator Data'!V100&gt;L$195,10,IF('Indicator Data'!V100&lt;L$194,0,10-(L$195-'Indicator Data'!V100)/(L$195-L$194)*10)),1))</f>
        <v>2.9</v>
      </c>
      <c r="M97" s="78">
        <f t="shared" si="22"/>
        <v>2.1</v>
      </c>
      <c r="N97" s="80">
        <f t="shared" si="23"/>
        <v>6.4</v>
      </c>
      <c r="O97" s="92">
        <f>IF(AND('Indicator Data'!AK100="No data",'Indicator Data'!AL100="No data"),0,SUM('Indicator Data'!AK100:AM100)/1000)</f>
        <v>5.6000000000000001E-2</v>
      </c>
      <c r="P97" s="77">
        <f t="shared" si="24"/>
        <v>0</v>
      </c>
      <c r="Q97" s="81">
        <f>O97*1000/'Indicator Data'!BC100</f>
        <v>2.5074563243645501E-5</v>
      </c>
      <c r="R97" s="77">
        <f t="shared" si="25"/>
        <v>0</v>
      </c>
      <c r="S97" s="82">
        <f t="shared" si="26"/>
        <v>0</v>
      </c>
      <c r="T97" s="77">
        <f>IF('Indicator Data'!AB100="No data","x",ROUND(IF('Indicator Data'!AB100&gt;T$195,10,IF('Indicator Data'!AB100&lt;T$194,0,10-(T$195-'Indicator Data'!AB100)/(T$195-T$194)*10)),1))</f>
        <v>10</v>
      </c>
      <c r="U97" s="77">
        <f>IF('Indicator Data'!AA100="No data","x",ROUND(IF('Indicator Data'!AA100&gt;U$195,10,IF('Indicator Data'!AA100&lt;U$194,0,10-(U$195-'Indicator Data'!AA100)/(U$195-U$194)*10)),1))</f>
        <v>10</v>
      </c>
      <c r="V97" s="77" t="str">
        <f>IF('Indicator Data'!AE100="No data","x",ROUND(IF('Indicator Data'!AE100&gt;V$195,10,IF('Indicator Data'!AE100&lt;V$194,0,10-(V$195-'Indicator Data'!AE100)/(V$195-V$194)*10)),1))</f>
        <v>x</v>
      </c>
      <c r="W97" s="78">
        <f t="shared" si="17"/>
        <v>10</v>
      </c>
      <c r="X97" s="77">
        <f>IF('Indicator Data'!W100="No data","x",ROUND(IF('Indicator Data'!W100&gt;X$195,10,IF('Indicator Data'!W100&lt;X$194,0,10-(X$195-'Indicator Data'!W100)/(X$195-X$194)*10)),1))</f>
        <v>7.2</v>
      </c>
      <c r="Y97" s="77">
        <f>IF('Indicator Data'!X100="No data","x",ROUND(IF('Indicator Data'!X100&gt;Y$195,10,IF('Indicator Data'!X100&lt;Y$194,0,10-(Y$195-'Indicator Data'!X100)/(Y$195-Y$194)*10)),1))</f>
        <v>2.2999999999999998</v>
      </c>
      <c r="Z97" s="78">
        <f t="shared" si="27"/>
        <v>4.8</v>
      </c>
      <c r="AA97" s="92">
        <f>('Indicator Data'!AJ100+'Indicator Data'!AI100*0.5+'Indicator Data'!AH100*0.25)/1000</f>
        <v>244.75</v>
      </c>
      <c r="AB97" s="83">
        <f>AA97*1000/'Indicator Data'!BC100</f>
        <v>0.10958927417646851</v>
      </c>
      <c r="AC97" s="78">
        <f t="shared" si="28"/>
        <v>10</v>
      </c>
      <c r="AD97" s="77">
        <f>IF('Indicator Data'!AN100="No data","x",ROUND(IF('Indicator Data'!AN100&lt;$AD$194,10,IF('Indicator Data'!AN100&gt;$AD$195,0,($AD$195-'Indicator Data'!AN100)/($AD$195-$AD$194)*10)),1))</f>
        <v>5.2</v>
      </c>
      <c r="AE97" s="77">
        <f>IF('Indicator Data'!AO100="No data","x",ROUND(IF('Indicator Data'!AO100&gt;$AE$195,10,IF('Indicator Data'!AO100&lt;$AE$194,0,10-($AE$195-'Indicator Data'!AO100)/($AE$195-$AE$194)*10)),1))</f>
        <v>3.2</v>
      </c>
      <c r="AF97" s="84">
        <f>IF('Indicator Data'!AP100="No data","x",ROUND(IF('Indicator Data'!AP100&gt;$AF$195,10,IF('Indicator Data'!AP100&lt;$AF$194,0,10-($AF$195-'Indicator Data'!AP100)/($AF$195-$AF$194)*10)),1))</f>
        <v>3.8</v>
      </c>
      <c r="AG97" s="84">
        <f>IF('Indicator Data'!AQ100="No data","x",ROUND(IF('Indicator Data'!AQ100&gt;$AG$195,10,IF('Indicator Data'!AQ100&lt;$AG$194,0,10-($AG$195-'Indicator Data'!AQ100)/($AG$195-$AG$194)*10)),1))</f>
        <v>3.2</v>
      </c>
      <c r="AH97" s="77">
        <f t="shared" si="29"/>
        <v>3.7</v>
      </c>
      <c r="AI97" s="78">
        <f t="shared" si="30"/>
        <v>4</v>
      </c>
      <c r="AJ97" s="85">
        <f t="shared" si="31"/>
        <v>8.4</v>
      </c>
      <c r="AK97" s="86">
        <f t="shared" si="18"/>
        <v>5.6</v>
      </c>
    </row>
    <row r="98" spans="1:37" s="4" customFormat="1" x14ac:dyDescent="0.25">
      <c r="A98" s="131" t="s">
        <v>178</v>
      </c>
      <c r="B98" s="63" t="s">
        <v>177</v>
      </c>
      <c r="C98" s="77">
        <f>ROUND(IF('Indicator Data'!Q101="No data",IF((0.1233*LN('Indicator Data'!BB101)-0.4559)&gt;C$195,0,IF((0.1233*LN('Indicator Data'!BB101)-0.4559)&lt;C$194,10,(C$195-(0.1233*LN('Indicator Data'!BB101)-0.4559))/(C$195-C$194)*10)),IF('Indicator Data'!Q101&gt;C$195,0,IF('Indicator Data'!Q101&lt;C$194,10,(C$195-'Indicator Data'!Q101)/(C$195-C$194)*10))),1)</f>
        <v>8</v>
      </c>
      <c r="D98" s="77">
        <f>IF('Indicator Data'!R101="No data","x",ROUND((IF(LOG('Indicator Data'!R101*1000)&gt;D$195,10,IF(LOG('Indicator Data'!R101*1000)&lt;D$194,0,10-(D$195-LOG('Indicator Data'!R101*1000))/(D$195-D$194)*10))),1))</f>
        <v>9.5</v>
      </c>
      <c r="E98" s="78">
        <f t="shared" si="19"/>
        <v>8.9</v>
      </c>
      <c r="F98" s="77">
        <f>IF('Indicator Data'!AF101="No data","x",ROUND(IF('Indicator Data'!AF101&gt;F$195,10,IF('Indicator Data'!AF101&lt;F$194,0,10-(F$195-'Indicator Data'!AF101)/(F$195-F$194)*10)),1))</f>
        <v>8.6</v>
      </c>
      <c r="G98" s="77">
        <f>IF('Indicator Data'!AG101="No data","x",ROUND(IF('Indicator Data'!AG101&gt;G$195,10,IF('Indicator Data'!AG101&lt;G$194,0,10-(G$195-'Indicator Data'!AG101)/(G$195-G$194)*10)),1))</f>
        <v>2.9</v>
      </c>
      <c r="H98" s="78">
        <f t="shared" si="20"/>
        <v>5.8</v>
      </c>
      <c r="I98" s="79">
        <f>SUM(IF('Indicator Data'!S101=0,0,'Indicator Data'!S101/1000000),SUM('Indicator Data'!T101:U101))</f>
        <v>1203.8377599999999</v>
      </c>
      <c r="J98" s="79">
        <f>I98/'Indicator Data'!BC101*1000000</f>
        <v>254.40863787234997</v>
      </c>
      <c r="K98" s="77">
        <f t="shared" si="21"/>
        <v>5.0999999999999996</v>
      </c>
      <c r="L98" s="77">
        <f>IF('Indicator Data'!V101="No data","x",ROUND(IF('Indicator Data'!V101&gt;L$195,10,IF('Indicator Data'!V101&lt;L$194,0,10-(L$195-'Indicator Data'!V101)/(L$195-L$194)*10)),1))</f>
        <v>10</v>
      </c>
      <c r="M98" s="78">
        <f t="shared" si="22"/>
        <v>7.6</v>
      </c>
      <c r="N98" s="80">
        <f t="shared" si="23"/>
        <v>7.8</v>
      </c>
      <c r="O98" s="92">
        <f>IF(AND('Indicator Data'!AK101="No data",'Indicator Data'!AL101="No data"),0,SUM('Indicator Data'!AK101:AM101)/1000)</f>
        <v>9.5239999999999991</v>
      </c>
      <c r="P98" s="77">
        <f t="shared" si="24"/>
        <v>3.3</v>
      </c>
      <c r="Q98" s="81">
        <f>O98*1000/'Indicator Data'!BC101</f>
        <v>2.0127196102373971E-3</v>
      </c>
      <c r="R98" s="77">
        <f t="shared" si="25"/>
        <v>3.8</v>
      </c>
      <c r="S98" s="82">
        <f t="shared" si="26"/>
        <v>3.6</v>
      </c>
      <c r="T98" s="77">
        <f>IF('Indicator Data'!AB101="No data","x",ROUND(IF('Indicator Data'!AB101&gt;T$195,10,IF('Indicator Data'!AB101&lt;T$194,0,10-(T$195-'Indicator Data'!AB101)/(T$195-T$194)*10)),1))</f>
        <v>3.2</v>
      </c>
      <c r="U98" s="77">
        <f>IF('Indicator Data'!AA101="No data","x",ROUND(IF('Indicator Data'!AA101&gt;U$195,10,IF('Indicator Data'!AA101&lt;U$194,0,10-(U$195-'Indicator Data'!AA101)/(U$195-U$194)*10)),1))</f>
        <v>5.6</v>
      </c>
      <c r="V98" s="77">
        <f>IF('Indicator Data'!AE101="No data","x",ROUND(IF('Indicator Data'!AE101&gt;V$195,10,IF('Indicator Data'!AE101&lt;V$194,0,10-(V$195-'Indicator Data'!AE101)/(V$195-V$194)*10)),1))</f>
        <v>5.8</v>
      </c>
      <c r="W98" s="78">
        <f t="shared" si="17"/>
        <v>4.9000000000000004</v>
      </c>
      <c r="X98" s="77">
        <f>IF('Indicator Data'!W101="No data","x",ROUND(IF('Indicator Data'!W101&gt;X$195,10,IF('Indicator Data'!W101&lt;X$194,0,10-(X$195-'Indicator Data'!W101)/(X$195-X$194)*10)),1))</f>
        <v>5.2</v>
      </c>
      <c r="Y98" s="77">
        <f>IF('Indicator Data'!X101="No data","x",ROUND(IF('Indicator Data'!X101&gt;Y$195,10,IF('Indicator Data'!X101&lt;Y$194,0,10-(Y$195-'Indicator Data'!X101)/(Y$195-Y$194)*10)),1))</f>
        <v>3.4</v>
      </c>
      <c r="Z98" s="78">
        <f t="shared" si="27"/>
        <v>4.3</v>
      </c>
      <c r="AA98" s="92">
        <f>('Indicator Data'!AJ101+'Indicator Data'!AI101*0.5+'Indicator Data'!AH101*0.25)/1000</f>
        <v>3.8577499999999998</v>
      </c>
      <c r="AB98" s="83">
        <f>AA98*1000/'Indicator Data'!BC101</f>
        <v>8.1526344775234333E-4</v>
      </c>
      <c r="AC98" s="78">
        <f t="shared" si="28"/>
        <v>0.1</v>
      </c>
      <c r="AD98" s="77">
        <f>IF('Indicator Data'!AN101="No data","x",ROUND(IF('Indicator Data'!AN101&lt;$AD$194,10,IF('Indicator Data'!AN101&gt;$AD$195,0,($AD$195-'Indicator Data'!AN101)/($AD$195-$AD$194)*10)),1))</f>
        <v>7.2</v>
      </c>
      <c r="AE98" s="77">
        <f>IF('Indicator Data'!AO101="No data","x",ROUND(IF('Indicator Data'!AO101&gt;$AE$195,10,IF('Indicator Data'!AO101&lt;$AE$194,0,10-($AE$195-'Indicator Data'!AO101)/($AE$195-$AE$194)*10)),1))</f>
        <v>10</v>
      </c>
      <c r="AF98" s="84" t="str">
        <f>IF('Indicator Data'!AP101="No data","x",ROUND(IF('Indicator Data'!AP101&gt;$AF$195,10,IF('Indicator Data'!AP101&lt;$AF$194,0,10-($AF$195-'Indicator Data'!AP101)/($AF$195-$AF$194)*10)),1))</f>
        <v>x</v>
      </c>
      <c r="AG98" s="84" t="str">
        <f>IF('Indicator Data'!AQ101="No data","x",ROUND(IF('Indicator Data'!AQ101&gt;$AG$195,10,IF('Indicator Data'!AQ101&lt;$AG$194,0,10-($AG$195-'Indicator Data'!AQ101)/($AG$195-$AG$194)*10)),1))</f>
        <v>x</v>
      </c>
      <c r="AH98" s="77" t="str">
        <f t="shared" si="29"/>
        <v>x</v>
      </c>
      <c r="AI98" s="78">
        <f t="shared" si="30"/>
        <v>8.6</v>
      </c>
      <c r="AJ98" s="85">
        <f t="shared" si="31"/>
        <v>5.3</v>
      </c>
      <c r="AK98" s="86">
        <f t="shared" si="18"/>
        <v>4.5</v>
      </c>
    </row>
    <row r="99" spans="1:37" s="4" customFormat="1" x14ac:dyDescent="0.25">
      <c r="A99" s="131" t="s">
        <v>180</v>
      </c>
      <c r="B99" s="63" t="s">
        <v>179</v>
      </c>
      <c r="C99" s="77">
        <f>ROUND(IF('Indicator Data'!Q102="No data",IF((0.1233*LN('Indicator Data'!BB102)-0.4559)&gt;C$195,0,IF((0.1233*LN('Indicator Data'!BB102)-0.4559)&lt;C$194,10,(C$195-(0.1233*LN('Indicator Data'!BB102)-0.4559))/(C$195-C$194)*10)),IF('Indicator Data'!Q102&gt;C$195,0,IF('Indicator Data'!Q102&lt;C$194,10,(C$195-'Indicator Data'!Q102)/(C$195-C$194)*10))),1)</f>
        <v>3.6</v>
      </c>
      <c r="D99" s="77">
        <f>IF('Indicator Data'!R102="No data","x",ROUND((IF(LOG('Indicator Data'!R102*1000)&gt;D$195,10,IF(LOG('Indicator Data'!R102*1000)&lt;D$194,0,10-(D$195-LOG('Indicator Data'!R102*1000))/(D$195-D$194)*10))),1))</f>
        <v>2.6</v>
      </c>
      <c r="E99" s="78">
        <f t="shared" si="19"/>
        <v>3.1</v>
      </c>
      <c r="F99" s="77">
        <f>IF('Indicator Data'!AF102="No data","x",ROUND(IF('Indicator Data'!AF102&gt;F$195,10,IF('Indicator Data'!AF102&lt;F$194,0,10-(F$195-'Indicator Data'!AF102)/(F$195-F$194)*10)),1))</f>
        <v>2.2000000000000002</v>
      </c>
      <c r="G99" s="77" t="str">
        <f>IF('Indicator Data'!AG102="No data","x",ROUND(IF('Indicator Data'!AG102&gt;G$195,10,IF('Indicator Data'!AG102&lt;G$194,0,10-(G$195-'Indicator Data'!AG102)/(G$195-G$194)*10)),1))</f>
        <v>x</v>
      </c>
      <c r="H99" s="78">
        <f t="shared" si="20"/>
        <v>2.2000000000000002</v>
      </c>
      <c r="I99" s="79">
        <f>SUM(IF('Indicator Data'!S102=0,0,'Indicator Data'!S102/1000000),SUM('Indicator Data'!T102:U102))</f>
        <v>522.18554799999993</v>
      </c>
      <c r="J99" s="79">
        <f>I99/'Indicator Data'!BC102*1000000</f>
        <v>81.916392767815339</v>
      </c>
      <c r="K99" s="77">
        <f t="shared" si="21"/>
        <v>1.6</v>
      </c>
      <c r="L99" s="77" t="str">
        <f>IF('Indicator Data'!V102="No data","x",ROUND(IF('Indicator Data'!V102&gt;L$195,10,IF('Indicator Data'!V102&lt;L$194,0,10-(L$195-'Indicator Data'!V102)/(L$195-L$194)*10)),1))</f>
        <v>x</v>
      </c>
      <c r="M99" s="78">
        <f t="shared" si="22"/>
        <v>1.6</v>
      </c>
      <c r="N99" s="80">
        <f t="shared" si="23"/>
        <v>2.5</v>
      </c>
      <c r="O99" s="92">
        <f>IF(AND('Indicator Data'!AK102="No data",'Indicator Data'!AL102="No data"),0,SUM('Indicator Data'!AK102:AM102)/1000)</f>
        <v>202.905</v>
      </c>
      <c r="P99" s="77">
        <f t="shared" si="24"/>
        <v>7.7</v>
      </c>
      <c r="Q99" s="81">
        <f>O99*1000/'Indicator Data'!BC102</f>
        <v>3.183015259272088E-2</v>
      </c>
      <c r="R99" s="77">
        <f t="shared" si="25"/>
        <v>7.5</v>
      </c>
      <c r="S99" s="82">
        <f t="shared" si="26"/>
        <v>7.6</v>
      </c>
      <c r="T99" s="77" t="str">
        <f>IF('Indicator Data'!AB102="No data","x",ROUND(IF('Indicator Data'!AB102&gt;T$195,10,IF('Indicator Data'!AB102&lt;T$194,0,10-(T$195-'Indicator Data'!AB102)/(T$195-T$194)*10)),1))</f>
        <v>x</v>
      </c>
      <c r="U99" s="77">
        <f>IF('Indicator Data'!AA102="No data","x",ROUND(IF('Indicator Data'!AA102&gt;U$195,10,IF('Indicator Data'!AA102&lt;U$194,0,10-(U$195-'Indicator Data'!AA102)/(U$195-U$194)*10)),1))</f>
        <v>0.7</v>
      </c>
      <c r="V99" s="77" t="str">
        <f>IF('Indicator Data'!AE102="No data","x",ROUND(IF('Indicator Data'!AE102&gt;V$195,10,IF('Indicator Data'!AE102&lt;V$194,0,10-(V$195-'Indicator Data'!AE102)/(V$195-V$194)*10)),1))</f>
        <v>x</v>
      </c>
      <c r="W99" s="78">
        <f t="shared" ref="W99:W130" si="32">IF(AND(T99="x",U99="x",V99="x"),"x",ROUND(AVERAGE(T99,U99,V99),1))</f>
        <v>0.7</v>
      </c>
      <c r="X99" s="77">
        <f>IF('Indicator Data'!W102="No data","x",ROUND(IF('Indicator Data'!W102&gt;X$195,10,IF('Indicator Data'!W102&lt;X$194,0,10-(X$195-'Indicator Data'!W102)/(X$195-X$194)*10)),1))</f>
        <v>1</v>
      </c>
      <c r="Y99" s="77">
        <f>IF('Indicator Data'!X102="No data","x",ROUND(IF('Indicator Data'!X102&gt;Y$195,10,IF('Indicator Data'!X102&lt;Y$194,0,10-(Y$195-'Indicator Data'!X102)/(Y$195-Y$194)*10)),1))</f>
        <v>1.2</v>
      </c>
      <c r="Z99" s="78">
        <f t="shared" si="27"/>
        <v>1.1000000000000001</v>
      </c>
      <c r="AA99" s="92">
        <f>('Indicator Data'!AJ102+'Indicator Data'!AI102*0.5+'Indicator Data'!AH102*0.25)/1000</f>
        <v>0</v>
      </c>
      <c r="AB99" s="83">
        <f>AA99*1000/'Indicator Data'!BC102</f>
        <v>0</v>
      </c>
      <c r="AC99" s="78">
        <f t="shared" si="28"/>
        <v>0</v>
      </c>
      <c r="AD99" s="77">
        <f>IF('Indicator Data'!AN102="No data","x",ROUND(IF('Indicator Data'!AN102&lt;$AD$194,10,IF('Indicator Data'!AN102&gt;$AD$195,0,($AD$195-'Indicator Data'!AN102)/($AD$195-$AD$194)*10)),1))</f>
        <v>2.2999999999999998</v>
      </c>
      <c r="AE99" s="77">
        <f>IF('Indicator Data'!AO102="No data","x",ROUND(IF('Indicator Data'!AO102&gt;$AE$195,10,IF('Indicator Data'!AO102&lt;$AE$194,0,10-($AE$195-'Indicator Data'!AO102)/($AE$195-$AE$194)*10)),1))</f>
        <v>0.1</v>
      </c>
      <c r="AF99" s="84" t="str">
        <f>IF('Indicator Data'!AP102="No data","x",ROUND(IF('Indicator Data'!AP102&gt;$AF$195,10,IF('Indicator Data'!AP102&lt;$AF$194,0,10-($AF$195-'Indicator Data'!AP102)/($AF$195-$AF$194)*10)),1))</f>
        <v>x</v>
      </c>
      <c r="AG99" s="84" t="str">
        <f>IF('Indicator Data'!AQ102="No data","x",ROUND(IF('Indicator Data'!AQ102&gt;$AG$195,10,IF('Indicator Data'!AQ102&lt;$AG$194,0,10-($AG$195-'Indicator Data'!AQ102)/($AG$195-$AG$194)*10)),1))</f>
        <v>x</v>
      </c>
      <c r="AH99" s="77" t="str">
        <f t="shared" si="29"/>
        <v>x</v>
      </c>
      <c r="AI99" s="78">
        <f t="shared" si="30"/>
        <v>1.2</v>
      </c>
      <c r="AJ99" s="85">
        <f t="shared" si="31"/>
        <v>0.8</v>
      </c>
      <c r="AK99" s="86">
        <f t="shared" ref="AK99:AK130" si="33">ROUND((10-GEOMEAN(((10-S99)/10*9+1),((10-AJ99)/10*9+1)))/9*10,1)</f>
        <v>5.0999999999999996</v>
      </c>
    </row>
    <row r="100" spans="1:37" s="4" customFormat="1" x14ac:dyDescent="0.25">
      <c r="A100" s="131" t="s">
        <v>182</v>
      </c>
      <c r="B100" s="63" t="s">
        <v>181</v>
      </c>
      <c r="C100" s="77">
        <f>ROUND(IF('Indicator Data'!Q103="No data",IF((0.1233*LN('Indicator Data'!BB103)-0.4559)&gt;C$195,0,IF((0.1233*LN('Indicator Data'!BB103)-0.4559)&lt;C$194,10,(C$195-(0.1233*LN('Indicator Data'!BB103)-0.4559))/(C$195-C$194)*10)),IF('Indicator Data'!Q103&gt;C$195,0,IF('Indicator Data'!Q103&lt;C$194,10,(C$195-'Indicator Data'!Q103)/(C$195-C$194)*10))),1)</f>
        <v>0.6</v>
      </c>
      <c r="D100" s="77" t="str">
        <f>IF('Indicator Data'!R103="No data","x",ROUND((IF(LOG('Indicator Data'!R103*1000)&gt;D$195,10,IF(LOG('Indicator Data'!R103*1000)&lt;D$194,0,10-(D$195-LOG('Indicator Data'!R103*1000))/(D$195-D$194)*10))),1))</f>
        <v>x</v>
      </c>
      <c r="E100" s="78">
        <f t="shared" si="19"/>
        <v>0.6</v>
      </c>
      <c r="F100" s="77" t="str">
        <f>IF('Indicator Data'!AF103="No data","x",ROUND(IF('Indicator Data'!AF103&gt;F$195,10,IF('Indicator Data'!AF103&lt;F$194,0,10-(F$195-'Indicator Data'!AF103)/(F$195-F$194)*10)),1))</f>
        <v>x</v>
      </c>
      <c r="G100" s="77" t="str">
        <f>IF('Indicator Data'!AG103="No data","x",ROUND(IF('Indicator Data'!AG103&gt;G$195,10,IF('Indicator Data'!AG103&lt;G$194,0,10-(G$195-'Indicator Data'!AG103)/(G$195-G$194)*10)),1))</f>
        <v>x</v>
      </c>
      <c r="H100" s="78" t="str">
        <f t="shared" si="20"/>
        <v>x</v>
      </c>
      <c r="I100" s="79">
        <f>SUM(IF('Indicator Data'!S103=0,0,'Indicator Data'!S103/1000000),SUM('Indicator Data'!T103:U103))</f>
        <v>0</v>
      </c>
      <c r="J100" s="79">
        <f>I100/'Indicator Data'!BC103*1000000</f>
        <v>0</v>
      </c>
      <c r="K100" s="77">
        <f t="shared" si="21"/>
        <v>0</v>
      </c>
      <c r="L100" s="77" t="str">
        <f>IF('Indicator Data'!V103="No data","x",ROUND(IF('Indicator Data'!V103&gt;L$195,10,IF('Indicator Data'!V103&lt;L$194,0,10-(L$195-'Indicator Data'!V103)/(L$195-L$194)*10)),1))</f>
        <v>x</v>
      </c>
      <c r="M100" s="78">
        <f t="shared" si="22"/>
        <v>0</v>
      </c>
      <c r="N100" s="80">
        <f t="shared" si="23"/>
        <v>0.4</v>
      </c>
      <c r="O100" s="92">
        <f>IF(AND('Indicator Data'!AK103="No data",'Indicator Data'!AL103="No data"),0,SUM('Indicator Data'!AK103:AM103)/1000)</f>
        <v>0.16500000000000001</v>
      </c>
      <c r="P100" s="77">
        <f t="shared" si="24"/>
        <v>0</v>
      </c>
      <c r="Q100" s="81">
        <f>O100*1000/'Indicator Data'!BC103</f>
        <v>4.3510363377458998E-3</v>
      </c>
      <c r="R100" s="77">
        <f t="shared" si="25"/>
        <v>4.5999999999999996</v>
      </c>
      <c r="S100" s="82">
        <f t="shared" si="26"/>
        <v>2.2999999999999998</v>
      </c>
      <c r="T100" s="77" t="str">
        <f>IF('Indicator Data'!AB103="No data","x",ROUND(IF('Indicator Data'!AB103&gt;T$195,10,IF('Indicator Data'!AB103&lt;T$194,0,10-(T$195-'Indicator Data'!AB103)/(T$195-T$194)*10)),1))</f>
        <v>x</v>
      </c>
      <c r="U100" s="77" t="str">
        <f>IF('Indicator Data'!AA103="No data","x",ROUND(IF('Indicator Data'!AA103&gt;U$195,10,IF('Indicator Data'!AA103&lt;U$194,0,10-(U$195-'Indicator Data'!AA103)/(U$195-U$194)*10)),1))</f>
        <v>x</v>
      </c>
      <c r="V100" s="77" t="str">
        <f>IF('Indicator Data'!AE103="No data","x",ROUND(IF('Indicator Data'!AE103&gt;V$195,10,IF('Indicator Data'!AE103&lt;V$194,0,10-(V$195-'Indicator Data'!AE103)/(V$195-V$194)*10)),1))</f>
        <v>x</v>
      </c>
      <c r="W100" s="78" t="str">
        <f t="shared" si="32"/>
        <v>x</v>
      </c>
      <c r="X100" s="77" t="str">
        <f>IF('Indicator Data'!W103="No data","x",ROUND(IF('Indicator Data'!W103&gt;X$195,10,IF('Indicator Data'!W103&lt;X$194,0,10-(X$195-'Indicator Data'!W103)/(X$195-X$194)*10)),1))</f>
        <v>x</v>
      </c>
      <c r="Y100" s="77" t="str">
        <f>IF('Indicator Data'!X103="No data","x",ROUND(IF('Indicator Data'!X103&gt;Y$195,10,IF('Indicator Data'!X103&lt;Y$194,0,10-(Y$195-'Indicator Data'!X103)/(Y$195-Y$194)*10)),1))</f>
        <v>x</v>
      </c>
      <c r="Z100" s="78" t="str">
        <f t="shared" si="27"/>
        <v>x</v>
      </c>
      <c r="AA100" s="92">
        <f>('Indicator Data'!AJ103+'Indicator Data'!AI103*0.5+'Indicator Data'!AH103*0.25)/1000</f>
        <v>0</v>
      </c>
      <c r="AB100" s="83">
        <f>AA100*1000/'Indicator Data'!BC103</f>
        <v>0</v>
      </c>
      <c r="AC100" s="78">
        <f t="shared" si="28"/>
        <v>0</v>
      </c>
      <c r="AD100" s="77" t="str">
        <f>IF('Indicator Data'!AN103="No data","x",ROUND(IF('Indicator Data'!AN103&lt;$AD$194,10,IF('Indicator Data'!AN103&gt;$AD$195,0,($AD$195-'Indicator Data'!AN103)/($AD$195-$AD$194)*10)),1))</f>
        <v>x</v>
      </c>
      <c r="AE100" s="77">
        <f>IF('Indicator Data'!AO103="No data","x",ROUND(IF('Indicator Data'!AO103&gt;$AE$195,10,IF('Indicator Data'!AO103&lt;$AE$194,0,10-($AE$195-'Indicator Data'!AO103)/($AE$195-$AE$194)*10)),1))</f>
        <v>0</v>
      </c>
      <c r="AF100" s="84" t="str">
        <f>IF('Indicator Data'!AP103="No data","x",ROUND(IF('Indicator Data'!AP103&gt;$AF$195,10,IF('Indicator Data'!AP103&lt;$AF$194,0,10-($AF$195-'Indicator Data'!AP103)/($AF$195-$AF$194)*10)),1))</f>
        <v>x</v>
      </c>
      <c r="AG100" s="84" t="str">
        <f>IF('Indicator Data'!AQ103="No data","x",ROUND(IF('Indicator Data'!AQ103&gt;$AG$195,10,IF('Indicator Data'!AQ103&lt;$AG$194,0,10-($AG$195-'Indicator Data'!AQ103)/($AG$195-$AG$194)*10)),1))</f>
        <v>x</v>
      </c>
      <c r="AH100" s="77" t="str">
        <f t="shared" si="29"/>
        <v>x</v>
      </c>
      <c r="AI100" s="78">
        <f t="shared" si="30"/>
        <v>0</v>
      </c>
      <c r="AJ100" s="85">
        <f t="shared" si="31"/>
        <v>0</v>
      </c>
      <c r="AK100" s="86">
        <f t="shared" si="33"/>
        <v>1.2</v>
      </c>
    </row>
    <row r="101" spans="1:37" s="4" customFormat="1" x14ac:dyDescent="0.25">
      <c r="A101" s="131" t="s">
        <v>184</v>
      </c>
      <c r="B101" s="63" t="s">
        <v>183</v>
      </c>
      <c r="C101" s="77">
        <f>ROUND(IF('Indicator Data'!Q104="No data",IF((0.1233*LN('Indicator Data'!BB104)-0.4559)&gt;C$195,0,IF((0.1233*LN('Indicator Data'!BB104)-0.4559)&lt;C$194,10,(C$195-(0.1233*LN('Indicator Data'!BB104)-0.4559))/(C$195-C$194)*10)),IF('Indicator Data'!Q104&gt;C$195,0,IF('Indicator Data'!Q104&lt;C$194,10,(C$195-'Indicator Data'!Q104)/(C$195-C$194)*10))),1)</f>
        <v>1.6</v>
      </c>
      <c r="D101" s="77" t="str">
        <f>IF('Indicator Data'!R104="No data","x",ROUND((IF(LOG('Indicator Data'!R104*1000)&gt;D$195,10,IF(LOG('Indicator Data'!R104*1000)&lt;D$194,0,10-(D$195-LOG('Indicator Data'!R104*1000))/(D$195-D$194)*10))),1))</f>
        <v>x</v>
      </c>
      <c r="E101" s="78">
        <f t="shared" si="19"/>
        <v>1.6</v>
      </c>
      <c r="F101" s="77">
        <f>IF('Indicator Data'!AF104="No data","x",ROUND(IF('Indicator Data'!AF104&gt;F$195,10,IF('Indicator Data'!AF104&lt;F$194,0,10-(F$195-'Indicator Data'!AF104)/(F$195-F$194)*10)),1))</f>
        <v>1.6</v>
      </c>
      <c r="G101" s="77">
        <f>IF('Indicator Data'!AG104="No data","x",ROUND(IF('Indicator Data'!AG104&gt;G$195,10,IF('Indicator Data'!AG104&lt;G$194,0,10-(G$195-'Indicator Data'!AG104)/(G$195-G$194)*10)),1))</f>
        <v>2.5</v>
      </c>
      <c r="H101" s="78">
        <f t="shared" si="20"/>
        <v>2.1</v>
      </c>
      <c r="I101" s="79">
        <f>SUM(IF('Indicator Data'!S104=0,0,'Indicator Data'!S104/1000000),SUM('Indicator Data'!T104:U104))</f>
        <v>0</v>
      </c>
      <c r="J101" s="79">
        <f>I101/'Indicator Data'!BC104*1000000</f>
        <v>0</v>
      </c>
      <c r="K101" s="77">
        <f t="shared" si="21"/>
        <v>0</v>
      </c>
      <c r="L101" s="77" t="str">
        <f>IF('Indicator Data'!V104="No data","x",ROUND(IF('Indicator Data'!V104&gt;L$195,10,IF('Indicator Data'!V104&lt;L$194,0,10-(L$195-'Indicator Data'!V104)/(L$195-L$194)*10)),1))</f>
        <v>x</v>
      </c>
      <c r="M101" s="78">
        <f t="shared" si="22"/>
        <v>0</v>
      </c>
      <c r="N101" s="80">
        <f t="shared" si="23"/>
        <v>1.3</v>
      </c>
      <c r="O101" s="92">
        <f>IF(AND('Indicator Data'!AK104="No data",'Indicator Data'!AL104="No data"),0,SUM('Indicator Data'!AK104:AM104)/1000)</f>
        <v>1.58</v>
      </c>
      <c r="P101" s="77">
        <f t="shared" si="24"/>
        <v>0.7</v>
      </c>
      <c r="Q101" s="81">
        <f>O101*1000/'Indicator Data'!BC104</f>
        <v>5.5875385159992799E-4</v>
      </c>
      <c r="R101" s="77">
        <f t="shared" si="25"/>
        <v>2.8</v>
      </c>
      <c r="S101" s="82">
        <f t="shared" si="26"/>
        <v>1.8</v>
      </c>
      <c r="T101" s="77">
        <f>IF('Indicator Data'!AB104="No data","x",ROUND(IF('Indicator Data'!AB104&gt;T$195,10,IF('Indicator Data'!AB104&lt;T$194,0,10-(T$195-'Indicator Data'!AB104)/(T$195-T$194)*10)),1))</f>
        <v>0.4</v>
      </c>
      <c r="U101" s="77">
        <f>IF('Indicator Data'!AA104="No data","x",ROUND(IF('Indicator Data'!AA104&gt;U$195,10,IF('Indicator Data'!AA104&lt;U$194,0,10-(U$195-'Indicator Data'!AA104)/(U$195-U$194)*10)),1))</f>
        <v>1</v>
      </c>
      <c r="V101" s="77" t="str">
        <f>IF('Indicator Data'!AE104="No data","x",ROUND(IF('Indicator Data'!AE104&gt;V$195,10,IF('Indicator Data'!AE104&lt;V$194,0,10-(V$195-'Indicator Data'!AE104)/(V$195-V$194)*10)),1))</f>
        <v>x</v>
      </c>
      <c r="W101" s="78">
        <f t="shared" si="32"/>
        <v>0.7</v>
      </c>
      <c r="X101" s="77">
        <f>IF('Indicator Data'!W104="No data","x",ROUND(IF('Indicator Data'!W104&gt;X$195,10,IF('Indicator Data'!W104&lt;X$194,0,10-(X$195-'Indicator Data'!W104)/(X$195-X$194)*10)),1))</f>
        <v>0.4</v>
      </c>
      <c r="Y101" s="77" t="str">
        <f>IF('Indicator Data'!X104="No data","x",ROUND(IF('Indicator Data'!X104&gt;Y$195,10,IF('Indicator Data'!X104&lt;Y$194,0,10-(Y$195-'Indicator Data'!X104)/(Y$195-Y$194)*10)),1))</f>
        <v>x</v>
      </c>
      <c r="Z101" s="78">
        <f t="shared" si="27"/>
        <v>0.4</v>
      </c>
      <c r="AA101" s="92">
        <f>('Indicator Data'!AJ104+'Indicator Data'!AI104*0.5+'Indicator Data'!AH104*0.25)/1000</f>
        <v>0</v>
      </c>
      <c r="AB101" s="83">
        <f>AA101*1000/'Indicator Data'!BC104</f>
        <v>0</v>
      </c>
      <c r="AC101" s="78">
        <f t="shared" si="28"/>
        <v>0</v>
      </c>
      <c r="AD101" s="77">
        <f>IF('Indicator Data'!AN104="No data","x",ROUND(IF('Indicator Data'!AN104&lt;$AD$194,10,IF('Indicator Data'!AN104&gt;$AD$195,0,($AD$195-'Indicator Data'!AN104)/($AD$195-$AD$194)*10)),1))</f>
        <v>1.2</v>
      </c>
      <c r="AE101" s="77">
        <f>IF('Indicator Data'!AO104="No data","x",ROUND(IF('Indicator Data'!AO104&gt;$AE$195,10,IF('Indicator Data'!AO104&lt;$AE$194,0,10-($AE$195-'Indicator Data'!AO104)/($AE$195-$AE$194)*10)),1))</f>
        <v>0</v>
      </c>
      <c r="AF101" s="84">
        <f>IF('Indicator Data'!AP104="No data","x",ROUND(IF('Indicator Data'!AP104&gt;$AF$195,10,IF('Indicator Data'!AP104&lt;$AF$194,0,10-($AF$195-'Indicator Data'!AP104)/($AF$195-$AF$194)*10)),1))</f>
        <v>2.8</v>
      </c>
      <c r="AG101" s="84">
        <f>IF('Indicator Data'!AQ104="No data","x",ROUND(IF('Indicator Data'!AQ104&gt;$AG$195,10,IF('Indicator Data'!AQ104&lt;$AG$194,0,10-($AG$195-'Indicator Data'!AQ104)/($AG$195-$AG$194)*10)),1))</f>
        <v>2.8</v>
      </c>
      <c r="AH101" s="77">
        <f t="shared" si="29"/>
        <v>2.8</v>
      </c>
      <c r="AI101" s="78">
        <f t="shared" si="30"/>
        <v>1.3</v>
      </c>
      <c r="AJ101" s="85">
        <f t="shared" si="31"/>
        <v>0.6</v>
      </c>
      <c r="AK101" s="86">
        <f t="shared" si="33"/>
        <v>1.2</v>
      </c>
    </row>
    <row r="102" spans="1:37" s="4" customFormat="1" x14ac:dyDescent="0.25">
      <c r="A102" s="131" t="s">
        <v>186</v>
      </c>
      <c r="B102" s="63" t="s">
        <v>185</v>
      </c>
      <c r="C102" s="77">
        <f>ROUND(IF('Indicator Data'!Q105="No data",IF((0.1233*LN('Indicator Data'!BB105)-0.4559)&gt;C$195,0,IF((0.1233*LN('Indicator Data'!BB105)-0.4559)&lt;C$194,10,(C$195-(0.1233*LN('Indicator Data'!BB105)-0.4559))/(C$195-C$194)*10)),IF('Indicator Data'!Q105&gt;C$195,0,IF('Indicator Data'!Q105&lt;C$194,10,(C$195-'Indicator Data'!Q105)/(C$195-C$194)*10))),1)</f>
        <v>0.8</v>
      </c>
      <c r="D102" s="77" t="str">
        <f>IF('Indicator Data'!R105="No data","x",ROUND((IF(LOG('Indicator Data'!R105*1000)&gt;D$195,10,IF(LOG('Indicator Data'!R105*1000)&lt;D$194,0,10-(D$195-LOG('Indicator Data'!R105*1000))/(D$195-D$194)*10))),1))</f>
        <v>x</v>
      </c>
      <c r="E102" s="78">
        <f t="shared" si="19"/>
        <v>0.8</v>
      </c>
      <c r="F102" s="77">
        <f>IF('Indicator Data'!AF105="No data","x",ROUND(IF('Indicator Data'!AF105&gt;F$195,10,IF('Indicator Data'!AF105&lt;F$194,0,10-(F$195-'Indicator Data'!AF105)/(F$195-F$194)*10)),1))</f>
        <v>1</v>
      </c>
      <c r="G102" s="77">
        <f>IF('Indicator Data'!AG105="No data","x",ROUND(IF('Indicator Data'!AG105&gt;G$195,10,IF('Indicator Data'!AG105&lt;G$194,0,10-(G$195-'Indicator Data'!AG105)/(G$195-G$194)*10)),1))</f>
        <v>2.4</v>
      </c>
      <c r="H102" s="78">
        <f t="shared" si="20"/>
        <v>1.7</v>
      </c>
      <c r="I102" s="79">
        <f>SUM(IF('Indicator Data'!S105=0,0,'Indicator Data'!S105/1000000),SUM('Indicator Data'!T105:U105))</f>
        <v>0</v>
      </c>
      <c r="J102" s="79">
        <f>I102/'Indicator Data'!BC105*1000000</f>
        <v>0</v>
      </c>
      <c r="K102" s="77">
        <f t="shared" si="21"/>
        <v>0</v>
      </c>
      <c r="L102" s="77" t="str">
        <f>IF('Indicator Data'!V105="No data","x",ROUND(IF('Indicator Data'!V105&gt;L$195,10,IF('Indicator Data'!V105&lt;L$194,0,10-(L$195-'Indicator Data'!V105)/(L$195-L$194)*10)),1))</f>
        <v>x</v>
      </c>
      <c r="M102" s="78">
        <f t="shared" si="22"/>
        <v>0</v>
      </c>
      <c r="N102" s="80">
        <f t="shared" si="23"/>
        <v>0.8</v>
      </c>
      <c r="O102" s="92">
        <f>IF(AND('Indicator Data'!AK105="No data",'Indicator Data'!AL105="No data"),0,SUM('Indicator Data'!AK105:AM105)/1000)</f>
        <v>2.0459999999999998</v>
      </c>
      <c r="P102" s="77">
        <f t="shared" si="24"/>
        <v>1</v>
      </c>
      <c r="Q102" s="81">
        <f>O102*1000/'Indicator Data'!BC105</f>
        <v>3.4131343950861539E-3</v>
      </c>
      <c r="R102" s="77">
        <f t="shared" si="25"/>
        <v>4.3</v>
      </c>
      <c r="S102" s="82">
        <f t="shared" si="26"/>
        <v>2.7</v>
      </c>
      <c r="T102" s="77" t="str">
        <f>IF('Indicator Data'!AB105="No data","x",ROUND(IF('Indicator Data'!AB105&gt;T$195,10,IF('Indicator Data'!AB105&lt;T$194,0,10-(T$195-'Indicator Data'!AB105)/(T$195-T$194)*10)),1))</f>
        <v>x</v>
      </c>
      <c r="U102" s="77">
        <f>IF('Indicator Data'!AA105="No data","x",ROUND(IF('Indicator Data'!AA105&gt;U$195,10,IF('Indicator Data'!AA105&lt;U$194,0,10-(U$195-'Indicator Data'!AA105)/(U$195-U$194)*10)),1))</f>
        <v>0.1</v>
      </c>
      <c r="V102" s="77" t="str">
        <f>IF('Indicator Data'!AE105="No data","x",ROUND(IF('Indicator Data'!AE105&gt;V$195,10,IF('Indicator Data'!AE105&lt;V$194,0,10-(V$195-'Indicator Data'!AE105)/(V$195-V$194)*10)),1))</f>
        <v>x</v>
      </c>
      <c r="W102" s="78">
        <f t="shared" si="32"/>
        <v>0.1</v>
      </c>
      <c r="X102" s="77">
        <f>IF('Indicator Data'!W105="No data","x",ROUND(IF('Indicator Data'!W105&gt;X$195,10,IF('Indicator Data'!W105&lt;X$194,0,10-(X$195-'Indicator Data'!W105)/(X$195-X$194)*10)),1))</f>
        <v>0.2</v>
      </c>
      <c r="Y102" s="77" t="str">
        <f>IF('Indicator Data'!X105="No data","x",ROUND(IF('Indicator Data'!X105&gt;Y$195,10,IF('Indicator Data'!X105&lt;Y$194,0,10-(Y$195-'Indicator Data'!X105)/(Y$195-Y$194)*10)),1))</f>
        <v>x</v>
      </c>
      <c r="Z102" s="78">
        <f t="shared" si="27"/>
        <v>0.2</v>
      </c>
      <c r="AA102" s="92">
        <f>('Indicator Data'!AJ105+'Indicator Data'!AI105*0.5+'Indicator Data'!AH105*0.25)/1000</f>
        <v>0</v>
      </c>
      <c r="AB102" s="83">
        <f>AA102*1000/'Indicator Data'!BC105</f>
        <v>0</v>
      </c>
      <c r="AC102" s="78">
        <f t="shared" si="28"/>
        <v>0</v>
      </c>
      <c r="AD102" s="77">
        <f>IF('Indicator Data'!AN105="No data","x",ROUND(IF('Indicator Data'!AN105&lt;$AD$194,10,IF('Indicator Data'!AN105&gt;$AD$195,0,($AD$195-'Indicator Data'!AN105)/($AD$195-$AD$194)*10)),1))</f>
        <v>1.6</v>
      </c>
      <c r="AE102" s="77">
        <f>IF('Indicator Data'!AO105="No data","x",ROUND(IF('Indicator Data'!AO105&gt;$AE$195,10,IF('Indicator Data'!AO105&lt;$AE$194,0,10-($AE$195-'Indicator Data'!AO105)/($AE$195-$AE$194)*10)),1))</f>
        <v>0</v>
      </c>
      <c r="AF102" s="84">
        <f>IF('Indicator Data'!AP105="No data","x",ROUND(IF('Indicator Data'!AP105&gt;$AF$195,10,IF('Indicator Data'!AP105&lt;$AF$194,0,10-($AF$195-'Indicator Data'!AP105)/($AF$195-$AF$194)*10)),1))</f>
        <v>0.3</v>
      </c>
      <c r="AG102" s="84">
        <f>IF('Indicator Data'!AQ105="No data","x",ROUND(IF('Indicator Data'!AQ105&gt;$AG$195,10,IF('Indicator Data'!AQ105&lt;$AG$194,0,10-($AG$195-'Indicator Data'!AQ105)/($AG$195-$AG$194)*10)),1))</f>
        <v>4.5</v>
      </c>
      <c r="AH102" s="77">
        <f t="shared" si="29"/>
        <v>1.1000000000000001</v>
      </c>
      <c r="AI102" s="78">
        <f t="shared" si="30"/>
        <v>0.9</v>
      </c>
      <c r="AJ102" s="85">
        <f t="shared" si="31"/>
        <v>0.3</v>
      </c>
      <c r="AK102" s="86">
        <f t="shared" si="33"/>
        <v>1.6</v>
      </c>
    </row>
    <row r="103" spans="1:37" s="4" customFormat="1" x14ac:dyDescent="0.25">
      <c r="A103" s="131" t="s">
        <v>189</v>
      </c>
      <c r="B103" s="63" t="s">
        <v>188</v>
      </c>
      <c r="C103" s="77">
        <f>ROUND(IF('Indicator Data'!Q106="No data",IF((0.1233*LN('Indicator Data'!BB106)-0.4559)&gt;C$195,0,IF((0.1233*LN('Indicator Data'!BB106)-0.4559)&lt;C$194,10,(C$195-(0.1233*LN('Indicator Data'!BB106)-0.4559))/(C$195-C$194)*10)),IF('Indicator Data'!Q106&gt;C$195,0,IF('Indicator Data'!Q106&lt;C$194,10,(C$195-'Indicator Data'!Q106)/(C$195-C$194)*10))),1)</f>
        <v>6.7</v>
      </c>
      <c r="D103" s="77">
        <f>IF('Indicator Data'!R106="No data","x",ROUND((IF(LOG('Indicator Data'!R106*1000)&gt;D$195,10,IF(LOG('Indicator Data'!R106*1000)&lt;D$194,0,10-(D$195-LOG('Indicator Data'!R106*1000))/(D$195-D$194)*10))),1))</f>
        <v>9.6999999999999993</v>
      </c>
      <c r="E103" s="78">
        <f t="shared" si="19"/>
        <v>8.6</v>
      </c>
      <c r="F103" s="77" t="str">
        <f>IF('Indicator Data'!AF106="No data","x",ROUND(IF('Indicator Data'!AF106&gt;F$195,10,IF('Indicator Data'!AF106&lt;F$194,0,10-(F$195-'Indicator Data'!AF106)/(F$195-F$194)*10)),1))</f>
        <v>x</v>
      </c>
      <c r="G103" s="77">
        <f>IF('Indicator Data'!AG106="No data","x",ROUND(IF('Indicator Data'!AG106&gt;G$195,10,IF('Indicator Data'!AG106&lt;G$194,0,10-(G$195-'Indicator Data'!AG106)/(G$195-G$194)*10)),1))</f>
        <v>3.9</v>
      </c>
      <c r="H103" s="78">
        <f t="shared" si="20"/>
        <v>3.9</v>
      </c>
      <c r="I103" s="79">
        <f>SUM(IF('Indicator Data'!S106=0,0,'Indicator Data'!S106/1000000),SUM('Indicator Data'!T106:U106))</f>
        <v>725.56530699999996</v>
      </c>
      <c r="J103" s="79">
        <f>I103/'Indicator Data'!BC106*1000000</f>
        <v>28.37465323858812</v>
      </c>
      <c r="K103" s="77">
        <f t="shared" si="21"/>
        <v>0.6</v>
      </c>
      <c r="L103" s="77">
        <f>IF('Indicator Data'!V106="No data","x",ROUND(IF('Indicator Data'!V106&gt;L$195,10,IF('Indicator Data'!V106&lt;L$194,0,10-(L$195-'Indicator Data'!V106)/(L$195-L$194)*10)),1))</f>
        <v>4.3</v>
      </c>
      <c r="M103" s="78">
        <f t="shared" si="22"/>
        <v>2.5</v>
      </c>
      <c r="N103" s="80">
        <f t="shared" si="23"/>
        <v>5.9</v>
      </c>
      <c r="O103" s="92">
        <f>IF(AND('Indicator Data'!AK106="No data",'Indicator Data'!AL106="No data"),0,SUM('Indicator Data'!AK106:AM106)/1000)</f>
        <v>4.2999999999999997E-2</v>
      </c>
      <c r="P103" s="77">
        <f t="shared" si="24"/>
        <v>0</v>
      </c>
      <c r="Q103" s="81">
        <f>O103*1000/'Indicator Data'!BC106</f>
        <v>1.6815992681679984E-6</v>
      </c>
      <c r="R103" s="77">
        <f t="shared" si="25"/>
        <v>0</v>
      </c>
      <c r="S103" s="82">
        <f t="shared" si="26"/>
        <v>0</v>
      </c>
      <c r="T103" s="77">
        <f>IF('Indicator Data'!AB106="No data","x",ROUND(IF('Indicator Data'!AB106&gt;T$195,10,IF('Indicator Data'!AB106&lt;T$194,0,10-(T$195-'Indicator Data'!AB106)/(T$195-T$194)*10)),1))</f>
        <v>0.4</v>
      </c>
      <c r="U103" s="77">
        <f>IF('Indicator Data'!AA106="No data","x",ROUND(IF('Indicator Data'!AA106&gt;U$195,10,IF('Indicator Data'!AA106&lt;U$194,0,10-(U$195-'Indicator Data'!AA106)/(U$195-U$194)*10)),1))</f>
        <v>4.3</v>
      </c>
      <c r="V103" s="77">
        <f>IF('Indicator Data'!AE106="No data","x",ROUND(IF('Indicator Data'!AE106&gt;V$195,10,IF('Indicator Data'!AE106&lt;V$194,0,10-(V$195-'Indicator Data'!AE106)/(V$195-V$194)*10)),1))</f>
        <v>3.4</v>
      </c>
      <c r="W103" s="78">
        <f t="shared" si="32"/>
        <v>2.7</v>
      </c>
      <c r="X103" s="77">
        <f>IF('Indicator Data'!W106="No data","x",ROUND(IF('Indicator Data'!W106&gt;X$195,10,IF('Indicator Data'!W106&lt;X$194,0,10-(X$195-'Indicator Data'!W106)/(X$195-X$194)*10)),1))</f>
        <v>3.6</v>
      </c>
      <c r="Y103" s="77" t="str">
        <f>IF('Indicator Data'!X106="No data","x",ROUND(IF('Indicator Data'!X106&gt;Y$195,10,IF('Indicator Data'!X106&lt;Y$194,0,10-(Y$195-'Indicator Data'!X106)/(Y$195-Y$194)*10)),1))</f>
        <v>x</v>
      </c>
      <c r="Z103" s="78">
        <f t="shared" si="27"/>
        <v>3.6</v>
      </c>
      <c r="AA103" s="92">
        <f>('Indicator Data'!AJ106+'Indicator Data'!AI106*0.5+'Indicator Data'!AH106*0.25)/1000</f>
        <v>664.31849999999997</v>
      </c>
      <c r="AB103" s="83">
        <f>AA103*1000/'Indicator Data'!BC106</f>
        <v>2.5979476823964245E-2</v>
      </c>
      <c r="AC103" s="78">
        <f t="shared" si="28"/>
        <v>2.6</v>
      </c>
      <c r="AD103" s="77">
        <f>IF('Indicator Data'!AN106="No data","x",ROUND(IF('Indicator Data'!AN106&lt;$AD$194,10,IF('Indicator Data'!AN106&gt;$AD$195,0,($AD$195-'Indicator Data'!AN106)/($AD$195-$AD$194)*10)),1))</f>
        <v>8</v>
      </c>
      <c r="AE103" s="77">
        <f>IF('Indicator Data'!AO106="No data","x",ROUND(IF('Indicator Data'!AO106&gt;$AE$195,10,IF('Indicator Data'!AO106&lt;$AE$194,0,10-($AE$195-'Indicator Data'!AO106)/($AE$195-$AE$194)*10)),1))</f>
        <v>10</v>
      </c>
      <c r="AF103" s="84">
        <f>IF('Indicator Data'!AP106="No data","x",ROUND(IF('Indicator Data'!AP106&gt;$AF$195,10,IF('Indicator Data'!AP106&lt;$AF$194,0,10-($AF$195-'Indicator Data'!AP106)/($AF$195-$AF$194)*10)),1))</f>
        <v>6.7</v>
      </c>
      <c r="AG103" s="84">
        <f>IF('Indicator Data'!AQ106="No data","x",ROUND(IF('Indicator Data'!AQ106&gt;$AG$195,10,IF('Indicator Data'!AQ106&lt;$AG$194,0,10-($AG$195-'Indicator Data'!AQ106)/($AG$195-$AG$194)*10)),1))</f>
        <v>1.8</v>
      </c>
      <c r="AH103" s="77">
        <f t="shared" si="29"/>
        <v>5.7</v>
      </c>
      <c r="AI103" s="78">
        <f t="shared" si="30"/>
        <v>7.9</v>
      </c>
      <c r="AJ103" s="85">
        <f t="shared" si="31"/>
        <v>4.7</v>
      </c>
      <c r="AK103" s="86">
        <f t="shared" si="33"/>
        <v>2.7</v>
      </c>
    </row>
    <row r="104" spans="1:37" s="4" customFormat="1" x14ac:dyDescent="0.25">
      <c r="A104" s="131" t="s">
        <v>191</v>
      </c>
      <c r="B104" s="63" t="s">
        <v>190</v>
      </c>
      <c r="C104" s="77">
        <f>ROUND(IF('Indicator Data'!Q107="No data",IF((0.1233*LN('Indicator Data'!BB107)-0.4559)&gt;C$195,0,IF((0.1233*LN('Indicator Data'!BB107)-0.4559)&lt;C$194,10,(C$195-(0.1233*LN('Indicator Data'!BB107)-0.4559))/(C$195-C$194)*10)),IF('Indicator Data'!Q107&gt;C$195,0,IF('Indicator Data'!Q107&lt;C$194,10,(C$195-'Indicator Data'!Q107)/(C$195-C$194)*10))),1)</f>
        <v>7.3</v>
      </c>
      <c r="D104" s="77">
        <f>IF('Indicator Data'!R107="No data","x",ROUND((IF(LOG('Indicator Data'!R107*1000)&gt;D$195,10,IF(LOG('Indicator Data'!R107*1000)&lt;D$194,0,10-(D$195-LOG('Indicator Data'!R107*1000))/(D$195-D$194)*10))),1))</f>
        <v>9</v>
      </c>
      <c r="E104" s="78">
        <f t="shared" si="19"/>
        <v>8.3000000000000007</v>
      </c>
      <c r="F104" s="77">
        <f>IF('Indicator Data'!AF107="No data","x",ROUND(IF('Indicator Data'!AF107&gt;F$195,10,IF('Indicator Data'!AF107&lt;F$194,0,10-(F$195-'Indicator Data'!AF107)/(F$195-F$194)*10)),1))</f>
        <v>8.1999999999999993</v>
      </c>
      <c r="G104" s="77">
        <f>IF('Indicator Data'!AG107="No data","x",ROUND(IF('Indicator Data'!AG107&gt;G$195,10,IF('Indicator Data'!AG107&lt;G$194,0,10-(G$195-'Indicator Data'!AG107)/(G$195-G$194)*10)),1))</f>
        <v>5.3</v>
      </c>
      <c r="H104" s="78">
        <f t="shared" si="20"/>
        <v>6.8</v>
      </c>
      <c r="I104" s="79">
        <f>SUM(IF('Indicator Data'!S107=0,0,'Indicator Data'!S107/1000000),SUM('Indicator Data'!T107:U107))</f>
        <v>1497.575636</v>
      </c>
      <c r="J104" s="79">
        <f>I104/'Indicator Data'!BC107*1000000</f>
        <v>80.419249940823022</v>
      </c>
      <c r="K104" s="77">
        <f t="shared" si="21"/>
        <v>1.6</v>
      </c>
      <c r="L104" s="77">
        <f>IF('Indicator Data'!V107="No data","x",ROUND(IF('Indicator Data'!V107&gt;L$195,10,IF('Indicator Data'!V107&lt;L$194,0,10-(L$195-'Indicator Data'!V107)/(L$195-L$194)*10)),1))</f>
        <v>10</v>
      </c>
      <c r="M104" s="78">
        <f t="shared" si="22"/>
        <v>5.8</v>
      </c>
      <c r="N104" s="80">
        <f t="shared" si="23"/>
        <v>7.3</v>
      </c>
      <c r="O104" s="92">
        <f>IF(AND('Indicator Data'!AK107="No data",'Indicator Data'!AL107="No data"),0,SUM('Indicator Data'!AK107:AM107)/1000)</f>
        <v>10.946</v>
      </c>
      <c r="P104" s="77">
        <f t="shared" si="24"/>
        <v>3.5</v>
      </c>
      <c r="Q104" s="81">
        <f>O104*1000/'Indicator Data'!BC107</f>
        <v>5.8779609436184009E-4</v>
      </c>
      <c r="R104" s="77">
        <f t="shared" si="25"/>
        <v>2.8</v>
      </c>
      <c r="S104" s="82">
        <f t="shared" si="26"/>
        <v>3.2</v>
      </c>
      <c r="T104" s="77">
        <f>IF('Indicator Data'!AB107="No data","x",ROUND(IF('Indicator Data'!AB107&gt;T$195,10,IF('Indicator Data'!AB107&lt;T$194,0,10-(T$195-'Indicator Data'!AB107)/(T$195-T$194)*10)),1))</f>
        <v>10</v>
      </c>
      <c r="U104" s="77">
        <f>IF('Indicator Data'!AA107="No data","x",ROUND(IF('Indicator Data'!AA107&gt;U$195,10,IF('Indicator Data'!AA107&lt;U$194,0,10-(U$195-'Indicator Data'!AA107)/(U$195-U$194)*10)),1))</f>
        <v>2.9</v>
      </c>
      <c r="V104" s="77">
        <f>IF('Indicator Data'!AE107="No data","x",ROUND(IF('Indicator Data'!AE107&gt;V$195,10,IF('Indicator Data'!AE107&lt;V$194,0,10-(V$195-'Indicator Data'!AE107)/(V$195-V$194)*10)),1))</f>
        <v>5.3</v>
      </c>
      <c r="W104" s="78">
        <f t="shared" si="32"/>
        <v>6.1</v>
      </c>
      <c r="X104" s="77">
        <f>IF('Indicator Data'!W107="No data","x",ROUND(IF('Indicator Data'!W107&gt;X$195,10,IF('Indicator Data'!W107&lt;X$194,0,10-(X$195-'Indicator Data'!W107)/(X$195-X$194)*10)),1))</f>
        <v>4.2</v>
      </c>
      <c r="Y104" s="77">
        <f>IF('Indicator Data'!X107="No data","x",ROUND(IF('Indicator Data'!X107&gt;Y$195,10,IF('Indicator Data'!X107&lt;Y$194,0,10-(Y$195-'Indicator Data'!X107)/(Y$195-Y$194)*10)),1))</f>
        <v>3.7</v>
      </c>
      <c r="Z104" s="78">
        <f t="shared" si="27"/>
        <v>4</v>
      </c>
      <c r="AA104" s="92">
        <f>('Indicator Data'!AJ107+'Indicator Data'!AI107*0.5+'Indicator Data'!AH107*0.25)/1000</f>
        <v>29.3855</v>
      </c>
      <c r="AB104" s="83">
        <f>AA104*1000/'Indicator Data'!BC107</f>
        <v>1.5779903280531565E-3</v>
      </c>
      <c r="AC104" s="78">
        <f t="shared" si="28"/>
        <v>0.2</v>
      </c>
      <c r="AD104" s="77">
        <f>IF('Indicator Data'!AN107="No data","x",ROUND(IF('Indicator Data'!AN107&lt;$AD$194,10,IF('Indicator Data'!AN107&gt;$AD$195,0,($AD$195-'Indicator Data'!AN107)/($AD$195-$AD$194)*10)),1))</f>
        <v>6</v>
      </c>
      <c r="AE104" s="77">
        <f>IF('Indicator Data'!AO107="No data","x",ROUND(IF('Indicator Data'!AO107&gt;$AE$195,10,IF('Indicator Data'!AO107&lt;$AE$194,0,10-($AE$195-'Indicator Data'!AO107)/($AE$195-$AE$194)*10)),1))</f>
        <v>7</v>
      </c>
      <c r="AF104" s="84">
        <f>IF('Indicator Data'!AP107="No data","x",ROUND(IF('Indicator Data'!AP107&gt;$AF$195,10,IF('Indicator Data'!AP107&lt;$AF$194,0,10-($AF$195-'Indicator Data'!AP107)/($AF$195-$AF$194)*10)),1))</f>
        <v>7.4</v>
      </c>
      <c r="AG104" s="84">
        <f>IF('Indicator Data'!AQ107="No data","x",ROUND(IF('Indicator Data'!AQ107&gt;$AG$195,10,IF('Indicator Data'!AQ107&lt;$AG$194,0,10-($AG$195-'Indicator Data'!AQ107)/($AG$195-$AG$194)*10)),1))</f>
        <v>10</v>
      </c>
      <c r="AH104" s="77">
        <f t="shared" si="29"/>
        <v>7.9</v>
      </c>
      <c r="AI104" s="78">
        <f t="shared" si="30"/>
        <v>7</v>
      </c>
      <c r="AJ104" s="85">
        <f t="shared" si="31"/>
        <v>4.8</v>
      </c>
      <c r="AK104" s="86">
        <f t="shared" si="33"/>
        <v>4</v>
      </c>
    </row>
    <row r="105" spans="1:37" s="4" customFormat="1" x14ac:dyDescent="0.25">
      <c r="A105" s="131" t="s">
        <v>193</v>
      </c>
      <c r="B105" s="63" t="s">
        <v>192</v>
      </c>
      <c r="C105" s="77">
        <f>ROUND(IF('Indicator Data'!Q108="No data",IF((0.1233*LN('Indicator Data'!BB108)-0.4559)&gt;C$195,0,IF((0.1233*LN('Indicator Data'!BB108)-0.4559)&lt;C$194,10,(C$195-(0.1233*LN('Indicator Data'!BB108)-0.4559))/(C$195-C$194)*10)),IF('Indicator Data'!Q108&gt;C$195,0,IF('Indicator Data'!Q108&lt;C$194,10,(C$195-'Indicator Data'!Q108)/(C$195-C$194)*10))),1)</f>
        <v>2.5</v>
      </c>
      <c r="D105" s="77" t="str">
        <f>IF('Indicator Data'!R108="No data","x",ROUND((IF(LOG('Indicator Data'!R108*1000)&gt;D$195,10,IF(LOG('Indicator Data'!R108*1000)&lt;D$194,0,10-(D$195-LOG('Indicator Data'!R108*1000))/(D$195-D$194)*10))),1))</f>
        <v>x</v>
      </c>
      <c r="E105" s="78">
        <f t="shared" si="19"/>
        <v>2.5</v>
      </c>
      <c r="F105" s="77">
        <f>IF('Indicator Data'!AF108="No data","x",ROUND(IF('Indicator Data'!AF108&gt;F$195,10,IF('Indicator Data'!AF108&lt;F$194,0,10-(F$195-'Indicator Data'!AF108)/(F$195-F$194)*10)),1))</f>
        <v>3.9</v>
      </c>
      <c r="G105" s="77">
        <f>IF('Indicator Data'!AG108="No data","x",ROUND(IF('Indicator Data'!AG108&gt;G$195,10,IF('Indicator Data'!AG108&lt;G$194,0,10-(G$195-'Indicator Data'!AG108)/(G$195-G$194)*10)),1))</f>
        <v>5.3</v>
      </c>
      <c r="H105" s="78">
        <f t="shared" si="20"/>
        <v>4.5999999999999996</v>
      </c>
      <c r="I105" s="79">
        <f>SUM(IF('Indicator Data'!S108=0,0,'Indicator Data'!S108/1000000),SUM('Indicator Data'!T108:U108))</f>
        <v>-78.87726099999999</v>
      </c>
      <c r="J105" s="79">
        <f>I105/'Indicator Data'!BC108*1000000</f>
        <v>-2.4942006871685609</v>
      </c>
      <c r="K105" s="77">
        <f t="shared" si="21"/>
        <v>0</v>
      </c>
      <c r="L105" s="77">
        <f>IF('Indicator Data'!V108="No data","x",ROUND(IF('Indicator Data'!V108&gt;L$195,10,IF('Indicator Data'!V108&lt;L$194,0,10-(L$195-'Indicator Data'!V108)/(L$195-L$194)*10)),1))</f>
        <v>0</v>
      </c>
      <c r="M105" s="78">
        <f t="shared" si="22"/>
        <v>0</v>
      </c>
      <c r="N105" s="80">
        <f t="shared" si="23"/>
        <v>2.4</v>
      </c>
      <c r="O105" s="92">
        <f>IF(AND('Indicator Data'!AK108="No data",'Indicator Data'!AL108="No data"),0,SUM('Indicator Data'!AK108:AM108)/1000)</f>
        <v>103.839</v>
      </c>
      <c r="P105" s="77">
        <f t="shared" si="24"/>
        <v>6.7</v>
      </c>
      <c r="Q105" s="81">
        <f>O105*1000/'Indicator Data'!BC108</f>
        <v>3.2835230568528015E-3</v>
      </c>
      <c r="R105" s="77">
        <f t="shared" si="25"/>
        <v>4.3</v>
      </c>
      <c r="S105" s="82">
        <f t="shared" si="26"/>
        <v>5.5</v>
      </c>
      <c r="T105" s="77">
        <f>IF('Indicator Data'!AB108="No data","x",ROUND(IF('Indicator Data'!AB108&gt;T$195,10,IF('Indicator Data'!AB108&lt;T$194,0,10-(T$195-'Indicator Data'!AB108)/(T$195-T$194)*10)),1))</f>
        <v>0.8</v>
      </c>
      <c r="U105" s="77">
        <f>IF('Indicator Data'!AA108="No data","x",ROUND(IF('Indicator Data'!AA108&gt;U$195,10,IF('Indicator Data'!AA108&lt;U$194,0,10-(U$195-'Indicator Data'!AA108)/(U$195-U$194)*10)),1))</f>
        <v>1.7</v>
      </c>
      <c r="V105" s="77">
        <f>IF('Indicator Data'!AE108="No data","x",ROUND(IF('Indicator Data'!AE108&gt;V$195,10,IF('Indicator Data'!AE108&lt;V$194,0,10-(V$195-'Indicator Data'!AE108)/(V$195-V$194)*10)),1))</f>
        <v>0.1</v>
      </c>
      <c r="W105" s="78">
        <f t="shared" si="32"/>
        <v>0.9</v>
      </c>
      <c r="X105" s="77">
        <f>IF('Indicator Data'!W108="No data","x",ROUND(IF('Indicator Data'!W108&gt;X$195,10,IF('Indicator Data'!W108&lt;X$194,0,10-(X$195-'Indicator Data'!W108)/(X$195-X$194)*10)),1))</f>
        <v>0.6</v>
      </c>
      <c r="Y105" s="77">
        <f>IF('Indicator Data'!X108="No data","x",ROUND(IF('Indicator Data'!X108&gt;Y$195,10,IF('Indicator Data'!X108&lt;Y$194,0,10-(Y$195-'Indicator Data'!X108)/(Y$195-Y$194)*10)),1))</f>
        <v>3</v>
      </c>
      <c r="Z105" s="78">
        <f t="shared" si="27"/>
        <v>1.8</v>
      </c>
      <c r="AA105" s="92">
        <f>('Indicator Data'!AJ108+'Indicator Data'!AI108*0.5+'Indicator Data'!AH108*0.25)/1000</f>
        <v>36.063749999999999</v>
      </c>
      <c r="AB105" s="83">
        <f>AA105*1000/'Indicator Data'!BC108</f>
        <v>1.1403822710308769E-3</v>
      </c>
      <c r="AC105" s="78">
        <f t="shared" si="28"/>
        <v>0.1</v>
      </c>
      <c r="AD105" s="77">
        <f>IF('Indicator Data'!AN108="No data","x",ROUND(IF('Indicator Data'!AN108&lt;$AD$194,10,IF('Indicator Data'!AN108&gt;$AD$195,0,($AD$195-'Indicator Data'!AN108)/($AD$195-$AD$194)*10)),1))</f>
        <v>3.1</v>
      </c>
      <c r="AE105" s="77">
        <f>IF('Indicator Data'!AO108="No data","x",ROUND(IF('Indicator Data'!AO108&gt;$AE$195,10,IF('Indicator Data'!AO108&lt;$AE$194,0,10-($AE$195-'Indicator Data'!AO108)/($AE$195-$AE$194)*10)),1))</f>
        <v>0</v>
      </c>
      <c r="AF105" s="84">
        <f>IF('Indicator Data'!AP108="No data","x",ROUND(IF('Indicator Data'!AP108&gt;$AF$195,10,IF('Indicator Data'!AP108&lt;$AF$194,0,10-($AF$195-'Indicator Data'!AP108)/($AF$195-$AF$194)*10)),1))</f>
        <v>2.1</v>
      </c>
      <c r="AG105" s="84">
        <f>IF('Indicator Data'!AQ108="No data","x",ROUND(IF('Indicator Data'!AQ108&gt;$AG$195,10,IF('Indicator Data'!AQ108&lt;$AG$194,0,10-($AG$195-'Indicator Data'!AQ108)/($AG$195-$AG$194)*10)),1))</f>
        <v>2.2000000000000002</v>
      </c>
      <c r="AH105" s="77">
        <f t="shared" si="29"/>
        <v>2.1</v>
      </c>
      <c r="AI105" s="78">
        <f t="shared" si="30"/>
        <v>1.7</v>
      </c>
      <c r="AJ105" s="85">
        <f t="shared" si="31"/>
        <v>1.1000000000000001</v>
      </c>
      <c r="AK105" s="86">
        <f t="shared" si="33"/>
        <v>3.6</v>
      </c>
    </row>
    <row r="106" spans="1:37" s="4" customFormat="1" x14ac:dyDescent="0.25">
      <c r="A106" s="131" t="s">
        <v>195</v>
      </c>
      <c r="B106" s="63" t="s">
        <v>194</v>
      </c>
      <c r="C106" s="77">
        <f>ROUND(IF('Indicator Data'!Q109="No data",IF((0.1233*LN('Indicator Data'!BB109)-0.4559)&gt;C$195,0,IF((0.1233*LN('Indicator Data'!BB109)-0.4559)&lt;C$194,10,(C$195-(0.1233*LN('Indicator Data'!BB109)-0.4559))/(C$195-C$194)*10)),IF('Indicator Data'!Q109&gt;C$195,0,IF('Indicator Data'!Q109&lt;C$194,10,(C$195-'Indicator Data'!Q109)/(C$195-C$194)*10))),1)</f>
        <v>3.8</v>
      </c>
      <c r="D106" s="77">
        <f>IF('Indicator Data'!R109="No data","x",ROUND((IF(LOG('Indicator Data'!R109*1000)&gt;D$195,10,IF(LOG('Indicator Data'!R109*1000)&lt;D$194,0,10-(D$195-LOG('Indicator Data'!R109*1000))/(D$195-D$194)*10))),1))</f>
        <v>3.2</v>
      </c>
      <c r="E106" s="78">
        <f t="shared" si="19"/>
        <v>3.5</v>
      </c>
      <c r="F106" s="77">
        <f>IF('Indicator Data'!AF109="No data","x",ROUND(IF('Indicator Data'!AF109&gt;F$195,10,IF('Indicator Data'!AF109&lt;F$194,0,10-(F$195-'Indicator Data'!AF109)/(F$195-F$194)*10)),1))</f>
        <v>4.2</v>
      </c>
      <c r="G106" s="77">
        <f>IF('Indicator Data'!AG109="No data","x",ROUND(IF('Indicator Data'!AG109&gt;G$195,10,IF('Indicator Data'!AG109&lt;G$194,0,10-(G$195-'Indicator Data'!AG109)/(G$195-G$194)*10)),1))</f>
        <v>2.9</v>
      </c>
      <c r="H106" s="78">
        <f t="shared" si="20"/>
        <v>3.6</v>
      </c>
      <c r="I106" s="79">
        <f>SUM(IF('Indicator Data'!S109=0,0,'Indicator Data'!S109/1000000),SUM('Indicator Data'!T109:U109))</f>
        <v>30.262182000000003</v>
      </c>
      <c r="J106" s="79">
        <f>I106/'Indicator Data'!BC109*1000000</f>
        <v>69.356179955538238</v>
      </c>
      <c r="K106" s="77">
        <f t="shared" si="21"/>
        <v>1.4</v>
      </c>
      <c r="L106" s="77">
        <f>IF('Indicator Data'!V109="No data","x",ROUND(IF('Indicator Data'!V109&gt;L$195,10,IF('Indicator Data'!V109&lt;L$194,0,10-(L$195-'Indicator Data'!V109)/(L$195-L$194)*10)),1))</f>
        <v>0.4</v>
      </c>
      <c r="M106" s="78">
        <f t="shared" si="22"/>
        <v>0.9</v>
      </c>
      <c r="N106" s="80">
        <f t="shared" si="23"/>
        <v>2.9</v>
      </c>
      <c r="O106" s="92">
        <f>IF(AND('Indicator Data'!AK109="No data",'Indicator Data'!AL109="No data"),0,SUM('Indicator Data'!AK109:AM109)/1000)</f>
        <v>0</v>
      </c>
      <c r="P106" s="77">
        <f t="shared" si="24"/>
        <v>0</v>
      </c>
      <c r="Q106" s="81">
        <f>O106*1000/'Indicator Data'!BC109</f>
        <v>0</v>
      </c>
      <c r="R106" s="77">
        <f t="shared" si="25"/>
        <v>0</v>
      </c>
      <c r="S106" s="82">
        <f t="shared" si="26"/>
        <v>0</v>
      </c>
      <c r="T106" s="77">
        <f>IF('Indicator Data'!AB109="No data","x",ROUND(IF('Indicator Data'!AB109&gt;T$195,10,IF('Indicator Data'!AB109&lt;T$194,0,10-(T$195-'Indicator Data'!AB109)/(T$195-T$194)*10)),1))</f>
        <v>0.2</v>
      </c>
      <c r="U106" s="77">
        <f>IF('Indicator Data'!AA109="No data","x",ROUND(IF('Indicator Data'!AA109&gt;U$195,10,IF('Indicator Data'!AA109&lt;U$194,0,10-(U$195-'Indicator Data'!AA109)/(U$195-U$194)*10)),1))</f>
        <v>0.9</v>
      </c>
      <c r="V106" s="77" t="str">
        <f>IF('Indicator Data'!AE109="No data","x",ROUND(IF('Indicator Data'!AE109&gt;V$195,10,IF('Indicator Data'!AE109&lt;V$194,0,10-(V$195-'Indicator Data'!AE109)/(V$195-V$194)*10)),1))</f>
        <v>x</v>
      </c>
      <c r="W106" s="78">
        <f t="shared" si="32"/>
        <v>0.6</v>
      </c>
      <c r="X106" s="77">
        <f>IF('Indicator Data'!W109="No data","x",ROUND(IF('Indicator Data'!W109&gt;X$195,10,IF('Indicator Data'!W109&lt;X$194,0,10-(X$195-'Indicator Data'!W109)/(X$195-X$194)*10)),1))</f>
        <v>0.7</v>
      </c>
      <c r="Y106" s="77">
        <f>IF('Indicator Data'!X109="No data","x",ROUND(IF('Indicator Data'!X109&gt;Y$195,10,IF('Indicator Data'!X109&lt;Y$194,0,10-(Y$195-'Indicator Data'!X109)/(Y$195-Y$194)*10)),1))</f>
        <v>4</v>
      </c>
      <c r="Z106" s="78">
        <f t="shared" si="27"/>
        <v>2.4</v>
      </c>
      <c r="AA106" s="92">
        <f>('Indicator Data'!AJ109+'Indicator Data'!AI109*0.5+'Indicator Data'!AH109*0.25)/1000</f>
        <v>0</v>
      </c>
      <c r="AB106" s="83">
        <f>AA106*1000/'Indicator Data'!BC109</f>
        <v>0</v>
      </c>
      <c r="AC106" s="78">
        <f t="shared" si="28"/>
        <v>0</v>
      </c>
      <c r="AD106" s="77">
        <f>IF('Indicator Data'!AN109="No data","x",ROUND(IF('Indicator Data'!AN109&lt;$AD$194,10,IF('Indicator Data'!AN109&gt;$AD$195,0,($AD$195-'Indicator Data'!AN109)/($AD$195-$AD$194)*10)),1))</f>
        <v>4</v>
      </c>
      <c r="AE106" s="77">
        <f>IF('Indicator Data'!AO109="No data","x",ROUND(IF('Indicator Data'!AO109&gt;$AE$195,10,IF('Indicator Data'!AO109&lt;$AE$194,0,10-($AE$195-'Indicator Data'!AO109)/($AE$195-$AE$194)*10)),1))</f>
        <v>1.2</v>
      </c>
      <c r="AF106" s="84">
        <f>IF('Indicator Data'!AP109="No data","x",ROUND(IF('Indicator Data'!AP109&gt;$AF$195,10,IF('Indicator Data'!AP109&lt;$AF$194,0,10-($AF$195-'Indicator Data'!AP109)/($AF$195-$AF$194)*10)),1))</f>
        <v>2.8</v>
      </c>
      <c r="AG106" s="84">
        <f>IF('Indicator Data'!AQ109="No data","x",ROUND(IF('Indicator Data'!AQ109&gt;$AG$195,10,IF('Indicator Data'!AQ109&lt;$AG$194,0,10-($AG$195-'Indicator Data'!AQ109)/($AG$195-$AG$194)*10)),1))</f>
        <v>7.1</v>
      </c>
      <c r="AH106" s="77">
        <f t="shared" si="29"/>
        <v>3.7</v>
      </c>
      <c r="AI106" s="78">
        <f t="shared" si="30"/>
        <v>3</v>
      </c>
      <c r="AJ106" s="85">
        <f t="shared" si="31"/>
        <v>1.6</v>
      </c>
      <c r="AK106" s="86">
        <f t="shared" si="33"/>
        <v>0.8</v>
      </c>
    </row>
    <row r="107" spans="1:37" s="4" customFormat="1" x14ac:dyDescent="0.25">
      <c r="A107" s="131" t="s">
        <v>197</v>
      </c>
      <c r="B107" s="63" t="s">
        <v>196</v>
      </c>
      <c r="C107" s="77">
        <f>ROUND(IF('Indicator Data'!Q110="No data",IF((0.1233*LN('Indicator Data'!BB110)-0.4559)&gt;C$195,0,IF((0.1233*LN('Indicator Data'!BB110)-0.4559)&lt;C$194,10,(C$195-(0.1233*LN('Indicator Data'!BB110)-0.4559))/(C$195-C$194)*10)),IF('Indicator Data'!Q110&gt;C$195,0,IF('Indicator Data'!Q110&lt;C$194,10,(C$195-'Indicator Data'!Q110)/(C$195-C$194)*10))),1)</f>
        <v>7.8</v>
      </c>
      <c r="D107" s="77">
        <f>IF('Indicator Data'!R110="No data","x",ROUND((IF(LOG('Indicator Data'!R110*1000)&gt;D$195,10,IF(LOG('Indicator Data'!R110*1000)&lt;D$194,0,10-(D$195-LOG('Indicator Data'!R110*1000))/(D$195-D$194)*10))),1))</f>
        <v>9.8000000000000007</v>
      </c>
      <c r="E107" s="78">
        <f t="shared" si="19"/>
        <v>9</v>
      </c>
      <c r="F107" s="77">
        <f>IF('Indicator Data'!AF110="No data","x",ROUND(IF('Indicator Data'!AF110&gt;F$195,10,IF('Indicator Data'!AF110&lt;F$194,0,10-(F$195-'Indicator Data'!AF110)/(F$195-F$194)*10)),1))</f>
        <v>9.1999999999999993</v>
      </c>
      <c r="G107" s="77">
        <f>IF('Indicator Data'!AG110="No data","x",ROUND(IF('Indicator Data'!AG110&gt;G$195,10,IF('Indicator Data'!AG110&lt;G$194,0,10-(G$195-'Indicator Data'!AG110)/(G$195-G$194)*10)),1))</f>
        <v>2</v>
      </c>
      <c r="H107" s="78">
        <f t="shared" si="20"/>
        <v>5.6</v>
      </c>
      <c r="I107" s="79">
        <f>SUM(IF('Indicator Data'!S110=0,0,'Indicator Data'!S110/1000000),SUM('Indicator Data'!T110:U110))</f>
        <v>1884.0473650000001</v>
      </c>
      <c r="J107" s="79">
        <f>I107/'Indicator Data'!BC110*1000000</f>
        <v>101.60982618900464</v>
      </c>
      <c r="K107" s="77">
        <f t="shared" si="21"/>
        <v>2</v>
      </c>
      <c r="L107" s="77">
        <f>IF('Indicator Data'!V110="No data","x",ROUND(IF('Indicator Data'!V110&gt;L$195,10,IF('Indicator Data'!V110&lt;L$194,0,10-(L$195-'Indicator Data'!V110)/(L$195-L$194)*10)),1))</f>
        <v>5.9</v>
      </c>
      <c r="M107" s="78">
        <f t="shared" si="22"/>
        <v>4</v>
      </c>
      <c r="N107" s="80">
        <f t="shared" si="23"/>
        <v>6.9</v>
      </c>
      <c r="O107" s="92">
        <f>IF(AND('Indicator Data'!AK110="No data",'Indicator Data'!AL110="No data"),0,SUM('Indicator Data'!AK110:AM110)/1000)</f>
        <v>147.08600000000001</v>
      </c>
      <c r="P107" s="77">
        <f t="shared" si="24"/>
        <v>7.2</v>
      </c>
      <c r="Q107" s="81">
        <f>O107*1000/'Indicator Data'!BC110</f>
        <v>7.9325940379614251E-3</v>
      </c>
      <c r="R107" s="77">
        <f t="shared" si="25"/>
        <v>5.3</v>
      </c>
      <c r="S107" s="82">
        <f t="shared" si="26"/>
        <v>6.3</v>
      </c>
      <c r="T107" s="77">
        <f>IF('Indicator Data'!AB110="No data","x",ROUND(IF('Indicator Data'!AB110&gt;T$195,10,IF('Indicator Data'!AB110&lt;T$194,0,10-(T$195-'Indicator Data'!AB110)/(T$195-T$194)*10)),1))</f>
        <v>2</v>
      </c>
      <c r="U107" s="77">
        <f>IF('Indicator Data'!AA110="No data","x",ROUND(IF('Indicator Data'!AA110&gt;U$195,10,IF('Indicator Data'!AA110&lt;U$194,0,10-(U$195-'Indicator Data'!AA110)/(U$195-U$194)*10)),1))</f>
        <v>1</v>
      </c>
      <c r="V107" s="77">
        <f>IF('Indicator Data'!AE110="No data","x",ROUND(IF('Indicator Data'!AE110&gt;V$195,10,IF('Indicator Data'!AE110&lt;V$194,0,10-(V$195-'Indicator Data'!AE110)/(V$195-V$194)*10)),1))</f>
        <v>7.7</v>
      </c>
      <c r="W107" s="78">
        <f t="shared" si="32"/>
        <v>3.6</v>
      </c>
      <c r="X107" s="77">
        <f>IF('Indicator Data'!W110="No data","x",ROUND(IF('Indicator Data'!W110&gt;X$195,10,IF('Indicator Data'!W110&lt;X$194,0,10-(X$195-'Indicator Data'!W110)/(X$195-X$194)*10)),1))</f>
        <v>8.5</v>
      </c>
      <c r="Y107" s="77">
        <f>IF('Indicator Data'!X110="No data","x",ROUND(IF('Indicator Data'!X110&gt;Y$195,10,IF('Indicator Data'!X110&lt;Y$194,0,10-(Y$195-'Indicator Data'!X110)/(Y$195-Y$194)*10)),1))</f>
        <v>6.2</v>
      </c>
      <c r="Z107" s="78">
        <f t="shared" si="27"/>
        <v>7.4</v>
      </c>
      <c r="AA107" s="92">
        <f>('Indicator Data'!AJ110+'Indicator Data'!AI110*0.5+'Indicator Data'!AH110*0.25)/1000</f>
        <v>2.375</v>
      </c>
      <c r="AB107" s="83">
        <f>AA107*1000/'Indicator Data'!BC110</f>
        <v>1.280877231018478E-4</v>
      </c>
      <c r="AC107" s="78">
        <f t="shared" si="28"/>
        <v>0</v>
      </c>
      <c r="AD107" s="77">
        <f>IF('Indicator Data'!AN110="No data","x",ROUND(IF('Indicator Data'!AN110&lt;$AD$194,10,IF('Indicator Data'!AN110&gt;$AD$195,0,($AD$195-'Indicator Data'!AN110)/($AD$195-$AD$194)*10)),1))</f>
        <v>0.4</v>
      </c>
      <c r="AE107" s="77">
        <f>IF('Indicator Data'!AO110="No data","x",ROUND(IF('Indicator Data'!AO110&gt;$AE$195,10,IF('Indicator Data'!AO110&lt;$AE$194,0,10-($AE$195-'Indicator Data'!AO110)/($AE$195-$AE$194)*10)),1))</f>
        <v>0</v>
      </c>
      <c r="AF107" s="84">
        <f>IF('Indicator Data'!AP110="No data","x",ROUND(IF('Indicator Data'!AP110&gt;$AF$195,10,IF('Indicator Data'!AP110&lt;$AF$194,0,10-($AF$195-'Indicator Data'!AP110)/($AF$195-$AF$194)*10)),1))</f>
        <v>7.4</v>
      </c>
      <c r="AG107" s="84">
        <f>IF('Indicator Data'!AQ110="No data","x",ROUND(IF('Indicator Data'!AQ110&gt;$AG$195,10,IF('Indicator Data'!AQ110&lt;$AG$194,0,10-($AG$195-'Indicator Data'!AQ110)/($AG$195-$AG$194)*10)),1))</f>
        <v>4.7</v>
      </c>
      <c r="AH107" s="77">
        <f t="shared" si="29"/>
        <v>6.9</v>
      </c>
      <c r="AI107" s="78">
        <f t="shared" si="30"/>
        <v>2.4</v>
      </c>
      <c r="AJ107" s="85">
        <f t="shared" si="31"/>
        <v>3.9</v>
      </c>
      <c r="AK107" s="86">
        <f t="shared" si="33"/>
        <v>5.2</v>
      </c>
    </row>
    <row r="108" spans="1:37" s="4" customFormat="1" x14ac:dyDescent="0.25">
      <c r="A108" s="131" t="s">
        <v>199</v>
      </c>
      <c r="B108" s="63" t="s">
        <v>198</v>
      </c>
      <c r="C108" s="77">
        <f>ROUND(IF('Indicator Data'!Q111="No data",IF((0.1233*LN('Indicator Data'!BB111)-0.4559)&gt;C$195,0,IF((0.1233*LN('Indicator Data'!BB111)-0.4559)&lt;C$194,10,(C$195-(0.1233*LN('Indicator Data'!BB111)-0.4559))/(C$195-C$194)*10)),IF('Indicator Data'!Q111&gt;C$195,0,IF('Indicator Data'!Q111&lt;C$194,10,(C$195-'Indicator Data'!Q111)/(C$195-C$194)*10))),1)</f>
        <v>1.4</v>
      </c>
      <c r="D108" s="77" t="str">
        <f>IF('Indicator Data'!R111="No data","x",ROUND((IF(LOG('Indicator Data'!R111*1000)&gt;D$195,10,IF(LOG('Indicator Data'!R111*1000)&lt;D$194,0,10-(D$195-LOG('Indicator Data'!R111*1000))/(D$195-D$194)*10))),1))</f>
        <v>x</v>
      </c>
      <c r="E108" s="78">
        <f t="shared" si="19"/>
        <v>1.4</v>
      </c>
      <c r="F108" s="77">
        <f>IF('Indicator Data'!AF111="No data","x",ROUND(IF('Indicator Data'!AF111&gt;F$195,10,IF('Indicator Data'!AF111&lt;F$194,0,10-(F$195-'Indicator Data'!AF111)/(F$195-F$194)*10)),1))</f>
        <v>2.9</v>
      </c>
      <c r="G108" s="77" t="str">
        <f>IF('Indicator Data'!AG111="No data","x",ROUND(IF('Indicator Data'!AG111&gt;G$195,10,IF('Indicator Data'!AG111&lt;G$194,0,10-(G$195-'Indicator Data'!AG111)/(G$195-G$194)*10)),1))</f>
        <v>x</v>
      </c>
      <c r="H108" s="78">
        <f t="shared" si="20"/>
        <v>2.9</v>
      </c>
      <c r="I108" s="79">
        <f>SUM(IF('Indicator Data'!S111=0,0,'Indicator Data'!S111/1000000),SUM('Indicator Data'!T111:U111))</f>
        <v>0.25458199999999997</v>
      </c>
      <c r="J108" s="79">
        <f>I108/'Indicator Data'!BC111*1000000</f>
        <v>0.54714458877436101</v>
      </c>
      <c r="K108" s="77">
        <f t="shared" si="21"/>
        <v>0</v>
      </c>
      <c r="L108" s="77" t="str">
        <f>IF('Indicator Data'!V111="No data","x",ROUND(IF('Indicator Data'!V111&gt;L$195,10,IF('Indicator Data'!V111&lt;L$194,0,10-(L$195-'Indicator Data'!V111)/(L$195-L$194)*10)),1))</f>
        <v>x</v>
      </c>
      <c r="M108" s="78">
        <f t="shared" si="22"/>
        <v>0</v>
      </c>
      <c r="N108" s="80">
        <f t="shared" si="23"/>
        <v>1.4</v>
      </c>
      <c r="O108" s="92">
        <f>IF(AND('Indicator Data'!AK111="No data",'Indicator Data'!AL111="No data"),0,SUM('Indicator Data'!AK111:AM111)/1000)</f>
        <v>8</v>
      </c>
      <c r="P108" s="77">
        <f t="shared" si="24"/>
        <v>3</v>
      </c>
      <c r="Q108" s="81">
        <f>O108*1000/'Indicator Data'!BC111</f>
        <v>1.7193504294077698E-2</v>
      </c>
      <c r="R108" s="77">
        <f t="shared" si="25"/>
        <v>6.4</v>
      </c>
      <c r="S108" s="82">
        <f t="shared" si="26"/>
        <v>4.7</v>
      </c>
      <c r="T108" s="77">
        <f>IF('Indicator Data'!AB111="No data","x",ROUND(IF('Indicator Data'!AB111&gt;T$195,10,IF('Indicator Data'!AB111&lt;T$194,0,10-(T$195-'Indicator Data'!AB111)/(T$195-T$194)*10)),1))</f>
        <v>0.2</v>
      </c>
      <c r="U108" s="77">
        <f>IF('Indicator Data'!AA111="No data","x",ROUND(IF('Indicator Data'!AA111&gt;U$195,10,IF('Indicator Data'!AA111&lt;U$194,0,10-(U$195-'Indicator Data'!AA111)/(U$195-U$194)*10)),1))</f>
        <v>0.2</v>
      </c>
      <c r="V108" s="77" t="str">
        <f>IF('Indicator Data'!AE111="No data","x",ROUND(IF('Indicator Data'!AE111&gt;V$195,10,IF('Indicator Data'!AE111&lt;V$194,0,10-(V$195-'Indicator Data'!AE111)/(V$195-V$194)*10)),1))</f>
        <v>x</v>
      </c>
      <c r="W108" s="78">
        <f t="shared" si="32"/>
        <v>0.2</v>
      </c>
      <c r="X108" s="77">
        <f>IF('Indicator Data'!W111="No data","x",ROUND(IF('Indicator Data'!W111&gt;X$195,10,IF('Indicator Data'!W111&lt;X$194,0,10-(X$195-'Indicator Data'!W111)/(X$195-X$194)*10)),1))</f>
        <v>0.5</v>
      </c>
      <c r="Y108" s="77" t="str">
        <f>IF('Indicator Data'!X111="No data","x",ROUND(IF('Indicator Data'!X111&gt;Y$195,10,IF('Indicator Data'!X111&lt;Y$194,0,10-(Y$195-'Indicator Data'!X111)/(Y$195-Y$194)*10)),1))</f>
        <v>x</v>
      </c>
      <c r="Z108" s="78">
        <f t="shared" si="27"/>
        <v>0.5</v>
      </c>
      <c r="AA108" s="92">
        <f>('Indicator Data'!AJ111+'Indicator Data'!AI111*0.5+'Indicator Data'!AH111*0.25)/1000</f>
        <v>0</v>
      </c>
      <c r="AB108" s="83">
        <f>AA108*1000/'Indicator Data'!BC111</f>
        <v>0</v>
      </c>
      <c r="AC108" s="78">
        <f t="shared" si="28"/>
        <v>0</v>
      </c>
      <c r="AD108" s="77">
        <f>IF('Indicator Data'!AN111="No data","x",ROUND(IF('Indicator Data'!AN111&lt;$AD$194,10,IF('Indicator Data'!AN111&gt;$AD$195,0,($AD$195-'Indicator Data'!AN111)/($AD$195-$AD$194)*10)),1))</f>
        <v>2.2999999999999998</v>
      </c>
      <c r="AE108" s="77">
        <f>IF('Indicator Data'!AO111="No data","x",ROUND(IF('Indicator Data'!AO111&gt;$AE$195,10,IF('Indicator Data'!AO111&lt;$AE$194,0,10-($AE$195-'Indicator Data'!AO111)/($AE$195-$AE$194)*10)),1))</f>
        <v>0</v>
      </c>
      <c r="AF108" s="84">
        <f>IF('Indicator Data'!AP111="No data","x",ROUND(IF('Indicator Data'!AP111&gt;$AF$195,10,IF('Indicator Data'!AP111&lt;$AF$194,0,10-($AF$195-'Indicator Data'!AP111)/($AF$195-$AF$194)*10)),1))</f>
        <v>1.8</v>
      </c>
      <c r="AG108" s="84">
        <f>IF('Indicator Data'!AQ111="No data","x",ROUND(IF('Indicator Data'!AQ111&gt;$AG$195,10,IF('Indicator Data'!AQ111&lt;$AG$194,0,10-($AG$195-'Indicator Data'!AQ111)/($AG$195-$AG$194)*10)),1))</f>
        <v>4.3</v>
      </c>
      <c r="AH108" s="77">
        <f t="shared" si="29"/>
        <v>2.2999999999999998</v>
      </c>
      <c r="AI108" s="78">
        <f t="shared" si="30"/>
        <v>1.5</v>
      </c>
      <c r="AJ108" s="85">
        <f t="shared" si="31"/>
        <v>0.6</v>
      </c>
      <c r="AK108" s="86">
        <f t="shared" si="33"/>
        <v>2.9</v>
      </c>
    </row>
    <row r="109" spans="1:37" s="4" customFormat="1" x14ac:dyDescent="0.25">
      <c r="A109" s="131" t="s">
        <v>201</v>
      </c>
      <c r="B109" s="63" t="s">
        <v>200</v>
      </c>
      <c r="C109" s="77">
        <f>ROUND(IF('Indicator Data'!Q112="No data",IF((0.1233*LN('Indicator Data'!BB112)-0.4559)&gt;C$195,0,IF((0.1233*LN('Indicator Data'!BB112)-0.4559)&lt;C$194,10,(C$195-(0.1233*LN('Indicator Data'!BB112)-0.4559))/(C$195-C$194)*10)),IF('Indicator Data'!Q112&gt;C$195,0,IF('Indicator Data'!Q112&lt;C$194,10,(C$195-'Indicator Data'!Q112)/(C$195-C$194)*10))),1)</f>
        <v>5.8</v>
      </c>
      <c r="D109" s="77" t="str">
        <f>IF('Indicator Data'!R112="No data","x",ROUND((IF(LOG('Indicator Data'!R112*1000)&gt;D$195,10,IF(LOG('Indicator Data'!R112*1000)&lt;D$194,0,10-(D$195-LOG('Indicator Data'!R112*1000))/(D$195-D$194)*10))),1))</f>
        <v>x</v>
      </c>
      <c r="E109" s="78">
        <f t="shared" si="19"/>
        <v>5.8</v>
      </c>
      <c r="F109" s="77" t="str">
        <f>IF('Indicator Data'!AF112="No data","x",ROUND(IF('Indicator Data'!AF112&gt;F$195,10,IF('Indicator Data'!AF112&lt;F$194,0,10-(F$195-'Indicator Data'!AF112)/(F$195-F$194)*10)),1))</f>
        <v>x</v>
      </c>
      <c r="G109" s="77" t="str">
        <f>IF('Indicator Data'!AG112="No data","x",ROUND(IF('Indicator Data'!AG112&gt;G$195,10,IF('Indicator Data'!AG112&lt;G$194,0,10-(G$195-'Indicator Data'!AG112)/(G$195-G$194)*10)),1))</f>
        <v>x</v>
      </c>
      <c r="H109" s="78" t="str">
        <f t="shared" si="20"/>
        <v>x</v>
      </c>
      <c r="I109" s="79">
        <f>SUM(IF('Indicator Data'!S112=0,0,'Indicator Data'!S112/1000000),SUM('Indicator Data'!T112:U112))</f>
        <v>70.606987000000004</v>
      </c>
      <c r="J109" s="79">
        <f>I109/'Indicator Data'!BC112*1000000</f>
        <v>1329.0226626762287</v>
      </c>
      <c r="K109" s="77">
        <f t="shared" si="21"/>
        <v>10</v>
      </c>
      <c r="L109" s="77">
        <f>IF('Indicator Data'!V112="No data","x",ROUND(IF('Indicator Data'!V112&gt;L$195,10,IF('Indicator Data'!V112&lt;L$194,0,10-(L$195-'Indicator Data'!V112)/(L$195-L$194)*10)),1))</f>
        <v>3.2</v>
      </c>
      <c r="M109" s="78">
        <f t="shared" si="22"/>
        <v>6.6</v>
      </c>
      <c r="N109" s="80">
        <f t="shared" si="23"/>
        <v>6.1</v>
      </c>
      <c r="O109" s="92">
        <f>IF(AND('Indicator Data'!AK112="No data",'Indicator Data'!AL112="No data"),0,SUM('Indicator Data'!AK112:AM112)/1000)</f>
        <v>0</v>
      </c>
      <c r="P109" s="77">
        <f t="shared" si="24"/>
        <v>0</v>
      </c>
      <c r="Q109" s="81">
        <f>O109*1000/'Indicator Data'!BC112</f>
        <v>0</v>
      </c>
      <c r="R109" s="77">
        <f t="shared" si="25"/>
        <v>0</v>
      </c>
      <c r="S109" s="82">
        <f t="shared" si="26"/>
        <v>0</v>
      </c>
      <c r="T109" s="77" t="str">
        <f>IF('Indicator Data'!AB112="No data","x",ROUND(IF('Indicator Data'!AB112&gt;T$195,10,IF('Indicator Data'!AB112&lt;T$194,0,10-(T$195-'Indicator Data'!AB112)/(T$195-T$194)*10)),1))</f>
        <v>x</v>
      </c>
      <c r="U109" s="77">
        <f>IF('Indicator Data'!AA112="No data","x",ROUND(IF('Indicator Data'!AA112&gt;U$195,10,IF('Indicator Data'!AA112&lt;U$194,0,10-(U$195-'Indicator Data'!AA112)/(U$195-U$194)*10)),1))</f>
        <v>7.7</v>
      </c>
      <c r="V109" s="77" t="str">
        <f>IF('Indicator Data'!AE112="No data","x",ROUND(IF('Indicator Data'!AE112&gt;V$195,10,IF('Indicator Data'!AE112&lt;V$194,0,10-(V$195-'Indicator Data'!AE112)/(V$195-V$194)*10)),1))</f>
        <v>x</v>
      </c>
      <c r="W109" s="78">
        <f t="shared" si="32"/>
        <v>7.7</v>
      </c>
      <c r="X109" s="77">
        <f>IF('Indicator Data'!W112="No data","x",ROUND(IF('Indicator Data'!W112&gt;X$195,10,IF('Indicator Data'!W112&lt;X$194,0,10-(X$195-'Indicator Data'!W112)/(X$195-X$194)*10)),1))</f>
        <v>2.7</v>
      </c>
      <c r="Y109" s="77">
        <f>IF('Indicator Data'!X112="No data","x",ROUND(IF('Indicator Data'!X112&gt;Y$195,10,IF('Indicator Data'!X112&lt;Y$194,0,10-(Y$195-'Indicator Data'!X112)/(Y$195-Y$194)*10)),1))</f>
        <v>2.9</v>
      </c>
      <c r="Z109" s="78">
        <f t="shared" si="27"/>
        <v>2.8</v>
      </c>
      <c r="AA109" s="92">
        <f>('Indicator Data'!AJ112+'Indicator Data'!AI112*0.5+'Indicator Data'!AH112*0.25)/1000</f>
        <v>5.25</v>
      </c>
      <c r="AB109" s="83">
        <f>AA109*1000/'Indicator Data'!BC112</f>
        <v>9.8819809136597214E-2</v>
      </c>
      <c r="AC109" s="78">
        <f t="shared" si="28"/>
        <v>9.9</v>
      </c>
      <c r="AD109" s="77">
        <f>IF('Indicator Data'!AN112="No data","x",ROUND(IF('Indicator Data'!AN112&lt;$AD$194,10,IF('Indicator Data'!AN112&gt;$AD$195,0,($AD$195-'Indicator Data'!AN112)/($AD$195-$AD$194)*10)),1))</f>
        <v>10</v>
      </c>
      <c r="AE109" s="77">
        <f>IF('Indicator Data'!AO112="No data","x",ROUND(IF('Indicator Data'!AO112&gt;$AE$195,10,IF('Indicator Data'!AO112&lt;$AE$194,0,10-($AE$195-'Indicator Data'!AO112)/($AE$195-$AE$194)*10)),1))</f>
        <v>0</v>
      </c>
      <c r="AF109" s="84" t="str">
        <f>IF('Indicator Data'!AP112="No data","x",ROUND(IF('Indicator Data'!AP112&gt;$AF$195,10,IF('Indicator Data'!AP112&lt;$AF$194,0,10-($AF$195-'Indicator Data'!AP112)/($AF$195-$AF$194)*10)),1))</f>
        <v>x</v>
      </c>
      <c r="AG109" s="84" t="str">
        <f>IF('Indicator Data'!AQ112="No data","x",ROUND(IF('Indicator Data'!AQ112&gt;$AG$195,10,IF('Indicator Data'!AQ112&lt;$AG$194,0,10-($AG$195-'Indicator Data'!AQ112)/($AG$195-$AG$194)*10)),1))</f>
        <v>x</v>
      </c>
      <c r="AH109" s="77" t="str">
        <f t="shared" si="29"/>
        <v>x</v>
      </c>
      <c r="AI109" s="78">
        <f t="shared" si="30"/>
        <v>5</v>
      </c>
      <c r="AJ109" s="85">
        <f t="shared" si="31"/>
        <v>7.3</v>
      </c>
      <c r="AK109" s="86">
        <f t="shared" si="33"/>
        <v>4.5999999999999996</v>
      </c>
    </row>
    <row r="110" spans="1:37" s="4" customFormat="1" x14ac:dyDescent="0.25">
      <c r="A110" s="131" t="s">
        <v>203</v>
      </c>
      <c r="B110" s="63" t="s">
        <v>202</v>
      </c>
      <c r="C110" s="77">
        <f>ROUND(IF('Indicator Data'!Q113="No data",IF((0.1233*LN('Indicator Data'!BB113)-0.4559)&gt;C$195,0,IF((0.1233*LN('Indicator Data'!BB113)-0.4559)&lt;C$194,10,(C$195-(0.1233*LN('Indicator Data'!BB113)-0.4559))/(C$195-C$194)*10)),IF('Indicator Data'!Q113&gt;C$195,0,IF('Indicator Data'!Q113&lt;C$194,10,(C$195-'Indicator Data'!Q113)/(C$195-C$194)*10))),1)</f>
        <v>6.7</v>
      </c>
      <c r="D110" s="77">
        <f>IF('Indicator Data'!R113="No data","x",ROUND((IF(LOG('Indicator Data'!R113*1000)&gt;D$195,10,IF(LOG('Indicator Data'!R113*1000)&lt;D$194,0,10-(D$195-LOG('Indicator Data'!R113*1000))/(D$195-D$194)*10))),1))</f>
        <v>9.1</v>
      </c>
      <c r="E110" s="78">
        <f t="shared" si="19"/>
        <v>8.1</v>
      </c>
      <c r="F110" s="77">
        <f>IF('Indicator Data'!AF113="No data","x",ROUND(IF('Indicator Data'!AF113&gt;F$195,10,IF('Indicator Data'!AF113&lt;F$194,0,10-(F$195-'Indicator Data'!AF113)/(F$195-F$194)*10)),1))</f>
        <v>8.4</v>
      </c>
      <c r="G110" s="77">
        <f>IF('Indicator Data'!AG113="No data","x",ROUND(IF('Indicator Data'!AG113&gt;G$195,10,IF('Indicator Data'!AG113&lt;G$194,0,10-(G$195-'Indicator Data'!AG113)/(G$195-G$194)*10)),1))</f>
        <v>1.9</v>
      </c>
      <c r="H110" s="78">
        <f t="shared" si="20"/>
        <v>5.2</v>
      </c>
      <c r="I110" s="79">
        <f>SUM(IF('Indicator Data'!S113=0,0,'Indicator Data'!S113/1000000),SUM('Indicator Data'!T113:U113))</f>
        <v>290.34841</v>
      </c>
      <c r="J110" s="79">
        <f>I110/'Indicator Data'!BC113*1000000</f>
        <v>65.686951040952152</v>
      </c>
      <c r="K110" s="77">
        <f t="shared" si="21"/>
        <v>1.3</v>
      </c>
      <c r="L110" s="77">
        <f>IF('Indicator Data'!V113="No data","x",ROUND(IF('Indicator Data'!V113&gt;L$195,10,IF('Indicator Data'!V113&lt;L$194,0,10-(L$195-'Indicator Data'!V113)/(L$195-L$194)*10)),1))</f>
        <v>4.2</v>
      </c>
      <c r="M110" s="78">
        <f t="shared" si="22"/>
        <v>2.8</v>
      </c>
      <c r="N110" s="80">
        <f t="shared" si="23"/>
        <v>6.1</v>
      </c>
      <c r="O110" s="92">
        <f>IF(AND('Indicator Data'!AK113="No data",'Indicator Data'!AL113="No data"),0,SUM('Indicator Data'!AK113:AM113)/1000)</f>
        <v>84.27</v>
      </c>
      <c r="P110" s="77">
        <f t="shared" si="24"/>
        <v>6.4</v>
      </c>
      <c r="Q110" s="81">
        <f>O110*1000/'Indicator Data'!BC113</f>
        <v>1.9064817211229216E-2</v>
      </c>
      <c r="R110" s="77">
        <f t="shared" si="25"/>
        <v>6.6</v>
      </c>
      <c r="S110" s="82">
        <f t="shared" si="26"/>
        <v>6.5</v>
      </c>
      <c r="T110" s="77">
        <f>IF('Indicator Data'!AB113="No data","x",ROUND(IF('Indicator Data'!AB113&gt;T$195,10,IF('Indicator Data'!AB113&lt;T$194,0,10-(T$195-'Indicator Data'!AB113)/(T$195-T$194)*10)),1))</f>
        <v>1</v>
      </c>
      <c r="U110" s="77">
        <f>IF('Indicator Data'!AA113="No data","x",ROUND(IF('Indicator Data'!AA113&gt;U$195,10,IF('Indicator Data'!AA113&lt;U$194,0,10-(U$195-'Indicator Data'!AA113)/(U$195-U$194)*10)),1))</f>
        <v>1.9</v>
      </c>
      <c r="V110" s="77">
        <f>IF('Indicator Data'!AE113="No data","x",ROUND(IF('Indicator Data'!AE113&gt;V$195,10,IF('Indicator Data'!AE113&lt;V$194,0,10-(V$195-'Indicator Data'!AE113)/(V$195-V$194)*10)),1))</f>
        <v>5.6</v>
      </c>
      <c r="W110" s="78">
        <f t="shared" si="32"/>
        <v>2.8</v>
      </c>
      <c r="X110" s="77">
        <f>IF('Indicator Data'!W113="No data","x",ROUND(IF('Indicator Data'!W113&gt;X$195,10,IF('Indicator Data'!W113&lt;X$194,0,10-(X$195-'Indicator Data'!W113)/(X$195-X$194)*10)),1))</f>
        <v>6.3</v>
      </c>
      <c r="Y110" s="77">
        <f>IF('Indicator Data'!X113="No data","x",ROUND(IF('Indicator Data'!X113&gt;Y$195,10,IF('Indicator Data'!X113&lt;Y$194,0,10-(Y$195-'Indicator Data'!X113)/(Y$195-Y$194)*10)),1))</f>
        <v>4.3</v>
      </c>
      <c r="Z110" s="78">
        <f t="shared" si="27"/>
        <v>5.3</v>
      </c>
      <c r="AA110" s="92">
        <f>('Indicator Data'!AJ113+'Indicator Data'!AI113*0.5+'Indicator Data'!AH113*0.25)/1000</f>
        <v>1947.9069999999999</v>
      </c>
      <c r="AB110" s="83">
        <f>AA110*1000/'Indicator Data'!BC113</f>
        <v>0.44068459593537285</v>
      </c>
      <c r="AC110" s="78">
        <f t="shared" si="28"/>
        <v>10</v>
      </c>
      <c r="AD110" s="77">
        <f>IF('Indicator Data'!AN113="No data","x",ROUND(IF('Indicator Data'!AN113&lt;$AD$194,10,IF('Indicator Data'!AN113&gt;$AD$195,0,($AD$195-'Indicator Data'!AN113)/($AD$195-$AD$194)*10)),1))</f>
        <v>2.2999999999999998</v>
      </c>
      <c r="AE110" s="77">
        <f>IF('Indicator Data'!AO113="No data","x",ROUND(IF('Indicator Data'!AO113&gt;$AE$195,10,IF('Indicator Data'!AO113&lt;$AE$194,0,10-($AE$195-'Indicator Data'!AO113)/($AE$195-$AE$194)*10)),1))</f>
        <v>0.1</v>
      </c>
      <c r="AF110" s="84">
        <f>IF('Indicator Data'!AP113="No data","x",ROUND(IF('Indicator Data'!AP113&gt;$AF$195,10,IF('Indicator Data'!AP113&lt;$AF$194,0,10-($AF$195-'Indicator Data'!AP113)/($AF$195-$AF$194)*10)),1))</f>
        <v>10</v>
      </c>
      <c r="AG110" s="84">
        <f>IF('Indicator Data'!AQ113="No data","x",ROUND(IF('Indicator Data'!AQ113&gt;$AG$195,10,IF('Indicator Data'!AQ113&lt;$AG$194,0,10-($AG$195-'Indicator Data'!AQ113)/($AG$195-$AG$194)*10)),1))</f>
        <v>1.6</v>
      </c>
      <c r="AH110" s="77">
        <f t="shared" si="29"/>
        <v>8.3000000000000007</v>
      </c>
      <c r="AI110" s="78">
        <f t="shared" si="30"/>
        <v>3.6</v>
      </c>
      <c r="AJ110" s="85">
        <f t="shared" si="31"/>
        <v>6.6</v>
      </c>
      <c r="AK110" s="86">
        <f t="shared" si="33"/>
        <v>6.6</v>
      </c>
    </row>
    <row r="111" spans="1:37" s="4" customFormat="1" x14ac:dyDescent="0.25">
      <c r="A111" s="131" t="s">
        <v>205</v>
      </c>
      <c r="B111" s="63" t="s">
        <v>204</v>
      </c>
      <c r="C111" s="77">
        <f>ROUND(IF('Indicator Data'!Q114="No data",IF((0.1233*LN('Indicator Data'!BB114)-0.4559)&gt;C$195,0,IF((0.1233*LN('Indicator Data'!BB114)-0.4559)&lt;C$194,10,(C$195-(0.1233*LN('Indicator Data'!BB114)-0.4559))/(C$195-C$194)*10)),IF('Indicator Data'!Q114&gt;C$195,0,IF('Indicator Data'!Q114&lt;C$194,10,(C$195-'Indicator Data'!Q114)/(C$195-C$194)*10))),1)</f>
        <v>2.6</v>
      </c>
      <c r="D111" s="77" t="str">
        <f>IF('Indicator Data'!R114="No data","x",ROUND((IF(LOG('Indicator Data'!R114*1000)&gt;D$195,10,IF(LOG('Indicator Data'!R114*1000)&lt;D$194,0,10-(D$195-LOG('Indicator Data'!R114*1000))/(D$195-D$194)*10))),1))</f>
        <v>x</v>
      </c>
      <c r="E111" s="78">
        <f t="shared" si="19"/>
        <v>2.6</v>
      </c>
      <c r="F111" s="77">
        <f>IF('Indicator Data'!AF114="No data","x",ROUND(IF('Indicator Data'!AF114&gt;F$195,10,IF('Indicator Data'!AF114&lt;F$194,0,10-(F$195-'Indicator Data'!AF114)/(F$195-F$194)*10)),1))</f>
        <v>5.0999999999999996</v>
      </c>
      <c r="G111" s="77">
        <f>IF('Indicator Data'!AG114="No data","x",ROUND(IF('Indicator Data'!AG114&gt;G$195,10,IF('Indicator Data'!AG114&lt;G$194,0,10-(G$195-'Indicator Data'!AG114)/(G$195-G$194)*10)),1))</f>
        <v>2.7</v>
      </c>
      <c r="H111" s="78">
        <f t="shared" si="20"/>
        <v>3.9</v>
      </c>
      <c r="I111" s="79">
        <f>SUM(IF('Indicator Data'!S114=0,0,'Indicator Data'!S114/1000000),SUM('Indicator Data'!T114:U114))</f>
        <v>46.480000000000004</v>
      </c>
      <c r="J111" s="79">
        <f>I111/'Indicator Data'!BC114*1000000</f>
        <v>36.754327213147427</v>
      </c>
      <c r="K111" s="77">
        <f t="shared" si="21"/>
        <v>0.7</v>
      </c>
      <c r="L111" s="77">
        <f>IF('Indicator Data'!V114="No data","x",ROUND(IF('Indicator Data'!V114&gt;L$195,10,IF('Indicator Data'!V114&lt;L$194,0,10-(L$195-'Indicator Data'!V114)/(L$195-L$194)*10)),1))</f>
        <v>0.2</v>
      </c>
      <c r="M111" s="78">
        <f t="shared" si="22"/>
        <v>0.5</v>
      </c>
      <c r="N111" s="80">
        <f t="shared" si="23"/>
        <v>2.4</v>
      </c>
      <c r="O111" s="92">
        <f>IF(AND('Indicator Data'!AK114="No data",'Indicator Data'!AL114="No data"),0,SUM('Indicator Data'!AK114:AM114)/1000)</f>
        <v>3.0000000000000001E-3</v>
      </c>
      <c r="P111" s="77">
        <f t="shared" si="24"/>
        <v>0</v>
      </c>
      <c r="Q111" s="81">
        <f>O111*1000/'Indicator Data'!BC114</f>
        <v>2.3722672469759523E-6</v>
      </c>
      <c r="R111" s="77">
        <f t="shared" si="25"/>
        <v>0</v>
      </c>
      <c r="S111" s="82">
        <f t="shared" si="26"/>
        <v>0</v>
      </c>
      <c r="T111" s="77">
        <f>IF('Indicator Data'!AB114="No data","x",ROUND(IF('Indicator Data'!AB114&gt;T$195,10,IF('Indicator Data'!AB114&lt;T$194,0,10-(T$195-'Indicator Data'!AB114)/(T$195-T$194)*10)),1))</f>
        <v>1.8</v>
      </c>
      <c r="U111" s="77">
        <f>IF('Indicator Data'!AA114="No data","x",ROUND(IF('Indicator Data'!AA114&gt;U$195,10,IF('Indicator Data'!AA114&lt;U$194,0,10-(U$195-'Indicator Data'!AA114)/(U$195-U$194)*10)),1))</f>
        <v>0.4</v>
      </c>
      <c r="V111" s="77" t="str">
        <f>IF('Indicator Data'!AE114="No data","x",ROUND(IF('Indicator Data'!AE114&gt;V$195,10,IF('Indicator Data'!AE114&lt;V$194,0,10-(V$195-'Indicator Data'!AE114)/(V$195-V$194)*10)),1))</f>
        <v>x</v>
      </c>
      <c r="W111" s="78">
        <f t="shared" si="32"/>
        <v>1.1000000000000001</v>
      </c>
      <c r="X111" s="77">
        <f>IF('Indicator Data'!W114="No data","x",ROUND(IF('Indicator Data'!W114&gt;X$195,10,IF('Indicator Data'!W114&lt;X$194,0,10-(X$195-'Indicator Data'!W114)/(X$195-X$194)*10)),1))</f>
        <v>1.1000000000000001</v>
      </c>
      <c r="Y111" s="77" t="str">
        <f>IF('Indicator Data'!X114="No data","x",ROUND(IF('Indicator Data'!X114&gt;Y$195,10,IF('Indicator Data'!X114&lt;Y$194,0,10-(Y$195-'Indicator Data'!X114)/(Y$195-Y$194)*10)),1))</f>
        <v>x</v>
      </c>
      <c r="Z111" s="78">
        <f t="shared" si="27"/>
        <v>1.1000000000000001</v>
      </c>
      <c r="AA111" s="92">
        <f>('Indicator Data'!AJ114+'Indicator Data'!AI114*0.5+'Indicator Data'!AH114*0.25)/1000</f>
        <v>10</v>
      </c>
      <c r="AB111" s="83">
        <f>AA111*1000/'Indicator Data'!BC114</f>
        <v>7.9075574899198416E-3</v>
      </c>
      <c r="AC111" s="78">
        <f t="shared" si="28"/>
        <v>0.8</v>
      </c>
      <c r="AD111" s="77">
        <f>IF('Indicator Data'!AN114="No data","x",ROUND(IF('Indicator Data'!AN114&lt;$AD$194,10,IF('Indicator Data'!AN114&gt;$AD$195,0,($AD$195-'Indicator Data'!AN114)/($AD$195-$AD$194)*10)),1))</f>
        <v>3.1</v>
      </c>
      <c r="AE111" s="77">
        <f>IF('Indicator Data'!AO114="No data","x",ROUND(IF('Indicator Data'!AO114&gt;$AE$195,10,IF('Indicator Data'!AO114&lt;$AE$194,0,10-($AE$195-'Indicator Data'!AO114)/($AE$195-$AE$194)*10)),1))</f>
        <v>0.1</v>
      </c>
      <c r="AF111" s="84">
        <f>IF('Indicator Data'!AP114="No data","x",ROUND(IF('Indicator Data'!AP114&gt;$AF$195,10,IF('Indicator Data'!AP114&lt;$AF$194,0,10-($AF$195-'Indicator Data'!AP114)/($AF$195-$AF$194)*10)),1))</f>
        <v>4.3</v>
      </c>
      <c r="AG111" s="84">
        <f>IF('Indicator Data'!AQ114="No data","x",ROUND(IF('Indicator Data'!AQ114&gt;$AG$195,10,IF('Indicator Data'!AQ114&lt;$AG$194,0,10-($AG$195-'Indicator Data'!AQ114)/($AG$195-$AG$194)*10)),1))</f>
        <v>5.9</v>
      </c>
      <c r="AH111" s="77">
        <f t="shared" si="29"/>
        <v>4.5999999999999996</v>
      </c>
      <c r="AI111" s="78">
        <f t="shared" si="30"/>
        <v>2.6</v>
      </c>
      <c r="AJ111" s="85">
        <f t="shared" si="31"/>
        <v>1.4</v>
      </c>
      <c r="AK111" s="86">
        <f t="shared" si="33"/>
        <v>0.7</v>
      </c>
    </row>
    <row r="112" spans="1:37" s="4" customFormat="1" x14ac:dyDescent="0.25">
      <c r="A112" s="131" t="s">
        <v>207</v>
      </c>
      <c r="B112" s="63" t="s">
        <v>206</v>
      </c>
      <c r="C112" s="77">
        <f>ROUND(IF('Indicator Data'!Q115="No data",IF((0.1233*LN('Indicator Data'!BB115)-0.4559)&gt;C$195,0,IF((0.1233*LN('Indicator Data'!BB115)-0.4559)&lt;C$194,10,(C$195-(0.1233*LN('Indicator Data'!BB115)-0.4559))/(C$195-C$194)*10)),IF('Indicator Data'!Q115&gt;C$195,0,IF('Indicator Data'!Q115&lt;C$194,10,(C$195-'Indicator Data'!Q115)/(C$195-C$194)*10))),1)</f>
        <v>2.9</v>
      </c>
      <c r="D112" s="77">
        <f>IF('Indicator Data'!R115="No data","x",ROUND((IF(LOG('Indicator Data'!R115*1000)&gt;D$195,10,IF(LOG('Indicator Data'!R115*1000)&lt;D$194,0,10-(D$195-LOG('Indicator Data'!R115*1000))/(D$195-D$194)*10))),1))</f>
        <v>5.0999999999999996</v>
      </c>
      <c r="E112" s="78">
        <f t="shared" si="19"/>
        <v>4.0999999999999996</v>
      </c>
      <c r="F112" s="77">
        <f>IF('Indicator Data'!AF115="No data","x",ROUND(IF('Indicator Data'!AF115&gt;F$195,10,IF('Indicator Data'!AF115&lt;F$194,0,10-(F$195-'Indicator Data'!AF115)/(F$195-F$194)*10)),1))</f>
        <v>4.5999999999999996</v>
      </c>
      <c r="G112" s="77">
        <f>IF('Indicator Data'!AG115="No data","x",ROUND(IF('Indicator Data'!AG115&gt;G$195,10,IF('Indicator Data'!AG115&lt;G$194,0,10-(G$195-'Indicator Data'!AG115)/(G$195-G$194)*10)),1))</f>
        <v>4.5999999999999996</v>
      </c>
      <c r="H112" s="78">
        <f t="shared" si="20"/>
        <v>4.5999999999999996</v>
      </c>
      <c r="I112" s="79">
        <f>SUM(IF('Indicator Data'!S115=0,0,'Indicator Data'!S115/1000000),SUM('Indicator Data'!T115:U115))</f>
        <v>917.42239499999994</v>
      </c>
      <c r="J112" s="79">
        <f>I112/'Indicator Data'!BC115*1000000</f>
        <v>7.1028112246762394</v>
      </c>
      <c r="K112" s="77">
        <f t="shared" si="21"/>
        <v>0.1</v>
      </c>
      <c r="L112" s="77">
        <f>IF('Indicator Data'!V115="No data","x",ROUND(IF('Indicator Data'!V115&gt;L$195,10,IF('Indicator Data'!V115&lt;L$194,0,10-(L$195-'Indicator Data'!V115)/(L$195-L$194)*10)),1))</f>
        <v>0.1</v>
      </c>
      <c r="M112" s="78">
        <f t="shared" si="22"/>
        <v>0.1</v>
      </c>
      <c r="N112" s="80">
        <f t="shared" si="23"/>
        <v>3.2</v>
      </c>
      <c r="O112" s="92">
        <f>IF(AND('Indicator Data'!AK115="No data",'Indicator Data'!AL115="No data"),0,SUM('Indicator Data'!AK115:AM115)/1000)</f>
        <v>338.93400000000003</v>
      </c>
      <c r="P112" s="77">
        <f t="shared" si="24"/>
        <v>8.4</v>
      </c>
      <c r="Q112" s="81">
        <f>O112*1000/'Indicator Data'!BC115</f>
        <v>2.6240739628166769E-3</v>
      </c>
      <c r="R112" s="77">
        <f t="shared" si="25"/>
        <v>4</v>
      </c>
      <c r="S112" s="82">
        <f t="shared" si="26"/>
        <v>6.2</v>
      </c>
      <c r="T112" s="77">
        <f>IF('Indicator Data'!AB115="No data","x",ROUND(IF('Indicator Data'!AB115&gt;T$195,10,IF('Indicator Data'!AB115&lt;T$194,0,10-(T$195-'Indicator Data'!AB115)/(T$195-T$194)*10)),1))</f>
        <v>0.6</v>
      </c>
      <c r="U112" s="77">
        <f>IF('Indicator Data'!AA115="No data","x",ROUND(IF('Indicator Data'!AA115&gt;U$195,10,IF('Indicator Data'!AA115&lt;U$194,0,10-(U$195-'Indicator Data'!AA115)/(U$195-U$194)*10)),1))</f>
        <v>0.4</v>
      </c>
      <c r="V112" s="77">
        <f>IF('Indicator Data'!AE115="No data","x",ROUND(IF('Indicator Data'!AE115&gt;V$195,10,IF('Indicator Data'!AE115&lt;V$194,0,10-(V$195-'Indicator Data'!AE115)/(V$195-V$194)*10)),1))</f>
        <v>0</v>
      </c>
      <c r="W112" s="78">
        <f t="shared" si="32"/>
        <v>0.3</v>
      </c>
      <c r="X112" s="77">
        <f>IF('Indicator Data'!W115="No data","x",ROUND(IF('Indicator Data'!W115&gt;X$195,10,IF('Indicator Data'!W115&lt;X$194,0,10-(X$195-'Indicator Data'!W115)/(X$195-X$194)*10)),1))</f>
        <v>1.1000000000000001</v>
      </c>
      <c r="Y112" s="77">
        <f>IF('Indicator Data'!X115="No data","x",ROUND(IF('Indicator Data'!X115&gt;Y$195,10,IF('Indicator Data'!X115&lt;Y$194,0,10-(Y$195-'Indicator Data'!X115)/(Y$195-Y$194)*10)),1))</f>
        <v>0.6</v>
      </c>
      <c r="Z112" s="78">
        <f t="shared" si="27"/>
        <v>0.9</v>
      </c>
      <c r="AA112" s="92">
        <f>('Indicator Data'!AJ115+'Indicator Data'!AI115*0.5+'Indicator Data'!AH115*0.25)/1000</f>
        <v>748.65499999999997</v>
      </c>
      <c r="AB112" s="83">
        <f>AA112*1000/'Indicator Data'!BC115</f>
        <v>5.7961906820576253E-3</v>
      </c>
      <c r="AC112" s="78">
        <f t="shared" si="28"/>
        <v>0.6</v>
      </c>
      <c r="AD112" s="77">
        <f>IF('Indicator Data'!AN115="No data","x",ROUND(IF('Indicator Data'!AN115&lt;$AD$194,10,IF('Indicator Data'!AN115&gt;$AD$195,0,($AD$195-'Indicator Data'!AN115)/($AD$195-$AD$194)*10)),1))</f>
        <v>2.7</v>
      </c>
      <c r="AE112" s="77">
        <f>IF('Indicator Data'!AO115="No data","x",ROUND(IF('Indicator Data'!AO115&gt;$AE$195,10,IF('Indicator Data'!AO115&lt;$AE$194,0,10-($AE$195-'Indicator Data'!AO115)/($AE$195-$AE$194)*10)),1))</f>
        <v>0</v>
      </c>
      <c r="AF112" s="84">
        <f>IF('Indicator Data'!AP115="No data","x",ROUND(IF('Indicator Data'!AP115&gt;$AF$195,10,IF('Indicator Data'!AP115&lt;$AF$194,0,10-($AF$195-'Indicator Data'!AP115)/($AF$195-$AF$194)*10)),1))</f>
        <v>3</v>
      </c>
      <c r="AG112" s="84">
        <f>IF('Indicator Data'!AQ115="No data","x",ROUND(IF('Indicator Data'!AQ115&gt;$AG$195,10,IF('Indicator Data'!AQ115&lt;$AG$194,0,10-($AG$195-'Indicator Data'!AQ115)/($AG$195-$AG$194)*10)),1))</f>
        <v>2.4</v>
      </c>
      <c r="AH112" s="77">
        <f t="shared" si="29"/>
        <v>2.9</v>
      </c>
      <c r="AI112" s="78">
        <f t="shared" si="30"/>
        <v>1.9</v>
      </c>
      <c r="AJ112" s="85">
        <f t="shared" si="31"/>
        <v>0.9</v>
      </c>
      <c r="AK112" s="86">
        <f t="shared" si="33"/>
        <v>4</v>
      </c>
    </row>
    <row r="113" spans="1:37" s="4" customFormat="1" x14ac:dyDescent="0.25">
      <c r="A113" s="131" t="s">
        <v>753</v>
      </c>
      <c r="B113" s="63" t="s">
        <v>208</v>
      </c>
      <c r="C113" s="77">
        <f>ROUND(IF('Indicator Data'!Q116="No data",IF((0.1233*LN('Indicator Data'!BB116)-0.4559)&gt;C$195,0,IF((0.1233*LN('Indicator Data'!BB116)-0.4559)&lt;C$194,10,(C$195-(0.1233*LN('Indicator Data'!BB116)-0.4559))/(C$195-C$194)*10)),IF('Indicator Data'!Q116&gt;C$195,0,IF('Indicator Data'!Q116&lt;C$194,10,(C$195-'Indicator Data'!Q116)/(C$195-C$194)*10))),1)</f>
        <v>4.8</v>
      </c>
      <c r="D113" s="77" t="str">
        <f>IF('Indicator Data'!R116="No data","x",ROUND((IF(LOG('Indicator Data'!R116*1000)&gt;D$195,10,IF(LOG('Indicator Data'!R116*1000)&lt;D$194,0,10-(D$195-LOG('Indicator Data'!R116*1000))/(D$195-D$194)*10))),1))</f>
        <v>x</v>
      </c>
      <c r="E113" s="78">
        <f t="shared" si="19"/>
        <v>4.8</v>
      </c>
      <c r="F113" s="77" t="str">
        <f>IF('Indicator Data'!AF116="No data","x",ROUND(IF('Indicator Data'!AF116&gt;F$195,10,IF('Indicator Data'!AF116&lt;F$194,0,10-(F$195-'Indicator Data'!AF116)/(F$195-F$194)*10)),1))</f>
        <v>x</v>
      </c>
      <c r="G113" s="77" t="str">
        <f>IF('Indicator Data'!AG116="No data","x",ROUND(IF('Indicator Data'!AG116&gt;G$195,10,IF('Indicator Data'!AG116&lt;G$194,0,10-(G$195-'Indicator Data'!AG116)/(G$195-G$194)*10)),1))</f>
        <v>x</v>
      </c>
      <c r="H113" s="78" t="str">
        <f t="shared" si="20"/>
        <v>x</v>
      </c>
      <c r="I113" s="79">
        <f>SUM(IF('Indicator Data'!S116=0,0,'Indicator Data'!S116/1000000),SUM('Indicator Data'!T116:U116))</f>
        <v>153.48539700000001</v>
      </c>
      <c r="J113" s="79">
        <f>I113/'Indicator Data'!BC116*1000000</f>
        <v>1454.2313821723642</v>
      </c>
      <c r="K113" s="77">
        <f t="shared" si="21"/>
        <v>10</v>
      </c>
      <c r="L113" s="77">
        <f>IF('Indicator Data'!V116="No data","x",ROUND(IF('Indicator Data'!V116&gt;L$195,10,IF('Indicator Data'!V116&lt;L$194,0,10-(L$195-'Indicator Data'!V116)/(L$195-L$194)*10)),1))</f>
        <v>8.8000000000000007</v>
      </c>
      <c r="M113" s="78">
        <f t="shared" si="22"/>
        <v>9.4</v>
      </c>
      <c r="N113" s="80">
        <f t="shared" si="23"/>
        <v>6.3</v>
      </c>
      <c r="O113" s="92">
        <f>IF(AND('Indicator Data'!AK116="No data",'Indicator Data'!AL116="No data"),0,SUM('Indicator Data'!AK116:AM116)/1000)</f>
        <v>0</v>
      </c>
      <c r="P113" s="77">
        <f t="shared" si="24"/>
        <v>0</v>
      </c>
      <c r="Q113" s="81">
        <f>O113*1000/'Indicator Data'!BC116</f>
        <v>0</v>
      </c>
      <c r="R113" s="77">
        <f t="shared" si="25"/>
        <v>0</v>
      </c>
      <c r="S113" s="82">
        <f t="shared" si="26"/>
        <v>0</v>
      </c>
      <c r="T113" s="77" t="str">
        <f>IF('Indicator Data'!AB116="No data","x",ROUND(IF('Indicator Data'!AB116&gt;T$195,10,IF('Indicator Data'!AB116&lt;T$194,0,10-(T$195-'Indicator Data'!AB116)/(T$195-T$194)*10)),1))</f>
        <v>x</v>
      </c>
      <c r="U113" s="77">
        <f>IF('Indicator Data'!AA116="No data","x",ROUND(IF('Indicator Data'!AA116&gt;U$195,10,IF('Indicator Data'!AA116&lt;U$194,0,10-(U$195-'Indicator Data'!AA116)/(U$195-U$194)*10)),1))</f>
        <v>3.2</v>
      </c>
      <c r="V113" s="77" t="str">
        <f>IF('Indicator Data'!AE116="No data","x",ROUND(IF('Indicator Data'!AE116&gt;V$195,10,IF('Indicator Data'!AE116&lt;V$194,0,10-(V$195-'Indicator Data'!AE116)/(V$195-V$194)*10)),1))</f>
        <v>x</v>
      </c>
      <c r="W113" s="78">
        <f t="shared" si="32"/>
        <v>3.2</v>
      </c>
      <c r="X113" s="77">
        <f>IF('Indicator Data'!W116="No data","x",ROUND(IF('Indicator Data'!W116&gt;X$195,10,IF('Indicator Data'!W116&lt;X$194,0,10-(X$195-'Indicator Data'!W116)/(X$195-X$194)*10)),1))</f>
        <v>2.6</v>
      </c>
      <c r="Y113" s="77" t="str">
        <f>IF('Indicator Data'!X116="No data","x",ROUND(IF('Indicator Data'!X116&gt;Y$195,10,IF('Indicator Data'!X116&lt;Y$194,0,10-(Y$195-'Indicator Data'!X116)/(Y$195-Y$194)*10)),1))</f>
        <v>x</v>
      </c>
      <c r="Z113" s="78">
        <f t="shared" si="27"/>
        <v>2.6</v>
      </c>
      <c r="AA113" s="92">
        <f>('Indicator Data'!AJ116+'Indicator Data'!AI116*0.5+'Indicator Data'!AH116*0.25)/1000</f>
        <v>25</v>
      </c>
      <c r="AB113" s="83">
        <f>AA113*1000/'Indicator Data'!BC116</f>
        <v>0.23686803607973925</v>
      </c>
      <c r="AC113" s="78">
        <f t="shared" si="28"/>
        <v>10</v>
      </c>
      <c r="AD113" s="77">
        <f>IF('Indicator Data'!AN116="No data","x",ROUND(IF('Indicator Data'!AN116&lt;$AD$194,10,IF('Indicator Data'!AN116&gt;$AD$195,0,($AD$195-'Indicator Data'!AN116)/($AD$195-$AD$194)*10)),1))</f>
        <v>10</v>
      </c>
      <c r="AE113" s="77">
        <f>IF('Indicator Data'!AO116="No data","x",ROUND(IF('Indicator Data'!AO116&gt;$AE$195,10,IF('Indicator Data'!AO116&lt;$AE$194,0,10-($AE$195-'Indicator Data'!AO116)/($AE$195-$AE$194)*10)),1))</f>
        <v>0</v>
      </c>
      <c r="AF113" s="84" t="str">
        <f>IF('Indicator Data'!AP116="No data","x",ROUND(IF('Indicator Data'!AP116&gt;$AF$195,10,IF('Indicator Data'!AP116&lt;$AF$194,0,10-($AF$195-'Indicator Data'!AP116)/($AF$195-$AF$194)*10)),1))</f>
        <v>x</v>
      </c>
      <c r="AG113" s="84" t="str">
        <f>IF('Indicator Data'!AQ116="No data","x",ROUND(IF('Indicator Data'!AQ116&gt;$AG$195,10,IF('Indicator Data'!AQ116&lt;$AG$194,0,10-($AG$195-'Indicator Data'!AQ116)/($AG$195-$AG$194)*10)),1))</f>
        <v>x</v>
      </c>
      <c r="AH113" s="77" t="str">
        <f t="shared" si="29"/>
        <v>x</v>
      </c>
      <c r="AI113" s="78">
        <f t="shared" si="30"/>
        <v>5</v>
      </c>
      <c r="AJ113" s="85">
        <f t="shared" si="31"/>
        <v>6.5</v>
      </c>
      <c r="AK113" s="86">
        <f t="shared" si="33"/>
        <v>4</v>
      </c>
    </row>
    <row r="114" spans="1:37" s="4" customFormat="1" x14ac:dyDescent="0.25">
      <c r="A114" s="131" t="s">
        <v>848</v>
      </c>
      <c r="B114" s="63" t="s">
        <v>209</v>
      </c>
      <c r="C114" s="77">
        <f>ROUND(IF('Indicator Data'!Q117="No data",IF((0.1233*LN('Indicator Data'!BB117)-0.4559)&gt;C$195,0,IF((0.1233*LN('Indicator Data'!BB117)-0.4559)&lt;C$194,10,(C$195-(0.1233*LN('Indicator Data'!BB117)-0.4559))/(C$195-C$194)*10)),IF('Indicator Data'!Q117&gt;C$195,0,IF('Indicator Data'!Q117&lt;C$194,10,(C$195-'Indicator Data'!Q117)/(C$195-C$194)*10))),1)</f>
        <v>3.9</v>
      </c>
      <c r="D114" s="77">
        <f>IF('Indicator Data'!R117="No data","x",ROUND((IF(LOG('Indicator Data'!R117*1000)&gt;D$195,10,IF(LOG('Indicator Data'!R117*1000)&lt;D$194,0,10-(D$195-LOG('Indicator Data'!R117*1000))/(D$195-D$194)*10))),1))</f>
        <v>2.2999999999999998</v>
      </c>
      <c r="E114" s="78">
        <f t="shared" si="19"/>
        <v>3.1</v>
      </c>
      <c r="F114" s="77">
        <f>IF('Indicator Data'!AF117="No data","x",ROUND(IF('Indicator Data'!AF117&gt;F$195,10,IF('Indicator Data'!AF117&lt;F$194,0,10-(F$195-'Indicator Data'!AF117)/(F$195-F$194)*10)),1))</f>
        <v>3.1</v>
      </c>
      <c r="G114" s="77">
        <f>IF('Indicator Data'!AG117="No data","x",ROUND(IF('Indicator Data'!AG117&gt;G$195,10,IF('Indicator Data'!AG117&lt;G$194,0,10-(G$195-'Indicator Data'!AG117)/(G$195-G$194)*10)),1))</f>
        <v>0.3</v>
      </c>
      <c r="H114" s="78">
        <f t="shared" si="20"/>
        <v>1.7</v>
      </c>
      <c r="I114" s="79">
        <f>SUM(IF('Indicator Data'!S117=0,0,'Indicator Data'!S117/1000000),SUM('Indicator Data'!T117:U117))</f>
        <v>292.24353100000002</v>
      </c>
      <c r="J114" s="79">
        <f>I114/'Indicator Data'!BC117*1000000</f>
        <v>82.327919149235868</v>
      </c>
      <c r="K114" s="77">
        <f t="shared" si="21"/>
        <v>1.6</v>
      </c>
      <c r="L114" s="77">
        <f>IF('Indicator Data'!V117="No data","x",ROUND(IF('Indicator Data'!V117&gt;L$195,10,IF('Indicator Data'!V117&lt;L$194,0,10-(L$195-'Indicator Data'!V117)/(L$195-L$194)*10)),1))</f>
        <v>3.1</v>
      </c>
      <c r="M114" s="78">
        <f t="shared" si="22"/>
        <v>2.4</v>
      </c>
      <c r="N114" s="80">
        <f t="shared" si="23"/>
        <v>2.6</v>
      </c>
      <c r="O114" s="92">
        <f>IF(AND('Indicator Data'!AK117="No data",'Indicator Data'!AL117="No data"),0,SUM('Indicator Data'!AK117:AM117)/1000)</f>
        <v>0.40100000000000002</v>
      </c>
      <c r="P114" s="77">
        <f t="shared" si="24"/>
        <v>0</v>
      </c>
      <c r="Q114" s="81">
        <f>O114*1000/'Indicator Data'!BC117</f>
        <v>1.1296570180998662E-4</v>
      </c>
      <c r="R114" s="77">
        <f t="shared" si="25"/>
        <v>1.9</v>
      </c>
      <c r="S114" s="82">
        <f t="shared" si="26"/>
        <v>1</v>
      </c>
      <c r="T114" s="77">
        <f>IF('Indicator Data'!AB117="No data","x",ROUND(IF('Indicator Data'!AB117&gt;T$195,10,IF('Indicator Data'!AB117&lt;T$194,0,10-(T$195-'Indicator Data'!AB117)/(T$195-T$194)*10)),1))</f>
        <v>1.2</v>
      </c>
      <c r="U114" s="77">
        <f>IF('Indicator Data'!AA117="No data","x",ROUND(IF('Indicator Data'!AA117&gt;U$195,10,IF('Indicator Data'!AA117&lt;U$194,0,10-(U$195-'Indicator Data'!AA117)/(U$195-U$194)*10)),1))</f>
        <v>1.8</v>
      </c>
      <c r="V114" s="77" t="str">
        <f>IF('Indicator Data'!AE117="No data","x",ROUND(IF('Indicator Data'!AE117&gt;V$195,10,IF('Indicator Data'!AE117&lt;V$194,0,10-(V$195-'Indicator Data'!AE117)/(V$195-V$194)*10)),1))</f>
        <v>x</v>
      </c>
      <c r="W114" s="78">
        <f t="shared" si="32"/>
        <v>1.5</v>
      </c>
      <c r="X114" s="77">
        <f>IF('Indicator Data'!W117="No data","x",ROUND(IF('Indicator Data'!W117&gt;X$195,10,IF('Indicator Data'!W117&lt;X$194,0,10-(X$195-'Indicator Data'!W117)/(X$195-X$194)*10)),1))</f>
        <v>1.2</v>
      </c>
      <c r="Y114" s="77">
        <f>IF('Indicator Data'!X117="No data","x",ROUND(IF('Indicator Data'!X117&gt;Y$195,10,IF('Indicator Data'!X117&lt;Y$194,0,10-(Y$195-'Indicator Data'!X117)/(Y$195-Y$194)*10)),1))</f>
        <v>0.5</v>
      </c>
      <c r="Z114" s="78">
        <f t="shared" si="27"/>
        <v>0.9</v>
      </c>
      <c r="AA114" s="92">
        <f>('Indicator Data'!AJ117+'Indicator Data'!AI117*0.5+'Indicator Data'!AH117*0.25)/1000</f>
        <v>0</v>
      </c>
      <c r="AB114" s="83">
        <f>AA114*1000/'Indicator Data'!BC117</f>
        <v>0</v>
      </c>
      <c r="AC114" s="78">
        <f t="shared" si="28"/>
        <v>0</v>
      </c>
      <c r="AD114" s="77">
        <f>IF('Indicator Data'!AN117="No data","x",ROUND(IF('Indicator Data'!AN117&lt;$AD$194,10,IF('Indicator Data'!AN117&gt;$AD$195,0,($AD$195-'Indicator Data'!AN117)/($AD$195-$AD$194)*10)),1))</f>
        <v>6</v>
      </c>
      <c r="AE114" s="77">
        <f>IF('Indicator Data'!AO117="No data","x",ROUND(IF('Indicator Data'!AO117&gt;$AE$195,10,IF('Indicator Data'!AO117&lt;$AE$194,0,10-($AE$195-'Indicator Data'!AO117)/($AE$195-$AE$194)*10)),1))</f>
        <v>1.2</v>
      </c>
      <c r="AF114" s="84">
        <f>IF('Indicator Data'!AP117="No data","x",ROUND(IF('Indicator Data'!AP117&gt;$AF$195,10,IF('Indicator Data'!AP117&lt;$AF$194,0,10-($AF$195-'Indicator Data'!AP117)/($AF$195-$AF$194)*10)),1))</f>
        <v>4.2</v>
      </c>
      <c r="AG114" s="84">
        <f>IF('Indicator Data'!AQ117="No data","x",ROUND(IF('Indicator Data'!AQ117&gt;$AG$195,10,IF('Indicator Data'!AQ117&lt;$AG$194,0,10-($AG$195-'Indicator Data'!AQ117)/($AG$195-$AG$194)*10)),1))</f>
        <v>2.9</v>
      </c>
      <c r="AH114" s="77">
        <f t="shared" si="29"/>
        <v>3.9</v>
      </c>
      <c r="AI114" s="78">
        <f t="shared" si="30"/>
        <v>3.7</v>
      </c>
      <c r="AJ114" s="85">
        <f t="shared" si="31"/>
        <v>1.6</v>
      </c>
      <c r="AK114" s="86">
        <f t="shared" si="33"/>
        <v>1.3</v>
      </c>
    </row>
    <row r="115" spans="1:37" s="4" customFormat="1" x14ac:dyDescent="0.25">
      <c r="A115" s="131" t="s">
        <v>211</v>
      </c>
      <c r="B115" s="63" t="s">
        <v>210</v>
      </c>
      <c r="C115" s="77">
        <f>ROUND(IF('Indicator Data'!Q118="No data",IF((0.1233*LN('Indicator Data'!BB118)-0.4559)&gt;C$195,0,IF((0.1233*LN('Indicator Data'!BB118)-0.4559)&lt;C$194,10,(C$195-(0.1233*LN('Indicator Data'!BB118)-0.4559))/(C$195-C$194)*10)),IF('Indicator Data'!Q118&gt;C$195,0,IF('Indicator Data'!Q118&lt;C$194,10,(C$195-'Indicator Data'!Q118)/(C$195-C$194)*10))),1)</f>
        <v>3.3</v>
      </c>
      <c r="D115" s="77">
        <f>IF('Indicator Data'!R118="No data","x",ROUND((IF(LOG('Indicator Data'!R118*1000)&gt;D$195,10,IF(LOG('Indicator Data'!R118*1000)&lt;D$194,0,10-(D$195-LOG('Indicator Data'!R118*1000))/(D$195-D$194)*10))),1))</f>
        <v>6.2</v>
      </c>
      <c r="E115" s="78">
        <f t="shared" si="19"/>
        <v>4.9000000000000004</v>
      </c>
      <c r="F115" s="77">
        <f>IF('Indicator Data'!AF118="No data","x",ROUND(IF('Indicator Data'!AF118&gt;F$195,10,IF('Indicator Data'!AF118&lt;F$194,0,10-(F$195-'Indicator Data'!AF118)/(F$195-F$194)*10)),1))</f>
        <v>3.7</v>
      </c>
      <c r="G115" s="77">
        <f>IF('Indicator Data'!AG118="No data","x",ROUND(IF('Indicator Data'!AG118&gt;G$195,10,IF('Indicator Data'!AG118&lt;G$194,0,10-(G$195-'Indicator Data'!AG118)/(G$195-G$194)*10)),1))</f>
        <v>1.8</v>
      </c>
      <c r="H115" s="78">
        <f t="shared" si="20"/>
        <v>2.8</v>
      </c>
      <c r="I115" s="79">
        <f>SUM(IF('Indicator Data'!S118=0,0,'Indicator Data'!S118/1000000),SUM('Indicator Data'!T118:U118))</f>
        <v>498.34536699999995</v>
      </c>
      <c r="J115" s="79">
        <f>I115/'Indicator Data'!BC118*1000000</f>
        <v>162.02944193530661</v>
      </c>
      <c r="K115" s="77">
        <f t="shared" si="21"/>
        <v>3.2</v>
      </c>
      <c r="L115" s="77">
        <f>IF('Indicator Data'!V118="No data","x",ROUND(IF('Indicator Data'!V118&gt;L$195,10,IF('Indicator Data'!V118&lt;L$194,0,10-(L$195-'Indicator Data'!V118)/(L$195-L$194)*10)),1))</f>
        <v>2.1</v>
      </c>
      <c r="M115" s="78">
        <f t="shared" si="22"/>
        <v>2.7</v>
      </c>
      <c r="N115" s="80">
        <f t="shared" si="23"/>
        <v>3.8</v>
      </c>
      <c r="O115" s="92">
        <f>IF(AND('Indicator Data'!AK118="No data",'Indicator Data'!AL118="No data"),0,SUM('Indicator Data'!AK118:AM118)/1000)</f>
        <v>6.0000000000000001E-3</v>
      </c>
      <c r="P115" s="77">
        <f t="shared" si="24"/>
        <v>0</v>
      </c>
      <c r="Q115" s="81">
        <f>O115*1000/'Indicator Data'!BC118</f>
        <v>1.9508090492829638E-6</v>
      </c>
      <c r="R115" s="77">
        <f t="shared" si="25"/>
        <v>0</v>
      </c>
      <c r="S115" s="82">
        <f t="shared" si="26"/>
        <v>0</v>
      </c>
      <c r="T115" s="77">
        <f>IF('Indicator Data'!AB118="No data","x",ROUND(IF('Indicator Data'!AB118&gt;T$195,10,IF('Indicator Data'!AB118&lt;T$194,0,10-(T$195-'Indicator Data'!AB118)/(T$195-T$194)*10)),1))</f>
        <v>0.2</v>
      </c>
      <c r="U115" s="77">
        <f>IF('Indicator Data'!AA118="No data","x",ROUND(IF('Indicator Data'!AA118&gt;U$195,10,IF('Indicator Data'!AA118&lt;U$194,0,10-(U$195-'Indicator Data'!AA118)/(U$195-U$194)*10)),1))</f>
        <v>3.3</v>
      </c>
      <c r="V115" s="77" t="str">
        <f>IF('Indicator Data'!AE118="No data","x",ROUND(IF('Indicator Data'!AE118&gt;V$195,10,IF('Indicator Data'!AE118&lt;V$194,0,10-(V$195-'Indicator Data'!AE118)/(V$195-V$194)*10)),1))</f>
        <v>x</v>
      </c>
      <c r="W115" s="78">
        <f t="shared" si="32"/>
        <v>1.8</v>
      </c>
      <c r="X115" s="77">
        <f>IF('Indicator Data'!W118="No data","x",ROUND(IF('Indicator Data'!W118&gt;X$195,10,IF('Indicator Data'!W118&lt;X$194,0,10-(X$195-'Indicator Data'!W118)/(X$195-X$194)*10)),1))</f>
        <v>1.4</v>
      </c>
      <c r="Y115" s="77">
        <f>IF('Indicator Data'!X118="No data","x",ROUND(IF('Indicator Data'!X118&gt;Y$195,10,IF('Indicator Data'!X118&lt;Y$194,0,10-(Y$195-'Indicator Data'!X118)/(Y$195-Y$194)*10)),1))</f>
        <v>0.4</v>
      </c>
      <c r="Z115" s="78">
        <f t="shared" si="27"/>
        <v>0.9</v>
      </c>
      <c r="AA115" s="92">
        <f>('Indicator Data'!AJ118+'Indicator Data'!AI118*0.5+'Indicator Data'!AH118*0.25)/1000</f>
        <v>303.25</v>
      </c>
      <c r="AB115" s="83">
        <f>AA115*1000/'Indicator Data'!BC118</f>
        <v>9.8597140699176467E-2</v>
      </c>
      <c r="AC115" s="78">
        <f t="shared" si="28"/>
        <v>9.9</v>
      </c>
      <c r="AD115" s="77">
        <f>IF('Indicator Data'!AN118="No data","x",ROUND(IF('Indicator Data'!AN118&lt;$AD$194,10,IF('Indicator Data'!AN118&gt;$AD$195,0,($AD$195-'Indicator Data'!AN118)/($AD$195-$AD$194)*10)),1))</f>
        <v>5.9</v>
      </c>
      <c r="AE115" s="77">
        <f>IF('Indicator Data'!AO118="No data","x",ROUND(IF('Indicator Data'!AO118&gt;$AE$195,10,IF('Indicator Data'!AO118&lt;$AE$194,0,10-($AE$195-'Indicator Data'!AO118)/($AE$195-$AE$194)*10)),1))</f>
        <v>4.9000000000000004</v>
      </c>
      <c r="AF115" s="84">
        <f>IF('Indicator Data'!AP118="No data","x",ROUND(IF('Indicator Data'!AP118&gt;$AF$195,10,IF('Indicator Data'!AP118&lt;$AF$194,0,10-($AF$195-'Indicator Data'!AP118)/($AF$195-$AF$194)*10)),1))</f>
        <v>4.2</v>
      </c>
      <c r="AG115" s="84">
        <f>IF('Indicator Data'!AQ118="No data","x",ROUND(IF('Indicator Data'!AQ118&gt;$AG$195,10,IF('Indicator Data'!AQ118&lt;$AG$194,0,10-($AG$195-'Indicator Data'!AQ118)/($AG$195-$AG$194)*10)),1))</f>
        <v>8.4</v>
      </c>
      <c r="AH115" s="77">
        <f t="shared" si="29"/>
        <v>5</v>
      </c>
      <c r="AI115" s="78">
        <f t="shared" si="30"/>
        <v>5.3</v>
      </c>
      <c r="AJ115" s="85">
        <f t="shared" si="31"/>
        <v>6</v>
      </c>
      <c r="AK115" s="86">
        <f t="shared" si="33"/>
        <v>3.6</v>
      </c>
    </row>
    <row r="116" spans="1:37" s="4" customFormat="1" x14ac:dyDescent="0.25">
      <c r="A116" s="131" t="s">
        <v>213</v>
      </c>
      <c r="B116" s="63" t="s">
        <v>212</v>
      </c>
      <c r="C116" s="77">
        <f>ROUND(IF('Indicator Data'!Q119="No data",IF((0.1233*LN('Indicator Data'!BB119)-0.4559)&gt;C$195,0,IF((0.1233*LN('Indicator Data'!BB119)-0.4559)&lt;C$194,10,(C$195-(0.1233*LN('Indicator Data'!BB119)-0.4559))/(C$195-C$194)*10)),IF('Indicator Data'!Q119&gt;C$195,0,IF('Indicator Data'!Q119&lt;C$194,10,(C$195-'Indicator Data'!Q119)/(C$195-C$194)*10))),1)</f>
        <v>2.2000000000000002</v>
      </c>
      <c r="D116" s="77">
        <f>IF('Indicator Data'!R119="No data","x",ROUND((IF(LOG('Indicator Data'!R119*1000)&gt;D$195,10,IF(LOG('Indicator Data'!R119*1000)&lt;D$194,0,10-(D$195-LOG('Indicator Data'!R119*1000))/(D$195-D$194)*10))),1))</f>
        <v>1</v>
      </c>
      <c r="E116" s="78">
        <f t="shared" si="19"/>
        <v>1.6</v>
      </c>
      <c r="F116" s="77">
        <f>IF('Indicator Data'!AF119="No data","x",ROUND(IF('Indicator Data'!AF119&gt;F$195,10,IF('Indicator Data'!AF119&lt;F$194,0,10-(F$195-'Indicator Data'!AF119)/(F$195-F$194)*10)),1))</f>
        <v>2.1</v>
      </c>
      <c r="G116" s="77">
        <f>IF('Indicator Data'!AG119="No data","x",ROUND(IF('Indicator Data'!AG119&gt;G$195,10,IF('Indicator Data'!AG119&lt;G$194,0,10-(G$195-'Indicator Data'!AG119)/(G$195-G$194)*10)),1))</f>
        <v>1.7</v>
      </c>
      <c r="H116" s="78">
        <f t="shared" si="20"/>
        <v>1.9</v>
      </c>
      <c r="I116" s="79">
        <f>SUM(IF('Indicator Data'!S119=0,0,'Indicator Data'!S119/1000000),SUM('Indicator Data'!T119:U119))</f>
        <v>39.957990000000009</v>
      </c>
      <c r="J116" s="79">
        <f>I116/'Indicator Data'!BC119*1000000</f>
        <v>64.192532664172319</v>
      </c>
      <c r="K116" s="77">
        <f t="shared" si="21"/>
        <v>1.3</v>
      </c>
      <c r="L116" s="77">
        <f>IF('Indicator Data'!V119="No data","x",ROUND(IF('Indicator Data'!V119&gt;L$195,10,IF('Indicator Data'!V119&lt;L$194,0,10-(L$195-'Indicator Data'!V119)/(L$195-L$194)*10)),1))</f>
        <v>1.3</v>
      </c>
      <c r="M116" s="78">
        <f t="shared" si="22"/>
        <v>1.3</v>
      </c>
      <c r="N116" s="80">
        <f t="shared" si="23"/>
        <v>1.6</v>
      </c>
      <c r="O116" s="92">
        <f>IF(AND('Indicator Data'!AK119="No data",'Indicator Data'!AL119="No data"),0,SUM('Indicator Data'!AK119:AM119)/1000)</f>
        <v>0.79900000000000004</v>
      </c>
      <c r="P116" s="77">
        <f t="shared" si="24"/>
        <v>0</v>
      </c>
      <c r="Q116" s="81">
        <f>O116*1000/'Indicator Data'!BC119</f>
        <v>1.2835939344965467E-3</v>
      </c>
      <c r="R116" s="77">
        <f t="shared" si="25"/>
        <v>3.4</v>
      </c>
      <c r="S116" s="82">
        <f t="shared" si="26"/>
        <v>1.7</v>
      </c>
      <c r="T116" s="77">
        <f>IF('Indicator Data'!AB119="No data","x",ROUND(IF('Indicator Data'!AB119&gt;T$195,10,IF('Indicator Data'!AB119&lt;T$194,0,10-(T$195-'Indicator Data'!AB119)/(T$195-T$194)*10)),1))</f>
        <v>0.2</v>
      </c>
      <c r="U116" s="77">
        <f>IF('Indicator Data'!AA119="No data","x",ROUND(IF('Indicator Data'!AA119&gt;U$195,10,IF('Indicator Data'!AA119&lt;U$194,0,10-(U$195-'Indicator Data'!AA119)/(U$195-U$194)*10)),1))</f>
        <v>0.3</v>
      </c>
      <c r="V116" s="77" t="str">
        <f>IF('Indicator Data'!AE119="No data","x",ROUND(IF('Indicator Data'!AE119&gt;V$195,10,IF('Indicator Data'!AE119&lt;V$194,0,10-(V$195-'Indicator Data'!AE119)/(V$195-V$194)*10)),1))</f>
        <v>x</v>
      </c>
      <c r="W116" s="78">
        <f t="shared" si="32"/>
        <v>0.3</v>
      </c>
      <c r="X116" s="77">
        <f>IF('Indicator Data'!W119="No data","x",ROUND(IF('Indicator Data'!W119&gt;X$195,10,IF('Indicator Data'!W119&lt;X$194,0,10-(X$195-'Indicator Data'!W119)/(X$195-X$194)*10)),1))</f>
        <v>0.3</v>
      </c>
      <c r="Y116" s="77">
        <f>IF('Indicator Data'!X119="No data","x",ROUND(IF('Indicator Data'!X119&gt;Y$195,10,IF('Indicator Data'!X119&lt;Y$194,0,10-(Y$195-'Indicator Data'!X119)/(Y$195-Y$194)*10)),1))</f>
        <v>0.2</v>
      </c>
      <c r="Z116" s="78">
        <f t="shared" si="27"/>
        <v>0.3</v>
      </c>
      <c r="AA116" s="92">
        <f>('Indicator Data'!AJ119+'Indicator Data'!AI119*0.5+'Indicator Data'!AH119*0.25)/1000</f>
        <v>0.1</v>
      </c>
      <c r="AB116" s="83">
        <f>AA116*1000/'Indicator Data'!BC119</f>
        <v>1.6065005438004341E-4</v>
      </c>
      <c r="AC116" s="78">
        <f t="shared" si="28"/>
        <v>0</v>
      </c>
      <c r="AD116" s="77">
        <f>IF('Indicator Data'!AN119="No data","x",ROUND(IF('Indicator Data'!AN119&lt;$AD$194,10,IF('Indicator Data'!AN119&gt;$AD$195,0,($AD$195-'Indicator Data'!AN119)/($AD$195-$AD$194)*10)),1))</f>
        <v>0.1</v>
      </c>
      <c r="AE116" s="77">
        <f>IF('Indicator Data'!AO119="No data","x",ROUND(IF('Indicator Data'!AO119&gt;$AE$195,10,IF('Indicator Data'!AO119&lt;$AE$194,0,10-($AE$195-'Indicator Data'!AO119)/($AE$195-$AE$194)*10)),1))</f>
        <v>0</v>
      </c>
      <c r="AF116" s="84">
        <f>IF('Indicator Data'!AP119="No data","x",ROUND(IF('Indicator Data'!AP119&gt;$AF$195,10,IF('Indicator Data'!AP119&lt;$AF$194,0,10-($AF$195-'Indicator Data'!AP119)/($AF$195-$AF$194)*10)),1))</f>
        <v>5.0999999999999996</v>
      </c>
      <c r="AG116" s="84" t="str">
        <f>IF('Indicator Data'!AQ119="No data","x",ROUND(IF('Indicator Data'!AQ119&gt;$AG$195,10,IF('Indicator Data'!AQ119&lt;$AG$194,0,10-($AG$195-'Indicator Data'!AQ119)/($AG$195-$AG$194)*10)),1))</f>
        <v>x</v>
      </c>
      <c r="AH116" s="77">
        <f t="shared" si="29"/>
        <v>5.0999999999999996</v>
      </c>
      <c r="AI116" s="78">
        <f t="shared" si="30"/>
        <v>1.7</v>
      </c>
      <c r="AJ116" s="85">
        <f t="shared" si="31"/>
        <v>0.6</v>
      </c>
      <c r="AK116" s="86">
        <f t="shared" si="33"/>
        <v>1.2</v>
      </c>
    </row>
    <row r="117" spans="1:37" s="4" customFormat="1" x14ac:dyDescent="0.25">
      <c r="A117" s="131" t="s">
        <v>215</v>
      </c>
      <c r="B117" s="63" t="s">
        <v>214</v>
      </c>
      <c r="C117" s="77">
        <f>ROUND(IF('Indicator Data'!Q120="No data",IF((0.1233*LN('Indicator Data'!BB120)-0.4559)&gt;C$195,0,IF((0.1233*LN('Indicator Data'!BB120)-0.4559)&lt;C$194,10,(C$195-(0.1233*LN('Indicator Data'!BB120)-0.4559))/(C$195-C$194)*10)),IF('Indicator Data'!Q120&gt;C$195,0,IF('Indicator Data'!Q120&lt;C$194,10,(C$195-'Indicator Data'!Q120)/(C$195-C$194)*10))),1)</f>
        <v>4.7</v>
      </c>
      <c r="D117" s="77">
        <f>IF('Indicator Data'!R120="No data","x",ROUND((IF(LOG('Indicator Data'!R120*1000)&gt;D$195,10,IF(LOG('Indicator Data'!R120*1000)&lt;D$194,0,10-(D$195-LOG('Indicator Data'!R120*1000))/(D$195-D$194)*10))),1))</f>
        <v>6.8</v>
      </c>
      <c r="E117" s="78">
        <f t="shared" si="19"/>
        <v>5.9</v>
      </c>
      <c r="F117" s="77">
        <f>IF('Indicator Data'!AF120="No data","x",ROUND(IF('Indicator Data'!AF120&gt;F$195,10,IF('Indicator Data'!AF120&lt;F$194,0,10-(F$195-'Indicator Data'!AF120)/(F$195-F$194)*10)),1))</f>
        <v>6.6</v>
      </c>
      <c r="G117" s="77">
        <f>IF('Indicator Data'!AG120="No data","x",ROUND(IF('Indicator Data'!AG120&gt;G$195,10,IF('Indicator Data'!AG120&lt;G$194,0,10-(G$195-'Indicator Data'!AG120)/(G$195-G$194)*10)),1))</f>
        <v>3.9</v>
      </c>
      <c r="H117" s="78">
        <f t="shared" si="20"/>
        <v>5.3</v>
      </c>
      <c r="I117" s="79">
        <f>SUM(IF('Indicator Data'!S120=0,0,'Indicator Data'!S120/1000000),SUM('Indicator Data'!T120:U120))</f>
        <v>1633.7390969999999</v>
      </c>
      <c r="J117" s="79">
        <f>I117/'Indicator Data'!BC120*1000000</f>
        <v>45.71231942289193</v>
      </c>
      <c r="K117" s="77">
        <f t="shared" si="21"/>
        <v>0.9</v>
      </c>
      <c r="L117" s="77">
        <f>IF('Indicator Data'!V120="No data","x",ROUND(IF('Indicator Data'!V120&gt;L$195,10,IF('Indicator Data'!V120&lt;L$194,0,10-(L$195-'Indicator Data'!V120)/(L$195-L$194)*10)),1))</f>
        <v>1.3</v>
      </c>
      <c r="M117" s="78">
        <f t="shared" si="22"/>
        <v>1.1000000000000001</v>
      </c>
      <c r="N117" s="80">
        <f t="shared" si="23"/>
        <v>4.5999999999999996</v>
      </c>
      <c r="O117" s="92">
        <f>IF(AND('Indicator Data'!AK120="No data",'Indicator Data'!AL120="No data"),0,SUM('Indicator Data'!AK120:AM120)/1000)</f>
        <v>4.7149999999999999</v>
      </c>
      <c r="P117" s="77">
        <f t="shared" si="24"/>
        <v>2.2000000000000002</v>
      </c>
      <c r="Q117" s="81">
        <f>O117*1000/'Indicator Data'!BC120</f>
        <v>1.3192656433007885E-4</v>
      </c>
      <c r="R117" s="77">
        <f t="shared" si="25"/>
        <v>1.9</v>
      </c>
      <c r="S117" s="82">
        <f t="shared" si="26"/>
        <v>2.1</v>
      </c>
      <c r="T117" s="77">
        <f>IF('Indicator Data'!AB120="No data","x",ROUND(IF('Indicator Data'!AB120&gt;T$195,10,IF('Indicator Data'!AB120&lt;T$194,0,10-(T$195-'Indicator Data'!AB120)/(T$195-T$194)*10)),1))</f>
        <v>0.2</v>
      </c>
      <c r="U117" s="77">
        <f>IF('Indicator Data'!AA120="No data","x",ROUND(IF('Indicator Data'!AA120&gt;U$195,10,IF('Indicator Data'!AA120&lt;U$194,0,10-(U$195-'Indicator Data'!AA120)/(U$195-U$194)*10)),1))</f>
        <v>1.9</v>
      </c>
      <c r="V117" s="77" t="str">
        <f>IF('Indicator Data'!AE120="No data","x",ROUND(IF('Indicator Data'!AE120&gt;V$195,10,IF('Indicator Data'!AE120&lt;V$194,0,10-(V$195-'Indicator Data'!AE120)/(V$195-V$194)*10)),1))</f>
        <v>x</v>
      </c>
      <c r="W117" s="78">
        <f t="shared" si="32"/>
        <v>1.1000000000000001</v>
      </c>
      <c r="X117" s="77">
        <f>IF('Indicator Data'!W120="No data","x",ROUND(IF('Indicator Data'!W120&gt;X$195,10,IF('Indicator Data'!W120&lt;X$194,0,10-(X$195-'Indicator Data'!W120)/(X$195-X$194)*10)),1))</f>
        <v>2.1</v>
      </c>
      <c r="Y117" s="77">
        <f>IF('Indicator Data'!X120="No data","x",ROUND(IF('Indicator Data'!X120&gt;Y$195,10,IF('Indicator Data'!X120&lt;Y$194,0,10-(Y$195-'Indicator Data'!X120)/(Y$195-Y$194)*10)),1))</f>
        <v>0.7</v>
      </c>
      <c r="Z117" s="78">
        <f t="shared" si="27"/>
        <v>1.4</v>
      </c>
      <c r="AA117" s="92">
        <f>('Indicator Data'!AJ120+'Indicator Data'!AI120*0.5+'Indicator Data'!AH120*0.25)/1000</f>
        <v>1082.5</v>
      </c>
      <c r="AB117" s="83">
        <f>AA117*1000/'Indicator Data'!BC120</f>
        <v>3.0288548438453949E-2</v>
      </c>
      <c r="AC117" s="78">
        <f t="shared" si="28"/>
        <v>3</v>
      </c>
      <c r="AD117" s="77">
        <f>IF('Indicator Data'!AN120="No data","x",ROUND(IF('Indicator Data'!AN120&lt;$AD$194,10,IF('Indicator Data'!AN120&gt;$AD$195,0,($AD$195-'Indicator Data'!AN120)/($AD$195-$AD$194)*10)),1))</f>
        <v>0.7</v>
      </c>
      <c r="AE117" s="77">
        <f>IF('Indicator Data'!AO120="No data","x",ROUND(IF('Indicator Data'!AO120&gt;$AE$195,10,IF('Indicator Data'!AO120&lt;$AE$194,0,10-($AE$195-'Indicator Data'!AO120)/($AE$195-$AE$194)*10)),1))</f>
        <v>0</v>
      </c>
      <c r="AF117" s="84">
        <f>IF('Indicator Data'!AP120="No data","x",ROUND(IF('Indicator Data'!AP120&gt;$AF$195,10,IF('Indicator Data'!AP120&lt;$AF$194,0,10-($AF$195-'Indicator Data'!AP120)/($AF$195-$AF$194)*10)),1))</f>
        <v>5.2</v>
      </c>
      <c r="AG117" s="84">
        <f>IF('Indicator Data'!AQ120="No data","x",ROUND(IF('Indicator Data'!AQ120&gt;$AG$195,10,IF('Indicator Data'!AQ120&lt;$AG$194,0,10-($AG$195-'Indicator Data'!AQ120)/($AG$195-$AG$194)*10)),1))</f>
        <v>2.5</v>
      </c>
      <c r="AH117" s="77">
        <f t="shared" si="29"/>
        <v>4.7</v>
      </c>
      <c r="AI117" s="78">
        <f t="shared" si="30"/>
        <v>1.8</v>
      </c>
      <c r="AJ117" s="85">
        <f t="shared" si="31"/>
        <v>1.9</v>
      </c>
      <c r="AK117" s="86">
        <f t="shared" si="33"/>
        <v>2</v>
      </c>
    </row>
    <row r="118" spans="1:37" s="4" customFormat="1" x14ac:dyDescent="0.25">
      <c r="A118" s="131" t="s">
        <v>217</v>
      </c>
      <c r="B118" s="63" t="s">
        <v>216</v>
      </c>
      <c r="C118" s="77">
        <f>ROUND(IF('Indicator Data'!Q121="No data",IF((0.1233*LN('Indicator Data'!BB121)-0.4559)&gt;C$195,0,IF((0.1233*LN('Indicator Data'!BB121)-0.4559)&lt;C$194,10,(C$195-(0.1233*LN('Indicator Data'!BB121)-0.4559))/(C$195-C$194)*10)),IF('Indicator Data'!Q121&gt;C$195,0,IF('Indicator Data'!Q121&lt;C$194,10,(C$195-'Indicator Data'!Q121)/(C$195-C$194)*10))),1)</f>
        <v>8.1999999999999993</v>
      </c>
      <c r="D118" s="77">
        <f>IF('Indicator Data'!R121="No data","x",ROUND((IF(LOG('Indicator Data'!R121*1000)&gt;D$195,10,IF(LOG('Indicator Data'!R121*1000)&lt;D$194,0,10-(D$195-LOG('Indicator Data'!R121*1000))/(D$195-D$194)*10))),1))</f>
        <v>9.6</v>
      </c>
      <c r="E118" s="78">
        <f t="shared" si="19"/>
        <v>9</v>
      </c>
      <c r="F118" s="77">
        <f>IF('Indicator Data'!AF121="No data","x",ROUND(IF('Indicator Data'!AF121&gt;F$195,10,IF('Indicator Data'!AF121&lt;F$194,0,10-(F$195-'Indicator Data'!AF121)/(F$195-F$194)*10)),1))</f>
        <v>7.7</v>
      </c>
      <c r="G118" s="77">
        <f>IF('Indicator Data'!AG121="No data","x",ROUND(IF('Indicator Data'!AG121&gt;G$195,10,IF('Indicator Data'!AG121&lt;G$194,0,10-(G$195-'Indicator Data'!AG121)/(G$195-G$194)*10)),1))</f>
        <v>5.0999999999999996</v>
      </c>
      <c r="H118" s="78">
        <f t="shared" si="20"/>
        <v>6.4</v>
      </c>
      <c r="I118" s="79">
        <f>SUM(IF('Indicator Data'!S121=0,0,'Indicator Data'!S121/1000000),SUM('Indicator Data'!T121:U121))</f>
        <v>2248.4389900000001</v>
      </c>
      <c r="J118" s="79">
        <f>I118/'Indicator Data'!BC121*1000000</f>
        <v>75.784541785497865</v>
      </c>
      <c r="K118" s="77">
        <f t="shared" si="21"/>
        <v>1.5</v>
      </c>
      <c r="L118" s="77">
        <f>IF('Indicator Data'!V121="No data","x",ROUND(IF('Indicator Data'!V121&gt;L$195,10,IF('Indicator Data'!V121&lt;L$194,0,10-(L$195-'Indicator Data'!V121)/(L$195-L$194)*10)),1))</f>
        <v>9.5</v>
      </c>
      <c r="M118" s="78">
        <f t="shared" si="22"/>
        <v>5.5</v>
      </c>
      <c r="N118" s="80">
        <f t="shared" si="23"/>
        <v>7.5</v>
      </c>
      <c r="O118" s="92">
        <f>IF(AND('Indicator Data'!AK121="No data",'Indicator Data'!AL121="No data"),0,SUM('Indicator Data'!AK121:AM121)/1000)</f>
        <v>21.192</v>
      </c>
      <c r="P118" s="77">
        <f t="shared" si="24"/>
        <v>4.4000000000000004</v>
      </c>
      <c r="Q118" s="81">
        <f>O118*1000/'Indicator Data'!BC121</f>
        <v>7.1428489572593248E-4</v>
      </c>
      <c r="R118" s="77">
        <f t="shared" si="25"/>
        <v>2.9</v>
      </c>
      <c r="S118" s="82">
        <f t="shared" si="26"/>
        <v>3.7</v>
      </c>
      <c r="T118" s="77">
        <f>IF('Indicator Data'!AB121="No data","x",ROUND(IF('Indicator Data'!AB121&gt;T$195,10,IF('Indicator Data'!AB121&lt;T$194,0,10-(T$195-'Indicator Data'!AB121)/(T$195-T$194)*10)),1))</f>
        <v>10</v>
      </c>
      <c r="U118" s="77">
        <f>IF('Indicator Data'!AA121="No data","x",ROUND(IF('Indicator Data'!AA121&gt;U$195,10,IF('Indicator Data'!AA121&lt;U$194,0,10-(U$195-'Indicator Data'!AA121)/(U$195-U$194)*10)),1))</f>
        <v>10</v>
      </c>
      <c r="V118" s="77">
        <f>IF('Indicator Data'!AE121="No data","x",ROUND(IF('Indicator Data'!AE121&gt;V$195,10,IF('Indicator Data'!AE121&lt;V$194,0,10-(V$195-'Indicator Data'!AE121)/(V$195-V$194)*10)),1))</f>
        <v>5.9</v>
      </c>
      <c r="W118" s="78">
        <f t="shared" si="32"/>
        <v>8.6</v>
      </c>
      <c r="X118" s="77">
        <f>IF('Indicator Data'!W121="No data","x",ROUND(IF('Indicator Data'!W121&gt;X$195,10,IF('Indicator Data'!W121&lt;X$194,0,10-(X$195-'Indicator Data'!W121)/(X$195-X$194)*10)),1))</f>
        <v>5.5</v>
      </c>
      <c r="Y118" s="77">
        <f>IF('Indicator Data'!X121="No data","x",ROUND(IF('Indicator Data'!X121&gt;Y$195,10,IF('Indicator Data'!X121&lt;Y$194,0,10-(Y$195-'Indicator Data'!X121)/(Y$195-Y$194)*10)),1))</f>
        <v>3.5</v>
      </c>
      <c r="Z118" s="78">
        <f t="shared" si="27"/>
        <v>4.5</v>
      </c>
      <c r="AA118" s="92">
        <f>('Indicator Data'!AJ121+'Indicator Data'!AI121*0.5+'Indicator Data'!AH121*0.25)/1000</f>
        <v>1071.7255</v>
      </c>
      <c r="AB118" s="83">
        <f>AA118*1000/'Indicator Data'!BC121</f>
        <v>3.6122939647712481E-2</v>
      </c>
      <c r="AC118" s="78">
        <f t="shared" si="28"/>
        <v>3.6</v>
      </c>
      <c r="AD118" s="77">
        <f>IF('Indicator Data'!AN121="No data","x",ROUND(IF('Indicator Data'!AN121&lt;$AD$194,10,IF('Indicator Data'!AN121&gt;$AD$195,0,($AD$195-'Indicator Data'!AN121)/($AD$195-$AD$194)*10)),1))</f>
        <v>5.5</v>
      </c>
      <c r="AE118" s="77">
        <f>IF('Indicator Data'!AO121="No data","x",ROUND(IF('Indicator Data'!AO121&gt;$AE$195,10,IF('Indicator Data'!AO121&lt;$AE$194,0,10-($AE$195-'Indicator Data'!AO121)/($AE$195-$AE$194)*10)),1))</f>
        <v>7.2</v>
      </c>
      <c r="AF118" s="84">
        <f>IF('Indicator Data'!AP121="No data","x",ROUND(IF('Indicator Data'!AP121&gt;$AF$195,10,IF('Indicator Data'!AP121&lt;$AF$194,0,10-($AF$195-'Indicator Data'!AP121)/($AF$195-$AF$194)*10)),1))</f>
        <v>8.5</v>
      </c>
      <c r="AG118" s="84">
        <f>IF('Indicator Data'!AQ121="No data","x",ROUND(IF('Indicator Data'!AQ121&gt;$AG$195,10,IF('Indicator Data'!AQ121&lt;$AG$194,0,10-($AG$195-'Indicator Data'!AQ121)/($AG$195-$AG$194)*10)),1))</f>
        <v>3.4</v>
      </c>
      <c r="AH118" s="77">
        <f t="shared" si="29"/>
        <v>7.5</v>
      </c>
      <c r="AI118" s="78">
        <f t="shared" si="30"/>
        <v>6.7</v>
      </c>
      <c r="AJ118" s="85">
        <f t="shared" si="31"/>
        <v>6.3</v>
      </c>
      <c r="AK118" s="86">
        <f t="shared" si="33"/>
        <v>5.0999999999999996</v>
      </c>
    </row>
    <row r="119" spans="1:37" s="4" customFormat="1" x14ac:dyDescent="0.25">
      <c r="A119" s="131" t="s">
        <v>370</v>
      </c>
      <c r="B119" s="63" t="s">
        <v>218</v>
      </c>
      <c r="C119" s="77">
        <f>ROUND(IF('Indicator Data'!Q122="No data",IF((0.1233*LN('Indicator Data'!BB122)-0.4559)&gt;C$195,0,IF((0.1233*LN('Indicator Data'!BB122)-0.4559)&lt;C$194,10,(C$195-(0.1233*LN('Indicator Data'!BB122)-0.4559))/(C$195-C$194)*10)),IF('Indicator Data'!Q122&gt;C$195,0,IF('Indicator Data'!Q122&lt;C$194,10,(C$195-'Indicator Data'!Q122)/(C$195-C$194)*10))),1)</f>
        <v>6.1</v>
      </c>
      <c r="D119" s="77" t="str">
        <f>IF('Indicator Data'!R122="No data","x",ROUND((IF(LOG('Indicator Data'!R122*1000)&gt;D$195,10,IF(LOG('Indicator Data'!R122*1000)&lt;D$194,0,10-(D$195-LOG('Indicator Data'!R122*1000))/(D$195-D$194)*10))),1))</f>
        <v>x</v>
      </c>
      <c r="E119" s="78">
        <f t="shared" si="19"/>
        <v>6.1</v>
      </c>
      <c r="F119" s="77">
        <f>IF('Indicator Data'!AF122="No data","x",ROUND(IF('Indicator Data'!AF122&gt;F$195,10,IF('Indicator Data'!AF122&lt;F$194,0,10-(F$195-'Indicator Data'!AF122)/(F$195-F$194)*10)),1))</f>
        <v>5</v>
      </c>
      <c r="G119" s="77" t="str">
        <f>IF('Indicator Data'!AG122="No data","x",ROUND(IF('Indicator Data'!AG122&gt;G$195,10,IF('Indicator Data'!AG122&lt;G$194,0,10-(G$195-'Indicator Data'!AG122)/(G$195-G$194)*10)),1))</f>
        <v>x</v>
      </c>
      <c r="H119" s="78">
        <f t="shared" si="20"/>
        <v>5</v>
      </c>
      <c r="I119" s="79">
        <f>SUM(IF('Indicator Data'!S122=0,0,'Indicator Data'!S122/1000000),SUM('Indicator Data'!T122:U122))</f>
        <v>2424.3373689999999</v>
      </c>
      <c r="J119" s="79">
        <f>I119/'Indicator Data'!BC122*1000000</f>
        <v>45.424578430884651</v>
      </c>
      <c r="K119" s="77">
        <f t="shared" si="21"/>
        <v>0.9</v>
      </c>
      <c r="L119" s="77">
        <f>IF('Indicator Data'!V122="No data","x",ROUND(IF('Indicator Data'!V122&gt;L$195,10,IF('Indicator Data'!V122&lt;L$194,0,10-(L$195-'Indicator Data'!V122)/(L$195-L$194)*10)),1))</f>
        <v>1.7</v>
      </c>
      <c r="M119" s="78">
        <f t="shared" si="22"/>
        <v>1.3</v>
      </c>
      <c r="N119" s="80">
        <f t="shared" si="23"/>
        <v>4.5999999999999996</v>
      </c>
      <c r="O119" s="92">
        <f>IF(AND('Indicator Data'!AK122="No data",'Indicator Data'!AL122="No data"),0,SUM('Indicator Data'!AK122:AM122)/1000)</f>
        <v>635.15700000000004</v>
      </c>
      <c r="P119" s="77">
        <f t="shared" si="24"/>
        <v>9.3000000000000007</v>
      </c>
      <c r="Q119" s="81">
        <f>O119*1000/'Indicator Data'!BC122</f>
        <v>1.1900876227604527E-2</v>
      </c>
      <c r="R119" s="77">
        <f t="shared" si="25"/>
        <v>5.9</v>
      </c>
      <c r="S119" s="82">
        <f t="shared" si="26"/>
        <v>7.6</v>
      </c>
      <c r="T119" s="77">
        <f>IF('Indicator Data'!AB122="No data","x",ROUND(IF('Indicator Data'!AB122&gt;T$195,10,IF('Indicator Data'!AB122&lt;T$194,0,10-(T$195-'Indicator Data'!AB122)/(T$195-T$194)*10)),1))</f>
        <v>1.6</v>
      </c>
      <c r="U119" s="77">
        <f>IF('Indicator Data'!AA122="No data","x",ROUND(IF('Indicator Data'!AA122&gt;U$195,10,IF('Indicator Data'!AA122&lt;U$194,0,10-(U$195-'Indicator Data'!AA122)/(U$195-U$194)*10)),1))</f>
        <v>6.6</v>
      </c>
      <c r="V119" s="77">
        <f>IF('Indicator Data'!AE122="No data","x",ROUND(IF('Indicator Data'!AE122&gt;V$195,10,IF('Indicator Data'!AE122&lt;V$194,0,10-(V$195-'Indicator Data'!AE122)/(V$195-V$194)*10)),1))</f>
        <v>0.9</v>
      </c>
      <c r="W119" s="78">
        <f t="shared" si="32"/>
        <v>3</v>
      </c>
      <c r="X119" s="77">
        <f>IF('Indicator Data'!W122="No data","x",ROUND(IF('Indicator Data'!W122&gt;X$195,10,IF('Indicator Data'!W122&lt;X$194,0,10-(X$195-'Indicator Data'!W122)/(X$195-X$194)*10)),1))</f>
        <v>3.9</v>
      </c>
      <c r="Y119" s="77">
        <f>IF('Indicator Data'!X122="No data","x",ROUND(IF('Indicator Data'!X122&gt;Y$195,10,IF('Indicator Data'!X122&lt;Y$194,0,10-(Y$195-'Indicator Data'!X122)/(Y$195-Y$194)*10)),1))</f>
        <v>4.2</v>
      </c>
      <c r="Z119" s="78">
        <f t="shared" si="27"/>
        <v>4.0999999999999996</v>
      </c>
      <c r="AA119" s="92">
        <f>('Indicator Data'!AJ122+'Indicator Data'!AI122*0.5+'Indicator Data'!AH122*0.25)/1000</f>
        <v>338.09750000000003</v>
      </c>
      <c r="AB119" s="83">
        <f>AA119*1000/'Indicator Data'!BC122</f>
        <v>6.3349006629266806E-3</v>
      </c>
      <c r="AC119" s="78">
        <f t="shared" si="28"/>
        <v>0.6</v>
      </c>
      <c r="AD119" s="77">
        <f>IF('Indicator Data'!AN122="No data","x",ROUND(IF('Indicator Data'!AN122&lt;$AD$194,10,IF('Indicator Data'!AN122&gt;$AD$195,0,($AD$195-'Indicator Data'!AN122)/($AD$195-$AD$194)*10)),1))</f>
        <v>5.0999999999999996</v>
      </c>
      <c r="AE119" s="77">
        <f>IF('Indicator Data'!AO122="No data","x",ROUND(IF('Indicator Data'!AO122&gt;$AE$195,10,IF('Indicator Data'!AO122&lt;$AE$194,0,10-($AE$195-'Indicator Data'!AO122)/($AE$195-$AE$194)*10)),1))</f>
        <v>4</v>
      </c>
      <c r="AF119" s="84">
        <f>IF('Indicator Data'!AP122="No data","x",ROUND(IF('Indicator Data'!AP122&gt;$AF$195,10,IF('Indicator Data'!AP122&lt;$AF$194,0,10-($AF$195-'Indicator Data'!AP122)/($AF$195-$AF$194)*10)),1))</f>
        <v>8.3000000000000007</v>
      </c>
      <c r="AG119" s="84">
        <f>IF('Indicator Data'!AQ122="No data","x",ROUND(IF('Indicator Data'!AQ122&gt;$AG$195,10,IF('Indicator Data'!AQ122&lt;$AG$194,0,10-($AG$195-'Indicator Data'!AQ122)/($AG$195-$AG$194)*10)),1))</f>
        <v>4.0999999999999996</v>
      </c>
      <c r="AH119" s="77">
        <f t="shared" si="29"/>
        <v>7.5</v>
      </c>
      <c r="AI119" s="78">
        <f t="shared" si="30"/>
        <v>5.5</v>
      </c>
      <c r="AJ119" s="85">
        <f t="shared" si="31"/>
        <v>3.5</v>
      </c>
      <c r="AK119" s="86">
        <f t="shared" si="33"/>
        <v>5.9</v>
      </c>
    </row>
    <row r="120" spans="1:37" s="4" customFormat="1" x14ac:dyDescent="0.25">
      <c r="A120" s="131" t="s">
        <v>220</v>
      </c>
      <c r="B120" s="63" t="s">
        <v>219</v>
      </c>
      <c r="C120" s="77">
        <f>ROUND(IF('Indicator Data'!Q123="No data",IF((0.1233*LN('Indicator Data'!BB123)-0.4559)&gt;C$195,0,IF((0.1233*LN('Indicator Data'!BB123)-0.4559)&lt;C$194,10,(C$195-(0.1233*LN('Indicator Data'!BB123)-0.4559))/(C$195-C$194)*10)),IF('Indicator Data'!Q123&gt;C$195,0,IF('Indicator Data'!Q123&lt;C$194,10,(C$195-'Indicator Data'!Q123)/(C$195-C$194)*10))),1)</f>
        <v>4.8</v>
      </c>
      <c r="D120" s="77">
        <f>IF('Indicator Data'!R123="No data","x",ROUND((IF(LOG('Indicator Data'!R123*1000)&gt;D$195,10,IF(LOG('Indicator Data'!R123*1000)&lt;D$194,0,10-(D$195-LOG('Indicator Data'!R123*1000))/(D$195-D$194)*10))),1))</f>
        <v>8.6</v>
      </c>
      <c r="E120" s="78">
        <f t="shared" si="19"/>
        <v>7.1</v>
      </c>
      <c r="F120" s="77">
        <f>IF('Indicator Data'!AF123="No data","x",ROUND(IF('Indicator Data'!AF123&gt;F$195,10,IF('Indicator Data'!AF123&lt;F$194,0,10-(F$195-'Indicator Data'!AF123)/(F$195-F$194)*10)),1))</f>
        <v>6.3</v>
      </c>
      <c r="G120" s="77">
        <f>IF('Indicator Data'!AG123="No data","x",ROUND(IF('Indicator Data'!AG123&gt;G$195,10,IF('Indicator Data'!AG123&lt;G$194,0,10-(G$195-'Indicator Data'!AG123)/(G$195-G$194)*10)),1))</f>
        <v>9</v>
      </c>
      <c r="H120" s="78">
        <f t="shared" si="20"/>
        <v>7.7</v>
      </c>
      <c r="I120" s="79">
        <f>SUM(IF('Indicator Data'!S123=0,0,'Indicator Data'!S123/1000000),SUM('Indicator Data'!T123:U123))</f>
        <v>245.09000000000003</v>
      </c>
      <c r="J120" s="79">
        <f>I120/'Indicator Data'!BC123*1000000</f>
        <v>96.728463324169212</v>
      </c>
      <c r="K120" s="77">
        <f t="shared" si="21"/>
        <v>1.9</v>
      </c>
      <c r="L120" s="77">
        <f>IF('Indicator Data'!V123="No data","x",ROUND(IF('Indicator Data'!V123&gt;L$195,10,IF('Indicator Data'!V123&lt;L$194,0,10-(L$195-'Indicator Data'!V123)/(L$195-L$194)*10)),1))</f>
        <v>1.1000000000000001</v>
      </c>
      <c r="M120" s="78">
        <f t="shared" si="22"/>
        <v>1.5</v>
      </c>
      <c r="N120" s="80">
        <f t="shared" si="23"/>
        <v>5.9</v>
      </c>
      <c r="O120" s="92">
        <f>IF(AND('Indicator Data'!AK123="No data",'Indicator Data'!AL123="No data"),0,SUM('Indicator Data'!AK123:AM123)/1000)</f>
        <v>2.2069999999999999</v>
      </c>
      <c r="P120" s="77">
        <f t="shared" si="24"/>
        <v>1.1000000000000001</v>
      </c>
      <c r="Q120" s="81">
        <f>O120*1000/'Indicator Data'!BC123</f>
        <v>8.7102582135722159E-4</v>
      </c>
      <c r="R120" s="77">
        <f t="shared" si="25"/>
        <v>3.1</v>
      </c>
      <c r="S120" s="82">
        <f t="shared" si="26"/>
        <v>2.1</v>
      </c>
      <c r="T120" s="77">
        <f>IF('Indicator Data'!AB123="No data","x",ROUND(IF('Indicator Data'!AB123&gt;T$195,10,IF('Indicator Data'!AB123&lt;T$194,0,10-(T$195-'Indicator Data'!AB123)/(T$195-T$194)*10)),1))</f>
        <v>10</v>
      </c>
      <c r="U120" s="77">
        <f>IF('Indicator Data'!AA123="No data","x",ROUND(IF('Indicator Data'!AA123&gt;U$195,10,IF('Indicator Data'!AA123&lt;U$194,0,10-(U$195-'Indicator Data'!AA123)/(U$195-U$194)*10)),1))</f>
        <v>8.1</v>
      </c>
      <c r="V120" s="77">
        <f>IF('Indicator Data'!AE123="No data","x",ROUND(IF('Indicator Data'!AE123&gt;V$195,10,IF('Indicator Data'!AE123&lt;V$194,0,10-(V$195-'Indicator Data'!AE123)/(V$195-V$194)*10)),1))</f>
        <v>0</v>
      </c>
      <c r="W120" s="78">
        <f t="shared" si="32"/>
        <v>6</v>
      </c>
      <c r="X120" s="77">
        <f>IF('Indicator Data'!W123="No data","x",ROUND(IF('Indicator Data'!W123&gt;X$195,10,IF('Indicator Data'!W123&lt;X$194,0,10-(X$195-'Indicator Data'!W123)/(X$195-X$194)*10)),1))</f>
        <v>3.5</v>
      </c>
      <c r="Y120" s="77">
        <f>IF('Indicator Data'!X123="No data","x",ROUND(IF('Indicator Data'!X123&gt;Y$195,10,IF('Indicator Data'!X123&lt;Y$194,0,10-(Y$195-'Indicator Data'!X123)/(Y$195-Y$194)*10)),1))</f>
        <v>2.9</v>
      </c>
      <c r="Z120" s="78">
        <f t="shared" si="27"/>
        <v>3.2</v>
      </c>
      <c r="AA120" s="92">
        <f>('Indicator Data'!AJ123+'Indicator Data'!AI123*0.5+'Indicator Data'!AH123*0.25)/1000</f>
        <v>1.2509999999999999</v>
      </c>
      <c r="AB120" s="83">
        <f>AA120*1000/'Indicator Data'!BC123</f>
        <v>4.9372600929673048E-4</v>
      </c>
      <c r="AC120" s="78">
        <f t="shared" si="28"/>
        <v>0</v>
      </c>
      <c r="AD120" s="77">
        <f>IF('Indicator Data'!AN123="No data","x",ROUND(IF('Indicator Data'!AN123&lt;$AD$194,10,IF('Indicator Data'!AN123&gt;$AD$195,0,($AD$195-'Indicator Data'!AN123)/($AD$195-$AD$194)*10)),1))</f>
        <v>7.2</v>
      </c>
      <c r="AE120" s="77">
        <f>IF('Indicator Data'!AO123="No data","x",ROUND(IF('Indicator Data'!AO123&gt;$AE$195,10,IF('Indicator Data'!AO123&lt;$AE$194,0,10-($AE$195-'Indicator Data'!AO123)/($AE$195-$AE$194)*10)),1))</f>
        <v>7.9</v>
      </c>
      <c r="AF120" s="84">
        <f>IF('Indicator Data'!AP123="No data","x",ROUND(IF('Indicator Data'!AP123&gt;$AF$195,10,IF('Indicator Data'!AP123&lt;$AF$194,0,10-($AF$195-'Indicator Data'!AP123)/($AF$195-$AF$194)*10)),1))</f>
        <v>2.7</v>
      </c>
      <c r="AG120" s="84">
        <f>IF('Indicator Data'!AQ123="No data","x",ROUND(IF('Indicator Data'!AQ123&gt;$AG$195,10,IF('Indicator Data'!AQ123&lt;$AG$194,0,10-($AG$195-'Indicator Data'!AQ123)/($AG$195-$AG$194)*10)),1))</f>
        <v>3.6</v>
      </c>
      <c r="AH120" s="77">
        <f t="shared" si="29"/>
        <v>2.9</v>
      </c>
      <c r="AI120" s="78">
        <f t="shared" si="30"/>
        <v>6</v>
      </c>
      <c r="AJ120" s="85">
        <f t="shared" si="31"/>
        <v>4.2</v>
      </c>
      <c r="AK120" s="86">
        <f t="shared" si="33"/>
        <v>3.2</v>
      </c>
    </row>
    <row r="121" spans="1:37" s="4" customFormat="1" x14ac:dyDescent="0.25">
      <c r="A121" s="131" t="s">
        <v>222</v>
      </c>
      <c r="B121" s="63" t="s">
        <v>221</v>
      </c>
      <c r="C121" s="77">
        <f>ROUND(IF('Indicator Data'!Q124="No data",IF((0.1233*LN('Indicator Data'!BB124)-0.4559)&gt;C$195,0,IF((0.1233*LN('Indicator Data'!BB124)-0.4559)&lt;C$194,10,(C$195-(0.1233*LN('Indicator Data'!BB124)-0.4559))/(C$195-C$194)*10)),IF('Indicator Data'!Q124&gt;C$195,0,IF('Indicator Data'!Q124&lt;C$194,10,(C$195-'Indicator Data'!Q124)/(C$195-C$194)*10))),1)</f>
        <v>3.5</v>
      </c>
      <c r="D121" s="77" t="str">
        <f>IF('Indicator Data'!R124="No data","x",ROUND((IF(LOG('Indicator Data'!R124*1000)&gt;D$195,10,IF(LOG('Indicator Data'!R124*1000)&lt;D$194,0,10-(D$195-LOG('Indicator Data'!R124*1000))/(D$195-D$194)*10))),1))</f>
        <v>x</v>
      </c>
      <c r="E121" s="78">
        <f t="shared" si="19"/>
        <v>3.5</v>
      </c>
      <c r="F121" s="77" t="str">
        <f>IF('Indicator Data'!AF124="No data","x",ROUND(IF('Indicator Data'!AF124&gt;F$195,10,IF('Indicator Data'!AF124&lt;F$194,0,10-(F$195-'Indicator Data'!AF124)/(F$195-F$194)*10)),1))</f>
        <v>x</v>
      </c>
      <c r="G121" s="77" t="str">
        <f>IF('Indicator Data'!AG124="No data","x",ROUND(IF('Indicator Data'!AG124&gt;G$195,10,IF('Indicator Data'!AG124&lt;G$194,0,10-(G$195-'Indicator Data'!AG124)/(G$195-G$194)*10)),1))</f>
        <v>x</v>
      </c>
      <c r="H121" s="78" t="str">
        <f t="shared" si="20"/>
        <v>x</v>
      </c>
      <c r="I121" s="79">
        <f>SUM(IF('Indicator Data'!S124=0,0,'Indicator Data'!S124/1000000),SUM('Indicator Data'!T124:U124))</f>
        <v>46.57</v>
      </c>
      <c r="J121" s="79">
        <f>I121/'Indicator Data'!BC124*1000000</f>
        <v>3411.9715730090115</v>
      </c>
      <c r="K121" s="77">
        <f t="shared" si="21"/>
        <v>10</v>
      </c>
      <c r="L121" s="77">
        <f>IF('Indicator Data'!V124="No data","x",ROUND(IF('Indicator Data'!V124&gt;L$195,10,IF('Indicator Data'!V124&lt;L$194,0,10-(L$195-'Indicator Data'!V124)/(L$195-L$194)*10)),1))</f>
        <v>10</v>
      </c>
      <c r="M121" s="78">
        <f t="shared" si="22"/>
        <v>10</v>
      </c>
      <c r="N121" s="80">
        <f t="shared" si="23"/>
        <v>5.7</v>
      </c>
      <c r="O121" s="92">
        <f>IF(AND('Indicator Data'!AK124="No data",'Indicator Data'!AL124="No data"),0,SUM('Indicator Data'!AK124:AM124)/1000)</f>
        <v>0.96199999999999997</v>
      </c>
      <c r="P121" s="77">
        <f t="shared" si="24"/>
        <v>0</v>
      </c>
      <c r="Q121" s="81">
        <f>O121*1000/'Indicator Data'!BC124</f>
        <v>7.048135394534398E-2</v>
      </c>
      <c r="R121" s="77">
        <f t="shared" si="25"/>
        <v>9.1</v>
      </c>
      <c r="S121" s="82">
        <f t="shared" si="26"/>
        <v>4.5999999999999996</v>
      </c>
      <c r="T121" s="77" t="str">
        <f>IF('Indicator Data'!AB124="No data","x",ROUND(IF('Indicator Data'!AB124&gt;T$195,10,IF('Indicator Data'!AB124&lt;T$194,0,10-(T$195-'Indicator Data'!AB124)/(T$195-T$194)*10)),1))</f>
        <v>x</v>
      </c>
      <c r="U121" s="77">
        <f>IF('Indicator Data'!AA124="No data","x",ROUND(IF('Indicator Data'!AA124&gt;U$195,10,IF('Indicator Data'!AA124&lt;U$194,0,10-(U$195-'Indicator Data'!AA124)/(U$195-U$194)*10)),1))</f>
        <v>2</v>
      </c>
      <c r="V121" s="77" t="str">
        <f>IF('Indicator Data'!AE124="No data","x",ROUND(IF('Indicator Data'!AE124&gt;V$195,10,IF('Indicator Data'!AE124&lt;V$194,0,10-(V$195-'Indicator Data'!AE124)/(V$195-V$194)*10)),1))</f>
        <v>x</v>
      </c>
      <c r="W121" s="78">
        <f t="shared" si="32"/>
        <v>2</v>
      </c>
      <c r="X121" s="77">
        <f>IF('Indicator Data'!W124="No data","x",ROUND(IF('Indicator Data'!W124&gt;X$195,10,IF('Indicator Data'!W124&lt;X$194,0,10-(X$195-'Indicator Data'!W124)/(X$195-X$194)*10)),1))</f>
        <v>2.7</v>
      </c>
      <c r="Y121" s="77">
        <f>IF('Indicator Data'!X124="No data","x",ROUND(IF('Indicator Data'!X124&gt;Y$195,10,IF('Indicator Data'!X124&lt;Y$194,0,10-(Y$195-'Indicator Data'!X124)/(Y$195-Y$194)*10)),1))</f>
        <v>1.1000000000000001</v>
      </c>
      <c r="Z121" s="78">
        <f t="shared" si="27"/>
        <v>1.9</v>
      </c>
      <c r="AA121" s="92">
        <f>('Indicator Data'!AJ124+'Indicator Data'!AI124*0.5+'Indicator Data'!AH124*0.25)/1000</f>
        <v>0</v>
      </c>
      <c r="AB121" s="83">
        <f>AA121*1000/'Indicator Data'!BC124</f>
        <v>0</v>
      </c>
      <c r="AC121" s="78">
        <f t="shared" si="28"/>
        <v>0</v>
      </c>
      <c r="AD121" s="77">
        <f>IF('Indicator Data'!AN124="No data","x",ROUND(IF('Indicator Data'!AN124&lt;$AD$194,10,IF('Indicator Data'!AN124&gt;$AD$195,0,($AD$195-'Indicator Data'!AN124)/($AD$195-$AD$194)*10)),1))</f>
        <v>10</v>
      </c>
      <c r="AE121" s="77">
        <f>IF('Indicator Data'!AO124="No data","x",ROUND(IF('Indicator Data'!AO124&gt;$AE$195,10,IF('Indicator Data'!AO124&lt;$AE$194,0,10-($AE$195-'Indicator Data'!AO124)/($AE$195-$AE$194)*10)),1))</f>
        <v>0</v>
      </c>
      <c r="AF121" s="84" t="str">
        <f>IF('Indicator Data'!AP124="No data","x",ROUND(IF('Indicator Data'!AP124&gt;$AF$195,10,IF('Indicator Data'!AP124&lt;$AF$194,0,10-($AF$195-'Indicator Data'!AP124)/($AF$195-$AF$194)*10)),1))</f>
        <v>x</v>
      </c>
      <c r="AG121" s="84" t="str">
        <f>IF('Indicator Data'!AQ124="No data","x",ROUND(IF('Indicator Data'!AQ124&gt;$AG$195,10,IF('Indicator Data'!AQ124&lt;$AG$194,0,10-($AG$195-'Indicator Data'!AQ124)/($AG$195-$AG$194)*10)),1))</f>
        <v>x</v>
      </c>
      <c r="AH121" s="77" t="str">
        <f t="shared" si="29"/>
        <v>x</v>
      </c>
      <c r="AI121" s="78">
        <f t="shared" si="30"/>
        <v>5</v>
      </c>
      <c r="AJ121" s="85">
        <f t="shared" si="31"/>
        <v>2.4</v>
      </c>
      <c r="AK121" s="86">
        <f t="shared" si="33"/>
        <v>3.6</v>
      </c>
    </row>
    <row r="122" spans="1:37" s="4" customFormat="1" x14ac:dyDescent="0.25">
      <c r="A122" s="131" t="s">
        <v>224</v>
      </c>
      <c r="B122" s="63" t="s">
        <v>223</v>
      </c>
      <c r="C122" s="77">
        <f>ROUND(IF('Indicator Data'!Q125="No data",IF((0.1233*LN('Indicator Data'!BB125)-0.4559)&gt;C$195,0,IF((0.1233*LN('Indicator Data'!BB125)-0.4559)&lt;C$194,10,(C$195-(0.1233*LN('Indicator Data'!BB125)-0.4559))/(C$195-C$194)*10)),IF('Indicator Data'!Q125&gt;C$195,0,IF('Indicator Data'!Q125&lt;C$194,10,(C$195-'Indicator Data'!Q125)/(C$195-C$194)*10))),1)</f>
        <v>6</v>
      </c>
      <c r="D122" s="77">
        <f>IF('Indicator Data'!R125="No data","x",ROUND((IF(LOG('Indicator Data'!R125*1000)&gt;D$195,10,IF(LOG('Indicator Data'!R125*1000)&lt;D$194,0,10-(D$195-LOG('Indicator Data'!R125*1000))/(D$195-D$194)*10))),1))</f>
        <v>7.7</v>
      </c>
      <c r="E122" s="78">
        <f t="shared" si="19"/>
        <v>6.9</v>
      </c>
      <c r="F122" s="77">
        <f>IF('Indicator Data'!AF125="No data","x",ROUND(IF('Indicator Data'!AF125&gt;F$195,10,IF('Indicator Data'!AF125&lt;F$194,0,10-(F$195-'Indicator Data'!AF125)/(F$195-F$194)*10)),1))</f>
        <v>6.6</v>
      </c>
      <c r="G122" s="77">
        <f>IF('Indicator Data'!AG125="No data","x",ROUND(IF('Indicator Data'!AG125&gt;G$195,10,IF('Indicator Data'!AG125&lt;G$194,0,10-(G$195-'Indicator Data'!AG125)/(G$195-G$194)*10)),1))</f>
        <v>1.9</v>
      </c>
      <c r="H122" s="78">
        <f t="shared" si="20"/>
        <v>4.3</v>
      </c>
      <c r="I122" s="79">
        <f>SUM(IF('Indicator Data'!S125=0,0,'Indicator Data'!S125/1000000),SUM('Indicator Data'!T125:U125))</f>
        <v>1292.5901510000001</v>
      </c>
      <c r="J122" s="79">
        <f>I122/'Indicator Data'!BC125*1000000</f>
        <v>44.108180829768358</v>
      </c>
      <c r="K122" s="77">
        <f t="shared" si="21"/>
        <v>0.9</v>
      </c>
      <c r="L122" s="77">
        <f>IF('Indicator Data'!V125="No data","x",ROUND(IF('Indicator Data'!V125&gt;L$195,10,IF('Indicator Data'!V125&lt;L$194,0,10-(L$195-'Indicator Data'!V125)/(L$195-L$194)*10)),1))</f>
        <v>3.3</v>
      </c>
      <c r="M122" s="78">
        <f t="shared" si="22"/>
        <v>2.1</v>
      </c>
      <c r="N122" s="80">
        <f t="shared" si="23"/>
        <v>5.0999999999999996</v>
      </c>
      <c r="O122" s="92">
        <f>IF(AND('Indicator Data'!AK125="No data",'Indicator Data'!AL125="No data"),0,SUM('Indicator Data'!AK125:AM125)/1000)</f>
        <v>21.472999999999999</v>
      </c>
      <c r="P122" s="77">
        <f t="shared" si="24"/>
        <v>4.4000000000000004</v>
      </c>
      <c r="Q122" s="81">
        <f>O122*1000/'Indicator Data'!BC125</f>
        <v>7.3274190293410018E-4</v>
      </c>
      <c r="R122" s="77">
        <f t="shared" si="25"/>
        <v>3</v>
      </c>
      <c r="S122" s="82">
        <f t="shared" si="26"/>
        <v>3.7</v>
      </c>
      <c r="T122" s="77">
        <f>IF('Indicator Data'!AB125="No data","x",ROUND(IF('Indicator Data'!AB125&gt;T$195,10,IF('Indicator Data'!AB125&lt;T$194,0,10-(T$195-'Indicator Data'!AB125)/(T$195-T$194)*10)),1))</f>
        <v>0.4</v>
      </c>
      <c r="U122" s="77">
        <f>IF('Indicator Data'!AA125="No data","x",ROUND(IF('Indicator Data'!AA125&gt;U$195,10,IF('Indicator Data'!AA125&lt;U$194,0,10-(U$195-'Indicator Data'!AA125)/(U$195-U$194)*10)),1))</f>
        <v>2.8</v>
      </c>
      <c r="V122" s="77">
        <f>IF('Indicator Data'!AE125="No data","x",ROUND(IF('Indicator Data'!AE125&gt;V$195,10,IF('Indicator Data'!AE125&lt;V$194,0,10-(V$195-'Indicator Data'!AE125)/(V$195-V$194)*10)),1))</f>
        <v>0</v>
      </c>
      <c r="W122" s="78">
        <f t="shared" si="32"/>
        <v>1.1000000000000001</v>
      </c>
      <c r="X122" s="77">
        <f>IF('Indicator Data'!W125="No data","x",ROUND(IF('Indicator Data'!W125&gt;X$195,10,IF('Indicator Data'!W125&lt;X$194,0,10-(X$195-'Indicator Data'!W125)/(X$195-X$194)*10)),1))</f>
        <v>2.7</v>
      </c>
      <c r="Y122" s="77">
        <f>IF('Indicator Data'!X125="No data","x",ROUND(IF('Indicator Data'!X125&gt;Y$195,10,IF('Indicator Data'!X125&lt;Y$194,0,10-(Y$195-'Indicator Data'!X125)/(Y$195-Y$194)*10)),1))</f>
        <v>6</v>
      </c>
      <c r="Z122" s="78">
        <f t="shared" si="27"/>
        <v>4.4000000000000004</v>
      </c>
      <c r="AA122" s="92">
        <f>('Indicator Data'!AJ125+'Indicator Data'!AI125*0.5+'Indicator Data'!AH125*0.25)/1000</f>
        <v>863.3605</v>
      </c>
      <c r="AB122" s="83">
        <f>AA122*1000/'Indicator Data'!BC125</f>
        <v>2.9461203170872082E-2</v>
      </c>
      <c r="AC122" s="78">
        <f t="shared" si="28"/>
        <v>2.9</v>
      </c>
      <c r="AD122" s="77">
        <f>IF('Indicator Data'!AN125="No data","x",ROUND(IF('Indicator Data'!AN125&lt;$AD$194,10,IF('Indicator Data'!AN125&gt;$AD$195,0,($AD$195-'Indicator Data'!AN125)/($AD$195-$AD$194)*10)),1))</f>
        <v>3.9</v>
      </c>
      <c r="AE122" s="77">
        <f>IF('Indicator Data'!AO125="No data","x",ROUND(IF('Indicator Data'!AO125&gt;$AE$195,10,IF('Indicator Data'!AO125&lt;$AE$194,0,10-($AE$195-'Indicator Data'!AO125)/($AE$195-$AE$194)*10)),1))</f>
        <v>1</v>
      </c>
      <c r="AF122" s="84">
        <f>IF('Indicator Data'!AP125="No data","x",ROUND(IF('Indicator Data'!AP125&gt;$AF$195,10,IF('Indicator Data'!AP125&lt;$AF$194,0,10-($AF$195-'Indicator Data'!AP125)/($AF$195-$AF$194)*10)),1))</f>
        <v>9.4</v>
      </c>
      <c r="AG122" s="84">
        <f>IF('Indicator Data'!AQ125="No data","x",ROUND(IF('Indicator Data'!AQ125&gt;$AG$195,10,IF('Indicator Data'!AQ125&lt;$AG$194,0,10-($AG$195-'Indicator Data'!AQ125)/($AG$195-$AG$194)*10)),1))</f>
        <v>5.0999999999999996</v>
      </c>
      <c r="AH122" s="77">
        <f t="shared" si="29"/>
        <v>8.5</v>
      </c>
      <c r="AI122" s="78">
        <f t="shared" si="30"/>
        <v>4.5</v>
      </c>
      <c r="AJ122" s="85">
        <f t="shared" si="31"/>
        <v>3.3</v>
      </c>
      <c r="AK122" s="86">
        <f t="shared" si="33"/>
        <v>3.5</v>
      </c>
    </row>
    <row r="123" spans="1:37" s="4" customFormat="1" x14ac:dyDescent="0.25">
      <c r="A123" s="131" t="s">
        <v>226</v>
      </c>
      <c r="B123" s="63" t="s">
        <v>225</v>
      </c>
      <c r="C123" s="77">
        <f>ROUND(IF('Indicator Data'!Q126="No data",IF((0.1233*LN('Indicator Data'!BB126)-0.4559)&gt;C$195,0,IF((0.1233*LN('Indicator Data'!BB126)-0.4559)&lt;C$194,10,(C$195-(0.1233*LN('Indicator Data'!BB126)-0.4559))/(C$195-C$194)*10)),IF('Indicator Data'!Q126&gt;C$195,0,IF('Indicator Data'!Q126&lt;C$194,10,(C$195-'Indicator Data'!Q126)/(C$195-C$194)*10))),1)</f>
        <v>0.4</v>
      </c>
      <c r="D123" s="77" t="str">
        <f>IF('Indicator Data'!R126="No data","x",ROUND((IF(LOG('Indicator Data'!R126*1000)&gt;D$195,10,IF(LOG('Indicator Data'!R126*1000)&lt;D$194,0,10-(D$195-LOG('Indicator Data'!R126*1000))/(D$195-D$194)*10))),1))</f>
        <v>x</v>
      </c>
      <c r="E123" s="78">
        <f t="shared" si="19"/>
        <v>0.4</v>
      </c>
      <c r="F123" s="77">
        <f>IF('Indicator Data'!AF126="No data","x",ROUND(IF('Indicator Data'!AF126&gt;F$195,10,IF('Indicator Data'!AF126&lt;F$194,0,10-(F$195-'Indicator Data'!AF126)/(F$195-F$194)*10)),1))</f>
        <v>0.6</v>
      </c>
      <c r="G123" s="77">
        <f>IF('Indicator Data'!AG126="No data","x",ROUND(IF('Indicator Data'!AG126&gt;G$195,10,IF('Indicator Data'!AG126&lt;G$194,0,10-(G$195-'Indicator Data'!AG126)/(G$195-G$194)*10)),1))</f>
        <v>0.7</v>
      </c>
      <c r="H123" s="78">
        <f t="shared" si="20"/>
        <v>0.7</v>
      </c>
      <c r="I123" s="79">
        <f>SUM(IF('Indicator Data'!S126=0,0,'Indicator Data'!S126/1000000),SUM('Indicator Data'!T126:U126))</f>
        <v>0</v>
      </c>
      <c r="J123" s="79">
        <f>I123/'Indicator Data'!BC126*1000000</f>
        <v>0</v>
      </c>
      <c r="K123" s="77">
        <f t="shared" si="21"/>
        <v>0</v>
      </c>
      <c r="L123" s="77" t="str">
        <f>IF('Indicator Data'!V126="No data","x",ROUND(IF('Indicator Data'!V126&gt;L$195,10,IF('Indicator Data'!V126&lt;L$194,0,10-(L$195-'Indicator Data'!V126)/(L$195-L$194)*10)),1))</f>
        <v>x</v>
      </c>
      <c r="M123" s="78">
        <f t="shared" si="22"/>
        <v>0</v>
      </c>
      <c r="N123" s="80">
        <f t="shared" si="23"/>
        <v>0.4</v>
      </c>
      <c r="O123" s="92">
        <f>IF(AND('Indicator Data'!AK126="No data",'Indicator Data'!AL126="No data"),0,SUM('Indicator Data'!AK126:AM126)/1000)</f>
        <v>103.86</v>
      </c>
      <c r="P123" s="77">
        <f t="shared" si="24"/>
        <v>6.7</v>
      </c>
      <c r="Q123" s="81">
        <f>O123*1000/'Indicator Data'!BC126</f>
        <v>6.0620372997983877E-3</v>
      </c>
      <c r="R123" s="77">
        <f t="shared" si="25"/>
        <v>5</v>
      </c>
      <c r="S123" s="82">
        <f t="shared" si="26"/>
        <v>5.9</v>
      </c>
      <c r="T123" s="77">
        <f>IF('Indicator Data'!AB126="No data","x",ROUND(IF('Indicator Data'!AB126&gt;T$195,10,IF('Indicator Data'!AB126&lt;T$194,0,10-(T$195-'Indicator Data'!AB126)/(T$195-T$194)*10)),1))</f>
        <v>0.4</v>
      </c>
      <c r="U123" s="77">
        <f>IF('Indicator Data'!AA126="No data","x",ROUND(IF('Indicator Data'!AA126&gt;U$195,10,IF('Indicator Data'!AA126&lt;U$194,0,10-(U$195-'Indicator Data'!AA126)/(U$195-U$194)*10)),1))</f>
        <v>0.1</v>
      </c>
      <c r="V123" s="77" t="str">
        <f>IF('Indicator Data'!AE126="No data","x",ROUND(IF('Indicator Data'!AE126&gt;V$195,10,IF('Indicator Data'!AE126&lt;V$194,0,10-(V$195-'Indicator Data'!AE126)/(V$195-V$194)*10)),1))</f>
        <v>x</v>
      </c>
      <c r="W123" s="78">
        <f t="shared" si="32"/>
        <v>0.3</v>
      </c>
      <c r="X123" s="77">
        <f>IF('Indicator Data'!W126="No data","x",ROUND(IF('Indicator Data'!W126&gt;X$195,10,IF('Indicator Data'!W126&lt;X$194,0,10-(X$195-'Indicator Data'!W126)/(X$195-X$194)*10)),1))</f>
        <v>0.3</v>
      </c>
      <c r="Y123" s="77" t="str">
        <f>IF('Indicator Data'!X126="No data","x",ROUND(IF('Indicator Data'!X126&gt;Y$195,10,IF('Indicator Data'!X126&lt;Y$194,0,10-(Y$195-'Indicator Data'!X126)/(Y$195-Y$194)*10)),1))</f>
        <v>x</v>
      </c>
      <c r="Z123" s="78">
        <f t="shared" si="27"/>
        <v>0.3</v>
      </c>
      <c r="AA123" s="92">
        <f>('Indicator Data'!AJ126+'Indicator Data'!AI126*0.5+'Indicator Data'!AH126*0.25)/1000</f>
        <v>0</v>
      </c>
      <c r="AB123" s="83">
        <f>AA123*1000/'Indicator Data'!BC126</f>
        <v>0</v>
      </c>
      <c r="AC123" s="78">
        <f t="shared" si="28"/>
        <v>0</v>
      </c>
      <c r="AD123" s="77">
        <f>IF('Indicator Data'!AN126="No data","x",ROUND(IF('Indicator Data'!AN126&lt;$AD$194,10,IF('Indicator Data'!AN126&gt;$AD$195,0,($AD$195-'Indicator Data'!AN126)/($AD$195-$AD$194)*10)),1))</f>
        <v>3.2</v>
      </c>
      <c r="AE123" s="77">
        <f>IF('Indicator Data'!AO126="No data","x",ROUND(IF('Indicator Data'!AO126&gt;$AE$195,10,IF('Indicator Data'!AO126&lt;$AE$194,0,10-($AE$195-'Indicator Data'!AO126)/($AE$195-$AE$194)*10)),1))</f>
        <v>0</v>
      </c>
      <c r="AF123" s="84">
        <f>IF('Indicator Data'!AP126="No data","x",ROUND(IF('Indicator Data'!AP126&gt;$AF$195,10,IF('Indicator Data'!AP126&lt;$AF$194,0,10-($AF$195-'Indicator Data'!AP126)/($AF$195-$AF$194)*10)),1))</f>
        <v>0.4</v>
      </c>
      <c r="AG123" s="84">
        <f>IF('Indicator Data'!AQ126="No data","x",ROUND(IF('Indicator Data'!AQ126&gt;$AG$195,10,IF('Indicator Data'!AQ126&lt;$AG$194,0,10-($AG$195-'Indicator Data'!AQ126)/($AG$195-$AG$194)*10)),1))</f>
        <v>2.8</v>
      </c>
      <c r="AH123" s="77">
        <f t="shared" si="29"/>
        <v>0.9</v>
      </c>
      <c r="AI123" s="78">
        <f t="shared" si="30"/>
        <v>1.4</v>
      </c>
      <c r="AJ123" s="85">
        <f t="shared" si="31"/>
        <v>0.5</v>
      </c>
      <c r="AK123" s="86">
        <f t="shared" si="33"/>
        <v>3.7</v>
      </c>
    </row>
    <row r="124" spans="1:37" s="4" customFormat="1" x14ac:dyDescent="0.25">
      <c r="A124" s="131" t="s">
        <v>228</v>
      </c>
      <c r="B124" s="63" t="s">
        <v>227</v>
      </c>
      <c r="C124" s="77">
        <f>ROUND(IF('Indicator Data'!Q127="No data",IF((0.1233*LN('Indicator Data'!BB127)-0.4559)&gt;C$195,0,IF((0.1233*LN('Indicator Data'!BB127)-0.4559)&lt;C$194,10,(C$195-(0.1233*LN('Indicator Data'!BB127)-0.4559))/(C$195-C$194)*10)),IF('Indicator Data'!Q127&gt;C$195,0,IF('Indicator Data'!Q127&lt;C$194,10,(C$195-'Indicator Data'!Q127)/(C$195-C$194)*10))),1)</f>
        <v>0.5</v>
      </c>
      <c r="D124" s="77" t="str">
        <f>IF('Indicator Data'!R127="No data","x",ROUND((IF(LOG('Indicator Data'!R127*1000)&gt;D$195,10,IF(LOG('Indicator Data'!R127*1000)&lt;D$194,0,10-(D$195-LOG('Indicator Data'!R127*1000))/(D$195-D$194)*10))),1))</f>
        <v>x</v>
      </c>
      <c r="E124" s="78">
        <f t="shared" si="19"/>
        <v>0.5</v>
      </c>
      <c r="F124" s="77">
        <f>IF('Indicator Data'!AF127="No data","x",ROUND(IF('Indicator Data'!AF127&gt;F$195,10,IF('Indicator Data'!AF127&lt;F$194,0,10-(F$195-'Indicator Data'!AF127)/(F$195-F$194)*10)),1))</f>
        <v>2.1</v>
      </c>
      <c r="G124" s="77" t="str">
        <f>IF('Indicator Data'!AG127="No data","x",ROUND(IF('Indicator Data'!AG127&gt;G$195,10,IF('Indicator Data'!AG127&lt;G$194,0,10-(G$195-'Indicator Data'!AG127)/(G$195-G$194)*10)),1))</f>
        <v>x</v>
      </c>
      <c r="H124" s="78">
        <f t="shared" si="20"/>
        <v>2.1</v>
      </c>
      <c r="I124" s="79">
        <f>SUM(IF('Indicator Data'!S127=0,0,'Indicator Data'!S127/1000000),SUM('Indicator Data'!T127:U127))</f>
        <v>-1.1745E-2</v>
      </c>
      <c r="J124" s="79">
        <f>I124/'Indicator Data'!BC127*1000000</f>
        <v>-2.4499885270865057E-3</v>
      </c>
      <c r="K124" s="77">
        <f t="shared" si="21"/>
        <v>0</v>
      </c>
      <c r="L124" s="77" t="str">
        <f>IF('Indicator Data'!V127="No data","x",ROUND(IF('Indicator Data'!V127&gt;L$195,10,IF('Indicator Data'!V127&lt;L$194,0,10-(L$195-'Indicator Data'!V127)/(L$195-L$194)*10)),1))</f>
        <v>x</v>
      </c>
      <c r="M124" s="78">
        <f t="shared" si="22"/>
        <v>0</v>
      </c>
      <c r="N124" s="80">
        <f t="shared" si="23"/>
        <v>0.8</v>
      </c>
      <c r="O124" s="92">
        <f>IF(AND('Indicator Data'!AK127="No data",'Indicator Data'!AL127="No data"),0,SUM('Indicator Data'!AK127:AM127)/1000)</f>
        <v>1.474</v>
      </c>
      <c r="P124" s="77">
        <f t="shared" si="24"/>
        <v>0.6</v>
      </c>
      <c r="Q124" s="81">
        <f>O124*1000/'Indicator Data'!BC127</f>
        <v>3.0747408164542438E-4</v>
      </c>
      <c r="R124" s="77">
        <f t="shared" si="25"/>
        <v>2.4</v>
      </c>
      <c r="S124" s="82">
        <f t="shared" si="26"/>
        <v>1.5</v>
      </c>
      <c r="T124" s="77">
        <f>IF('Indicator Data'!AB127="No data","x",ROUND(IF('Indicator Data'!AB127&gt;T$195,10,IF('Indicator Data'!AB127&lt;T$194,0,10-(T$195-'Indicator Data'!AB127)/(T$195-T$194)*10)),1))</f>
        <v>0.2</v>
      </c>
      <c r="U124" s="77">
        <f>IF('Indicator Data'!AA127="No data","x",ROUND(IF('Indicator Data'!AA127&gt;U$195,10,IF('Indicator Data'!AA127&lt;U$194,0,10-(U$195-'Indicator Data'!AA127)/(U$195-U$194)*10)),1))</f>
        <v>0.1</v>
      </c>
      <c r="V124" s="77" t="str">
        <f>IF('Indicator Data'!AE127="No data","x",ROUND(IF('Indicator Data'!AE127&gt;V$195,10,IF('Indicator Data'!AE127&lt;V$194,0,10-(V$195-'Indicator Data'!AE127)/(V$195-V$194)*10)),1))</f>
        <v>x</v>
      </c>
      <c r="W124" s="78">
        <f t="shared" si="32"/>
        <v>0.2</v>
      </c>
      <c r="X124" s="77">
        <f>IF('Indicator Data'!W127="No data","x",ROUND(IF('Indicator Data'!W127&gt;X$195,10,IF('Indicator Data'!W127&lt;X$194,0,10-(X$195-'Indicator Data'!W127)/(X$195-X$194)*10)),1))</f>
        <v>0.4</v>
      </c>
      <c r="Y124" s="77" t="str">
        <f>IF('Indicator Data'!X127="No data","x",ROUND(IF('Indicator Data'!X127&gt;Y$195,10,IF('Indicator Data'!X127&lt;Y$194,0,10-(Y$195-'Indicator Data'!X127)/(Y$195-Y$194)*10)),1))</f>
        <v>x</v>
      </c>
      <c r="Z124" s="78">
        <f t="shared" si="27"/>
        <v>0.4</v>
      </c>
      <c r="AA124" s="92">
        <f>('Indicator Data'!AJ127+'Indicator Data'!AI127*0.5+'Indicator Data'!AH127*0.25)/1000</f>
        <v>1.2789999999999999</v>
      </c>
      <c r="AB124" s="83">
        <f>AA124*1000/'Indicator Data'!BC127</f>
        <v>2.6679738834769188E-4</v>
      </c>
      <c r="AC124" s="78">
        <f t="shared" si="28"/>
        <v>0</v>
      </c>
      <c r="AD124" s="77">
        <f>IF('Indicator Data'!AN127="No data","x",ROUND(IF('Indicator Data'!AN127&lt;$AD$194,10,IF('Indicator Data'!AN127&gt;$AD$195,0,($AD$195-'Indicator Data'!AN127)/($AD$195-$AD$194)*10)),1))</f>
        <v>3.9</v>
      </c>
      <c r="AE124" s="77">
        <f>IF('Indicator Data'!AO127="No data","x",ROUND(IF('Indicator Data'!AO127&gt;$AE$195,10,IF('Indicator Data'!AO127&lt;$AE$194,0,10-($AE$195-'Indicator Data'!AO127)/($AE$195-$AE$194)*10)),1))</f>
        <v>0</v>
      </c>
      <c r="AF124" s="84">
        <f>IF('Indicator Data'!AP127="No data","x",ROUND(IF('Indicator Data'!AP127&gt;$AF$195,10,IF('Indicator Data'!AP127&lt;$AF$194,0,10-($AF$195-'Indicator Data'!AP127)/($AF$195-$AF$194)*10)),1))</f>
        <v>1.1000000000000001</v>
      </c>
      <c r="AG124" s="84" t="str">
        <f>IF('Indicator Data'!AQ127="No data","x",ROUND(IF('Indicator Data'!AQ127&gt;$AG$195,10,IF('Indicator Data'!AQ127&lt;$AG$194,0,10-($AG$195-'Indicator Data'!AQ127)/($AG$195-$AG$194)*10)),1))</f>
        <v>x</v>
      </c>
      <c r="AH124" s="77">
        <f t="shared" si="29"/>
        <v>1.1000000000000001</v>
      </c>
      <c r="AI124" s="78">
        <f t="shared" si="30"/>
        <v>1.7</v>
      </c>
      <c r="AJ124" s="85">
        <f t="shared" si="31"/>
        <v>0.6</v>
      </c>
      <c r="AK124" s="86">
        <f t="shared" si="33"/>
        <v>1.1000000000000001</v>
      </c>
    </row>
    <row r="125" spans="1:37" s="4" customFormat="1" x14ac:dyDescent="0.25">
      <c r="A125" s="131" t="s">
        <v>230</v>
      </c>
      <c r="B125" s="63" t="s">
        <v>229</v>
      </c>
      <c r="C125" s="77">
        <f>ROUND(IF('Indicator Data'!Q128="No data",IF((0.1233*LN('Indicator Data'!BB128)-0.4559)&gt;C$195,0,IF((0.1233*LN('Indicator Data'!BB128)-0.4559)&lt;C$194,10,(C$195-(0.1233*LN('Indicator Data'!BB128)-0.4559))/(C$195-C$194)*10)),IF('Indicator Data'!Q128&gt;C$195,0,IF('Indicator Data'!Q128&lt;C$194,10,(C$195-'Indicator Data'!Q128)/(C$195-C$194)*10))),1)</f>
        <v>4.7</v>
      </c>
      <c r="D125" s="77">
        <f>IF('Indicator Data'!R128="No data","x",ROUND((IF(LOG('Indicator Data'!R128*1000)&gt;D$195,10,IF(LOG('Indicator Data'!R128*1000)&lt;D$194,0,10-(D$195-LOG('Indicator Data'!R128*1000))/(D$195-D$194)*10))),1))</f>
        <v>7.2</v>
      </c>
      <c r="E125" s="78">
        <f t="shared" si="19"/>
        <v>6.1</v>
      </c>
      <c r="F125" s="77">
        <f>IF('Indicator Data'!AF128="No data","x",ROUND(IF('Indicator Data'!AF128&gt;F$195,10,IF('Indicator Data'!AF128&lt;F$194,0,10-(F$195-'Indicator Data'!AF128)/(F$195-F$194)*10)),1))</f>
        <v>6.2</v>
      </c>
      <c r="G125" s="77">
        <f>IF('Indicator Data'!AG128="No data","x",ROUND(IF('Indicator Data'!AG128&gt;G$195,10,IF('Indicator Data'!AG128&lt;G$194,0,10-(G$195-'Indicator Data'!AG128)/(G$195-G$194)*10)),1))</f>
        <v>5.5</v>
      </c>
      <c r="H125" s="78">
        <f t="shared" si="20"/>
        <v>5.9</v>
      </c>
      <c r="I125" s="79">
        <f>SUM(IF('Indicator Data'!S128=0,0,'Indicator Data'!S128/1000000),SUM('Indicator Data'!T128:U128))</f>
        <v>332.25233199999997</v>
      </c>
      <c r="J125" s="79">
        <f>I125/'Indicator Data'!BC128*1000000</f>
        <v>53.437555859746737</v>
      </c>
      <c r="K125" s="77">
        <f t="shared" si="21"/>
        <v>1.1000000000000001</v>
      </c>
      <c r="L125" s="77">
        <f>IF('Indicator Data'!V128="No data","x",ROUND(IF('Indicator Data'!V128&gt;L$195,10,IF('Indicator Data'!V128&lt;L$194,0,10-(L$195-'Indicator Data'!V128)/(L$195-L$194)*10)),1))</f>
        <v>2.2000000000000002</v>
      </c>
      <c r="M125" s="78">
        <f t="shared" si="22"/>
        <v>1.7</v>
      </c>
      <c r="N125" s="80">
        <f t="shared" si="23"/>
        <v>5</v>
      </c>
      <c r="O125" s="92">
        <f>IF(AND('Indicator Data'!AK128="No data",'Indicator Data'!AL128="No data"),0,SUM('Indicator Data'!AK128:AM128)/1000)</f>
        <v>0.32800000000000001</v>
      </c>
      <c r="P125" s="77">
        <f t="shared" si="24"/>
        <v>0</v>
      </c>
      <c r="Q125" s="81">
        <f>O125*1000/'Indicator Data'!BC128</f>
        <v>5.2753635216010855E-5</v>
      </c>
      <c r="R125" s="77">
        <f t="shared" si="25"/>
        <v>1.5</v>
      </c>
      <c r="S125" s="82">
        <f t="shared" si="26"/>
        <v>0.8</v>
      </c>
      <c r="T125" s="77">
        <f>IF('Indicator Data'!AB128="No data","x",ROUND(IF('Indicator Data'!AB128&gt;T$195,10,IF('Indicator Data'!AB128&lt;T$194,0,10-(T$195-'Indicator Data'!AB128)/(T$195-T$194)*10)),1))</f>
        <v>0.4</v>
      </c>
      <c r="U125" s="77">
        <f>IF('Indicator Data'!AA128="No data","x",ROUND(IF('Indicator Data'!AA128&gt;U$195,10,IF('Indicator Data'!AA128&lt;U$194,0,10-(U$195-'Indicator Data'!AA128)/(U$195-U$194)*10)),1))</f>
        <v>0.9</v>
      </c>
      <c r="V125" s="77">
        <f>IF('Indicator Data'!AE128="No data","x",ROUND(IF('Indicator Data'!AE128&gt;V$195,10,IF('Indicator Data'!AE128&lt;V$194,0,10-(V$195-'Indicator Data'!AE128)/(V$195-V$194)*10)),1))</f>
        <v>0</v>
      </c>
      <c r="W125" s="78">
        <f t="shared" si="32"/>
        <v>0.4</v>
      </c>
      <c r="X125" s="77">
        <f>IF('Indicator Data'!W128="No data","x",ROUND(IF('Indicator Data'!W128&gt;X$195,10,IF('Indicator Data'!W128&lt;X$194,0,10-(X$195-'Indicator Data'!W128)/(X$195-X$194)*10)),1))</f>
        <v>1.5</v>
      </c>
      <c r="Y125" s="77">
        <f>IF('Indicator Data'!X128="No data","x",ROUND(IF('Indicator Data'!X128&gt;Y$195,10,IF('Indicator Data'!X128&lt;Y$194,0,10-(Y$195-'Indicator Data'!X128)/(Y$195-Y$194)*10)),1))</f>
        <v>1.3</v>
      </c>
      <c r="Z125" s="78">
        <f t="shared" si="27"/>
        <v>1.4</v>
      </c>
      <c r="AA125" s="92">
        <f>('Indicator Data'!AJ128+'Indicator Data'!AI128*0.5+'Indicator Data'!AH128*0.25)/1000</f>
        <v>29.1</v>
      </c>
      <c r="AB125" s="83">
        <f>AA125*1000/'Indicator Data'!BC128</f>
        <v>4.6802767828838902E-3</v>
      </c>
      <c r="AC125" s="78">
        <f t="shared" si="28"/>
        <v>0.5</v>
      </c>
      <c r="AD125" s="77">
        <f>IF('Indicator Data'!AN128="No data","x",ROUND(IF('Indicator Data'!AN128&lt;$AD$194,10,IF('Indicator Data'!AN128&gt;$AD$195,0,($AD$195-'Indicator Data'!AN128)/($AD$195-$AD$194)*10)),1))</f>
        <v>4.5</v>
      </c>
      <c r="AE125" s="77">
        <f>IF('Indicator Data'!AO128="No data","x",ROUND(IF('Indicator Data'!AO128&gt;$AE$195,10,IF('Indicator Data'!AO128&lt;$AE$194,0,10-($AE$195-'Indicator Data'!AO128)/($AE$195-$AE$194)*10)),1))</f>
        <v>4</v>
      </c>
      <c r="AF125" s="84">
        <f>IF('Indicator Data'!AP128="No data","x",ROUND(IF('Indicator Data'!AP128&gt;$AF$195,10,IF('Indicator Data'!AP128&lt;$AF$194,0,10-($AF$195-'Indicator Data'!AP128)/($AF$195-$AF$194)*10)),1))</f>
        <v>3.9</v>
      </c>
      <c r="AG125" s="84">
        <f>IF('Indicator Data'!AQ128="No data","x",ROUND(IF('Indicator Data'!AQ128&gt;$AG$195,10,IF('Indicator Data'!AQ128&lt;$AG$194,0,10-($AG$195-'Indicator Data'!AQ128)/($AG$195-$AG$194)*10)),1))</f>
        <v>3.2</v>
      </c>
      <c r="AH125" s="77">
        <f t="shared" si="29"/>
        <v>3.8</v>
      </c>
      <c r="AI125" s="78">
        <f t="shared" si="30"/>
        <v>4.0999999999999996</v>
      </c>
      <c r="AJ125" s="85">
        <f t="shared" si="31"/>
        <v>1.7</v>
      </c>
      <c r="AK125" s="86">
        <f t="shared" si="33"/>
        <v>1.3</v>
      </c>
    </row>
    <row r="126" spans="1:37" s="4" customFormat="1" x14ac:dyDescent="0.25">
      <c r="A126" s="131" t="s">
        <v>232</v>
      </c>
      <c r="B126" s="63" t="s">
        <v>231</v>
      </c>
      <c r="C126" s="77">
        <f>ROUND(IF('Indicator Data'!Q129="No data",IF((0.1233*LN('Indicator Data'!BB129)-0.4559)&gt;C$195,0,IF((0.1233*LN('Indicator Data'!BB129)-0.4559)&lt;C$194,10,(C$195-(0.1233*LN('Indicator Data'!BB129)-0.4559))/(C$195-C$194)*10)),IF('Indicator Data'!Q129&gt;C$195,0,IF('Indicator Data'!Q129&lt;C$194,10,(C$195-'Indicator Data'!Q129)/(C$195-C$194)*10))),1)</f>
        <v>9.1999999999999993</v>
      </c>
      <c r="D126" s="77">
        <f>IF('Indicator Data'!R129="No data","x",ROUND((IF(LOG('Indicator Data'!R129*1000)&gt;D$195,10,IF(LOG('Indicator Data'!R129*1000)&lt;D$194,0,10-(D$195-LOG('Indicator Data'!R129*1000))/(D$195-D$194)*10))),1))</f>
        <v>10</v>
      </c>
      <c r="E126" s="78">
        <f t="shared" si="19"/>
        <v>9.6999999999999993</v>
      </c>
      <c r="F126" s="77">
        <f>IF('Indicator Data'!AF129="No data","x",ROUND(IF('Indicator Data'!AF129&gt;F$195,10,IF('Indicator Data'!AF129&lt;F$194,0,10-(F$195-'Indicator Data'!AF129)/(F$195-F$194)*10)),1))</f>
        <v>9.3000000000000007</v>
      </c>
      <c r="G126" s="77">
        <f>IF('Indicator Data'!AG129="No data","x",ROUND(IF('Indicator Data'!AG129&gt;G$195,10,IF('Indicator Data'!AG129&lt;G$194,0,10-(G$195-'Indicator Data'!AG129)/(G$195-G$194)*10)),1))</f>
        <v>2.2000000000000002</v>
      </c>
      <c r="H126" s="78">
        <f t="shared" si="20"/>
        <v>5.8</v>
      </c>
      <c r="I126" s="79">
        <f>SUM(IF('Indicator Data'!S129=0,0,'Indicator Data'!S129/1000000),SUM('Indicator Data'!T129:U129))</f>
        <v>1365.3887009999999</v>
      </c>
      <c r="J126" s="79">
        <f>I126/'Indicator Data'!BC129*1000000</f>
        <v>63.573430993435487</v>
      </c>
      <c r="K126" s="77">
        <f t="shared" si="21"/>
        <v>1.3</v>
      </c>
      <c r="L126" s="77" t="str">
        <f>IF('Indicator Data'!V129="No data","x",ROUND(IF('Indicator Data'!V129&gt;L$195,10,IF('Indicator Data'!V129&lt;L$194,0,10-(L$195-'Indicator Data'!V129)/(L$195-L$194)*10)),1))</f>
        <v>x</v>
      </c>
      <c r="M126" s="78">
        <f t="shared" si="22"/>
        <v>1.3</v>
      </c>
      <c r="N126" s="80">
        <f t="shared" si="23"/>
        <v>6.6</v>
      </c>
      <c r="O126" s="92">
        <f>IF(AND('Indicator Data'!AK129="No data",'Indicator Data'!AL129="No data"),0,SUM('Indicator Data'!AK129:AM129)/1000)</f>
        <v>321.363</v>
      </c>
      <c r="P126" s="77">
        <f t="shared" si="24"/>
        <v>8.4</v>
      </c>
      <c r="Q126" s="81">
        <f>O126*1000/'Indicator Data'!BC129</f>
        <v>1.4962880891998398E-2</v>
      </c>
      <c r="R126" s="77">
        <f t="shared" si="25"/>
        <v>6.2</v>
      </c>
      <c r="S126" s="82">
        <f t="shared" si="26"/>
        <v>7.3</v>
      </c>
      <c r="T126" s="77">
        <f>IF('Indicator Data'!AB129="No data","x",ROUND(IF('Indicator Data'!AB129&gt;T$195,10,IF('Indicator Data'!AB129&lt;T$194,0,10-(T$195-'Indicator Data'!AB129)/(T$195-T$194)*10)),1))</f>
        <v>0.8</v>
      </c>
      <c r="U126" s="77">
        <f>IF('Indicator Data'!AA129="No data","x",ROUND(IF('Indicator Data'!AA129&gt;U$195,10,IF('Indicator Data'!AA129&lt;U$194,0,10-(U$195-'Indicator Data'!AA129)/(U$195-U$194)*10)),1))</f>
        <v>1.7</v>
      </c>
      <c r="V126" s="77">
        <f>IF('Indicator Data'!AE129="No data","x",ROUND(IF('Indicator Data'!AE129&gt;V$195,10,IF('Indicator Data'!AE129&lt;V$194,0,10-(V$195-'Indicator Data'!AE129)/(V$195-V$194)*10)),1))</f>
        <v>10</v>
      </c>
      <c r="W126" s="78">
        <f t="shared" si="32"/>
        <v>4.2</v>
      </c>
      <c r="X126" s="77">
        <f>IF('Indicator Data'!W129="No data","x",ROUND(IF('Indicator Data'!W129&gt;X$195,10,IF('Indicator Data'!W129&lt;X$194,0,10-(X$195-'Indicator Data'!W129)/(X$195-X$194)*10)),1))</f>
        <v>7</v>
      </c>
      <c r="Y126" s="77">
        <f>IF('Indicator Data'!X129="No data","x",ROUND(IF('Indicator Data'!X129&gt;Y$195,10,IF('Indicator Data'!X129&lt;Y$194,0,10-(Y$195-'Indicator Data'!X129)/(Y$195-Y$194)*10)),1))</f>
        <v>7</v>
      </c>
      <c r="Z126" s="78">
        <f t="shared" si="27"/>
        <v>7</v>
      </c>
      <c r="AA126" s="92">
        <f>('Indicator Data'!AJ129+'Indicator Data'!AI129*0.5+'Indicator Data'!AH129*0.25)/1000</f>
        <v>703.1875</v>
      </c>
      <c r="AB126" s="83">
        <f>AA126*1000/'Indicator Data'!BC129</f>
        <v>3.2740890541979394E-2</v>
      </c>
      <c r="AC126" s="78">
        <f t="shared" si="28"/>
        <v>3.3</v>
      </c>
      <c r="AD126" s="77">
        <f>IF('Indicator Data'!AN129="No data","x",ROUND(IF('Indicator Data'!AN129&lt;$AD$194,10,IF('Indicator Data'!AN129&gt;$AD$195,0,($AD$195-'Indicator Data'!AN129)/($AD$195-$AD$194)*10)),1))</f>
        <v>3.6</v>
      </c>
      <c r="AE126" s="77">
        <f>IF('Indicator Data'!AO129="No data","x",ROUND(IF('Indicator Data'!AO129&gt;$AE$195,10,IF('Indicator Data'!AO129&lt;$AE$194,0,10-($AE$195-'Indicator Data'!AO129)/($AE$195-$AE$194)*10)),1))</f>
        <v>2.1</v>
      </c>
      <c r="AF126" s="84">
        <f>IF('Indicator Data'!AP129="No data","x",ROUND(IF('Indicator Data'!AP129&gt;$AF$195,10,IF('Indicator Data'!AP129&lt;$AF$194,0,10-($AF$195-'Indicator Data'!AP129)/($AF$195-$AF$194)*10)),1))</f>
        <v>6.9</v>
      </c>
      <c r="AG126" s="84">
        <f>IF('Indicator Data'!AQ129="No data","x",ROUND(IF('Indicator Data'!AQ129&gt;$AG$195,10,IF('Indicator Data'!AQ129&lt;$AG$194,0,10-($AG$195-'Indicator Data'!AQ129)/($AG$195-$AG$194)*10)),1))</f>
        <v>4.7</v>
      </c>
      <c r="AH126" s="77">
        <f t="shared" si="29"/>
        <v>6.5</v>
      </c>
      <c r="AI126" s="78">
        <f t="shared" si="30"/>
        <v>4.0999999999999996</v>
      </c>
      <c r="AJ126" s="85">
        <f t="shared" si="31"/>
        <v>4.8</v>
      </c>
      <c r="AK126" s="86">
        <f t="shared" si="33"/>
        <v>6.2</v>
      </c>
    </row>
    <row r="127" spans="1:37" s="4" customFormat="1" x14ac:dyDescent="0.25">
      <c r="A127" s="131" t="s">
        <v>234</v>
      </c>
      <c r="B127" s="63" t="s">
        <v>233</v>
      </c>
      <c r="C127" s="77">
        <f>ROUND(IF('Indicator Data'!Q130="No data",IF((0.1233*LN('Indicator Data'!BB130)-0.4559)&gt;C$195,0,IF((0.1233*LN('Indicator Data'!BB130)-0.4559)&lt;C$194,10,(C$195-(0.1233*LN('Indicator Data'!BB130)-0.4559))/(C$195-C$194)*10)),IF('Indicator Data'!Q130&gt;C$195,0,IF('Indicator Data'!Q130&lt;C$194,10,(C$195-'Indicator Data'!Q130)/(C$195-C$194)*10))),1)</f>
        <v>6.5</v>
      </c>
      <c r="D127" s="77">
        <f>IF('Indicator Data'!R130="No data","x",ROUND((IF(LOG('Indicator Data'!R130*1000)&gt;D$195,10,IF(LOG('Indicator Data'!R130*1000)&lt;D$194,0,10-(D$195-LOG('Indicator Data'!R130*1000))/(D$195-D$194)*10))),1))</f>
        <v>9.1</v>
      </c>
      <c r="E127" s="78">
        <f t="shared" si="19"/>
        <v>8.1</v>
      </c>
      <c r="F127" s="77" t="str">
        <f>IF('Indicator Data'!AF130="No data","x",ROUND(IF('Indicator Data'!AF130&gt;F$195,10,IF('Indicator Data'!AF130&lt;F$194,0,10-(F$195-'Indicator Data'!AF130)/(F$195-F$194)*10)),1))</f>
        <v>x</v>
      </c>
      <c r="G127" s="77">
        <f>IF('Indicator Data'!AG130="No data","x",ROUND(IF('Indicator Data'!AG130&gt;G$195,10,IF('Indicator Data'!AG130&lt;G$194,0,10-(G$195-'Indicator Data'!AG130)/(G$195-G$194)*10)),1))</f>
        <v>4.5</v>
      </c>
      <c r="H127" s="78">
        <f t="shared" si="20"/>
        <v>4.5</v>
      </c>
      <c r="I127" s="79">
        <f>SUM(IF('Indicator Data'!S130=0,0,'Indicator Data'!S130/1000000),SUM('Indicator Data'!T130:U130))</f>
        <v>4347.199619</v>
      </c>
      <c r="J127" s="79">
        <f>I127/'Indicator Data'!BC130*1000000</f>
        <v>22.77376389979241</v>
      </c>
      <c r="K127" s="77">
        <f t="shared" si="21"/>
        <v>0.5</v>
      </c>
      <c r="L127" s="77">
        <f>IF('Indicator Data'!V130="No data","x",ROUND(IF('Indicator Data'!V130&gt;L$195,10,IF('Indicator Data'!V130&lt;L$194,0,10-(L$195-'Indicator Data'!V130)/(L$195-L$194)*10)),1))</f>
        <v>0.4</v>
      </c>
      <c r="M127" s="78">
        <f t="shared" si="22"/>
        <v>0.5</v>
      </c>
      <c r="N127" s="80">
        <f t="shared" si="23"/>
        <v>5.3</v>
      </c>
      <c r="O127" s="92">
        <f>IF(AND('Indicator Data'!AK130="No data",'Indicator Data'!AL130="No data"),0,SUM('Indicator Data'!AK130:AM130)/1000)</f>
        <v>2201.2719999999999</v>
      </c>
      <c r="P127" s="77">
        <f t="shared" si="24"/>
        <v>10</v>
      </c>
      <c r="Q127" s="81">
        <f>O127*1000/'Indicator Data'!BC130</f>
        <v>1.1531848822427826E-2</v>
      </c>
      <c r="R127" s="77">
        <f t="shared" si="25"/>
        <v>5.8</v>
      </c>
      <c r="S127" s="82">
        <f t="shared" si="26"/>
        <v>7.9</v>
      </c>
      <c r="T127" s="77">
        <f>IF('Indicator Data'!AB130="No data","x",ROUND(IF('Indicator Data'!AB130&gt;T$195,10,IF('Indicator Data'!AB130&lt;T$194,0,10-(T$195-'Indicator Data'!AB130)/(T$195-T$194)*10)),1))</f>
        <v>5.8</v>
      </c>
      <c r="U127" s="77">
        <f>IF('Indicator Data'!AA130="No data","x",ROUND(IF('Indicator Data'!AA130&gt;U$195,10,IF('Indicator Data'!AA130&lt;U$194,0,10-(U$195-'Indicator Data'!AA130)/(U$195-U$194)*10)),1))</f>
        <v>4</v>
      </c>
      <c r="V127" s="77">
        <f>IF('Indicator Data'!AE130="No data","x",ROUND(IF('Indicator Data'!AE130&gt;V$195,10,IF('Indicator Data'!AE130&lt;V$194,0,10-(V$195-'Indicator Data'!AE130)/(V$195-V$194)*10)),1))</f>
        <v>8.9</v>
      </c>
      <c r="W127" s="78">
        <f t="shared" si="32"/>
        <v>6.2</v>
      </c>
      <c r="X127" s="77">
        <f>IF('Indicator Data'!W130="No data","x",ROUND(IF('Indicator Data'!W130&gt;X$195,10,IF('Indicator Data'!W130&lt;X$194,0,10-(X$195-'Indicator Data'!W130)/(X$195-X$194)*10)),1))</f>
        <v>8</v>
      </c>
      <c r="Y127" s="77">
        <f>IF('Indicator Data'!X130="No data","x",ROUND(IF('Indicator Data'!X130&gt;Y$195,10,IF('Indicator Data'!X130&lt;Y$194,0,10-(Y$195-'Indicator Data'!X130)/(Y$195-Y$194)*10)),1))</f>
        <v>7</v>
      </c>
      <c r="Z127" s="78">
        <f t="shared" si="27"/>
        <v>7.5</v>
      </c>
      <c r="AA127" s="92">
        <f>('Indicator Data'!AJ130+'Indicator Data'!AI130*0.5+'Indicator Data'!AH130*0.25)/1000</f>
        <v>11.49675</v>
      </c>
      <c r="AB127" s="83">
        <f>AA127*1000/'Indicator Data'!BC130</f>
        <v>6.0228260273717699E-5</v>
      </c>
      <c r="AC127" s="78">
        <f t="shared" si="28"/>
        <v>0</v>
      </c>
      <c r="AD127" s="77">
        <f>IF('Indicator Data'!AN130="No data","x",ROUND(IF('Indicator Data'!AN130&lt;$AD$194,10,IF('Indicator Data'!AN130&gt;$AD$195,0,($AD$195-'Indicator Data'!AN130)/($AD$195-$AD$194)*10)),1))</f>
        <v>3.9</v>
      </c>
      <c r="AE127" s="77">
        <f>IF('Indicator Data'!AO130="No data","x",ROUND(IF('Indicator Data'!AO130&gt;$AE$195,10,IF('Indicator Data'!AO130&lt;$AE$194,0,10-($AE$195-'Indicator Data'!AO130)/($AE$195-$AE$194)*10)),1))</f>
        <v>1</v>
      </c>
      <c r="AF127" s="84">
        <f>IF('Indicator Data'!AP130="No data","x",ROUND(IF('Indicator Data'!AP130&gt;$AF$195,10,IF('Indicator Data'!AP130&lt;$AF$194,0,10-($AF$195-'Indicator Data'!AP130)/($AF$195-$AF$194)*10)),1))</f>
        <v>5.9</v>
      </c>
      <c r="AG127" s="84">
        <f>IF('Indicator Data'!AQ130="No data","x",ROUND(IF('Indicator Data'!AQ130&gt;$AG$195,10,IF('Indicator Data'!AQ130&lt;$AG$194,0,10-($AG$195-'Indicator Data'!AQ130)/($AG$195-$AG$194)*10)),1))</f>
        <v>2</v>
      </c>
      <c r="AH127" s="77">
        <f t="shared" si="29"/>
        <v>5.0999999999999996</v>
      </c>
      <c r="AI127" s="78">
        <f t="shared" si="30"/>
        <v>3.3</v>
      </c>
      <c r="AJ127" s="85">
        <f t="shared" si="31"/>
        <v>4.8</v>
      </c>
      <c r="AK127" s="86">
        <f t="shared" si="33"/>
        <v>6.6</v>
      </c>
    </row>
    <row r="128" spans="1:37" s="4" customFormat="1" x14ac:dyDescent="0.25">
      <c r="A128" s="131" t="s">
        <v>236</v>
      </c>
      <c r="B128" s="63" t="s">
        <v>235</v>
      </c>
      <c r="C128" s="77">
        <f>ROUND(IF('Indicator Data'!Q131="No data",IF((0.1233*LN('Indicator Data'!BB131)-0.4559)&gt;C$195,0,IF((0.1233*LN('Indicator Data'!BB131)-0.4559)&lt;C$194,10,(C$195-(0.1233*LN('Indicator Data'!BB131)-0.4559))/(C$195-C$194)*10)),IF('Indicator Data'!Q131&gt;C$195,0,IF('Indicator Data'!Q131&lt;C$194,10,(C$195-'Indicator Data'!Q131)/(C$195-C$194)*10))),1)</f>
        <v>0</v>
      </c>
      <c r="D128" s="77" t="str">
        <f>IF('Indicator Data'!R131="No data","x",ROUND((IF(LOG('Indicator Data'!R131*1000)&gt;D$195,10,IF(LOG('Indicator Data'!R131*1000)&lt;D$194,0,10-(D$195-LOG('Indicator Data'!R131*1000))/(D$195-D$194)*10))),1))</f>
        <v>x</v>
      </c>
      <c r="E128" s="78">
        <f t="shared" si="19"/>
        <v>0</v>
      </c>
      <c r="F128" s="77">
        <f>IF('Indicator Data'!AF131="No data","x",ROUND(IF('Indicator Data'!AF131&gt;F$195,10,IF('Indicator Data'!AF131&lt;F$194,0,10-(F$195-'Indicator Data'!AF131)/(F$195-F$194)*10)),1))</f>
        <v>0.7</v>
      </c>
      <c r="G128" s="77">
        <f>IF('Indicator Data'!AG131="No data","x",ROUND(IF('Indicator Data'!AG131&gt;G$195,10,IF('Indicator Data'!AG131&lt;G$194,0,10-(G$195-'Indicator Data'!AG131)/(G$195-G$194)*10)),1))</f>
        <v>0.2</v>
      </c>
      <c r="H128" s="78">
        <f t="shared" si="20"/>
        <v>0.5</v>
      </c>
      <c r="I128" s="79">
        <f>SUM(IF('Indicator Data'!S131=0,0,'Indicator Data'!S131/1000000),SUM('Indicator Data'!T131:U131))</f>
        <v>0</v>
      </c>
      <c r="J128" s="79">
        <f>I128/'Indicator Data'!BC131*1000000</f>
        <v>0</v>
      </c>
      <c r="K128" s="77">
        <f t="shared" si="21"/>
        <v>0</v>
      </c>
      <c r="L128" s="77" t="str">
        <f>IF('Indicator Data'!V131="No data","x",ROUND(IF('Indicator Data'!V131&gt;L$195,10,IF('Indicator Data'!V131&lt;L$194,0,10-(L$195-'Indicator Data'!V131)/(L$195-L$194)*10)),1))</f>
        <v>x</v>
      </c>
      <c r="M128" s="78">
        <f t="shared" si="22"/>
        <v>0</v>
      </c>
      <c r="N128" s="80">
        <f t="shared" si="23"/>
        <v>0.1</v>
      </c>
      <c r="O128" s="92">
        <f>IF(AND('Indicator Data'!AK131="No data",'Indicator Data'!AL131="No data"),0,SUM('Indicator Data'!AK131:AM131)/1000)</f>
        <v>59.235999999999997</v>
      </c>
      <c r="P128" s="77">
        <f t="shared" si="24"/>
        <v>5.9</v>
      </c>
      <c r="Q128" s="81">
        <f>O128*1000/'Indicator Data'!BC131</f>
        <v>1.1214217953312459E-2</v>
      </c>
      <c r="R128" s="77">
        <f t="shared" si="25"/>
        <v>5.8</v>
      </c>
      <c r="S128" s="82">
        <f t="shared" si="26"/>
        <v>5.9</v>
      </c>
      <c r="T128" s="77">
        <f>IF('Indicator Data'!AB131="No data","x",ROUND(IF('Indicator Data'!AB131&gt;T$195,10,IF('Indicator Data'!AB131&lt;T$194,0,10-(T$195-'Indicator Data'!AB131)/(T$195-T$194)*10)),1))</f>
        <v>0.4</v>
      </c>
      <c r="U128" s="77">
        <f>IF('Indicator Data'!AA131="No data","x",ROUND(IF('Indicator Data'!AA131&gt;U$195,10,IF('Indicator Data'!AA131&lt;U$194,0,10-(U$195-'Indicator Data'!AA131)/(U$195-U$194)*10)),1))</f>
        <v>0.1</v>
      </c>
      <c r="V128" s="77" t="str">
        <f>IF('Indicator Data'!AE131="No data","x",ROUND(IF('Indicator Data'!AE131&gt;V$195,10,IF('Indicator Data'!AE131&lt;V$194,0,10-(V$195-'Indicator Data'!AE131)/(V$195-V$194)*10)),1))</f>
        <v>x</v>
      </c>
      <c r="W128" s="78">
        <f t="shared" si="32"/>
        <v>0.3</v>
      </c>
      <c r="X128" s="77">
        <f>IF('Indicator Data'!W131="No data","x",ROUND(IF('Indicator Data'!W131&gt;X$195,10,IF('Indicator Data'!W131&lt;X$194,0,10-(X$195-'Indicator Data'!W131)/(X$195-X$194)*10)),1))</f>
        <v>0.2</v>
      </c>
      <c r="Y128" s="77" t="str">
        <f>IF('Indicator Data'!X131="No data","x",ROUND(IF('Indicator Data'!X131&gt;Y$195,10,IF('Indicator Data'!X131&lt;Y$194,0,10-(Y$195-'Indicator Data'!X131)/(Y$195-Y$194)*10)),1))</f>
        <v>x</v>
      </c>
      <c r="Z128" s="78">
        <f t="shared" si="27"/>
        <v>0.2</v>
      </c>
      <c r="AA128" s="92">
        <f>('Indicator Data'!AJ131+'Indicator Data'!AI131*0.5+'Indicator Data'!AH131*0.25)/1000</f>
        <v>0</v>
      </c>
      <c r="AB128" s="83">
        <f>AA128*1000/'Indicator Data'!BC131</f>
        <v>0</v>
      </c>
      <c r="AC128" s="78">
        <f t="shared" si="28"/>
        <v>0</v>
      </c>
      <c r="AD128" s="77">
        <f>IF('Indicator Data'!AN131="No data","x",ROUND(IF('Indicator Data'!AN131&lt;$AD$194,10,IF('Indicator Data'!AN131&gt;$AD$195,0,($AD$195-'Indicator Data'!AN131)/($AD$195-$AD$194)*10)),1))</f>
        <v>1.9</v>
      </c>
      <c r="AE128" s="77">
        <f>IF('Indicator Data'!AO131="No data","x",ROUND(IF('Indicator Data'!AO131&gt;$AE$195,10,IF('Indicator Data'!AO131&lt;$AE$194,0,10-($AE$195-'Indicator Data'!AO131)/($AE$195-$AE$194)*10)),1))</f>
        <v>0</v>
      </c>
      <c r="AF128" s="84">
        <f>IF('Indicator Data'!AP131="No data","x",ROUND(IF('Indicator Data'!AP131&gt;$AF$195,10,IF('Indicator Data'!AP131&lt;$AF$194,0,10-($AF$195-'Indicator Data'!AP131)/($AF$195-$AF$194)*10)),1))</f>
        <v>0.6</v>
      </c>
      <c r="AG128" s="84">
        <f>IF('Indicator Data'!AQ131="No data","x",ROUND(IF('Indicator Data'!AQ131&gt;$AG$195,10,IF('Indicator Data'!AQ131&lt;$AG$194,0,10-($AG$195-'Indicator Data'!AQ131)/($AG$195-$AG$194)*10)),1))</f>
        <v>5.7</v>
      </c>
      <c r="AH128" s="77">
        <f t="shared" si="29"/>
        <v>1.6</v>
      </c>
      <c r="AI128" s="78">
        <f t="shared" si="30"/>
        <v>1.2</v>
      </c>
      <c r="AJ128" s="85">
        <f t="shared" si="31"/>
        <v>0.4</v>
      </c>
      <c r="AK128" s="86">
        <f t="shared" si="33"/>
        <v>3.6</v>
      </c>
    </row>
    <row r="129" spans="1:37" s="4" customFormat="1" x14ac:dyDescent="0.25">
      <c r="A129" s="131" t="s">
        <v>239</v>
      </c>
      <c r="B129" s="63" t="s">
        <v>238</v>
      </c>
      <c r="C129" s="77">
        <f>ROUND(IF('Indicator Data'!Q132="No data",IF((0.1233*LN('Indicator Data'!BB132)-0.4559)&gt;C$195,0,IF((0.1233*LN('Indicator Data'!BB132)-0.4559)&lt;C$194,10,(C$195-(0.1233*LN('Indicator Data'!BB132)-0.4559))/(C$195-C$194)*10)),IF('Indicator Data'!Q132&gt;C$195,0,IF('Indicator Data'!Q132&lt;C$194,10,(C$195-'Indicator Data'!Q132)/(C$195-C$194)*10))),1)</f>
        <v>2.4</v>
      </c>
      <c r="D129" s="77" t="str">
        <f>IF('Indicator Data'!R132="No data","x",ROUND((IF(LOG('Indicator Data'!R132*1000)&gt;D$195,10,IF(LOG('Indicator Data'!R132*1000)&lt;D$194,0,10-(D$195-LOG('Indicator Data'!R132*1000))/(D$195-D$194)*10))),1))</f>
        <v>x</v>
      </c>
      <c r="E129" s="78">
        <f t="shared" si="19"/>
        <v>2.4</v>
      </c>
      <c r="F129" s="77">
        <f>IF('Indicator Data'!AF132="No data","x",ROUND(IF('Indicator Data'!AF132&gt;F$195,10,IF('Indicator Data'!AF132&lt;F$194,0,10-(F$195-'Indicator Data'!AF132)/(F$195-F$194)*10)),1))</f>
        <v>3.8</v>
      </c>
      <c r="G129" s="77" t="str">
        <f>IF('Indicator Data'!AG132="No data","x",ROUND(IF('Indicator Data'!AG132&gt;G$195,10,IF('Indicator Data'!AG132&lt;G$194,0,10-(G$195-'Indicator Data'!AG132)/(G$195-G$194)*10)),1))</f>
        <v>x</v>
      </c>
      <c r="H129" s="78">
        <f t="shared" si="20"/>
        <v>3.8</v>
      </c>
      <c r="I129" s="79">
        <f>SUM(IF('Indicator Data'!S132=0,0,'Indicator Data'!S132/1000000),SUM('Indicator Data'!T132:U132))</f>
        <v>0</v>
      </c>
      <c r="J129" s="79">
        <f>I129/'Indicator Data'!BC132*1000000</f>
        <v>0</v>
      </c>
      <c r="K129" s="77">
        <f t="shared" si="21"/>
        <v>0</v>
      </c>
      <c r="L129" s="77" t="str">
        <f>IF('Indicator Data'!V132="No data","x",ROUND(IF('Indicator Data'!V132&gt;L$195,10,IF('Indicator Data'!V132&lt;L$194,0,10-(L$195-'Indicator Data'!V132)/(L$195-L$194)*10)),1))</f>
        <v>x</v>
      </c>
      <c r="M129" s="78">
        <f t="shared" si="22"/>
        <v>0</v>
      </c>
      <c r="N129" s="80">
        <f t="shared" si="23"/>
        <v>2.2000000000000002</v>
      </c>
      <c r="O129" s="92">
        <f>IF(AND('Indicator Data'!AK132="No data",'Indicator Data'!AL132="No data"),0,SUM('Indicator Data'!AK132:AM132)/1000)</f>
        <v>0.309</v>
      </c>
      <c r="P129" s="77">
        <f t="shared" si="24"/>
        <v>0</v>
      </c>
      <c r="Q129" s="81">
        <f>O129*1000/'Indicator Data'!BC132</f>
        <v>6.6648519863631516E-5</v>
      </c>
      <c r="R129" s="77">
        <f t="shared" si="25"/>
        <v>1.6</v>
      </c>
      <c r="S129" s="82">
        <f t="shared" si="26"/>
        <v>0.8</v>
      </c>
      <c r="T129" s="77">
        <f>IF('Indicator Data'!AB132="No data","x",ROUND(IF('Indicator Data'!AB132&gt;T$195,10,IF('Indicator Data'!AB132&lt;T$194,0,10-(T$195-'Indicator Data'!AB132)/(T$195-T$194)*10)),1))</f>
        <v>0.4</v>
      </c>
      <c r="U129" s="77">
        <f>IF('Indicator Data'!AA132="No data","x",ROUND(IF('Indicator Data'!AA132&gt;U$195,10,IF('Indicator Data'!AA132&lt;U$194,0,10-(U$195-'Indicator Data'!AA132)/(U$195-U$194)*10)),1))</f>
        <v>0.2</v>
      </c>
      <c r="V129" s="77" t="str">
        <f>IF('Indicator Data'!AE132="No data","x",ROUND(IF('Indicator Data'!AE132&gt;V$195,10,IF('Indicator Data'!AE132&lt;V$194,0,10-(V$195-'Indicator Data'!AE132)/(V$195-V$194)*10)),1))</f>
        <v>x</v>
      </c>
      <c r="W129" s="78">
        <f t="shared" si="32"/>
        <v>0.3</v>
      </c>
      <c r="X129" s="77">
        <f>IF('Indicator Data'!W132="No data","x",ROUND(IF('Indicator Data'!W132&gt;X$195,10,IF('Indicator Data'!W132&lt;X$194,0,10-(X$195-'Indicator Data'!W132)/(X$195-X$194)*10)),1))</f>
        <v>0.8</v>
      </c>
      <c r="Y129" s="77">
        <f>IF('Indicator Data'!X132="No data","x",ROUND(IF('Indicator Data'!X132&gt;Y$195,10,IF('Indicator Data'!X132&lt;Y$194,0,10-(Y$195-'Indicator Data'!X132)/(Y$195-Y$194)*10)),1))</f>
        <v>1.9</v>
      </c>
      <c r="Z129" s="78">
        <f t="shared" si="27"/>
        <v>1.4</v>
      </c>
      <c r="AA129" s="92">
        <f>('Indicator Data'!AJ132+'Indicator Data'!AI132*0.5+'Indicator Data'!AH132*0.25)/1000</f>
        <v>0.1</v>
      </c>
      <c r="AB129" s="83">
        <f>AA129*1000/'Indicator Data'!BC132</f>
        <v>2.1569100279492402E-5</v>
      </c>
      <c r="AC129" s="78">
        <f t="shared" si="28"/>
        <v>0</v>
      </c>
      <c r="AD129" s="77">
        <f>IF('Indicator Data'!AN132="No data","x",ROUND(IF('Indicator Data'!AN132&lt;$AD$194,10,IF('Indicator Data'!AN132&gt;$AD$195,0,($AD$195-'Indicator Data'!AN132)/($AD$195-$AD$194)*10)),1))</f>
        <v>3.6</v>
      </c>
      <c r="AE129" s="77">
        <f>IF('Indicator Data'!AO132="No data","x",ROUND(IF('Indicator Data'!AO132&gt;$AE$195,10,IF('Indicator Data'!AO132&lt;$AE$194,0,10-($AE$195-'Indicator Data'!AO132)/($AE$195-$AE$194)*10)),1))</f>
        <v>0.4</v>
      </c>
      <c r="AF129" s="84">
        <f>IF('Indicator Data'!AP132="No data","x",ROUND(IF('Indicator Data'!AP132&gt;$AF$195,10,IF('Indicator Data'!AP132&lt;$AF$194,0,10-($AF$195-'Indicator Data'!AP132)/($AF$195-$AF$194)*10)),1))</f>
        <v>2.5</v>
      </c>
      <c r="AG129" s="84">
        <f>IF('Indicator Data'!AQ132="No data","x",ROUND(IF('Indicator Data'!AQ132&gt;$AG$195,10,IF('Indicator Data'!AQ132&lt;$AG$194,0,10-($AG$195-'Indicator Data'!AQ132)/($AG$195-$AG$194)*10)),1))</f>
        <v>4.5999999999999996</v>
      </c>
      <c r="AH129" s="77">
        <f t="shared" si="29"/>
        <v>2.9</v>
      </c>
      <c r="AI129" s="78">
        <f t="shared" si="30"/>
        <v>2.2999999999999998</v>
      </c>
      <c r="AJ129" s="85">
        <f t="shared" si="31"/>
        <v>1</v>
      </c>
      <c r="AK129" s="86">
        <f t="shared" si="33"/>
        <v>0.9</v>
      </c>
    </row>
    <row r="130" spans="1:37" s="4" customFormat="1" x14ac:dyDescent="0.25">
      <c r="A130" s="131" t="s">
        <v>241</v>
      </c>
      <c r="B130" s="63" t="s">
        <v>240</v>
      </c>
      <c r="C130" s="77">
        <f>ROUND(IF('Indicator Data'!Q133="No data",IF((0.1233*LN('Indicator Data'!BB133)-0.4559)&gt;C$195,0,IF((0.1233*LN('Indicator Data'!BB133)-0.4559)&lt;C$194,10,(C$195-(0.1233*LN('Indicator Data'!BB133)-0.4559))/(C$195-C$194)*10)),IF('Indicator Data'!Q133&gt;C$195,0,IF('Indicator Data'!Q133&lt;C$194,10,(C$195-'Indicator Data'!Q133)/(C$195-C$194)*10))),1)</f>
        <v>6.2</v>
      </c>
      <c r="D130" s="77">
        <f>IF('Indicator Data'!R133="No data","x",ROUND((IF(LOG('Indicator Data'!R133*1000)&gt;D$195,10,IF(LOG('Indicator Data'!R133*1000)&lt;D$194,0,10-(D$195-LOG('Indicator Data'!R133*1000))/(D$195-D$194)*10))),1))</f>
        <v>8.8000000000000007</v>
      </c>
      <c r="E130" s="78">
        <f t="shared" si="19"/>
        <v>7.7</v>
      </c>
      <c r="F130" s="77">
        <f>IF('Indicator Data'!AF133="No data","x",ROUND(IF('Indicator Data'!AF133&gt;F$195,10,IF('Indicator Data'!AF133&lt;F$194,0,10-(F$195-'Indicator Data'!AF133)/(F$195-F$194)*10)),1))</f>
        <v>7.3</v>
      </c>
      <c r="G130" s="77">
        <f>IF('Indicator Data'!AG133="No data","x",ROUND(IF('Indicator Data'!AG133&gt;G$195,10,IF('Indicator Data'!AG133&lt;G$194,0,10-(G$195-'Indicator Data'!AG133)/(G$195-G$194)*10)),1))</f>
        <v>1.1000000000000001</v>
      </c>
      <c r="H130" s="78">
        <f t="shared" si="20"/>
        <v>4.2</v>
      </c>
      <c r="I130" s="79">
        <f>SUM(IF('Indicator Data'!S133=0,0,'Indicator Data'!S133/1000000),SUM('Indicator Data'!T133:U133))</f>
        <v>3975.832453</v>
      </c>
      <c r="J130" s="79">
        <f>I130/'Indicator Data'!BC133*1000000</f>
        <v>20.180256535775335</v>
      </c>
      <c r="K130" s="77">
        <f t="shared" si="21"/>
        <v>0.4</v>
      </c>
      <c r="L130" s="77">
        <f>IF('Indicator Data'!V133="No data","x",ROUND(IF('Indicator Data'!V133&gt;L$195,10,IF('Indicator Data'!V133&lt;L$194,0,10-(L$195-'Indicator Data'!V133)/(L$195-L$194)*10)),1))</f>
        <v>0.7</v>
      </c>
      <c r="M130" s="78">
        <f t="shared" si="22"/>
        <v>0.6</v>
      </c>
      <c r="N130" s="80">
        <f t="shared" si="23"/>
        <v>5.0999999999999996</v>
      </c>
      <c r="O130" s="92">
        <f>IF(AND('Indicator Data'!AK133="No data",'Indicator Data'!AL133="No data"),0,SUM('Indicator Data'!AK133:AM133)/1000)</f>
        <v>1569.7159999999999</v>
      </c>
      <c r="P130" s="77">
        <f t="shared" si="24"/>
        <v>10</v>
      </c>
      <c r="Q130" s="81">
        <f>O130*1000/'Indicator Data'!BC133</f>
        <v>7.9674563610970962E-3</v>
      </c>
      <c r="R130" s="77">
        <f t="shared" si="25"/>
        <v>5.3</v>
      </c>
      <c r="S130" s="82">
        <f t="shared" si="26"/>
        <v>7.7</v>
      </c>
      <c r="T130" s="77">
        <f>IF('Indicator Data'!AB133="No data","x",ROUND(IF('Indicator Data'!AB133&gt;T$195,10,IF('Indicator Data'!AB133&lt;T$194,0,10-(T$195-'Indicator Data'!AB133)/(T$195-T$194)*10)),1))</f>
        <v>0.2</v>
      </c>
      <c r="U130" s="77">
        <f>IF('Indicator Data'!AA133="No data","x",ROUND(IF('Indicator Data'!AA133&gt;U$195,10,IF('Indicator Data'!AA133&lt;U$194,0,10-(U$195-'Indicator Data'!AA133)/(U$195-U$194)*10)),1))</f>
        <v>4.9000000000000004</v>
      </c>
      <c r="V130" s="77">
        <f>IF('Indicator Data'!AE133="No data","x",ROUND(IF('Indicator Data'!AE133&gt;V$195,10,IF('Indicator Data'!AE133&lt;V$194,0,10-(V$195-'Indicator Data'!AE133)/(V$195-V$194)*10)),1))</f>
        <v>0.2</v>
      </c>
      <c r="W130" s="78">
        <f t="shared" si="32"/>
        <v>1.8</v>
      </c>
      <c r="X130" s="77">
        <f>IF('Indicator Data'!W133="No data","x",ROUND(IF('Indicator Data'!W133&gt;X$195,10,IF('Indicator Data'!W133&lt;X$194,0,10-(X$195-'Indicator Data'!W133)/(X$195-X$194)*10)),1))</f>
        <v>6.1</v>
      </c>
      <c r="Y130" s="77">
        <f>IF('Indicator Data'!X133="No data","x",ROUND(IF('Indicator Data'!X133&gt;Y$195,10,IF('Indicator Data'!X133&lt;Y$194,0,10-(Y$195-'Indicator Data'!X133)/(Y$195-Y$194)*10)),1))</f>
        <v>7</v>
      </c>
      <c r="Z130" s="78">
        <f t="shared" si="27"/>
        <v>6.6</v>
      </c>
      <c r="AA130" s="92">
        <f>('Indicator Data'!AJ133+'Indicator Data'!AI133*0.5+'Indicator Data'!AH133*0.25)/1000</f>
        <v>35.641249999999999</v>
      </c>
      <c r="AB130" s="83">
        <f>AA130*1000/'Indicator Data'!BC133</f>
        <v>1.8090540201536574E-4</v>
      </c>
      <c r="AC130" s="78">
        <f t="shared" si="28"/>
        <v>0</v>
      </c>
      <c r="AD130" s="77">
        <f>IF('Indicator Data'!AN133="No data","x",ROUND(IF('Indicator Data'!AN133&lt;$AD$194,10,IF('Indicator Data'!AN133&gt;$AD$195,0,($AD$195-'Indicator Data'!AN133)/($AD$195-$AD$194)*10)),1))</f>
        <v>5.3</v>
      </c>
      <c r="AE130" s="77">
        <f>IF('Indicator Data'!AO133="No data","x",ROUND(IF('Indicator Data'!AO133&gt;$AE$195,10,IF('Indicator Data'!AO133&lt;$AE$194,0,10-($AE$195-'Indicator Data'!AO133)/($AE$195-$AE$194)*10)),1))</f>
        <v>5</v>
      </c>
      <c r="AF130" s="84">
        <f>IF('Indicator Data'!AP133="No data","x",ROUND(IF('Indicator Data'!AP133&gt;$AF$195,10,IF('Indicator Data'!AP133&lt;$AF$194,0,10-($AF$195-'Indicator Data'!AP133)/($AF$195-$AF$194)*10)),1))</f>
        <v>6.8</v>
      </c>
      <c r="AG130" s="84">
        <f>IF('Indicator Data'!AQ133="No data","x",ROUND(IF('Indicator Data'!AQ133&gt;$AG$195,10,IF('Indicator Data'!AQ133&lt;$AG$194,0,10-($AG$195-'Indicator Data'!AQ133)/($AG$195-$AG$194)*10)),1))</f>
        <v>6.6</v>
      </c>
      <c r="AH130" s="77">
        <f t="shared" si="29"/>
        <v>6.8</v>
      </c>
      <c r="AI130" s="78">
        <f t="shared" si="30"/>
        <v>5.7</v>
      </c>
      <c r="AJ130" s="85">
        <f t="shared" si="31"/>
        <v>4</v>
      </c>
      <c r="AK130" s="86">
        <f t="shared" si="33"/>
        <v>6.2</v>
      </c>
    </row>
    <row r="131" spans="1:37" s="4" customFormat="1" x14ac:dyDescent="0.25">
      <c r="A131" s="131" t="s">
        <v>243</v>
      </c>
      <c r="B131" s="63" t="s">
        <v>242</v>
      </c>
      <c r="C131" s="77">
        <f>ROUND(IF('Indicator Data'!Q134="No data",IF((0.1233*LN('Indicator Data'!BB134)-0.4559)&gt;C$195,0,IF((0.1233*LN('Indicator Data'!BB134)-0.4559)&lt;C$194,10,(C$195-(0.1233*LN('Indicator Data'!BB134)-0.4559))/(C$195-C$194)*10)),IF('Indicator Data'!Q134&gt;C$195,0,IF('Indicator Data'!Q134&lt;C$194,10,(C$195-'Indicator Data'!Q134)/(C$195-C$194)*10))),1)</f>
        <v>2.5</v>
      </c>
      <c r="D131" s="77" t="str">
        <f>IF('Indicator Data'!R134="No data","x",ROUND((IF(LOG('Indicator Data'!R134*1000)&gt;D$195,10,IF(LOG('Indicator Data'!R134*1000)&lt;D$194,0,10-(D$195-LOG('Indicator Data'!R134*1000))/(D$195-D$194)*10))),1))</f>
        <v>x</v>
      </c>
      <c r="E131" s="78">
        <f t="shared" si="19"/>
        <v>2.5</v>
      </c>
      <c r="F131" s="77" t="str">
        <f>IF('Indicator Data'!AF134="No data","x",ROUND(IF('Indicator Data'!AF134&gt;F$195,10,IF('Indicator Data'!AF134&lt;F$194,0,10-(F$195-'Indicator Data'!AF134)/(F$195-F$194)*10)),1))</f>
        <v>x</v>
      </c>
      <c r="G131" s="77" t="str">
        <f>IF('Indicator Data'!AG134="No data","x",ROUND(IF('Indicator Data'!AG134&gt;G$195,10,IF('Indicator Data'!AG134&lt;G$194,0,10-(G$195-'Indicator Data'!AG134)/(G$195-G$194)*10)),1))</f>
        <v>x</v>
      </c>
      <c r="H131" s="78" t="str">
        <f t="shared" si="20"/>
        <v>x</v>
      </c>
      <c r="I131" s="79">
        <f>SUM(IF('Indicator Data'!S134=0,0,'Indicator Data'!S134/1000000),SUM('Indicator Data'!T134:U134))</f>
        <v>22.483378999999999</v>
      </c>
      <c r="J131" s="79">
        <f>I131/'Indicator Data'!BC134*1000000</f>
        <v>1034.7176124073819</v>
      </c>
      <c r="K131" s="77">
        <f t="shared" si="21"/>
        <v>10</v>
      </c>
      <c r="L131" s="77">
        <f>IF('Indicator Data'!V134="No data","x",ROUND(IF('Indicator Data'!V134&gt;L$195,10,IF('Indicator Data'!V134&lt;L$194,0,10-(L$195-'Indicator Data'!V134)/(L$195-L$194)*10)),1))</f>
        <v>4.2</v>
      </c>
      <c r="M131" s="78">
        <f t="shared" si="22"/>
        <v>7.1</v>
      </c>
      <c r="N131" s="80">
        <f t="shared" si="23"/>
        <v>4</v>
      </c>
      <c r="O131" s="92">
        <f>IF(AND('Indicator Data'!AK134="No data",'Indicator Data'!AL134="No data"),0,SUM('Indicator Data'!AK134:AM134)/1000)</f>
        <v>0</v>
      </c>
      <c r="P131" s="77">
        <f t="shared" si="24"/>
        <v>0</v>
      </c>
      <c r="Q131" s="81">
        <f>O131*1000/'Indicator Data'!BC134</f>
        <v>0</v>
      </c>
      <c r="R131" s="77">
        <f t="shared" si="25"/>
        <v>0</v>
      </c>
      <c r="S131" s="82">
        <f t="shared" si="26"/>
        <v>0</v>
      </c>
      <c r="T131" s="77" t="str">
        <f>IF('Indicator Data'!AB134="No data","x",ROUND(IF('Indicator Data'!AB134&gt;T$195,10,IF('Indicator Data'!AB134&lt;T$194,0,10-(T$195-'Indicator Data'!AB134)/(T$195-T$194)*10)),1))</f>
        <v>x</v>
      </c>
      <c r="U131" s="77">
        <f>IF('Indicator Data'!AA134="No data","x",ROUND(IF('Indicator Data'!AA134&gt;U$195,10,IF('Indicator Data'!AA134&lt;U$194,0,10-(U$195-'Indicator Data'!AA134)/(U$195-U$194)*10)),1))</f>
        <v>2.2000000000000002</v>
      </c>
      <c r="V131" s="77" t="str">
        <f>IF('Indicator Data'!AE134="No data","x",ROUND(IF('Indicator Data'!AE134&gt;V$195,10,IF('Indicator Data'!AE134&lt;V$194,0,10-(V$195-'Indicator Data'!AE134)/(V$195-V$194)*10)),1))</f>
        <v>x</v>
      </c>
      <c r="W131" s="78">
        <f t="shared" ref="W131:W162" si="34">IF(AND(T131="x",U131="x",V131="x"),"x",ROUND(AVERAGE(T131,U131,V131),1))</f>
        <v>2.2000000000000002</v>
      </c>
      <c r="X131" s="77">
        <f>IF('Indicator Data'!W134="No data","x",ROUND(IF('Indicator Data'!W134&gt;X$195,10,IF('Indicator Data'!W134&lt;X$194,0,10-(X$195-'Indicator Data'!W134)/(X$195-X$194)*10)),1))</f>
        <v>1.2</v>
      </c>
      <c r="Y131" s="77">
        <f>IF('Indicator Data'!X134="No data","x",ROUND(IF('Indicator Data'!X134&gt;Y$195,10,IF('Indicator Data'!X134&lt;Y$194,0,10-(Y$195-'Indicator Data'!X134)/(Y$195-Y$194)*10)),1))</f>
        <v>0.5</v>
      </c>
      <c r="Z131" s="78">
        <f t="shared" si="27"/>
        <v>0.9</v>
      </c>
      <c r="AA131" s="92">
        <f>('Indicator Data'!AJ134+'Indicator Data'!AI134*0.5+'Indicator Data'!AH134*0.25)/1000</f>
        <v>0</v>
      </c>
      <c r="AB131" s="83">
        <f>AA131*1000/'Indicator Data'!BC134</f>
        <v>0</v>
      </c>
      <c r="AC131" s="78">
        <f t="shared" si="28"/>
        <v>0</v>
      </c>
      <c r="AD131" s="77">
        <f>IF('Indicator Data'!AN134="No data","x",ROUND(IF('Indicator Data'!AN134&lt;$AD$194,10,IF('Indicator Data'!AN134&gt;$AD$195,0,($AD$195-'Indicator Data'!AN134)/($AD$195-$AD$194)*10)),1))</f>
        <v>10</v>
      </c>
      <c r="AE131" s="77">
        <f>IF('Indicator Data'!AO134="No data","x",ROUND(IF('Indicator Data'!AO134&gt;$AE$195,10,IF('Indicator Data'!AO134&lt;$AE$194,0,10-($AE$195-'Indicator Data'!AO134)/($AE$195-$AE$194)*10)),1))</f>
        <v>0</v>
      </c>
      <c r="AF131" s="84" t="str">
        <f>IF('Indicator Data'!AP134="No data","x",ROUND(IF('Indicator Data'!AP134&gt;$AF$195,10,IF('Indicator Data'!AP134&lt;$AF$194,0,10-($AF$195-'Indicator Data'!AP134)/($AF$195-$AF$194)*10)),1))</f>
        <v>x</v>
      </c>
      <c r="AG131" s="84" t="str">
        <f>IF('Indicator Data'!AQ134="No data","x",ROUND(IF('Indicator Data'!AQ134&gt;$AG$195,10,IF('Indicator Data'!AQ134&lt;$AG$194,0,10-($AG$195-'Indicator Data'!AQ134)/($AG$195-$AG$194)*10)),1))</f>
        <v>x</v>
      </c>
      <c r="AH131" s="77" t="str">
        <f t="shared" si="29"/>
        <v>x</v>
      </c>
      <c r="AI131" s="78">
        <f t="shared" si="30"/>
        <v>5</v>
      </c>
      <c r="AJ131" s="85">
        <f t="shared" si="31"/>
        <v>2.2000000000000002</v>
      </c>
      <c r="AK131" s="86">
        <f t="shared" ref="AK131:AK162" si="35">ROUND((10-GEOMEAN(((10-S131)/10*9+1),((10-AJ131)/10*9+1)))/9*10,1)</f>
        <v>1.2</v>
      </c>
    </row>
    <row r="132" spans="1:37" s="4" customFormat="1" x14ac:dyDescent="0.25">
      <c r="A132" s="131" t="s">
        <v>393</v>
      </c>
      <c r="B132" s="63" t="s">
        <v>237</v>
      </c>
      <c r="C132" s="77">
        <f>ROUND(IF('Indicator Data'!Q135="No data",IF((0.1233*LN('Indicator Data'!BB135)-0.4559)&gt;C$195,0,IF((0.1233*LN('Indicator Data'!BB135)-0.4559)&lt;C$194,10,(C$195-(0.1233*LN('Indicator Data'!BB135)-0.4559))/(C$195-C$194)*10)),IF('Indicator Data'!Q135&gt;C$195,0,IF('Indicator Data'!Q135&lt;C$194,10,(C$195-'Indicator Data'!Q135)/(C$195-C$194)*10))),1)</f>
        <v>4.0999999999999996</v>
      </c>
      <c r="D132" s="77">
        <f>IF('Indicator Data'!R135="No data","x",ROUND((IF(LOG('Indicator Data'!R135*1000)&gt;D$195,10,IF(LOG('Indicator Data'!R135*1000)&lt;D$194,0,10-(D$195-LOG('Indicator Data'!R135*1000))/(D$195-D$194)*10))),1))</f>
        <v>2.7</v>
      </c>
      <c r="E132" s="78">
        <f t="shared" ref="E132:E193" si="36">ROUND(IF(D132="x",C132,(10-GEOMEAN(((10-C132)/10*9+1),((10-D132)/10*9+1)))/9*10),1)</f>
        <v>3.4</v>
      </c>
      <c r="F132" s="77" t="str">
        <f>IF('Indicator Data'!AF135="No data","x",ROUND(IF('Indicator Data'!AF135&gt;F$195,10,IF('Indicator Data'!AF135&lt;F$194,0,10-(F$195-'Indicator Data'!AF135)/(F$195-F$194)*10)),1))</f>
        <v>x</v>
      </c>
      <c r="G132" s="77">
        <f>IF('Indicator Data'!AG135="No data","x",ROUND(IF('Indicator Data'!AG135&gt;G$195,10,IF('Indicator Data'!AG135&lt;G$194,0,10-(G$195-'Indicator Data'!AG135)/(G$195-G$194)*10)),1))</f>
        <v>2.4</v>
      </c>
      <c r="H132" s="78">
        <f t="shared" ref="H132:H193" si="37">IF(AND(F132="x",G132="x"),"x",ROUND(AVERAGE(F132,G132),1))</f>
        <v>2.4</v>
      </c>
      <c r="I132" s="79">
        <f>SUM(IF('Indicator Data'!S135=0,0,'Indicator Data'!S135/1000000),SUM('Indicator Data'!T135:U135))</f>
        <v>3397.0475390000001</v>
      </c>
      <c r="J132" s="79">
        <f>I132/'Indicator Data'!BC135*1000000</f>
        <v>725.1247047618275</v>
      </c>
      <c r="K132" s="77">
        <f t="shared" ref="K132:K193" si="38">IF(J132="x","x",ROUND(IF(J132&gt;K$195,10,IF(J132&lt;K$194,0,10-(K$195-J132)/(K$195-K$194)*10)),1))</f>
        <v>10</v>
      </c>
      <c r="L132" s="77">
        <f>IF('Indicator Data'!V135="No data","x",ROUND(IF('Indicator Data'!V135&gt;L$195,10,IF('Indicator Data'!V135&lt;L$194,0,10-(L$195-'Indicator Data'!V135)/(L$195-L$194)*10)),1))</f>
        <v>10</v>
      </c>
      <c r="M132" s="78">
        <f t="shared" ref="M132:M193" si="39">ROUND(AVERAGE(K132,L132),1)</f>
        <v>10</v>
      </c>
      <c r="N132" s="80">
        <f t="shared" ref="N132:N193" si="40">ROUND(AVERAGE(E132,E132,H132,M132),1)</f>
        <v>4.8</v>
      </c>
      <c r="O132" s="92">
        <f>IF(AND('Indicator Data'!AK135="No data",'Indicator Data'!AL135="No data"),0,SUM('Indicator Data'!AK135:AM135)/1000)</f>
        <v>2658.0430000000001</v>
      </c>
      <c r="P132" s="77">
        <f t="shared" ref="P132:P193" si="41">ROUND(IF(O132=0,0,IF(LOG(O132*1000)&gt;$P$195,10,IF(LOG(O132*1000)&lt;P$194,0,10-(P$195-LOG(O132*1000))/(P$195-P$194)*10))),1)</f>
        <v>10</v>
      </c>
      <c r="Q132" s="81">
        <f>O132*1000/'Indicator Data'!BC135</f>
        <v>0.56737876744186544</v>
      </c>
      <c r="R132" s="77">
        <f t="shared" ref="R132:R193" si="42">IF(Q132="x","x",ROUND(IF(Q132&gt;$R$195,10,IF(Q132&lt;$R$194,0,((Q132*100)/0.0052)^(1/4.0545)/6.5*10)),1))</f>
        <v>10</v>
      </c>
      <c r="S132" s="82">
        <f t="shared" ref="S132:S193" si="43">ROUND(AVERAGE(P132,R132),1)</f>
        <v>10</v>
      </c>
      <c r="T132" s="77" t="str">
        <f>IF('Indicator Data'!AB135="No data","x",ROUND(IF('Indicator Data'!AB135&gt;T$195,10,IF('Indicator Data'!AB135&lt;T$194,0,10-(T$195-'Indicator Data'!AB135)/(T$195-T$194)*10)),1))</f>
        <v>x</v>
      </c>
      <c r="U132" s="77">
        <f>IF('Indicator Data'!AA135="No data","x",ROUND(IF('Indicator Data'!AA135&gt;U$195,10,IF('Indicator Data'!AA135&lt;U$194,0,10-(U$195-'Indicator Data'!AA135)/(U$195-U$194)*10)),1))</f>
        <v>0</v>
      </c>
      <c r="V132" s="77" t="str">
        <f>IF('Indicator Data'!AE135="No data","x",ROUND(IF('Indicator Data'!AE135&gt;V$195,10,IF('Indicator Data'!AE135&lt;V$194,0,10-(V$195-'Indicator Data'!AE135)/(V$195-V$194)*10)),1))</f>
        <v>x</v>
      </c>
      <c r="W132" s="78">
        <f t="shared" si="34"/>
        <v>0</v>
      </c>
      <c r="X132" s="77">
        <f>IF('Indicator Data'!W135="No data","x",ROUND(IF('Indicator Data'!W135&gt;X$195,10,IF('Indicator Data'!W135&lt;X$194,0,10-(X$195-'Indicator Data'!W135)/(X$195-X$194)*10)),1))</f>
        <v>1.5</v>
      </c>
      <c r="Y132" s="77">
        <f>IF('Indicator Data'!X135="No data","x",ROUND(IF('Indicator Data'!X135&gt;Y$195,10,IF('Indicator Data'!X135&lt;Y$194,0,10-(Y$195-'Indicator Data'!X135)/(Y$195-Y$194)*10)),1))</f>
        <v>0.3</v>
      </c>
      <c r="Z132" s="78">
        <f t="shared" ref="Z132:Z193" si="44">IF(AND(X132="x",Y132="x"),"x",ROUND(AVERAGE(Y132,X132),1))</f>
        <v>0.9</v>
      </c>
      <c r="AA132" s="92">
        <f>('Indicator Data'!AJ135+'Indicator Data'!AI135*0.5+'Indicator Data'!AH135*0.25)/1000</f>
        <v>0</v>
      </c>
      <c r="AB132" s="83">
        <f>AA132*1000/'Indicator Data'!BC135</f>
        <v>0</v>
      </c>
      <c r="AC132" s="78">
        <f t="shared" ref="AC132:AC193" si="45">IF(AB132="x","x",ROUND(IF(AB132&gt;AC$195,10,IF(AB132&lt;AC$194,0,10-(AC$195-AB132)/(AC$195-AC$194)*10)),1))</f>
        <v>0</v>
      </c>
      <c r="AD132" s="77">
        <f>IF('Indicator Data'!AN135="No data","x",ROUND(IF('Indicator Data'!AN135&lt;$AD$194,10,IF('Indicator Data'!AN135&gt;$AD$195,0,($AD$195-'Indicator Data'!AN135)/($AD$195-$AD$194)*10)),1))</f>
        <v>3.9</v>
      </c>
      <c r="AE132" s="77">
        <f>IF('Indicator Data'!AO135="No data","x",ROUND(IF('Indicator Data'!AO135&gt;$AE$195,10,IF('Indicator Data'!AO135&lt;$AE$194,0,10-($AE$195-'Indicator Data'!AO135)/($AE$195-$AE$194)*10)),1))</f>
        <v>1.5</v>
      </c>
      <c r="AF132" s="84" t="str">
        <f>IF('Indicator Data'!AP135="No data","x",ROUND(IF('Indicator Data'!AP135&gt;$AF$195,10,IF('Indicator Data'!AP135&lt;$AF$194,0,10-($AF$195-'Indicator Data'!AP135)/($AF$195-$AF$194)*10)),1))</f>
        <v>x</v>
      </c>
      <c r="AG132" s="84" t="str">
        <f>IF('Indicator Data'!AQ135="No data","x",ROUND(IF('Indicator Data'!AQ135&gt;$AG$195,10,IF('Indicator Data'!AQ135&lt;$AG$194,0,10-($AG$195-'Indicator Data'!AQ135)/($AG$195-$AG$194)*10)),1))</f>
        <v>x</v>
      </c>
      <c r="AH132" s="77" t="str">
        <f t="shared" ref="AH132:AH193" si="46">IF(AF132="x","x",ROUND(IF(AG132="x",AF132,SUM(AF132*0.8,AG132*0.2)),1))</f>
        <v>x</v>
      </c>
      <c r="AI132" s="78">
        <f t="shared" ref="AI132:AI193" si="47">ROUND(AVERAGE(AE132,AH132,AD132),1)</f>
        <v>2.7</v>
      </c>
      <c r="AJ132" s="85">
        <f t="shared" ref="AJ132:AJ193" si="48">ROUND(IF(AND(W132="x",Z132="x",AI132="x"),AC132,IF(AND(W132="x",Z132="x"),(10-GEOMEAN(((10-AI132)/10*9+1),((10-AC132)/10*9+1)))/9*10,IF(AI132="x",(10-GEOMEAN(((10-W132)/10*9+1),((10-Z132)/10*9+1),((10-AC132)/10*9+1)))/9*10,IF(W132="x",(10-GEOMEAN(((10-AI132)/10*9+1),((10-Z132)/10*9+1),((10-AC132)/10*9+1)))/9*10,(10-GEOMEAN(((10-W132)/10*9+1),((10-Z132)/10*9+1),((10-AC132)/10*9+1),((10-AI132)/10*9+1)))/9*10)))),1)</f>
        <v>1</v>
      </c>
      <c r="AK132" s="86">
        <f t="shared" si="35"/>
        <v>7.8</v>
      </c>
    </row>
    <row r="133" spans="1:37" s="4" customFormat="1" x14ac:dyDescent="0.25">
      <c r="A133" s="131" t="s">
        <v>245</v>
      </c>
      <c r="B133" s="63" t="s">
        <v>244</v>
      </c>
      <c r="C133" s="77">
        <f>ROUND(IF('Indicator Data'!Q136="No data",IF((0.1233*LN('Indicator Data'!BB136)-0.4559)&gt;C$195,0,IF((0.1233*LN('Indicator Data'!BB136)-0.4559)&lt;C$194,10,(C$195-(0.1233*LN('Indicator Data'!BB136)-0.4559))/(C$195-C$194)*10)),IF('Indicator Data'!Q136&gt;C$195,0,IF('Indicator Data'!Q136&lt;C$194,10,(C$195-'Indicator Data'!Q136)/(C$195-C$194)*10))),1)</f>
        <v>2.5</v>
      </c>
      <c r="D133" s="77" t="str">
        <f>IF('Indicator Data'!R136="No data","x",ROUND((IF(LOG('Indicator Data'!R136*1000)&gt;D$195,10,IF(LOG('Indicator Data'!R136*1000)&lt;D$194,0,10-(D$195-LOG('Indicator Data'!R136*1000))/(D$195-D$194)*10))),1))</f>
        <v>x</v>
      </c>
      <c r="E133" s="78">
        <f t="shared" si="36"/>
        <v>2.5</v>
      </c>
      <c r="F133" s="77">
        <f>IF('Indicator Data'!AF136="No data","x",ROUND(IF('Indicator Data'!AF136&gt;F$195,10,IF('Indicator Data'!AF136&lt;F$194,0,10-(F$195-'Indicator Data'!AF136)/(F$195-F$194)*10)),1))</f>
        <v>6.1</v>
      </c>
      <c r="G133" s="77">
        <f>IF('Indicator Data'!AG136="No data","x",ROUND(IF('Indicator Data'!AG136&gt;G$195,10,IF('Indicator Data'!AG136&lt;G$194,0,10-(G$195-'Indicator Data'!AG136)/(G$195-G$194)*10)),1))</f>
        <v>6.4</v>
      </c>
      <c r="H133" s="78">
        <f t="shared" si="37"/>
        <v>6.3</v>
      </c>
      <c r="I133" s="79">
        <f>SUM(IF('Indicator Data'!S136=0,0,'Indicator Data'!S136/1000000),SUM('Indicator Data'!T136:U136))</f>
        <v>8.4229070000000004</v>
      </c>
      <c r="J133" s="79">
        <f>I133/'Indicator Data'!BC136*1000000</f>
        <v>2.0550758102731503</v>
      </c>
      <c r="K133" s="77">
        <f t="shared" si="38"/>
        <v>0</v>
      </c>
      <c r="L133" s="77">
        <f>IF('Indicator Data'!V136="No data","x",ROUND(IF('Indicator Data'!V136&gt;L$195,10,IF('Indicator Data'!V136&lt;L$194,0,10-(L$195-'Indicator Data'!V136)/(L$195-L$194)*10)),1))</f>
        <v>0</v>
      </c>
      <c r="M133" s="78">
        <f t="shared" si="39"/>
        <v>0</v>
      </c>
      <c r="N133" s="80">
        <f t="shared" si="40"/>
        <v>2.8</v>
      </c>
      <c r="O133" s="92">
        <f>IF(AND('Indicator Data'!AK136="No data",'Indicator Data'!AL136="No data"),0,SUM('Indicator Data'!AK136:AM136)/1000)</f>
        <v>2.4319999999999999</v>
      </c>
      <c r="P133" s="77">
        <f t="shared" si="41"/>
        <v>1.3</v>
      </c>
      <c r="Q133" s="81">
        <f>O133*1000/'Indicator Data'!BC136</f>
        <v>5.9337522907284873E-4</v>
      </c>
      <c r="R133" s="77">
        <f t="shared" si="42"/>
        <v>2.8</v>
      </c>
      <c r="S133" s="82">
        <f t="shared" si="43"/>
        <v>2.1</v>
      </c>
      <c r="T133" s="77">
        <f>IF('Indicator Data'!AB136="No data","x",ROUND(IF('Indicator Data'!AB136&gt;T$195,10,IF('Indicator Data'!AB136&lt;T$194,0,10-(T$195-'Indicator Data'!AB136)/(T$195-T$194)*10)),1))</f>
        <v>1.6</v>
      </c>
      <c r="U133" s="77">
        <f>IF('Indicator Data'!AA136="No data","x",ROUND(IF('Indicator Data'!AA136&gt;U$195,10,IF('Indicator Data'!AA136&lt;U$194,0,10-(U$195-'Indicator Data'!AA136)/(U$195-U$194)*10)),1))</f>
        <v>1</v>
      </c>
      <c r="V133" s="77">
        <f>IF('Indicator Data'!AE136="No data","x",ROUND(IF('Indicator Data'!AE136&gt;V$195,10,IF('Indicator Data'!AE136&lt;V$194,0,10-(V$195-'Indicator Data'!AE136)/(V$195-V$194)*10)),1))</f>
        <v>0</v>
      </c>
      <c r="W133" s="78">
        <f t="shared" si="34"/>
        <v>0.9</v>
      </c>
      <c r="X133" s="77">
        <f>IF('Indicator Data'!W136="No data","x",ROUND(IF('Indicator Data'!W136&gt;X$195,10,IF('Indicator Data'!W136&lt;X$194,0,10-(X$195-'Indicator Data'!W136)/(X$195-X$194)*10)),1))</f>
        <v>1.3</v>
      </c>
      <c r="Y133" s="77">
        <f>IF('Indicator Data'!X136="No data","x",ROUND(IF('Indicator Data'!X136&gt;Y$195,10,IF('Indicator Data'!X136&lt;Y$194,0,10-(Y$195-'Indicator Data'!X136)/(Y$195-Y$194)*10)),1))</f>
        <v>0.9</v>
      </c>
      <c r="Z133" s="78">
        <f t="shared" si="44"/>
        <v>1.1000000000000001</v>
      </c>
      <c r="AA133" s="92">
        <f>('Indicator Data'!AJ136+'Indicator Data'!AI136*0.5+'Indicator Data'!AH136*0.25)/1000</f>
        <v>9</v>
      </c>
      <c r="AB133" s="83">
        <f>AA133*1000/'Indicator Data'!BC136</f>
        <v>2.1958787260097199E-3</v>
      </c>
      <c r="AC133" s="78">
        <f t="shared" si="45"/>
        <v>0.2</v>
      </c>
      <c r="AD133" s="77">
        <f>IF('Indicator Data'!AN136="No data","x",ROUND(IF('Indicator Data'!AN136&lt;$AD$194,10,IF('Indicator Data'!AN136&gt;$AD$195,0,($AD$195-'Indicator Data'!AN136)/($AD$195-$AD$194)*10)),1))</f>
        <v>4</v>
      </c>
      <c r="AE133" s="77">
        <f>IF('Indicator Data'!AO136="No data","x",ROUND(IF('Indicator Data'!AO136&gt;$AE$195,10,IF('Indicator Data'!AO136&lt;$AE$194,0,10-($AE$195-'Indicator Data'!AO136)/($AE$195-$AE$194)*10)),1))</f>
        <v>1.4</v>
      </c>
      <c r="AF133" s="84">
        <f>IF('Indicator Data'!AP136="No data","x",ROUND(IF('Indicator Data'!AP136&gt;$AF$195,10,IF('Indicator Data'!AP136&lt;$AF$194,0,10-($AF$195-'Indicator Data'!AP136)/($AF$195-$AF$194)*10)),1))</f>
        <v>2.2000000000000002</v>
      </c>
      <c r="AG133" s="84">
        <f>IF('Indicator Data'!AQ136="No data","x",ROUND(IF('Indicator Data'!AQ136&gt;$AG$195,10,IF('Indicator Data'!AQ136&lt;$AG$194,0,10-($AG$195-'Indicator Data'!AQ136)/($AG$195-$AG$194)*10)),1))</f>
        <v>1.1000000000000001</v>
      </c>
      <c r="AH133" s="77">
        <f t="shared" si="46"/>
        <v>2</v>
      </c>
      <c r="AI133" s="78">
        <f t="shared" si="47"/>
        <v>2.5</v>
      </c>
      <c r="AJ133" s="85">
        <f t="shared" si="48"/>
        <v>1.2</v>
      </c>
      <c r="AK133" s="86">
        <f t="shared" si="35"/>
        <v>1.7</v>
      </c>
    </row>
    <row r="134" spans="1:37" s="4" customFormat="1" x14ac:dyDescent="0.25">
      <c r="A134" s="131" t="s">
        <v>247</v>
      </c>
      <c r="B134" s="63" t="s">
        <v>246</v>
      </c>
      <c r="C134" s="77">
        <f>ROUND(IF('Indicator Data'!Q137="No data",IF((0.1233*LN('Indicator Data'!BB137)-0.4559)&gt;C$195,0,IF((0.1233*LN('Indicator Data'!BB137)-0.4559)&lt;C$194,10,(C$195-(0.1233*LN('Indicator Data'!BB137)-0.4559))/(C$195-C$194)*10)),IF('Indicator Data'!Q137&gt;C$195,0,IF('Indicator Data'!Q137&lt;C$194,10,(C$195-'Indicator Data'!Q137)/(C$195-C$194)*10))),1)</f>
        <v>6.7</v>
      </c>
      <c r="D134" s="77" t="str">
        <f>IF('Indicator Data'!R137="No data","x",ROUND((IF(LOG('Indicator Data'!R137*1000)&gt;D$195,10,IF(LOG('Indicator Data'!R137*1000)&lt;D$194,0,10-(D$195-LOG('Indicator Data'!R137*1000))/(D$195-D$194)*10))),1))</f>
        <v>x</v>
      </c>
      <c r="E134" s="78">
        <f t="shared" si="36"/>
        <v>6.7</v>
      </c>
      <c r="F134" s="77">
        <f>IF('Indicator Data'!AF137="No data","x",ROUND(IF('Indicator Data'!AF137&gt;F$195,10,IF('Indicator Data'!AF137&lt;F$194,0,10-(F$195-'Indicator Data'!AF137)/(F$195-F$194)*10)),1))</f>
        <v>7.9</v>
      </c>
      <c r="G134" s="77">
        <f>IF('Indicator Data'!AG137="No data","x",ROUND(IF('Indicator Data'!AG137&gt;G$195,10,IF('Indicator Data'!AG137&lt;G$194,0,10-(G$195-'Indicator Data'!AG137)/(G$195-G$194)*10)),1))</f>
        <v>4.7</v>
      </c>
      <c r="H134" s="78">
        <f t="shared" si="37"/>
        <v>6.3</v>
      </c>
      <c r="I134" s="79">
        <f>SUM(IF('Indicator Data'!S137=0,0,'Indicator Data'!S137/1000000),SUM('Indicator Data'!T137:U137))</f>
        <v>918.08264699999995</v>
      </c>
      <c r="J134" s="79">
        <f>I134/'Indicator Data'!BC137*1000000</f>
        <v>111.26707329222235</v>
      </c>
      <c r="K134" s="77">
        <f t="shared" si="38"/>
        <v>2.2000000000000002</v>
      </c>
      <c r="L134" s="77">
        <f>IF('Indicator Data'!V137="No data","x",ROUND(IF('Indicator Data'!V137&gt;L$195,10,IF('Indicator Data'!V137&lt;L$194,0,10-(L$195-'Indicator Data'!V137)/(L$195-L$194)*10)),1))</f>
        <v>1.8</v>
      </c>
      <c r="M134" s="78">
        <f t="shared" si="39"/>
        <v>2</v>
      </c>
      <c r="N134" s="80">
        <f t="shared" si="40"/>
        <v>5.4</v>
      </c>
      <c r="O134" s="92">
        <f>IF(AND('Indicator Data'!AK137="No data",'Indicator Data'!AL137="No data"),0,SUM('Indicator Data'!AK137:AM137)/1000)</f>
        <v>22.445</v>
      </c>
      <c r="P134" s="77">
        <f t="shared" si="41"/>
        <v>4.5</v>
      </c>
      <c r="Q134" s="81">
        <f>O134*1000/'Indicator Data'!BC137</f>
        <v>2.7202229213291415E-3</v>
      </c>
      <c r="R134" s="77">
        <f t="shared" si="42"/>
        <v>4.0999999999999996</v>
      </c>
      <c r="S134" s="82">
        <f t="shared" si="43"/>
        <v>4.3</v>
      </c>
      <c r="T134" s="77">
        <f>IF('Indicator Data'!AB137="No data","x",ROUND(IF('Indicator Data'!AB137&gt;T$195,10,IF('Indicator Data'!AB137&lt;T$194,0,10-(T$195-'Indicator Data'!AB137)/(T$195-T$194)*10)),1))</f>
        <v>1.8</v>
      </c>
      <c r="U134" s="77">
        <f>IF('Indicator Data'!AA137="No data","x",ROUND(IF('Indicator Data'!AA137&gt;U$195,10,IF('Indicator Data'!AA137&lt;U$194,0,10-(U$195-'Indicator Data'!AA137)/(U$195-U$194)*10)),1))</f>
        <v>7.9</v>
      </c>
      <c r="V134" s="77">
        <f>IF('Indicator Data'!AE137="No data","x",ROUND(IF('Indicator Data'!AE137&gt;V$195,10,IF('Indicator Data'!AE137&lt;V$194,0,10-(V$195-'Indicator Data'!AE137)/(V$195-V$194)*10)),1))</f>
        <v>3.3</v>
      </c>
      <c r="W134" s="78">
        <f t="shared" si="34"/>
        <v>4.3</v>
      </c>
      <c r="X134" s="77">
        <f>IF('Indicator Data'!W137="No data","x",ROUND(IF('Indicator Data'!W137&gt;X$195,10,IF('Indicator Data'!W137&lt;X$194,0,10-(X$195-'Indicator Data'!W137)/(X$195-X$194)*10)),1))</f>
        <v>4.2</v>
      </c>
      <c r="Y134" s="77">
        <f>IF('Indicator Data'!X137="No data","x",ROUND(IF('Indicator Data'!X137&gt;Y$195,10,IF('Indicator Data'!X137&lt;Y$194,0,10-(Y$195-'Indicator Data'!X137)/(Y$195-Y$194)*10)),1))</f>
        <v>6.2</v>
      </c>
      <c r="Z134" s="78">
        <f t="shared" si="44"/>
        <v>5.2</v>
      </c>
      <c r="AA134" s="92">
        <f>('Indicator Data'!AJ137+'Indicator Data'!AI137*0.5+'Indicator Data'!AH137*0.25)/1000</f>
        <v>143.857</v>
      </c>
      <c r="AB134" s="83">
        <f>AA134*1000/'Indicator Data'!BC137</f>
        <v>1.743475646218072E-2</v>
      </c>
      <c r="AC134" s="78">
        <f t="shared" si="45"/>
        <v>1.7</v>
      </c>
      <c r="AD134" s="77">
        <f>IF('Indicator Data'!AN137="No data","x",ROUND(IF('Indicator Data'!AN137&lt;$AD$194,10,IF('Indicator Data'!AN137&gt;$AD$195,0,($AD$195-'Indicator Data'!AN137)/($AD$195-$AD$194)*10)),1))</f>
        <v>6.5</v>
      </c>
      <c r="AE134" s="77">
        <f>IF('Indicator Data'!AO137="No data","x",ROUND(IF('Indicator Data'!AO137&gt;$AE$195,10,IF('Indicator Data'!AO137&lt;$AE$194,0,10-($AE$195-'Indicator Data'!AO137)/($AE$195-$AE$194)*10)),1))</f>
        <v>3</v>
      </c>
      <c r="AF134" s="84" t="str">
        <f>IF('Indicator Data'!AP137="No data","x",ROUND(IF('Indicator Data'!AP137&gt;$AF$195,10,IF('Indicator Data'!AP137&lt;$AF$194,0,10-($AF$195-'Indicator Data'!AP137)/($AF$195-$AF$194)*10)),1))</f>
        <v>x</v>
      </c>
      <c r="AG134" s="84" t="str">
        <f>IF('Indicator Data'!AQ137="No data","x",ROUND(IF('Indicator Data'!AQ137&gt;$AG$195,10,IF('Indicator Data'!AQ137&lt;$AG$194,0,10-($AG$195-'Indicator Data'!AQ137)/($AG$195-$AG$194)*10)),1))</f>
        <v>x</v>
      </c>
      <c r="AH134" s="77" t="str">
        <f t="shared" si="46"/>
        <v>x</v>
      </c>
      <c r="AI134" s="78">
        <f t="shared" si="47"/>
        <v>4.8</v>
      </c>
      <c r="AJ134" s="85">
        <f t="shared" si="48"/>
        <v>4.0999999999999996</v>
      </c>
      <c r="AK134" s="86">
        <f t="shared" si="35"/>
        <v>4.2</v>
      </c>
    </row>
    <row r="135" spans="1:37" s="4" customFormat="1" x14ac:dyDescent="0.25">
      <c r="A135" s="131" t="s">
        <v>249</v>
      </c>
      <c r="B135" s="63" t="s">
        <v>248</v>
      </c>
      <c r="C135" s="77">
        <f>ROUND(IF('Indicator Data'!Q138="No data",IF((0.1233*LN('Indicator Data'!BB138)-0.4559)&gt;C$195,0,IF((0.1233*LN('Indicator Data'!BB138)-0.4559)&lt;C$194,10,(C$195-(0.1233*LN('Indicator Data'!BB138)-0.4559))/(C$195-C$194)*10)),IF('Indicator Data'!Q138&gt;C$195,0,IF('Indicator Data'!Q138&lt;C$194,10,(C$195-'Indicator Data'!Q138)/(C$195-C$194)*10))),1)</f>
        <v>4</v>
      </c>
      <c r="D135" s="77" t="str">
        <f>IF('Indicator Data'!R138="No data","x",ROUND((IF(LOG('Indicator Data'!R138*1000)&gt;D$195,10,IF(LOG('Indicator Data'!R138*1000)&lt;D$194,0,10-(D$195-LOG('Indicator Data'!R138*1000))/(D$195-D$194)*10))),1))</f>
        <v>x</v>
      </c>
      <c r="E135" s="78">
        <f t="shared" si="36"/>
        <v>4</v>
      </c>
      <c r="F135" s="77">
        <f>IF('Indicator Data'!AF138="No data","x",ROUND(IF('Indicator Data'!AF138&gt;F$195,10,IF('Indicator Data'!AF138&lt;F$194,0,10-(F$195-'Indicator Data'!AF138)/(F$195-F$194)*10)),1))</f>
        <v>6.2</v>
      </c>
      <c r="G135" s="77">
        <f>IF('Indicator Data'!AG138="No data","x",ROUND(IF('Indicator Data'!AG138&gt;G$195,10,IF('Indicator Data'!AG138&lt;G$194,0,10-(G$195-'Indicator Data'!AG138)/(G$195-G$194)*10)),1))</f>
        <v>5.7</v>
      </c>
      <c r="H135" s="78">
        <f t="shared" si="37"/>
        <v>6</v>
      </c>
      <c r="I135" s="79">
        <f>SUM(IF('Indicator Data'!S138=0,0,'Indicator Data'!S138/1000000),SUM('Indicator Data'!T138:U138))</f>
        <v>67.519684000000012</v>
      </c>
      <c r="J135" s="79">
        <f>I135/'Indicator Data'!BC138*1000000</f>
        <v>9.9128967654765319</v>
      </c>
      <c r="K135" s="77">
        <f t="shared" si="38"/>
        <v>0.2</v>
      </c>
      <c r="L135" s="77">
        <f>IF('Indicator Data'!V138="No data","x",ROUND(IF('Indicator Data'!V138&gt;L$195,10,IF('Indicator Data'!V138&lt;L$194,0,10-(L$195-'Indicator Data'!V138)/(L$195-L$194)*10)),1))</f>
        <v>0.2</v>
      </c>
      <c r="M135" s="78">
        <f t="shared" si="39"/>
        <v>0.2</v>
      </c>
      <c r="N135" s="80">
        <f t="shared" si="40"/>
        <v>3.6</v>
      </c>
      <c r="O135" s="92">
        <f>IF(AND('Indicator Data'!AK138="No data",'Indicator Data'!AL138="No data"),0,SUM('Indicator Data'!AK138:AM138)/1000)</f>
        <v>0.20499999999999999</v>
      </c>
      <c r="P135" s="77">
        <f t="shared" si="41"/>
        <v>0</v>
      </c>
      <c r="Q135" s="81">
        <f>O135*1000/'Indicator Data'!BC138</f>
        <v>3.0097057873118732E-5</v>
      </c>
      <c r="R135" s="77">
        <f t="shared" si="42"/>
        <v>0</v>
      </c>
      <c r="S135" s="82">
        <f t="shared" si="43"/>
        <v>0</v>
      </c>
      <c r="T135" s="77">
        <f>IF('Indicator Data'!AB138="No data","x",ROUND(IF('Indicator Data'!AB138&gt;T$195,10,IF('Indicator Data'!AB138&lt;T$194,0,10-(T$195-'Indicator Data'!AB138)/(T$195-T$194)*10)),1))</f>
        <v>1</v>
      </c>
      <c r="U135" s="77">
        <f>IF('Indicator Data'!AA138="No data","x",ROUND(IF('Indicator Data'!AA138&gt;U$195,10,IF('Indicator Data'!AA138&lt;U$194,0,10-(U$195-'Indicator Data'!AA138)/(U$195-U$194)*10)),1))</f>
        <v>0.8</v>
      </c>
      <c r="V135" s="77">
        <f>IF('Indicator Data'!AE138="No data","x",ROUND(IF('Indicator Data'!AE138&gt;V$195,10,IF('Indicator Data'!AE138&lt;V$194,0,10-(V$195-'Indicator Data'!AE138)/(V$195-V$194)*10)),1))</f>
        <v>0</v>
      </c>
      <c r="W135" s="78">
        <f t="shared" si="34"/>
        <v>0.6</v>
      </c>
      <c r="X135" s="77">
        <f>IF('Indicator Data'!W138="No data","x",ROUND(IF('Indicator Data'!W138&gt;X$195,10,IF('Indicator Data'!W138&lt;X$194,0,10-(X$195-'Indicator Data'!W138)/(X$195-X$194)*10)),1))</f>
        <v>1.5</v>
      </c>
      <c r="Y135" s="77">
        <f>IF('Indicator Data'!X138="No data","x",ROUND(IF('Indicator Data'!X138&gt;Y$195,10,IF('Indicator Data'!X138&lt;Y$194,0,10-(Y$195-'Indicator Data'!X138)/(Y$195-Y$194)*10)),1))</f>
        <v>0.3</v>
      </c>
      <c r="Z135" s="78">
        <f t="shared" si="44"/>
        <v>0.9</v>
      </c>
      <c r="AA135" s="92">
        <f>('Indicator Data'!AJ138+'Indicator Data'!AI138*0.5+'Indicator Data'!AH138*0.25)/1000</f>
        <v>5</v>
      </c>
      <c r="AB135" s="83">
        <f>AA135*1000/'Indicator Data'!BC138</f>
        <v>7.3407458227118855E-4</v>
      </c>
      <c r="AC135" s="78">
        <f t="shared" si="45"/>
        <v>0.1</v>
      </c>
      <c r="AD135" s="77">
        <f>IF('Indicator Data'!AN138="No data","x",ROUND(IF('Indicator Data'!AN138&lt;$AD$194,10,IF('Indicator Data'!AN138&gt;$AD$195,0,($AD$195-'Indicator Data'!AN138)/($AD$195-$AD$194)*10)),1))</f>
        <v>5.3</v>
      </c>
      <c r="AE135" s="77">
        <f>IF('Indicator Data'!AO138="No data","x",ROUND(IF('Indicator Data'!AO138&gt;$AE$195,10,IF('Indicator Data'!AO138&lt;$AE$194,0,10-($AE$195-'Indicator Data'!AO138)/($AE$195-$AE$194)*10)),1))</f>
        <v>2.2999999999999998</v>
      </c>
      <c r="AF135" s="84">
        <f>IF('Indicator Data'!AP138="No data","x",ROUND(IF('Indicator Data'!AP138&gt;$AF$195,10,IF('Indicator Data'!AP138&lt;$AF$194,0,10-($AF$195-'Indicator Data'!AP138)/($AF$195-$AF$194)*10)),1))</f>
        <v>3.7</v>
      </c>
      <c r="AG135" s="84">
        <f>IF('Indicator Data'!AQ138="No data","x",ROUND(IF('Indicator Data'!AQ138&gt;$AG$195,10,IF('Indicator Data'!AQ138&lt;$AG$194,0,10-($AG$195-'Indicator Data'!AQ138)/($AG$195-$AG$194)*10)),1))</f>
        <v>5.6</v>
      </c>
      <c r="AH135" s="77">
        <f t="shared" si="46"/>
        <v>4.0999999999999996</v>
      </c>
      <c r="AI135" s="78">
        <f t="shared" si="47"/>
        <v>3.9</v>
      </c>
      <c r="AJ135" s="85">
        <f t="shared" si="48"/>
        <v>1.5</v>
      </c>
      <c r="AK135" s="86">
        <f t="shared" si="35"/>
        <v>0.8</v>
      </c>
    </row>
    <row r="136" spans="1:37" s="4" customFormat="1" x14ac:dyDescent="0.25">
      <c r="A136" s="131" t="s">
        <v>251</v>
      </c>
      <c r="B136" s="63" t="s">
        <v>250</v>
      </c>
      <c r="C136" s="77">
        <f>ROUND(IF('Indicator Data'!Q139="No data",IF((0.1233*LN('Indicator Data'!BB139)-0.4559)&gt;C$195,0,IF((0.1233*LN('Indicator Data'!BB139)-0.4559)&lt;C$194,10,(C$195-(0.1233*LN('Indicator Data'!BB139)-0.4559))/(C$195-C$194)*10)),IF('Indicator Data'!Q139&gt;C$195,0,IF('Indicator Data'!Q139&lt;C$194,10,(C$195-'Indicator Data'!Q139)/(C$195-C$194)*10))),1)</f>
        <v>3.2</v>
      </c>
      <c r="D136" s="77">
        <f>IF('Indicator Data'!R139="No data","x",ROUND((IF(LOG('Indicator Data'!R139*1000)&gt;D$195,10,IF(LOG('Indicator Data'!R139*1000)&lt;D$194,0,10-(D$195-LOG('Indicator Data'!R139*1000))/(D$195-D$194)*10))),1))</f>
        <v>6.1</v>
      </c>
      <c r="E136" s="78">
        <f t="shared" si="36"/>
        <v>4.8</v>
      </c>
      <c r="F136" s="77">
        <f>IF('Indicator Data'!AF139="No data","x",ROUND(IF('Indicator Data'!AF139&gt;F$195,10,IF('Indicator Data'!AF139&lt;F$194,0,10-(F$195-'Indicator Data'!AF139)/(F$195-F$194)*10)),1))</f>
        <v>5.0999999999999996</v>
      </c>
      <c r="G136" s="77">
        <f>IF('Indicator Data'!AG139="No data","x",ROUND(IF('Indicator Data'!AG139&gt;G$195,10,IF('Indicator Data'!AG139&lt;G$194,0,10-(G$195-'Indicator Data'!AG139)/(G$195-G$194)*10)),1))</f>
        <v>4.7</v>
      </c>
      <c r="H136" s="78">
        <f t="shared" si="37"/>
        <v>4.9000000000000004</v>
      </c>
      <c r="I136" s="79">
        <f>SUM(IF('Indicator Data'!S139=0,0,'Indicator Data'!S139/1000000),SUM('Indicator Data'!T139:U139))</f>
        <v>570.57913199999996</v>
      </c>
      <c r="J136" s="79">
        <f>I136/'Indicator Data'!BC139*1000000</f>
        <v>17.738863559460196</v>
      </c>
      <c r="K136" s="77">
        <f t="shared" si="38"/>
        <v>0.4</v>
      </c>
      <c r="L136" s="77">
        <f>IF('Indicator Data'!V139="No data","x",ROUND(IF('Indicator Data'!V139&gt;L$195,10,IF('Indicator Data'!V139&lt;L$194,0,10-(L$195-'Indicator Data'!V139)/(L$195-L$194)*10)),1))</f>
        <v>0.1</v>
      </c>
      <c r="M136" s="78">
        <f t="shared" si="39"/>
        <v>0.3</v>
      </c>
      <c r="N136" s="80">
        <f t="shared" si="40"/>
        <v>3.7</v>
      </c>
      <c r="O136" s="92">
        <f>IF(AND('Indicator Data'!AK139="No data",'Indicator Data'!AL139="No data"),0,SUM('Indicator Data'!AK139:AM139)/1000)</f>
        <v>61.12</v>
      </c>
      <c r="P136" s="77">
        <f t="shared" si="41"/>
        <v>6</v>
      </c>
      <c r="Q136" s="81">
        <f>O136*1000/'Indicator Data'!BC139</f>
        <v>1.9001734903165144E-3</v>
      </c>
      <c r="R136" s="77">
        <f t="shared" si="42"/>
        <v>3.7</v>
      </c>
      <c r="S136" s="82">
        <f t="shared" si="43"/>
        <v>4.9000000000000004</v>
      </c>
      <c r="T136" s="77">
        <f>IF('Indicator Data'!AB139="No data","x",ROUND(IF('Indicator Data'!AB139&gt;T$195,10,IF('Indicator Data'!AB139&lt;T$194,0,10-(T$195-'Indicator Data'!AB139)/(T$195-T$194)*10)),1))</f>
        <v>0.6</v>
      </c>
      <c r="U136" s="77">
        <f>IF('Indicator Data'!AA139="No data","x",ROUND(IF('Indicator Data'!AA139&gt;U$195,10,IF('Indicator Data'!AA139&lt;U$194,0,10-(U$195-'Indicator Data'!AA139)/(U$195-U$194)*10)),1))</f>
        <v>2.1</v>
      </c>
      <c r="V136" s="77">
        <f>IF('Indicator Data'!AE139="No data","x",ROUND(IF('Indicator Data'!AE139&gt;V$195,10,IF('Indicator Data'!AE139&lt;V$194,0,10-(V$195-'Indicator Data'!AE139)/(V$195-V$194)*10)),1))</f>
        <v>0.1</v>
      </c>
      <c r="W136" s="78">
        <f t="shared" si="34"/>
        <v>0.9</v>
      </c>
      <c r="X136" s="77">
        <f>IF('Indicator Data'!W139="No data","x",ROUND(IF('Indicator Data'!W139&gt;X$195,10,IF('Indicator Data'!W139&lt;X$194,0,10-(X$195-'Indicator Data'!W139)/(X$195-X$194)*10)),1))</f>
        <v>1.2</v>
      </c>
      <c r="Y136" s="77">
        <f>IF('Indicator Data'!X139="No data","x",ROUND(IF('Indicator Data'!X139&gt;Y$195,10,IF('Indicator Data'!X139&lt;Y$194,0,10-(Y$195-'Indicator Data'!X139)/(Y$195-Y$194)*10)),1))</f>
        <v>0.7</v>
      </c>
      <c r="Z136" s="78">
        <f t="shared" si="44"/>
        <v>1</v>
      </c>
      <c r="AA136" s="92">
        <f>('Indicator Data'!AJ139+'Indicator Data'!AI139*0.5+'Indicator Data'!AH139*0.25)/1000</f>
        <v>1107.3857499999999</v>
      </c>
      <c r="AB136" s="83">
        <f>AA136*1000/'Indicator Data'!BC139</f>
        <v>3.4427765800135325E-2</v>
      </c>
      <c r="AC136" s="78">
        <f t="shared" si="45"/>
        <v>3.4</v>
      </c>
      <c r="AD136" s="77">
        <f>IF('Indicator Data'!AN139="No data","x",ROUND(IF('Indicator Data'!AN139&lt;$AD$194,10,IF('Indicator Data'!AN139&gt;$AD$195,0,($AD$195-'Indicator Data'!AN139)/($AD$195-$AD$194)*10)),1))</f>
        <v>3.9</v>
      </c>
      <c r="AE136" s="77">
        <f>IF('Indicator Data'!AO139="No data","x",ROUND(IF('Indicator Data'!AO139&gt;$AE$195,10,IF('Indicator Data'!AO139&lt;$AE$194,0,10-($AE$195-'Indicator Data'!AO139)/($AE$195-$AE$194)*10)),1))</f>
        <v>1</v>
      </c>
      <c r="AF136" s="84">
        <f>IF('Indicator Data'!AP139="No data","x",ROUND(IF('Indicator Data'!AP139&gt;$AF$195,10,IF('Indicator Data'!AP139&lt;$AF$194,0,10-($AF$195-'Indicator Data'!AP139)/($AF$195-$AF$194)*10)),1))</f>
        <v>3.2</v>
      </c>
      <c r="AG136" s="84">
        <f>IF('Indicator Data'!AQ139="No data","x",ROUND(IF('Indicator Data'!AQ139&gt;$AG$195,10,IF('Indicator Data'!AQ139&lt;$AG$194,0,10-($AG$195-'Indicator Data'!AQ139)/($AG$195-$AG$194)*10)),1))</f>
        <v>1.7</v>
      </c>
      <c r="AH136" s="77">
        <f t="shared" si="46"/>
        <v>2.9</v>
      </c>
      <c r="AI136" s="78">
        <f t="shared" si="47"/>
        <v>2.6</v>
      </c>
      <c r="AJ136" s="85">
        <f t="shared" si="48"/>
        <v>2</v>
      </c>
      <c r="AK136" s="86">
        <f t="shared" si="35"/>
        <v>3.6</v>
      </c>
    </row>
    <row r="137" spans="1:37" s="4" customFormat="1" x14ac:dyDescent="0.25">
      <c r="A137" s="131" t="s">
        <v>253</v>
      </c>
      <c r="B137" s="63" t="s">
        <v>252</v>
      </c>
      <c r="C137" s="77">
        <f>ROUND(IF('Indicator Data'!Q140="No data",IF((0.1233*LN('Indicator Data'!BB140)-0.4559)&gt;C$195,0,IF((0.1233*LN('Indicator Data'!BB140)-0.4559)&lt;C$194,10,(C$195-(0.1233*LN('Indicator Data'!BB140)-0.4559))/(C$195-C$194)*10)),IF('Indicator Data'!Q140&gt;C$195,0,IF('Indicator Data'!Q140&lt;C$194,10,(C$195-'Indicator Data'!Q140)/(C$195-C$194)*10))),1)</f>
        <v>4.0999999999999996</v>
      </c>
      <c r="D137" s="77">
        <f>IF('Indicator Data'!R140="No data","x",ROUND((IF(LOG('Indicator Data'!R140*1000)&gt;D$195,10,IF(LOG('Indicator Data'!R140*1000)&lt;D$194,0,10-(D$195-LOG('Indicator Data'!R140*1000))/(D$195-D$194)*10))),1))</f>
        <v>5.6</v>
      </c>
      <c r="E137" s="78">
        <f t="shared" si="36"/>
        <v>4.9000000000000004</v>
      </c>
      <c r="F137" s="77">
        <f>IF('Indicator Data'!AF140="No data","x",ROUND(IF('Indicator Data'!AF140&gt;F$195,10,IF('Indicator Data'!AF140&lt;F$194,0,10-(F$195-'Indicator Data'!AF140)/(F$195-F$194)*10)),1))</f>
        <v>5.8</v>
      </c>
      <c r="G137" s="77">
        <f>IF('Indicator Data'!AG140="No data","x",ROUND(IF('Indicator Data'!AG140&gt;G$195,10,IF('Indicator Data'!AG140&lt;G$194,0,10-(G$195-'Indicator Data'!AG140)/(G$195-G$194)*10)),1))</f>
        <v>4.5</v>
      </c>
      <c r="H137" s="78">
        <f t="shared" si="37"/>
        <v>5.2</v>
      </c>
      <c r="I137" s="79">
        <f>SUM(IF('Indicator Data'!S140=0,0,'Indicator Data'!S140/1000000),SUM('Indicator Data'!T140:U140))</f>
        <v>901.90005999999994</v>
      </c>
      <c r="J137" s="79">
        <f>I137/'Indicator Data'!BC140*1000000</f>
        <v>8.5962304231087394</v>
      </c>
      <c r="K137" s="77">
        <f t="shared" si="38"/>
        <v>0.2</v>
      </c>
      <c r="L137" s="77">
        <f>IF('Indicator Data'!V140="No data","x",ROUND(IF('Indicator Data'!V140&gt;L$195,10,IF('Indicator Data'!V140&lt;L$194,0,10-(L$195-'Indicator Data'!V140)/(L$195-L$194)*10)),1))</f>
        <v>0.1</v>
      </c>
      <c r="M137" s="78">
        <f t="shared" si="39"/>
        <v>0.2</v>
      </c>
      <c r="N137" s="80">
        <f t="shared" si="40"/>
        <v>3.8</v>
      </c>
      <c r="O137" s="92">
        <f>IF(AND('Indicator Data'!AK140="No data",'Indicator Data'!AL140="No data"),0,SUM('Indicator Data'!AK140:AM140)/1000)</f>
        <v>287.81</v>
      </c>
      <c r="P137" s="77">
        <f t="shared" si="41"/>
        <v>8.1999999999999993</v>
      </c>
      <c r="Q137" s="81">
        <f>O137*1000/'Indicator Data'!BC140</f>
        <v>2.7431876188975155E-3</v>
      </c>
      <c r="R137" s="77">
        <f t="shared" si="42"/>
        <v>4.0999999999999996</v>
      </c>
      <c r="S137" s="82">
        <f t="shared" si="43"/>
        <v>6.2</v>
      </c>
      <c r="T137" s="77">
        <f>IF('Indicator Data'!AB140="No data","x",ROUND(IF('Indicator Data'!AB140&gt;T$195,10,IF('Indicator Data'!AB140&lt;T$194,0,10-(T$195-'Indicator Data'!AB140)/(T$195-T$194)*10)),1))</f>
        <v>0.2</v>
      </c>
      <c r="U137" s="77">
        <f>IF('Indicator Data'!AA140="No data","x",ROUND(IF('Indicator Data'!AA140&gt;U$195,10,IF('Indicator Data'!AA140&lt;U$194,0,10-(U$195-'Indicator Data'!AA140)/(U$195-U$194)*10)),1))</f>
        <v>10</v>
      </c>
      <c r="V137" s="77">
        <f>IF('Indicator Data'!AE140="No data","x",ROUND(IF('Indicator Data'!AE140&gt;V$195,10,IF('Indicator Data'!AE140&lt;V$194,0,10-(V$195-'Indicator Data'!AE140)/(V$195-V$194)*10)),1))</f>
        <v>0</v>
      </c>
      <c r="W137" s="78">
        <f t="shared" si="34"/>
        <v>3.4</v>
      </c>
      <c r="X137" s="77">
        <f>IF('Indicator Data'!W140="No data","x",ROUND(IF('Indicator Data'!W140&gt;X$195,10,IF('Indicator Data'!W140&lt;X$194,0,10-(X$195-'Indicator Data'!W140)/(X$195-X$194)*10)),1))</f>
        <v>2.1</v>
      </c>
      <c r="Y137" s="77">
        <f>IF('Indicator Data'!X140="No data","x",ROUND(IF('Indicator Data'!X140&gt;Y$195,10,IF('Indicator Data'!X140&lt;Y$194,0,10-(Y$195-'Indicator Data'!X140)/(Y$195-Y$194)*10)),1))</f>
        <v>4.5</v>
      </c>
      <c r="Z137" s="78">
        <f t="shared" si="44"/>
        <v>3.3</v>
      </c>
      <c r="AA137" s="92">
        <f>('Indicator Data'!AJ140+'Indicator Data'!AI140*0.5+'Indicator Data'!AH140*0.25)/1000</f>
        <v>4082.9614999999999</v>
      </c>
      <c r="AB137" s="83">
        <f>AA137*1000/'Indicator Data'!BC140</f>
        <v>3.8915706317484554E-2</v>
      </c>
      <c r="AC137" s="78">
        <f t="shared" si="45"/>
        <v>3.9</v>
      </c>
      <c r="AD137" s="77">
        <f>IF('Indicator Data'!AN140="No data","x",ROUND(IF('Indicator Data'!AN140&lt;$AD$194,10,IF('Indicator Data'!AN140&gt;$AD$195,0,($AD$195-'Indicator Data'!AN140)/($AD$195-$AD$194)*10)),1))</f>
        <v>4.4000000000000004</v>
      </c>
      <c r="AE137" s="77">
        <f>IF('Indicator Data'!AO140="No data","x",ROUND(IF('Indicator Data'!AO140&gt;$AE$195,10,IF('Indicator Data'!AO140&lt;$AE$194,0,10-($AE$195-'Indicator Data'!AO140)/($AE$195-$AE$194)*10)),1))</f>
        <v>2.9</v>
      </c>
      <c r="AF137" s="84">
        <f>IF('Indicator Data'!AP140="No data","x",ROUND(IF('Indicator Data'!AP140&gt;$AF$195,10,IF('Indicator Data'!AP140&lt;$AF$194,0,10-($AF$195-'Indicator Data'!AP140)/($AF$195-$AF$194)*10)),1))</f>
        <v>6.5</v>
      </c>
      <c r="AG137" s="84">
        <f>IF('Indicator Data'!AQ140="No data","x",ROUND(IF('Indicator Data'!AQ140&gt;$AG$195,10,IF('Indicator Data'!AQ140&lt;$AG$194,0,10-($AG$195-'Indicator Data'!AQ140)/($AG$195-$AG$194)*10)),1))</f>
        <v>1.3</v>
      </c>
      <c r="AH137" s="77">
        <f t="shared" si="46"/>
        <v>5.5</v>
      </c>
      <c r="AI137" s="78">
        <f t="shared" si="47"/>
        <v>4.3</v>
      </c>
      <c r="AJ137" s="85">
        <f t="shared" si="48"/>
        <v>3.7</v>
      </c>
      <c r="AK137" s="86">
        <f t="shared" si="35"/>
        <v>5.0999999999999996</v>
      </c>
    </row>
    <row r="138" spans="1:37" s="4" customFormat="1" x14ac:dyDescent="0.25">
      <c r="A138" s="131" t="s">
        <v>255</v>
      </c>
      <c r="B138" s="63" t="s">
        <v>254</v>
      </c>
      <c r="C138" s="77">
        <f>ROUND(IF('Indicator Data'!Q141="No data",IF((0.1233*LN('Indicator Data'!BB141)-0.4559)&gt;C$195,0,IF((0.1233*LN('Indicator Data'!BB141)-0.4559)&lt;C$194,10,(C$195-(0.1233*LN('Indicator Data'!BB141)-0.4559))/(C$195-C$194)*10)),IF('Indicator Data'!Q141&gt;C$195,0,IF('Indicator Data'!Q141&lt;C$194,10,(C$195-'Indicator Data'!Q141)/(C$195-C$194)*10))),1)</f>
        <v>1.5</v>
      </c>
      <c r="D138" s="77" t="str">
        <f>IF('Indicator Data'!R141="No data","x",ROUND((IF(LOG('Indicator Data'!R141*1000)&gt;D$195,10,IF(LOG('Indicator Data'!R141*1000)&lt;D$194,0,10-(D$195-LOG('Indicator Data'!R141*1000))/(D$195-D$194)*10))),1))</f>
        <v>x</v>
      </c>
      <c r="E138" s="78">
        <f t="shared" si="36"/>
        <v>1.5</v>
      </c>
      <c r="F138" s="77">
        <f>IF('Indicator Data'!AF141="No data","x",ROUND(IF('Indicator Data'!AF141&gt;F$195,10,IF('Indicator Data'!AF141&lt;F$194,0,10-(F$195-'Indicator Data'!AF141)/(F$195-F$194)*10)),1))</f>
        <v>1.8</v>
      </c>
      <c r="G138" s="77">
        <f>IF('Indicator Data'!AG141="No data","x",ROUND(IF('Indicator Data'!AG141&gt;G$195,10,IF('Indicator Data'!AG141&lt;G$194,0,10-(G$195-'Indicator Data'!AG141)/(G$195-G$194)*10)),1))</f>
        <v>1.8</v>
      </c>
      <c r="H138" s="78">
        <f t="shared" si="37"/>
        <v>1.8</v>
      </c>
      <c r="I138" s="79">
        <f>SUM(IF('Indicator Data'!S141=0,0,'Indicator Data'!S141/1000000),SUM('Indicator Data'!T141:U141))</f>
        <v>0.1</v>
      </c>
      <c r="J138" s="79">
        <f>I138/'Indicator Data'!BC141*1000000</f>
        <v>2.6332531419976492E-3</v>
      </c>
      <c r="K138" s="77">
        <f t="shared" si="38"/>
        <v>0</v>
      </c>
      <c r="L138" s="77" t="str">
        <f>IF('Indicator Data'!V141="No data","x",ROUND(IF('Indicator Data'!V141&gt;L$195,10,IF('Indicator Data'!V141&lt;L$194,0,10-(L$195-'Indicator Data'!V141)/(L$195-L$194)*10)),1))</f>
        <v>x</v>
      </c>
      <c r="M138" s="78">
        <f t="shared" si="39"/>
        <v>0</v>
      </c>
      <c r="N138" s="80">
        <f t="shared" si="40"/>
        <v>1.2</v>
      </c>
      <c r="O138" s="92">
        <f>IF(AND('Indicator Data'!AK141="No data",'Indicator Data'!AL141="No data"),0,SUM('Indicator Data'!AK141:AM141)/1000)</f>
        <v>12.238</v>
      </c>
      <c r="P138" s="77">
        <f t="shared" si="41"/>
        <v>3.6</v>
      </c>
      <c r="Q138" s="81">
        <f>O138*1000/'Indicator Data'!BC141</f>
        <v>3.2225751951767226E-4</v>
      </c>
      <c r="R138" s="77">
        <f t="shared" si="42"/>
        <v>2.4</v>
      </c>
      <c r="S138" s="82">
        <f t="shared" si="43"/>
        <v>3</v>
      </c>
      <c r="T138" s="77">
        <f>IF('Indicator Data'!AB141="No data","x",ROUND(IF('Indicator Data'!AB141&gt;T$195,10,IF('Indicator Data'!AB141&lt;T$194,0,10-(T$195-'Indicator Data'!AB141)/(T$195-T$194)*10)),1))</f>
        <v>0.2</v>
      </c>
      <c r="U138" s="77">
        <f>IF('Indicator Data'!AA141="No data","x",ROUND(IF('Indicator Data'!AA141&gt;U$195,10,IF('Indicator Data'!AA141&lt;U$194,0,10-(U$195-'Indicator Data'!AA141)/(U$195-U$194)*10)),1))</f>
        <v>0.3</v>
      </c>
      <c r="V138" s="77" t="str">
        <f>IF('Indicator Data'!AE141="No data","x",ROUND(IF('Indicator Data'!AE141&gt;V$195,10,IF('Indicator Data'!AE141&lt;V$194,0,10-(V$195-'Indicator Data'!AE141)/(V$195-V$194)*10)),1))</f>
        <v>x</v>
      </c>
      <c r="W138" s="78">
        <f t="shared" si="34"/>
        <v>0.3</v>
      </c>
      <c r="X138" s="77">
        <f>IF('Indicator Data'!W141="No data","x",ROUND(IF('Indicator Data'!W141&gt;X$195,10,IF('Indicator Data'!W141&lt;X$194,0,10-(X$195-'Indicator Data'!W141)/(X$195-X$194)*10)),1))</f>
        <v>0.4</v>
      </c>
      <c r="Y138" s="77" t="str">
        <f>IF('Indicator Data'!X141="No data","x",ROUND(IF('Indicator Data'!X141&gt;Y$195,10,IF('Indicator Data'!X141&lt;Y$194,0,10-(Y$195-'Indicator Data'!X141)/(Y$195-Y$194)*10)),1))</f>
        <v>x</v>
      </c>
      <c r="Z138" s="78">
        <f t="shared" si="44"/>
        <v>0.4</v>
      </c>
      <c r="AA138" s="92">
        <f>('Indicator Data'!AJ141+'Indicator Data'!AI141*0.5+'Indicator Data'!AH141*0.25)/1000</f>
        <v>2.9227500000000002</v>
      </c>
      <c r="AB138" s="83">
        <f>AA138*1000/'Indicator Data'!BC141</f>
        <v>7.6963406207736286E-5</v>
      </c>
      <c r="AC138" s="78">
        <f t="shared" si="45"/>
        <v>0</v>
      </c>
      <c r="AD138" s="77">
        <f>IF('Indicator Data'!AN141="No data","x",ROUND(IF('Indicator Data'!AN141&lt;$AD$194,10,IF('Indicator Data'!AN141&gt;$AD$195,0,($AD$195-'Indicator Data'!AN141)/($AD$195-$AD$194)*10)),1))</f>
        <v>1.6</v>
      </c>
      <c r="AE138" s="77">
        <f>IF('Indicator Data'!AO141="No data","x",ROUND(IF('Indicator Data'!AO141&gt;$AE$195,10,IF('Indicator Data'!AO141&lt;$AE$194,0,10-($AE$195-'Indicator Data'!AO141)/($AE$195-$AE$194)*10)),1))</f>
        <v>0</v>
      </c>
      <c r="AF138" s="84">
        <f>IF('Indicator Data'!AP141="No data","x",ROUND(IF('Indicator Data'!AP141&gt;$AF$195,10,IF('Indicator Data'!AP141&lt;$AF$194,0,10-($AF$195-'Indicator Data'!AP141)/($AF$195-$AF$194)*10)),1))</f>
        <v>1.8</v>
      </c>
      <c r="AG138" s="84">
        <f>IF('Indicator Data'!AQ141="No data","x",ROUND(IF('Indicator Data'!AQ141&gt;$AG$195,10,IF('Indicator Data'!AQ141&lt;$AG$194,0,10-($AG$195-'Indicator Data'!AQ141)/($AG$195-$AG$194)*10)),1))</f>
        <v>3.5</v>
      </c>
      <c r="AH138" s="77">
        <f t="shared" si="46"/>
        <v>2.1</v>
      </c>
      <c r="AI138" s="78">
        <f t="shared" si="47"/>
        <v>1.2</v>
      </c>
      <c r="AJ138" s="85">
        <f t="shared" si="48"/>
        <v>0.5</v>
      </c>
      <c r="AK138" s="86">
        <f t="shared" si="35"/>
        <v>1.8</v>
      </c>
    </row>
    <row r="139" spans="1:37" s="4" customFormat="1" x14ac:dyDescent="0.25">
      <c r="A139" s="131" t="s">
        <v>257</v>
      </c>
      <c r="B139" s="63" t="s">
        <v>256</v>
      </c>
      <c r="C139" s="77">
        <f>ROUND(IF('Indicator Data'!Q142="No data",IF((0.1233*LN('Indicator Data'!BB142)-0.4559)&gt;C$195,0,IF((0.1233*LN('Indicator Data'!BB142)-0.4559)&lt;C$194,10,(C$195-(0.1233*LN('Indicator Data'!BB142)-0.4559))/(C$195-C$194)*10)),IF('Indicator Data'!Q142&gt;C$195,0,IF('Indicator Data'!Q142&lt;C$194,10,(C$195-'Indicator Data'!Q142)/(C$195-C$194)*10))),1)</f>
        <v>1.6</v>
      </c>
      <c r="D139" s="77" t="str">
        <f>IF('Indicator Data'!R142="No data","x",ROUND((IF(LOG('Indicator Data'!R142*1000)&gt;D$195,10,IF(LOG('Indicator Data'!R142*1000)&lt;D$194,0,10-(D$195-LOG('Indicator Data'!R142*1000))/(D$195-D$194)*10))),1))</f>
        <v>x</v>
      </c>
      <c r="E139" s="78">
        <f t="shared" si="36"/>
        <v>1.6</v>
      </c>
      <c r="F139" s="77">
        <f>IF('Indicator Data'!AF142="No data","x",ROUND(IF('Indicator Data'!AF142&gt;F$195,10,IF('Indicator Data'!AF142&lt;F$194,0,10-(F$195-'Indicator Data'!AF142)/(F$195-F$194)*10)),1))</f>
        <v>1.2</v>
      </c>
      <c r="G139" s="77">
        <f>IF('Indicator Data'!AG142="No data","x",ROUND(IF('Indicator Data'!AG142&gt;G$195,10,IF('Indicator Data'!AG142&lt;G$194,0,10-(G$195-'Indicator Data'!AG142)/(G$195-G$194)*10)),1))</f>
        <v>2.8</v>
      </c>
      <c r="H139" s="78">
        <f t="shared" si="37"/>
        <v>2</v>
      </c>
      <c r="I139" s="79">
        <f>SUM(IF('Indicator Data'!S142=0,0,'Indicator Data'!S142/1000000),SUM('Indicator Data'!T142:U142))</f>
        <v>0.26287700000000003</v>
      </c>
      <c r="J139" s="79">
        <f>I139/'Indicator Data'!BC142*1000000</f>
        <v>2.5537614300294609E-2</v>
      </c>
      <c r="K139" s="77">
        <f t="shared" si="38"/>
        <v>0</v>
      </c>
      <c r="L139" s="77" t="str">
        <f>IF('Indicator Data'!V142="No data","x",ROUND(IF('Indicator Data'!V142&gt;L$195,10,IF('Indicator Data'!V142&lt;L$194,0,10-(L$195-'Indicator Data'!V142)/(L$195-L$194)*10)),1))</f>
        <v>x</v>
      </c>
      <c r="M139" s="78">
        <f t="shared" si="39"/>
        <v>0</v>
      </c>
      <c r="N139" s="80">
        <f t="shared" si="40"/>
        <v>1.3</v>
      </c>
      <c r="O139" s="92">
        <f>IF(AND('Indicator Data'!AK142="No data",'Indicator Data'!AL142="No data"),0,SUM('Indicator Data'!AK142:AM142)/1000)</f>
        <v>1.623</v>
      </c>
      <c r="P139" s="77">
        <f t="shared" si="41"/>
        <v>0.7</v>
      </c>
      <c r="Q139" s="81">
        <f>O139*1000/'Indicator Data'!BC142</f>
        <v>1.5766897830307768E-4</v>
      </c>
      <c r="R139" s="77">
        <f t="shared" si="42"/>
        <v>2</v>
      </c>
      <c r="S139" s="82">
        <f t="shared" si="43"/>
        <v>1.4</v>
      </c>
      <c r="T139" s="77" t="str">
        <f>IF('Indicator Data'!AB142="No data","x",ROUND(IF('Indicator Data'!AB142&gt;T$195,10,IF('Indicator Data'!AB142&lt;T$194,0,10-(T$195-'Indicator Data'!AB142)/(T$195-T$194)*10)),1))</f>
        <v>x</v>
      </c>
      <c r="U139" s="77">
        <f>IF('Indicator Data'!AA142="No data","x",ROUND(IF('Indicator Data'!AA142&gt;U$195,10,IF('Indicator Data'!AA142&lt;U$194,0,10-(U$195-'Indicator Data'!AA142)/(U$195-U$194)*10)),1))</f>
        <v>0.4</v>
      </c>
      <c r="V139" s="77" t="str">
        <f>IF('Indicator Data'!AE142="No data","x",ROUND(IF('Indicator Data'!AE142&gt;V$195,10,IF('Indicator Data'!AE142&lt;V$194,0,10-(V$195-'Indicator Data'!AE142)/(V$195-V$194)*10)),1))</f>
        <v>x</v>
      </c>
      <c r="W139" s="78">
        <f t="shared" si="34"/>
        <v>0.4</v>
      </c>
      <c r="X139" s="77">
        <f>IF('Indicator Data'!W142="No data","x",ROUND(IF('Indicator Data'!W142&gt;X$195,10,IF('Indicator Data'!W142&lt;X$194,0,10-(X$195-'Indicator Data'!W142)/(X$195-X$194)*10)),1))</f>
        <v>0.3</v>
      </c>
      <c r="Y139" s="77" t="str">
        <f>IF('Indicator Data'!X142="No data","x",ROUND(IF('Indicator Data'!X142&gt;Y$195,10,IF('Indicator Data'!X142&lt;Y$194,0,10-(Y$195-'Indicator Data'!X142)/(Y$195-Y$194)*10)),1))</f>
        <v>x</v>
      </c>
      <c r="Z139" s="78">
        <f t="shared" si="44"/>
        <v>0.3</v>
      </c>
      <c r="AA139" s="92">
        <f>('Indicator Data'!AJ142+'Indicator Data'!AI142*0.5+'Indicator Data'!AH142*0.25)/1000</f>
        <v>2.0277500000000002</v>
      </c>
      <c r="AB139" s="83">
        <f>AA139*1000/'Indicator Data'!BC142</f>
        <v>1.9698907625019456E-4</v>
      </c>
      <c r="AC139" s="78">
        <f t="shared" si="45"/>
        <v>0</v>
      </c>
      <c r="AD139" s="77">
        <f>IF('Indicator Data'!AN142="No data","x",ROUND(IF('Indicator Data'!AN142&lt;$AD$194,10,IF('Indicator Data'!AN142&gt;$AD$195,0,($AD$195-'Indicator Data'!AN142)/($AD$195-$AD$194)*10)),1))</f>
        <v>1.3</v>
      </c>
      <c r="AE139" s="77">
        <f>IF('Indicator Data'!AO142="No data","x",ROUND(IF('Indicator Data'!AO142&gt;$AE$195,10,IF('Indicator Data'!AO142&lt;$AE$194,0,10-($AE$195-'Indicator Data'!AO142)/($AE$195-$AE$194)*10)),1))</f>
        <v>0</v>
      </c>
      <c r="AF139" s="84">
        <f>IF('Indicator Data'!AP142="No data","x",ROUND(IF('Indicator Data'!AP142&gt;$AF$195,10,IF('Indicator Data'!AP142&lt;$AF$194,0,10-($AF$195-'Indicator Data'!AP142)/($AF$195-$AF$194)*10)),1))</f>
        <v>1.6</v>
      </c>
      <c r="AG139" s="84">
        <f>IF('Indicator Data'!AQ142="No data","x",ROUND(IF('Indicator Data'!AQ142&gt;$AG$195,10,IF('Indicator Data'!AQ142&lt;$AG$194,0,10-($AG$195-'Indicator Data'!AQ142)/($AG$195-$AG$194)*10)),1))</f>
        <v>4.5</v>
      </c>
      <c r="AH139" s="77">
        <f t="shared" si="46"/>
        <v>2.2000000000000002</v>
      </c>
      <c r="AI139" s="78">
        <f t="shared" si="47"/>
        <v>1.2</v>
      </c>
      <c r="AJ139" s="85">
        <f t="shared" si="48"/>
        <v>0.5</v>
      </c>
      <c r="AK139" s="86">
        <f t="shared" si="35"/>
        <v>1</v>
      </c>
    </row>
    <row r="140" spans="1:37" s="4" customFormat="1" x14ac:dyDescent="0.25">
      <c r="A140" s="131" t="s">
        <v>259</v>
      </c>
      <c r="B140" s="63" t="s">
        <v>258</v>
      </c>
      <c r="C140" s="77">
        <f>ROUND(IF('Indicator Data'!Q143="No data",IF((0.1233*LN('Indicator Data'!BB143)-0.4559)&gt;C$195,0,IF((0.1233*LN('Indicator Data'!BB143)-0.4559)&lt;C$194,10,(C$195-(0.1233*LN('Indicator Data'!BB143)-0.4559))/(C$195-C$194)*10)),IF('Indicator Data'!Q143&gt;C$195,0,IF('Indicator Data'!Q143&lt;C$194,10,(C$195-'Indicator Data'!Q143)/(C$195-C$194)*10))),1)</f>
        <v>1.4</v>
      </c>
      <c r="D140" s="77" t="str">
        <f>IF('Indicator Data'!R143="No data","x",ROUND((IF(LOG('Indicator Data'!R143*1000)&gt;D$195,10,IF(LOG('Indicator Data'!R143*1000)&lt;D$194,0,10-(D$195-LOG('Indicator Data'!R143*1000))/(D$195-D$194)*10))),1))</f>
        <v>x</v>
      </c>
      <c r="E140" s="78">
        <f t="shared" si="36"/>
        <v>1.4</v>
      </c>
      <c r="F140" s="77">
        <f>IF('Indicator Data'!AF143="No data","x",ROUND(IF('Indicator Data'!AF143&gt;F$195,10,IF('Indicator Data'!AF143&lt;F$194,0,10-(F$195-'Indicator Data'!AF143)/(F$195-F$194)*10)),1))</f>
        <v>7.2</v>
      </c>
      <c r="G140" s="77" t="str">
        <f>IF('Indicator Data'!AG143="No data","x",ROUND(IF('Indicator Data'!AG143&gt;G$195,10,IF('Indicator Data'!AG143&lt;G$194,0,10-(G$195-'Indicator Data'!AG143)/(G$195-G$194)*10)),1))</f>
        <v>x</v>
      </c>
      <c r="H140" s="78">
        <f t="shared" si="37"/>
        <v>7.2</v>
      </c>
      <c r="I140" s="79">
        <f>SUM(IF('Indicator Data'!S143=0,0,'Indicator Data'!S143/1000000),SUM('Indicator Data'!T143:U143))</f>
        <v>0</v>
      </c>
      <c r="J140" s="79">
        <f>I140/'Indicator Data'!BC143*1000000</f>
        <v>0</v>
      </c>
      <c r="K140" s="77">
        <f t="shared" si="38"/>
        <v>0</v>
      </c>
      <c r="L140" s="77" t="str">
        <f>IF('Indicator Data'!V143="No data","x",ROUND(IF('Indicator Data'!V143&gt;L$195,10,IF('Indicator Data'!V143&lt;L$194,0,10-(L$195-'Indicator Data'!V143)/(L$195-L$194)*10)),1))</f>
        <v>x</v>
      </c>
      <c r="M140" s="78">
        <f t="shared" si="39"/>
        <v>0</v>
      </c>
      <c r="N140" s="80">
        <f t="shared" si="40"/>
        <v>2.5</v>
      </c>
      <c r="O140" s="92">
        <f>IF(AND('Indicator Data'!AK143="No data",'Indicator Data'!AL143="No data"),0,SUM('Indicator Data'!AK143:AM143)/1000)</f>
        <v>0.189</v>
      </c>
      <c r="P140" s="77">
        <f t="shared" si="41"/>
        <v>0</v>
      </c>
      <c r="Q140" s="81">
        <f>O140*1000/'Indicator Data'!BC143</f>
        <v>7.1612311406704505E-5</v>
      </c>
      <c r="R140" s="77">
        <f t="shared" si="42"/>
        <v>1.7</v>
      </c>
      <c r="S140" s="82">
        <f t="shared" si="43"/>
        <v>0.9</v>
      </c>
      <c r="T140" s="77">
        <f>IF('Indicator Data'!AB143="No data","x",ROUND(IF('Indicator Data'!AB143&gt;T$195,10,IF('Indicator Data'!AB143&lt;T$194,0,10-(T$195-'Indicator Data'!AB143)/(T$195-T$194)*10)),1))</f>
        <v>0.2</v>
      </c>
      <c r="U140" s="77">
        <f>IF('Indicator Data'!AA143="No data","x",ROUND(IF('Indicator Data'!AA143&gt;U$195,10,IF('Indicator Data'!AA143&lt;U$194,0,10-(U$195-'Indicator Data'!AA143)/(U$195-U$194)*10)),1))</f>
        <v>0.4</v>
      </c>
      <c r="V140" s="77" t="str">
        <f>IF('Indicator Data'!AE143="No data","x",ROUND(IF('Indicator Data'!AE143&gt;V$195,10,IF('Indicator Data'!AE143&lt;V$194,0,10-(V$195-'Indicator Data'!AE143)/(V$195-V$194)*10)),1))</f>
        <v>x</v>
      </c>
      <c r="W140" s="78">
        <f t="shared" si="34"/>
        <v>0.3</v>
      </c>
      <c r="X140" s="77">
        <f>IF('Indicator Data'!W143="No data","x",ROUND(IF('Indicator Data'!W143&gt;X$195,10,IF('Indicator Data'!W143&lt;X$194,0,10-(X$195-'Indicator Data'!W143)/(X$195-X$194)*10)),1))</f>
        <v>0.7</v>
      </c>
      <c r="Y140" s="77" t="str">
        <f>IF('Indicator Data'!X143="No data","x",ROUND(IF('Indicator Data'!X143&gt;Y$195,10,IF('Indicator Data'!X143&lt;Y$194,0,10-(Y$195-'Indicator Data'!X143)/(Y$195-Y$194)*10)),1))</f>
        <v>x</v>
      </c>
      <c r="Z140" s="78">
        <f t="shared" si="44"/>
        <v>0.7</v>
      </c>
      <c r="AA140" s="92">
        <f>('Indicator Data'!AJ143+'Indicator Data'!AI143*0.5+'Indicator Data'!AH143*0.25)/1000</f>
        <v>0</v>
      </c>
      <c r="AB140" s="83">
        <f>AA140*1000/'Indicator Data'!BC143</f>
        <v>0</v>
      </c>
      <c r="AC140" s="78">
        <f t="shared" si="45"/>
        <v>0</v>
      </c>
      <c r="AD140" s="77">
        <f>IF('Indicator Data'!AN143="No data","x",ROUND(IF('Indicator Data'!AN143&lt;$AD$194,10,IF('Indicator Data'!AN143&gt;$AD$195,0,($AD$195-'Indicator Data'!AN143)/($AD$195-$AD$194)*10)),1))</f>
        <v>1.3</v>
      </c>
      <c r="AE140" s="77">
        <f>IF('Indicator Data'!AO143="No data","x",ROUND(IF('Indicator Data'!AO143&gt;$AE$195,10,IF('Indicator Data'!AO143&lt;$AE$194,0,10-($AE$195-'Indicator Data'!AO143)/($AE$195-$AE$194)*10)),1))</f>
        <v>0</v>
      </c>
      <c r="AF140" s="84">
        <f>IF('Indicator Data'!AP143="No data","x",ROUND(IF('Indicator Data'!AP143&gt;$AF$195,10,IF('Indicator Data'!AP143&lt;$AF$194,0,10-($AF$195-'Indicator Data'!AP143)/($AF$195-$AF$194)*10)),1))</f>
        <v>0.8</v>
      </c>
      <c r="AG140" s="84">
        <f>IF('Indicator Data'!AQ143="No data","x",ROUND(IF('Indicator Data'!AQ143&gt;$AG$195,10,IF('Indicator Data'!AQ143&lt;$AG$194,0,10-($AG$195-'Indicator Data'!AQ143)/($AG$195-$AG$194)*10)),1))</f>
        <v>3.2</v>
      </c>
      <c r="AH140" s="77">
        <f t="shared" si="46"/>
        <v>1.3</v>
      </c>
      <c r="AI140" s="78">
        <f t="shared" si="47"/>
        <v>0.9</v>
      </c>
      <c r="AJ140" s="85">
        <f t="shared" si="48"/>
        <v>0.5</v>
      </c>
      <c r="AK140" s="86">
        <f t="shared" si="35"/>
        <v>0.7</v>
      </c>
    </row>
    <row r="141" spans="1:37" s="4" customFormat="1" x14ac:dyDescent="0.25">
      <c r="A141" s="131" t="s">
        <v>261</v>
      </c>
      <c r="B141" s="63" t="s">
        <v>260</v>
      </c>
      <c r="C141" s="77">
        <f>ROUND(IF('Indicator Data'!Q144="No data",IF((0.1233*LN('Indicator Data'!BB144)-0.4559)&gt;C$195,0,IF((0.1233*LN('Indicator Data'!BB144)-0.4559)&lt;C$194,10,(C$195-(0.1233*LN('Indicator Data'!BB144)-0.4559))/(C$195-C$194)*10)),IF('Indicator Data'!Q144&gt;C$195,0,IF('Indicator Data'!Q144&lt;C$194,10,(C$195-'Indicator Data'!Q144)/(C$195-C$194)*10))),1)</f>
        <v>2.2999999999999998</v>
      </c>
      <c r="D141" s="77" t="str">
        <f>IF('Indicator Data'!R144="No data","x",ROUND((IF(LOG('Indicator Data'!R144*1000)&gt;D$195,10,IF(LOG('Indicator Data'!R144*1000)&lt;D$194,0,10-(D$195-LOG('Indicator Data'!R144*1000))/(D$195-D$194)*10))),1))</f>
        <v>x</v>
      </c>
      <c r="E141" s="78">
        <f t="shared" si="36"/>
        <v>2.2999999999999998</v>
      </c>
      <c r="F141" s="77">
        <f>IF('Indicator Data'!AF144="No data","x",ROUND(IF('Indicator Data'!AF144&gt;F$195,10,IF('Indicator Data'!AF144&lt;F$194,0,10-(F$195-'Indicator Data'!AF144)/(F$195-F$194)*10)),1))</f>
        <v>4.5</v>
      </c>
      <c r="G141" s="77">
        <f>IF('Indicator Data'!AG144="No data","x",ROUND(IF('Indicator Data'!AG144&gt;G$195,10,IF('Indicator Data'!AG144&lt;G$194,0,10-(G$195-'Indicator Data'!AG144)/(G$195-G$194)*10)),1))</f>
        <v>0.8</v>
      </c>
      <c r="H141" s="78">
        <f t="shared" si="37"/>
        <v>2.7</v>
      </c>
      <c r="I141" s="79">
        <f>SUM(IF('Indicator Data'!S144=0,0,'Indicator Data'!S144/1000000),SUM('Indicator Data'!T144:U144))</f>
        <v>0</v>
      </c>
      <c r="J141" s="79">
        <f>I141/'Indicator Data'!BC144*1000000</f>
        <v>0</v>
      </c>
      <c r="K141" s="77">
        <f t="shared" si="38"/>
        <v>0</v>
      </c>
      <c r="L141" s="77" t="str">
        <f>IF('Indicator Data'!V144="No data","x",ROUND(IF('Indicator Data'!V144&gt;L$195,10,IF('Indicator Data'!V144&lt;L$194,0,10-(L$195-'Indicator Data'!V144)/(L$195-L$194)*10)),1))</f>
        <v>x</v>
      </c>
      <c r="M141" s="78">
        <f t="shared" si="39"/>
        <v>0</v>
      </c>
      <c r="N141" s="80">
        <f t="shared" si="40"/>
        <v>1.8</v>
      </c>
      <c r="O141" s="92">
        <f>IF(AND('Indicator Data'!AK144="No data",'Indicator Data'!AL144="No data"),0,SUM('Indicator Data'!AK144:AM144)/1000)</f>
        <v>3.9239999999999999</v>
      </c>
      <c r="P141" s="77">
        <f t="shared" si="41"/>
        <v>2</v>
      </c>
      <c r="Q141" s="81">
        <f>O141*1000/'Indicator Data'!BC144</f>
        <v>2.0034166320340396E-4</v>
      </c>
      <c r="R141" s="77">
        <f t="shared" si="42"/>
        <v>2.1</v>
      </c>
      <c r="S141" s="82">
        <f t="shared" si="43"/>
        <v>2.1</v>
      </c>
      <c r="T141" s="77">
        <f>IF('Indicator Data'!AB144="No data","x",ROUND(IF('Indicator Data'!AB144&gt;T$195,10,IF('Indicator Data'!AB144&lt;T$194,0,10-(T$195-'Indicator Data'!AB144)/(T$195-T$194)*10)),1))</f>
        <v>0.2</v>
      </c>
      <c r="U141" s="77">
        <f>IF('Indicator Data'!AA144="No data","x",ROUND(IF('Indicator Data'!AA144&gt;U$195,10,IF('Indicator Data'!AA144&lt;U$194,0,10-(U$195-'Indicator Data'!AA144)/(U$195-U$194)*10)),1))</f>
        <v>1.3</v>
      </c>
      <c r="V141" s="77" t="str">
        <f>IF('Indicator Data'!AE144="No data","x",ROUND(IF('Indicator Data'!AE144&gt;V$195,10,IF('Indicator Data'!AE144&lt;V$194,0,10-(V$195-'Indicator Data'!AE144)/(V$195-V$194)*10)),1))</f>
        <v>x</v>
      </c>
      <c r="W141" s="78">
        <f t="shared" si="34"/>
        <v>0.8</v>
      </c>
      <c r="X141" s="77">
        <f>IF('Indicator Data'!W144="No data","x",ROUND(IF('Indicator Data'!W144&gt;X$195,10,IF('Indicator Data'!W144&lt;X$194,0,10-(X$195-'Indicator Data'!W144)/(X$195-X$194)*10)),1))</f>
        <v>0.7</v>
      </c>
      <c r="Y141" s="77" t="str">
        <f>IF('Indicator Data'!X144="No data","x",ROUND(IF('Indicator Data'!X144&gt;Y$195,10,IF('Indicator Data'!X144&lt;Y$194,0,10-(Y$195-'Indicator Data'!X144)/(Y$195-Y$194)*10)),1))</f>
        <v>x</v>
      </c>
      <c r="Z141" s="78">
        <f t="shared" si="44"/>
        <v>0.7</v>
      </c>
      <c r="AA141" s="92">
        <f>('Indicator Data'!AJ144+'Indicator Data'!AI144*0.5+'Indicator Data'!AH144*0.25)/1000</f>
        <v>0.14349999999999999</v>
      </c>
      <c r="AB141" s="83">
        <f>AA141*1000/'Indicator Data'!BC144</f>
        <v>7.32645990562907E-6</v>
      </c>
      <c r="AC141" s="78">
        <f t="shared" si="45"/>
        <v>0</v>
      </c>
      <c r="AD141" s="77">
        <f>IF('Indicator Data'!AN144="No data","x",ROUND(IF('Indicator Data'!AN144&lt;$AD$194,10,IF('Indicator Data'!AN144&gt;$AD$195,0,($AD$195-'Indicator Data'!AN144)/($AD$195-$AD$194)*10)),1))</f>
        <v>2</v>
      </c>
      <c r="AE141" s="77">
        <f>IF('Indicator Data'!AO144="No data","x",ROUND(IF('Indicator Data'!AO144&gt;$AE$195,10,IF('Indicator Data'!AO144&lt;$AE$194,0,10-($AE$195-'Indicator Data'!AO144)/($AE$195-$AE$194)*10)),1))</f>
        <v>0</v>
      </c>
      <c r="AF141" s="84">
        <f>IF('Indicator Data'!AP144="No data","x",ROUND(IF('Indicator Data'!AP144&gt;$AF$195,10,IF('Indicator Data'!AP144&lt;$AF$194,0,10-($AF$195-'Indicator Data'!AP144)/($AF$195-$AF$194)*10)),1))</f>
        <v>3</v>
      </c>
      <c r="AG141" s="84">
        <f>IF('Indicator Data'!AQ144="No data","x",ROUND(IF('Indicator Data'!AQ144&gt;$AG$195,10,IF('Indicator Data'!AQ144&lt;$AG$194,0,10-($AG$195-'Indicator Data'!AQ144)/($AG$195-$AG$194)*10)),1))</f>
        <v>2.2000000000000002</v>
      </c>
      <c r="AH141" s="77">
        <f t="shared" si="46"/>
        <v>2.8</v>
      </c>
      <c r="AI141" s="78">
        <f t="shared" si="47"/>
        <v>1.6</v>
      </c>
      <c r="AJ141" s="85">
        <f t="shared" si="48"/>
        <v>0.8</v>
      </c>
      <c r="AK141" s="86">
        <f t="shared" si="35"/>
        <v>1.5</v>
      </c>
    </row>
    <row r="142" spans="1:37" s="4" customFormat="1" x14ac:dyDescent="0.25">
      <c r="A142" s="131" t="s">
        <v>377</v>
      </c>
      <c r="B142" s="63" t="s">
        <v>262</v>
      </c>
      <c r="C142" s="77">
        <f>ROUND(IF('Indicator Data'!Q145="No data",IF((0.1233*LN('Indicator Data'!BB145)-0.4559)&gt;C$195,0,IF((0.1233*LN('Indicator Data'!BB145)-0.4559)&lt;C$194,10,(C$195-(0.1233*LN('Indicator Data'!BB145)-0.4559))/(C$195-C$194)*10)),IF('Indicator Data'!Q145&gt;C$195,0,IF('Indicator Data'!Q145&lt;C$194,10,(C$195-'Indicator Data'!Q145)/(C$195-C$194)*10))),1)</f>
        <v>2.2000000000000002</v>
      </c>
      <c r="D142" s="77" t="str">
        <f>IF('Indicator Data'!R145="No data","x",ROUND((IF(LOG('Indicator Data'!R145*1000)&gt;D$195,10,IF(LOG('Indicator Data'!R145*1000)&lt;D$194,0,10-(D$195-LOG('Indicator Data'!R145*1000))/(D$195-D$194)*10))),1))</f>
        <v>x</v>
      </c>
      <c r="E142" s="78">
        <f t="shared" si="36"/>
        <v>2.2000000000000002</v>
      </c>
      <c r="F142" s="77">
        <f>IF('Indicator Data'!AF145="No data","x",ROUND(IF('Indicator Data'!AF145&gt;F$195,10,IF('Indicator Data'!AF145&lt;F$194,0,10-(F$195-'Indicator Data'!AF145)/(F$195-F$194)*10)),1))</f>
        <v>3.6</v>
      </c>
      <c r="G142" s="77">
        <f>IF('Indicator Data'!AG145="No data","x",ROUND(IF('Indicator Data'!AG145&gt;G$195,10,IF('Indicator Data'!AG145&lt;G$194,0,10-(G$195-'Indicator Data'!AG145)/(G$195-G$194)*10)),1))</f>
        <v>4.0999999999999996</v>
      </c>
      <c r="H142" s="78">
        <f t="shared" si="37"/>
        <v>3.9</v>
      </c>
      <c r="I142" s="79">
        <f>SUM(IF('Indicator Data'!S145=0,0,'Indicator Data'!S145/1000000),SUM('Indicator Data'!T145:U145))</f>
        <v>0.66247400000000001</v>
      </c>
      <c r="J142" s="79">
        <f>I142/'Indicator Data'!BC145*1000000</f>
        <v>4.5847525285296993E-3</v>
      </c>
      <c r="K142" s="77">
        <f t="shared" si="38"/>
        <v>0</v>
      </c>
      <c r="L142" s="77" t="str">
        <f>IF('Indicator Data'!V145="No data","x",ROUND(IF('Indicator Data'!V145&gt;L$195,10,IF('Indicator Data'!V145&lt;L$194,0,10-(L$195-'Indicator Data'!V145)/(L$195-L$194)*10)),1))</f>
        <v>x</v>
      </c>
      <c r="M142" s="78">
        <f t="shared" si="39"/>
        <v>0</v>
      </c>
      <c r="N142" s="80">
        <f t="shared" si="40"/>
        <v>2.1</v>
      </c>
      <c r="O142" s="92">
        <f>IF(AND('Indicator Data'!AK145="No data",'Indicator Data'!AL145="No data"),0,SUM('Indicator Data'!AK145:AM145)/1000)</f>
        <v>145.37</v>
      </c>
      <c r="P142" s="77">
        <f t="shared" si="41"/>
        <v>7.2</v>
      </c>
      <c r="Q142" s="81">
        <f>O142*1000/'Indicator Data'!BC145</f>
        <v>1.0060552943547405E-3</v>
      </c>
      <c r="R142" s="77">
        <f t="shared" si="42"/>
        <v>3.2</v>
      </c>
      <c r="S142" s="82">
        <f t="shared" si="43"/>
        <v>5.2</v>
      </c>
      <c r="T142" s="77" t="str">
        <f>IF('Indicator Data'!AB145="No data","x",ROUND(IF('Indicator Data'!AB145&gt;T$195,10,IF('Indicator Data'!AB145&lt;T$194,0,10-(T$195-'Indicator Data'!AB145)/(T$195-T$194)*10)),1))</f>
        <v>x</v>
      </c>
      <c r="U142" s="77">
        <f>IF('Indicator Data'!AA145="No data","x",ROUND(IF('Indicator Data'!AA145&gt;U$195,10,IF('Indicator Data'!AA145&lt;U$194,0,10-(U$195-'Indicator Data'!AA145)/(U$195-U$194)*10)),1))</f>
        <v>1.2</v>
      </c>
      <c r="V142" s="77" t="str">
        <f>IF('Indicator Data'!AE145="No data","x",ROUND(IF('Indicator Data'!AE145&gt;V$195,10,IF('Indicator Data'!AE145&lt;V$194,0,10-(V$195-'Indicator Data'!AE145)/(V$195-V$194)*10)),1))</f>
        <v>x</v>
      </c>
      <c r="W142" s="78">
        <f t="shared" si="34"/>
        <v>1.2</v>
      </c>
      <c r="X142" s="77">
        <f>IF('Indicator Data'!W145="No data","x",ROUND(IF('Indicator Data'!W145&gt;X$195,10,IF('Indicator Data'!W145&lt;X$194,0,10-(X$195-'Indicator Data'!W145)/(X$195-X$194)*10)),1))</f>
        <v>0.6</v>
      </c>
      <c r="Y142" s="77" t="str">
        <f>IF('Indicator Data'!X145="No data","x",ROUND(IF('Indicator Data'!X145&gt;Y$195,10,IF('Indicator Data'!X145&lt;Y$194,0,10-(Y$195-'Indicator Data'!X145)/(Y$195-Y$194)*10)),1))</f>
        <v>x</v>
      </c>
      <c r="Z142" s="78">
        <f t="shared" si="44"/>
        <v>0.6</v>
      </c>
      <c r="AA142" s="92">
        <f>('Indicator Data'!AJ145+'Indicator Data'!AI145*0.5+'Indicator Data'!AH145*0.25)/1000</f>
        <v>14.557</v>
      </c>
      <c r="AB142" s="83">
        <f>AA142*1000/'Indicator Data'!BC145</f>
        <v>1.0074394249103637E-4</v>
      </c>
      <c r="AC142" s="78">
        <f t="shared" si="45"/>
        <v>0</v>
      </c>
      <c r="AD142" s="77">
        <f>IF('Indicator Data'!AN145="No data","x",ROUND(IF('Indicator Data'!AN145&lt;$AD$194,10,IF('Indicator Data'!AN145&gt;$AD$195,0,($AD$195-'Indicator Data'!AN145)/($AD$195-$AD$194)*10)),1))</f>
        <v>1.9</v>
      </c>
      <c r="AE142" s="77">
        <f>IF('Indicator Data'!AO145="No data","x",ROUND(IF('Indicator Data'!AO145&gt;$AE$195,10,IF('Indicator Data'!AO145&lt;$AE$194,0,10-($AE$195-'Indicator Data'!AO145)/($AE$195-$AE$194)*10)),1))</f>
        <v>0</v>
      </c>
      <c r="AF142" s="84">
        <f>IF('Indicator Data'!AP145="No data","x",ROUND(IF('Indicator Data'!AP145&gt;$AF$195,10,IF('Indicator Data'!AP145&lt;$AF$194,0,10-($AF$195-'Indicator Data'!AP145)/($AF$195-$AF$194)*10)),1))</f>
        <v>3.7</v>
      </c>
      <c r="AG142" s="84">
        <f>IF('Indicator Data'!AQ145="No data","x",ROUND(IF('Indicator Data'!AQ145&gt;$AG$195,10,IF('Indicator Data'!AQ145&lt;$AG$194,0,10-($AG$195-'Indicator Data'!AQ145)/($AG$195-$AG$194)*10)),1))</f>
        <v>2.6</v>
      </c>
      <c r="AH142" s="77">
        <f t="shared" si="46"/>
        <v>3.5</v>
      </c>
      <c r="AI142" s="78">
        <f t="shared" si="47"/>
        <v>1.8</v>
      </c>
      <c r="AJ142" s="85">
        <f t="shared" si="48"/>
        <v>0.9</v>
      </c>
      <c r="AK142" s="86">
        <f t="shared" si="35"/>
        <v>3.3</v>
      </c>
    </row>
    <row r="143" spans="1:37" s="4" customFormat="1" x14ac:dyDescent="0.25">
      <c r="A143" s="131" t="s">
        <v>264</v>
      </c>
      <c r="B143" s="63" t="s">
        <v>263</v>
      </c>
      <c r="C143" s="77">
        <f>ROUND(IF('Indicator Data'!Q146="No data",IF((0.1233*LN('Indicator Data'!BB146)-0.4559)&gt;C$195,0,IF((0.1233*LN('Indicator Data'!BB146)-0.4559)&lt;C$194,10,(C$195-(0.1233*LN('Indicator Data'!BB146)-0.4559))/(C$195-C$194)*10)),IF('Indicator Data'!Q146&gt;C$195,0,IF('Indicator Data'!Q146&lt;C$194,10,(C$195-'Indicator Data'!Q146)/(C$195-C$194)*10))),1)</f>
        <v>7</v>
      </c>
      <c r="D143" s="77">
        <f>IF('Indicator Data'!R146="No data","x",ROUND((IF(LOG('Indicator Data'!R146*1000)&gt;D$195,10,IF(LOG('Indicator Data'!R146*1000)&lt;D$194,0,10-(D$195-LOG('Indicator Data'!R146*1000))/(D$195-D$194)*10))),1))</f>
        <v>8.9</v>
      </c>
      <c r="E143" s="78">
        <f t="shared" si="36"/>
        <v>8.1</v>
      </c>
      <c r="F143" s="77">
        <f>IF('Indicator Data'!AF146="No data","x",ROUND(IF('Indicator Data'!AF146&gt;F$195,10,IF('Indicator Data'!AF146&lt;F$194,0,10-(F$195-'Indicator Data'!AF146)/(F$195-F$194)*10)),1))</f>
        <v>5.0999999999999996</v>
      </c>
      <c r="G143" s="77">
        <f>IF('Indicator Data'!AG146="No data","x",ROUND(IF('Indicator Data'!AG146&gt;G$195,10,IF('Indicator Data'!AG146&lt;G$194,0,10-(G$195-'Indicator Data'!AG146)/(G$195-G$194)*10)),1))</f>
        <v>6.6</v>
      </c>
      <c r="H143" s="78">
        <f t="shared" si="37"/>
        <v>5.9</v>
      </c>
      <c r="I143" s="79">
        <f>SUM(IF('Indicator Data'!S146=0,0,'Indicator Data'!S146/1000000),SUM('Indicator Data'!T146:U146))</f>
        <v>1142.267137</v>
      </c>
      <c r="J143" s="79">
        <f>I143/'Indicator Data'!BC146*1000000</f>
        <v>93.563979067866924</v>
      </c>
      <c r="K143" s="77">
        <f t="shared" si="38"/>
        <v>1.9</v>
      </c>
      <c r="L143" s="77">
        <f>IF('Indicator Data'!V146="No data","x",ROUND(IF('Indicator Data'!V146&gt;L$195,10,IF('Indicator Data'!V146&lt;L$194,0,10-(L$195-'Indicator Data'!V146)/(L$195-L$194)*10)),1))</f>
        <v>9.4</v>
      </c>
      <c r="M143" s="78">
        <f t="shared" si="39"/>
        <v>5.7</v>
      </c>
      <c r="N143" s="80">
        <f t="shared" si="40"/>
        <v>7</v>
      </c>
      <c r="O143" s="92">
        <f>IF(AND('Indicator Data'!AK146="No data",'Indicator Data'!AL146="No data"),0,SUM('Indicator Data'!AK146:AM146)/1000)</f>
        <v>167.673</v>
      </c>
      <c r="P143" s="77">
        <f t="shared" si="41"/>
        <v>7.4</v>
      </c>
      <c r="Q143" s="81">
        <f>O143*1000/'Indicator Data'!BC146</f>
        <v>1.373422429314488E-2</v>
      </c>
      <c r="R143" s="77">
        <f t="shared" si="42"/>
        <v>6.1</v>
      </c>
      <c r="S143" s="82">
        <f t="shared" si="43"/>
        <v>6.8</v>
      </c>
      <c r="T143" s="77">
        <f>IF('Indicator Data'!AB146="No data","x",ROUND(IF('Indicator Data'!AB146&gt;T$195,10,IF('Indicator Data'!AB146&lt;T$194,0,10-(T$195-'Indicator Data'!AB146)/(T$195-T$194)*10)),1))</f>
        <v>6.2</v>
      </c>
      <c r="U143" s="77">
        <f>IF('Indicator Data'!AA146="No data","x",ROUND(IF('Indicator Data'!AA146&gt;U$195,10,IF('Indicator Data'!AA146&lt;U$194,0,10-(U$195-'Indicator Data'!AA146)/(U$195-U$194)*10)),1))</f>
        <v>0.9</v>
      </c>
      <c r="V143" s="77">
        <f>IF('Indicator Data'!AE146="No data","x",ROUND(IF('Indicator Data'!AE146&gt;V$195,10,IF('Indicator Data'!AE146&lt;V$194,0,10-(V$195-'Indicator Data'!AE146)/(V$195-V$194)*10)),1))</f>
        <v>2.8</v>
      </c>
      <c r="W143" s="78">
        <f t="shared" si="34"/>
        <v>3.3</v>
      </c>
      <c r="X143" s="77">
        <f>IF('Indicator Data'!W146="No data","x",ROUND(IF('Indicator Data'!W146&gt;X$195,10,IF('Indicator Data'!W146&lt;X$194,0,10-(X$195-'Indicator Data'!W146)/(X$195-X$194)*10)),1))</f>
        <v>3</v>
      </c>
      <c r="Y143" s="77">
        <f>IF('Indicator Data'!X146="No data","x",ROUND(IF('Indicator Data'!X146&gt;Y$195,10,IF('Indicator Data'!X146&lt;Y$194,0,10-(Y$195-'Indicator Data'!X146)/(Y$195-Y$194)*10)),1))</f>
        <v>2.6</v>
      </c>
      <c r="Z143" s="78">
        <f t="shared" si="44"/>
        <v>2.8</v>
      </c>
      <c r="AA143" s="92">
        <f>('Indicator Data'!AJ146+'Indicator Data'!AI146*0.5+'Indicator Data'!AH146*0.25)/1000</f>
        <v>30.653500000000001</v>
      </c>
      <c r="AB143" s="83">
        <f>AA143*1000/'Indicator Data'!BC146</f>
        <v>2.510851743392893E-3</v>
      </c>
      <c r="AC143" s="78">
        <f t="shared" si="45"/>
        <v>0.3</v>
      </c>
      <c r="AD143" s="77">
        <f>IF('Indicator Data'!AN146="No data","x",ROUND(IF('Indicator Data'!AN146&lt;$AD$194,10,IF('Indicator Data'!AN146&gt;$AD$195,0,($AD$195-'Indicator Data'!AN146)/($AD$195-$AD$194)*10)),1))</f>
        <v>7.2</v>
      </c>
      <c r="AE143" s="77">
        <f>IF('Indicator Data'!AO146="No data","x",ROUND(IF('Indicator Data'!AO146&gt;$AE$195,10,IF('Indicator Data'!AO146&lt;$AE$194,0,10-($AE$195-'Indicator Data'!AO146)/($AE$195-$AE$194)*10)),1))</f>
        <v>10</v>
      </c>
      <c r="AF143" s="84">
        <f>IF('Indicator Data'!AP146="No data","x",ROUND(IF('Indicator Data'!AP146&gt;$AF$195,10,IF('Indicator Data'!AP146&lt;$AF$194,0,10-($AF$195-'Indicator Data'!AP146)/($AF$195-$AF$194)*10)),1))</f>
        <v>8.5</v>
      </c>
      <c r="AG143" s="84">
        <f>IF('Indicator Data'!AQ146="No data","x",ROUND(IF('Indicator Data'!AQ146&gt;$AG$195,10,IF('Indicator Data'!AQ146&lt;$AG$194,0,10-($AG$195-'Indicator Data'!AQ146)/($AG$195-$AG$194)*10)),1))</f>
        <v>5.3</v>
      </c>
      <c r="AH143" s="77">
        <f t="shared" si="46"/>
        <v>7.9</v>
      </c>
      <c r="AI143" s="78">
        <f t="shared" si="47"/>
        <v>8.4</v>
      </c>
      <c r="AJ143" s="85">
        <f t="shared" si="48"/>
        <v>4.5</v>
      </c>
      <c r="AK143" s="86">
        <f t="shared" si="35"/>
        <v>5.8</v>
      </c>
    </row>
    <row r="144" spans="1:37" s="4" customFormat="1" x14ac:dyDescent="0.25">
      <c r="A144" s="131" t="s">
        <v>266</v>
      </c>
      <c r="B144" s="63" t="s">
        <v>265</v>
      </c>
      <c r="C144" s="77">
        <f>ROUND(IF('Indicator Data'!Q147="No data",IF((0.1233*LN('Indicator Data'!BB147)-0.4559)&gt;C$195,0,IF((0.1233*LN('Indicator Data'!BB147)-0.4559)&lt;C$194,10,(C$195-(0.1233*LN('Indicator Data'!BB147)-0.4559))/(C$195-C$194)*10)),IF('Indicator Data'!Q147&gt;C$195,0,IF('Indicator Data'!Q147&lt;C$194,10,(C$195-'Indicator Data'!Q147)/(C$195-C$194)*10))),1)</f>
        <v>2.8</v>
      </c>
      <c r="D144" s="77" t="str">
        <f>IF('Indicator Data'!R147="No data","x",ROUND((IF(LOG('Indicator Data'!R147*1000)&gt;D$195,10,IF(LOG('Indicator Data'!R147*1000)&lt;D$194,0,10-(D$195-LOG('Indicator Data'!R147*1000))/(D$195-D$194)*10))),1))</f>
        <v>x</v>
      </c>
      <c r="E144" s="78">
        <f t="shared" si="36"/>
        <v>2.8</v>
      </c>
      <c r="F144" s="77" t="str">
        <f>IF('Indicator Data'!AF147="No data","x",ROUND(IF('Indicator Data'!AF147&gt;F$195,10,IF('Indicator Data'!AF147&lt;F$194,0,10-(F$195-'Indicator Data'!AF147)/(F$195-F$194)*10)),1))</f>
        <v>x</v>
      </c>
      <c r="G144" s="77">
        <f>IF('Indicator Data'!AG147="No data","x",ROUND(IF('Indicator Data'!AG147&gt;G$195,10,IF('Indicator Data'!AG147&lt;G$194,0,10-(G$195-'Indicator Data'!AG147)/(G$195-G$194)*10)),1))</f>
        <v>3.3</v>
      </c>
      <c r="H144" s="78">
        <f t="shared" si="37"/>
        <v>3.3</v>
      </c>
      <c r="I144" s="79">
        <f>SUM(IF('Indicator Data'!S147=0,0,'Indicator Data'!S147/1000000),SUM('Indicator Data'!T147:U147))</f>
        <v>0.49619200000000002</v>
      </c>
      <c r="J144" s="79">
        <f>I144/'Indicator Data'!BC147*1000000</f>
        <v>8.9654349986448647</v>
      </c>
      <c r="K144" s="77">
        <f t="shared" si="38"/>
        <v>0.2</v>
      </c>
      <c r="L144" s="77" t="str">
        <f>IF('Indicator Data'!V147="No data","x",ROUND(IF('Indicator Data'!V147&gt;L$195,10,IF('Indicator Data'!V147&lt;L$194,0,10-(L$195-'Indicator Data'!V147)/(L$195-L$194)*10)),1))</f>
        <v>x</v>
      </c>
      <c r="M144" s="78">
        <f t="shared" si="39"/>
        <v>0.2</v>
      </c>
      <c r="N144" s="80">
        <f t="shared" si="40"/>
        <v>2.2999999999999998</v>
      </c>
      <c r="O144" s="92">
        <f>IF(AND('Indicator Data'!AK147="No data",'Indicator Data'!AL147="No data"),0,SUM('Indicator Data'!AK147:AM147)/1000)</f>
        <v>0</v>
      </c>
      <c r="P144" s="77">
        <f t="shared" si="41"/>
        <v>0</v>
      </c>
      <c r="Q144" s="81">
        <f>O144*1000/'Indicator Data'!BC147</f>
        <v>0</v>
      </c>
      <c r="R144" s="77">
        <f t="shared" si="42"/>
        <v>0</v>
      </c>
      <c r="S144" s="82">
        <f t="shared" si="43"/>
        <v>0</v>
      </c>
      <c r="T144" s="77" t="str">
        <f>IF('Indicator Data'!AB147="No data","x",ROUND(IF('Indicator Data'!AB147&gt;T$195,10,IF('Indicator Data'!AB147&lt;T$194,0,10-(T$195-'Indicator Data'!AB147)/(T$195-T$194)*10)),1))</f>
        <v>x</v>
      </c>
      <c r="U144" s="77">
        <f>IF('Indicator Data'!AA147="No data","x",ROUND(IF('Indicator Data'!AA147&gt;U$195,10,IF('Indicator Data'!AA147&lt;U$194,0,10-(U$195-'Indicator Data'!AA147)/(U$195-U$194)*10)),1))</f>
        <v>0</v>
      </c>
      <c r="V144" s="77" t="str">
        <f>IF('Indicator Data'!AE147="No data","x",ROUND(IF('Indicator Data'!AE147&gt;V$195,10,IF('Indicator Data'!AE147&lt;V$194,0,10-(V$195-'Indicator Data'!AE147)/(V$195-V$194)*10)),1))</f>
        <v>x</v>
      </c>
      <c r="W144" s="78">
        <f t="shared" si="34"/>
        <v>0</v>
      </c>
      <c r="X144" s="77">
        <f>IF('Indicator Data'!W147="No data","x",ROUND(IF('Indicator Data'!W147&gt;X$195,10,IF('Indicator Data'!W147&lt;X$194,0,10-(X$195-'Indicator Data'!W147)/(X$195-X$194)*10)),1))</f>
        <v>0.7</v>
      </c>
      <c r="Y144" s="77" t="str">
        <f>IF('Indicator Data'!X147="No data","x",ROUND(IF('Indicator Data'!X147&gt;Y$195,10,IF('Indicator Data'!X147&lt;Y$194,0,10-(Y$195-'Indicator Data'!X147)/(Y$195-Y$194)*10)),1))</f>
        <v>x</v>
      </c>
      <c r="Z144" s="78">
        <f t="shared" si="44"/>
        <v>0.7</v>
      </c>
      <c r="AA144" s="92">
        <f>('Indicator Data'!AJ147+'Indicator Data'!AI147*0.5+'Indicator Data'!AH147*0.25)/1000</f>
        <v>0</v>
      </c>
      <c r="AB144" s="83">
        <f>AA144*1000/'Indicator Data'!BC147</f>
        <v>0</v>
      </c>
      <c r="AC144" s="78">
        <f t="shared" si="45"/>
        <v>0</v>
      </c>
      <c r="AD144" s="77">
        <f>IF('Indicator Data'!AN147="No data","x",ROUND(IF('Indicator Data'!AN147&lt;$AD$194,10,IF('Indicator Data'!AN147&gt;$AD$195,0,($AD$195-'Indicator Data'!AN147)/($AD$195-$AD$194)*10)),1))</f>
        <v>6.5</v>
      </c>
      <c r="AE144" s="77">
        <f>IF('Indicator Data'!AO147="No data","x",ROUND(IF('Indicator Data'!AO147&gt;$AE$195,10,IF('Indicator Data'!AO147&lt;$AE$194,0,10-($AE$195-'Indicator Data'!AO147)/($AE$195-$AE$194)*10)),1))</f>
        <v>0.3</v>
      </c>
      <c r="AF144" s="84">
        <f>IF('Indicator Data'!AP147="No data","x",ROUND(IF('Indicator Data'!AP147&gt;$AF$195,10,IF('Indicator Data'!AP147&lt;$AF$194,0,10-($AF$195-'Indicator Data'!AP147)/($AF$195-$AF$194)*10)),1))</f>
        <v>2.1</v>
      </c>
      <c r="AG144" s="84" t="str">
        <f>IF('Indicator Data'!AQ147="No data","x",ROUND(IF('Indicator Data'!AQ147&gt;$AG$195,10,IF('Indicator Data'!AQ147&lt;$AG$194,0,10-($AG$195-'Indicator Data'!AQ147)/($AG$195-$AG$194)*10)),1))</f>
        <v>x</v>
      </c>
      <c r="AH144" s="77">
        <f t="shared" si="46"/>
        <v>2.1</v>
      </c>
      <c r="AI144" s="78">
        <f t="shared" si="47"/>
        <v>3</v>
      </c>
      <c r="AJ144" s="85">
        <f t="shared" si="48"/>
        <v>1</v>
      </c>
      <c r="AK144" s="86">
        <f t="shared" si="35"/>
        <v>0.5</v>
      </c>
    </row>
    <row r="145" spans="1:37" s="4" customFormat="1" x14ac:dyDescent="0.25">
      <c r="A145" s="131" t="s">
        <v>268</v>
      </c>
      <c r="B145" s="63" t="s">
        <v>267</v>
      </c>
      <c r="C145" s="77">
        <f>ROUND(IF('Indicator Data'!Q148="No data",IF((0.1233*LN('Indicator Data'!BB148)-0.4559)&gt;C$195,0,IF((0.1233*LN('Indicator Data'!BB148)-0.4559)&lt;C$194,10,(C$195-(0.1233*LN('Indicator Data'!BB148)-0.4559))/(C$195-C$194)*10)),IF('Indicator Data'!Q148&gt;C$195,0,IF('Indicator Data'!Q148&lt;C$194,10,(C$195-'Indicator Data'!Q148)/(C$195-C$194)*10))),1)</f>
        <v>3.3</v>
      </c>
      <c r="D145" s="77">
        <f>IF('Indicator Data'!R148="No data","x",ROUND((IF(LOG('Indicator Data'!R148*1000)&gt;D$195,10,IF(LOG('Indicator Data'!R148*1000)&lt;D$194,0,10-(D$195-LOG('Indicator Data'!R148*1000))/(D$195-D$194)*10))),1))</f>
        <v>1.7</v>
      </c>
      <c r="E145" s="78">
        <f t="shared" si="36"/>
        <v>2.5</v>
      </c>
      <c r="F145" s="77">
        <f>IF('Indicator Data'!AF148="No data","x",ROUND(IF('Indicator Data'!AF148&gt;F$195,10,IF('Indicator Data'!AF148&lt;F$194,0,10-(F$195-'Indicator Data'!AF148)/(F$195-F$194)*10)),1))</f>
        <v>4.7</v>
      </c>
      <c r="G145" s="77">
        <f>IF('Indicator Data'!AG148="No data","x",ROUND(IF('Indicator Data'!AG148&gt;G$195,10,IF('Indicator Data'!AG148&lt;G$194,0,10-(G$195-'Indicator Data'!AG148)/(G$195-G$194)*10)),1))</f>
        <v>4.3</v>
      </c>
      <c r="H145" s="78">
        <f t="shared" si="37"/>
        <v>4.5</v>
      </c>
      <c r="I145" s="79">
        <f>SUM(IF('Indicator Data'!S148=0,0,'Indicator Data'!S148/1000000),SUM('Indicator Data'!T148:U148))</f>
        <v>9.9</v>
      </c>
      <c r="J145" s="79">
        <f>I145/'Indicator Data'!BC148*1000000</f>
        <v>55.355505356623645</v>
      </c>
      <c r="K145" s="77">
        <f t="shared" si="38"/>
        <v>1.1000000000000001</v>
      </c>
      <c r="L145" s="77">
        <f>IF('Indicator Data'!V148="No data","x",ROUND(IF('Indicator Data'!V148&gt;L$195,10,IF('Indicator Data'!V148&lt;L$194,0,10-(L$195-'Indicator Data'!V148)/(L$195-L$194)*10)),1))</f>
        <v>0.7</v>
      </c>
      <c r="M145" s="78">
        <f t="shared" si="39"/>
        <v>0.9</v>
      </c>
      <c r="N145" s="80">
        <f t="shared" si="40"/>
        <v>2.6</v>
      </c>
      <c r="O145" s="92">
        <f>IF(AND('Indicator Data'!AK148="No data",'Indicator Data'!AL148="No data"),0,SUM('Indicator Data'!AK148:AM148)/1000)</f>
        <v>2E-3</v>
      </c>
      <c r="P145" s="77">
        <f t="shared" si="41"/>
        <v>0</v>
      </c>
      <c r="Q145" s="81">
        <f>O145*1000/'Indicator Data'!BC148</f>
        <v>1.1182930375075484E-5</v>
      </c>
      <c r="R145" s="77">
        <f t="shared" si="42"/>
        <v>0</v>
      </c>
      <c r="S145" s="82">
        <f t="shared" si="43"/>
        <v>0</v>
      </c>
      <c r="T145" s="77" t="str">
        <f>IF('Indicator Data'!AB148="No data","x",ROUND(IF('Indicator Data'!AB148&gt;T$195,10,IF('Indicator Data'!AB148&lt;T$194,0,10-(T$195-'Indicator Data'!AB148)/(T$195-T$194)*10)),1))</f>
        <v>x</v>
      </c>
      <c r="U145" s="77">
        <f>IF('Indicator Data'!AA148="No data","x",ROUND(IF('Indicator Data'!AA148&gt;U$195,10,IF('Indicator Data'!AA148&lt;U$194,0,10-(U$195-'Indicator Data'!AA148)/(U$195-U$194)*10)),1))</f>
        <v>0</v>
      </c>
      <c r="V145" s="77" t="str">
        <f>IF('Indicator Data'!AE148="No data","x",ROUND(IF('Indicator Data'!AE148&gt;V$195,10,IF('Indicator Data'!AE148&lt;V$194,0,10-(V$195-'Indicator Data'!AE148)/(V$195-V$194)*10)),1))</f>
        <v>x</v>
      </c>
      <c r="W145" s="78">
        <f t="shared" si="34"/>
        <v>0</v>
      </c>
      <c r="X145" s="77">
        <f>IF('Indicator Data'!W148="No data","x",ROUND(IF('Indicator Data'!W148&gt;X$195,10,IF('Indicator Data'!W148&lt;X$194,0,10-(X$195-'Indicator Data'!W148)/(X$195-X$194)*10)),1))</f>
        <v>1</v>
      </c>
      <c r="Y145" s="77">
        <f>IF('Indicator Data'!X148="No data","x",ROUND(IF('Indicator Data'!X148&gt;Y$195,10,IF('Indicator Data'!X148&lt;Y$194,0,10-(Y$195-'Indicator Data'!X148)/(Y$195-Y$194)*10)),1))</f>
        <v>0.6</v>
      </c>
      <c r="Z145" s="78">
        <f t="shared" si="44"/>
        <v>0.8</v>
      </c>
      <c r="AA145" s="92">
        <f>('Indicator Data'!AJ148+'Indicator Data'!AI148*0.5+'Indicator Data'!AH148*0.25)/1000</f>
        <v>0.3125</v>
      </c>
      <c r="AB145" s="83">
        <f>AA145*1000/'Indicator Data'!BC148</f>
        <v>1.7473328711055446E-3</v>
      </c>
      <c r="AC145" s="78">
        <f t="shared" si="45"/>
        <v>0.2</v>
      </c>
      <c r="AD145" s="77">
        <f>IF('Indicator Data'!AN148="No data","x",ROUND(IF('Indicator Data'!AN148&lt;$AD$194,10,IF('Indicator Data'!AN148&gt;$AD$195,0,($AD$195-'Indicator Data'!AN148)/($AD$195-$AD$194)*10)),1))</f>
        <v>5.9</v>
      </c>
      <c r="AE145" s="77">
        <f>IF('Indicator Data'!AO148="No data","x",ROUND(IF('Indicator Data'!AO148&gt;$AE$195,10,IF('Indicator Data'!AO148&lt;$AE$194,0,10-($AE$195-'Indicator Data'!AO148)/($AE$195-$AE$194)*10)),1))</f>
        <v>4</v>
      </c>
      <c r="AF145" s="84">
        <f>IF('Indicator Data'!AP148="No data","x",ROUND(IF('Indicator Data'!AP148&gt;$AF$195,10,IF('Indicator Data'!AP148&lt;$AF$194,0,10-($AF$195-'Indicator Data'!AP148)/($AF$195-$AF$194)*10)),1))</f>
        <v>2.7</v>
      </c>
      <c r="AG145" s="84">
        <f>IF('Indicator Data'!AQ148="No data","x",ROUND(IF('Indicator Data'!AQ148&gt;$AG$195,10,IF('Indicator Data'!AQ148&lt;$AG$194,0,10-($AG$195-'Indicator Data'!AQ148)/($AG$195-$AG$194)*10)),1))</f>
        <v>6.2</v>
      </c>
      <c r="AH145" s="77">
        <f t="shared" si="46"/>
        <v>3.4</v>
      </c>
      <c r="AI145" s="78">
        <f t="shared" si="47"/>
        <v>4.4000000000000004</v>
      </c>
      <c r="AJ145" s="85">
        <f t="shared" si="48"/>
        <v>1.5</v>
      </c>
      <c r="AK145" s="86">
        <f t="shared" si="35"/>
        <v>0.8</v>
      </c>
    </row>
    <row r="146" spans="1:37" s="4" customFormat="1" x14ac:dyDescent="0.25">
      <c r="A146" s="131" t="s">
        <v>270</v>
      </c>
      <c r="B146" s="63" t="s">
        <v>269</v>
      </c>
      <c r="C146" s="77">
        <f>ROUND(IF('Indicator Data'!Q149="No data",IF((0.1233*LN('Indicator Data'!BB149)-0.4559)&gt;C$195,0,IF((0.1233*LN('Indicator Data'!BB149)-0.4559)&lt;C$194,10,(C$195-(0.1233*LN('Indicator Data'!BB149)-0.4559))/(C$195-C$194)*10)),IF('Indicator Data'!Q149&gt;C$195,0,IF('Indicator Data'!Q149&lt;C$194,10,(C$195-'Indicator Data'!Q149)/(C$195-C$194)*10))),1)</f>
        <v>3.5</v>
      </c>
      <c r="D146" s="77" t="str">
        <f>IF('Indicator Data'!R149="No data","x",ROUND((IF(LOG('Indicator Data'!R149*1000)&gt;D$195,10,IF(LOG('Indicator Data'!R149*1000)&lt;D$194,0,10-(D$195-LOG('Indicator Data'!R149*1000))/(D$195-D$194)*10))),1))</f>
        <v>x</v>
      </c>
      <c r="E146" s="78">
        <f t="shared" si="36"/>
        <v>3.5</v>
      </c>
      <c r="F146" s="77" t="str">
        <f>IF('Indicator Data'!AF149="No data","x",ROUND(IF('Indicator Data'!AF149&gt;F$195,10,IF('Indicator Data'!AF149&lt;F$194,0,10-(F$195-'Indicator Data'!AF149)/(F$195-F$194)*10)),1))</f>
        <v>x</v>
      </c>
      <c r="G146" s="77">
        <f>IF('Indicator Data'!AG149="No data","x",ROUND(IF('Indicator Data'!AG149&gt;G$195,10,IF('Indicator Data'!AG149&lt;G$194,0,10-(G$195-'Indicator Data'!AG149)/(G$195-G$194)*10)),1))</f>
        <v>3.8</v>
      </c>
      <c r="H146" s="78">
        <f t="shared" si="37"/>
        <v>3.8</v>
      </c>
      <c r="I146" s="79">
        <f>SUM(IF('Indicator Data'!S149=0,0,'Indicator Data'!S149/1000000),SUM('Indicator Data'!T149:U149))</f>
        <v>6.8049999999999997</v>
      </c>
      <c r="J146" s="79">
        <f>I146/'Indicator Data'!BC149*1000000</f>
        <v>61.921617514581833</v>
      </c>
      <c r="K146" s="77">
        <f t="shared" si="38"/>
        <v>1.2</v>
      </c>
      <c r="L146" s="77">
        <f>IF('Indicator Data'!V149="No data","x",ROUND(IF('Indicator Data'!V149&gt;L$195,10,IF('Indicator Data'!V149&lt;L$194,0,10-(L$195-'Indicator Data'!V149)/(L$195-L$194)*10)),1))</f>
        <v>0.8</v>
      </c>
      <c r="M146" s="78">
        <f t="shared" si="39"/>
        <v>1</v>
      </c>
      <c r="N146" s="80">
        <f t="shared" si="40"/>
        <v>3</v>
      </c>
      <c r="O146" s="92">
        <f>IF(AND('Indicator Data'!AK149="No data",'Indicator Data'!AL149="No data"),0,SUM('Indicator Data'!AK149:AM149)/1000)</f>
        <v>0</v>
      </c>
      <c r="P146" s="77">
        <f t="shared" si="41"/>
        <v>0</v>
      </c>
      <c r="Q146" s="81">
        <f>O146*1000/'Indicator Data'!BC149</f>
        <v>0</v>
      </c>
      <c r="R146" s="77">
        <f t="shared" si="42"/>
        <v>0</v>
      </c>
      <c r="S146" s="82">
        <f t="shared" si="43"/>
        <v>0</v>
      </c>
      <c r="T146" s="77" t="str">
        <f>IF('Indicator Data'!AB149="No data","x",ROUND(IF('Indicator Data'!AB149&gt;T$195,10,IF('Indicator Data'!AB149&lt;T$194,0,10-(T$195-'Indicator Data'!AB149)/(T$195-T$194)*10)),1))</f>
        <v>x</v>
      </c>
      <c r="U146" s="77">
        <f>IF('Indicator Data'!AA149="No data","x",ROUND(IF('Indicator Data'!AA149&gt;U$195,10,IF('Indicator Data'!AA149&lt;U$194,0,10-(U$195-'Indicator Data'!AA149)/(U$195-U$194)*10)),1))</f>
        <v>0.1</v>
      </c>
      <c r="V146" s="77" t="str">
        <f>IF('Indicator Data'!AE149="No data","x",ROUND(IF('Indicator Data'!AE149&gt;V$195,10,IF('Indicator Data'!AE149&lt;V$194,0,10-(V$195-'Indicator Data'!AE149)/(V$195-V$194)*10)),1))</f>
        <v>x</v>
      </c>
      <c r="W146" s="78">
        <f t="shared" si="34"/>
        <v>0.1</v>
      </c>
      <c r="X146" s="77">
        <f>IF('Indicator Data'!W149="No data","x",ROUND(IF('Indicator Data'!W149&gt;X$195,10,IF('Indicator Data'!W149&lt;X$194,0,10-(X$195-'Indicator Data'!W149)/(X$195-X$194)*10)),1))</f>
        <v>1.3</v>
      </c>
      <c r="Y146" s="77" t="str">
        <f>IF('Indicator Data'!X149="No data","x",ROUND(IF('Indicator Data'!X149&gt;Y$195,10,IF('Indicator Data'!X149&lt;Y$194,0,10-(Y$195-'Indicator Data'!X149)/(Y$195-Y$194)*10)),1))</f>
        <v>x</v>
      </c>
      <c r="Z146" s="78">
        <f t="shared" si="44"/>
        <v>1.3</v>
      </c>
      <c r="AA146" s="92">
        <f>('Indicator Data'!AJ149+'Indicator Data'!AI149*0.5+'Indicator Data'!AH149*0.25)/1000</f>
        <v>6.25</v>
      </c>
      <c r="AB146" s="83">
        <f>AA146*1000/'Indicator Data'!BC149</f>
        <v>5.6871434161078101E-2</v>
      </c>
      <c r="AC146" s="78">
        <f t="shared" si="45"/>
        <v>5.7</v>
      </c>
      <c r="AD146" s="77">
        <f>IF('Indicator Data'!AN149="No data","x",ROUND(IF('Indicator Data'!AN149&lt;$AD$194,10,IF('Indicator Data'!AN149&gt;$AD$195,0,($AD$195-'Indicator Data'!AN149)/($AD$195-$AD$194)*10)),1))</f>
        <v>3.9</v>
      </c>
      <c r="AE146" s="77">
        <f>IF('Indicator Data'!AO149="No data","x",ROUND(IF('Indicator Data'!AO149&gt;$AE$195,10,IF('Indicator Data'!AO149&lt;$AE$194,0,10-($AE$195-'Indicator Data'!AO149)/($AE$195-$AE$194)*10)),1))</f>
        <v>0.3</v>
      </c>
      <c r="AF146" s="84">
        <f>IF('Indicator Data'!AP149="No data","x",ROUND(IF('Indicator Data'!AP149&gt;$AF$195,10,IF('Indicator Data'!AP149&lt;$AF$194,0,10-($AF$195-'Indicator Data'!AP149)/($AF$195-$AF$194)*10)),1))</f>
        <v>2.7</v>
      </c>
      <c r="AG146" s="84">
        <f>IF('Indicator Data'!AQ149="No data","x",ROUND(IF('Indicator Data'!AQ149&gt;$AG$195,10,IF('Indicator Data'!AQ149&lt;$AG$194,0,10-($AG$195-'Indicator Data'!AQ149)/($AG$195-$AG$194)*10)),1))</f>
        <v>2.4</v>
      </c>
      <c r="AH146" s="77">
        <f t="shared" si="46"/>
        <v>2.6</v>
      </c>
      <c r="AI146" s="78">
        <f t="shared" si="47"/>
        <v>2.2999999999999998</v>
      </c>
      <c r="AJ146" s="85">
        <f t="shared" si="48"/>
        <v>2.6</v>
      </c>
      <c r="AK146" s="86">
        <f t="shared" si="35"/>
        <v>1.4</v>
      </c>
    </row>
    <row r="147" spans="1:37" s="4" customFormat="1" x14ac:dyDescent="0.25">
      <c r="A147" s="131" t="s">
        <v>272</v>
      </c>
      <c r="B147" s="63" t="s">
        <v>271</v>
      </c>
      <c r="C147" s="77">
        <f>ROUND(IF('Indicator Data'!Q150="No data",IF((0.1233*LN('Indicator Data'!BB150)-0.4559)&gt;C$195,0,IF((0.1233*LN('Indicator Data'!BB150)-0.4559)&lt;C$194,10,(C$195-(0.1233*LN('Indicator Data'!BB150)-0.4559))/(C$195-C$194)*10)),IF('Indicator Data'!Q150&gt;C$195,0,IF('Indicator Data'!Q150&lt;C$194,10,(C$195-'Indicator Data'!Q150)/(C$195-C$194)*10))),1)</f>
        <v>3.8</v>
      </c>
      <c r="D147" s="77" t="str">
        <f>IF('Indicator Data'!R150="No data","x",ROUND((IF(LOG('Indicator Data'!R150*1000)&gt;D$195,10,IF(LOG('Indicator Data'!R150*1000)&lt;D$194,0,10-(D$195-LOG('Indicator Data'!R150*1000))/(D$195-D$194)*10))),1))</f>
        <v>x</v>
      </c>
      <c r="E147" s="78">
        <f t="shared" si="36"/>
        <v>3.8</v>
      </c>
      <c r="F147" s="77">
        <f>IF('Indicator Data'!AF150="No data","x",ROUND(IF('Indicator Data'!AF150&gt;F$195,10,IF('Indicator Data'!AF150&lt;F$194,0,10-(F$195-'Indicator Data'!AF150)/(F$195-F$194)*10)),1))</f>
        <v>5.9</v>
      </c>
      <c r="G147" s="77">
        <f>IF('Indicator Data'!AG150="No data","x",ROUND(IF('Indicator Data'!AG150&gt;G$195,10,IF('Indicator Data'!AG150&lt;G$194,0,10-(G$195-'Indicator Data'!AG150)/(G$195-G$194)*10)),1))</f>
        <v>4.4000000000000004</v>
      </c>
      <c r="H147" s="78">
        <f t="shared" si="37"/>
        <v>5.2</v>
      </c>
      <c r="I147" s="79">
        <f>SUM(IF('Indicator Data'!S150=0,0,'Indicator Data'!S150/1000000),SUM('Indicator Data'!T150:U150))</f>
        <v>113.317183</v>
      </c>
      <c r="J147" s="79">
        <f>I147/'Indicator Data'!BC150*1000000</f>
        <v>576.85391468132764</v>
      </c>
      <c r="K147" s="77">
        <f t="shared" si="38"/>
        <v>10</v>
      </c>
      <c r="L147" s="77">
        <f>IF('Indicator Data'!V150="No data","x",ROUND(IF('Indicator Data'!V150&gt;L$195,10,IF('Indicator Data'!V150&lt;L$194,0,10-(L$195-'Indicator Data'!V150)/(L$195-L$194)*10)),1))</f>
        <v>7.6</v>
      </c>
      <c r="M147" s="78">
        <f t="shared" si="39"/>
        <v>8.8000000000000007</v>
      </c>
      <c r="N147" s="80">
        <f t="shared" si="40"/>
        <v>5.4</v>
      </c>
      <c r="O147" s="92">
        <f>IF(AND('Indicator Data'!AK150="No data",'Indicator Data'!AL150="No data"),0,SUM('Indicator Data'!AK150:AM150)/1000)</f>
        <v>0</v>
      </c>
      <c r="P147" s="77">
        <f t="shared" si="41"/>
        <v>0</v>
      </c>
      <c r="Q147" s="81">
        <f>O147*1000/'Indicator Data'!BC150</f>
        <v>0</v>
      </c>
      <c r="R147" s="77">
        <f t="shared" si="42"/>
        <v>0</v>
      </c>
      <c r="S147" s="82">
        <f t="shared" si="43"/>
        <v>0</v>
      </c>
      <c r="T147" s="77" t="str">
        <f>IF('Indicator Data'!AB150="No data","x",ROUND(IF('Indicator Data'!AB150&gt;T$195,10,IF('Indicator Data'!AB150&lt;T$194,0,10-(T$195-'Indicator Data'!AB150)/(T$195-T$194)*10)),1))</f>
        <v>x</v>
      </c>
      <c r="U147" s="77">
        <f>IF('Indicator Data'!AA150="No data","x",ROUND(IF('Indicator Data'!AA150&gt;U$195,10,IF('Indicator Data'!AA150&lt;U$194,0,10-(U$195-'Indicator Data'!AA150)/(U$195-U$194)*10)),1))</f>
        <v>0.1</v>
      </c>
      <c r="V147" s="77" t="str">
        <f>IF('Indicator Data'!AE150="No data","x",ROUND(IF('Indicator Data'!AE150&gt;V$195,10,IF('Indicator Data'!AE150&lt;V$194,0,10-(V$195-'Indicator Data'!AE150)/(V$195-V$194)*10)),1))</f>
        <v>x</v>
      </c>
      <c r="W147" s="78">
        <f t="shared" si="34"/>
        <v>0.1</v>
      </c>
      <c r="X147" s="77">
        <f>IF('Indicator Data'!W150="No data","x",ROUND(IF('Indicator Data'!W150&gt;X$195,10,IF('Indicator Data'!W150&lt;X$194,0,10-(X$195-'Indicator Data'!W150)/(X$195-X$194)*10)),1))</f>
        <v>1.3</v>
      </c>
      <c r="Y147" s="77">
        <f>IF('Indicator Data'!X150="No data","x",ROUND(IF('Indicator Data'!X150&gt;Y$195,10,IF('Indicator Data'!X150&lt;Y$194,0,10-(Y$195-'Indicator Data'!X150)/(Y$195-Y$194)*10)),1))</f>
        <v>0.6</v>
      </c>
      <c r="Z147" s="78">
        <f t="shared" si="44"/>
        <v>1</v>
      </c>
      <c r="AA147" s="92">
        <f>('Indicator Data'!AJ150+'Indicator Data'!AI150*0.5+'Indicator Data'!AH150*0.25)/1000</f>
        <v>0</v>
      </c>
      <c r="AB147" s="83">
        <f>AA147*1000/'Indicator Data'!BC150</f>
        <v>0</v>
      </c>
      <c r="AC147" s="78">
        <f t="shared" si="45"/>
        <v>0</v>
      </c>
      <c r="AD147" s="77">
        <f>IF('Indicator Data'!AN150="No data","x",ROUND(IF('Indicator Data'!AN150&lt;$AD$194,10,IF('Indicator Data'!AN150&gt;$AD$195,0,($AD$195-'Indicator Data'!AN150)/($AD$195-$AD$194)*10)),1))</f>
        <v>2.8</v>
      </c>
      <c r="AE147" s="77">
        <f>IF('Indicator Data'!AO150="No data","x",ROUND(IF('Indicator Data'!AO150&gt;$AE$195,10,IF('Indicator Data'!AO150&lt;$AE$194,0,10-($AE$195-'Indicator Data'!AO150)/($AE$195-$AE$194)*10)),1))</f>
        <v>0</v>
      </c>
      <c r="AF147" s="84" t="str">
        <f>IF('Indicator Data'!AP150="No data","x",ROUND(IF('Indicator Data'!AP150&gt;$AF$195,10,IF('Indicator Data'!AP150&lt;$AF$194,0,10-($AF$195-'Indicator Data'!AP150)/($AF$195-$AF$194)*10)),1))</f>
        <v>x</v>
      </c>
      <c r="AG147" s="84" t="str">
        <f>IF('Indicator Data'!AQ150="No data","x",ROUND(IF('Indicator Data'!AQ150&gt;$AG$195,10,IF('Indicator Data'!AQ150&lt;$AG$194,0,10-($AG$195-'Indicator Data'!AQ150)/($AG$195-$AG$194)*10)),1))</f>
        <v>x</v>
      </c>
      <c r="AH147" s="77" t="str">
        <f t="shared" si="46"/>
        <v>x</v>
      </c>
      <c r="AI147" s="78">
        <f t="shared" si="47"/>
        <v>1.4</v>
      </c>
      <c r="AJ147" s="85">
        <f t="shared" si="48"/>
        <v>0.6</v>
      </c>
      <c r="AK147" s="86">
        <f t="shared" si="35"/>
        <v>0.3</v>
      </c>
    </row>
    <row r="148" spans="1:37" s="4" customFormat="1" x14ac:dyDescent="0.25">
      <c r="A148" s="131" t="s">
        <v>274</v>
      </c>
      <c r="B148" s="63" t="s">
        <v>273</v>
      </c>
      <c r="C148" s="77">
        <f>ROUND(IF('Indicator Data'!Q151="No data",IF((0.1233*LN('Indicator Data'!BB151)-0.4559)&gt;C$195,0,IF((0.1233*LN('Indicator Data'!BB151)-0.4559)&lt;C$194,10,(C$195-(0.1233*LN('Indicator Data'!BB151)-0.4559))/(C$195-C$194)*10)),IF('Indicator Data'!Q151&gt;C$195,0,IF('Indicator Data'!Q151&lt;C$194,10,(C$195-'Indicator Data'!Q151)/(C$195-C$194)*10))),1)</f>
        <v>5.8</v>
      </c>
      <c r="D148" s="77">
        <f>IF('Indicator Data'!R151="No data","x",ROUND((IF(LOG('Indicator Data'!R151*1000)&gt;D$195,10,IF(LOG('Indicator Data'!R151*1000)&lt;D$194,0,10-(D$195-LOG('Indicator Data'!R151*1000))/(D$195-D$194)*10))),1))</f>
        <v>8.6999999999999993</v>
      </c>
      <c r="E148" s="78">
        <f t="shared" si="36"/>
        <v>7.5</v>
      </c>
      <c r="F148" s="77">
        <f>IF('Indicator Data'!AF151="No data","x",ROUND(IF('Indicator Data'!AF151&gt;F$195,10,IF('Indicator Data'!AF151&lt;F$194,0,10-(F$195-'Indicator Data'!AF151)/(F$195-F$194)*10)),1))</f>
        <v>7</v>
      </c>
      <c r="G148" s="77">
        <f>IF('Indicator Data'!AG151="No data","x",ROUND(IF('Indicator Data'!AG151&gt;G$195,10,IF('Indicator Data'!AG151&lt;G$194,0,10-(G$195-'Indicator Data'!AG151)/(G$195-G$194)*10)),1))</f>
        <v>1.5</v>
      </c>
      <c r="H148" s="78">
        <f t="shared" si="37"/>
        <v>4.3</v>
      </c>
      <c r="I148" s="79">
        <f>SUM(IF('Indicator Data'!S151=0,0,'Indicator Data'!S151/1000000),SUM('Indicator Data'!T151:U151))</f>
        <v>45.730000000000004</v>
      </c>
      <c r="J148" s="79">
        <f>I148/'Indicator Data'!BC151*1000000</f>
        <v>223.80791574290231</v>
      </c>
      <c r="K148" s="77">
        <f t="shared" si="38"/>
        <v>4.5</v>
      </c>
      <c r="L148" s="77">
        <f>IF('Indicator Data'!V151="No data","x",ROUND(IF('Indicator Data'!V151&gt;L$195,10,IF('Indicator Data'!V151&lt;L$194,0,10-(L$195-'Indicator Data'!V151)/(L$195-L$194)*10)),1))</f>
        <v>9.1</v>
      </c>
      <c r="M148" s="78">
        <f t="shared" si="39"/>
        <v>6.8</v>
      </c>
      <c r="N148" s="80">
        <f t="shared" si="40"/>
        <v>6.5</v>
      </c>
      <c r="O148" s="92">
        <f>IF(AND('Indicator Data'!AK151="No data",'Indicator Data'!AL151="No data"),0,SUM('Indicator Data'!AK151:AM151)/1000)</f>
        <v>0</v>
      </c>
      <c r="P148" s="77">
        <f t="shared" si="41"/>
        <v>0</v>
      </c>
      <c r="Q148" s="81">
        <f>O148*1000/'Indicator Data'!BC151</f>
        <v>0</v>
      </c>
      <c r="R148" s="77">
        <f t="shared" si="42"/>
        <v>0</v>
      </c>
      <c r="S148" s="82">
        <f t="shared" si="43"/>
        <v>0</v>
      </c>
      <c r="T148" s="77">
        <f>IF('Indicator Data'!AB151="No data","x",ROUND(IF('Indicator Data'!AB151&gt;T$195,10,IF('Indicator Data'!AB151&lt;T$194,0,10-(T$195-'Indicator Data'!AB151)/(T$195-T$194)*10)),1))</f>
        <v>1.6</v>
      </c>
      <c r="U148" s="77">
        <f>IF('Indicator Data'!AA151="No data","x",ROUND(IF('Indicator Data'!AA151&gt;U$195,10,IF('Indicator Data'!AA151&lt;U$194,0,10-(U$195-'Indicator Data'!AA151)/(U$195-U$194)*10)),1))</f>
        <v>1.8</v>
      </c>
      <c r="V148" s="77">
        <f>IF('Indicator Data'!AE151="No data","x",ROUND(IF('Indicator Data'!AE151&gt;V$195,10,IF('Indicator Data'!AE151&lt;V$194,0,10-(V$195-'Indicator Data'!AE151)/(V$195-V$194)*10)),1))</f>
        <v>3.6</v>
      </c>
      <c r="W148" s="78">
        <f t="shared" si="34"/>
        <v>2.2999999999999998</v>
      </c>
      <c r="X148" s="77">
        <f>IF('Indicator Data'!W151="No data","x",ROUND(IF('Indicator Data'!W151&gt;X$195,10,IF('Indicator Data'!W151&lt;X$194,0,10-(X$195-'Indicator Data'!W151)/(X$195-X$194)*10)),1))</f>
        <v>2.6</v>
      </c>
      <c r="Y148" s="77">
        <f>IF('Indicator Data'!X151="No data","x",ROUND(IF('Indicator Data'!X151&gt;Y$195,10,IF('Indicator Data'!X151&lt;Y$194,0,10-(Y$195-'Indicator Data'!X151)/(Y$195-Y$194)*10)),1))</f>
        <v>3.2</v>
      </c>
      <c r="Z148" s="78">
        <f t="shared" si="44"/>
        <v>2.9</v>
      </c>
      <c r="AA148" s="92">
        <f>('Indicator Data'!AJ151+'Indicator Data'!AI151*0.5+'Indicator Data'!AH151*0.25)/1000</f>
        <v>0</v>
      </c>
      <c r="AB148" s="83">
        <f>AA148*1000/'Indicator Data'!BC151</f>
        <v>0</v>
      </c>
      <c r="AC148" s="78">
        <f t="shared" si="45"/>
        <v>0</v>
      </c>
      <c r="AD148" s="77">
        <f>IF('Indicator Data'!AN151="No data","x",ROUND(IF('Indicator Data'!AN151&lt;$AD$194,10,IF('Indicator Data'!AN151&gt;$AD$195,0,($AD$195-'Indicator Data'!AN151)/($AD$195-$AD$194)*10)),1))</f>
        <v>5.3</v>
      </c>
      <c r="AE148" s="77">
        <f>IF('Indicator Data'!AO151="No data","x",ROUND(IF('Indicator Data'!AO151&gt;$AE$195,10,IF('Indicator Data'!AO151&lt;$AE$194,0,10-($AE$195-'Indicator Data'!AO151)/($AE$195-$AE$194)*10)),1))</f>
        <v>2.8</v>
      </c>
      <c r="AF148" s="84">
        <f>IF('Indicator Data'!AP151="No data","x",ROUND(IF('Indicator Data'!AP151&gt;$AF$195,10,IF('Indicator Data'!AP151&lt;$AF$194,0,10-($AF$195-'Indicator Data'!AP151)/($AF$195-$AF$194)*10)),1))</f>
        <v>9</v>
      </c>
      <c r="AG148" s="84" t="str">
        <f>IF('Indicator Data'!AQ151="No data","x",ROUND(IF('Indicator Data'!AQ151&gt;$AG$195,10,IF('Indicator Data'!AQ151&lt;$AG$194,0,10-($AG$195-'Indicator Data'!AQ151)/($AG$195-$AG$194)*10)),1))</f>
        <v>x</v>
      </c>
      <c r="AH148" s="77">
        <f t="shared" si="46"/>
        <v>9</v>
      </c>
      <c r="AI148" s="78">
        <f t="shared" si="47"/>
        <v>5.7</v>
      </c>
      <c r="AJ148" s="85">
        <f t="shared" si="48"/>
        <v>3</v>
      </c>
      <c r="AK148" s="86">
        <f t="shared" si="35"/>
        <v>1.6</v>
      </c>
    </row>
    <row r="149" spans="1:37" s="4" customFormat="1" x14ac:dyDescent="0.25">
      <c r="A149" s="131" t="s">
        <v>276</v>
      </c>
      <c r="B149" s="63" t="s">
        <v>275</v>
      </c>
      <c r="C149" s="77">
        <f>ROUND(IF('Indicator Data'!Q152="No data",IF((0.1233*LN('Indicator Data'!BB152)-0.4559)&gt;C$195,0,IF((0.1233*LN('Indicator Data'!BB152)-0.4559)&lt;C$194,10,(C$195-(0.1233*LN('Indicator Data'!BB152)-0.4559))/(C$195-C$194)*10)),IF('Indicator Data'!Q152&gt;C$195,0,IF('Indicator Data'!Q152&lt;C$194,10,(C$195-'Indicator Data'!Q152)/(C$195-C$194)*10))),1)</f>
        <v>1.6</v>
      </c>
      <c r="D149" s="77" t="str">
        <f>IF('Indicator Data'!R152="No data","x",ROUND((IF(LOG('Indicator Data'!R152*1000)&gt;D$195,10,IF(LOG('Indicator Data'!R152*1000)&lt;D$194,0,10-(D$195-LOG('Indicator Data'!R152*1000))/(D$195-D$194)*10))),1))</f>
        <v>x</v>
      </c>
      <c r="E149" s="78">
        <f t="shared" si="36"/>
        <v>1.6</v>
      </c>
      <c r="F149" s="77">
        <f>IF('Indicator Data'!AF152="No data","x",ROUND(IF('Indicator Data'!AF152&gt;F$195,10,IF('Indicator Data'!AF152&lt;F$194,0,10-(F$195-'Indicator Data'!AF152)/(F$195-F$194)*10)),1))</f>
        <v>3.4</v>
      </c>
      <c r="G149" s="77" t="str">
        <f>IF('Indicator Data'!AG152="No data","x",ROUND(IF('Indicator Data'!AG152&gt;G$195,10,IF('Indicator Data'!AG152&lt;G$194,0,10-(G$195-'Indicator Data'!AG152)/(G$195-G$194)*10)),1))</f>
        <v>x</v>
      </c>
      <c r="H149" s="78">
        <f t="shared" si="37"/>
        <v>3.4</v>
      </c>
      <c r="I149" s="79">
        <f>SUM(IF('Indicator Data'!S152=0,0,'Indicator Data'!S152/1000000),SUM('Indicator Data'!T152:U152))</f>
        <v>0</v>
      </c>
      <c r="J149" s="79">
        <f>I149/'Indicator Data'!BC152*1000000</f>
        <v>0</v>
      </c>
      <c r="K149" s="77">
        <f t="shared" si="38"/>
        <v>0</v>
      </c>
      <c r="L149" s="77" t="str">
        <f>IF('Indicator Data'!V152="No data","x",ROUND(IF('Indicator Data'!V152&gt;L$195,10,IF('Indicator Data'!V152&lt;L$194,0,10-(L$195-'Indicator Data'!V152)/(L$195-L$194)*10)),1))</f>
        <v>x</v>
      </c>
      <c r="M149" s="78">
        <f t="shared" si="39"/>
        <v>0</v>
      </c>
      <c r="N149" s="80">
        <f t="shared" si="40"/>
        <v>1.7</v>
      </c>
      <c r="O149" s="92">
        <f>IF(AND('Indicator Data'!AK152="No data",'Indicator Data'!AL152="No data"),0,SUM('Indicator Data'!AK152:AM152)/1000)</f>
        <v>0.155</v>
      </c>
      <c r="P149" s="77">
        <f t="shared" si="41"/>
        <v>0</v>
      </c>
      <c r="Q149" s="81">
        <f>O149*1000/'Indicator Data'!BC152</f>
        <v>4.7057806295010791E-6</v>
      </c>
      <c r="R149" s="77">
        <f t="shared" si="42"/>
        <v>0</v>
      </c>
      <c r="S149" s="82">
        <f t="shared" si="43"/>
        <v>0</v>
      </c>
      <c r="T149" s="77">
        <f>IF('Indicator Data'!AB152="No data","x",ROUND(IF('Indicator Data'!AB152&gt;T$195,10,IF('Indicator Data'!AB152&lt;T$194,0,10-(T$195-'Indicator Data'!AB152)/(T$195-T$194)*10)),1))</f>
        <v>0.2</v>
      </c>
      <c r="U149" s="77">
        <f>IF('Indicator Data'!AA152="No data","x",ROUND(IF('Indicator Data'!AA152&gt;U$195,10,IF('Indicator Data'!AA152&lt;U$194,0,10-(U$195-'Indicator Data'!AA152)/(U$195-U$194)*10)),1))</f>
        <v>0.2</v>
      </c>
      <c r="V149" s="77">
        <f>IF('Indicator Data'!AE152="No data","x",ROUND(IF('Indicator Data'!AE152&gt;V$195,10,IF('Indicator Data'!AE152&lt;V$194,0,10-(V$195-'Indicator Data'!AE152)/(V$195-V$194)*10)),1))</f>
        <v>0</v>
      </c>
      <c r="W149" s="78">
        <f t="shared" si="34"/>
        <v>0.1</v>
      </c>
      <c r="X149" s="77">
        <f>IF('Indicator Data'!W152="No data","x",ROUND(IF('Indicator Data'!W152&gt;X$195,10,IF('Indicator Data'!W152&lt;X$194,0,10-(X$195-'Indicator Data'!W152)/(X$195-X$194)*10)),1))</f>
        <v>1</v>
      </c>
      <c r="Y149" s="77" t="str">
        <f>IF('Indicator Data'!X152="No data","x",ROUND(IF('Indicator Data'!X152&gt;Y$195,10,IF('Indicator Data'!X152&lt;Y$194,0,10-(Y$195-'Indicator Data'!X152)/(Y$195-Y$194)*10)),1))</f>
        <v>x</v>
      </c>
      <c r="Z149" s="78">
        <f t="shared" si="44"/>
        <v>1</v>
      </c>
      <c r="AA149" s="92">
        <f>('Indicator Data'!AJ152+'Indicator Data'!AI152*0.5+'Indicator Data'!AH152*0.25)/1000</f>
        <v>0.49975000000000003</v>
      </c>
      <c r="AB149" s="83">
        <f>AA149*1000/'Indicator Data'!BC152</f>
        <v>1.5172347545762351E-5</v>
      </c>
      <c r="AC149" s="78">
        <f t="shared" si="45"/>
        <v>0</v>
      </c>
      <c r="AD149" s="77">
        <f>IF('Indicator Data'!AN152="No data","x",ROUND(IF('Indicator Data'!AN152&lt;$AD$194,10,IF('Indicator Data'!AN152&gt;$AD$195,0,($AD$195-'Indicator Data'!AN152)/($AD$195-$AD$194)*10)),1))</f>
        <v>1.5</v>
      </c>
      <c r="AE149" s="77">
        <f>IF('Indicator Data'!AO152="No data","x",ROUND(IF('Indicator Data'!AO152&gt;$AE$195,10,IF('Indicator Data'!AO152&lt;$AE$194,0,10-($AE$195-'Indicator Data'!AO152)/($AE$195-$AE$194)*10)),1))</f>
        <v>0</v>
      </c>
      <c r="AF149" s="84">
        <f>IF('Indicator Data'!AP152="No data","x",ROUND(IF('Indicator Data'!AP152&gt;$AF$195,10,IF('Indicator Data'!AP152&lt;$AF$194,0,10-($AF$195-'Indicator Data'!AP152)/($AF$195-$AF$194)*10)),1))</f>
        <v>2.1</v>
      </c>
      <c r="AG149" s="84">
        <f>IF('Indicator Data'!AQ152="No data","x",ROUND(IF('Indicator Data'!AQ152&gt;$AG$195,10,IF('Indicator Data'!AQ152&lt;$AG$194,0,10-($AG$195-'Indicator Data'!AQ152)/($AG$195-$AG$194)*10)),1))</f>
        <v>1.9</v>
      </c>
      <c r="AH149" s="77">
        <f t="shared" si="46"/>
        <v>2.1</v>
      </c>
      <c r="AI149" s="78">
        <f t="shared" si="47"/>
        <v>1.2</v>
      </c>
      <c r="AJ149" s="85">
        <f t="shared" si="48"/>
        <v>0.6</v>
      </c>
      <c r="AK149" s="86">
        <f t="shared" si="35"/>
        <v>0.3</v>
      </c>
    </row>
    <row r="150" spans="1:37" s="4" customFormat="1" x14ac:dyDescent="0.25">
      <c r="A150" s="131" t="s">
        <v>278</v>
      </c>
      <c r="B150" s="63" t="s">
        <v>277</v>
      </c>
      <c r="C150" s="77">
        <f>ROUND(IF('Indicator Data'!Q153="No data",IF((0.1233*LN('Indicator Data'!BB153)-0.4559)&gt;C$195,0,IF((0.1233*LN('Indicator Data'!BB153)-0.4559)&lt;C$194,10,(C$195-(0.1233*LN('Indicator Data'!BB153)-0.4559))/(C$195-C$194)*10)),IF('Indicator Data'!Q153&gt;C$195,0,IF('Indicator Data'!Q153&lt;C$194,10,(C$195-'Indicator Data'!Q153)/(C$195-C$194)*10))),1)</f>
        <v>7</v>
      </c>
      <c r="D150" s="77">
        <f>IF('Indicator Data'!R153="No data","x",ROUND((IF(LOG('Indicator Data'!R153*1000)&gt;D$195,10,IF(LOG('Indicator Data'!R153*1000)&lt;D$194,0,10-(D$195-LOG('Indicator Data'!R153*1000))/(D$195-D$194)*10))),1))</f>
        <v>9.1</v>
      </c>
      <c r="E150" s="78">
        <f t="shared" si="36"/>
        <v>8.1999999999999993</v>
      </c>
      <c r="F150" s="77">
        <f>IF('Indicator Data'!AF153="No data","x",ROUND(IF('Indicator Data'!AF153&gt;F$195,10,IF('Indicator Data'!AF153&lt;F$194,0,10-(F$195-'Indicator Data'!AF153)/(F$195-F$194)*10)),1))</f>
        <v>6.9</v>
      </c>
      <c r="G150" s="77">
        <f>IF('Indicator Data'!AG153="No data","x",ROUND(IF('Indicator Data'!AG153&gt;G$195,10,IF('Indicator Data'!AG153&lt;G$194,0,10-(G$195-'Indicator Data'!AG153)/(G$195-G$194)*10)),1))</f>
        <v>3.8</v>
      </c>
      <c r="H150" s="78">
        <f t="shared" si="37"/>
        <v>5.4</v>
      </c>
      <c r="I150" s="79">
        <f>SUM(IF('Indicator Data'!S153=0,0,'Indicator Data'!S153/1000000),SUM('Indicator Data'!T153:U153))</f>
        <v>1016.703271</v>
      </c>
      <c r="J150" s="79">
        <f>I150/'Indicator Data'!BC153*1000000</f>
        <v>64.143022202297232</v>
      </c>
      <c r="K150" s="77">
        <f t="shared" si="38"/>
        <v>1.3</v>
      </c>
      <c r="L150" s="77">
        <f>IF('Indicator Data'!V153="No data","x",ROUND(IF('Indicator Data'!V153&gt;L$195,10,IF('Indicator Data'!V153&lt;L$194,0,10-(L$195-'Indicator Data'!V153)/(L$195-L$194)*10)),1))</f>
        <v>3.5</v>
      </c>
      <c r="M150" s="78">
        <f t="shared" si="39"/>
        <v>2.4</v>
      </c>
      <c r="N150" s="80">
        <f t="shared" si="40"/>
        <v>6.1</v>
      </c>
      <c r="O150" s="92">
        <f>IF(AND('Indicator Data'!AK153="No data",'Indicator Data'!AL153="No data"),0,SUM('Indicator Data'!AK153:AM153)/1000)</f>
        <v>36.195999999999998</v>
      </c>
      <c r="P150" s="77">
        <f t="shared" si="41"/>
        <v>5.2</v>
      </c>
      <c r="Q150" s="81">
        <f>O150*1000/'Indicator Data'!BC153</f>
        <v>2.2835776158669908E-3</v>
      </c>
      <c r="R150" s="77">
        <f t="shared" si="42"/>
        <v>3.9</v>
      </c>
      <c r="S150" s="82">
        <f t="shared" si="43"/>
        <v>4.5999999999999996</v>
      </c>
      <c r="T150" s="77">
        <f>IF('Indicator Data'!AB153="No data","x",ROUND(IF('Indicator Data'!AB153&gt;T$195,10,IF('Indicator Data'!AB153&lt;T$194,0,10-(T$195-'Indicator Data'!AB153)/(T$195-T$194)*10)),1))</f>
        <v>0.8</v>
      </c>
      <c r="U150" s="77">
        <f>IF('Indicator Data'!AA153="No data","x",ROUND(IF('Indicator Data'!AA153&gt;U$195,10,IF('Indicator Data'!AA153&lt;U$194,0,10-(U$195-'Indicator Data'!AA153)/(U$195-U$194)*10)),1))</f>
        <v>2.5</v>
      </c>
      <c r="V150" s="77">
        <f>IF('Indicator Data'!AE153="No data","x",ROUND(IF('Indicator Data'!AE153&gt;V$195,10,IF('Indicator Data'!AE153&lt;V$194,0,10-(V$195-'Indicator Data'!AE153)/(V$195-V$194)*10)),1))</f>
        <v>4.9000000000000004</v>
      </c>
      <c r="W150" s="78">
        <f t="shared" si="34"/>
        <v>2.7</v>
      </c>
      <c r="X150" s="77">
        <f>IF('Indicator Data'!W153="No data","x",ROUND(IF('Indicator Data'!W153&gt;X$195,10,IF('Indicator Data'!W153&lt;X$194,0,10-(X$195-'Indicator Data'!W153)/(X$195-X$194)*10)),1))</f>
        <v>3.6</v>
      </c>
      <c r="Y150" s="77">
        <f>IF('Indicator Data'!X153="No data","x",ROUND(IF('Indicator Data'!X153&gt;Y$195,10,IF('Indicator Data'!X153&lt;Y$194,0,10-(Y$195-'Indicator Data'!X153)/(Y$195-Y$194)*10)),1))</f>
        <v>3</v>
      </c>
      <c r="Z150" s="78">
        <f t="shared" si="44"/>
        <v>3.3</v>
      </c>
      <c r="AA150" s="92">
        <f>('Indicator Data'!AJ153+'Indicator Data'!AI153*0.5+'Indicator Data'!AH153*0.25)/1000</f>
        <v>2.6615000000000002</v>
      </c>
      <c r="AB150" s="83">
        <f>AA150*1000/'Indicator Data'!BC153</f>
        <v>1.6791197437921306E-4</v>
      </c>
      <c r="AC150" s="78">
        <f t="shared" si="45"/>
        <v>0</v>
      </c>
      <c r="AD150" s="77">
        <f>IF('Indicator Data'!AN153="No data","x",ROUND(IF('Indicator Data'!AN153&lt;$AD$194,10,IF('Indicator Data'!AN153&gt;$AD$195,0,($AD$195-'Indicator Data'!AN153)/($AD$195-$AD$194)*10)),1))</f>
        <v>5.0999999999999996</v>
      </c>
      <c r="AE150" s="77">
        <f>IF('Indicator Data'!AO153="No data","x",ROUND(IF('Indicator Data'!AO153&gt;$AE$195,10,IF('Indicator Data'!AO153&lt;$AE$194,0,10-($AE$195-'Indicator Data'!AO153)/($AE$195-$AE$194)*10)),1))</f>
        <v>2.1</v>
      </c>
      <c r="AF150" s="84">
        <f>IF('Indicator Data'!AP153="No data","x",ROUND(IF('Indicator Data'!AP153&gt;$AF$195,10,IF('Indicator Data'!AP153&lt;$AF$194,0,10-($AF$195-'Indicator Data'!AP153)/($AF$195-$AF$194)*10)),1))</f>
        <v>8.1999999999999993</v>
      </c>
      <c r="AG150" s="84">
        <f>IF('Indicator Data'!AQ153="No data","x",ROUND(IF('Indicator Data'!AQ153&gt;$AG$195,10,IF('Indicator Data'!AQ153&lt;$AG$194,0,10-($AG$195-'Indicator Data'!AQ153)/($AG$195-$AG$194)*10)),1))</f>
        <v>4.4000000000000004</v>
      </c>
      <c r="AH150" s="77">
        <f t="shared" si="46"/>
        <v>7.4</v>
      </c>
      <c r="AI150" s="78">
        <f t="shared" si="47"/>
        <v>4.9000000000000004</v>
      </c>
      <c r="AJ150" s="85">
        <f t="shared" si="48"/>
        <v>2.9</v>
      </c>
      <c r="AK150" s="86">
        <f t="shared" si="35"/>
        <v>3.8</v>
      </c>
    </row>
    <row r="151" spans="1:37" s="4" customFormat="1" x14ac:dyDescent="0.25">
      <c r="A151" s="131" t="s">
        <v>280</v>
      </c>
      <c r="B151" s="63" t="s">
        <v>279</v>
      </c>
      <c r="C151" s="77">
        <f>ROUND(IF('Indicator Data'!Q154="No data",IF((0.1233*LN('Indicator Data'!BB154)-0.4559)&gt;C$195,0,IF((0.1233*LN('Indicator Data'!BB154)-0.4559)&lt;C$194,10,(C$195-(0.1233*LN('Indicator Data'!BB154)-0.4559))/(C$195-C$194)*10)),IF('Indicator Data'!Q154&gt;C$195,0,IF('Indicator Data'!Q154&lt;C$194,10,(C$195-'Indicator Data'!Q154)/(C$195-C$194)*10))),1)</f>
        <v>2.7</v>
      </c>
      <c r="D151" s="77">
        <f>IF('Indicator Data'!R154="No data","x",ROUND((IF(LOG('Indicator Data'!R154*1000)&gt;D$195,10,IF(LOG('Indicator Data'!R154*1000)&lt;D$194,0,10-(D$195-LOG('Indicator Data'!R154*1000))/(D$195-D$194)*10))),1))</f>
        <v>0.9</v>
      </c>
      <c r="E151" s="78">
        <f t="shared" si="36"/>
        <v>1.8</v>
      </c>
      <c r="F151" s="77">
        <f>IF('Indicator Data'!AF154="No data","x",ROUND(IF('Indicator Data'!AF154&gt;F$195,10,IF('Indicator Data'!AF154&lt;F$194,0,10-(F$195-'Indicator Data'!AF154)/(F$195-F$194)*10)),1))</f>
        <v>2.5</v>
      </c>
      <c r="G151" s="77">
        <f>IF('Indicator Data'!AG154="No data","x",ROUND(IF('Indicator Data'!AG154&gt;G$195,10,IF('Indicator Data'!AG154&lt;G$194,0,10-(G$195-'Indicator Data'!AG154)/(G$195-G$194)*10)),1))</f>
        <v>1.2</v>
      </c>
      <c r="H151" s="78">
        <f t="shared" si="37"/>
        <v>1.9</v>
      </c>
      <c r="I151" s="79">
        <f>SUM(IF('Indicator Data'!S154=0,0,'Indicator Data'!S154/1000000),SUM('Indicator Data'!T154:U154))</f>
        <v>373.82448599999998</v>
      </c>
      <c r="J151" s="79">
        <f>I151/'Indicator Data'!BC154*1000000</f>
        <v>53.234152555840929</v>
      </c>
      <c r="K151" s="77">
        <f t="shared" si="38"/>
        <v>1.1000000000000001</v>
      </c>
      <c r="L151" s="77">
        <f>IF('Indicator Data'!V154="No data","x",ROUND(IF('Indicator Data'!V154&gt;L$195,10,IF('Indicator Data'!V154&lt;L$194,0,10-(L$195-'Indicator Data'!V154)/(L$195-L$194)*10)),1))</f>
        <v>1.2</v>
      </c>
      <c r="M151" s="78">
        <f t="shared" si="39"/>
        <v>1.2</v>
      </c>
      <c r="N151" s="80">
        <f t="shared" si="40"/>
        <v>1.7</v>
      </c>
      <c r="O151" s="92">
        <f>IF(AND('Indicator Data'!AK154="No data",'Indicator Data'!AL154="No data"),0,SUM('Indicator Data'!AK154:AM154)/1000)</f>
        <v>32.567999999999998</v>
      </c>
      <c r="P151" s="77">
        <f t="shared" si="41"/>
        <v>5</v>
      </c>
      <c r="Q151" s="81">
        <f>O151*1000/'Indicator Data'!BC154</f>
        <v>4.6378178673898516E-3</v>
      </c>
      <c r="R151" s="77">
        <f t="shared" si="42"/>
        <v>4.7</v>
      </c>
      <c r="S151" s="82">
        <f t="shared" si="43"/>
        <v>4.9000000000000004</v>
      </c>
      <c r="T151" s="77">
        <f>IF('Indicator Data'!AB154="No data","x",ROUND(IF('Indicator Data'!AB154&gt;T$195,10,IF('Indicator Data'!AB154&lt;T$194,0,10-(T$195-'Indicator Data'!AB154)/(T$195-T$194)*10)),1))</f>
        <v>0.2</v>
      </c>
      <c r="U151" s="77">
        <f>IF('Indicator Data'!AA154="No data","x",ROUND(IF('Indicator Data'!AA154&gt;U$195,10,IF('Indicator Data'!AA154&lt;U$194,0,10-(U$195-'Indicator Data'!AA154)/(U$195-U$194)*10)),1))</f>
        <v>0.3</v>
      </c>
      <c r="V151" s="77" t="str">
        <f>IF('Indicator Data'!AE154="No data","x",ROUND(IF('Indicator Data'!AE154&gt;V$195,10,IF('Indicator Data'!AE154&lt;V$194,0,10-(V$195-'Indicator Data'!AE154)/(V$195-V$194)*10)),1))</f>
        <v>x</v>
      </c>
      <c r="W151" s="78">
        <f t="shared" si="34"/>
        <v>0.3</v>
      </c>
      <c r="X151" s="77">
        <f>IF('Indicator Data'!W154="No data","x",ROUND(IF('Indicator Data'!W154&gt;X$195,10,IF('Indicator Data'!W154&lt;X$194,0,10-(X$195-'Indicator Data'!W154)/(X$195-X$194)*10)),1))</f>
        <v>0.4</v>
      </c>
      <c r="Y151" s="77">
        <f>IF('Indicator Data'!X154="No data","x",ROUND(IF('Indicator Data'!X154&gt;Y$195,10,IF('Indicator Data'!X154&lt;Y$194,0,10-(Y$195-'Indicator Data'!X154)/(Y$195-Y$194)*10)),1))</f>
        <v>0.4</v>
      </c>
      <c r="Z151" s="78">
        <f t="shared" si="44"/>
        <v>0.4</v>
      </c>
      <c r="AA151" s="92">
        <f>('Indicator Data'!AJ154+'Indicator Data'!AI154*0.5+'Indicator Data'!AH154*0.25)/1000</f>
        <v>2.1052499999999998</v>
      </c>
      <c r="AB151" s="83">
        <f>AA151*1000/'Indicator Data'!BC154</f>
        <v>2.9979630512535268E-4</v>
      </c>
      <c r="AC151" s="78">
        <f t="shared" si="45"/>
        <v>0</v>
      </c>
      <c r="AD151" s="77">
        <f>IF('Indicator Data'!AN154="No data","x",ROUND(IF('Indicator Data'!AN154&lt;$AD$194,10,IF('Indicator Data'!AN154&gt;$AD$195,0,($AD$195-'Indicator Data'!AN154)/($AD$195-$AD$194)*10)),1))</f>
        <v>5.3</v>
      </c>
      <c r="AE151" s="77">
        <f>IF('Indicator Data'!AO154="No data","x",ROUND(IF('Indicator Data'!AO154&gt;$AE$195,10,IF('Indicator Data'!AO154&lt;$AE$194,0,10-($AE$195-'Indicator Data'!AO154)/($AE$195-$AE$194)*10)),1))</f>
        <v>0.2</v>
      </c>
      <c r="AF151" s="84">
        <f>IF('Indicator Data'!AP154="No data","x",ROUND(IF('Indicator Data'!AP154&gt;$AF$195,10,IF('Indicator Data'!AP154&lt;$AF$194,0,10-($AF$195-'Indicator Data'!AP154)/($AF$195-$AF$194)*10)),1))</f>
        <v>3.3</v>
      </c>
      <c r="AG151" s="84">
        <f>IF('Indicator Data'!AQ154="No data","x",ROUND(IF('Indicator Data'!AQ154&gt;$AG$195,10,IF('Indicator Data'!AQ154&lt;$AG$194,0,10-($AG$195-'Indicator Data'!AQ154)/($AG$195-$AG$194)*10)),1))</f>
        <v>4.3</v>
      </c>
      <c r="AH151" s="77">
        <f t="shared" si="46"/>
        <v>3.5</v>
      </c>
      <c r="AI151" s="78">
        <f t="shared" si="47"/>
        <v>3</v>
      </c>
      <c r="AJ151" s="85">
        <f t="shared" si="48"/>
        <v>1</v>
      </c>
      <c r="AK151" s="86">
        <f t="shared" si="35"/>
        <v>3.2</v>
      </c>
    </row>
    <row r="152" spans="1:37" s="4" customFormat="1" x14ac:dyDescent="0.25">
      <c r="A152" s="131" t="s">
        <v>282</v>
      </c>
      <c r="B152" s="63" t="s">
        <v>281</v>
      </c>
      <c r="C152" s="77">
        <f>ROUND(IF('Indicator Data'!Q155="No data",IF((0.1233*LN('Indicator Data'!BB155)-0.4559)&gt;C$195,0,IF((0.1233*LN('Indicator Data'!BB155)-0.4559)&lt;C$194,10,(C$195-(0.1233*LN('Indicator Data'!BB155)-0.4559))/(C$195-C$194)*10)),IF('Indicator Data'!Q155&gt;C$195,0,IF('Indicator Data'!Q155&lt;C$194,10,(C$195-'Indicator Data'!Q155)/(C$195-C$194)*10))),1)</f>
        <v>2.6</v>
      </c>
      <c r="D152" s="77" t="str">
        <f>IF('Indicator Data'!R155="No data","x",ROUND((IF(LOG('Indicator Data'!R155*1000)&gt;D$195,10,IF(LOG('Indicator Data'!R155*1000)&lt;D$194,0,10-(D$195-LOG('Indicator Data'!R155*1000))/(D$195-D$194)*10))),1))</f>
        <v>x</v>
      </c>
      <c r="E152" s="78">
        <f t="shared" si="36"/>
        <v>2.6</v>
      </c>
      <c r="F152" s="77" t="str">
        <f>IF('Indicator Data'!AF155="No data","x",ROUND(IF('Indicator Data'!AF155&gt;F$195,10,IF('Indicator Data'!AF155&lt;F$194,0,10-(F$195-'Indicator Data'!AF155)/(F$195-F$194)*10)),1))</f>
        <v>x</v>
      </c>
      <c r="G152" s="77">
        <f>IF('Indicator Data'!AG155="No data","x",ROUND(IF('Indicator Data'!AG155&gt;G$195,10,IF('Indicator Data'!AG155&lt;G$194,0,10-(G$195-'Indicator Data'!AG155)/(G$195-G$194)*10)),1))</f>
        <v>4.4000000000000004</v>
      </c>
      <c r="H152" s="78">
        <f t="shared" si="37"/>
        <v>4.4000000000000004</v>
      </c>
      <c r="I152" s="79">
        <f>SUM(IF('Indicator Data'!S155=0,0,'Indicator Data'!S155/1000000),SUM('Indicator Data'!T155:U155))</f>
        <v>-5.47</v>
      </c>
      <c r="J152" s="79">
        <f>I152/'Indicator Data'!BC155*1000000</f>
        <v>-57.072503990901787</v>
      </c>
      <c r="K152" s="77">
        <f t="shared" si="38"/>
        <v>0</v>
      </c>
      <c r="L152" s="77">
        <f>IF('Indicator Data'!V155="No data","x",ROUND(IF('Indicator Data'!V155&gt;L$195,10,IF('Indicator Data'!V155&lt;L$194,0,10-(L$195-'Indicator Data'!V155)/(L$195-L$194)*10)),1))</f>
        <v>0.3</v>
      </c>
      <c r="M152" s="78">
        <f t="shared" si="39"/>
        <v>0.2</v>
      </c>
      <c r="N152" s="80">
        <f t="shared" si="40"/>
        <v>2.5</v>
      </c>
      <c r="O152" s="92">
        <f>IF(AND('Indicator Data'!AK155="No data",'Indicator Data'!AL155="No data"),0,SUM('Indicator Data'!AK155:AM155)/1000)</f>
        <v>0</v>
      </c>
      <c r="P152" s="77">
        <f t="shared" si="41"/>
        <v>0</v>
      </c>
      <c r="Q152" s="81">
        <f>O152*1000/'Indicator Data'!BC155</f>
        <v>0</v>
      </c>
      <c r="R152" s="77">
        <f t="shared" si="42"/>
        <v>0</v>
      </c>
      <c r="S152" s="82">
        <f t="shared" si="43"/>
        <v>0</v>
      </c>
      <c r="T152" s="77" t="str">
        <f>IF('Indicator Data'!AB155="No data","x",ROUND(IF('Indicator Data'!AB155&gt;T$195,10,IF('Indicator Data'!AB155&lt;T$194,0,10-(T$195-'Indicator Data'!AB155)/(T$195-T$194)*10)),1))</f>
        <v>x</v>
      </c>
      <c r="U152" s="77">
        <f>IF('Indicator Data'!AA155="No data","x",ROUND(IF('Indicator Data'!AA155&gt;U$195,10,IF('Indicator Data'!AA155&lt;U$194,0,10-(U$195-'Indicator Data'!AA155)/(U$195-U$194)*10)),1))</f>
        <v>0.3</v>
      </c>
      <c r="V152" s="77" t="str">
        <f>IF('Indicator Data'!AE155="No data","x",ROUND(IF('Indicator Data'!AE155&gt;V$195,10,IF('Indicator Data'!AE155&lt;V$194,0,10-(V$195-'Indicator Data'!AE155)/(V$195-V$194)*10)),1))</f>
        <v>x</v>
      </c>
      <c r="W152" s="78">
        <f t="shared" si="34"/>
        <v>0.3</v>
      </c>
      <c r="X152" s="77">
        <f>IF('Indicator Data'!W155="No data","x",ROUND(IF('Indicator Data'!W155&gt;X$195,10,IF('Indicator Data'!W155&lt;X$194,0,10-(X$195-'Indicator Data'!W155)/(X$195-X$194)*10)),1))</f>
        <v>1.1000000000000001</v>
      </c>
      <c r="Y152" s="77">
        <f>IF('Indicator Data'!X155="No data","x",ROUND(IF('Indicator Data'!X155&gt;Y$195,10,IF('Indicator Data'!X155&lt;Y$194,0,10-(Y$195-'Indicator Data'!X155)/(Y$195-Y$194)*10)),1))</f>
        <v>0.8</v>
      </c>
      <c r="Z152" s="78">
        <f t="shared" si="44"/>
        <v>1</v>
      </c>
      <c r="AA152" s="92">
        <f>('Indicator Data'!AJ155+'Indicator Data'!AI155*0.5+'Indicator Data'!AH155*0.25)/1000</f>
        <v>6.3250000000000001E-2</v>
      </c>
      <c r="AB152" s="83">
        <f>AA152*1000/'Indicator Data'!BC155</f>
        <v>6.5993343280156089E-4</v>
      </c>
      <c r="AC152" s="78">
        <f t="shared" si="45"/>
        <v>0.1</v>
      </c>
      <c r="AD152" s="77">
        <f>IF('Indicator Data'!AN155="No data","x",ROUND(IF('Indicator Data'!AN155&lt;$AD$194,10,IF('Indicator Data'!AN155&gt;$AD$195,0,($AD$195-'Indicator Data'!AN155)/($AD$195-$AD$194)*10)),1))</f>
        <v>6.7</v>
      </c>
      <c r="AE152" s="77">
        <f>IF('Indicator Data'!AO155="No data","x",ROUND(IF('Indicator Data'!AO155&gt;$AE$195,10,IF('Indicator Data'!AO155&lt;$AE$194,0,10-($AE$195-'Indicator Data'!AO155)/($AE$195-$AE$194)*10)),1))</f>
        <v>0.1</v>
      </c>
      <c r="AF152" s="84">
        <f>IF('Indicator Data'!AP155="No data","x",ROUND(IF('Indicator Data'!AP155&gt;$AF$195,10,IF('Indicator Data'!AP155&lt;$AF$194,0,10-($AF$195-'Indicator Data'!AP155)/($AF$195-$AF$194)*10)),1))</f>
        <v>6.3</v>
      </c>
      <c r="AG152" s="84">
        <f>IF('Indicator Data'!AQ155="No data","x",ROUND(IF('Indicator Data'!AQ155&gt;$AG$195,10,IF('Indicator Data'!AQ155&lt;$AG$194,0,10-($AG$195-'Indicator Data'!AQ155)/($AG$195-$AG$194)*10)),1))</f>
        <v>3.6</v>
      </c>
      <c r="AH152" s="77">
        <f t="shared" si="46"/>
        <v>5.8</v>
      </c>
      <c r="AI152" s="78">
        <f t="shared" si="47"/>
        <v>4.2</v>
      </c>
      <c r="AJ152" s="85">
        <f t="shared" si="48"/>
        <v>1.6</v>
      </c>
      <c r="AK152" s="86">
        <f t="shared" si="35"/>
        <v>0.8</v>
      </c>
    </row>
    <row r="153" spans="1:37" s="4" customFormat="1" x14ac:dyDescent="0.25">
      <c r="A153" s="131" t="s">
        <v>284</v>
      </c>
      <c r="B153" s="63" t="s">
        <v>283</v>
      </c>
      <c r="C153" s="77">
        <f>ROUND(IF('Indicator Data'!Q156="No data",IF((0.1233*LN('Indicator Data'!BB156)-0.4559)&gt;C$195,0,IF((0.1233*LN('Indicator Data'!BB156)-0.4559)&lt;C$194,10,(C$195-(0.1233*LN('Indicator Data'!BB156)-0.4559))/(C$195-C$194)*10)),IF('Indicator Data'!Q156&gt;C$195,0,IF('Indicator Data'!Q156&lt;C$194,10,(C$195-'Indicator Data'!Q156)/(C$195-C$194)*10))),1)</f>
        <v>8.1999999999999993</v>
      </c>
      <c r="D153" s="77">
        <f>IF('Indicator Data'!R156="No data","x",ROUND((IF(LOG('Indicator Data'!R156*1000)&gt;D$195,10,IF(LOG('Indicator Data'!R156*1000)&lt;D$194,0,10-(D$195-LOG('Indicator Data'!R156*1000))/(D$195-D$194)*10))),1))</f>
        <v>9.6999999999999993</v>
      </c>
      <c r="E153" s="78">
        <f t="shared" si="36"/>
        <v>9.1</v>
      </c>
      <c r="F153" s="77">
        <f>IF('Indicator Data'!AF156="No data","x",ROUND(IF('Indicator Data'!AF156&gt;F$195,10,IF('Indicator Data'!AF156&lt;F$194,0,10-(F$195-'Indicator Data'!AF156)/(F$195-F$194)*10)),1))</f>
        <v>8.6999999999999993</v>
      </c>
      <c r="G153" s="77">
        <f>IF('Indicator Data'!AG156="No data","x",ROUND(IF('Indicator Data'!AG156&gt;G$195,10,IF('Indicator Data'!AG156&lt;G$194,0,10-(G$195-'Indicator Data'!AG156)/(G$195-G$194)*10)),1))</f>
        <v>2.2000000000000002</v>
      </c>
      <c r="H153" s="78">
        <f t="shared" si="37"/>
        <v>5.5</v>
      </c>
      <c r="I153" s="79">
        <f>SUM(IF('Indicator Data'!S156=0,0,'Indicator Data'!S156/1000000),SUM('Indicator Data'!T156:U156))</f>
        <v>977.03088600000012</v>
      </c>
      <c r="J153" s="79">
        <f>I153/'Indicator Data'!BC156*1000000</f>
        <v>129.28456764214107</v>
      </c>
      <c r="K153" s="77">
        <f t="shared" si="38"/>
        <v>2.6</v>
      </c>
      <c r="L153" s="77">
        <f>IF('Indicator Data'!V156="No data","x",ROUND(IF('Indicator Data'!V156&gt;L$195,10,IF('Indicator Data'!V156&lt;L$194,0,10-(L$195-'Indicator Data'!V156)/(L$195-L$194)*10)),1))</f>
        <v>10</v>
      </c>
      <c r="M153" s="78">
        <f t="shared" si="39"/>
        <v>6.3</v>
      </c>
      <c r="N153" s="80">
        <f t="shared" si="40"/>
        <v>7.5</v>
      </c>
      <c r="O153" s="92">
        <f>IF(AND('Indicator Data'!AK156="No data",'Indicator Data'!AL156="No data"),0,SUM('Indicator Data'!AK156:AM156)/1000)</f>
        <v>0.67900000000000005</v>
      </c>
      <c r="P153" s="77">
        <f t="shared" si="41"/>
        <v>0</v>
      </c>
      <c r="Q153" s="81">
        <f>O153*1000/'Indicator Data'!BC156</f>
        <v>8.984794921725102E-5</v>
      </c>
      <c r="R153" s="77">
        <f t="shared" si="42"/>
        <v>1.8</v>
      </c>
      <c r="S153" s="82">
        <f t="shared" si="43"/>
        <v>0.9</v>
      </c>
      <c r="T153" s="77">
        <f>IF('Indicator Data'!AB156="No data","x",ROUND(IF('Indicator Data'!AB156&gt;T$195,10,IF('Indicator Data'!AB156&lt;T$194,0,10-(T$195-'Indicator Data'!AB156)/(T$195-T$194)*10)),1))</f>
        <v>3.4</v>
      </c>
      <c r="U153" s="77">
        <f>IF('Indicator Data'!AA156="No data","x",ROUND(IF('Indicator Data'!AA156&gt;U$195,10,IF('Indicator Data'!AA156&lt;U$194,0,10-(U$195-'Indicator Data'!AA156)/(U$195-U$194)*10)),1))</f>
        <v>5.5</v>
      </c>
      <c r="V153" s="77">
        <f>IF('Indicator Data'!AE156="No data","x",ROUND(IF('Indicator Data'!AE156&gt;V$195,10,IF('Indicator Data'!AE156&lt;V$194,0,10-(V$195-'Indicator Data'!AE156)/(V$195-V$194)*10)),1))</f>
        <v>9.1</v>
      </c>
      <c r="W153" s="78">
        <f t="shared" si="34"/>
        <v>6</v>
      </c>
      <c r="X153" s="77">
        <f>IF('Indicator Data'!W156="No data","x",ROUND(IF('Indicator Data'!W156&gt;X$195,10,IF('Indicator Data'!W156&lt;X$194,0,10-(X$195-'Indicator Data'!W156)/(X$195-X$194)*10)),1))</f>
        <v>8.6999999999999993</v>
      </c>
      <c r="Y153" s="77">
        <f>IF('Indicator Data'!X156="No data","x",ROUND(IF('Indicator Data'!X156&gt;Y$195,10,IF('Indicator Data'!X156&lt;Y$194,0,10-(Y$195-'Indicator Data'!X156)/(Y$195-Y$194)*10)),1))</f>
        <v>4</v>
      </c>
      <c r="Z153" s="78">
        <f t="shared" si="44"/>
        <v>6.4</v>
      </c>
      <c r="AA153" s="92">
        <f>('Indicator Data'!AJ156+'Indicator Data'!AI156*0.5+'Indicator Data'!AH156*0.25)/1000</f>
        <v>5.9580000000000002</v>
      </c>
      <c r="AB153" s="83">
        <f>AA153*1000/'Indicator Data'!BC156</f>
        <v>7.8838598149688003E-4</v>
      </c>
      <c r="AC153" s="78">
        <f t="shared" si="45"/>
        <v>0.1</v>
      </c>
      <c r="AD153" s="77">
        <f>IF('Indicator Data'!AN156="No data","x",ROUND(IF('Indicator Data'!AN156&lt;$AD$194,10,IF('Indicator Data'!AN156&gt;$AD$195,0,($AD$195-'Indicator Data'!AN156)/($AD$195-$AD$194)*10)),1))</f>
        <v>6</v>
      </c>
      <c r="AE153" s="77">
        <f>IF('Indicator Data'!AO156="No data","x",ROUND(IF('Indicator Data'!AO156&gt;$AE$195,10,IF('Indicator Data'!AO156&lt;$AE$194,0,10-($AE$195-'Indicator Data'!AO156)/($AE$195-$AE$194)*10)),1))</f>
        <v>8.6</v>
      </c>
      <c r="AF153" s="84">
        <f>IF('Indicator Data'!AP156="No data","x",ROUND(IF('Indicator Data'!AP156&gt;$AF$195,10,IF('Indicator Data'!AP156&lt;$AF$194,0,10-($AF$195-'Indicator Data'!AP156)/($AF$195-$AF$194)*10)),1))</f>
        <v>6.5</v>
      </c>
      <c r="AG153" s="84">
        <f>IF('Indicator Data'!AQ156="No data","x",ROUND(IF('Indicator Data'!AQ156&gt;$AG$195,10,IF('Indicator Data'!AQ156&lt;$AG$194,0,10-($AG$195-'Indicator Data'!AQ156)/($AG$195-$AG$194)*10)),1))</f>
        <v>1.7</v>
      </c>
      <c r="AH153" s="77">
        <f t="shared" si="46"/>
        <v>5.5</v>
      </c>
      <c r="AI153" s="78">
        <f t="shared" si="47"/>
        <v>6.7</v>
      </c>
      <c r="AJ153" s="85">
        <f t="shared" si="48"/>
        <v>5.3</v>
      </c>
      <c r="AK153" s="86">
        <f t="shared" si="35"/>
        <v>3.4</v>
      </c>
    </row>
    <row r="154" spans="1:37" s="4" customFormat="1" x14ac:dyDescent="0.25">
      <c r="A154" s="131" t="s">
        <v>286</v>
      </c>
      <c r="B154" s="63" t="s">
        <v>285</v>
      </c>
      <c r="C154" s="77">
        <f>ROUND(IF('Indicator Data'!Q157="No data",IF((0.1233*LN('Indicator Data'!BB157)-0.4559)&gt;C$195,0,IF((0.1233*LN('Indicator Data'!BB157)-0.4559)&lt;C$194,10,(C$195-(0.1233*LN('Indicator Data'!BB157)-0.4559))/(C$195-C$194)*10)),IF('Indicator Data'!Q157&gt;C$195,0,IF('Indicator Data'!Q157&lt;C$194,10,(C$195-'Indicator Data'!Q157)/(C$195-C$194)*10))),1)</f>
        <v>0.4</v>
      </c>
      <c r="D154" s="77" t="str">
        <f>IF('Indicator Data'!R157="No data","x",ROUND((IF(LOG('Indicator Data'!R157*1000)&gt;D$195,10,IF(LOG('Indicator Data'!R157*1000)&lt;D$194,0,10-(D$195-LOG('Indicator Data'!R157*1000))/(D$195-D$194)*10))),1))</f>
        <v>x</v>
      </c>
      <c r="E154" s="78">
        <f t="shared" si="36"/>
        <v>0.4</v>
      </c>
      <c r="F154" s="77">
        <f>IF('Indicator Data'!AF157="No data","x",ROUND(IF('Indicator Data'!AF157&gt;F$195,10,IF('Indicator Data'!AF157&lt;F$194,0,10-(F$195-'Indicator Data'!AF157)/(F$195-F$194)*10)),1))</f>
        <v>0.9</v>
      </c>
      <c r="G154" s="77" t="str">
        <f>IF('Indicator Data'!AG157="No data","x",ROUND(IF('Indicator Data'!AG157&gt;G$195,10,IF('Indicator Data'!AG157&lt;G$194,0,10-(G$195-'Indicator Data'!AG157)/(G$195-G$194)*10)),1))</f>
        <v>x</v>
      </c>
      <c r="H154" s="78">
        <f t="shared" si="37"/>
        <v>0.9</v>
      </c>
      <c r="I154" s="79">
        <f>SUM(IF('Indicator Data'!S157=0,0,'Indicator Data'!S157/1000000),SUM('Indicator Data'!T157:U157))</f>
        <v>0</v>
      </c>
      <c r="J154" s="79">
        <f>I154/'Indicator Data'!BC157*1000000</f>
        <v>0</v>
      </c>
      <c r="K154" s="77">
        <f t="shared" si="38"/>
        <v>0</v>
      </c>
      <c r="L154" s="77" t="str">
        <f>IF('Indicator Data'!V157="No data","x",ROUND(IF('Indicator Data'!V157&gt;L$195,10,IF('Indicator Data'!V157&lt;L$194,0,10-(L$195-'Indicator Data'!V157)/(L$195-L$194)*10)),1))</f>
        <v>x</v>
      </c>
      <c r="M154" s="78">
        <f t="shared" si="39"/>
        <v>0</v>
      </c>
      <c r="N154" s="80">
        <f t="shared" si="40"/>
        <v>0.4</v>
      </c>
      <c r="O154" s="92">
        <f>IF(AND('Indicator Data'!AK157="No data",'Indicator Data'!AL157="No data"),0,SUM('Indicator Data'!AK157:AM157)/1000)</f>
        <v>0</v>
      </c>
      <c r="P154" s="77">
        <f t="shared" si="41"/>
        <v>0</v>
      </c>
      <c r="Q154" s="81">
        <f>O154*1000/'Indicator Data'!BC157</f>
        <v>0</v>
      </c>
      <c r="R154" s="77">
        <f t="shared" si="42"/>
        <v>0</v>
      </c>
      <c r="S154" s="82">
        <f t="shared" si="43"/>
        <v>0</v>
      </c>
      <c r="T154" s="77">
        <f>IF('Indicator Data'!AB157="No data","x",ROUND(IF('Indicator Data'!AB157&gt;T$195,10,IF('Indicator Data'!AB157&lt;T$194,0,10-(T$195-'Indicator Data'!AB157)/(T$195-T$194)*10)),1))</f>
        <v>0.3</v>
      </c>
      <c r="U154" s="77">
        <f>IF('Indicator Data'!AA157="No data","x",ROUND(IF('Indicator Data'!AA157&gt;U$195,10,IF('Indicator Data'!AA157&lt;U$194,0,10-(U$195-'Indicator Data'!AA157)/(U$195-U$194)*10)),1))</f>
        <v>0.9</v>
      </c>
      <c r="V154" s="77" t="str">
        <f>IF('Indicator Data'!AE157="No data","x",ROUND(IF('Indicator Data'!AE157&gt;V$195,10,IF('Indicator Data'!AE157&lt;V$194,0,10-(V$195-'Indicator Data'!AE157)/(V$195-V$194)*10)),1))</f>
        <v>x</v>
      </c>
      <c r="W154" s="78">
        <f t="shared" si="34"/>
        <v>0.6</v>
      </c>
      <c r="X154" s="77">
        <f>IF('Indicator Data'!W157="No data","x",ROUND(IF('Indicator Data'!W157&gt;X$195,10,IF('Indicator Data'!W157&lt;X$194,0,10-(X$195-'Indicator Data'!W157)/(X$195-X$194)*10)),1))</f>
        <v>0.2</v>
      </c>
      <c r="Y154" s="77" t="str">
        <f>IF('Indicator Data'!X157="No data","x",ROUND(IF('Indicator Data'!X157&gt;Y$195,10,IF('Indicator Data'!X157&lt;Y$194,0,10-(Y$195-'Indicator Data'!X157)/(Y$195-Y$194)*10)),1))</f>
        <v>x</v>
      </c>
      <c r="Z154" s="78">
        <f t="shared" si="44"/>
        <v>0.2</v>
      </c>
      <c r="AA154" s="92">
        <f>('Indicator Data'!AJ157+'Indicator Data'!AI157*0.5+'Indicator Data'!AH157*0.25)/1000</f>
        <v>3.26275</v>
      </c>
      <c r="AB154" s="83">
        <f>AA154*1000/'Indicator Data'!BC157</f>
        <v>5.8136188799756531E-4</v>
      </c>
      <c r="AC154" s="78">
        <f t="shared" si="45"/>
        <v>0.1</v>
      </c>
      <c r="AD154" s="77">
        <f>IF('Indicator Data'!AN157="No data","x",ROUND(IF('Indicator Data'!AN157&lt;$AD$194,10,IF('Indicator Data'!AN157&gt;$AD$195,0,($AD$195-'Indicator Data'!AN157)/($AD$195-$AD$194)*10)),1))</f>
        <v>3.1</v>
      </c>
      <c r="AE154" s="77">
        <f>IF('Indicator Data'!AO157="No data","x",ROUND(IF('Indicator Data'!AO157&gt;$AE$195,10,IF('Indicator Data'!AO157&lt;$AE$194,0,10-($AE$195-'Indicator Data'!AO157)/($AE$195-$AE$194)*10)),1))</f>
        <v>0</v>
      </c>
      <c r="AF154" s="84">
        <f>IF('Indicator Data'!AP157="No data","x",ROUND(IF('Indicator Data'!AP157&gt;$AF$195,10,IF('Indicator Data'!AP157&lt;$AF$194,0,10-($AF$195-'Indicator Data'!AP157)/($AF$195-$AF$194)*10)),1))</f>
        <v>0</v>
      </c>
      <c r="AG154" s="84">
        <f>IF('Indicator Data'!AQ157="No data","x",ROUND(IF('Indicator Data'!AQ157&gt;$AG$195,10,IF('Indicator Data'!AQ157&lt;$AG$194,0,10-($AG$195-'Indicator Data'!AQ157)/($AG$195-$AG$194)*10)),1))</f>
        <v>2</v>
      </c>
      <c r="AH154" s="77">
        <f t="shared" si="46"/>
        <v>0.4</v>
      </c>
      <c r="AI154" s="78">
        <f t="shared" si="47"/>
        <v>1.2</v>
      </c>
      <c r="AJ154" s="85">
        <f t="shared" si="48"/>
        <v>0.5</v>
      </c>
      <c r="AK154" s="86">
        <f t="shared" si="35"/>
        <v>0.3</v>
      </c>
    </row>
    <row r="155" spans="1:37" s="4" customFormat="1" x14ac:dyDescent="0.25">
      <c r="A155" s="131" t="s">
        <v>288</v>
      </c>
      <c r="B155" s="63" t="s">
        <v>287</v>
      </c>
      <c r="C155" s="77">
        <f>ROUND(IF('Indicator Data'!Q158="No data",IF((0.1233*LN('Indicator Data'!BB158)-0.4559)&gt;C$195,0,IF((0.1233*LN('Indicator Data'!BB158)-0.4559)&lt;C$194,10,(C$195-(0.1233*LN('Indicator Data'!BB158)-0.4559))/(C$195-C$194)*10)),IF('Indicator Data'!Q158&gt;C$195,0,IF('Indicator Data'!Q158&lt;C$194,10,(C$195-'Indicator Data'!Q158)/(C$195-C$194)*10))),1)</f>
        <v>1.6</v>
      </c>
      <c r="D155" s="77" t="str">
        <f>IF('Indicator Data'!R158="No data","x",ROUND((IF(LOG('Indicator Data'!R158*1000)&gt;D$195,10,IF(LOG('Indicator Data'!R158*1000)&lt;D$194,0,10-(D$195-LOG('Indicator Data'!R158*1000))/(D$195-D$194)*10))),1))</f>
        <v>x</v>
      </c>
      <c r="E155" s="78">
        <f t="shared" si="36"/>
        <v>1.6</v>
      </c>
      <c r="F155" s="77">
        <f>IF('Indicator Data'!AF158="No data","x",ROUND(IF('Indicator Data'!AF158&gt;F$195,10,IF('Indicator Data'!AF158&lt;F$194,0,10-(F$195-'Indicator Data'!AF158)/(F$195-F$194)*10)),1))</f>
        <v>2.4</v>
      </c>
      <c r="G155" s="77">
        <f>IF('Indicator Data'!AG158="No data","x",ROUND(IF('Indicator Data'!AG158&gt;G$195,10,IF('Indicator Data'!AG158&lt;G$194,0,10-(G$195-'Indicator Data'!AG158)/(G$195-G$194)*10)),1))</f>
        <v>0.3</v>
      </c>
      <c r="H155" s="78">
        <f t="shared" si="37"/>
        <v>1.4</v>
      </c>
      <c r="I155" s="79">
        <f>SUM(IF('Indicator Data'!S158=0,0,'Indicator Data'!S158/1000000),SUM('Indicator Data'!T158:U158))</f>
        <v>0</v>
      </c>
      <c r="J155" s="79">
        <f>I155/'Indicator Data'!BC158*1000000</f>
        <v>0</v>
      </c>
      <c r="K155" s="77">
        <f t="shared" si="38"/>
        <v>0</v>
      </c>
      <c r="L155" s="77" t="str">
        <f>IF('Indicator Data'!V158="No data","x",ROUND(IF('Indicator Data'!V158&gt;L$195,10,IF('Indicator Data'!V158&lt;L$194,0,10-(L$195-'Indicator Data'!V158)/(L$195-L$194)*10)),1))</f>
        <v>x</v>
      </c>
      <c r="M155" s="78">
        <f t="shared" si="39"/>
        <v>0</v>
      </c>
      <c r="N155" s="80">
        <f t="shared" si="40"/>
        <v>1.2</v>
      </c>
      <c r="O155" s="92">
        <f>IF(AND('Indicator Data'!AK158="No data",'Indicator Data'!AL158="No data"),0,SUM('Indicator Data'!AK158:AM158)/1000)</f>
        <v>0.92300000000000004</v>
      </c>
      <c r="P155" s="77">
        <f t="shared" si="41"/>
        <v>0</v>
      </c>
      <c r="Q155" s="81">
        <f>O155*1000/'Indicator Data'!BC158</f>
        <v>1.6967248614494553E-4</v>
      </c>
      <c r="R155" s="77">
        <f t="shared" si="42"/>
        <v>2.1</v>
      </c>
      <c r="S155" s="82">
        <f t="shared" si="43"/>
        <v>1.1000000000000001</v>
      </c>
      <c r="T155" s="77">
        <f>IF('Indicator Data'!AB158="No data","x",ROUND(IF('Indicator Data'!AB158&gt;T$195,10,IF('Indicator Data'!AB158&lt;T$194,0,10-(T$195-'Indicator Data'!AB158)/(T$195-T$194)*10)),1))</f>
        <v>0.2</v>
      </c>
      <c r="U155" s="77">
        <f>IF('Indicator Data'!AA158="No data","x",ROUND(IF('Indicator Data'!AA158&gt;U$195,10,IF('Indicator Data'!AA158&lt;U$194,0,10-(U$195-'Indicator Data'!AA158)/(U$195-U$194)*10)),1))</f>
        <v>0.1</v>
      </c>
      <c r="V155" s="77" t="str">
        <f>IF('Indicator Data'!AE158="No data","x",ROUND(IF('Indicator Data'!AE158&gt;V$195,10,IF('Indicator Data'!AE158&lt;V$194,0,10-(V$195-'Indicator Data'!AE158)/(V$195-V$194)*10)),1))</f>
        <v>x</v>
      </c>
      <c r="W155" s="78">
        <f t="shared" si="34"/>
        <v>0.2</v>
      </c>
      <c r="X155" s="77">
        <f>IF('Indicator Data'!W158="No data","x",ROUND(IF('Indicator Data'!W158&gt;X$195,10,IF('Indicator Data'!W158&lt;X$194,0,10-(X$195-'Indicator Data'!W158)/(X$195-X$194)*10)),1))</f>
        <v>0.5</v>
      </c>
      <c r="Y155" s="77" t="str">
        <f>IF('Indicator Data'!X158="No data","x",ROUND(IF('Indicator Data'!X158&gt;Y$195,10,IF('Indicator Data'!X158&lt;Y$194,0,10-(Y$195-'Indicator Data'!X158)/(Y$195-Y$194)*10)),1))</f>
        <v>x</v>
      </c>
      <c r="Z155" s="78">
        <f t="shared" si="44"/>
        <v>0.5</v>
      </c>
      <c r="AA155" s="92">
        <f>('Indicator Data'!AJ158+'Indicator Data'!AI158*0.5+'Indicator Data'!AH158*0.25)/1000</f>
        <v>0</v>
      </c>
      <c r="AB155" s="83">
        <f>AA155*1000/'Indicator Data'!BC158</f>
        <v>0</v>
      </c>
      <c r="AC155" s="78">
        <f t="shared" si="45"/>
        <v>0</v>
      </c>
      <c r="AD155" s="77">
        <f>IF('Indicator Data'!AN158="No data","x",ROUND(IF('Indicator Data'!AN158&lt;$AD$194,10,IF('Indicator Data'!AN158&gt;$AD$195,0,($AD$195-'Indicator Data'!AN158)/($AD$195-$AD$194)*10)),1))</f>
        <v>4.3</v>
      </c>
      <c r="AE155" s="77">
        <f>IF('Indicator Data'!AO158="No data","x",ROUND(IF('Indicator Data'!AO158&gt;$AE$195,10,IF('Indicator Data'!AO158&lt;$AE$194,0,10-($AE$195-'Indicator Data'!AO158)/($AE$195-$AE$194)*10)),1))</f>
        <v>0</v>
      </c>
      <c r="AF155" s="84">
        <f>IF('Indicator Data'!AP158="No data","x",ROUND(IF('Indicator Data'!AP158&gt;$AF$195,10,IF('Indicator Data'!AP158&lt;$AF$194,0,10-($AF$195-'Indicator Data'!AP158)/($AF$195-$AF$194)*10)),1))</f>
        <v>1.8</v>
      </c>
      <c r="AG155" s="84">
        <f>IF('Indicator Data'!AQ158="No data","x",ROUND(IF('Indicator Data'!AQ158&gt;$AG$195,10,IF('Indicator Data'!AQ158&lt;$AG$194,0,10-($AG$195-'Indicator Data'!AQ158)/($AG$195-$AG$194)*10)),1))</f>
        <v>4.5999999999999996</v>
      </c>
      <c r="AH155" s="77">
        <f t="shared" si="46"/>
        <v>2.4</v>
      </c>
      <c r="AI155" s="78">
        <f t="shared" si="47"/>
        <v>2.2000000000000002</v>
      </c>
      <c r="AJ155" s="85">
        <f t="shared" si="48"/>
        <v>0.8</v>
      </c>
      <c r="AK155" s="86">
        <f t="shared" si="35"/>
        <v>1</v>
      </c>
    </row>
    <row r="156" spans="1:37" s="4" customFormat="1" x14ac:dyDescent="0.25">
      <c r="A156" s="131" t="s">
        <v>290</v>
      </c>
      <c r="B156" s="63" t="s">
        <v>289</v>
      </c>
      <c r="C156" s="77">
        <f>ROUND(IF('Indicator Data'!Q159="No data",IF((0.1233*LN('Indicator Data'!BB159)-0.4559)&gt;C$195,0,IF((0.1233*LN('Indicator Data'!BB159)-0.4559)&lt;C$194,10,(C$195-(0.1233*LN('Indicator Data'!BB159)-0.4559))/(C$195-C$194)*10)),IF('Indicator Data'!Q159&gt;C$195,0,IF('Indicator Data'!Q159&lt;C$194,10,(C$195-'Indicator Data'!Q159)/(C$195-C$194)*10))),1)</f>
        <v>0.9</v>
      </c>
      <c r="D156" s="77" t="str">
        <f>IF('Indicator Data'!R159="No data","x",ROUND((IF(LOG('Indicator Data'!R159*1000)&gt;D$195,10,IF(LOG('Indicator Data'!R159*1000)&lt;D$194,0,10-(D$195-LOG('Indicator Data'!R159*1000))/(D$195-D$194)*10))),1))</f>
        <v>x</v>
      </c>
      <c r="E156" s="78">
        <f t="shared" si="36"/>
        <v>0.9</v>
      </c>
      <c r="F156" s="77">
        <f>IF('Indicator Data'!AF159="No data","x",ROUND(IF('Indicator Data'!AF159&gt;F$195,10,IF('Indicator Data'!AF159&lt;F$194,0,10-(F$195-'Indicator Data'!AF159)/(F$195-F$194)*10)),1))</f>
        <v>0.7</v>
      </c>
      <c r="G156" s="77">
        <f>IF('Indicator Data'!AG159="No data","x",ROUND(IF('Indicator Data'!AG159&gt;G$195,10,IF('Indicator Data'!AG159&lt;G$194,0,10-(G$195-'Indicator Data'!AG159)/(G$195-G$194)*10)),1))</f>
        <v>0.1</v>
      </c>
      <c r="H156" s="78">
        <f t="shared" si="37"/>
        <v>0.4</v>
      </c>
      <c r="I156" s="79">
        <f>SUM(IF('Indicator Data'!S159=0,0,'Indicator Data'!S159/1000000),SUM('Indicator Data'!T159:U159))</f>
        <v>1.8610340000000001</v>
      </c>
      <c r="J156" s="79">
        <f>I156/'Indicator Data'!BC159*1000000</f>
        <v>0.90046488493033505</v>
      </c>
      <c r="K156" s="77">
        <f t="shared" si="38"/>
        <v>0</v>
      </c>
      <c r="L156" s="77" t="str">
        <f>IF('Indicator Data'!V159="No data","x",ROUND(IF('Indicator Data'!V159&gt;L$195,10,IF('Indicator Data'!V159&lt;L$194,0,10-(L$195-'Indicator Data'!V159)/(L$195-L$194)*10)),1))</f>
        <v>x</v>
      </c>
      <c r="M156" s="78">
        <f t="shared" si="39"/>
        <v>0</v>
      </c>
      <c r="N156" s="80">
        <f t="shared" si="40"/>
        <v>0.6</v>
      </c>
      <c r="O156" s="92">
        <f>IF(AND('Indicator Data'!AK159="No data",'Indicator Data'!AL159="No data"),0,SUM('Indicator Data'!AK159:AM159)/1000)</f>
        <v>0.61399999999999999</v>
      </c>
      <c r="P156" s="77">
        <f t="shared" si="41"/>
        <v>0</v>
      </c>
      <c r="Q156" s="81">
        <f>O156*1000/'Indicator Data'!BC159</f>
        <v>2.9708508245804521E-4</v>
      </c>
      <c r="R156" s="77">
        <f t="shared" si="42"/>
        <v>2.4</v>
      </c>
      <c r="S156" s="82">
        <f t="shared" si="43"/>
        <v>1.2</v>
      </c>
      <c r="T156" s="77">
        <f>IF('Indicator Data'!AB159="No data","x",ROUND(IF('Indicator Data'!AB159&gt;T$195,10,IF('Indicator Data'!AB159&lt;T$194,0,10-(T$195-'Indicator Data'!AB159)/(T$195-T$194)*10)),1))</f>
        <v>0.2</v>
      </c>
      <c r="U156" s="77">
        <f>IF('Indicator Data'!AA159="No data","x",ROUND(IF('Indicator Data'!AA159&gt;U$195,10,IF('Indicator Data'!AA159&lt;U$194,0,10-(U$195-'Indicator Data'!AA159)/(U$195-U$194)*10)),1))</f>
        <v>0.1</v>
      </c>
      <c r="V156" s="77" t="str">
        <f>IF('Indicator Data'!AE159="No data","x",ROUND(IF('Indicator Data'!AE159&gt;V$195,10,IF('Indicator Data'!AE159&lt;V$194,0,10-(V$195-'Indicator Data'!AE159)/(V$195-V$194)*10)),1))</f>
        <v>x</v>
      </c>
      <c r="W156" s="78">
        <f t="shared" si="34"/>
        <v>0.2</v>
      </c>
      <c r="X156" s="77">
        <f>IF('Indicator Data'!W159="No data","x",ROUND(IF('Indicator Data'!W159&gt;X$195,10,IF('Indicator Data'!W159&lt;X$194,0,10-(X$195-'Indicator Data'!W159)/(X$195-X$194)*10)),1))</f>
        <v>0.2</v>
      </c>
      <c r="Y156" s="77" t="str">
        <f>IF('Indicator Data'!X159="No data","x",ROUND(IF('Indicator Data'!X159&gt;Y$195,10,IF('Indicator Data'!X159&lt;Y$194,0,10-(Y$195-'Indicator Data'!X159)/(Y$195-Y$194)*10)),1))</f>
        <v>x</v>
      </c>
      <c r="Z156" s="78">
        <f t="shared" si="44"/>
        <v>0.2</v>
      </c>
      <c r="AA156" s="92">
        <f>('Indicator Data'!AJ159+'Indicator Data'!AI159*0.5+'Indicator Data'!AH159*0.25)/1000</f>
        <v>0</v>
      </c>
      <c r="AB156" s="83">
        <f>AA156*1000/'Indicator Data'!BC159</f>
        <v>0</v>
      </c>
      <c r="AC156" s="78">
        <f t="shared" si="45"/>
        <v>0</v>
      </c>
      <c r="AD156" s="77">
        <f>IF('Indicator Data'!AN159="No data","x",ROUND(IF('Indicator Data'!AN159&lt;$AD$194,10,IF('Indicator Data'!AN159&gt;$AD$195,0,($AD$195-'Indicator Data'!AN159)/($AD$195-$AD$194)*10)),1))</f>
        <v>3.1</v>
      </c>
      <c r="AE156" s="77">
        <f>IF('Indicator Data'!AO159="No data","x",ROUND(IF('Indicator Data'!AO159&gt;$AE$195,10,IF('Indicator Data'!AO159&lt;$AE$194,0,10-($AE$195-'Indicator Data'!AO159)/($AE$195-$AE$194)*10)),1))</f>
        <v>0</v>
      </c>
      <c r="AF156" s="84">
        <f>IF('Indicator Data'!AP159="No data","x",ROUND(IF('Indicator Data'!AP159&gt;$AF$195,10,IF('Indicator Data'!AP159&lt;$AF$194,0,10-($AF$195-'Indicator Data'!AP159)/($AF$195-$AF$194)*10)),1))</f>
        <v>1.3</v>
      </c>
      <c r="AG156" s="84">
        <f>IF('Indicator Data'!AQ159="No data","x",ROUND(IF('Indicator Data'!AQ159&gt;$AG$195,10,IF('Indicator Data'!AQ159&lt;$AG$194,0,10-($AG$195-'Indicator Data'!AQ159)/($AG$195-$AG$194)*10)),1))</f>
        <v>4.7</v>
      </c>
      <c r="AH156" s="77">
        <f t="shared" si="46"/>
        <v>2</v>
      </c>
      <c r="AI156" s="78">
        <f t="shared" si="47"/>
        <v>1.7</v>
      </c>
      <c r="AJ156" s="85">
        <f t="shared" si="48"/>
        <v>0.5</v>
      </c>
      <c r="AK156" s="86">
        <f t="shared" si="35"/>
        <v>0.9</v>
      </c>
    </row>
    <row r="157" spans="1:37" s="4" customFormat="1" x14ac:dyDescent="0.25">
      <c r="A157" s="131" t="s">
        <v>292</v>
      </c>
      <c r="B157" s="63" t="s">
        <v>291</v>
      </c>
      <c r="C157" s="77">
        <f>ROUND(IF('Indicator Data'!Q160="No data",IF((0.1233*LN('Indicator Data'!BB160)-0.4559)&gt;C$195,0,IF((0.1233*LN('Indicator Data'!BB160)-0.4559)&lt;C$194,10,(C$195-(0.1233*LN('Indicator Data'!BB160)-0.4559))/(C$195-C$194)*10)),IF('Indicator Data'!Q160&gt;C$195,0,IF('Indicator Data'!Q160&lt;C$194,10,(C$195-'Indicator Data'!Q160)/(C$195-C$194)*10))),1)</f>
        <v>6.7</v>
      </c>
      <c r="D157" s="77" t="str">
        <f>IF('Indicator Data'!R160="No data","x",ROUND((IF(LOG('Indicator Data'!R160*1000)&gt;D$195,10,IF(LOG('Indicator Data'!R160*1000)&lt;D$194,0,10-(D$195-LOG('Indicator Data'!R160*1000))/(D$195-D$194)*10))),1))</f>
        <v>x</v>
      </c>
      <c r="E157" s="78">
        <f t="shared" si="36"/>
        <v>6.7</v>
      </c>
      <c r="F157" s="77" t="str">
        <f>IF('Indicator Data'!AF160="No data","x",ROUND(IF('Indicator Data'!AF160&gt;F$195,10,IF('Indicator Data'!AF160&lt;F$194,0,10-(F$195-'Indicator Data'!AF160)/(F$195-F$194)*10)),1))</f>
        <v>x</v>
      </c>
      <c r="G157" s="77">
        <f>IF('Indicator Data'!AG160="No data","x",ROUND(IF('Indicator Data'!AG160&gt;G$195,10,IF('Indicator Data'!AG160&lt;G$194,0,10-(G$195-'Indicator Data'!AG160)/(G$195-G$194)*10)),1))</f>
        <v>5.3</v>
      </c>
      <c r="H157" s="78">
        <f t="shared" si="37"/>
        <v>5.3</v>
      </c>
      <c r="I157" s="79">
        <f>SUM(IF('Indicator Data'!S160=0,0,'Indicator Data'!S160/1000000),SUM('Indicator Data'!T160:U160))</f>
        <v>318.44104499999997</v>
      </c>
      <c r="J157" s="79">
        <f>I157/'Indicator Data'!BC160*1000000</f>
        <v>520.88769316079504</v>
      </c>
      <c r="K157" s="77">
        <f t="shared" si="38"/>
        <v>10</v>
      </c>
      <c r="L157" s="77">
        <f>IF('Indicator Data'!V160="No data","x",ROUND(IF('Indicator Data'!V160&gt;L$195,10,IF('Indicator Data'!V160&lt;L$194,0,10-(L$195-'Indicator Data'!V160)/(L$195-L$194)*10)),1))</f>
        <v>10</v>
      </c>
      <c r="M157" s="78">
        <f t="shared" si="39"/>
        <v>10</v>
      </c>
      <c r="N157" s="80">
        <f t="shared" si="40"/>
        <v>7.2</v>
      </c>
      <c r="O157" s="92">
        <f>IF(AND('Indicator Data'!AK160="No data",'Indicator Data'!AL160="No data"),0,SUM('Indicator Data'!AK160:AM160)/1000)</f>
        <v>0</v>
      </c>
      <c r="P157" s="77">
        <f t="shared" si="41"/>
        <v>0</v>
      </c>
      <c r="Q157" s="81">
        <f>O157*1000/'Indicator Data'!BC160</f>
        <v>0</v>
      </c>
      <c r="R157" s="77">
        <f t="shared" si="42"/>
        <v>0</v>
      </c>
      <c r="S157" s="82">
        <f t="shared" si="43"/>
        <v>0</v>
      </c>
      <c r="T157" s="77" t="str">
        <f>IF('Indicator Data'!AB160="No data","x",ROUND(IF('Indicator Data'!AB160&gt;T$195,10,IF('Indicator Data'!AB160&lt;T$194,0,10-(T$195-'Indicator Data'!AB160)/(T$195-T$194)*10)),1))</f>
        <v>x</v>
      </c>
      <c r="U157" s="77">
        <f>IF('Indicator Data'!AA160="No data","x",ROUND(IF('Indicator Data'!AA160&gt;U$195,10,IF('Indicator Data'!AA160&lt;U$194,0,10-(U$195-'Indicator Data'!AA160)/(U$195-U$194)*10)),1))</f>
        <v>1.5</v>
      </c>
      <c r="V157" s="77">
        <f>IF('Indicator Data'!AE160="No data","x",ROUND(IF('Indicator Data'!AE160&gt;V$195,10,IF('Indicator Data'!AE160&lt;V$194,0,10-(V$195-'Indicator Data'!AE160)/(V$195-V$194)*10)),1))</f>
        <v>0.5</v>
      </c>
      <c r="W157" s="78">
        <f t="shared" si="34"/>
        <v>1</v>
      </c>
      <c r="X157" s="77">
        <f>IF('Indicator Data'!W160="No data","x",ROUND(IF('Indicator Data'!W160&gt;X$195,10,IF('Indicator Data'!W160&lt;X$194,0,10-(X$195-'Indicator Data'!W160)/(X$195-X$194)*10)),1))</f>
        <v>2</v>
      </c>
      <c r="Y157" s="77">
        <f>IF('Indicator Data'!X160="No data","x",ROUND(IF('Indicator Data'!X160&gt;Y$195,10,IF('Indicator Data'!X160&lt;Y$194,0,10-(Y$195-'Indicator Data'!X160)/(Y$195-Y$194)*10)),1))</f>
        <v>2.6</v>
      </c>
      <c r="Z157" s="78">
        <f t="shared" si="44"/>
        <v>2.2999999999999998</v>
      </c>
      <c r="AA157" s="92">
        <f>('Indicator Data'!AJ160+'Indicator Data'!AI160*0.5+'Indicator Data'!AH160*0.25)/1000</f>
        <v>2.7454999999999998</v>
      </c>
      <c r="AB157" s="83">
        <f>AA157*1000/'Indicator Data'!BC160</f>
        <v>4.490932258977366E-3</v>
      </c>
      <c r="AC157" s="78">
        <f t="shared" si="45"/>
        <v>0.4</v>
      </c>
      <c r="AD157" s="77">
        <f>IF('Indicator Data'!AN160="No data","x",ROUND(IF('Indicator Data'!AN160&lt;$AD$194,10,IF('Indicator Data'!AN160&gt;$AD$195,0,($AD$195-'Indicator Data'!AN160)/($AD$195-$AD$194)*10)),1))</f>
        <v>5.2</v>
      </c>
      <c r="AE157" s="77">
        <f>IF('Indicator Data'!AO160="No data","x",ROUND(IF('Indicator Data'!AO160&gt;$AE$195,10,IF('Indicator Data'!AO160&lt;$AE$194,0,10-($AE$195-'Indicator Data'!AO160)/($AE$195-$AE$194)*10)),1))</f>
        <v>3</v>
      </c>
      <c r="AF157" s="84" t="str">
        <f>IF('Indicator Data'!AP160="No data","x",ROUND(IF('Indicator Data'!AP160&gt;$AF$195,10,IF('Indicator Data'!AP160&lt;$AF$194,0,10-($AF$195-'Indicator Data'!AP160)/($AF$195-$AF$194)*10)),1))</f>
        <v>x</v>
      </c>
      <c r="AG157" s="84" t="str">
        <f>IF('Indicator Data'!AQ160="No data","x",ROUND(IF('Indicator Data'!AQ160&gt;$AG$195,10,IF('Indicator Data'!AQ160&lt;$AG$194,0,10-($AG$195-'Indicator Data'!AQ160)/($AG$195-$AG$194)*10)),1))</f>
        <v>x</v>
      </c>
      <c r="AH157" s="77" t="str">
        <f t="shared" si="46"/>
        <v>x</v>
      </c>
      <c r="AI157" s="78">
        <f t="shared" si="47"/>
        <v>4.0999999999999996</v>
      </c>
      <c r="AJ157" s="85">
        <f t="shared" si="48"/>
        <v>2.1</v>
      </c>
      <c r="AK157" s="86">
        <f t="shared" si="35"/>
        <v>1.1000000000000001</v>
      </c>
    </row>
    <row r="158" spans="1:37" s="4" customFormat="1" x14ac:dyDescent="0.25">
      <c r="A158" s="131" t="s">
        <v>294</v>
      </c>
      <c r="B158" s="63" t="s">
        <v>293</v>
      </c>
      <c r="C158" s="77">
        <f>ROUND(IF('Indicator Data'!Q161="No data",IF((0.1233*LN('Indicator Data'!BB161)-0.4559)&gt;C$195,0,IF((0.1233*LN('Indicator Data'!BB161)-0.4559)&lt;C$194,10,(C$195-(0.1233*LN('Indicator Data'!BB161)-0.4559))/(C$195-C$194)*10)),IF('Indicator Data'!Q161&gt;C$195,0,IF('Indicator Data'!Q161&lt;C$194,10,(C$195-'Indicator Data'!Q161)/(C$195-C$194)*10))),1)</f>
        <v>10</v>
      </c>
      <c r="D158" s="77">
        <f>IF('Indicator Data'!R161="No data","x",ROUND((IF(LOG('Indicator Data'!R161*1000)&gt;D$195,10,IF(LOG('Indicator Data'!R161*1000)&lt;D$194,0,10-(D$195-LOG('Indicator Data'!R161*1000))/(D$195-D$194)*10))),1))</f>
        <v>10</v>
      </c>
      <c r="E158" s="78">
        <f t="shared" si="36"/>
        <v>10</v>
      </c>
      <c r="F158" s="77">
        <f>IF('Indicator Data'!AF161="No data","x",ROUND(IF('Indicator Data'!AF161&gt;F$195,10,IF('Indicator Data'!AF161&lt;F$194,0,10-(F$195-'Indicator Data'!AF161)/(F$195-F$194)*10)),1))</f>
        <v>10</v>
      </c>
      <c r="G158" s="77" t="str">
        <f>IF('Indicator Data'!AG161="No data","x",ROUND(IF('Indicator Data'!AG161&gt;G$195,10,IF('Indicator Data'!AG161&lt;G$194,0,10-(G$195-'Indicator Data'!AG161)/(G$195-G$194)*10)),1))</f>
        <v>x</v>
      </c>
      <c r="H158" s="78">
        <f t="shared" si="37"/>
        <v>10</v>
      </c>
      <c r="I158" s="79">
        <f>SUM(IF('Indicator Data'!S161=0,0,'Indicator Data'!S161/1000000),SUM('Indicator Data'!T161:U161))</f>
        <v>4188.5805280000004</v>
      </c>
      <c r="J158" s="79">
        <f>I158/'Indicator Data'!BC161*1000000</f>
        <v>284.1155837437052</v>
      </c>
      <c r="K158" s="77">
        <f t="shared" si="38"/>
        <v>5.7</v>
      </c>
      <c r="L158" s="77">
        <f>IF('Indicator Data'!V161="No data","x",ROUND(IF('Indicator Data'!V161&gt;L$195,10,IF('Indicator Data'!V161&lt;L$194,0,10-(L$195-'Indicator Data'!V161)/(L$195-L$194)*10)),1))</f>
        <v>10</v>
      </c>
      <c r="M158" s="78">
        <f t="shared" si="39"/>
        <v>7.9</v>
      </c>
      <c r="N158" s="80">
        <f t="shared" si="40"/>
        <v>9.5</v>
      </c>
      <c r="O158" s="92">
        <f>IF(AND('Indicator Data'!AK161="No data",'Indicator Data'!AL161="No data"),0,SUM('Indicator Data'!AK161:AM161)/1000)</f>
        <v>1605.876</v>
      </c>
      <c r="P158" s="77">
        <f t="shared" si="41"/>
        <v>10</v>
      </c>
      <c r="Q158" s="81">
        <f>O158*1000/'Indicator Data'!BC161</f>
        <v>0.10892816650175821</v>
      </c>
      <c r="R158" s="77">
        <f t="shared" si="42"/>
        <v>10</v>
      </c>
      <c r="S158" s="82">
        <f t="shared" si="43"/>
        <v>10</v>
      </c>
      <c r="T158" s="77">
        <f>IF('Indicator Data'!AB161="No data","x",ROUND(IF('Indicator Data'!AB161&gt;T$195,10,IF('Indicator Data'!AB161&lt;T$194,0,10-(T$195-'Indicator Data'!AB161)/(T$195-T$194)*10)),1))</f>
        <v>0.8</v>
      </c>
      <c r="U158" s="77">
        <f>IF('Indicator Data'!AA161="No data","x",ROUND(IF('Indicator Data'!AA161&gt;U$195,10,IF('Indicator Data'!AA161&lt;U$194,0,10-(U$195-'Indicator Data'!AA161)/(U$195-U$194)*10)),1))</f>
        <v>4.9000000000000004</v>
      </c>
      <c r="V158" s="77">
        <f>IF('Indicator Data'!AE161="No data","x",ROUND(IF('Indicator Data'!AE161&gt;V$195,10,IF('Indicator Data'!AE161&lt;V$194,0,10-(V$195-'Indicator Data'!AE161)/(V$195-V$194)*10)),1))</f>
        <v>2.8</v>
      </c>
      <c r="W158" s="78">
        <f t="shared" si="34"/>
        <v>2.8</v>
      </c>
      <c r="X158" s="77">
        <f>IF('Indicator Data'!W161="No data","x",ROUND(IF('Indicator Data'!W161&gt;X$195,10,IF('Indicator Data'!W161&lt;X$194,0,10-(X$195-'Indicator Data'!W161)/(X$195-X$194)*10)),1))</f>
        <v>10</v>
      </c>
      <c r="Y158" s="77">
        <f>IF('Indicator Data'!X161="No data","x",ROUND(IF('Indicator Data'!X161&gt;Y$195,10,IF('Indicator Data'!X161&lt;Y$194,0,10-(Y$195-'Indicator Data'!X161)/(Y$195-Y$194)*10)),1))</f>
        <v>5.0999999999999996</v>
      </c>
      <c r="Z158" s="78">
        <f t="shared" si="44"/>
        <v>7.6</v>
      </c>
      <c r="AA158" s="92">
        <f>('Indicator Data'!AJ161+'Indicator Data'!AI161*0.5+'Indicator Data'!AH161*0.25)/1000</f>
        <v>680.10424999999998</v>
      </c>
      <c r="AB158" s="83">
        <f>AA158*1000/'Indicator Data'!BC161</f>
        <v>4.6132147801295612E-2</v>
      </c>
      <c r="AC158" s="78">
        <f t="shared" si="45"/>
        <v>4.5999999999999996</v>
      </c>
      <c r="AD158" s="77">
        <f>IF('Indicator Data'!AN161="No data","x",ROUND(IF('Indicator Data'!AN161&lt;$AD$194,10,IF('Indicator Data'!AN161&gt;$AD$195,0,($AD$195-'Indicator Data'!AN161)/($AD$195-$AD$194)*10)),1))</f>
        <v>8.3000000000000007</v>
      </c>
      <c r="AE158" s="77">
        <f>IF('Indicator Data'!AO161="No data","x",ROUND(IF('Indicator Data'!AO161&gt;$AE$195,10,IF('Indicator Data'!AO161&lt;$AE$194,0,10-($AE$195-'Indicator Data'!AO161)/($AE$195-$AE$194)*10)),1))</f>
        <v>7.9</v>
      </c>
      <c r="AF158" s="84" t="str">
        <f>IF('Indicator Data'!AP161="No data","x",ROUND(IF('Indicator Data'!AP161&gt;$AF$195,10,IF('Indicator Data'!AP161&lt;$AF$194,0,10-($AF$195-'Indicator Data'!AP161)/($AF$195-$AF$194)*10)),1))</f>
        <v>x</v>
      </c>
      <c r="AG158" s="84" t="str">
        <f>IF('Indicator Data'!AQ161="No data","x",ROUND(IF('Indicator Data'!AQ161&gt;$AG$195,10,IF('Indicator Data'!AQ161&lt;$AG$194,0,10-($AG$195-'Indicator Data'!AQ161)/($AG$195-$AG$194)*10)),1))</f>
        <v>x</v>
      </c>
      <c r="AH158" s="77" t="str">
        <f t="shared" si="46"/>
        <v>x</v>
      </c>
      <c r="AI158" s="78">
        <f t="shared" si="47"/>
        <v>8.1</v>
      </c>
      <c r="AJ158" s="85">
        <f t="shared" si="48"/>
        <v>6.2</v>
      </c>
      <c r="AK158" s="86">
        <f t="shared" si="35"/>
        <v>8.8000000000000007</v>
      </c>
    </row>
    <row r="159" spans="1:37" s="4" customFormat="1" x14ac:dyDescent="0.25">
      <c r="A159" s="131" t="s">
        <v>296</v>
      </c>
      <c r="B159" s="63" t="s">
        <v>295</v>
      </c>
      <c r="C159" s="77">
        <f>ROUND(IF('Indicator Data'!Q162="No data",IF((0.1233*LN('Indicator Data'!BB162)-0.4559)&gt;C$195,0,IF((0.1233*LN('Indicator Data'!BB162)-0.4559)&lt;C$194,10,(C$195-(0.1233*LN('Indicator Data'!BB162)-0.4559))/(C$195-C$194)*10)),IF('Indicator Data'!Q162&gt;C$195,0,IF('Indicator Data'!Q162&lt;C$194,10,(C$195-'Indicator Data'!Q162)/(C$195-C$194)*10))),1)</f>
        <v>4.4000000000000004</v>
      </c>
      <c r="D159" s="77">
        <f>IF('Indicator Data'!R162="No data","x",ROUND((IF(LOG('Indicator Data'!R162*1000)&gt;D$195,10,IF(LOG('Indicator Data'!R162*1000)&lt;D$194,0,10-(D$195-LOG('Indicator Data'!R162*1000))/(D$195-D$194)*10))),1))</f>
        <v>6</v>
      </c>
      <c r="E159" s="78">
        <f t="shared" si="36"/>
        <v>5.3</v>
      </c>
      <c r="F159" s="77">
        <f>IF('Indicator Data'!AF162="No data","x",ROUND(IF('Indicator Data'!AF162&gt;F$195,10,IF('Indicator Data'!AF162&lt;F$194,0,10-(F$195-'Indicator Data'!AF162)/(F$195-F$194)*10)),1))</f>
        <v>5.3</v>
      </c>
      <c r="G159" s="77">
        <f>IF('Indicator Data'!AG162="No data","x",ROUND(IF('Indicator Data'!AG162&gt;G$195,10,IF('Indicator Data'!AG162&lt;G$194,0,10-(G$195-'Indicator Data'!AG162)/(G$195-G$194)*10)),1))</f>
        <v>9.6</v>
      </c>
      <c r="H159" s="78">
        <f t="shared" si="37"/>
        <v>7.5</v>
      </c>
      <c r="I159" s="79">
        <f>SUM(IF('Indicator Data'!S162=0,0,'Indicator Data'!S162/1000000),SUM('Indicator Data'!T162:U162))</f>
        <v>1935.496122</v>
      </c>
      <c r="J159" s="79">
        <f>I159/'Indicator Data'!BC162*1000000</f>
        <v>34.125408580077604</v>
      </c>
      <c r="K159" s="77">
        <f t="shared" si="38"/>
        <v>0.7</v>
      </c>
      <c r="L159" s="77">
        <f>IF('Indicator Data'!V162="No data","x",ROUND(IF('Indicator Data'!V162&gt;L$195,10,IF('Indicator Data'!V162&lt;L$194,0,10-(L$195-'Indicator Data'!V162)/(L$195-L$194)*10)),1))</f>
        <v>0.3</v>
      </c>
      <c r="M159" s="78">
        <f t="shared" si="39"/>
        <v>0.5</v>
      </c>
      <c r="N159" s="80">
        <f t="shared" si="40"/>
        <v>4.7</v>
      </c>
      <c r="O159" s="92">
        <f>IF(AND('Indicator Data'!AK162="No data",'Indicator Data'!AL162="No data"),0,SUM('Indicator Data'!AK162:AM162)/1000)</f>
        <v>121.13800000000001</v>
      </c>
      <c r="P159" s="77">
        <f t="shared" si="41"/>
        <v>6.9</v>
      </c>
      <c r="Q159" s="81">
        <f>O159*1000/'Indicator Data'!BC162</f>
        <v>2.1358264155558154E-3</v>
      </c>
      <c r="R159" s="77">
        <f t="shared" si="42"/>
        <v>3.8</v>
      </c>
      <c r="S159" s="82">
        <f t="shared" si="43"/>
        <v>5.4</v>
      </c>
      <c r="T159" s="77">
        <f>IF('Indicator Data'!AB162="No data","x",ROUND(IF('Indicator Data'!AB162&gt;T$195,10,IF('Indicator Data'!AB162&lt;T$194,0,10-(T$195-'Indicator Data'!AB162)/(T$195-T$194)*10)),1))</f>
        <v>10</v>
      </c>
      <c r="U159" s="77">
        <f>IF('Indicator Data'!AA162="No data","x",ROUND(IF('Indicator Data'!AA162&gt;U$195,10,IF('Indicator Data'!AA162&lt;U$194,0,10-(U$195-'Indicator Data'!AA162)/(U$195-U$194)*10)),1))</f>
        <v>10</v>
      </c>
      <c r="V159" s="77">
        <f>IF('Indicator Data'!AE162="No data","x",ROUND(IF('Indicator Data'!AE162&gt;V$195,10,IF('Indicator Data'!AE162&lt;V$194,0,10-(V$195-'Indicator Data'!AE162)/(V$195-V$194)*10)),1))</f>
        <v>0.2</v>
      </c>
      <c r="W159" s="78">
        <f t="shared" si="34"/>
        <v>6.7</v>
      </c>
      <c r="X159" s="77">
        <f>IF('Indicator Data'!W162="No data","x",ROUND(IF('Indicator Data'!W162&gt;X$195,10,IF('Indicator Data'!W162&lt;X$194,0,10-(X$195-'Indicator Data'!W162)/(X$195-X$194)*10)),1))</f>
        <v>3.3</v>
      </c>
      <c r="Y159" s="77">
        <f>IF('Indicator Data'!X162="No data","x",ROUND(IF('Indicator Data'!X162&gt;Y$195,10,IF('Indicator Data'!X162&lt;Y$194,0,10-(Y$195-'Indicator Data'!X162)/(Y$195-Y$194)*10)),1))</f>
        <v>1.3</v>
      </c>
      <c r="Z159" s="78">
        <f t="shared" si="44"/>
        <v>2.2999999999999998</v>
      </c>
      <c r="AA159" s="92">
        <f>('Indicator Data'!AJ162+'Indicator Data'!AI162*0.5+'Indicator Data'!AH162*0.25)/1000</f>
        <v>8.4480000000000004</v>
      </c>
      <c r="AB159" s="83">
        <f>AA159*1000/'Indicator Data'!BC162</f>
        <v>1.4894964056378284E-4</v>
      </c>
      <c r="AC159" s="78">
        <f t="shared" si="45"/>
        <v>0</v>
      </c>
      <c r="AD159" s="77">
        <f>IF('Indicator Data'!AN162="No data","x",ROUND(IF('Indicator Data'!AN162&lt;$AD$194,10,IF('Indicator Data'!AN162&gt;$AD$195,0,($AD$195-'Indicator Data'!AN162)/($AD$195-$AD$194)*10)),1))</f>
        <v>3.6</v>
      </c>
      <c r="AE159" s="77">
        <f>IF('Indicator Data'!AO162="No data","x",ROUND(IF('Indicator Data'!AO162&gt;$AE$195,10,IF('Indicator Data'!AO162&lt;$AE$194,0,10-($AE$195-'Indicator Data'!AO162)/($AE$195-$AE$194)*10)),1))</f>
        <v>0</v>
      </c>
      <c r="AF159" s="84">
        <f>IF('Indicator Data'!AP162="No data","x",ROUND(IF('Indicator Data'!AP162&gt;$AF$195,10,IF('Indicator Data'!AP162&lt;$AF$194,0,10-($AF$195-'Indicator Data'!AP162)/($AF$195-$AF$194)*10)),1))</f>
        <v>2.2999999999999998</v>
      </c>
      <c r="AG159" s="84">
        <f>IF('Indicator Data'!AQ162="No data","x",ROUND(IF('Indicator Data'!AQ162&gt;$AG$195,10,IF('Indicator Data'!AQ162&lt;$AG$194,0,10-($AG$195-'Indicator Data'!AQ162)/($AG$195-$AG$194)*10)),1))</f>
        <v>3.1</v>
      </c>
      <c r="AH159" s="77">
        <f t="shared" si="46"/>
        <v>2.5</v>
      </c>
      <c r="AI159" s="78">
        <f t="shared" si="47"/>
        <v>2</v>
      </c>
      <c r="AJ159" s="85">
        <f t="shared" si="48"/>
        <v>3.2</v>
      </c>
      <c r="AK159" s="86">
        <f t="shared" si="35"/>
        <v>4.4000000000000004</v>
      </c>
    </row>
    <row r="160" spans="1:37" s="4" customFormat="1" x14ac:dyDescent="0.25">
      <c r="A160" s="131" t="s">
        <v>299</v>
      </c>
      <c r="B160" s="63" t="s">
        <v>298</v>
      </c>
      <c r="C160" s="77">
        <f>ROUND(IF('Indicator Data'!Q163="No data",IF((0.1233*LN('Indicator Data'!BB163)-0.4559)&gt;C$195,0,IF((0.1233*LN('Indicator Data'!BB163)-0.4559)&lt;C$194,10,(C$195-(0.1233*LN('Indicator Data'!BB163)-0.4559))/(C$195-C$194)*10)),IF('Indicator Data'!Q163&gt;C$195,0,IF('Indicator Data'!Q163&lt;C$194,10,(C$195-'Indicator Data'!Q163)/(C$195-C$194)*10))),1)</f>
        <v>8.1999999999999993</v>
      </c>
      <c r="D160" s="77">
        <f>IF('Indicator Data'!R163="No data","x",ROUND((IF(LOG('Indicator Data'!R163*1000)&gt;D$195,10,IF(LOG('Indicator Data'!R163*1000)&lt;D$194,0,10-(D$195-LOG('Indicator Data'!R163*1000))/(D$195-D$194)*10))),1))</f>
        <v>10</v>
      </c>
      <c r="E160" s="78">
        <f t="shared" si="36"/>
        <v>9.3000000000000007</v>
      </c>
      <c r="F160" s="77" t="str">
        <f>IF('Indicator Data'!AF163="No data","x",ROUND(IF('Indicator Data'!AF163&gt;F$195,10,IF('Indicator Data'!AF163&lt;F$194,0,10-(F$195-'Indicator Data'!AF163)/(F$195-F$194)*10)),1))</f>
        <v>x</v>
      </c>
      <c r="G160" s="77" t="str">
        <f>IF('Indicator Data'!AG163="No data","x",ROUND(IF('Indicator Data'!AG163&gt;G$195,10,IF('Indicator Data'!AG163&lt;G$194,0,10-(G$195-'Indicator Data'!AG163)/(G$195-G$194)*10)),1))</f>
        <v>x</v>
      </c>
      <c r="H160" s="78" t="str">
        <f t="shared" si="37"/>
        <v>x</v>
      </c>
      <c r="I160" s="79">
        <f>SUM(IF('Indicator Data'!S163=0,0,'Indicator Data'!S163/1000000),SUM('Indicator Data'!T163:U163))</f>
        <v>6422.1148109999995</v>
      </c>
      <c r="J160" s="79">
        <f>I160/'Indicator Data'!BC163*1000000</f>
        <v>510.67595931332403</v>
      </c>
      <c r="K160" s="77">
        <f t="shared" si="38"/>
        <v>10</v>
      </c>
      <c r="L160" s="77" t="str">
        <f>IF('Indicator Data'!V163="No data","x",ROUND(IF('Indicator Data'!V163&gt;L$195,10,IF('Indicator Data'!V163&lt;L$194,0,10-(L$195-'Indicator Data'!V163)/(L$195-L$194)*10)),1))</f>
        <v>x</v>
      </c>
      <c r="M160" s="78">
        <f t="shared" si="39"/>
        <v>10</v>
      </c>
      <c r="N160" s="80">
        <f t="shared" si="40"/>
        <v>9.5</v>
      </c>
      <c r="O160" s="92">
        <f>IF(AND('Indicator Data'!AK163="No data",'Indicator Data'!AL163="No data"),0,SUM('Indicator Data'!AK163:AM163)/1000)</f>
        <v>2146.5819999999999</v>
      </c>
      <c r="P160" s="77">
        <f t="shared" si="41"/>
        <v>10</v>
      </c>
      <c r="Q160" s="81">
        <f>O160*1000/'Indicator Data'!BC163</f>
        <v>0.1706926541109316</v>
      </c>
      <c r="R160" s="77">
        <f t="shared" si="42"/>
        <v>10</v>
      </c>
      <c r="S160" s="82">
        <f t="shared" si="43"/>
        <v>10</v>
      </c>
      <c r="T160" s="77">
        <f>IF('Indicator Data'!AB163="No data","x",ROUND(IF('Indicator Data'!AB163&gt;T$195,10,IF('Indicator Data'!AB163&lt;T$194,0,10-(T$195-'Indicator Data'!AB163)/(T$195-T$194)*10)),1))</f>
        <v>5.4</v>
      </c>
      <c r="U160" s="77">
        <f>IF('Indicator Data'!AA163="No data","x",ROUND(IF('Indicator Data'!AA163&gt;U$195,10,IF('Indicator Data'!AA163&lt;U$194,0,10-(U$195-'Indicator Data'!AA163)/(U$195-U$194)*10)),1))</f>
        <v>2.7</v>
      </c>
      <c r="V160" s="77">
        <f>IF('Indicator Data'!AE163="No data","x",ROUND(IF('Indicator Data'!AE163&gt;V$195,10,IF('Indicator Data'!AE163&lt;V$194,0,10-(V$195-'Indicator Data'!AE163)/(V$195-V$194)*10)),1))</f>
        <v>4.5999999999999996</v>
      </c>
      <c r="W160" s="78">
        <f t="shared" si="34"/>
        <v>4.2</v>
      </c>
      <c r="X160" s="77">
        <f>IF('Indicator Data'!W163="No data","x",ROUND(IF('Indicator Data'!W163&gt;X$195,10,IF('Indicator Data'!W163&lt;X$194,0,10-(X$195-'Indicator Data'!W163)/(X$195-X$194)*10)),1))</f>
        <v>7</v>
      </c>
      <c r="Y160" s="77">
        <f>IF('Indicator Data'!X163="No data","x",ROUND(IF('Indicator Data'!X163&gt;Y$195,10,IF('Indicator Data'!X163&lt;Y$194,0,10-(Y$195-'Indicator Data'!X163)/(Y$195-Y$194)*10)),1))</f>
        <v>6.1</v>
      </c>
      <c r="Z160" s="78">
        <f t="shared" si="44"/>
        <v>6.6</v>
      </c>
      <c r="AA160" s="92">
        <f>('Indicator Data'!AJ163+'Indicator Data'!AI163*0.5+'Indicator Data'!AH163*0.25)/1000</f>
        <v>906.45650000000001</v>
      </c>
      <c r="AB160" s="83">
        <f>AA160*1000/'Indicator Data'!BC163</f>
        <v>7.2079923255252143E-2</v>
      </c>
      <c r="AC160" s="78">
        <f t="shared" si="45"/>
        <v>7.2</v>
      </c>
      <c r="AD160" s="77">
        <f>IF('Indicator Data'!AN163="No data","x",ROUND(IF('Indicator Data'!AN163&lt;$AD$194,10,IF('Indicator Data'!AN163&gt;$AD$195,0,($AD$195-'Indicator Data'!AN163)/($AD$195-$AD$194)*10)),1))</f>
        <v>7.7</v>
      </c>
      <c r="AE160" s="77">
        <f>IF('Indicator Data'!AO163="No data","x",ROUND(IF('Indicator Data'!AO163&gt;$AE$195,10,IF('Indicator Data'!AO163&lt;$AE$194,0,10-($AE$195-'Indicator Data'!AO163)/($AE$195-$AE$194)*10)),1))</f>
        <v>9</v>
      </c>
      <c r="AF160" s="84" t="str">
        <f>IF('Indicator Data'!AP163="No data","x",ROUND(IF('Indicator Data'!AP163&gt;$AF$195,10,IF('Indicator Data'!AP163&lt;$AF$194,0,10-($AF$195-'Indicator Data'!AP163)/($AF$195-$AF$194)*10)),1))</f>
        <v>x</v>
      </c>
      <c r="AG160" s="84" t="str">
        <f>IF('Indicator Data'!AQ163="No data","x",ROUND(IF('Indicator Data'!AQ163&gt;$AG$195,10,IF('Indicator Data'!AQ163&lt;$AG$194,0,10-($AG$195-'Indicator Data'!AQ163)/($AG$195-$AG$194)*10)),1))</f>
        <v>x</v>
      </c>
      <c r="AH160" s="77" t="str">
        <f t="shared" si="46"/>
        <v>x</v>
      </c>
      <c r="AI160" s="78">
        <f t="shared" si="47"/>
        <v>8.4</v>
      </c>
      <c r="AJ160" s="85">
        <f t="shared" si="48"/>
        <v>6.8</v>
      </c>
      <c r="AK160" s="86">
        <f t="shared" si="35"/>
        <v>8.9</v>
      </c>
    </row>
    <row r="161" spans="1:37" s="4" customFormat="1" x14ac:dyDescent="0.25">
      <c r="A161" s="131" t="s">
        <v>301</v>
      </c>
      <c r="B161" s="63" t="s">
        <v>300</v>
      </c>
      <c r="C161" s="77">
        <f>ROUND(IF('Indicator Data'!Q164="No data",IF((0.1233*LN('Indicator Data'!BB164)-0.4559)&gt;C$195,0,IF((0.1233*LN('Indicator Data'!BB164)-0.4559)&lt;C$194,10,(C$195-(0.1233*LN('Indicator Data'!BB164)-0.4559))/(C$195-C$194)*10)),IF('Indicator Data'!Q164&gt;C$195,0,IF('Indicator Data'!Q164&lt;C$194,10,(C$195-'Indicator Data'!Q164)/(C$195-C$194)*10))),1)</f>
        <v>1</v>
      </c>
      <c r="D161" s="77" t="str">
        <f>IF('Indicator Data'!R164="No data","x",ROUND((IF(LOG('Indicator Data'!R164*1000)&gt;D$195,10,IF(LOG('Indicator Data'!R164*1000)&lt;D$194,0,10-(D$195-LOG('Indicator Data'!R164*1000))/(D$195-D$194)*10))),1))</f>
        <v>x</v>
      </c>
      <c r="E161" s="78">
        <f t="shared" si="36"/>
        <v>1</v>
      </c>
      <c r="F161" s="77">
        <f>IF('Indicator Data'!AF164="No data","x",ROUND(IF('Indicator Data'!AF164&gt;F$195,10,IF('Indicator Data'!AF164&lt;F$194,0,10-(F$195-'Indicator Data'!AF164)/(F$195-F$194)*10)),1))</f>
        <v>1.1000000000000001</v>
      </c>
      <c r="G161" s="77">
        <f>IF('Indicator Data'!AG164="No data","x",ROUND(IF('Indicator Data'!AG164&gt;G$195,10,IF('Indicator Data'!AG164&lt;G$194,0,10-(G$195-'Indicator Data'!AG164)/(G$195-G$194)*10)),1))</f>
        <v>2.7</v>
      </c>
      <c r="H161" s="78">
        <f t="shared" si="37"/>
        <v>1.9</v>
      </c>
      <c r="I161" s="79">
        <f>SUM(IF('Indicator Data'!S164=0,0,'Indicator Data'!S164/1000000),SUM('Indicator Data'!T164:U164))</f>
        <v>0</v>
      </c>
      <c r="J161" s="79">
        <f>I161/'Indicator Data'!BC164*1000000</f>
        <v>0</v>
      </c>
      <c r="K161" s="77">
        <f t="shared" si="38"/>
        <v>0</v>
      </c>
      <c r="L161" s="77" t="str">
        <f>IF('Indicator Data'!V164="No data","x",ROUND(IF('Indicator Data'!V164&gt;L$195,10,IF('Indicator Data'!V164&lt;L$194,0,10-(L$195-'Indicator Data'!V164)/(L$195-L$194)*10)),1))</f>
        <v>x</v>
      </c>
      <c r="M161" s="78">
        <f t="shared" si="39"/>
        <v>0</v>
      </c>
      <c r="N161" s="80">
        <f t="shared" si="40"/>
        <v>1</v>
      </c>
      <c r="O161" s="92">
        <f>IF(AND('Indicator Data'!AK164="No data",'Indicator Data'!AL164="No data"),0,SUM('Indicator Data'!AK164:AM164)/1000)</f>
        <v>17.561</v>
      </c>
      <c r="P161" s="77">
        <f t="shared" si="41"/>
        <v>4.0999999999999996</v>
      </c>
      <c r="Q161" s="81">
        <f>O161*1000/'Indicator Data'!BC164</f>
        <v>3.770718337625323E-4</v>
      </c>
      <c r="R161" s="77">
        <f t="shared" si="42"/>
        <v>2.5</v>
      </c>
      <c r="S161" s="82">
        <f t="shared" si="43"/>
        <v>3.3</v>
      </c>
      <c r="T161" s="77">
        <f>IF('Indicator Data'!AB164="No data","x",ROUND(IF('Indicator Data'!AB164&gt;T$195,10,IF('Indicator Data'!AB164&lt;T$194,0,10-(T$195-'Indicator Data'!AB164)/(T$195-T$194)*10)),1))</f>
        <v>0.8</v>
      </c>
      <c r="U161" s="77">
        <f>IF('Indicator Data'!AA164="No data","x",ROUND(IF('Indicator Data'!AA164&gt;U$195,10,IF('Indicator Data'!AA164&lt;U$194,0,10-(U$195-'Indicator Data'!AA164)/(U$195-U$194)*10)),1))</f>
        <v>0.2</v>
      </c>
      <c r="V161" s="77" t="str">
        <f>IF('Indicator Data'!AE164="No data","x",ROUND(IF('Indicator Data'!AE164&gt;V$195,10,IF('Indicator Data'!AE164&lt;V$194,0,10-(V$195-'Indicator Data'!AE164)/(V$195-V$194)*10)),1))</f>
        <v>x</v>
      </c>
      <c r="W161" s="78">
        <f t="shared" si="34"/>
        <v>0.5</v>
      </c>
      <c r="X161" s="77">
        <f>IF('Indicator Data'!W164="No data","x",ROUND(IF('Indicator Data'!W164&gt;X$195,10,IF('Indicator Data'!W164&lt;X$194,0,10-(X$195-'Indicator Data'!W164)/(X$195-X$194)*10)),1))</f>
        <v>0.3</v>
      </c>
      <c r="Y161" s="77" t="str">
        <f>IF('Indicator Data'!X164="No data","x",ROUND(IF('Indicator Data'!X164&gt;Y$195,10,IF('Indicator Data'!X164&lt;Y$194,0,10-(Y$195-'Indicator Data'!X164)/(Y$195-Y$194)*10)),1))</f>
        <v>x</v>
      </c>
      <c r="Z161" s="78">
        <f t="shared" si="44"/>
        <v>0.3</v>
      </c>
      <c r="AA161" s="92">
        <f>('Indicator Data'!AJ164+'Indicator Data'!AI164*0.5+'Indicator Data'!AH164*0.25)/1000</f>
        <v>0.78749999999999998</v>
      </c>
      <c r="AB161" s="83">
        <f>AA161*1000/'Indicator Data'!BC164</f>
        <v>1.690929156016139E-5</v>
      </c>
      <c r="AC161" s="78">
        <f t="shared" si="45"/>
        <v>0</v>
      </c>
      <c r="AD161" s="77">
        <f>IF('Indicator Data'!AN164="No data","x",ROUND(IF('Indicator Data'!AN164&lt;$AD$194,10,IF('Indicator Data'!AN164&gt;$AD$195,0,($AD$195-'Indicator Data'!AN164)/($AD$195-$AD$194)*10)),1))</f>
        <v>3.2</v>
      </c>
      <c r="AE161" s="77">
        <f>IF('Indicator Data'!AO164="No data","x",ROUND(IF('Indicator Data'!AO164&gt;$AE$195,10,IF('Indicator Data'!AO164&lt;$AE$194,0,10-($AE$195-'Indicator Data'!AO164)/($AE$195-$AE$194)*10)),1))</f>
        <v>0</v>
      </c>
      <c r="AF161" s="84">
        <f>IF('Indicator Data'!AP164="No data","x",ROUND(IF('Indicator Data'!AP164&gt;$AF$195,10,IF('Indicator Data'!AP164&lt;$AF$194,0,10-($AF$195-'Indicator Data'!AP164)/($AF$195-$AF$194)*10)),1))</f>
        <v>1.1000000000000001</v>
      </c>
      <c r="AG161" s="84">
        <f>IF('Indicator Data'!AQ164="No data","x",ROUND(IF('Indicator Data'!AQ164&gt;$AG$195,10,IF('Indicator Data'!AQ164&lt;$AG$194,0,10-($AG$195-'Indicator Data'!AQ164)/($AG$195-$AG$194)*10)),1))</f>
        <v>4.2</v>
      </c>
      <c r="AH161" s="77">
        <f t="shared" si="46"/>
        <v>1.7</v>
      </c>
      <c r="AI161" s="78">
        <f t="shared" si="47"/>
        <v>1.6</v>
      </c>
      <c r="AJ161" s="85">
        <f t="shared" si="48"/>
        <v>0.6</v>
      </c>
      <c r="AK161" s="86">
        <f t="shared" si="35"/>
        <v>2.1</v>
      </c>
    </row>
    <row r="162" spans="1:37" s="4" customFormat="1" x14ac:dyDescent="0.25">
      <c r="A162" s="131" t="s">
        <v>303</v>
      </c>
      <c r="B162" s="63" t="s">
        <v>302</v>
      </c>
      <c r="C162" s="77">
        <f>ROUND(IF('Indicator Data'!Q165="No data",IF((0.1233*LN('Indicator Data'!BB165)-0.4559)&gt;C$195,0,IF((0.1233*LN('Indicator Data'!BB165)-0.4559)&lt;C$194,10,(C$195-(0.1233*LN('Indicator Data'!BB165)-0.4559))/(C$195-C$194)*10)),IF('Indicator Data'!Q165&gt;C$195,0,IF('Indicator Data'!Q165&lt;C$194,10,(C$195-'Indicator Data'!Q165)/(C$195-C$194)*10))),1)</f>
        <v>2.8</v>
      </c>
      <c r="D162" s="77" t="str">
        <f>IF('Indicator Data'!R165="No data","x",ROUND((IF(LOG('Indicator Data'!R165*1000)&gt;D$195,10,IF(LOG('Indicator Data'!R165*1000)&lt;D$194,0,10-(D$195-LOG('Indicator Data'!R165*1000))/(D$195-D$194)*10))),1))</f>
        <v>x</v>
      </c>
      <c r="E162" s="78">
        <f t="shared" si="36"/>
        <v>2.8</v>
      </c>
      <c r="F162" s="77">
        <f>IF('Indicator Data'!AF165="No data","x",ROUND(IF('Indicator Data'!AF165&gt;F$195,10,IF('Indicator Data'!AF165&lt;F$194,0,10-(F$195-'Indicator Data'!AF165)/(F$195-F$194)*10)),1))</f>
        <v>5.0999999999999996</v>
      </c>
      <c r="G162" s="77">
        <f>IF('Indicator Data'!AG165="No data","x",ROUND(IF('Indicator Data'!AG165&gt;G$195,10,IF('Indicator Data'!AG165&lt;G$194,0,10-(G$195-'Indicator Data'!AG165)/(G$195-G$194)*10)),1))</f>
        <v>3.7</v>
      </c>
      <c r="H162" s="78">
        <f t="shared" si="37"/>
        <v>4.4000000000000004</v>
      </c>
      <c r="I162" s="79">
        <f>SUM(IF('Indicator Data'!S165=0,0,'Indicator Data'!S165/1000000),SUM('Indicator Data'!T165:U165))</f>
        <v>257.94502699999998</v>
      </c>
      <c r="J162" s="79">
        <f>I162/'Indicator Data'!BC165*1000000</f>
        <v>12.028773876142511</v>
      </c>
      <c r="K162" s="77">
        <f t="shared" si="38"/>
        <v>0.2</v>
      </c>
      <c r="L162" s="77">
        <f>IF('Indicator Data'!V165="No data","x",ROUND(IF('Indicator Data'!V165&gt;L$195,10,IF('Indicator Data'!V165&lt;L$194,0,10-(L$195-'Indicator Data'!V165)/(L$195-L$194)*10)),1))</f>
        <v>0.3</v>
      </c>
      <c r="M162" s="78">
        <f t="shared" si="39"/>
        <v>0.3</v>
      </c>
      <c r="N162" s="80">
        <f t="shared" si="40"/>
        <v>2.6</v>
      </c>
      <c r="O162" s="92">
        <f>IF(AND('Indicator Data'!AK165="No data",'Indicator Data'!AL165="No data"),0,SUM('Indicator Data'!AK165:AM165)/1000)</f>
        <v>44.345999999999997</v>
      </c>
      <c r="P162" s="77">
        <f t="shared" si="41"/>
        <v>5.5</v>
      </c>
      <c r="Q162" s="81">
        <f>O162*1000/'Indicator Data'!BC165</f>
        <v>2.0679910464465583E-3</v>
      </c>
      <c r="R162" s="77">
        <f t="shared" si="42"/>
        <v>3.8</v>
      </c>
      <c r="S162" s="82">
        <f t="shared" si="43"/>
        <v>4.7</v>
      </c>
      <c r="T162" s="77">
        <f>IF('Indicator Data'!AB165="No data","x",ROUND(IF('Indicator Data'!AB165&gt;T$195,10,IF('Indicator Data'!AB165&lt;T$194,0,10-(T$195-'Indicator Data'!AB165)/(T$195-T$194)*10)),1))</f>
        <v>0.2</v>
      </c>
      <c r="U162" s="77">
        <f>IF('Indicator Data'!AA165="No data","x",ROUND(IF('Indicator Data'!AA165&gt;U$195,10,IF('Indicator Data'!AA165&lt;U$194,0,10-(U$195-'Indicator Data'!AA165)/(U$195-U$194)*10)),1))</f>
        <v>1.2</v>
      </c>
      <c r="V162" s="77">
        <f>IF('Indicator Data'!AE165="No data","x",ROUND(IF('Indicator Data'!AE165&gt;V$195,10,IF('Indicator Data'!AE165&lt;V$194,0,10-(V$195-'Indicator Data'!AE165)/(V$195-V$194)*10)),1))</f>
        <v>0</v>
      </c>
      <c r="W162" s="78">
        <f t="shared" si="34"/>
        <v>0.5</v>
      </c>
      <c r="X162" s="77">
        <f>IF('Indicator Data'!W165="No data","x",ROUND(IF('Indicator Data'!W165&gt;X$195,10,IF('Indicator Data'!W165&lt;X$194,0,10-(X$195-'Indicator Data'!W165)/(X$195-X$194)*10)),1))</f>
        <v>0.7</v>
      </c>
      <c r="Y162" s="77">
        <f>IF('Indicator Data'!X165="No data","x",ROUND(IF('Indicator Data'!X165&gt;Y$195,10,IF('Indicator Data'!X165&lt;Y$194,0,10-(Y$195-'Indicator Data'!X165)/(Y$195-Y$194)*10)),1))</f>
        <v>4.5999999999999996</v>
      </c>
      <c r="Z162" s="78">
        <f t="shared" si="44"/>
        <v>2.7</v>
      </c>
      <c r="AA162" s="92">
        <f>('Indicator Data'!AJ165+'Indicator Data'!AI165*0.5+'Indicator Data'!AH165*0.25)/1000</f>
        <v>839.86099999999999</v>
      </c>
      <c r="AB162" s="83">
        <f>AA162*1000/'Indicator Data'!BC165</f>
        <v>3.9165314307032267E-2</v>
      </c>
      <c r="AC162" s="78">
        <f t="shared" si="45"/>
        <v>3.9</v>
      </c>
      <c r="AD162" s="77">
        <f>IF('Indicator Data'!AN165="No data","x",ROUND(IF('Indicator Data'!AN165&lt;$AD$194,10,IF('Indicator Data'!AN165&gt;$AD$195,0,($AD$195-'Indicator Data'!AN165)/($AD$195-$AD$194)*10)),1))</f>
        <v>4.9000000000000004</v>
      </c>
      <c r="AE162" s="77">
        <f>IF('Indicator Data'!AO165="No data","x",ROUND(IF('Indicator Data'!AO165&gt;$AE$195,10,IF('Indicator Data'!AO165&lt;$AE$194,0,10-($AE$195-'Indicator Data'!AO165)/($AE$195-$AE$194)*10)),1))</f>
        <v>5.7</v>
      </c>
      <c r="AF162" s="84">
        <f>IF('Indicator Data'!AP165="No data","x",ROUND(IF('Indicator Data'!AP165&gt;$AF$195,10,IF('Indicator Data'!AP165&lt;$AF$194,0,10-($AF$195-'Indicator Data'!AP165)/($AF$195-$AF$194)*10)),1))</f>
        <v>6.5</v>
      </c>
      <c r="AG162" s="84">
        <f>IF('Indicator Data'!AQ165="No data","x",ROUND(IF('Indicator Data'!AQ165&gt;$AG$195,10,IF('Indicator Data'!AQ165&lt;$AG$194,0,10-($AG$195-'Indicator Data'!AQ165)/($AG$195-$AG$194)*10)),1))</f>
        <v>4.2</v>
      </c>
      <c r="AH162" s="77">
        <f t="shared" si="46"/>
        <v>6</v>
      </c>
      <c r="AI162" s="78">
        <f t="shared" si="47"/>
        <v>5.5</v>
      </c>
      <c r="AJ162" s="85">
        <f t="shared" si="48"/>
        <v>3.4</v>
      </c>
      <c r="AK162" s="86">
        <f t="shared" si="35"/>
        <v>4.0999999999999996</v>
      </c>
    </row>
    <row r="163" spans="1:37" s="4" customFormat="1" x14ac:dyDescent="0.25">
      <c r="A163" s="131" t="s">
        <v>305</v>
      </c>
      <c r="B163" s="63" t="s">
        <v>304</v>
      </c>
      <c r="C163" s="77">
        <f>ROUND(IF('Indicator Data'!Q166="No data",IF((0.1233*LN('Indicator Data'!BB166)-0.4559)&gt;C$195,0,IF((0.1233*LN('Indicator Data'!BB166)-0.4559)&lt;C$194,10,(C$195-(0.1233*LN('Indicator Data'!BB166)-0.4559))/(C$195-C$194)*10)),IF('Indicator Data'!Q166&gt;C$195,0,IF('Indicator Data'!Q166&lt;C$194,10,(C$195-'Indicator Data'!Q166)/(C$195-C$194)*10))),1)</f>
        <v>7.1</v>
      </c>
      <c r="D163" s="77">
        <f>IF('Indicator Data'!R166="No data","x",ROUND((IF(LOG('Indicator Data'!R166*1000)&gt;D$195,10,IF(LOG('Indicator Data'!R166*1000)&lt;D$194,0,10-(D$195-LOG('Indicator Data'!R166*1000))/(D$195-D$194)*10))),1))</f>
        <v>9.1</v>
      </c>
      <c r="E163" s="78">
        <f t="shared" si="36"/>
        <v>8.3000000000000007</v>
      </c>
      <c r="F163" s="77">
        <f>IF('Indicator Data'!AF166="No data","x",ROUND(IF('Indicator Data'!AF166&gt;F$195,10,IF('Indicator Data'!AF166&lt;F$194,0,10-(F$195-'Indicator Data'!AF166)/(F$195-F$194)*10)),1))</f>
        <v>7.7</v>
      </c>
      <c r="G163" s="77">
        <f>IF('Indicator Data'!AG166="No data","x",ROUND(IF('Indicator Data'!AG166&gt;G$195,10,IF('Indicator Data'!AG166&lt;G$194,0,10-(G$195-'Indicator Data'!AG166)/(G$195-G$194)*10)),1))</f>
        <v>2.6</v>
      </c>
      <c r="H163" s="78">
        <f t="shared" si="37"/>
        <v>5.2</v>
      </c>
      <c r="I163" s="79">
        <f>SUM(IF('Indicator Data'!S166=0,0,'Indicator Data'!S166/1000000),SUM('Indicator Data'!T166:U166))</f>
        <v>2602.7548619999998</v>
      </c>
      <c r="J163" s="79">
        <f>I163/'Indicator Data'!BC166*1000000</f>
        <v>64.212710636540862</v>
      </c>
      <c r="K163" s="77">
        <f t="shared" si="38"/>
        <v>1.3</v>
      </c>
      <c r="L163" s="77">
        <f>IF('Indicator Data'!V166="No data","x",ROUND(IF('Indicator Data'!V166&gt;L$195,10,IF('Indicator Data'!V166&lt;L$194,0,10-(L$195-'Indicator Data'!V166)/(L$195-L$194)*10)),1))</f>
        <v>0.6</v>
      </c>
      <c r="M163" s="78">
        <f t="shared" si="39"/>
        <v>1</v>
      </c>
      <c r="N163" s="80">
        <f t="shared" si="40"/>
        <v>5.7</v>
      </c>
      <c r="O163" s="92">
        <f>IF(AND('Indicator Data'!AK166="No data",'Indicator Data'!AL166="No data"),0,SUM('Indicator Data'!AK166:AM166)/1000)</f>
        <v>2986.152</v>
      </c>
      <c r="P163" s="77">
        <f t="shared" si="41"/>
        <v>10</v>
      </c>
      <c r="Q163" s="81">
        <f>O163*1000/'Indicator Data'!BC166</f>
        <v>7.3671522851516166E-2</v>
      </c>
      <c r="R163" s="77">
        <f t="shared" si="42"/>
        <v>9.1999999999999993</v>
      </c>
      <c r="S163" s="82">
        <f t="shared" si="43"/>
        <v>9.6</v>
      </c>
      <c r="T163" s="77">
        <f>IF('Indicator Data'!AB166="No data","x",ROUND(IF('Indicator Data'!AB166&gt;T$195,10,IF('Indicator Data'!AB166&lt;T$194,0,10-(T$195-'Indicator Data'!AB166)/(T$195-T$194)*10)),1))</f>
        <v>0.4</v>
      </c>
      <c r="U163" s="77">
        <f>IF('Indicator Data'!AA166="No data","x",ROUND(IF('Indicator Data'!AA166&gt;U$195,10,IF('Indicator Data'!AA166&lt;U$194,0,10-(U$195-'Indicator Data'!AA166)/(U$195-U$194)*10)),1))</f>
        <v>1.5</v>
      </c>
      <c r="V163" s="77">
        <f>IF('Indicator Data'!AE166="No data","x",ROUND(IF('Indicator Data'!AE166&gt;V$195,10,IF('Indicator Data'!AE166&lt;V$194,0,10-(V$195-'Indicator Data'!AE166)/(V$195-V$194)*10)),1))</f>
        <v>1.3</v>
      </c>
      <c r="W163" s="78">
        <f t="shared" ref="W163:W193" si="49">IF(AND(T163="x",U163="x",V163="x"),"x",ROUND(AVERAGE(T163,U163,V163),1))</f>
        <v>1.1000000000000001</v>
      </c>
      <c r="X163" s="77">
        <f>IF('Indicator Data'!W166="No data","x",ROUND(IF('Indicator Data'!W166&gt;X$195,10,IF('Indicator Data'!W166&lt;X$194,0,10-(X$195-'Indicator Data'!W166)/(X$195-X$194)*10)),1))</f>
        <v>5</v>
      </c>
      <c r="Y163" s="77">
        <f>IF('Indicator Data'!X166="No data","x",ROUND(IF('Indicator Data'!X166&gt;Y$195,10,IF('Indicator Data'!X166&lt;Y$194,0,10-(Y$195-'Indicator Data'!X166)/(Y$195-Y$194)*10)),1))</f>
        <v>7.3</v>
      </c>
      <c r="Z163" s="78">
        <f t="shared" si="44"/>
        <v>6.2</v>
      </c>
      <c r="AA163" s="92">
        <f>('Indicator Data'!AJ166+'Indicator Data'!AI166*0.5+'Indicator Data'!AH166*0.25)/1000</f>
        <v>93.372500000000002</v>
      </c>
      <c r="AB163" s="83">
        <f>AA163*1000/'Indicator Data'!BC166</f>
        <v>2.3035981649471272E-3</v>
      </c>
      <c r="AC163" s="78">
        <f t="shared" si="45"/>
        <v>0.2</v>
      </c>
      <c r="AD163" s="77">
        <f>IF('Indicator Data'!AN166="No data","x",ROUND(IF('Indicator Data'!AN166&lt;$AD$194,10,IF('Indicator Data'!AN166&gt;$AD$195,0,($AD$195-'Indicator Data'!AN166)/($AD$195-$AD$194)*10)),1))</f>
        <v>6</v>
      </c>
      <c r="AE163" s="77">
        <f>IF('Indicator Data'!AO166="No data","x",ROUND(IF('Indicator Data'!AO166&gt;$AE$195,10,IF('Indicator Data'!AO166&lt;$AE$194,0,10-($AE$195-'Indicator Data'!AO166)/($AE$195-$AE$194)*10)),1))</f>
        <v>6.9</v>
      </c>
      <c r="AF163" s="84" t="str">
        <f>IF('Indicator Data'!AP166="No data","x",ROUND(IF('Indicator Data'!AP166&gt;$AF$195,10,IF('Indicator Data'!AP166&lt;$AF$194,0,10-($AF$195-'Indicator Data'!AP166)/($AF$195-$AF$194)*10)),1))</f>
        <v>x</v>
      </c>
      <c r="AG163" s="84" t="str">
        <f>IF('Indicator Data'!AQ166="No data","x",ROUND(IF('Indicator Data'!AQ166&gt;$AG$195,10,IF('Indicator Data'!AQ166&lt;$AG$194,0,10-($AG$195-'Indicator Data'!AQ166)/($AG$195-$AG$194)*10)),1))</f>
        <v>x</v>
      </c>
      <c r="AH163" s="77" t="str">
        <f t="shared" si="46"/>
        <v>x</v>
      </c>
      <c r="AI163" s="78">
        <f t="shared" si="47"/>
        <v>6.5</v>
      </c>
      <c r="AJ163" s="85">
        <f t="shared" si="48"/>
        <v>4.0999999999999996</v>
      </c>
      <c r="AK163" s="86">
        <f t="shared" ref="AK163:AK193" si="50">ROUND((10-GEOMEAN(((10-S163)/10*9+1),((10-AJ163)/10*9+1)))/9*10,1)</f>
        <v>7.9</v>
      </c>
    </row>
    <row r="164" spans="1:37" s="4" customFormat="1" x14ac:dyDescent="0.25">
      <c r="A164" s="131" t="s">
        <v>307</v>
      </c>
      <c r="B164" s="63" t="s">
        <v>306</v>
      </c>
      <c r="C164" s="77">
        <f>ROUND(IF('Indicator Data'!Q167="No data",IF((0.1233*LN('Indicator Data'!BB167)-0.4559)&gt;C$195,0,IF((0.1233*LN('Indicator Data'!BB167)-0.4559)&lt;C$194,10,(C$195-(0.1233*LN('Indicator Data'!BB167)-0.4559))/(C$195-C$194)*10)),IF('Indicator Data'!Q167&gt;C$195,0,IF('Indicator Data'!Q167&lt;C$194,10,(C$195-'Indicator Data'!Q167)/(C$195-C$194)*10))),1)</f>
        <v>3.5</v>
      </c>
      <c r="D164" s="77">
        <f>IF('Indicator Data'!R167="No data","x",ROUND((IF(LOG('Indicator Data'!R167*1000)&gt;D$195,10,IF(LOG('Indicator Data'!R167*1000)&lt;D$194,0,10-(D$195-LOG('Indicator Data'!R167*1000))/(D$195-D$194)*10))),1))</f>
        <v>5.6</v>
      </c>
      <c r="E164" s="78">
        <f t="shared" si="36"/>
        <v>4.5999999999999996</v>
      </c>
      <c r="F164" s="77">
        <f>IF('Indicator Data'!AF167="No data","x",ROUND(IF('Indicator Data'!AF167&gt;F$195,10,IF('Indicator Data'!AF167&lt;F$194,0,10-(F$195-'Indicator Data'!AF167)/(F$195-F$194)*10)),1))</f>
        <v>6</v>
      </c>
      <c r="G164" s="77" t="str">
        <f>IF('Indicator Data'!AG167="No data","x",ROUND(IF('Indicator Data'!AG167&gt;G$195,10,IF('Indicator Data'!AG167&lt;G$194,0,10-(G$195-'Indicator Data'!AG167)/(G$195-G$194)*10)),1))</f>
        <v>x</v>
      </c>
      <c r="H164" s="78">
        <f t="shared" si="37"/>
        <v>6</v>
      </c>
      <c r="I164" s="79">
        <f>SUM(IF('Indicator Data'!S167=0,0,'Indicator Data'!S167/1000000),SUM('Indicator Data'!T167:U167))</f>
        <v>16.18</v>
      </c>
      <c r="J164" s="79">
        <f>I164/'Indicator Data'!BC167*1000000</f>
        <v>28.718392905953475</v>
      </c>
      <c r="K164" s="77">
        <f t="shared" si="38"/>
        <v>0.6</v>
      </c>
      <c r="L164" s="77">
        <f>IF('Indicator Data'!V167="No data","x",ROUND(IF('Indicator Data'!V167&gt;L$195,10,IF('Indicator Data'!V167&lt;L$194,0,10-(L$195-'Indicator Data'!V167)/(L$195-L$194)*10)),1))</f>
        <v>0.3</v>
      </c>
      <c r="M164" s="78">
        <f t="shared" si="39"/>
        <v>0.5</v>
      </c>
      <c r="N164" s="80">
        <f t="shared" si="40"/>
        <v>3.9</v>
      </c>
      <c r="O164" s="92">
        <f>IF(AND('Indicator Data'!AK167="No data",'Indicator Data'!AL167="No data"),0,SUM('Indicator Data'!AK167:AM167)/1000)</f>
        <v>3.6999999999999998E-2</v>
      </c>
      <c r="P164" s="77">
        <f t="shared" si="41"/>
        <v>0</v>
      </c>
      <c r="Q164" s="81">
        <f>O164*1000/'Indicator Data'!BC167</f>
        <v>6.5672468326346024E-5</v>
      </c>
      <c r="R164" s="77">
        <f t="shared" si="42"/>
        <v>1.6</v>
      </c>
      <c r="S164" s="82">
        <f t="shared" si="43"/>
        <v>0.8</v>
      </c>
      <c r="T164" s="77">
        <f>IF('Indicator Data'!AB167="No data","x",ROUND(IF('Indicator Data'!AB167&gt;T$195,10,IF('Indicator Data'!AB167&lt;T$194,0,10-(T$195-'Indicator Data'!AB167)/(T$195-T$194)*10)),1))</f>
        <v>2.8</v>
      </c>
      <c r="U164" s="77">
        <f>IF('Indicator Data'!AA167="No data","x",ROUND(IF('Indicator Data'!AA167&gt;U$195,10,IF('Indicator Data'!AA167&lt;U$194,0,10-(U$195-'Indicator Data'!AA167)/(U$195-U$194)*10)),1))</f>
        <v>0.5</v>
      </c>
      <c r="V164" s="77">
        <f>IF('Indicator Data'!AE167="No data","x",ROUND(IF('Indicator Data'!AE167&gt;V$195,10,IF('Indicator Data'!AE167&lt;V$194,0,10-(V$195-'Indicator Data'!AE167)/(V$195-V$194)*10)),1))</f>
        <v>0.1</v>
      </c>
      <c r="W164" s="78">
        <f t="shared" si="49"/>
        <v>1.1000000000000001</v>
      </c>
      <c r="X164" s="77">
        <f>IF('Indicator Data'!W167="No data","x",ROUND(IF('Indicator Data'!W167&gt;X$195,10,IF('Indicator Data'!W167&lt;X$194,0,10-(X$195-'Indicator Data'!W167)/(X$195-X$194)*10)),1))</f>
        <v>1.5</v>
      </c>
      <c r="Y164" s="77">
        <f>IF('Indicator Data'!X167="No data","x",ROUND(IF('Indicator Data'!X167&gt;Y$195,10,IF('Indicator Data'!X167&lt;Y$194,0,10-(Y$195-'Indicator Data'!X167)/(Y$195-Y$194)*10)),1))</f>
        <v>1.3</v>
      </c>
      <c r="Z164" s="78">
        <f t="shared" si="44"/>
        <v>1.4</v>
      </c>
      <c r="AA164" s="92">
        <f>('Indicator Data'!AJ167+'Indicator Data'!AI167*0.5+'Indicator Data'!AH167*0.25)/1000</f>
        <v>0</v>
      </c>
      <c r="AB164" s="83">
        <f>AA164*1000/'Indicator Data'!BC167</f>
        <v>0</v>
      </c>
      <c r="AC164" s="78">
        <f t="shared" si="45"/>
        <v>0</v>
      </c>
      <c r="AD164" s="77">
        <f>IF('Indicator Data'!AN167="No data","x",ROUND(IF('Indicator Data'!AN167&lt;$AD$194,10,IF('Indicator Data'!AN167&gt;$AD$195,0,($AD$195-'Indicator Data'!AN167)/($AD$195-$AD$194)*10)),1))</f>
        <v>4.4000000000000004</v>
      </c>
      <c r="AE164" s="77">
        <f>IF('Indicator Data'!AO167="No data","x",ROUND(IF('Indicator Data'!AO167&gt;$AE$195,10,IF('Indicator Data'!AO167&lt;$AE$194,0,10-($AE$195-'Indicator Data'!AO167)/($AE$195-$AE$194)*10)),1))</f>
        <v>1</v>
      </c>
      <c r="AF164" s="84">
        <f>IF('Indicator Data'!AP167="No data","x",ROUND(IF('Indicator Data'!AP167&gt;$AF$195,10,IF('Indicator Data'!AP167&lt;$AF$194,0,10-($AF$195-'Indicator Data'!AP167)/($AF$195-$AF$194)*10)),1))</f>
        <v>5.8</v>
      </c>
      <c r="AG164" s="84">
        <f>IF('Indicator Data'!AQ167="No data","x",ROUND(IF('Indicator Data'!AQ167&gt;$AG$195,10,IF('Indicator Data'!AQ167&lt;$AG$194,0,10-($AG$195-'Indicator Data'!AQ167)/($AG$195-$AG$194)*10)),1))</f>
        <v>4.9000000000000004</v>
      </c>
      <c r="AH164" s="77">
        <f t="shared" si="46"/>
        <v>5.6</v>
      </c>
      <c r="AI164" s="78">
        <f t="shared" si="47"/>
        <v>3.7</v>
      </c>
      <c r="AJ164" s="85">
        <f t="shared" si="48"/>
        <v>1.7</v>
      </c>
      <c r="AK164" s="86">
        <f t="shared" si="50"/>
        <v>1.3</v>
      </c>
    </row>
    <row r="165" spans="1:37" s="4" customFormat="1" x14ac:dyDescent="0.25">
      <c r="A165" s="131" t="s">
        <v>309</v>
      </c>
      <c r="B165" s="63" t="s">
        <v>308</v>
      </c>
      <c r="C165" s="77">
        <f>ROUND(IF('Indicator Data'!Q168="No data",IF((0.1233*LN('Indicator Data'!BB168)-0.4559)&gt;C$195,0,IF((0.1233*LN('Indicator Data'!BB168)-0.4559)&lt;C$194,10,(C$195-(0.1233*LN('Indicator Data'!BB168)-0.4559))/(C$195-C$194)*10)),IF('Indicator Data'!Q168&gt;C$195,0,IF('Indicator Data'!Q168&lt;C$194,10,(C$195-'Indicator Data'!Q168)/(C$195-C$194)*10))),1)</f>
        <v>6.3</v>
      </c>
      <c r="D165" s="77">
        <f>IF('Indicator Data'!R168="No data","x",ROUND((IF(LOG('Indicator Data'!R168*1000)&gt;D$195,10,IF(LOG('Indicator Data'!R168*1000)&lt;D$194,0,10-(D$195-LOG('Indicator Data'!R168*1000))/(D$195-D$194)*10))),1))</f>
        <v>7.6</v>
      </c>
      <c r="E165" s="78">
        <f t="shared" si="36"/>
        <v>7</v>
      </c>
      <c r="F165" s="77">
        <f>IF('Indicator Data'!AF168="No data","x",ROUND(IF('Indicator Data'!AF168&gt;F$195,10,IF('Indicator Data'!AF168&lt;F$194,0,10-(F$195-'Indicator Data'!AF168)/(F$195-F$194)*10)),1))</f>
        <v>7.5</v>
      </c>
      <c r="G165" s="77">
        <f>IF('Indicator Data'!AG168="No data","x",ROUND(IF('Indicator Data'!AG168&gt;G$195,10,IF('Indicator Data'!AG168&lt;G$194,0,10-(G$195-'Indicator Data'!AG168)/(G$195-G$194)*10)),1))</f>
        <v>6.6</v>
      </c>
      <c r="H165" s="78">
        <f t="shared" si="37"/>
        <v>7.1</v>
      </c>
      <c r="I165" s="79">
        <f>SUM(IF('Indicator Data'!S168=0,0,'Indicator Data'!S168/1000000),SUM('Indicator Data'!T168:U168))</f>
        <v>127.504988</v>
      </c>
      <c r="J165" s="79">
        <f>I165/'Indicator Data'!BC168*1000000</f>
        <v>93.256255238602336</v>
      </c>
      <c r="K165" s="77">
        <f t="shared" si="38"/>
        <v>1.9</v>
      </c>
      <c r="L165" s="77">
        <f>IF('Indicator Data'!V168="No data","x",ROUND(IF('Indicator Data'!V168&gt;L$195,10,IF('Indicator Data'!V168&lt;L$194,0,10-(L$195-'Indicator Data'!V168)/(L$195-L$194)*10)),1))</f>
        <v>2.6</v>
      </c>
      <c r="M165" s="78">
        <f t="shared" si="39"/>
        <v>2.2999999999999998</v>
      </c>
      <c r="N165" s="80">
        <f t="shared" si="40"/>
        <v>5.9</v>
      </c>
      <c r="O165" s="92">
        <f>IF(AND('Indicator Data'!AK168="No data",'Indicator Data'!AL168="No data"),0,SUM('Indicator Data'!AK168:AM168)/1000)</f>
        <v>0.79200000000000004</v>
      </c>
      <c r="P165" s="77">
        <f t="shared" si="41"/>
        <v>0</v>
      </c>
      <c r="Q165" s="81">
        <f>O165*1000/'Indicator Data'!BC168</f>
        <v>5.7926325320679256E-4</v>
      </c>
      <c r="R165" s="77">
        <f t="shared" si="42"/>
        <v>2.8</v>
      </c>
      <c r="S165" s="82">
        <f t="shared" si="43"/>
        <v>1.4</v>
      </c>
      <c r="T165" s="77">
        <f>IF('Indicator Data'!AB168="No data","x",ROUND(IF('Indicator Data'!AB168&gt;T$195,10,IF('Indicator Data'!AB168&lt;T$194,0,10-(T$195-'Indicator Data'!AB168)/(T$195-T$194)*10)),1))</f>
        <v>10</v>
      </c>
      <c r="U165" s="77">
        <f>IF('Indicator Data'!AA168="No data","x",ROUND(IF('Indicator Data'!AA168&gt;U$195,10,IF('Indicator Data'!AA168&lt;U$194,0,10-(U$195-'Indicator Data'!AA168)/(U$195-U$194)*10)),1))</f>
        <v>7.2</v>
      </c>
      <c r="V165" s="77">
        <f>IF('Indicator Data'!AE168="No data","x",ROUND(IF('Indicator Data'!AE168&gt;V$195,10,IF('Indicator Data'!AE168&lt;V$194,0,10-(V$195-'Indicator Data'!AE168)/(V$195-V$194)*10)),1))</f>
        <v>0.1</v>
      </c>
      <c r="W165" s="78">
        <f t="shared" si="49"/>
        <v>5.8</v>
      </c>
      <c r="X165" s="77">
        <f>IF('Indicator Data'!W168="No data","x",ROUND(IF('Indicator Data'!W168&gt;X$195,10,IF('Indicator Data'!W168&lt;X$194,0,10-(X$195-'Indicator Data'!W168)/(X$195-X$194)*10)),1))</f>
        <v>5.4</v>
      </c>
      <c r="Y165" s="77">
        <f>IF('Indicator Data'!X168="No data","x",ROUND(IF('Indicator Data'!X168&gt;Y$195,10,IF('Indicator Data'!X168&lt;Y$194,0,10-(Y$195-'Indicator Data'!X168)/(Y$195-Y$194)*10)),1))</f>
        <v>1.3</v>
      </c>
      <c r="Z165" s="78">
        <f t="shared" si="44"/>
        <v>3.4</v>
      </c>
      <c r="AA165" s="92">
        <f>('Indicator Data'!AJ168+'Indicator Data'!AI168*0.5+'Indicator Data'!AH168*0.25)/1000</f>
        <v>123</v>
      </c>
      <c r="AB165" s="83">
        <f>AA165*1000/'Indicator Data'!BC168</f>
        <v>8.9961338566206431E-2</v>
      </c>
      <c r="AC165" s="78">
        <f t="shared" si="45"/>
        <v>9</v>
      </c>
      <c r="AD165" s="77">
        <f>IF('Indicator Data'!AN168="No data","x",ROUND(IF('Indicator Data'!AN168&lt;$AD$194,10,IF('Indicator Data'!AN168&gt;$AD$195,0,($AD$195-'Indicator Data'!AN168)/($AD$195-$AD$194)*10)),1))</f>
        <v>6.1</v>
      </c>
      <c r="AE165" s="77">
        <f>IF('Indicator Data'!AO168="No data","x",ROUND(IF('Indicator Data'!AO168&gt;$AE$195,10,IF('Indicator Data'!AO168&lt;$AE$194,0,10-($AE$195-'Indicator Data'!AO168)/($AE$195-$AE$194)*10)),1))</f>
        <v>4.9000000000000004</v>
      </c>
      <c r="AF165" s="84" t="str">
        <f>IF('Indicator Data'!AP168="No data","x",ROUND(IF('Indicator Data'!AP168&gt;$AF$195,10,IF('Indicator Data'!AP168&lt;$AF$194,0,10-($AF$195-'Indicator Data'!AP168)/($AF$195-$AF$194)*10)),1))</f>
        <v>x</v>
      </c>
      <c r="AG165" s="84" t="str">
        <f>IF('Indicator Data'!AQ168="No data","x",ROUND(IF('Indicator Data'!AQ168&gt;$AG$195,10,IF('Indicator Data'!AQ168&lt;$AG$194,0,10-($AG$195-'Indicator Data'!AQ168)/($AG$195-$AG$194)*10)),1))</f>
        <v>x</v>
      </c>
      <c r="AH165" s="77" t="str">
        <f t="shared" si="46"/>
        <v>x</v>
      </c>
      <c r="AI165" s="78">
        <f t="shared" si="47"/>
        <v>5.5</v>
      </c>
      <c r="AJ165" s="85">
        <f t="shared" si="48"/>
        <v>6.4</v>
      </c>
      <c r="AK165" s="86">
        <f t="shared" si="50"/>
        <v>4.3</v>
      </c>
    </row>
    <row r="166" spans="1:37" s="4" customFormat="1" x14ac:dyDescent="0.25">
      <c r="A166" s="131" t="s">
        <v>311</v>
      </c>
      <c r="B166" s="63" t="s">
        <v>310</v>
      </c>
      <c r="C166" s="77">
        <f>ROUND(IF('Indicator Data'!Q169="No data",IF((0.1233*LN('Indicator Data'!BB169)-0.4559)&gt;C$195,0,IF((0.1233*LN('Indicator Data'!BB169)-0.4559)&lt;C$194,10,(C$195-(0.1233*LN('Indicator Data'!BB169)-0.4559))/(C$195-C$194)*10)),IF('Indicator Data'!Q169&gt;C$195,0,IF('Indicator Data'!Q169&lt;C$194,10,(C$195-'Indicator Data'!Q169)/(C$195-C$194)*10))),1)</f>
        <v>0.6</v>
      </c>
      <c r="D166" s="77" t="str">
        <f>IF('Indicator Data'!R169="No data","x",ROUND((IF(LOG('Indicator Data'!R169*1000)&gt;D$195,10,IF(LOG('Indicator Data'!R169*1000)&lt;D$194,0,10-(D$195-LOG('Indicator Data'!R169*1000))/(D$195-D$194)*10))),1))</f>
        <v>x</v>
      </c>
      <c r="E166" s="78">
        <f t="shared" si="36"/>
        <v>0.6</v>
      </c>
      <c r="F166" s="77">
        <f>IF('Indicator Data'!AF169="No data","x",ROUND(IF('Indicator Data'!AF169&gt;F$195,10,IF('Indicator Data'!AF169&lt;F$194,0,10-(F$195-'Indicator Data'!AF169)/(F$195-F$194)*10)),1))</f>
        <v>0.6</v>
      </c>
      <c r="G166" s="77">
        <f>IF('Indicator Data'!AG169="No data","x",ROUND(IF('Indicator Data'!AG169&gt;G$195,10,IF('Indicator Data'!AG169&lt;G$194,0,10-(G$195-'Indicator Data'!AG169)/(G$195-G$194)*10)),1))</f>
        <v>0.6</v>
      </c>
      <c r="H166" s="78">
        <f t="shared" si="37"/>
        <v>0.6</v>
      </c>
      <c r="I166" s="79">
        <f>SUM(IF('Indicator Data'!S169=0,0,'Indicator Data'!S169/1000000),SUM('Indicator Data'!T169:U169))</f>
        <v>0</v>
      </c>
      <c r="J166" s="79">
        <f>I166/'Indicator Data'!BC169*1000000</f>
        <v>0</v>
      </c>
      <c r="K166" s="77">
        <f t="shared" si="38"/>
        <v>0</v>
      </c>
      <c r="L166" s="77" t="str">
        <f>IF('Indicator Data'!V169="No data","x",ROUND(IF('Indicator Data'!V169&gt;L$195,10,IF('Indicator Data'!V169&lt;L$194,0,10-(L$195-'Indicator Data'!V169)/(L$195-L$194)*10)),1))</f>
        <v>x</v>
      </c>
      <c r="M166" s="78">
        <f t="shared" si="39"/>
        <v>0</v>
      </c>
      <c r="N166" s="80">
        <f t="shared" si="40"/>
        <v>0.5</v>
      </c>
      <c r="O166" s="92">
        <f>IF(AND('Indicator Data'!AK169="No data",'Indicator Data'!AL169="No data"),0,SUM('Indicator Data'!AK169:AM169)/1000)</f>
        <v>240.96199999999999</v>
      </c>
      <c r="P166" s="77">
        <f t="shared" si="41"/>
        <v>7.9</v>
      </c>
      <c r="Q166" s="81">
        <f>O166*1000/'Indicator Data'!BC169</f>
        <v>2.3934061096507819E-2</v>
      </c>
      <c r="R166" s="77">
        <f t="shared" si="42"/>
        <v>7</v>
      </c>
      <c r="S166" s="82">
        <f t="shared" si="43"/>
        <v>7.5</v>
      </c>
      <c r="T166" s="77">
        <f>IF('Indicator Data'!AB169="No data","x",ROUND(IF('Indicator Data'!AB169&gt;T$195,10,IF('Indicator Data'!AB169&lt;T$194,0,10-(T$195-'Indicator Data'!AB169)/(T$195-T$194)*10)),1))</f>
        <v>0.4</v>
      </c>
      <c r="U166" s="77">
        <f>IF('Indicator Data'!AA169="No data","x",ROUND(IF('Indicator Data'!AA169&gt;U$195,10,IF('Indicator Data'!AA169&lt;U$194,0,10-(U$195-'Indicator Data'!AA169)/(U$195-U$194)*10)),1))</f>
        <v>0.1</v>
      </c>
      <c r="V166" s="77" t="str">
        <f>IF('Indicator Data'!AE169="No data","x",ROUND(IF('Indicator Data'!AE169&gt;V$195,10,IF('Indicator Data'!AE169&lt;V$194,0,10-(V$195-'Indicator Data'!AE169)/(V$195-V$194)*10)),1))</f>
        <v>x</v>
      </c>
      <c r="W166" s="78">
        <f t="shared" si="49"/>
        <v>0.3</v>
      </c>
      <c r="X166" s="77">
        <f>IF('Indicator Data'!W169="No data","x",ROUND(IF('Indicator Data'!W169&gt;X$195,10,IF('Indicator Data'!W169&lt;X$194,0,10-(X$195-'Indicator Data'!W169)/(X$195-X$194)*10)),1))</f>
        <v>0.2</v>
      </c>
      <c r="Y166" s="77" t="str">
        <f>IF('Indicator Data'!X169="No data","x",ROUND(IF('Indicator Data'!X169&gt;Y$195,10,IF('Indicator Data'!X169&lt;Y$194,0,10-(Y$195-'Indicator Data'!X169)/(Y$195-Y$194)*10)),1))</f>
        <v>x</v>
      </c>
      <c r="Z166" s="78">
        <f t="shared" si="44"/>
        <v>0.2</v>
      </c>
      <c r="AA166" s="92">
        <f>('Indicator Data'!AJ169+'Indicator Data'!AI169*0.5+'Indicator Data'!AH169*0.25)/1000</f>
        <v>0</v>
      </c>
      <c r="AB166" s="83">
        <f>AA166*1000/'Indicator Data'!BC169</f>
        <v>0</v>
      </c>
      <c r="AC166" s="78">
        <f t="shared" si="45"/>
        <v>0</v>
      </c>
      <c r="AD166" s="77">
        <f>IF('Indicator Data'!AN169="No data","x",ROUND(IF('Indicator Data'!AN169&lt;$AD$194,10,IF('Indicator Data'!AN169&gt;$AD$195,0,($AD$195-'Indicator Data'!AN169)/($AD$195-$AD$194)*10)),1))</f>
        <v>3.2</v>
      </c>
      <c r="AE166" s="77">
        <f>IF('Indicator Data'!AO169="No data","x",ROUND(IF('Indicator Data'!AO169&gt;$AE$195,10,IF('Indicator Data'!AO169&lt;$AE$194,0,10-($AE$195-'Indicator Data'!AO169)/($AE$195-$AE$194)*10)),1))</f>
        <v>0</v>
      </c>
      <c r="AF166" s="84">
        <f>IF('Indicator Data'!AP169="No data","x",ROUND(IF('Indicator Data'!AP169&gt;$AF$195,10,IF('Indicator Data'!AP169&lt;$AF$194,0,10-($AF$195-'Indicator Data'!AP169)/($AF$195-$AF$194)*10)),1))</f>
        <v>0.5</v>
      </c>
      <c r="AG166" s="84">
        <f>IF('Indicator Data'!AQ169="No data","x",ROUND(IF('Indicator Data'!AQ169&gt;$AG$195,10,IF('Indicator Data'!AQ169&lt;$AG$194,0,10-($AG$195-'Indicator Data'!AQ169)/($AG$195-$AG$194)*10)),1))</f>
        <v>3.4</v>
      </c>
      <c r="AH166" s="77">
        <f t="shared" si="46"/>
        <v>1.1000000000000001</v>
      </c>
      <c r="AI166" s="78">
        <f t="shared" si="47"/>
        <v>1.4</v>
      </c>
      <c r="AJ166" s="85">
        <f t="shared" si="48"/>
        <v>0.5</v>
      </c>
      <c r="AK166" s="86">
        <f t="shared" si="50"/>
        <v>4.9000000000000004</v>
      </c>
    </row>
    <row r="167" spans="1:37" s="4" customFormat="1" x14ac:dyDescent="0.25">
      <c r="A167" s="131" t="s">
        <v>313</v>
      </c>
      <c r="B167" s="63" t="s">
        <v>312</v>
      </c>
      <c r="C167" s="77">
        <f>ROUND(IF('Indicator Data'!Q170="No data",IF((0.1233*LN('Indicator Data'!BB170)-0.4559)&gt;C$195,0,IF((0.1233*LN('Indicator Data'!BB170)-0.4559)&lt;C$194,10,(C$195-(0.1233*LN('Indicator Data'!BB170)-0.4559))/(C$195-C$194)*10)),IF('Indicator Data'!Q170&gt;C$195,0,IF('Indicator Data'!Q170&lt;C$194,10,(C$195-'Indicator Data'!Q170)/(C$195-C$194)*10))),1)</f>
        <v>0.2</v>
      </c>
      <c r="D167" s="77" t="str">
        <f>IF('Indicator Data'!R170="No data","x",ROUND((IF(LOG('Indicator Data'!R170*1000)&gt;D$195,10,IF(LOG('Indicator Data'!R170*1000)&lt;D$194,0,10-(D$195-LOG('Indicator Data'!R170*1000))/(D$195-D$194)*10))),1))</f>
        <v>x</v>
      </c>
      <c r="E167" s="78">
        <f t="shared" si="36"/>
        <v>0.2</v>
      </c>
      <c r="F167" s="77">
        <f>IF('Indicator Data'!AF170="No data","x",ROUND(IF('Indicator Data'!AF170&gt;F$195,10,IF('Indicator Data'!AF170&lt;F$194,0,10-(F$195-'Indicator Data'!AF170)/(F$195-F$194)*10)),1))</f>
        <v>0.5</v>
      </c>
      <c r="G167" s="77">
        <f>IF('Indicator Data'!AG170="No data","x",ROUND(IF('Indicator Data'!AG170&gt;G$195,10,IF('Indicator Data'!AG170&lt;G$194,0,10-(G$195-'Indicator Data'!AG170)/(G$195-G$194)*10)),1))</f>
        <v>1.7</v>
      </c>
      <c r="H167" s="78">
        <f t="shared" si="37"/>
        <v>1.1000000000000001</v>
      </c>
      <c r="I167" s="79">
        <f>SUM(IF('Indicator Data'!S170=0,0,'Indicator Data'!S170/1000000),SUM('Indicator Data'!T170:U170))</f>
        <v>3.5761090000000002</v>
      </c>
      <c r="J167" s="79">
        <f>I167/'Indicator Data'!BC170*1000000</f>
        <v>0.42240749103149688</v>
      </c>
      <c r="K167" s="77">
        <f t="shared" si="38"/>
        <v>0</v>
      </c>
      <c r="L167" s="77" t="str">
        <f>IF('Indicator Data'!V170="No data","x",ROUND(IF('Indicator Data'!V170&gt;L$195,10,IF('Indicator Data'!V170&lt;L$194,0,10-(L$195-'Indicator Data'!V170)/(L$195-L$194)*10)),1))</f>
        <v>x</v>
      </c>
      <c r="M167" s="78">
        <f t="shared" si="39"/>
        <v>0</v>
      </c>
      <c r="N167" s="80">
        <f t="shared" si="40"/>
        <v>0.4</v>
      </c>
      <c r="O167" s="92">
        <f>IF(AND('Indicator Data'!AK170="No data",'Indicator Data'!AL170="No data"),0,SUM('Indicator Data'!AK170:AM170)/1000)</f>
        <v>93.055999999999997</v>
      </c>
      <c r="P167" s="77">
        <f t="shared" si="41"/>
        <v>6.6</v>
      </c>
      <c r="Q167" s="81">
        <f>O167*1000/'Indicator Data'!BC170</f>
        <v>1.0991709560706055E-2</v>
      </c>
      <c r="R167" s="77">
        <f t="shared" si="42"/>
        <v>5.8</v>
      </c>
      <c r="S167" s="82">
        <f t="shared" si="43"/>
        <v>6.2</v>
      </c>
      <c r="T167" s="77">
        <f>IF('Indicator Data'!AB170="No data","x",ROUND(IF('Indicator Data'!AB170&gt;T$195,10,IF('Indicator Data'!AB170&lt;T$194,0,10-(T$195-'Indicator Data'!AB170)/(T$195-T$194)*10)),1))</f>
        <v>0.6</v>
      </c>
      <c r="U167" s="77">
        <f>IF('Indicator Data'!AA170="No data","x",ROUND(IF('Indicator Data'!AA170&gt;U$195,10,IF('Indicator Data'!AA170&lt;U$194,0,10-(U$195-'Indicator Data'!AA170)/(U$195-U$194)*10)),1))</f>
        <v>0.1</v>
      </c>
      <c r="V167" s="77" t="str">
        <f>IF('Indicator Data'!AE170="No data","x",ROUND(IF('Indicator Data'!AE170&gt;V$195,10,IF('Indicator Data'!AE170&lt;V$194,0,10-(V$195-'Indicator Data'!AE170)/(V$195-V$194)*10)),1))</f>
        <v>x</v>
      </c>
      <c r="W167" s="78">
        <f t="shared" si="49"/>
        <v>0.4</v>
      </c>
      <c r="X167" s="77">
        <f>IF('Indicator Data'!W170="No data","x",ROUND(IF('Indicator Data'!W170&gt;X$195,10,IF('Indicator Data'!W170&lt;X$194,0,10-(X$195-'Indicator Data'!W170)/(X$195-X$194)*10)),1))</f>
        <v>0.3</v>
      </c>
      <c r="Y167" s="77" t="str">
        <f>IF('Indicator Data'!X170="No data","x",ROUND(IF('Indicator Data'!X170&gt;Y$195,10,IF('Indicator Data'!X170&lt;Y$194,0,10-(Y$195-'Indicator Data'!X170)/(Y$195-Y$194)*10)),1))</f>
        <v>x</v>
      </c>
      <c r="Z167" s="78">
        <f t="shared" si="44"/>
        <v>0.3</v>
      </c>
      <c r="AA167" s="92">
        <f>('Indicator Data'!AJ170+'Indicator Data'!AI170*0.5+'Indicator Data'!AH170*0.25)/1000</f>
        <v>0.11600000000000001</v>
      </c>
      <c r="AB167" s="83">
        <f>AA167*1000/'Indicator Data'!BC170</f>
        <v>1.3701838774951669E-5</v>
      </c>
      <c r="AC167" s="78">
        <f t="shared" si="45"/>
        <v>0</v>
      </c>
      <c r="AD167" s="77">
        <f>IF('Indicator Data'!AN170="No data","x",ROUND(IF('Indicator Data'!AN170&lt;$AD$194,10,IF('Indicator Data'!AN170&gt;$AD$195,0,($AD$195-'Indicator Data'!AN170)/($AD$195-$AD$194)*10)),1))</f>
        <v>2.5</v>
      </c>
      <c r="AE167" s="77">
        <f>IF('Indicator Data'!AO170="No data","x",ROUND(IF('Indicator Data'!AO170&gt;$AE$195,10,IF('Indicator Data'!AO170&lt;$AE$194,0,10-($AE$195-'Indicator Data'!AO170)/($AE$195-$AE$194)*10)),1))</f>
        <v>0</v>
      </c>
      <c r="AF167" s="84">
        <f>IF('Indicator Data'!AP170="No data","x",ROUND(IF('Indicator Data'!AP170&gt;$AF$195,10,IF('Indicator Data'!AP170&lt;$AF$194,0,10-($AF$195-'Indicator Data'!AP170)/($AF$195-$AF$194)*10)),1))</f>
        <v>0.4</v>
      </c>
      <c r="AG167" s="84">
        <f>IF('Indicator Data'!AQ170="No data","x",ROUND(IF('Indicator Data'!AQ170&gt;$AG$195,10,IF('Indicator Data'!AQ170&lt;$AG$194,0,10-($AG$195-'Indicator Data'!AQ170)/($AG$195-$AG$194)*10)),1))</f>
        <v>3.3</v>
      </c>
      <c r="AH167" s="77">
        <f t="shared" si="46"/>
        <v>1</v>
      </c>
      <c r="AI167" s="78">
        <f t="shared" si="47"/>
        <v>1.2</v>
      </c>
      <c r="AJ167" s="85">
        <f t="shared" si="48"/>
        <v>0.5</v>
      </c>
      <c r="AK167" s="86">
        <f t="shared" si="50"/>
        <v>3.9</v>
      </c>
    </row>
    <row r="168" spans="1:37" s="4" customFormat="1" x14ac:dyDescent="0.25">
      <c r="A168" s="131" t="s">
        <v>849</v>
      </c>
      <c r="B168" s="63" t="s">
        <v>314</v>
      </c>
      <c r="C168" s="77">
        <f>ROUND(IF('Indicator Data'!Q171="No data",IF((0.1233*LN('Indicator Data'!BB171)-0.4559)&gt;C$195,0,IF((0.1233*LN('Indicator Data'!BB171)-0.4559)&lt;C$194,10,(C$195-(0.1233*LN('Indicator Data'!BB171)-0.4559))/(C$195-C$194)*10)),IF('Indicator Data'!Q171&gt;C$195,0,IF('Indicator Data'!Q171&lt;C$194,10,(C$195-'Indicator Data'!Q171)/(C$195-C$194)*10))),1)</f>
        <v>6.4</v>
      </c>
      <c r="D168" s="77">
        <f>IF('Indicator Data'!R171="No data","x",ROUND((IF(LOG('Indicator Data'!R171*1000)&gt;D$195,10,IF(LOG('Indicator Data'!R171*1000)&lt;D$194,0,10-(D$195-LOG('Indicator Data'!R171*1000))/(D$195-D$194)*10))),1))</f>
        <v>5.4</v>
      </c>
      <c r="E168" s="78">
        <f t="shared" si="36"/>
        <v>5.9</v>
      </c>
      <c r="F168" s="77">
        <f>IF('Indicator Data'!AF171="No data","x",ROUND(IF('Indicator Data'!AF171&gt;F$195,10,IF('Indicator Data'!AF171&lt;F$194,0,10-(F$195-'Indicator Data'!AF171)/(F$195-F$194)*10)),1))</f>
        <v>7.4</v>
      </c>
      <c r="G168" s="77">
        <f>IF('Indicator Data'!AG171="No data","x",ROUND(IF('Indicator Data'!AG171&gt;G$195,10,IF('Indicator Data'!AG171&lt;G$194,0,10-(G$195-'Indicator Data'!AG171)/(G$195-G$194)*10)),1))</f>
        <v>2.7</v>
      </c>
      <c r="H168" s="78">
        <f t="shared" si="37"/>
        <v>5.0999999999999996</v>
      </c>
      <c r="I168" s="79">
        <f>SUM(IF('Indicator Data'!S171=0,0,'Indicator Data'!S171/1000000),SUM('Indicator Data'!T171:U171))</f>
        <v>10727.293516999998</v>
      </c>
      <c r="J168" s="79">
        <f>I168/'Indicator Data'!BC171*1000000</f>
        <v>587.15769139656618</v>
      </c>
      <c r="K168" s="77">
        <f t="shared" si="38"/>
        <v>10</v>
      </c>
      <c r="L168" s="77" t="str">
        <f>IF('Indicator Data'!V171="No data","x",ROUND(IF('Indicator Data'!V171&gt;L$195,10,IF('Indicator Data'!V171&lt;L$194,0,10-(L$195-'Indicator Data'!V171)/(L$195-L$194)*10)),1))</f>
        <v>x</v>
      </c>
      <c r="M168" s="78">
        <f t="shared" si="39"/>
        <v>10</v>
      </c>
      <c r="N168" s="80">
        <f t="shared" si="40"/>
        <v>6.7</v>
      </c>
      <c r="O168" s="92">
        <f>IF(AND('Indicator Data'!AK171="No data",'Indicator Data'!AL171="No data"),0,SUM('Indicator Data'!AK171:AM171)/1000)</f>
        <v>7230.0190000000002</v>
      </c>
      <c r="P168" s="77">
        <f t="shared" si="41"/>
        <v>10</v>
      </c>
      <c r="Q168" s="81">
        <f>O168*1000/'Indicator Data'!BC171</f>
        <v>0.39573460519802334</v>
      </c>
      <c r="R168" s="77">
        <f t="shared" si="42"/>
        <v>10</v>
      </c>
      <c r="S168" s="82">
        <f t="shared" si="43"/>
        <v>10</v>
      </c>
      <c r="T168" s="77">
        <f>IF('Indicator Data'!AB171="No data","x",ROUND(IF('Indicator Data'!AB171&gt;T$195,10,IF('Indicator Data'!AB171&lt;T$194,0,10-(T$195-'Indicator Data'!AB171)/(T$195-T$194)*10)),1))</f>
        <v>0.2</v>
      </c>
      <c r="U168" s="77">
        <f>IF('Indicator Data'!AA171="No data","x",ROUND(IF('Indicator Data'!AA171&gt;U$195,10,IF('Indicator Data'!AA171&lt;U$194,0,10-(U$195-'Indicator Data'!AA171)/(U$195-U$194)*10)),1))</f>
        <v>0.4</v>
      </c>
      <c r="V168" s="77" t="str">
        <f>IF('Indicator Data'!AE171="No data","x",ROUND(IF('Indicator Data'!AE171&gt;V$195,10,IF('Indicator Data'!AE171&lt;V$194,0,10-(V$195-'Indicator Data'!AE171)/(V$195-V$194)*10)),1))</f>
        <v>x</v>
      </c>
      <c r="W168" s="78">
        <f t="shared" si="49"/>
        <v>0.3</v>
      </c>
      <c r="X168" s="77">
        <f>IF('Indicator Data'!W171="No data","x",ROUND(IF('Indicator Data'!W171&gt;X$195,10,IF('Indicator Data'!W171&lt;X$194,0,10-(X$195-'Indicator Data'!W171)/(X$195-X$194)*10)),1))</f>
        <v>1.3</v>
      </c>
      <c r="Y168" s="77">
        <f>IF('Indicator Data'!X171="No data","x",ROUND(IF('Indicator Data'!X171&gt;Y$195,10,IF('Indicator Data'!X171&lt;Y$194,0,10-(Y$195-'Indicator Data'!X171)/(Y$195-Y$194)*10)),1))</f>
        <v>2.2000000000000002</v>
      </c>
      <c r="Z168" s="78">
        <f t="shared" si="44"/>
        <v>1.8</v>
      </c>
      <c r="AA168" s="92">
        <f>('Indicator Data'!AJ171+'Indicator Data'!AI171*0.5+'Indicator Data'!AH171*0.25)/1000</f>
        <v>0</v>
      </c>
      <c r="AB168" s="83">
        <f>AA168*1000/'Indicator Data'!BC171</f>
        <v>0</v>
      </c>
      <c r="AC168" s="78">
        <f t="shared" si="45"/>
        <v>0</v>
      </c>
      <c r="AD168" s="77">
        <f>IF('Indicator Data'!AN171="No data","x",ROUND(IF('Indicator Data'!AN171&lt;$AD$194,10,IF('Indicator Data'!AN171&gt;$AD$195,0,($AD$195-'Indicator Data'!AN171)/($AD$195-$AD$194)*10)),1))</f>
        <v>3.9</v>
      </c>
      <c r="AE168" s="77">
        <f>IF('Indicator Data'!AO171="No data","x",ROUND(IF('Indicator Data'!AO171&gt;$AE$195,10,IF('Indicator Data'!AO171&lt;$AE$194,0,10-($AE$195-'Indicator Data'!AO171)/($AE$195-$AE$194)*10)),1))</f>
        <v>7.6</v>
      </c>
      <c r="AF168" s="84" t="str">
        <f>IF('Indicator Data'!AP171="No data","x",ROUND(IF('Indicator Data'!AP171&gt;$AF$195,10,IF('Indicator Data'!AP171&lt;$AF$194,0,10-($AF$195-'Indicator Data'!AP171)/($AF$195-$AF$194)*10)),1))</f>
        <v>x</v>
      </c>
      <c r="AG168" s="84" t="str">
        <f>IF('Indicator Data'!AQ171="No data","x",ROUND(IF('Indicator Data'!AQ171&gt;$AG$195,10,IF('Indicator Data'!AQ171&lt;$AG$194,0,10-($AG$195-'Indicator Data'!AQ171)/($AG$195-$AG$194)*10)),1))</f>
        <v>x</v>
      </c>
      <c r="AH168" s="77" t="str">
        <f t="shared" si="46"/>
        <v>x</v>
      </c>
      <c r="AI168" s="78">
        <f t="shared" si="47"/>
        <v>5.8</v>
      </c>
      <c r="AJ168" s="85">
        <f t="shared" si="48"/>
        <v>2.2999999999999998</v>
      </c>
      <c r="AK168" s="86">
        <f t="shared" si="50"/>
        <v>8</v>
      </c>
    </row>
    <row r="169" spans="1:37" s="4" customFormat="1" x14ac:dyDescent="0.25">
      <c r="A169" s="131" t="s">
        <v>317</v>
      </c>
      <c r="B169" s="63" t="s">
        <v>316</v>
      </c>
      <c r="C169" s="77">
        <f>ROUND(IF('Indicator Data'!Q172="No data",IF((0.1233*LN('Indicator Data'!BB172)-0.4559)&gt;C$195,0,IF((0.1233*LN('Indicator Data'!BB172)-0.4559)&lt;C$194,10,(C$195-(0.1233*LN('Indicator Data'!BB172)-0.4559))/(C$195-C$194)*10)),IF('Indicator Data'!Q172&gt;C$195,0,IF('Indicator Data'!Q172&lt;C$194,10,(C$195-'Indicator Data'!Q172)/(C$195-C$194)*10))),1)</f>
        <v>5</v>
      </c>
      <c r="D169" s="77">
        <f>IF('Indicator Data'!R172="No data","x",ROUND((IF(LOG('Indicator Data'!R172*1000)&gt;D$195,10,IF(LOG('Indicator Data'!R172*1000)&lt;D$194,0,10-(D$195-LOG('Indicator Data'!R172*1000))/(D$195-D$194)*10))),1))</f>
        <v>5.5</v>
      </c>
      <c r="E169" s="78">
        <f t="shared" si="36"/>
        <v>5.3</v>
      </c>
      <c r="F169" s="77">
        <f>IF('Indicator Data'!AF172="No data","x",ROUND(IF('Indicator Data'!AF172&gt;F$195,10,IF('Indicator Data'!AF172&lt;F$194,0,10-(F$195-'Indicator Data'!AF172)/(F$195-F$194)*10)),1))</f>
        <v>4.3</v>
      </c>
      <c r="G169" s="77">
        <f>IF('Indicator Data'!AG172="No data","x",ROUND(IF('Indicator Data'!AG172&gt;G$195,10,IF('Indicator Data'!AG172&lt;G$194,0,10-(G$195-'Indicator Data'!AG172)/(G$195-G$194)*10)),1))</f>
        <v>1.4</v>
      </c>
      <c r="H169" s="78">
        <f t="shared" si="37"/>
        <v>2.9</v>
      </c>
      <c r="I169" s="79">
        <f>SUM(IF('Indicator Data'!S172=0,0,'Indicator Data'!S172/1000000),SUM('Indicator Data'!T172:U172))</f>
        <v>278.270826</v>
      </c>
      <c r="J169" s="79">
        <f>I169/'Indicator Data'!BC172*1000000</f>
        <v>31.191584719923895</v>
      </c>
      <c r="K169" s="77">
        <f t="shared" si="38"/>
        <v>0.6</v>
      </c>
      <c r="L169" s="77">
        <f>IF('Indicator Data'!V172="No data","x",ROUND(IF('Indicator Data'!V172&gt;L$195,10,IF('Indicator Data'!V172&lt;L$194,0,10-(L$195-'Indicator Data'!V172)/(L$195-L$194)*10)),1))</f>
        <v>2.7</v>
      </c>
      <c r="M169" s="78">
        <f t="shared" si="39"/>
        <v>1.7</v>
      </c>
      <c r="N169" s="80">
        <f t="shared" si="40"/>
        <v>3.8</v>
      </c>
      <c r="O169" s="92">
        <f>IF(AND('Indicator Data'!AK172="No data",'Indicator Data'!AL172="No data"),0,SUM('Indicator Data'!AK172:AM172)/1000)</f>
        <v>2.5249999999999999</v>
      </c>
      <c r="P169" s="77">
        <f t="shared" si="41"/>
        <v>1.3</v>
      </c>
      <c r="Q169" s="81">
        <f>O169*1000/'Indicator Data'!BC172</f>
        <v>2.8302913585992603E-4</v>
      </c>
      <c r="R169" s="77">
        <f t="shared" si="42"/>
        <v>2.2999999999999998</v>
      </c>
      <c r="S169" s="82">
        <f t="shared" si="43"/>
        <v>1.8</v>
      </c>
      <c r="T169" s="77">
        <f>IF('Indicator Data'!AB172="No data","x",ROUND(IF('Indicator Data'!AB172&gt;T$195,10,IF('Indicator Data'!AB172&lt;T$194,0,10-(T$195-'Indicator Data'!AB172)/(T$195-T$194)*10)),1))</f>
        <v>0.6</v>
      </c>
      <c r="U169" s="77">
        <f>IF('Indicator Data'!AA172="No data","x",ROUND(IF('Indicator Data'!AA172&gt;U$195,10,IF('Indicator Data'!AA172&lt;U$194,0,10-(U$195-'Indicator Data'!AA172)/(U$195-U$194)*10)),1))</f>
        <v>1.5</v>
      </c>
      <c r="V169" s="77">
        <f>IF('Indicator Data'!AE172="No data","x",ROUND(IF('Indicator Data'!AE172&gt;V$195,10,IF('Indicator Data'!AE172&lt;V$194,0,10-(V$195-'Indicator Data'!AE172)/(V$195-V$194)*10)),1))</f>
        <v>0</v>
      </c>
      <c r="W169" s="78">
        <f t="shared" si="49"/>
        <v>0.7</v>
      </c>
      <c r="X169" s="77">
        <f>IF('Indicator Data'!W172="No data","x",ROUND(IF('Indicator Data'!W172&gt;X$195,10,IF('Indicator Data'!W172&lt;X$194,0,10-(X$195-'Indicator Data'!W172)/(X$195-X$194)*10)),1))</f>
        <v>3.3</v>
      </c>
      <c r="Y169" s="77">
        <f>IF('Indicator Data'!X172="No data","x",ROUND(IF('Indicator Data'!X172&gt;Y$195,10,IF('Indicator Data'!X172&lt;Y$194,0,10-(Y$195-'Indicator Data'!X172)/(Y$195-Y$194)*10)),1))</f>
        <v>3</v>
      </c>
      <c r="Z169" s="78">
        <f t="shared" si="44"/>
        <v>3.2</v>
      </c>
      <c r="AA169" s="92">
        <f>('Indicator Data'!AJ172+'Indicator Data'!AI172*0.5+'Indicator Data'!AH172*0.25)/1000</f>
        <v>3.5762499999999999</v>
      </c>
      <c r="AB169" s="83">
        <f>AA169*1000/'Indicator Data'!BC172</f>
        <v>4.0086453351249917E-4</v>
      </c>
      <c r="AC169" s="78">
        <f t="shared" si="45"/>
        <v>0</v>
      </c>
      <c r="AD169" s="77">
        <f>IF('Indicator Data'!AN172="No data","x",ROUND(IF('Indicator Data'!AN172&lt;$AD$194,10,IF('Indicator Data'!AN172&gt;$AD$195,0,($AD$195-'Indicator Data'!AN172)/($AD$195-$AD$194)*10)),1))</f>
        <v>7.1</v>
      </c>
      <c r="AE169" s="77">
        <f>IF('Indicator Data'!AO172="No data","x",ROUND(IF('Indicator Data'!AO172&gt;$AE$195,10,IF('Indicator Data'!AO172&lt;$AE$194,0,10-($AE$195-'Indicator Data'!AO172)/($AE$195-$AE$194)*10)),1))</f>
        <v>8.4</v>
      </c>
      <c r="AF169" s="84" t="str">
        <f>IF('Indicator Data'!AP172="No data","x",ROUND(IF('Indicator Data'!AP172&gt;$AF$195,10,IF('Indicator Data'!AP172&lt;$AF$194,0,10-($AF$195-'Indicator Data'!AP172)/($AF$195-$AF$194)*10)),1))</f>
        <v>x</v>
      </c>
      <c r="AG169" s="84" t="str">
        <f>IF('Indicator Data'!AQ172="No data","x",ROUND(IF('Indicator Data'!AQ172&gt;$AG$195,10,IF('Indicator Data'!AQ172&lt;$AG$194,0,10-($AG$195-'Indicator Data'!AQ172)/($AG$195-$AG$194)*10)),1))</f>
        <v>x</v>
      </c>
      <c r="AH169" s="77" t="str">
        <f t="shared" si="46"/>
        <v>x</v>
      </c>
      <c r="AI169" s="78">
        <f t="shared" si="47"/>
        <v>7.8</v>
      </c>
      <c r="AJ169" s="85">
        <f t="shared" si="48"/>
        <v>3.7</v>
      </c>
      <c r="AK169" s="86">
        <f t="shared" si="50"/>
        <v>2.8</v>
      </c>
    </row>
    <row r="170" spans="1:37" s="4" customFormat="1" x14ac:dyDescent="0.25">
      <c r="A170" s="131" t="s">
        <v>850</v>
      </c>
      <c r="B170" s="63" t="s">
        <v>318</v>
      </c>
      <c r="C170" s="77">
        <f>ROUND(IF('Indicator Data'!Q173="No data",IF((0.1233*LN('Indicator Data'!BB173)-0.4559)&gt;C$195,0,IF((0.1233*LN('Indicator Data'!BB173)-0.4559)&lt;C$194,10,(C$195-(0.1233*LN('Indicator Data'!BB173)-0.4559))/(C$195-C$194)*10)),IF('Indicator Data'!Q173&gt;C$195,0,IF('Indicator Data'!Q173&lt;C$194,10,(C$195-'Indicator Data'!Q173)/(C$195-C$194)*10))),1)</f>
        <v>6.4</v>
      </c>
      <c r="D170" s="77">
        <f>IF('Indicator Data'!R173="No data","x",ROUND((IF(LOG('Indicator Data'!R173*1000)&gt;D$195,10,IF(LOG('Indicator Data'!R173*1000)&lt;D$194,0,10-(D$195-LOG('Indicator Data'!R173*1000))/(D$195-D$194)*10))),1))</f>
        <v>9.3000000000000007</v>
      </c>
      <c r="E170" s="78">
        <f t="shared" si="36"/>
        <v>8.1999999999999993</v>
      </c>
      <c r="F170" s="77">
        <f>IF('Indicator Data'!AF173="No data","x",ROUND(IF('Indicator Data'!AF173&gt;F$195,10,IF('Indicator Data'!AF173&lt;F$194,0,10-(F$195-'Indicator Data'!AF173)/(F$195-F$194)*10)),1))</f>
        <v>7.3</v>
      </c>
      <c r="G170" s="77">
        <f>IF('Indicator Data'!AG173="No data","x",ROUND(IF('Indicator Data'!AG173&gt;G$195,10,IF('Indicator Data'!AG173&lt;G$194,0,10-(G$195-'Indicator Data'!AG173)/(G$195-G$194)*10)),1))</f>
        <v>3.2</v>
      </c>
      <c r="H170" s="78">
        <f t="shared" si="37"/>
        <v>5.3</v>
      </c>
      <c r="I170" s="79">
        <f>SUM(IF('Indicator Data'!S173=0,0,'Indicator Data'!S173/1000000),SUM('Indicator Data'!T173:U173))</f>
        <v>3147.0249600000002</v>
      </c>
      <c r="J170" s="79">
        <f>I170/'Indicator Data'!BC173*1000000</f>
        <v>54.912299105810817</v>
      </c>
      <c r="K170" s="77">
        <f t="shared" si="38"/>
        <v>1.1000000000000001</v>
      </c>
      <c r="L170" s="77">
        <f>IF('Indicator Data'!V173="No data","x",ROUND(IF('Indicator Data'!V173&gt;L$195,10,IF('Indicator Data'!V173&lt;L$194,0,10-(L$195-'Indicator Data'!V173)/(L$195-L$194)*10)),1))</f>
        <v>3.3</v>
      </c>
      <c r="M170" s="78">
        <f t="shared" si="39"/>
        <v>2.2000000000000002</v>
      </c>
      <c r="N170" s="80">
        <f t="shared" si="40"/>
        <v>6</v>
      </c>
      <c r="O170" s="92">
        <f>IF(AND('Indicator Data'!AK173="No data",'Indicator Data'!AL173="No data"),0,SUM('Indicator Data'!AK173:AM173)/1000)</f>
        <v>297.82600000000002</v>
      </c>
      <c r="P170" s="77">
        <f t="shared" si="41"/>
        <v>8.1999999999999993</v>
      </c>
      <c r="Q170" s="81">
        <f>O170*1000/'Indicator Data'!BC173</f>
        <v>5.1967526795488814E-3</v>
      </c>
      <c r="R170" s="77">
        <f t="shared" si="42"/>
        <v>4.8</v>
      </c>
      <c r="S170" s="82">
        <f t="shared" si="43"/>
        <v>6.5</v>
      </c>
      <c r="T170" s="77">
        <f>IF('Indicator Data'!AB173="No data","x",ROUND(IF('Indicator Data'!AB173&gt;T$195,10,IF('Indicator Data'!AB173&lt;T$194,0,10-(T$195-'Indicator Data'!AB173)/(T$195-T$194)*10)),1))</f>
        <v>9.4</v>
      </c>
      <c r="U170" s="77">
        <f>IF('Indicator Data'!AA173="No data","x",ROUND(IF('Indicator Data'!AA173&gt;U$195,10,IF('Indicator Data'!AA173&lt;U$194,0,10-(U$195-'Indicator Data'!AA173)/(U$195-U$194)*10)),1))</f>
        <v>5.2</v>
      </c>
      <c r="V170" s="77">
        <f>IF('Indicator Data'!AE173="No data","x",ROUND(IF('Indicator Data'!AE173&gt;V$195,10,IF('Indicator Data'!AE173&lt;V$194,0,10-(V$195-'Indicator Data'!AE173)/(V$195-V$194)*10)),1))</f>
        <v>4.2</v>
      </c>
      <c r="W170" s="78">
        <f t="shared" si="49"/>
        <v>6.3</v>
      </c>
      <c r="X170" s="77">
        <f>IF('Indicator Data'!W173="No data","x",ROUND(IF('Indicator Data'!W173&gt;X$195,10,IF('Indicator Data'!W173&lt;X$194,0,10-(X$195-'Indicator Data'!W173)/(X$195-X$194)*10)),1))</f>
        <v>4.4000000000000004</v>
      </c>
      <c r="Y170" s="77">
        <f>IF('Indicator Data'!X173="No data","x",ROUND(IF('Indicator Data'!X173&gt;Y$195,10,IF('Indicator Data'!X173&lt;Y$194,0,10-(Y$195-'Indicator Data'!X173)/(Y$195-Y$194)*10)),1))</f>
        <v>3</v>
      </c>
      <c r="Z170" s="78">
        <f t="shared" si="44"/>
        <v>3.7</v>
      </c>
      <c r="AA170" s="92">
        <f>('Indicator Data'!AJ173+'Indicator Data'!AI173*0.5+'Indicator Data'!AH173*0.25)/1000</f>
        <v>69.968999999999994</v>
      </c>
      <c r="AB170" s="83">
        <f>AA170*1000/'Indicator Data'!BC173</f>
        <v>1.2208859811949115E-3</v>
      </c>
      <c r="AC170" s="78">
        <f t="shared" si="45"/>
        <v>0.1</v>
      </c>
      <c r="AD170" s="77">
        <f>IF('Indicator Data'!AN173="No data","x",ROUND(IF('Indicator Data'!AN173&lt;$AD$194,10,IF('Indicator Data'!AN173&gt;$AD$195,0,($AD$195-'Indicator Data'!AN173)/($AD$195-$AD$194)*10)),1))</f>
        <v>5.7</v>
      </c>
      <c r="AE170" s="77">
        <f>IF('Indicator Data'!AO173="No data","x",ROUND(IF('Indicator Data'!AO173&gt;$AE$195,10,IF('Indicator Data'!AO173&lt;$AE$194,0,10-($AE$195-'Indicator Data'!AO173)/($AE$195-$AE$194)*10)),1))</f>
        <v>9.1</v>
      </c>
      <c r="AF170" s="84">
        <f>IF('Indicator Data'!AP173="No data","x",ROUND(IF('Indicator Data'!AP173&gt;$AF$195,10,IF('Indicator Data'!AP173&lt;$AF$194,0,10-($AF$195-'Indicator Data'!AP173)/($AF$195-$AF$194)*10)),1))</f>
        <v>10</v>
      </c>
      <c r="AG170" s="84">
        <f>IF('Indicator Data'!AQ173="No data","x",ROUND(IF('Indicator Data'!AQ173&gt;$AG$195,10,IF('Indicator Data'!AQ173&lt;$AG$194,0,10-($AG$195-'Indicator Data'!AQ173)/($AG$195-$AG$194)*10)),1))</f>
        <v>2.4</v>
      </c>
      <c r="AH170" s="77">
        <f t="shared" si="46"/>
        <v>8.5</v>
      </c>
      <c r="AI170" s="78">
        <f t="shared" si="47"/>
        <v>7.8</v>
      </c>
      <c r="AJ170" s="85">
        <f t="shared" si="48"/>
        <v>5.0999999999999996</v>
      </c>
      <c r="AK170" s="86">
        <f t="shared" si="50"/>
        <v>5.8</v>
      </c>
    </row>
    <row r="171" spans="1:37" s="4" customFormat="1" x14ac:dyDescent="0.25">
      <c r="A171" s="131" t="s">
        <v>320</v>
      </c>
      <c r="B171" s="63" t="s">
        <v>319</v>
      </c>
      <c r="C171" s="77">
        <f>ROUND(IF('Indicator Data'!Q174="No data",IF((0.1233*LN('Indicator Data'!BB174)-0.4559)&gt;C$195,0,IF((0.1233*LN('Indicator Data'!BB174)-0.4559)&lt;C$194,10,(C$195-(0.1233*LN('Indicator Data'!BB174)-0.4559))/(C$195-C$194)*10)),IF('Indicator Data'!Q174&gt;C$195,0,IF('Indicator Data'!Q174&lt;C$194,10,(C$195-'Indicator Data'!Q174)/(C$195-C$194)*10))),1)</f>
        <v>3.2</v>
      </c>
      <c r="D171" s="77">
        <f>IF('Indicator Data'!R174="No data","x",ROUND((IF(LOG('Indicator Data'!R174*1000)&gt;D$195,10,IF(LOG('Indicator Data'!R174*1000)&lt;D$194,0,10-(D$195-LOG('Indicator Data'!R174*1000))/(D$195-D$194)*10))),1))</f>
        <v>2.2000000000000002</v>
      </c>
      <c r="E171" s="78">
        <f t="shared" si="36"/>
        <v>2.7</v>
      </c>
      <c r="F171" s="77">
        <f>IF('Indicator Data'!AF174="No data","x",ROUND(IF('Indicator Data'!AF174&gt;F$195,10,IF('Indicator Data'!AF174&lt;F$194,0,10-(F$195-'Indicator Data'!AF174)/(F$195-F$194)*10)),1))</f>
        <v>4.9000000000000004</v>
      </c>
      <c r="G171" s="77">
        <f>IF('Indicator Data'!AG174="No data","x",ROUND(IF('Indicator Data'!AG174&gt;G$195,10,IF('Indicator Data'!AG174&lt;G$194,0,10-(G$195-'Indicator Data'!AG174)/(G$195-G$194)*10)),1))</f>
        <v>3.6</v>
      </c>
      <c r="H171" s="78">
        <f t="shared" si="37"/>
        <v>4.3</v>
      </c>
      <c r="I171" s="79">
        <f>SUM(IF('Indicator Data'!S174=0,0,'Indicator Data'!S174/1000000),SUM('Indicator Data'!T174:U174))</f>
        <v>195.795884</v>
      </c>
      <c r="J171" s="79">
        <f>I171/'Indicator Data'!BC174*1000000</f>
        <v>2.836079666370364</v>
      </c>
      <c r="K171" s="77">
        <f t="shared" si="38"/>
        <v>0.1</v>
      </c>
      <c r="L171" s="77">
        <f>IF('Indicator Data'!V174="No data","x",ROUND(IF('Indicator Data'!V174&gt;L$195,10,IF('Indicator Data'!V174&lt;L$194,0,10-(L$195-'Indicator Data'!V174)/(L$195-L$194)*10)),1))</f>
        <v>0</v>
      </c>
      <c r="M171" s="78">
        <f t="shared" si="39"/>
        <v>0.1</v>
      </c>
      <c r="N171" s="80">
        <f t="shared" si="40"/>
        <v>2.5</v>
      </c>
      <c r="O171" s="92">
        <f>IF(AND('Indicator Data'!AK174="No data",'Indicator Data'!AL174="No data"),0,SUM('Indicator Data'!AK174:AM174)/1000)</f>
        <v>145.19900000000001</v>
      </c>
      <c r="P171" s="77">
        <f t="shared" si="41"/>
        <v>7.2</v>
      </c>
      <c r="Q171" s="81">
        <f>O171*1000/'Indicator Data'!BC174</f>
        <v>2.1031899295559783E-3</v>
      </c>
      <c r="R171" s="77">
        <f t="shared" si="42"/>
        <v>3.8</v>
      </c>
      <c r="S171" s="82">
        <f t="shared" si="43"/>
        <v>5.5</v>
      </c>
      <c r="T171" s="77">
        <f>IF('Indicator Data'!AB174="No data","x",ROUND(IF('Indicator Data'!AB174&gt;T$195,10,IF('Indicator Data'!AB174&lt;T$194,0,10-(T$195-'Indicator Data'!AB174)/(T$195-T$194)*10)),1))</f>
        <v>2.2000000000000002</v>
      </c>
      <c r="U171" s="77">
        <f>IF('Indicator Data'!AA174="No data","x",ROUND(IF('Indicator Data'!AA174&gt;U$195,10,IF('Indicator Data'!AA174&lt;U$194,0,10-(U$195-'Indicator Data'!AA174)/(U$195-U$194)*10)),1))</f>
        <v>3.1</v>
      </c>
      <c r="V171" s="77">
        <f>IF('Indicator Data'!AE174="No data","x",ROUND(IF('Indicator Data'!AE174&gt;V$195,10,IF('Indicator Data'!AE174&lt;V$194,0,10-(V$195-'Indicator Data'!AE174)/(V$195-V$194)*10)),1))</f>
        <v>0.1</v>
      </c>
      <c r="W171" s="78">
        <f t="shared" si="49"/>
        <v>1.8</v>
      </c>
      <c r="X171" s="77">
        <f>IF('Indicator Data'!W174="No data","x",ROUND(IF('Indicator Data'!W174&gt;X$195,10,IF('Indicator Data'!W174&lt;X$194,0,10-(X$195-'Indicator Data'!W174)/(X$195-X$194)*10)),1))</f>
        <v>0.9</v>
      </c>
      <c r="Y171" s="77">
        <f>IF('Indicator Data'!X174="No data","x",ROUND(IF('Indicator Data'!X174&gt;Y$195,10,IF('Indicator Data'!X174&lt;Y$194,0,10-(Y$195-'Indicator Data'!X174)/(Y$195-Y$194)*10)),1))</f>
        <v>1.5</v>
      </c>
      <c r="Z171" s="78">
        <f t="shared" si="44"/>
        <v>1.2</v>
      </c>
      <c r="AA171" s="92">
        <f>('Indicator Data'!AJ174+'Indicator Data'!AI174*0.5+'Indicator Data'!AH174*0.25)/1000</f>
        <v>2111.7397500000002</v>
      </c>
      <c r="AB171" s="83">
        <f>AA171*1000/'Indicator Data'!BC174</f>
        <v>3.0588294520231263E-2</v>
      </c>
      <c r="AC171" s="78">
        <f t="shared" si="45"/>
        <v>3.1</v>
      </c>
      <c r="AD171" s="77">
        <f>IF('Indicator Data'!AN174="No data","x",ROUND(IF('Indicator Data'!AN174&lt;$AD$194,10,IF('Indicator Data'!AN174&gt;$AD$195,0,($AD$195-'Indicator Data'!AN174)/($AD$195-$AD$194)*10)),1))</f>
        <v>4.9000000000000004</v>
      </c>
      <c r="AE171" s="77">
        <f>IF('Indicator Data'!AO174="No data","x",ROUND(IF('Indicator Data'!AO174&gt;$AE$195,10,IF('Indicator Data'!AO174&lt;$AE$194,0,10-($AE$195-'Indicator Data'!AO174)/($AE$195-$AE$194)*10)),1))</f>
        <v>1.5</v>
      </c>
      <c r="AF171" s="84">
        <f>IF('Indicator Data'!AP174="No data","x",ROUND(IF('Indicator Data'!AP174&gt;$AF$195,10,IF('Indicator Data'!AP174&lt;$AF$194,0,10-($AF$195-'Indicator Data'!AP174)/($AF$195-$AF$194)*10)),1))</f>
        <v>3.9</v>
      </c>
      <c r="AG171" s="84">
        <f>IF('Indicator Data'!AQ174="No data","x",ROUND(IF('Indicator Data'!AQ174&gt;$AG$195,10,IF('Indicator Data'!AQ174&lt;$AG$194,0,10-($AG$195-'Indicator Data'!AQ174)/($AG$195-$AG$194)*10)),1))</f>
        <v>1.4</v>
      </c>
      <c r="AH171" s="77">
        <f t="shared" si="46"/>
        <v>3.4</v>
      </c>
      <c r="AI171" s="78">
        <f t="shared" si="47"/>
        <v>3.3</v>
      </c>
      <c r="AJ171" s="85">
        <f t="shared" si="48"/>
        <v>2.4</v>
      </c>
      <c r="AK171" s="86">
        <f t="shared" si="50"/>
        <v>4.0999999999999996</v>
      </c>
    </row>
    <row r="172" spans="1:37" s="4" customFormat="1" x14ac:dyDescent="0.25">
      <c r="A172" s="133" t="s">
        <v>1144</v>
      </c>
      <c r="B172" s="63" t="s">
        <v>187</v>
      </c>
      <c r="C172" s="77">
        <f>ROUND(IF('Indicator Data'!Q175="No data",IF((0.1233*LN('Indicator Data'!BB175)-0.4559)&gt;C$195,0,IF((0.1233*LN('Indicator Data'!BB175)-0.4559)&lt;C$194,10,(C$195-(0.1233*LN('Indicator Data'!BB175)-0.4559))/(C$195-C$194)*10)),IF('Indicator Data'!Q175&gt;C$195,0,IF('Indicator Data'!Q175&lt;C$194,10,(C$195-'Indicator Data'!Q175)/(C$195-C$194)*10))),1)</f>
        <v>3.1</v>
      </c>
      <c r="D172" s="77">
        <f>IF('Indicator Data'!R175="No data","x",ROUND((IF(LOG('Indicator Data'!R175*1000)&gt;D$195,10,IF(LOG('Indicator Data'!R175*1000)&lt;D$194,0,10-(D$195-LOG('Indicator Data'!R175*1000))/(D$195-D$194)*10))),1))</f>
        <v>3</v>
      </c>
      <c r="E172" s="78">
        <f t="shared" si="36"/>
        <v>3.1</v>
      </c>
      <c r="F172" s="77">
        <f>IF('Indicator Data'!AF175="No data","x",ROUND(IF('Indicator Data'!AF175&gt;F$195,10,IF('Indicator Data'!AF175&lt;F$194,0,10-(F$195-'Indicator Data'!AF175)/(F$195-F$194)*10)),1))</f>
        <v>2.1</v>
      </c>
      <c r="G172" s="77">
        <f>IF('Indicator Data'!AG175="No data","x",ROUND(IF('Indicator Data'!AG175&gt;G$195,10,IF('Indicator Data'!AG175&lt;G$194,0,10-(G$195-'Indicator Data'!AG175)/(G$195-G$194)*10)),1))</f>
        <v>4.8</v>
      </c>
      <c r="H172" s="78">
        <f t="shared" si="37"/>
        <v>3.5</v>
      </c>
      <c r="I172" s="79">
        <f>SUM(IF('Indicator Data'!S175=0,0,'Indicator Data'!S175/1000000),SUM('Indicator Data'!T175:U175))</f>
        <v>145.104963</v>
      </c>
      <c r="J172" s="79">
        <f>I172/'Indicator Data'!BC175*1000000</f>
        <v>69.656177633979155</v>
      </c>
      <c r="K172" s="77">
        <f t="shared" si="38"/>
        <v>1.4</v>
      </c>
      <c r="L172" s="77">
        <f>IF('Indicator Data'!V175="No data","x",ROUND(IF('Indicator Data'!V175&gt;L$195,10,IF('Indicator Data'!V175&lt;L$194,0,10-(L$195-'Indicator Data'!V175)/(L$195-L$194)*10)),1))</f>
        <v>1.1000000000000001</v>
      </c>
      <c r="M172" s="78">
        <f t="shared" si="39"/>
        <v>1.3</v>
      </c>
      <c r="N172" s="80">
        <f t="shared" si="40"/>
        <v>2.8</v>
      </c>
      <c r="O172" s="92">
        <f>IF(AND('Indicator Data'!AK175="No data",'Indicator Data'!AL175="No data"),0,SUM('Indicator Data'!AK175:AM175)/1000)</f>
        <v>0.55900000000000005</v>
      </c>
      <c r="P172" s="77">
        <f t="shared" si="41"/>
        <v>0</v>
      </c>
      <c r="Q172" s="81">
        <f>O172*1000/'Indicator Data'!BC175</f>
        <v>2.6834232608152997E-4</v>
      </c>
      <c r="R172" s="77">
        <f t="shared" si="42"/>
        <v>2.2999999999999998</v>
      </c>
      <c r="S172" s="82">
        <f t="shared" si="43"/>
        <v>1.2</v>
      </c>
      <c r="T172" s="77">
        <f>IF('Indicator Data'!AB175="No data","x",ROUND(IF('Indicator Data'!AB175&gt;T$195,10,IF('Indicator Data'!AB175&lt;T$194,0,10-(T$195-'Indicator Data'!AB175)/(T$195-T$194)*10)),1))</f>
        <v>0.2</v>
      </c>
      <c r="U172" s="77">
        <f>IF('Indicator Data'!AA175="No data","x",ROUND(IF('Indicator Data'!AA175&gt;U$195,10,IF('Indicator Data'!AA175&lt;U$194,0,10-(U$195-'Indicator Data'!AA175)/(U$195-U$194)*10)),1))</f>
        <v>0.3</v>
      </c>
      <c r="V172" s="77" t="str">
        <f>IF('Indicator Data'!AE175="No data","x",ROUND(IF('Indicator Data'!AE175&gt;V$195,10,IF('Indicator Data'!AE175&lt;V$194,0,10-(V$195-'Indicator Data'!AE175)/(V$195-V$194)*10)),1))</f>
        <v>x</v>
      </c>
      <c r="W172" s="78">
        <f t="shared" si="49"/>
        <v>0.3</v>
      </c>
      <c r="X172" s="77">
        <f>IF('Indicator Data'!W175="No data","x",ROUND(IF('Indicator Data'!W175&gt;X$195,10,IF('Indicator Data'!W175&lt;X$194,0,10-(X$195-'Indicator Data'!W175)/(X$195-X$194)*10)),1))</f>
        <v>0.9</v>
      </c>
      <c r="Y172" s="77">
        <f>IF('Indicator Data'!X175="No data","x",ROUND(IF('Indicator Data'!X175&gt;Y$195,10,IF('Indicator Data'!X175&lt;Y$194,0,10-(Y$195-'Indicator Data'!X175)/(Y$195-Y$194)*10)),1))</f>
        <v>0.3</v>
      </c>
      <c r="Z172" s="78">
        <f t="shared" si="44"/>
        <v>0.6</v>
      </c>
      <c r="AA172" s="92">
        <f>('Indicator Data'!AJ175+'Indicator Data'!AI175*0.5+'Indicator Data'!AH175*0.25)/1000</f>
        <v>9.5305</v>
      </c>
      <c r="AB172" s="83">
        <f>AA172*1000/'Indicator Data'!BC175</f>
        <v>4.575020641717391E-3</v>
      </c>
      <c r="AC172" s="78">
        <f t="shared" si="45"/>
        <v>0.5</v>
      </c>
      <c r="AD172" s="77">
        <f>IF('Indicator Data'!AN175="No data","x",ROUND(IF('Indicator Data'!AN175&lt;$AD$194,10,IF('Indicator Data'!AN175&gt;$AD$195,0,($AD$195-'Indicator Data'!AN175)/($AD$195-$AD$194)*10)),1))</f>
        <v>4.3</v>
      </c>
      <c r="AE172" s="77">
        <f>IF('Indicator Data'!AO175="No data","x",ROUND(IF('Indicator Data'!AO175&gt;$AE$195,10,IF('Indicator Data'!AO175&lt;$AE$194,0,10-($AE$195-'Indicator Data'!AO175)/($AE$195-$AE$194)*10)),1))</f>
        <v>0</v>
      </c>
      <c r="AF172" s="84">
        <f>IF('Indicator Data'!AP175="No data","x",ROUND(IF('Indicator Data'!AP175&gt;$AF$195,10,IF('Indicator Data'!AP175&lt;$AF$194,0,10-($AF$195-'Indicator Data'!AP175)/($AF$195-$AF$194)*10)),1))</f>
        <v>4.5</v>
      </c>
      <c r="AG172" s="84">
        <f>IF('Indicator Data'!AQ175="No data","x",ROUND(IF('Indicator Data'!AQ175&gt;$AG$195,10,IF('Indicator Data'!AQ175&lt;$AG$194,0,10-($AG$195-'Indicator Data'!AQ175)/($AG$195-$AG$194)*10)),1))</f>
        <v>4</v>
      </c>
      <c r="AH172" s="77">
        <f t="shared" si="46"/>
        <v>4.4000000000000004</v>
      </c>
      <c r="AI172" s="78">
        <f t="shared" si="47"/>
        <v>2.9</v>
      </c>
      <c r="AJ172" s="85">
        <f t="shared" si="48"/>
        <v>1.1000000000000001</v>
      </c>
      <c r="AK172" s="86">
        <f t="shared" si="50"/>
        <v>1.2</v>
      </c>
    </row>
    <row r="173" spans="1:37" s="4" customFormat="1" x14ac:dyDescent="0.25">
      <c r="A173" s="131" t="s">
        <v>373</v>
      </c>
      <c r="B173" s="63" t="s">
        <v>91</v>
      </c>
      <c r="C173" s="77">
        <f>ROUND(IF('Indicator Data'!Q176="No data",IF((0.1233*LN('Indicator Data'!BB176)-0.4559)&gt;C$195,0,IF((0.1233*LN('Indicator Data'!BB176)-0.4559)&lt;C$194,10,(C$195-(0.1233*LN('Indicator Data'!BB176)-0.4559))/(C$195-C$194)*10)),IF('Indicator Data'!Q176&gt;C$195,0,IF('Indicator Data'!Q176&lt;C$194,10,(C$195-'Indicator Data'!Q176)/(C$195-C$194)*10))),1)</f>
        <v>5.3</v>
      </c>
      <c r="D173" s="77">
        <f>IF('Indicator Data'!R176="No data","x",ROUND((IF(LOG('Indicator Data'!R176*1000)&gt;D$195,10,IF(LOG('Indicator Data'!R176*1000)&lt;D$194,0,10-(D$195-LOG('Indicator Data'!R176*1000))/(D$195-D$194)*10))),1))</f>
        <v>9.3000000000000007</v>
      </c>
      <c r="E173" s="78">
        <f t="shared" si="36"/>
        <v>7.9</v>
      </c>
      <c r="F173" s="77" t="str">
        <f>IF('Indicator Data'!AF176="No data","x",ROUND(IF('Indicator Data'!AF176&gt;F$195,10,IF('Indicator Data'!AF176&lt;F$194,0,10-(F$195-'Indicator Data'!AF176)/(F$195-F$194)*10)),1))</f>
        <v>x</v>
      </c>
      <c r="G173" s="77">
        <f>IF('Indicator Data'!AG176="No data","x",ROUND(IF('Indicator Data'!AG176&gt;G$195,10,IF('Indicator Data'!AG176&lt;G$194,0,10-(G$195-'Indicator Data'!AG176)/(G$195-G$194)*10)),1))</f>
        <v>1.6</v>
      </c>
      <c r="H173" s="78">
        <f t="shared" si="37"/>
        <v>1.6</v>
      </c>
      <c r="I173" s="79">
        <f>SUM(IF('Indicator Data'!S176=0,0,'Indicator Data'!S176/1000000),SUM('Indicator Data'!T176:U176))</f>
        <v>323.27799100000004</v>
      </c>
      <c r="J173" s="79">
        <f>I173/'Indicator Data'!BC176*1000000</f>
        <v>249.38305005511796</v>
      </c>
      <c r="K173" s="77">
        <f t="shared" si="38"/>
        <v>5</v>
      </c>
      <c r="L173" s="77">
        <f>IF('Indicator Data'!V176="No data","x",ROUND(IF('Indicator Data'!V176&gt;L$195,10,IF('Indicator Data'!V176&lt;L$194,0,10-(L$195-'Indicator Data'!V176)/(L$195-L$194)*10)),1))</f>
        <v>5.4</v>
      </c>
      <c r="M173" s="78">
        <f t="shared" si="39"/>
        <v>5.2</v>
      </c>
      <c r="N173" s="80">
        <f t="shared" si="40"/>
        <v>5.7</v>
      </c>
      <c r="O173" s="92">
        <f>IF(AND('Indicator Data'!AK176="No data",'Indicator Data'!AL176="No data"),0,SUM('Indicator Data'!AK176:AM176)/1000)</f>
        <v>0</v>
      </c>
      <c r="P173" s="77">
        <f t="shared" si="41"/>
        <v>0</v>
      </c>
      <c r="Q173" s="81">
        <f>O173*1000/'Indicator Data'!BC176</f>
        <v>0</v>
      </c>
      <c r="R173" s="77">
        <f t="shared" si="42"/>
        <v>0</v>
      </c>
      <c r="S173" s="82">
        <f t="shared" si="43"/>
        <v>0</v>
      </c>
      <c r="T173" s="77" t="str">
        <f>IF('Indicator Data'!AB176="No data","x",ROUND(IF('Indicator Data'!AB176&gt;T$195,10,IF('Indicator Data'!AB176&lt;T$194,0,10-(T$195-'Indicator Data'!AB176)/(T$195-T$194)*10)),1))</f>
        <v>x</v>
      </c>
      <c r="U173" s="77">
        <f>IF('Indicator Data'!AA176="No data","x",ROUND(IF('Indicator Data'!AA176&gt;U$195,10,IF('Indicator Data'!AA176&lt;U$194,0,10-(U$195-'Indicator Data'!AA176)/(U$195-U$194)*10)),1))</f>
        <v>9.1</v>
      </c>
      <c r="V173" s="77">
        <f>IF('Indicator Data'!AE176="No data","x",ROUND(IF('Indicator Data'!AE176&gt;V$195,10,IF('Indicator Data'!AE176&lt;V$194,0,10-(V$195-'Indicator Data'!AE176)/(V$195-V$194)*10)),1))</f>
        <v>1.3</v>
      </c>
      <c r="W173" s="78">
        <f t="shared" si="49"/>
        <v>5.2</v>
      </c>
      <c r="X173" s="77">
        <f>IF('Indicator Data'!W176="No data","x",ROUND(IF('Indicator Data'!W176&gt;X$195,10,IF('Indicator Data'!W176&lt;X$194,0,10-(X$195-'Indicator Data'!W176)/(X$195-X$194)*10)),1))</f>
        <v>3.8</v>
      </c>
      <c r="Y173" s="77">
        <f>IF('Indicator Data'!X176="No data","x",ROUND(IF('Indicator Data'!X176&gt;Y$195,10,IF('Indicator Data'!X176&lt;Y$194,0,10-(Y$195-'Indicator Data'!X176)/(Y$195-Y$194)*10)),1))</f>
        <v>10</v>
      </c>
      <c r="Z173" s="78">
        <f t="shared" si="44"/>
        <v>6.9</v>
      </c>
      <c r="AA173" s="92">
        <f>('Indicator Data'!AJ176+'Indicator Data'!AI176*0.5+'Indicator Data'!AH176*0.25)/1000</f>
        <v>30</v>
      </c>
      <c r="AB173" s="83">
        <f>AA173*1000/'Indicator Data'!BC176</f>
        <v>2.314259463971223E-2</v>
      </c>
      <c r="AC173" s="78">
        <f t="shared" si="45"/>
        <v>2.2999999999999998</v>
      </c>
      <c r="AD173" s="77">
        <f>IF('Indicator Data'!AN176="No data","x",ROUND(IF('Indicator Data'!AN176&lt;$AD$194,10,IF('Indicator Data'!AN176&gt;$AD$195,0,($AD$195-'Indicator Data'!AN176)/($AD$195-$AD$194)*10)),1))</f>
        <v>6.4</v>
      </c>
      <c r="AE173" s="77">
        <f>IF('Indicator Data'!AO176="No data","x",ROUND(IF('Indicator Data'!AO176&gt;$AE$195,10,IF('Indicator Data'!AO176&lt;$AE$194,0,10-($AE$195-'Indicator Data'!AO176)/($AE$195-$AE$194)*10)),1))</f>
        <v>7.3</v>
      </c>
      <c r="AF173" s="84" t="str">
        <f>IF('Indicator Data'!AP176="No data","x",ROUND(IF('Indicator Data'!AP176&gt;$AF$195,10,IF('Indicator Data'!AP176&lt;$AF$194,0,10-($AF$195-'Indicator Data'!AP176)/($AF$195-$AF$194)*10)),1))</f>
        <v>x</v>
      </c>
      <c r="AG173" s="84" t="str">
        <f>IF('Indicator Data'!AQ176="No data","x",ROUND(IF('Indicator Data'!AQ176&gt;$AG$195,10,IF('Indicator Data'!AQ176&lt;$AG$194,0,10-($AG$195-'Indicator Data'!AQ176)/($AG$195-$AG$194)*10)),1))</f>
        <v>x</v>
      </c>
      <c r="AH173" s="77" t="str">
        <f t="shared" si="46"/>
        <v>x</v>
      </c>
      <c r="AI173" s="78">
        <f t="shared" si="47"/>
        <v>6.9</v>
      </c>
      <c r="AJ173" s="85">
        <f t="shared" si="48"/>
        <v>5.6</v>
      </c>
      <c r="AK173" s="86">
        <f t="shared" si="50"/>
        <v>3.3</v>
      </c>
    </row>
    <row r="174" spans="1:37" s="4" customFormat="1" x14ac:dyDescent="0.25">
      <c r="A174" s="131" t="s">
        <v>322</v>
      </c>
      <c r="B174" s="63" t="s">
        <v>321</v>
      </c>
      <c r="C174" s="77">
        <f>ROUND(IF('Indicator Data'!Q177="No data",IF((0.1233*LN('Indicator Data'!BB177)-0.4559)&gt;C$195,0,IF((0.1233*LN('Indicator Data'!BB177)-0.4559)&lt;C$194,10,(C$195-(0.1233*LN('Indicator Data'!BB177)-0.4559))/(C$195-C$194)*10)),IF('Indicator Data'!Q177&gt;C$195,0,IF('Indicator Data'!Q177&lt;C$194,10,(C$195-'Indicator Data'!Q177)/(C$195-C$194)*10))),1)</f>
        <v>7.1</v>
      </c>
      <c r="D174" s="77">
        <f>IF('Indicator Data'!R177="No data","x",ROUND((IF(LOG('Indicator Data'!R177*1000)&gt;D$195,10,IF(LOG('Indicator Data'!R177*1000)&lt;D$194,0,10-(D$195-LOG('Indicator Data'!R177*1000))/(D$195-D$194)*10))),1))</f>
        <v>8.8000000000000007</v>
      </c>
      <c r="E174" s="78">
        <f t="shared" si="36"/>
        <v>8.1</v>
      </c>
      <c r="F174" s="77">
        <f>IF('Indicator Data'!AF177="No data","x",ROUND(IF('Indicator Data'!AF177&gt;F$195,10,IF('Indicator Data'!AF177&lt;F$194,0,10-(F$195-'Indicator Data'!AF177)/(F$195-F$194)*10)),1))</f>
        <v>7.4</v>
      </c>
      <c r="G174" s="77">
        <f>IF('Indicator Data'!AG177="No data","x",ROUND(IF('Indicator Data'!AG177&gt;G$195,10,IF('Indicator Data'!AG177&lt;G$194,0,10-(G$195-'Indicator Data'!AG177)/(G$195-G$194)*10)),1))</f>
        <v>5.3</v>
      </c>
      <c r="H174" s="78">
        <f t="shared" si="37"/>
        <v>6.4</v>
      </c>
      <c r="I174" s="79">
        <f>SUM(IF('Indicator Data'!S177=0,0,'Indicator Data'!S177/1000000),SUM('Indicator Data'!T177:U177))</f>
        <v>152.07344800000001</v>
      </c>
      <c r="J174" s="79">
        <f>I174/'Indicator Data'!BC177*1000000</f>
        <v>19.502361595620449</v>
      </c>
      <c r="K174" s="77">
        <f t="shared" si="38"/>
        <v>0.4</v>
      </c>
      <c r="L174" s="77">
        <f>IF('Indicator Data'!V177="No data","x",ROUND(IF('Indicator Data'!V177&gt;L$195,10,IF('Indicator Data'!V177&lt;L$194,0,10-(L$195-'Indicator Data'!V177)/(L$195-L$194)*10)),1))</f>
        <v>2.7</v>
      </c>
      <c r="M174" s="78">
        <f t="shared" si="39"/>
        <v>1.6</v>
      </c>
      <c r="N174" s="80">
        <f t="shared" si="40"/>
        <v>6.1</v>
      </c>
      <c r="O174" s="92">
        <f>IF(AND('Indicator Data'!AK177="No data",'Indicator Data'!AL177="No data"),0,SUM('Indicator Data'!AK177:AM177)/1000)</f>
        <v>12.397</v>
      </c>
      <c r="P174" s="77">
        <f t="shared" si="41"/>
        <v>3.6</v>
      </c>
      <c r="Q174" s="81">
        <f>O174*1000/'Indicator Data'!BC177</f>
        <v>1.5898289930330685E-3</v>
      </c>
      <c r="R174" s="77">
        <f t="shared" si="42"/>
        <v>3.6</v>
      </c>
      <c r="S174" s="82">
        <f t="shared" si="43"/>
        <v>3.6</v>
      </c>
      <c r="T174" s="77">
        <f>IF('Indicator Data'!AB177="No data","x",ROUND(IF('Indicator Data'!AB177&gt;T$195,10,IF('Indicator Data'!AB177&lt;T$194,0,10-(T$195-'Indicator Data'!AB177)/(T$195-T$194)*10)),1))</f>
        <v>4.2</v>
      </c>
      <c r="U174" s="77">
        <f>IF('Indicator Data'!AA177="No data","x",ROUND(IF('Indicator Data'!AA177&gt;U$195,10,IF('Indicator Data'!AA177&lt;U$194,0,10-(U$195-'Indicator Data'!AA177)/(U$195-U$194)*10)),1))</f>
        <v>0.8</v>
      </c>
      <c r="V174" s="77">
        <f>IF('Indicator Data'!AE177="No data","x",ROUND(IF('Indicator Data'!AE177&gt;V$195,10,IF('Indicator Data'!AE177&lt;V$194,0,10-(V$195-'Indicator Data'!AE177)/(V$195-V$194)*10)),1))</f>
        <v>6.9</v>
      </c>
      <c r="W174" s="78">
        <f t="shared" si="49"/>
        <v>4</v>
      </c>
      <c r="X174" s="77">
        <f>IF('Indicator Data'!W177="No data","x",ROUND(IF('Indicator Data'!W177&gt;X$195,10,IF('Indicator Data'!W177&lt;X$194,0,10-(X$195-'Indicator Data'!W177)/(X$195-X$194)*10)),1))</f>
        <v>5.8</v>
      </c>
      <c r="Y174" s="77">
        <f>IF('Indicator Data'!X177="No data","x",ROUND(IF('Indicator Data'!X177&gt;Y$195,10,IF('Indicator Data'!X177&lt;Y$194,0,10-(Y$195-'Indicator Data'!X177)/(Y$195-Y$194)*10)),1))</f>
        <v>3.6</v>
      </c>
      <c r="Z174" s="78">
        <f t="shared" si="44"/>
        <v>4.7</v>
      </c>
      <c r="AA174" s="92">
        <f>('Indicator Data'!AJ177+'Indicator Data'!AI177*0.5+'Indicator Data'!AH177*0.25)/1000</f>
        <v>1.806</v>
      </c>
      <c r="AB174" s="83">
        <f>AA174*1000/'Indicator Data'!BC177</f>
        <v>2.3160693404998965E-4</v>
      </c>
      <c r="AC174" s="78">
        <f t="shared" si="45"/>
        <v>0</v>
      </c>
      <c r="AD174" s="77">
        <f>IF('Indicator Data'!AN177="No data","x",ROUND(IF('Indicator Data'!AN177&lt;$AD$194,10,IF('Indicator Data'!AN177&gt;$AD$195,0,($AD$195-'Indicator Data'!AN177)/($AD$195-$AD$194)*10)),1))</f>
        <v>4</v>
      </c>
      <c r="AE174" s="77">
        <f>IF('Indicator Data'!AO177="No data","x",ROUND(IF('Indicator Data'!AO177&gt;$AE$195,10,IF('Indicator Data'!AO177&lt;$AE$194,0,10-($AE$195-'Indicator Data'!AO177)/($AE$195-$AE$194)*10)),1))</f>
        <v>2.2000000000000002</v>
      </c>
      <c r="AF174" s="84">
        <f>IF('Indicator Data'!AP177="No data","x",ROUND(IF('Indicator Data'!AP177&gt;$AF$195,10,IF('Indicator Data'!AP177&lt;$AF$194,0,10-($AF$195-'Indicator Data'!AP177)/($AF$195-$AF$194)*10)),1))</f>
        <v>6.5</v>
      </c>
      <c r="AG174" s="84">
        <f>IF('Indicator Data'!AQ177="No data","x",ROUND(IF('Indicator Data'!AQ177&gt;$AG$195,10,IF('Indicator Data'!AQ177&lt;$AG$194,0,10-($AG$195-'Indicator Data'!AQ177)/($AG$195-$AG$194)*10)),1))</f>
        <v>7.8</v>
      </c>
      <c r="AH174" s="77">
        <f t="shared" si="46"/>
        <v>6.8</v>
      </c>
      <c r="AI174" s="78">
        <f t="shared" si="47"/>
        <v>4.3</v>
      </c>
      <c r="AJ174" s="85">
        <f t="shared" si="48"/>
        <v>3.4</v>
      </c>
      <c r="AK174" s="86">
        <f t="shared" si="50"/>
        <v>3.5</v>
      </c>
    </row>
    <row r="175" spans="1:37" s="4" customFormat="1" x14ac:dyDescent="0.25">
      <c r="A175" s="131" t="s">
        <v>324</v>
      </c>
      <c r="B175" s="63" t="s">
        <v>323</v>
      </c>
      <c r="C175" s="77">
        <f>ROUND(IF('Indicator Data'!Q178="No data",IF((0.1233*LN('Indicator Data'!BB178)-0.4559)&gt;C$195,0,IF((0.1233*LN('Indicator Data'!BB178)-0.4559)&lt;C$194,10,(C$195-(0.1233*LN('Indicator Data'!BB178)-0.4559))/(C$195-C$194)*10)),IF('Indicator Data'!Q178&gt;C$195,0,IF('Indicator Data'!Q178&lt;C$194,10,(C$195-'Indicator Data'!Q178)/(C$195-C$194)*10))),1)</f>
        <v>3.5</v>
      </c>
      <c r="D175" s="77" t="str">
        <f>IF('Indicator Data'!R178="No data","x",ROUND((IF(LOG('Indicator Data'!R178*1000)&gt;D$195,10,IF(LOG('Indicator Data'!R178*1000)&lt;D$194,0,10-(D$195-LOG('Indicator Data'!R178*1000))/(D$195-D$194)*10))),1))</f>
        <v>x</v>
      </c>
      <c r="E175" s="78">
        <f t="shared" si="36"/>
        <v>3.5</v>
      </c>
      <c r="F175" s="77">
        <f>IF('Indicator Data'!AF178="No data","x",ROUND(IF('Indicator Data'!AF178&gt;F$195,10,IF('Indicator Data'!AF178&lt;F$194,0,10-(F$195-'Indicator Data'!AF178)/(F$195-F$194)*10)),1))</f>
        <v>8.8000000000000007</v>
      </c>
      <c r="G175" s="77">
        <f>IF('Indicator Data'!AG178="No data","x",ROUND(IF('Indicator Data'!AG178&gt;G$195,10,IF('Indicator Data'!AG178&lt;G$194,0,10-(G$195-'Indicator Data'!AG178)/(G$195-G$194)*10)),1))</f>
        <v>3.3</v>
      </c>
      <c r="H175" s="78">
        <f t="shared" si="37"/>
        <v>6.1</v>
      </c>
      <c r="I175" s="79">
        <f>SUM(IF('Indicator Data'!S178=0,0,'Indicator Data'!S178/1000000),SUM('Indicator Data'!T178:U178))</f>
        <v>109.053051</v>
      </c>
      <c r="J175" s="79">
        <f>I175/'Indicator Data'!BC178*1000000</f>
        <v>1009.5635160155525</v>
      </c>
      <c r="K175" s="77">
        <f t="shared" si="38"/>
        <v>10</v>
      </c>
      <c r="L175" s="77">
        <f>IF('Indicator Data'!V178="No data","x",ROUND(IF('Indicator Data'!V178&gt;L$195,10,IF('Indicator Data'!V178&lt;L$194,0,10-(L$195-'Indicator Data'!V178)/(L$195-L$194)*10)),1))</f>
        <v>10</v>
      </c>
      <c r="M175" s="78">
        <f t="shared" si="39"/>
        <v>10</v>
      </c>
      <c r="N175" s="80">
        <f t="shared" si="40"/>
        <v>5.8</v>
      </c>
      <c r="O175" s="92">
        <f>IF(AND('Indicator Data'!AK178="No data",'Indicator Data'!AL178="No data"),0,SUM('Indicator Data'!AK178:AM178)/1000)</f>
        <v>0</v>
      </c>
      <c r="P175" s="77">
        <f t="shared" si="41"/>
        <v>0</v>
      </c>
      <c r="Q175" s="81">
        <f>O175*1000/'Indicator Data'!BC178</f>
        <v>0</v>
      </c>
      <c r="R175" s="77">
        <f t="shared" si="42"/>
        <v>0</v>
      </c>
      <c r="S175" s="82">
        <f t="shared" si="43"/>
        <v>0</v>
      </c>
      <c r="T175" s="77" t="str">
        <f>IF('Indicator Data'!AB178="No data","x",ROUND(IF('Indicator Data'!AB178&gt;T$195,10,IF('Indicator Data'!AB178&lt;T$194,0,10-(T$195-'Indicator Data'!AB178)/(T$195-T$194)*10)),1))</f>
        <v>x</v>
      </c>
      <c r="U175" s="77">
        <f>IF('Indicator Data'!AA178="No data","x",ROUND(IF('Indicator Data'!AA178&gt;U$195,10,IF('Indicator Data'!AA178&lt;U$194,0,10-(U$195-'Indicator Data'!AA178)/(U$195-U$194)*10)),1))</f>
        <v>0.2</v>
      </c>
      <c r="V175" s="77" t="str">
        <f>IF('Indicator Data'!AE178="No data","x",ROUND(IF('Indicator Data'!AE178&gt;V$195,10,IF('Indicator Data'!AE178&lt;V$194,0,10-(V$195-'Indicator Data'!AE178)/(V$195-V$194)*10)),1))</f>
        <v>x</v>
      </c>
      <c r="W175" s="78">
        <f t="shared" si="49"/>
        <v>0.2</v>
      </c>
      <c r="X175" s="77">
        <f>IF('Indicator Data'!W178="No data","x",ROUND(IF('Indicator Data'!W178&gt;X$195,10,IF('Indicator Data'!W178&lt;X$194,0,10-(X$195-'Indicator Data'!W178)/(X$195-X$194)*10)),1))</f>
        <v>1.3</v>
      </c>
      <c r="Y175" s="77">
        <f>IF('Indicator Data'!X178="No data","x",ROUND(IF('Indicator Data'!X178&gt;Y$195,10,IF('Indicator Data'!X178&lt;Y$194,0,10-(Y$195-'Indicator Data'!X178)/(Y$195-Y$194)*10)),1))</f>
        <v>0.4</v>
      </c>
      <c r="Z175" s="78">
        <f t="shared" si="44"/>
        <v>0.9</v>
      </c>
      <c r="AA175" s="92">
        <f>('Indicator Data'!AJ178+'Indicator Data'!AI178*0.5+'Indicator Data'!AH178*0.25)/1000</f>
        <v>87.097999999999999</v>
      </c>
      <c r="AB175" s="83">
        <f>AA175*1000/'Indicator Data'!BC178</f>
        <v>0.80631364562118124</v>
      </c>
      <c r="AC175" s="78">
        <f t="shared" si="45"/>
        <v>10</v>
      </c>
      <c r="AD175" s="77">
        <f>IF('Indicator Data'!AN178="No data","x",ROUND(IF('Indicator Data'!AN178&lt;$AD$194,10,IF('Indicator Data'!AN178&gt;$AD$195,0,($AD$195-'Indicator Data'!AN178)/($AD$195-$AD$194)*10)),1))</f>
        <v>8.6999999999999993</v>
      </c>
      <c r="AE175" s="77">
        <f>IF('Indicator Data'!AO178="No data","x",ROUND(IF('Indicator Data'!AO178&gt;$AE$195,10,IF('Indicator Data'!AO178&lt;$AE$194,0,10-($AE$195-'Indicator Data'!AO178)/($AE$195-$AE$194)*10)),1))</f>
        <v>0</v>
      </c>
      <c r="AF175" s="84" t="str">
        <f>IF('Indicator Data'!AP178="No data","x",ROUND(IF('Indicator Data'!AP178&gt;$AF$195,10,IF('Indicator Data'!AP178&lt;$AF$194,0,10-($AF$195-'Indicator Data'!AP178)/($AF$195-$AF$194)*10)),1))</f>
        <v>x</v>
      </c>
      <c r="AG175" s="84" t="str">
        <f>IF('Indicator Data'!AQ178="No data","x",ROUND(IF('Indicator Data'!AQ178&gt;$AG$195,10,IF('Indicator Data'!AQ178&lt;$AG$194,0,10-($AG$195-'Indicator Data'!AQ178)/($AG$195-$AG$194)*10)),1))</f>
        <v>x</v>
      </c>
      <c r="AH175" s="77" t="str">
        <f t="shared" si="46"/>
        <v>x</v>
      </c>
      <c r="AI175" s="78">
        <f t="shared" si="47"/>
        <v>4.4000000000000004</v>
      </c>
      <c r="AJ175" s="85">
        <f t="shared" si="48"/>
        <v>5.7</v>
      </c>
      <c r="AK175" s="86">
        <f t="shared" si="50"/>
        <v>3.4</v>
      </c>
    </row>
    <row r="176" spans="1:37" s="4" customFormat="1" x14ac:dyDescent="0.25">
      <c r="A176" s="131" t="s">
        <v>326</v>
      </c>
      <c r="B176" s="63" t="s">
        <v>325</v>
      </c>
      <c r="C176" s="77">
        <f>ROUND(IF('Indicator Data'!Q179="No data",IF((0.1233*LN('Indicator Data'!BB179)-0.4559)&gt;C$195,0,IF((0.1233*LN('Indicator Data'!BB179)-0.4559)&lt;C$194,10,(C$195-(0.1233*LN('Indicator Data'!BB179)-0.4559))/(C$195-C$194)*10)),IF('Indicator Data'!Q179&gt;C$195,0,IF('Indicator Data'!Q179&lt;C$194,10,(C$195-'Indicator Data'!Q179)/(C$195-C$194)*10))),1)</f>
        <v>2.6</v>
      </c>
      <c r="D176" s="77">
        <f>IF('Indicator Data'!R179="No data","x",ROUND((IF(LOG('Indicator Data'!R179*1000)&gt;D$195,10,IF(LOG('Indicator Data'!R179*1000)&lt;D$194,0,10-(D$195-LOG('Indicator Data'!R179*1000))/(D$195-D$194)*10))),1))</f>
        <v>3</v>
      </c>
      <c r="E176" s="78">
        <f t="shared" si="36"/>
        <v>2.8</v>
      </c>
      <c r="F176" s="77">
        <f>IF('Indicator Data'!AF179="No data","x",ROUND(IF('Indicator Data'!AF179&gt;F$195,10,IF('Indicator Data'!AF179&lt;F$194,0,10-(F$195-'Indicator Data'!AF179)/(F$195-F$194)*10)),1))</f>
        <v>4.3</v>
      </c>
      <c r="G176" s="77">
        <f>IF('Indicator Data'!AG179="No data","x",ROUND(IF('Indicator Data'!AG179&gt;G$195,10,IF('Indicator Data'!AG179&lt;G$194,0,10-(G$195-'Indicator Data'!AG179)/(G$195-G$194)*10)),1))</f>
        <v>3.5</v>
      </c>
      <c r="H176" s="78">
        <f t="shared" si="37"/>
        <v>3.9</v>
      </c>
      <c r="I176" s="79">
        <f>SUM(IF('Indicator Data'!S179=0,0,'Indicator Data'!S179/1000000),SUM('Indicator Data'!T179:U179))</f>
        <v>2</v>
      </c>
      <c r="J176" s="79">
        <f>I176/'Indicator Data'!BC179*1000000</f>
        <v>1.460786998995709</v>
      </c>
      <c r="K176" s="77">
        <f t="shared" si="38"/>
        <v>0</v>
      </c>
      <c r="L176" s="77" t="str">
        <f>IF('Indicator Data'!V179="No data","x",ROUND(IF('Indicator Data'!V179&gt;L$195,10,IF('Indicator Data'!V179&lt;L$194,0,10-(L$195-'Indicator Data'!V179)/(L$195-L$194)*10)),1))</f>
        <v>x</v>
      </c>
      <c r="M176" s="78">
        <f t="shared" si="39"/>
        <v>0</v>
      </c>
      <c r="N176" s="80">
        <f t="shared" si="40"/>
        <v>2.4</v>
      </c>
      <c r="O176" s="92">
        <f>IF(AND('Indicator Data'!AK179="No data",'Indicator Data'!AL179="No data"),0,SUM('Indicator Data'!AK179:AM179)/1000)</f>
        <v>0.28799999999999998</v>
      </c>
      <c r="P176" s="77">
        <f t="shared" si="41"/>
        <v>0</v>
      </c>
      <c r="Q176" s="81">
        <f>O176*1000/'Indicator Data'!BC179</f>
        <v>2.1035332785538209E-4</v>
      </c>
      <c r="R176" s="77">
        <f t="shared" si="42"/>
        <v>2.2000000000000002</v>
      </c>
      <c r="S176" s="82">
        <f t="shared" si="43"/>
        <v>1.1000000000000001</v>
      </c>
      <c r="T176" s="77">
        <f>IF('Indicator Data'!AB179="No data","x",ROUND(IF('Indicator Data'!AB179&gt;T$195,10,IF('Indicator Data'!AB179&lt;T$194,0,10-(T$195-'Indicator Data'!AB179)/(T$195-T$194)*10)),1))</f>
        <v>2.4</v>
      </c>
      <c r="U176" s="77">
        <f>IF('Indicator Data'!AA179="No data","x",ROUND(IF('Indicator Data'!AA179&gt;U$195,10,IF('Indicator Data'!AA179&lt;U$194,0,10-(U$195-'Indicator Data'!AA179)/(U$195-U$194)*10)),1))</f>
        <v>0.3</v>
      </c>
      <c r="V176" s="77" t="str">
        <f>IF('Indicator Data'!AE179="No data","x",ROUND(IF('Indicator Data'!AE179&gt;V$195,10,IF('Indicator Data'!AE179&lt;V$194,0,10-(V$195-'Indicator Data'!AE179)/(V$195-V$194)*10)),1))</f>
        <v>x</v>
      </c>
      <c r="W176" s="78">
        <f t="shared" si="49"/>
        <v>1.4</v>
      </c>
      <c r="X176" s="77">
        <f>IF('Indicator Data'!W179="No data","x",ROUND(IF('Indicator Data'!W179&gt;X$195,10,IF('Indicator Data'!W179&lt;X$194,0,10-(X$195-'Indicator Data'!W179)/(X$195-X$194)*10)),1))</f>
        <v>1.4</v>
      </c>
      <c r="Y176" s="77" t="str">
        <f>IF('Indicator Data'!X179="No data","x",ROUND(IF('Indicator Data'!X179&gt;Y$195,10,IF('Indicator Data'!X179&lt;Y$194,0,10-(Y$195-'Indicator Data'!X179)/(Y$195-Y$194)*10)),1))</f>
        <v>x</v>
      </c>
      <c r="Z176" s="78">
        <f t="shared" si="44"/>
        <v>1.4</v>
      </c>
      <c r="AA176" s="92">
        <f>('Indicator Data'!AJ179+'Indicator Data'!AI179*0.5+'Indicator Data'!AH179*0.25)/1000</f>
        <v>0</v>
      </c>
      <c r="AB176" s="83">
        <f>AA176*1000/'Indicator Data'!BC179</f>
        <v>0</v>
      </c>
      <c r="AC176" s="78">
        <f t="shared" si="45"/>
        <v>0</v>
      </c>
      <c r="AD176" s="77">
        <f>IF('Indicator Data'!AN179="No data","x",ROUND(IF('Indicator Data'!AN179&lt;$AD$194,10,IF('Indicator Data'!AN179&gt;$AD$195,0,($AD$195-'Indicator Data'!AN179)/($AD$195-$AD$194)*10)),1))</f>
        <v>2.8</v>
      </c>
      <c r="AE176" s="77">
        <f>IF('Indicator Data'!AO179="No data","x",ROUND(IF('Indicator Data'!AO179&gt;$AE$195,10,IF('Indicator Data'!AO179&lt;$AE$194,0,10-($AE$195-'Indicator Data'!AO179)/($AE$195-$AE$194)*10)),1))</f>
        <v>0</v>
      </c>
      <c r="AF176" s="84">
        <f>IF('Indicator Data'!AP179="No data","x",ROUND(IF('Indicator Data'!AP179&gt;$AF$195,10,IF('Indicator Data'!AP179&lt;$AF$194,0,10-($AF$195-'Indicator Data'!AP179)/($AF$195-$AF$194)*10)),1))</f>
        <v>3.4</v>
      </c>
      <c r="AG176" s="84">
        <f>IF('Indicator Data'!AQ179="No data","x",ROUND(IF('Indicator Data'!AQ179&gt;$AG$195,10,IF('Indicator Data'!AQ179&lt;$AG$194,0,10-($AG$195-'Indicator Data'!AQ179)/($AG$195-$AG$194)*10)),1))</f>
        <v>8.3000000000000007</v>
      </c>
      <c r="AH176" s="77">
        <f t="shared" si="46"/>
        <v>4.4000000000000004</v>
      </c>
      <c r="AI176" s="78">
        <f t="shared" si="47"/>
        <v>2.4</v>
      </c>
      <c r="AJ176" s="85">
        <f t="shared" si="48"/>
        <v>1.3</v>
      </c>
      <c r="AK176" s="86">
        <f t="shared" si="50"/>
        <v>1.2</v>
      </c>
    </row>
    <row r="177" spans="1:37" s="4" customFormat="1" x14ac:dyDescent="0.25">
      <c r="A177" s="131" t="s">
        <v>328</v>
      </c>
      <c r="B177" s="63" t="s">
        <v>327</v>
      </c>
      <c r="C177" s="77">
        <f>ROUND(IF('Indicator Data'!Q180="No data",IF((0.1233*LN('Indicator Data'!BB180)-0.4559)&gt;C$195,0,IF((0.1233*LN('Indicator Data'!BB180)-0.4559)&lt;C$194,10,(C$195-(0.1233*LN('Indicator Data'!BB180)-0.4559))/(C$195-C$194)*10)),IF('Indicator Data'!Q180&gt;C$195,0,IF('Indicator Data'!Q180&lt;C$194,10,(C$195-'Indicator Data'!Q180)/(C$195-C$194)*10))),1)</f>
        <v>3.5</v>
      </c>
      <c r="D177" s="77">
        <f>IF('Indicator Data'!R180="No data","x",ROUND((IF(LOG('Indicator Data'!R180*1000)&gt;D$195,10,IF(LOG('Indicator Data'!R180*1000)&lt;D$194,0,10-(D$195-LOG('Indicator Data'!R180*1000))/(D$195-D$194)*10))),1))</f>
        <v>2.8</v>
      </c>
      <c r="E177" s="78">
        <f t="shared" si="36"/>
        <v>3.2</v>
      </c>
      <c r="F177" s="77">
        <f>IF('Indicator Data'!AF180="No data","x",ROUND(IF('Indicator Data'!AF180&gt;F$195,10,IF('Indicator Data'!AF180&lt;F$194,0,10-(F$195-'Indicator Data'!AF180)/(F$195-F$194)*10)),1))</f>
        <v>3.9</v>
      </c>
      <c r="G177" s="77">
        <f>IF('Indicator Data'!AG180="No data","x",ROUND(IF('Indicator Data'!AG180&gt;G$195,10,IF('Indicator Data'!AG180&lt;G$194,0,10-(G$195-'Indicator Data'!AG180)/(G$195-G$194)*10)),1))</f>
        <v>2.7</v>
      </c>
      <c r="H177" s="78">
        <f t="shared" si="37"/>
        <v>3.3</v>
      </c>
      <c r="I177" s="79">
        <f>SUM(IF('Indicator Data'!S180=0,0,'Indicator Data'!S180/1000000),SUM('Indicator Data'!T180:U180))</f>
        <v>482.31778000000003</v>
      </c>
      <c r="J177" s="79">
        <f>I177/'Indicator Data'!BC180*1000000</f>
        <v>41.823835273406203</v>
      </c>
      <c r="K177" s="77">
        <f t="shared" si="38"/>
        <v>0.8</v>
      </c>
      <c r="L177" s="77">
        <f>IF('Indicator Data'!V180="No data","x",ROUND(IF('Indicator Data'!V180&gt;L$195,10,IF('Indicator Data'!V180&lt;L$194,0,10-(L$195-'Indicator Data'!V180)/(L$195-L$194)*10)),1))</f>
        <v>1</v>
      </c>
      <c r="M177" s="78">
        <f t="shared" si="39"/>
        <v>0.9</v>
      </c>
      <c r="N177" s="80">
        <f t="shared" si="40"/>
        <v>2.7</v>
      </c>
      <c r="O177" s="92">
        <f>IF(AND('Indicator Data'!AK180="No data",'Indicator Data'!AL180="No data"),0,SUM('Indicator Data'!AK180:AM180)/1000)</f>
        <v>0.72199999999999998</v>
      </c>
      <c r="P177" s="77">
        <f t="shared" si="41"/>
        <v>0</v>
      </c>
      <c r="Q177" s="81">
        <f>O177*1000/'Indicator Data'!BC180</f>
        <v>6.2607704545744247E-5</v>
      </c>
      <c r="R177" s="77">
        <f t="shared" si="42"/>
        <v>1.6</v>
      </c>
      <c r="S177" s="82">
        <f t="shared" si="43"/>
        <v>0.8</v>
      </c>
      <c r="T177" s="77">
        <f>IF('Indicator Data'!AB180="No data","x",ROUND(IF('Indicator Data'!AB180&gt;T$195,10,IF('Indicator Data'!AB180&lt;T$194,0,10-(T$195-'Indicator Data'!AB180)/(T$195-T$194)*10)),1))</f>
        <v>0.2</v>
      </c>
      <c r="U177" s="77">
        <f>IF('Indicator Data'!AA180="No data","x",ROUND(IF('Indicator Data'!AA180&gt;U$195,10,IF('Indicator Data'!AA180&lt;U$194,0,10-(U$195-'Indicator Data'!AA180)/(U$195-U$194)*10)),1))</f>
        <v>0.7</v>
      </c>
      <c r="V177" s="77" t="str">
        <f>IF('Indicator Data'!AE180="No data","x",ROUND(IF('Indicator Data'!AE180&gt;V$195,10,IF('Indicator Data'!AE180&lt;V$194,0,10-(V$195-'Indicator Data'!AE180)/(V$195-V$194)*10)),1))</f>
        <v>x</v>
      </c>
      <c r="W177" s="78">
        <f t="shared" si="49"/>
        <v>0.5</v>
      </c>
      <c r="X177" s="77">
        <f>IF('Indicator Data'!W180="No data","x",ROUND(IF('Indicator Data'!W180&gt;X$195,10,IF('Indicator Data'!W180&lt;X$194,0,10-(X$195-'Indicator Data'!W180)/(X$195-X$194)*10)),1))</f>
        <v>1</v>
      </c>
      <c r="Y177" s="77">
        <f>IF('Indicator Data'!X180="No data","x",ROUND(IF('Indicator Data'!X180&gt;Y$195,10,IF('Indicator Data'!X180&lt;Y$194,0,10-(Y$195-'Indicator Data'!X180)/(Y$195-Y$194)*10)),1))</f>
        <v>0.5</v>
      </c>
      <c r="Z177" s="78">
        <f t="shared" si="44"/>
        <v>0.8</v>
      </c>
      <c r="AA177" s="92">
        <f>('Indicator Data'!AJ180+'Indicator Data'!AI180*0.5+'Indicator Data'!AH180*0.25)/1000</f>
        <v>1</v>
      </c>
      <c r="AB177" s="83">
        <f>AA177*1000/'Indicator Data'!BC180</f>
        <v>8.6714272224022509E-5</v>
      </c>
      <c r="AC177" s="78">
        <f t="shared" si="45"/>
        <v>0</v>
      </c>
      <c r="AD177" s="77">
        <f>IF('Indicator Data'!AN180="No data","x",ROUND(IF('Indicator Data'!AN180&lt;$AD$194,10,IF('Indicator Data'!AN180&gt;$AD$195,0,($AD$195-'Indicator Data'!AN180)/($AD$195-$AD$194)*10)),1))</f>
        <v>1.1000000000000001</v>
      </c>
      <c r="AE177" s="77">
        <f>IF('Indicator Data'!AO180="No data","x",ROUND(IF('Indicator Data'!AO180&gt;$AE$195,10,IF('Indicator Data'!AO180&lt;$AE$194,0,10-($AE$195-'Indicator Data'!AO180)/($AE$195-$AE$194)*10)),1))</f>
        <v>0</v>
      </c>
      <c r="AF177" s="84">
        <f>IF('Indicator Data'!AP180="No data","x",ROUND(IF('Indicator Data'!AP180&gt;$AF$195,10,IF('Indicator Data'!AP180&lt;$AF$194,0,10-($AF$195-'Indicator Data'!AP180)/($AF$195-$AF$194)*10)),1))</f>
        <v>3.2</v>
      </c>
      <c r="AG177" s="84">
        <f>IF('Indicator Data'!AQ180="No data","x",ROUND(IF('Indicator Data'!AQ180&gt;$AG$195,10,IF('Indicator Data'!AQ180&lt;$AG$194,0,10-($AG$195-'Indicator Data'!AQ180)/($AG$195-$AG$194)*10)),1))</f>
        <v>2.4</v>
      </c>
      <c r="AH177" s="77">
        <f t="shared" si="46"/>
        <v>3</v>
      </c>
      <c r="AI177" s="78">
        <f t="shared" si="47"/>
        <v>1.4</v>
      </c>
      <c r="AJ177" s="85">
        <f t="shared" si="48"/>
        <v>0.7</v>
      </c>
      <c r="AK177" s="86">
        <f t="shared" si="50"/>
        <v>0.8</v>
      </c>
    </row>
    <row r="178" spans="1:37" s="4" customFormat="1" x14ac:dyDescent="0.25">
      <c r="A178" s="131" t="s">
        <v>330</v>
      </c>
      <c r="B178" s="63" t="s">
        <v>329</v>
      </c>
      <c r="C178" s="77">
        <f>ROUND(IF('Indicator Data'!Q181="No data",IF((0.1233*LN('Indicator Data'!BB181)-0.4559)&gt;C$195,0,IF((0.1233*LN('Indicator Data'!BB181)-0.4559)&lt;C$194,10,(C$195-(0.1233*LN('Indicator Data'!BB181)-0.4559))/(C$195-C$194)*10)),IF('Indicator Data'!Q181&gt;C$195,0,IF('Indicator Data'!Q181&lt;C$194,10,(C$195-'Indicator Data'!Q181)/(C$195-C$194)*10))),1)</f>
        <v>2.8</v>
      </c>
      <c r="D178" s="77" t="str">
        <f>IF('Indicator Data'!R181="No data","x",ROUND((IF(LOG('Indicator Data'!R181*1000)&gt;D$195,10,IF(LOG('Indicator Data'!R181*1000)&lt;D$194,0,10-(D$195-LOG('Indicator Data'!R181*1000))/(D$195-D$194)*10))),1))</f>
        <v>x</v>
      </c>
      <c r="E178" s="78">
        <f t="shared" si="36"/>
        <v>2.8</v>
      </c>
      <c r="F178" s="77">
        <f>IF('Indicator Data'!AF181="No data","x",ROUND(IF('Indicator Data'!AF181&gt;F$195,10,IF('Indicator Data'!AF181&lt;F$194,0,10-(F$195-'Indicator Data'!AF181)/(F$195-F$194)*10)),1))</f>
        <v>4.4000000000000004</v>
      </c>
      <c r="G178" s="77">
        <f>IF('Indicator Data'!AG181="No data","x",ROUND(IF('Indicator Data'!AG181&gt;G$195,10,IF('Indicator Data'!AG181&lt;G$194,0,10-(G$195-'Indicator Data'!AG181)/(G$195-G$194)*10)),1))</f>
        <v>4.2</v>
      </c>
      <c r="H178" s="78">
        <f t="shared" si="37"/>
        <v>4.3</v>
      </c>
      <c r="I178" s="79">
        <f>SUM(IF('Indicator Data'!S181=0,0,'Indicator Data'!S181/1000000),SUM('Indicator Data'!T181:U181))</f>
        <v>3605.1285350000003</v>
      </c>
      <c r="J178" s="79">
        <f>I178/'Indicator Data'!BC181*1000000</f>
        <v>44.648305943905605</v>
      </c>
      <c r="K178" s="77">
        <f t="shared" si="38"/>
        <v>0.9</v>
      </c>
      <c r="L178" s="77">
        <f>IF('Indicator Data'!V181="No data","x",ROUND(IF('Indicator Data'!V181&gt;L$195,10,IF('Indicator Data'!V181&lt;L$194,0,10-(L$195-'Indicator Data'!V181)/(L$195-L$194)*10)),1))</f>
        <v>0.3</v>
      </c>
      <c r="M178" s="78">
        <f t="shared" si="39"/>
        <v>0.6</v>
      </c>
      <c r="N178" s="80">
        <f t="shared" si="40"/>
        <v>2.6</v>
      </c>
      <c r="O178" s="92">
        <f>IF(AND('Indicator Data'!AK181="No data",'Indicator Data'!AL181="No data"),0,SUM('Indicator Data'!AK181:AM181)/1000)</f>
        <v>4714.3580000000002</v>
      </c>
      <c r="P178" s="77">
        <f t="shared" si="41"/>
        <v>10</v>
      </c>
      <c r="Q178" s="81">
        <f>O178*1000/'Indicator Data'!BC181</f>
        <v>5.8385740277939607E-2</v>
      </c>
      <c r="R178" s="77">
        <f t="shared" si="42"/>
        <v>8.6999999999999993</v>
      </c>
      <c r="S178" s="82">
        <f t="shared" si="43"/>
        <v>9.4</v>
      </c>
      <c r="T178" s="77" t="str">
        <f>IF('Indicator Data'!AB181="No data","x",ROUND(IF('Indicator Data'!AB181&gt;T$195,10,IF('Indicator Data'!AB181&lt;T$194,0,10-(T$195-'Indicator Data'!AB181)/(T$195-T$194)*10)),1))</f>
        <v>x</v>
      </c>
      <c r="U178" s="77">
        <f>IF('Indicator Data'!AA181="No data","x",ROUND(IF('Indicator Data'!AA181&gt;U$195,10,IF('Indicator Data'!AA181&lt;U$194,0,10-(U$195-'Indicator Data'!AA181)/(U$195-U$194)*10)),1))</f>
        <v>0.3</v>
      </c>
      <c r="V178" s="77">
        <f>IF('Indicator Data'!AE181="No data","x",ROUND(IF('Indicator Data'!AE181&gt;V$195,10,IF('Indicator Data'!AE181&lt;V$194,0,10-(V$195-'Indicator Data'!AE181)/(V$195-V$194)*10)),1))</f>
        <v>0</v>
      </c>
      <c r="W178" s="78">
        <f t="shared" si="49"/>
        <v>0.2</v>
      </c>
      <c r="X178" s="77">
        <f>IF('Indicator Data'!W181="No data","x",ROUND(IF('Indicator Data'!W181&gt;X$195,10,IF('Indicator Data'!W181&lt;X$194,0,10-(X$195-'Indicator Data'!W181)/(X$195-X$194)*10)),1))</f>
        <v>1</v>
      </c>
      <c r="Y178" s="77">
        <f>IF('Indicator Data'!X181="No data","x",ROUND(IF('Indicator Data'!X181&gt;Y$195,10,IF('Indicator Data'!X181&lt;Y$194,0,10-(Y$195-'Indicator Data'!X181)/(Y$195-Y$194)*10)),1))</f>
        <v>0.4</v>
      </c>
      <c r="Z178" s="78">
        <f t="shared" si="44"/>
        <v>0.7</v>
      </c>
      <c r="AA178" s="92">
        <f>('Indicator Data'!AJ181+'Indicator Data'!AI181*0.5+'Indicator Data'!AH181*0.25)/1000</f>
        <v>0.315</v>
      </c>
      <c r="AB178" s="83">
        <f>AA178*1000/'Indicator Data'!BC181</f>
        <v>3.9011691915529064E-6</v>
      </c>
      <c r="AC178" s="78">
        <f t="shared" si="45"/>
        <v>0</v>
      </c>
      <c r="AD178" s="77">
        <f>IF('Indicator Data'!AN181="No data","x",ROUND(IF('Indicator Data'!AN181&lt;$AD$194,10,IF('Indicator Data'!AN181&gt;$AD$195,0,($AD$195-'Indicator Data'!AN181)/($AD$195-$AD$194)*10)),1))</f>
        <v>0</v>
      </c>
      <c r="AE178" s="77">
        <f>IF('Indicator Data'!AO181="No data","x",ROUND(IF('Indicator Data'!AO181&gt;$AE$195,10,IF('Indicator Data'!AO181&lt;$AE$194,0,10-($AE$195-'Indicator Data'!AO181)/($AE$195-$AE$194)*10)),1))</f>
        <v>0</v>
      </c>
      <c r="AF178" s="84">
        <f>IF('Indicator Data'!AP181="No data","x",ROUND(IF('Indicator Data'!AP181&gt;$AF$195,10,IF('Indicator Data'!AP181&lt;$AF$194,0,10-($AF$195-'Indicator Data'!AP181)/($AF$195-$AF$194)*10)),1))</f>
        <v>3.1</v>
      </c>
      <c r="AG178" s="84">
        <f>IF('Indicator Data'!AQ181="No data","x",ROUND(IF('Indicator Data'!AQ181&gt;$AG$195,10,IF('Indicator Data'!AQ181&lt;$AG$194,0,10-($AG$195-'Indicator Data'!AQ181)/($AG$195-$AG$194)*10)),1))</f>
        <v>6.5</v>
      </c>
      <c r="AH178" s="77">
        <f t="shared" si="46"/>
        <v>3.8</v>
      </c>
      <c r="AI178" s="78">
        <f t="shared" si="47"/>
        <v>1.3</v>
      </c>
      <c r="AJ178" s="85">
        <f t="shared" si="48"/>
        <v>0.6</v>
      </c>
      <c r="AK178" s="86">
        <f t="shared" si="50"/>
        <v>6.9</v>
      </c>
    </row>
    <row r="179" spans="1:37" s="4" customFormat="1" x14ac:dyDescent="0.25">
      <c r="A179" s="131" t="s">
        <v>332</v>
      </c>
      <c r="B179" s="63" t="s">
        <v>331</v>
      </c>
      <c r="C179" s="77">
        <f>ROUND(IF('Indicator Data'!Q182="No data",IF((0.1233*LN('Indicator Data'!BB182)-0.4559)&gt;C$195,0,IF((0.1233*LN('Indicator Data'!BB182)-0.4559)&lt;C$194,10,(C$195-(0.1233*LN('Indicator Data'!BB182)-0.4559))/(C$195-C$194)*10)),IF('Indicator Data'!Q182&gt;C$195,0,IF('Indicator Data'!Q182&lt;C$194,10,(C$195-'Indicator Data'!Q182)/(C$195-C$194)*10))),1)</f>
        <v>4</v>
      </c>
      <c r="D179" s="77">
        <f>IF('Indicator Data'!R182="No data","x",ROUND((IF(LOG('Indicator Data'!R182*1000)&gt;D$195,10,IF(LOG('Indicator Data'!R182*1000)&lt;D$194,0,10-(D$195-LOG('Indicator Data'!R182*1000))/(D$195-D$194)*10))),1))</f>
        <v>3.9</v>
      </c>
      <c r="E179" s="78">
        <f t="shared" si="36"/>
        <v>4</v>
      </c>
      <c r="F179" s="77" t="str">
        <f>IF('Indicator Data'!AF182="No data","x",ROUND(IF('Indicator Data'!AF182&gt;F$195,10,IF('Indicator Data'!AF182&lt;F$194,0,10-(F$195-'Indicator Data'!AF182)/(F$195-F$194)*10)),1))</f>
        <v>x</v>
      </c>
      <c r="G179" s="77" t="str">
        <f>IF('Indicator Data'!AG182="No data","x",ROUND(IF('Indicator Data'!AG182&gt;G$195,10,IF('Indicator Data'!AG182&lt;G$194,0,10-(G$195-'Indicator Data'!AG182)/(G$195-G$194)*10)),1))</f>
        <v>x</v>
      </c>
      <c r="H179" s="78" t="str">
        <f t="shared" si="37"/>
        <v>x</v>
      </c>
      <c r="I179" s="79">
        <f>SUM(IF('Indicator Data'!S182=0,0,'Indicator Data'!S182/1000000),SUM('Indicator Data'!T182:U182))</f>
        <v>11.29</v>
      </c>
      <c r="J179" s="79">
        <f>I179/'Indicator Data'!BC182*1000000</f>
        <v>1.9607247213695549</v>
      </c>
      <c r="K179" s="77">
        <f t="shared" si="38"/>
        <v>0</v>
      </c>
      <c r="L179" s="77">
        <f>IF('Indicator Data'!V182="No data","x",ROUND(IF('Indicator Data'!V182&gt;L$195,10,IF('Indicator Data'!V182&lt;L$194,0,10-(L$195-'Indicator Data'!V182)/(L$195-L$194)*10)),1))</f>
        <v>0.1</v>
      </c>
      <c r="M179" s="78">
        <f t="shared" si="39"/>
        <v>0.1</v>
      </c>
      <c r="N179" s="80">
        <f t="shared" si="40"/>
        <v>2.7</v>
      </c>
      <c r="O179" s="92">
        <f>IF(AND('Indicator Data'!AK182="No data",'Indicator Data'!AL182="No data"),0,SUM('Indicator Data'!AK182:AM182)/1000)</f>
        <v>2.3E-2</v>
      </c>
      <c r="P179" s="77">
        <f t="shared" si="41"/>
        <v>0</v>
      </c>
      <c r="Q179" s="81">
        <f>O179*1000/'Indicator Data'!BC182</f>
        <v>3.9943904864038761E-6</v>
      </c>
      <c r="R179" s="77">
        <f t="shared" si="42"/>
        <v>0</v>
      </c>
      <c r="S179" s="82">
        <f t="shared" si="43"/>
        <v>0</v>
      </c>
      <c r="T179" s="77" t="str">
        <f>IF('Indicator Data'!AB182="No data","x",ROUND(IF('Indicator Data'!AB182&gt;T$195,10,IF('Indicator Data'!AB182&lt;T$194,0,10-(T$195-'Indicator Data'!AB182)/(T$195-T$194)*10)),1))</f>
        <v>x</v>
      </c>
      <c r="U179" s="77">
        <f>IF('Indicator Data'!AA182="No data","x",ROUND(IF('Indicator Data'!AA182&gt;U$195,10,IF('Indicator Data'!AA182&lt;U$194,0,10-(U$195-'Indicator Data'!AA182)/(U$195-U$194)*10)),1))</f>
        <v>1.1000000000000001</v>
      </c>
      <c r="V179" s="77" t="str">
        <f>IF('Indicator Data'!AE182="No data","x",ROUND(IF('Indicator Data'!AE182&gt;V$195,10,IF('Indicator Data'!AE182&lt;V$194,0,10-(V$195-'Indicator Data'!AE182)/(V$195-V$194)*10)),1))</f>
        <v>x</v>
      </c>
      <c r="W179" s="78">
        <f t="shared" si="49"/>
        <v>1.1000000000000001</v>
      </c>
      <c r="X179" s="77">
        <f>IF('Indicator Data'!W182="No data","x",ROUND(IF('Indicator Data'!W182&gt;X$195,10,IF('Indicator Data'!W182&lt;X$194,0,10-(X$195-'Indicator Data'!W182)/(X$195-X$194)*10)),1))</f>
        <v>3.9</v>
      </c>
      <c r="Y179" s="77" t="str">
        <f>IF('Indicator Data'!X182="No data","x",ROUND(IF('Indicator Data'!X182&gt;Y$195,10,IF('Indicator Data'!X182&lt;Y$194,0,10-(Y$195-'Indicator Data'!X182)/(Y$195-Y$194)*10)),1))</f>
        <v>x</v>
      </c>
      <c r="Z179" s="78">
        <f t="shared" si="44"/>
        <v>3.9</v>
      </c>
      <c r="AA179" s="92">
        <f>('Indicator Data'!AJ182+'Indicator Data'!AI182*0.5+'Indicator Data'!AH182*0.25)/1000</f>
        <v>0</v>
      </c>
      <c r="AB179" s="83">
        <f>AA179*1000/'Indicator Data'!BC182</f>
        <v>0</v>
      </c>
      <c r="AC179" s="78">
        <f t="shared" si="45"/>
        <v>0</v>
      </c>
      <c r="AD179" s="77">
        <f>IF('Indicator Data'!AN182="No data","x",ROUND(IF('Indicator Data'!AN182&lt;$AD$194,10,IF('Indicator Data'!AN182&gt;$AD$195,0,($AD$195-'Indicator Data'!AN182)/($AD$195-$AD$194)*10)),1))</f>
        <v>4</v>
      </c>
      <c r="AE179" s="77">
        <f>IF('Indicator Data'!AO182="No data","x",ROUND(IF('Indicator Data'!AO182&gt;$AE$195,10,IF('Indicator Data'!AO182&lt;$AE$194,0,10-($AE$195-'Indicator Data'!AO182)/($AE$195-$AE$194)*10)),1))</f>
        <v>0.2</v>
      </c>
      <c r="AF179" s="84" t="str">
        <f>IF('Indicator Data'!AP182="No data","x",ROUND(IF('Indicator Data'!AP182&gt;$AF$195,10,IF('Indicator Data'!AP182&lt;$AF$194,0,10-($AF$195-'Indicator Data'!AP182)/($AF$195-$AF$194)*10)),1))</f>
        <v>x</v>
      </c>
      <c r="AG179" s="84" t="str">
        <f>IF('Indicator Data'!AQ182="No data","x",ROUND(IF('Indicator Data'!AQ182&gt;$AG$195,10,IF('Indicator Data'!AQ182&lt;$AG$194,0,10-($AG$195-'Indicator Data'!AQ182)/($AG$195-$AG$194)*10)),1))</f>
        <v>x</v>
      </c>
      <c r="AH179" s="77" t="str">
        <f t="shared" si="46"/>
        <v>x</v>
      </c>
      <c r="AI179" s="78">
        <f t="shared" si="47"/>
        <v>2.1</v>
      </c>
      <c r="AJ179" s="85">
        <f t="shared" si="48"/>
        <v>1.9</v>
      </c>
      <c r="AK179" s="86">
        <f t="shared" si="50"/>
        <v>1</v>
      </c>
    </row>
    <row r="180" spans="1:37" s="4" customFormat="1" x14ac:dyDescent="0.25">
      <c r="A180" s="131" t="s">
        <v>334</v>
      </c>
      <c r="B180" s="63" t="s">
        <v>333</v>
      </c>
      <c r="C180" s="77">
        <f>ROUND(IF('Indicator Data'!Q183="No data",IF((0.1233*LN('Indicator Data'!BB183)-0.4559)&gt;C$195,0,IF((0.1233*LN('Indicator Data'!BB183)-0.4559)&lt;C$194,10,(C$195-(0.1233*LN('Indicator Data'!BB183)-0.4559))/(C$195-C$194)*10)),IF('Indicator Data'!Q183&gt;C$195,0,IF('Indicator Data'!Q183&lt;C$194,10,(C$195-'Indicator Data'!Q183)/(C$195-C$194)*10))),1)</f>
        <v>5.9</v>
      </c>
      <c r="D180" s="77" t="str">
        <f>IF('Indicator Data'!R183="No data","x",ROUND((IF(LOG('Indicator Data'!R183*1000)&gt;D$195,10,IF(LOG('Indicator Data'!R183*1000)&lt;D$194,0,10-(D$195-LOG('Indicator Data'!R183*1000))/(D$195-D$194)*10))),1))</f>
        <v>x</v>
      </c>
      <c r="E180" s="78">
        <f t="shared" si="36"/>
        <v>5.9</v>
      </c>
      <c r="F180" s="77" t="str">
        <f>IF('Indicator Data'!AF183="No data","x",ROUND(IF('Indicator Data'!AF183&gt;F$195,10,IF('Indicator Data'!AF183&lt;F$194,0,10-(F$195-'Indicator Data'!AF183)/(F$195-F$194)*10)),1))</f>
        <v>x</v>
      </c>
      <c r="G180" s="77" t="str">
        <f>IF('Indicator Data'!AG183="No data","x",ROUND(IF('Indicator Data'!AG183&gt;G$195,10,IF('Indicator Data'!AG183&lt;G$194,0,10-(G$195-'Indicator Data'!AG183)/(G$195-G$194)*10)),1))</f>
        <v>x</v>
      </c>
      <c r="H180" s="78" t="str">
        <f t="shared" si="37"/>
        <v>x</v>
      </c>
      <c r="I180" s="79">
        <f>SUM(IF('Indicator Data'!S183=0,0,'Indicator Data'!S183/1000000),SUM('Indicator Data'!T183:U183))</f>
        <v>57.7</v>
      </c>
      <c r="J180" s="79">
        <f>I180/'Indicator Data'!BC183*1000000</f>
        <v>5155.4681915654037</v>
      </c>
      <c r="K180" s="77">
        <f t="shared" si="38"/>
        <v>10</v>
      </c>
      <c r="L180" s="77">
        <f>IF('Indicator Data'!V183="No data","x",ROUND(IF('Indicator Data'!V183&gt;L$195,10,IF('Indicator Data'!V183&lt;L$194,0,10-(L$195-'Indicator Data'!V183)/(L$195-L$194)*10)),1))</f>
        <v>10</v>
      </c>
      <c r="M180" s="78">
        <f t="shared" si="39"/>
        <v>10</v>
      </c>
      <c r="N180" s="80">
        <f t="shared" si="40"/>
        <v>7.3</v>
      </c>
      <c r="O180" s="92">
        <f>IF(AND('Indicator Data'!AK183="No data",'Indicator Data'!AL183="No data"),0,SUM('Indicator Data'!AK183:AM183)/1000)</f>
        <v>0</v>
      </c>
      <c r="P180" s="77">
        <f t="shared" si="41"/>
        <v>0</v>
      </c>
      <c r="Q180" s="81">
        <f>O180*1000/'Indicator Data'!BC183</f>
        <v>0</v>
      </c>
      <c r="R180" s="77">
        <f t="shared" si="42"/>
        <v>0</v>
      </c>
      <c r="S180" s="82">
        <f t="shared" si="43"/>
        <v>0</v>
      </c>
      <c r="T180" s="77" t="str">
        <f>IF('Indicator Data'!AB183="No data","x",ROUND(IF('Indicator Data'!AB183&gt;T$195,10,IF('Indicator Data'!AB183&lt;T$194,0,10-(T$195-'Indicator Data'!AB183)/(T$195-T$194)*10)),1))</f>
        <v>x</v>
      </c>
      <c r="U180" s="77">
        <f>IF('Indicator Data'!AA183="No data","x",ROUND(IF('Indicator Data'!AA183&gt;U$195,10,IF('Indicator Data'!AA183&lt;U$194,0,10-(U$195-'Indicator Data'!AA183)/(U$195-U$194)*10)),1))</f>
        <v>3.8</v>
      </c>
      <c r="V180" s="77" t="str">
        <f>IF('Indicator Data'!AE183="No data","x",ROUND(IF('Indicator Data'!AE183&gt;V$195,10,IF('Indicator Data'!AE183&lt;V$194,0,10-(V$195-'Indicator Data'!AE183)/(V$195-V$194)*10)),1))</f>
        <v>x</v>
      </c>
      <c r="W180" s="78">
        <f t="shared" si="49"/>
        <v>3.8</v>
      </c>
      <c r="X180" s="77">
        <f>IF('Indicator Data'!W183="No data","x",ROUND(IF('Indicator Data'!W183&gt;X$195,10,IF('Indicator Data'!W183&lt;X$194,0,10-(X$195-'Indicator Data'!W183)/(X$195-X$194)*10)),1))</f>
        <v>1.9</v>
      </c>
      <c r="Y180" s="77">
        <f>IF('Indicator Data'!X183="No data","x",ROUND(IF('Indicator Data'!X183&gt;Y$195,10,IF('Indicator Data'!X183&lt;Y$194,0,10-(Y$195-'Indicator Data'!X183)/(Y$195-Y$194)*10)),1))</f>
        <v>0.4</v>
      </c>
      <c r="Z180" s="78">
        <f t="shared" si="44"/>
        <v>1.2</v>
      </c>
      <c r="AA180" s="92">
        <f>('Indicator Data'!AJ183+'Indicator Data'!AI183*0.5+'Indicator Data'!AH183*0.25)/1000</f>
        <v>0</v>
      </c>
      <c r="AB180" s="83">
        <f>AA180*1000/'Indicator Data'!BC183</f>
        <v>0</v>
      </c>
      <c r="AC180" s="78">
        <f t="shared" si="45"/>
        <v>0</v>
      </c>
      <c r="AD180" s="77">
        <f>IF('Indicator Data'!AN183="No data","x",ROUND(IF('Indicator Data'!AN183&lt;$AD$194,10,IF('Indicator Data'!AN183&gt;$AD$195,0,($AD$195-'Indicator Data'!AN183)/($AD$195-$AD$194)*10)),1))</f>
        <v>8.6999999999999993</v>
      </c>
      <c r="AE180" s="77">
        <f>IF('Indicator Data'!AO183="No data","x",ROUND(IF('Indicator Data'!AO183&gt;$AE$195,10,IF('Indicator Data'!AO183&lt;$AE$194,0,10-($AE$195-'Indicator Data'!AO183)/($AE$195-$AE$194)*10)),1))</f>
        <v>0</v>
      </c>
      <c r="AF180" s="84" t="str">
        <f>IF('Indicator Data'!AP183="No data","x",ROUND(IF('Indicator Data'!AP183&gt;$AF$195,10,IF('Indicator Data'!AP183&lt;$AF$194,0,10-($AF$195-'Indicator Data'!AP183)/($AF$195-$AF$194)*10)),1))</f>
        <v>x</v>
      </c>
      <c r="AG180" s="84" t="str">
        <f>IF('Indicator Data'!AQ183="No data","x",ROUND(IF('Indicator Data'!AQ183&gt;$AG$195,10,IF('Indicator Data'!AQ183&lt;$AG$194,0,10-($AG$195-'Indicator Data'!AQ183)/($AG$195-$AG$194)*10)),1))</f>
        <v>x</v>
      </c>
      <c r="AH180" s="77" t="str">
        <f t="shared" si="46"/>
        <v>x</v>
      </c>
      <c r="AI180" s="78">
        <f t="shared" si="47"/>
        <v>4.4000000000000004</v>
      </c>
      <c r="AJ180" s="85">
        <f t="shared" si="48"/>
        <v>2.5</v>
      </c>
      <c r="AK180" s="86">
        <f t="shared" si="50"/>
        <v>1.3</v>
      </c>
    </row>
    <row r="181" spans="1:37" s="4" customFormat="1" x14ac:dyDescent="0.25">
      <c r="A181" s="131" t="s">
        <v>336</v>
      </c>
      <c r="B181" s="63" t="s">
        <v>335</v>
      </c>
      <c r="C181" s="77">
        <f>ROUND(IF('Indicator Data'!Q184="No data",IF((0.1233*LN('Indicator Data'!BB184)-0.4559)&gt;C$195,0,IF((0.1233*LN('Indicator Data'!BB184)-0.4559)&lt;C$194,10,(C$195-(0.1233*LN('Indicator Data'!BB184)-0.4559))/(C$195-C$194)*10)),IF('Indicator Data'!Q184&gt;C$195,0,IF('Indicator Data'!Q184&lt;C$194,10,(C$195-'Indicator Data'!Q184)/(C$195-C$194)*10))),1)</f>
        <v>7</v>
      </c>
      <c r="D181" s="77">
        <f>IF('Indicator Data'!R184="No data","x",ROUND((IF(LOG('Indicator Data'!R184*1000)&gt;D$195,10,IF(LOG('Indicator Data'!R184*1000)&lt;D$194,0,10-(D$195-LOG('Indicator Data'!R184*1000))/(D$195-D$194)*10))),1))</f>
        <v>9.5</v>
      </c>
      <c r="E181" s="78">
        <f t="shared" si="36"/>
        <v>8.5</v>
      </c>
      <c r="F181" s="77">
        <f>IF('Indicator Data'!AF184="No data","x",ROUND(IF('Indicator Data'!AF184&gt;F$195,10,IF('Indicator Data'!AF184&lt;F$194,0,10-(F$195-'Indicator Data'!AF184)/(F$195-F$194)*10)),1))</f>
        <v>7</v>
      </c>
      <c r="G181" s="77">
        <f>IF('Indicator Data'!AG184="No data","x",ROUND(IF('Indicator Data'!AG184&gt;G$195,10,IF('Indicator Data'!AG184&lt;G$194,0,10-(G$195-'Indicator Data'!AG184)/(G$195-G$194)*10)),1))</f>
        <v>4.3</v>
      </c>
      <c r="H181" s="78">
        <f t="shared" si="37"/>
        <v>5.7</v>
      </c>
      <c r="I181" s="79">
        <f>SUM(IF('Indicator Data'!S184=0,0,'Indicator Data'!S184/1000000),SUM('Indicator Data'!T184:U184))</f>
        <v>2666.4442520000002</v>
      </c>
      <c r="J181" s="79">
        <f>I181/'Indicator Data'!BC184*1000000</f>
        <v>62.208588767551284</v>
      </c>
      <c r="K181" s="77">
        <f t="shared" si="38"/>
        <v>1.2</v>
      </c>
      <c r="L181" s="77">
        <f>IF('Indicator Data'!V184="No data","x",ROUND(IF('Indicator Data'!V184&gt;L$195,10,IF('Indicator Data'!V184&lt;L$194,0,10-(L$195-'Indicator Data'!V184)/(L$195-L$194)*10)),1))</f>
        <v>5</v>
      </c>
      <c r="M181" s="78">
        <f t="shared" si="39"/>
        <v>3.1</v>
      </c>
      <c r="N181" s="80">
        <f t="shared" si="40"/>
        <v>6.5</v>
      </c>
      <c r="O181" s="92">
        <f>IF(AND('Indicator Data'!AK184="No data",'Indicator Data'!AL184="No data"),0,SUM('Indicator Data'!AK184:AM184)/1000)</f>
        <v>1467.2080000000001</v>
      </c>
      <c r="P181" s="77">
        <f t="shared" si="41"/>
        <v>10</v>
      </c>
      <c r="Q181" s="81">
        <f>O181*1000/'Indicator Data'!BC184</f>
        <v>3.4230207153215737E-2</v>
      </c>
      <c r="R181" s="77">
        <f t="shared" si="42"/>
        <v>7.6</v>
      </c>
      <c r="S181" s="82">
        <f t="shared" si="43"/>
        <v>8.8000000000000007</v>
      </c>
      <c r="T181" s="77">
        <f>IF('Indicator Data'!AB184="No data","x",ROUND(IF('Indicator Data'!AB184&gt;T$195,10,IF('Indicator Data'!AB184&lt;T$194,0,10-(T$195-'Indicator Data'!AB184)/(T$195-T$194)*10)),1))</f>
        <v>10</v>
      </c>
      <c r="U181" s="77">
        <f>IF('Indicator Data'!AA184="No data","x",ROUND(IF('Indicator Data'!AA184&gt;U$195,10,IF('Indicator Data'!AA184&lt;U$194,0,10-(U$195-'Indicator Data'!AA184)/(U$195-U$194)*10)),1))</f>
        <v>3.7</v>
      </c>
      <c r="V181" s="77">
        <f>IF('Indicator Data'!AE184="No data","x",ROUND(IF('Indicator Data'!AE184&gt;V$195,10,IF('Indicator Data'!AE184&lt;V$194,0,10-(V$195-'Indicator Data'!AE184)/(V$195-V$194)*10)),1))</f>
        <v>4.8</v>
      </c>
      <c r="W181" s="78">
        <f t="shared" si="49"/>
        <v>6.2</v>
      </c>
      <c r="X181" s="77">
        <f>IF('Indicator Data'!W184="No data","x",ROUND(IF('Indicator Data'!W184&gt;X$195,10,IF('Indicator Data'!W184&lt;X$194,0,10-(X$195-'Indicator Data'!W184)/(X$195-X$194)*10)),1))</f>
        <v>4.0999999999999996</v>
      </c>
      <c r="Y181" s="77">
        <f>IF('Indicator Data'!X184="No data","x",ROUND(IF('Indicator Data'!X184&gt;Y$195,10,IF('Indicator Data'!X184&lt;Y$194,0,10-(Y$195-'Indicator Data'!X184)/(Y$195-Y$194)*10)),1))</f>
        <v>2.2999999999999998</v>
      </c>
      <c r="Z181" s="78">
        <f t="shared" si="44"/>
        <v>3.2</v>
      </c>
      <c r="AA181" s="92">
        <f>('Indicator Data'!AJ184+'Indicator Data'!AI184*0.5+'Indicator Data'!AH184*0.25)/1000</f>
        <v>3.9045000000000001</v>
      </c>
      <c r="AB181" s="83">
        <f>AA181*1000/'Indicator Data'!BC184</f>
        <v>9.1092635692915287E-5</v>
      </c>
      <c r="AC181" s="78">
        <f t="shared" si="45"/>
        <v>0</v>
      </c>
      <c r="AD181" s="77">
        <f>IF('Indicator Data'!AN184="No data","x",ROUND(IF('Indicator Data'!AN184&lt;$AD$194,10,IF('Indicator Data'!AN184&gt;$AD$195,0,($AD$195-'Indicator Data'!AN184)/($AD$195-$AD$194)*10)),1))</f>
        <v>7.2</v>
      </c>
      <c r="AE181" s="77">
        <f>IF('Indicator Data'!AO184="No data","x",ROUND(IF('Indicator Data'!AO184&gt;$AE$195,10,IF('Indicator Data'!AO184&lt;$AE$194,0,10-($AE$195-'Indicator Data'!AO184)/($AE$195-$AE$194)*10)),1))</f>
        <v>10</v>
      </c>
      <c r="AF181" s="84">
        <f>IF('Indicator Data'!AP184="No data","x",ROUND(IF('Indicator Data'!AP184&gt;$AF$195,10,IF('Indicator Data'!AP184&lt;$AF$194,0,10-($AF$195-'Indicator Data'!AP184)/($AF$195-$AF$194)*10)),1))</f>
        <v>4.7</v>
      </c>
      <c r="AG181" s="84">
        <f>IF('Indicator Data'!AQ184="No data","x",ROUND(IF('Indicator Data'!AQ184&gt;$AG$195,10,IF('Indicator Data'!AQ184&lt;$AG$194,0,10-($AG$195-'Indicator Data'!AQ184)/($AG$195-$AG$194)*10)),1))</f>
        <v>10</v>
      </c>
      <c r="AH181" s="77">
        <f t="shared" si="46"/>
        <v>5.8</v>
      </c>
      <c r="AI181" s="78">
        <f t="shared" si="47"/>
        <v>7.7</v>
      </c>
      <c r="AJ181" s="85">
        <f t="shared" si="48"/>
        <v>4.9000000000000004</v>
      </c>
      <c r="AK181" s="86">
        <f t="shared" si="50"/>
        <v>7.3</v>
      </c>
    </row>
    <row r="182" spans="1:37" s="4" customFormat="1" x14ac:dyDescent="0.25">
      <c r="A182" s="131" t="s">
        <v>338</v>
      </c>
      <c r="B182" s="63" t="s">
        <v>337</v>
      </c>
      <c r="C182" s="77">
        <f>ROUND(IF('Indicator Data'!Q185="No data",IF((0.1233*LN('Indicator Data'!BB185)-0.4559)&gt;C$195,0,IF((0.1233*LN('Indicator Data'!BB185)-0.4559)&lt;C$194,10,(C$195-(0.1233*LN('Indicator Data'!BB185)-0.4559))/(C$195-C$194)*10)),IF('Indicator Data'!Q185&gt;C$195,0,IF('Indicator Data'!Q185&lt;C$194,10,(C$195-'Indicator Data'!Q185)/(C$195-C$194)*10))),1)</f>
        <v>3.2</v>
      </c>
      <c r="D182" s="77">
        <f>IF('Indicator Data'!R185="No data","x",ROUND((IF(LOG('Indicator Data'!R185*1000)&gt;D$195,10,IF(LOG('Indicator Data'!R185*1000)&lt;D$194,0,10-(D$195-LOG('Indicator Data'!R185*1000))/(D$195-D$194)*10))),1))</f>
        <v>0.3</v>
      </c>
      <c r="E182" s="78">
        <f t="shared" si="36"/>
        <v>1.9</v>
      </c>
      <c r="F182" s="77">
        <f>IF('Indicator Data'!AF185="No data","x",ROUND(IF('Indicator Data'!AF185&gt;F$195,10,IF('Indicator Data'!AF185&lt;F$194,0,10-(F$195-'Indicator Data'!AF185)/(F$195-F$194)*10)),1))</f>
        <v>3.8</v>
      </c>
      <c r="G182" s="77">
        <f>IF('Indicator Data'!AG185="No data","x",ROUND(IF('Indicator Data'!AG185&gt;G$195,10,IF('Indicator Data'!AG185&lt;G$194,0,10-(G$195-'Indicator Data'!AG185)/(G$195-G$194)*10)),1))</f>
        <v>0</v>
      </c>
      <c r="H182" s="78">
        <f t="shared" si="37"/>
        <v>1.9</v>
      </c>
      <c r="I182" s="79">
        <f>SUM(IF('Indicator Data'!S185=0,0,'Indicator Data'!S185/1000000),SUM('Indicator Data'!T185:U185))</f>
        <v>2593.863402</v>
      </c>
      <c r="J182" s="79">
        <f>I182/'Indicator Data'!BC185*1000000</f>
        <v>57.858494002831954</v>
      </c>
      <c r="K182" s="77">
        <f t="shared" si="38"/>
        <v>1.2</v>
      </c>
      <c r="L182" s="77">
        <f>IF('Indicator Data'!V185="No data","x",ROUND(IF('Indicator Data'!V185&gt;L$195,10,IF('Indicator Data'!V185&lt;L$194,0,10-(L$195-'Indicator Data'!V185)/(L$195-L$194)*10)),1))</f>
        <v>1.1000000000000001</v>
      </c>
      <c r="M182" s="78">
        <f t="shared" si="39"/>
        <v>1.2</v>
      </c>
      <c r="N182" s="80">
        <f t="shared" si="40"/>
        <v>1.7</v>
      </c>
      <c r="O182" s="92">
        <f>IF(AND('Indicator Data'!AK185="No data",'Indicator Data'!AL185="No data"),0,SUM('Indicator Data'!AK185:AM185)/1000)</f>
        <v>803.26199999999994</v>
      </c>
      <c r="P182" s="77">
        <f t="shared" si="41"/>
        <v>9.6999999999999993</v>
      </c>
      <c r="Q182" s="81">
        <f>O182*1000/'Indicator Data'!BC185</f>
        <v>1.7917493100780797E-2</v>
      </c>
      <c r="R182" s="77">
        <f t="shared" si="42"/>
        <v>6.5</v>
      </c>
      <c r="S182" s="82">
        <f t="shared" si="43"/>
        <v>8.1</v>
      </c>
      <c r="T182" s="77">
        <f>IF('Indicator Data'!AB185="No data","x",ROUND(IF('Indicator Data'!AB185&gt;T$195,10,IF('Indicator Data'!AB185&lt;T$194,0,10-(T$195-'Indicator Data'!AB185)/(T$195-T$194)*10)),1))</f>
        <v>1.8</v>
      </c>
      <c r="U182" s="77">
        <f>IF('Indicator Data'!AA185="No data","x",ROUND(IF('Indicator Data'!AA185&gt;U$195,10,IF('Indicator Data'!AA185&lt;U$194,0,10-(U$195-'Indicator Data'!AA185)/(U$195-U$194)*10)),1))</f>
        <v>1.6</v>
      </c>
      <c r="V182" s="77" t="str">
        <f>IF('Indicator Data'!AE185="No data","x",ROUND(IF('Indicator Data'!AE185&gt;V$195,10,IF('Indicator Data'!AE185&lt;V$194,0,10-(V$195-'Indicator Data'!AE185)/(V$195-V$194)*10)),1))</f>
        <v>x</v>
      </c>
      <c r="W182" s="78">
        <f t="shared" si="49"/>
        <v>1.7</v>
      </c>
      <c r="X182" s="77">
        <f>IF('Indicator Data'!W185="No data","x",ROUND(IF('Indicator Data'!W185&gt;X$195,10,IF('Indicator Data'!W185&lt;X$194,0,10-(X$195-'Indicator Data'!W185)/(X$195-X$194)*10)),1))</f>
        <v>0.7</v>
      </c>
      <c r="Y182" s="77" t="str">
        <f>IF('Indicator Data'!X185="No data","x",ROUND(IF('Indicator Data'!X185&gt;Y$195,10,IF('Indicator Data'!X185&lt;Y$194,0,10-(Y$195-'Indicator Data'!X185)/(Y$195-Y$194)*10)),1))</f>
        <v>x</v>
      </c>
      <c r="Z182" s="78">
        <f t="shared" si="44"/>
        <v>0.7</v>
      </c>
      <c r="AA182" s="92">
        <f>('Indicator Data'!AJ185+'Indicator Data'!AI185*0.5+'Indicator Data'!AH185*0.25)/1000</f>
        <v>0.05</v>
      </c>
      <c r="AB182" s="83">
        <f>AA182*1000/'Indicator Data'!BC185</f>
        <v>1.1152957005796861E-6</v>
      </c>
      <c r="AC182" s="78">
        <f t="shared" si="45"/>
        <v>0</v>
      </c>
      <c r="AD182" s="77">
        <f>IF('Indicator Data'!AN185="No data","x",ROUND(IF('Indicator Data'!AN185&lt;$AD$194,10,IF('Indicator Data'!AN185&gt;$AD$195,0,($AD$195-'Indicator Data'!AN185)/($AD$195-$AD$194)*10)),1))</f>
        <v>3.6</v>
      </c>
      <c r="AE182" s="77">
        <f>IF('Indicator Data'!AO185="No data","x",ROUND(IF('Indicator Data'!AO185&gt;$AE$195,10,IF('Indicator Data'!AO185&lt;$AE$194,0,10-($AE$195-'Indicator Data'!AO185)/($AE$195-$AE$194)*10)),1))</f>
        <v>0</v>
      </c>
      <c r="AF182" s="84">
        <f>IF('Indicator Data'!AP185="No data","x",ROUND(IF('Indicator Data'!AP185&gt;$AF$195,10,IF('Indicator Data'!AP185&lt;$AF$194,0,10-($AF$195-'Indicator Data'!AP185)/($AF$195-$AF$194)*10)),1))</f>
        <v>4.7</v>
      </c>
      <c r="AG182" s="84">
        <f>IF('Indicator Data'!AQ185="No data","x",ROUND(IF('Indicator Data'!AQ185&gt;$AG$195,10,IF('Indicator Data'!AQ185&lt;$AG$194,0,10-($AG$195-'Indicator Data'!AQ185)/($AG$195-$AG$194)*10)),1))</f>
        <v>2</v>
      </c>
      <c r="AH182" s="77">
        <f t="shared" si="46"/>
        <v>4.2</v>
      </c>
      <c r="AI182" s="78">
        <f t="shared" si="47"/>
        <v>2.6</v>
      </c>
      <c r="AJ182" s="85">
        <f t="shared" si="48"/>
        <v>1.3</v>
      </c>
      <c r="AK182" s="86">
        <f t="shared" si="50"/>
        <v>5.7</v>
      </c>
    </row>
    <row r="183" spans="1:37" s="4" customFormat="1" x14ac:dyDescent="0.25">
      <c r="A183" s="131" t="s">
        <v>340</v>
      </c>
      <c r="B183" s="63" t="s">
        <v>339</v>
      </c>
      <c r="C183" s="77">
        <f>ROUND(IF('Indicator Data'!Q186="No data",IF((0.1233*LN('Indicator Data'!BB186)-0.4559)&gt;C$195,0,IF((0.1233*LN('Indicator Data'!BB186)-0.4559)&lt;C$194,10,(C$195-(0.1233*LN('Indicator Data'!BB186)-0.4559))/(C$195-C$194)*10)),IF('Indicator Data'!Q186&gt;C$195,0,IF('Indicator Data'!Q186&lt;C$194,10,(C$195-'Indicator Data'!Q186)/(C$195-C$194)*10))),1)</f>
        <v>1.7</v>
      </c>
      <c r="D183" s="77" t="str">
        <f>IF('Indicator Data'!R186="No data","x",ROUND((IF(LOG('Indicator Data'!R186*1000)&gt;D$195,10,IF(LOG('Indicator Data'!R186*1000)&lt;D$194,0,10-(D$195-LOG('Indicator Data'!R186*1000))/(D$195-D$194)*10))),1))</f>
        <v>x</v>
      </c>
      <c r="E183" s="78">
        <f t="shared" si="36"/>
        <v>1.7</v>
      </c>
      <c r="F183" s="77">
        <f>IF('Indicator Data'!AF186="No data","x",ROUND(IF('Indicator Data'!AF186&gt;F$195,10,IF('Indicator Data'!AF186&lt;F$194,0,10-(F$195-'Indicator Data'!AF186)/(F$195-F$194)*10)),1))</f>
        <v>3.1</v>
      </c>
      <c r="G183" s="77" t="str">
        <f>IF('Indicator Data'!AG186="No data","x",ROUND(IF('Indicator Data'!AG186&gt;G$195,10,IF('Indicator Data'!AG186&lt;G$194,0,10-(G$195-'Indicator Data'!AG186)/(G$195-G$194)*10)),1))</f>
        <v>x</v>
      </c>
      <c r="H183" s="78">
        <f t="shared" si="37"/>
        <v>3.1</v>
      </c>
      <c r="I183" s="79">
        <f>SUM(IF('Indicator Data'!S186=0,0,'Indicator Data'!S186/1000000),SUM('Indicator Data'!T186:U186))</f>
        <v>1.2</v>
      </c>
      <c r="J183" s="79">
        <f>I183/'Indicator Data'!BC186*1000000</f>
        <v>0.12765760528162065</v>
      </c>
      <c r="K183" s="77">
        <f t="shared" si="38"/>
        <v>0</v>
      </c>
      <c r="L183" s="77" t="str">
        <f>IF('Indicator Data'!V186="No data","x",ROUND(IF('Indicator Data'!V186&gt;L$195,10,IF('Indicator Data'!V186&lt;L$194,0,10-(L$195-'Indicator Data'!V186)/(L$195-L$194)*10)),1))</f>
        <v>x</v>
      </c>
      <c r="M183" s="78">
        <f t="shared" si="39"/>
        <v>0</v>
      </c>
      <c r="N183" s="80">
        <f t="shared" si="40"/>
        <v>1.6</v>
      </c>
      <c r="O183" s="92">
        <f>IF(AND('Indicator Data'!AK186="No data",'Indicator Data'!AL186="No data"),0,SUM('Indicator Data'!AK186:AM186)/1000)</f>
        <v>0.88800000000000001</v>
      </c>
      <c r="P183" s="77">
        <f t="shared" si="41"/>
        <v>0</v>
      </c>
      <c r="Q183" s="81">
        <f>O183*1000/'Indicator Data'!BC186</f>
        <v>9.446662790839928E-5</v>
      </c>
      <c r="R183" s="77">
        <f t="shared" si="42"/>
        <v>1.8</v>
      </c>
      <c r="S183" s="82">
        <f t="shared" si="43"/>
        <v>0.9</v>
      </c>
      <c r="T183" s="77" t="str">
        <f>IF('Indicator Data'!AB186="No data","x",ROUND(IF('Indicator Data'!AB186&gt;T$195,10,IF('Indicator Data'!AB186&lt;T$194,0,10-(T$195-'Indicator Data'!AB186)/(T$195-T$194)*10)),1))</f>
        <v>x</v>
      </c>
      <c r="U183" s="77">
        <f>IF('Indicator Data'!AA186="No data","x",ROUND(IF('Indicator Data'!AA186&gt;U$195,10,IF('Indicator Data'!AA186&lt;U$194,0,10-(U$195-'Indicator Data'!AA186)/(U$195-U$194)*10)),1))</f>
        <v>0</v>
      </c>
      <c r="V183" s="77" t="str">
        <f>IF('Indicator Data'!AE186="No data","x",ROUND(IF('Indicator Data'!AE186&gt;V$195,10,IF('Indicator Data'!AE186&lt;V$194,0,10-(V$195-'Indicator Data'!AE186)/(V$195-V$194)*10)),1))</f>
        <v>x</v>
      </c>
      <c r="W183" s="78">
        <f t="shared" si="49"/>
        <v>0</v>
      </c>
      <c r="X183" s="77">
        <f>IF('Indicator Data'!W186="No data","x",ROUND(IF('Indicator Data'!W186&gt;X$195,10,IF('Indicator Data'!W186&lt;X$194,0,10-(X$195-'Indicator Data'!W186)/(X$195-X$194)*10)),1))</f>
        <v>0.6</v>
      </c>
      <c r="Y183" s="77" t="str">
        <f>IF('Indicator Data'!X186="No data","x",ROUND(IF('Indicator Data'!X186&gt;Y$195,10,IF('Indicator Data'!X186&lt;Y$194,0,10-(Y$195-'Indicator Data'!X186)/(Y$195-Y$194)*10)),1))</f>
        <v>x</v>
      </c>
      <c r="Z183" s="78">
        <f t="shared" si="44"/>
        <v>0.6</v>
      </c>
      <c r="AA183" s="92">
        <f>('Indicator Data'!AJ186+'Indicator Data'!AI186*0.5+'Indicator Data'!AH186*0.25)/1000</f>
        <v>9.4E-2</v>
      </c>
      <c r="AB183" s="83">
        <f>AA183*1000/'Indicator Data'!BC186</f>
        <v>9.9998457470602846E-6</v>
      </c>
      <c r="AC183" s="78">
        <f t="shared" si="45"/>
        <v>0</v>
      </c>
      <c r="AD183" s="77">
        <f>IF('Indicator Data'!AN186="No data","x",ROUND(IF('Indicator Data'!AN186&lt;$AD$194,10,IF('Indicator Data'!AN186&gt;$AD$195,0,($AD$195-'Indicator Data'!AN186)/($AD$195-$AD$194)*10)),1))</f>
        <v>3.5</v>
      </c>
      <c r="AE183" s="77">
        <f>IF('Indicator Data'!AO186="No data","x",ROUND(IF('Indicator Data'!AO186&gt;$AE$195,10,IF('Indicator Data'!AO186&lt;$AE$194,0,10-($AE$195-'Indicator Data'!AO186)/($AE$195-$AE$194)*10)),1))</f>
        <v>0</v>
      </c>
      <c r="AF183" s="84" t="str">
        <f>IF('Indicator Data'!AP186="No data","x",ROUND(IF('Indicator Data'!AP186&gt;$AF$195,10,IF('Indicator Data'!AP186&lt;$AF$194,0,10-($AF$195-'Indicator Data'!AP186)/($AF$195-$AF$194)*10)),1))</f>
        <v>x</v>
      </c>
      <c r="AG183" s="84" t="str">
        <f>IF('Indicator Data'!AQ186="No data","x",ROUND(IF('Indicator Data'!AQ186&gt;$AG$195,10,IF('Indicator Data'!AQ186&lt;$AG$194,0,10-($AG$195-'Indicator Data'!AQ186)/($AG$195-$AG$194)*10)),1))</f>
        <v>x</v>
      </c>
      <c r="AH183" s="77" t="str">
        <f t="shared" si="46"/>
        <v>x</v>
      </c>
      <c r="AI183" s="78">
        <f t="shared" si="47"/>
        <v>1.8</v>
      </c>
      <c r="AJ183" s="85">
        <f t="shared" si="48"/>
        <v>0.6</v>
      </c>
      <c r="AK183" s="86">
        <f t="shared" si="50"/>
        <v>0.8</v>
      </c>
    </row>
    <row r="184" spans="1:37" s="4" customFormat="1" x14ac:dyDescent="0.25">
      <c r="A184" s="131" t="s">
        <v>851</v>
      </c>
      <c r="B184" s="63" t="s">
        <v>341</v>
      </c>
      <c r="C184" s="77">
        <f>ROUND(IF('Indicator Data'!Q187="No data",IF((0.1233*LN('Indicator Data'!BB187)-0.4559)&gt;C$195,0,IF((0.1233*LN('Indicator Data'!BB187)-0.4559)&lt;C$194,10,(C$195-(0.1233*LN('Indicator Data'!BB187)-0.4559))/(C$195-C$194)*10)),IF('Indicator Data'!Q187&gt;C$195,0,IF('Indicator Data'!Q187&lt;C$194,10,(C$195-'Indicator Data'!Q187)/(C$195-C$194)*10))),1)</f>
        <v>0.6</v>
      </c>
      <c r="D184" s="77" t="str">
        <f>IF('Indicator Data'!R187="No data","x",ROUND((IF(LOG('Indicator Data'!R187*1000)&gt;D$195,10,IF(LOG('Indicator Data'!R187*1000)&lt;D$194,0,10-(D$195-LOG('Indicator Data'!R187*1000))/(D$195-D$194)*10))),1))</f>
        <v>x</v>
      </c>
      <c r="E184" s="78">
        <f t="shared" si="36"/>
        <v>0.6</v>
      </c>
      <c r="F184" s="77">
        <f>IF('Indicator Data'!AF187="No data","x",ROUND(IF('Indicator Data'!AF187&gt;F$195,10,IF('Indicator Data'!AF187&lt;F$194,0,10-(F$195-'Indicator Data'!AF187)/(F$195-F$194)*10)),1))</f>
        <v>1.7</v>
      </c>
      <c r="G184" s="77">
        <f>IF('Indicator Data'!AG187="No data","x",ROUND(IF('Indicator Data'!AG187&gt;G$195,10,IF('Indicator Data'!AG187&lt;G$194,0,10-(G$195-'Indicator Data'!AG187)/(G$195-G$194)*10)),1))</f>
        <v>1.9</v>
      </c>
      <c r="H184" s="78">
        <f t="shared" si="37"/>
        <v>1.8</v>
      </c>
      <c r="I184" s="79">
        <f>SUM(IF('Indicator Data'!S187=0,0,'Indicator Data'!S187/1000000),SUM('Indicator Data'!T187:U187))</f>
        <v>0</v>
      </c>
      <c r="J184" s="79">
        <f>I184/'Indicator Data'!BC187*1000000</f>
        <v>0</v>
      </c>
      <c r="K184" s="77">
        <f t="shared" si="38"/>
        <v>0</v>
      </c>
      <c r="L184" s="77" t="str">
        <f>IF('Indicator Data'!V187="No data","x",ROUND(IF('Indicator Data'!V187&gt;L$195,10,IF('Indicator Data'!V187&lt;L$194,0,10-(L$195-'Indicator Data'!V187)/(L$195-L$194)*10)),1))</f>
        <v>x</v>
      </c>
      <c r="M184" s="78">
        <f t="shared" si="39"/>
        <v>0</v>
      </c>
      <c r="N184" s="80">
        <f t="shared" si="40"/>
        <v>0.8</v>
      </c>
      <c r="O184" s="92">
        <f>IF(AND('Indicator Data'!AK187="No data",'Indicator Data'!AL187="No data"),0,SUM('Indicator Data'!AK187:AM187)/1000)</f>
        <v>121.837</v>
      </c>
      <c r="P184" s="77">
        <f t="shared" si="41"/>
        <v>7</v>
      </c>
      <c r="Q184" s="81">
        <f>O184*1000/'Indicator Data'!BC187</f>
        <v>1.8453924154564084E-3</v>
      </c>
      <c r="R184" s="77">
        <f t="shared" si="42"/>
        <v>3.7</v>
      </c>
      <c r="S184" s="82">
        <f t="shared" si="43"/>
        <v>5.4</v>
      </c>
      <c r="T184" s="77">
        <f>IF('Indicator Data'!AB187="No data","x",ROUND(IF('Indicator Data'!AB187&gt;T$195,10,IF('Indicator Data'!AB187&lt;T$194,0,10-(T$195-'Indicator Data'!AB187)/(T$195-T$194)*10)),1))</f>
        <v>0.6</v>
      </c>
      <c r="U184" s="77">
        <f>IF('Indicator Data'!AA187="No data","x",ROUND(IF('Indicator Data'!AA187&gt;U$195,10,IF('Indicator Data'!AA187&lt;U$194,0,10-(U$195-'Indicator Data'!AA187)/(U$195-U$194)*10)),1))</f>
        <v>0.2</v>
      </c>
      <c r="V184" s="77" t="str">
        <f>IF('Indicator Data'!AE187="No data","x",ROUND(IF('Indicator Data'!AE187&gt;V$195,10,IF('Indicator Data'!AE187&lt;V$194,0,10-(V$195-'Indicator Data'!AE187)/(V$195-V$194)*10)),1))</f>
        <v>x</v>
      </c>
      <c r="W184" s="78">
        <f t="shared" si="49"/>
        <v>0.4</v>
      </c>
      <c r="X184" s="77">
        <f>IF('Indicator Data'!W187="No data","x",ROUND(IF('Indicator Data'!W187&gt;X$195,10,IF('Indicator Data'!W187&lt;X$194,0,10-(X$195-'Indicator Data'!W187)/(X$195-X$194)*10)),1))</f>
        <v>0.3</v>
      </c>
      <c r="Y184" s="77" t="str">
        <f>IF('Indicator Data'!X187="No data","x",ROUND(IF('Indicator Data'!X187&gt;Y$195,10,IF('Indicator Data'!X187&lt;Y$194,0,10-(Y$195-'Indicator Data'!X187)/(Y$195-Y$194)*10)),1))</f>
        <v>x</v>
      </c>
      <c r="Z184" s="78">
        <f t="shared" si="44"/>
        <v>0.3</v>
      </c>
      <c r="AA184" s="92">
        <f>('Indicator Data'!AJ187+'Indicator Data'!AI187*0.5+'Indicator Data'!AH187*0.25)/1000</f>
        <v>3.9E-2</v>
      </c>
      <c r="AB184" s="83">
        <f>AA184*1000/'Indicator Data'!BC187</f>
        <v>5.9070975321782324E-7</v>
      </c>
      <c r="AC184" s="78">
        <f t="shared" si="45"/>
        <v>0</v>
      </c>
      <c r="AD184" s="77">
        <f>IF('Indicator Data'!AN187="No data","x",ROUND(IF('Indicator Data'!AN187&lt;$AD$194,10,IF('Indicator Data'!AN187&gt;$AD$195,0,($AD$195-'Indicator Data'!AN187)/($AD$195-$AD$194)*10)),1))</f>
        <v>1.9</v>
      </c>
      <c r="AE184" s="77">
        <f>IF('Indicator Data'!AO187="No data","x",ROUND(IF('Indicator Data'!AO187&gt;$AE$195,10,IF('Indicator Data'!AO187&lt;$AE$194,0,10-($AE$195-'Indicator Data'!AO187)/($AE$195-$AE$194)*10)),1))</f>
        <v>0</v>
      </c>
      <c r="AF184" s="84">
        <f>IF('Indicator Data'!AP187="No data","x",ROUND(IF('Indicator Data'!AP187&gt;$AF$195,10,IF('Indicator Data'!AP187&lt;$AF$194,0,10-($AF$195-'Indicator Data'!AP187)/($AF$195-$AF$194)*10)),1))</f>
        <v>0.2</v>
      </c>
      <c r="AG184" s="84">
        <f>IF('Indicator Data'!AQ187="No data","x",ROUND(IF('Indicator Data'!AQ187&gt;$AG$195,10,IF('Indicator Data'!AQ187&lt;$AG$194,0,10-($AG$195-'Indicator Data'!AQ187)/($AG$195-$AG$194)*10)),1))</f>
        <v>2.5</v>
      </c>
      <c r="AH184" s="77">
        <f t="shared" si="46"/>
        <v>0.7</v>
      </c>
      <c r="AI184" s="78">
        <f t="shared" si="47"/>
        <v>0.9</v>
      </c>
      <c r="AJ184" s="85">
        <f t="shared" si="48"/>
        <v>0.4</v>
      </c>
      <c r="AK184" s="86">
        <f t="shared" si="50"/>
        <v>3.3</v>
      </c>
    </row>
    <row r="185" spans="1:37" s="4" customFormat="1" x14ac:dyDescent="0.25">
      <c r="A185" s="131" t="s">
        <v>343</v>
      </c>
      <c r="B185" s="63" t="s">
        <v>342</v>
      </c>
      <c r="C185" s="77">
        <f>ROUND(IF('Indicator Data'!Q188="No data",IF((0.1233*LN('Indicator Data'!BB188)-0.4559)&gt;C$195,0,IF((0.1233*LN('Indicator Data'!BB188)-0.4559)&lt;C$194,10,(C$195-(0.1233*LN('Indicator Data'!BB188)-0.4559))/(C$195-C$194)*10)),IF('Indicator Data'!Q188&gt;C$195,0,IF('Indicator Data'!Q188&lt;C$194,10,(C$195-'Indicator Data'!Q188)/(C$195-C$194)*10))),1)</f>
        <v>0.5</v>
      </c>
      <c r="D185" s="77" t="str">
        <f>IF('Indicator Data'!R188="No data","x",ROUND((IF(LOG('Indicator Data'!R188*1000)&gt;D$195,10,IF(LOG('Indicator Data'!R188*1000)&lt;D$194,0,10-(D$195-LOG('Indicator Data'!R188*1000))/(D$195-D$194)*10))),1))</f>
        <v>x</v>
      </c>
      <c r="E185" s="78">
        <f t="shared" si="36"/>
        <v>0.5</v>
      </c>
      <c r="F185" s="77">
        <f>IF('Indicator Data'!AF188="No data","x",ROUND(IF('Indicator Data'!AF188&gt;F$195,10,IF('Indicator Data'!AF188&lt;F$194,0,10-(F$195-'Indicator Data'!AF188)/(F$195-F$194)*10)),1))</f>
        <v>2.7</v>
      </c>
      <c r="G185" s="77">
        <f>IF('Indicator Data'!AG188="No data","x",ROUND(IF('Indicator Data'!AG188&gt;G$195,10,IF('Indicator Data'!AG188&lt;G$194,0,10-(G$195-'Indicator Data'!AG188)/(G$195-G$194)*10)),1))</f>
        <v>4.0999999999999996</v>
      </c>
      <c r="H185" s="78">
        <f t="shared" si="37"/>
        <v>3.4</v>
      </c>
      <c r="I185" s="79">
        <f>SUM(IF('Indicator Data'!S188=0,0,'Indicator Data'!S188/1000000),SUM('Indicator Data'!T188:U188))</f>
        <v>7.2999999999999995E-2</v>
      </c>
      <c r="J185" s="79">
        <f>I185/'Indicator Data'!BC188*1000000</f>
        <v>2.2411944758498215E-4</v>
      </c>
      <c r="K185" s="77">
        <f t="shared" si="38"/>
        <v>0</v>
      </c>
      <c r="L185" s="77" t="str">
        <f>IF('Indicator Data'!V188="No data","x",ROUND(IF('Indicator Data'!V188&gt;L$195,10,IF('Indicator Data'!V188&lt;L$194,0,10-(L$195-'Indicator Data'!V188)/(L$195-L$194)*10)),1))</f>
        <v>x</v>
      </c>
      <c r="M185" s="78">
        <f t="shared" si="39"/>
        <v>0</v>
      </c>
      <c r="N185" s="80">
        <f t="shared" si="40"/>
        <v>1.1000000000000001</v>
      </c>
      <c r="O185" s="92">
        <f>IF(AND('Indicator Data'!AK188="No data",'Indicator Data'!AL188="No data"),0,SUM('Indicator Data'!AK188:AM188)/1000)</f>
        <v>287.12900000000002</v>
      </c>
      <c r="P185" s="77">
        <f t="shared" si="41"/>
        <v>8.1999999999999993</v>
      </c>
      <c r="Q185" s="81">
        <f>O185*1000/'Indicator Data'!BC188</f>
        <v>8.8152318994011425E-4</v>
      </c>
      <c r="R185" s="77">
        <f t="shared" si="42"/>
        <v>3.1</v>
      </c>
      <c r="S185" s="82">
        <f t="shared" si="43"/>
        <v>5.7</v>
      </c>
      <c r="T185" s="77" t="str">
        <f>IF('Indicator Data'!AB188="No data","x",ROUND(IF('Indicator Data'!AB188&gt;T$195,10,IF('Indicator Data'!AB188&lt;T$194,0,10-(T$195-'Indicator Data'!AB188)/(T$195-T$194)*10)),1))</f>
        <v>x</v>
      </c>
      <c r="U185" s="77">
        <f>IF('Indicator Data'!AA188="No data","x",ROUND(IF('Indicator Data'!AA188&gt;U$195,10,IF('Indicator Data'!AA188&lt;U$194,0,10-(U$195-'Indicator Data'!AA188)/(U$195-U$194)*10)),1))</f>
        <v>0.1</v>
      </c>
      <c r="V185" s="77" t="str">
        <f>IF('Indicator Data'!AE188="No data","x",ROUND(IF('Indicator Data'!AE188&gt;V$195,10,IF('Indicator Data'!AE188&lt;V$194,0,10-(V$195-'Indicator Data'!AE188)/(V$195-V$194)*10)),1))</f>
        <v>x</v>
      </c>
      <c r="W185" s="78">
        <f t="shared" si="49"/>
        <v>0.1</v>
      </c>
      <c r="X185" s="77">
        <f>IF('Indicator Data'!W188="No data","x",ROUND(IF('Indicator Data'!W188&gt;X$195,10,IF('Indicator Data'!W188&lt;X$194,0,10-(X$195-'Indicator Data'!W188)/(X$195-X$194)*10)),1))</f>
        <v>0.5</v>
      </c>
      <c r="Y185" s="77">
        <f>IF('Indicator Data'!X188="No data","x",ROUND(IF('Indicator Data'!X188&gt;Y$195,10,IF('Indicator Data'!X188&lt;Y$194,0,10-(Y$195-'Indicator Data'!X188)/(Y$195-Y$194)*10)),1))</f>
        <v>0.1</v>
      </c>
      <c r="Z185" s="78">
        <f t="shared" si="44"/>
        <v>0.3</v>
      </c>
      <c r="AA185" s="92">
        <f>('Indicator Data'!AJ188+'Indicator Data'!AI188*0.5+'Indicator Data'!AH188*0.25)/1000</f>
        <v>21717.0435</v>
      </c>
      <c r="AB185" s="83">
        <f>AA185*1000/'Indicator Data'!BC188</f>
        <v>6.6674134142452435E-2</v>
      </c>
      <c r="AC185" s="78">
        <f t="shared" si="45"/>
        <v>6.7</v>
      </c>
      <c r="AD185" s="77">
        <f>IF('Indicator Data'!AN188="No data","x",ROUND(IF('Indicator Data'!AN188&lt;$AD$194,10,IF('Indicator Data'!AN188&gt;$AD$195,0,($AD$195-'Indicator Data'!AN188)/($AD$195-$AD$194)*10)),1))</f>
        <v>0.5</v>
      </c>
      <c r="AE185" s="77">
        <f>IF('Indicator Data'!AO188="No data","x",ROUND(IF('Indicator Data'!AO188&gt;$AE$195,10,IF('Indicator Data'!AO188&lt;$AE$194,0,10-($AE$195-'Indicator Data'!AO188)/($AE$195-$AE$194)*10)),1))</f>
        <v>0</v>
      </c>
      <c r="AF185" s="84">
        <f>IF('Indicator Data'!AP188="No data","x",ROUND(IF('Indicator Data'!AP188&gt;$AF$195,10,IF('Indicator Data'!AP188&lt;$AF$194,0,10-($AF$195-'Indicator Data'!AP188)/($AF$195-$AF$194)*10)),1))</f>
        <v>0</v>
      </c>
      <c r="AG185" s="84">
        <f>IF('Indicator Data'!AQ188="No data","x",ROUND(IF('Indicator Data'!AQ188&gt;$AG$195,10,IF('Indicator Data'!AQ188&lt;$AG$194,0,10-($AG$195-'Indicator Data'!AQ188)/($AG$195-$AG$194)*10)),1))</f>
        <v>0</v>
      </c>
      <c r="AH185" s="77">
        <f t="shared" si="46"/>
        <v>0</v>
      </c>
      <c r="AI185" s="78">
        <f t="shared" si="47"/>
        <v>0.2</v>
      </c>
      <c r="AJ185" s="85">
        <f t="shared" si="48"/>
        <v>2.4</v>
      </c>
      <c r="AK185" s="86">
        <f t="shared" si="50"/>
        <v>4.2</v>
      </c>
    </row>
    <row r="186" spans="1:37" s="4" customFormat="1" x14ac:dyDescent="0.25">
      <c r="A186" s="131" t="s">
        <v>345</v>
      </c>
      <c r="B186" s="63" t="s">
        <v>344</v>
      </c>
      <c r="C186" s="77">
        <f>ROUND(IF('Indicator Data'!Q189="No data",IF((0.1233*LN('Indicator Data'!BB189)-0.4559)&gt;C$195,0,IF((0.1233*LN('Indicator Data'!BB189)-0.4559)&lt;C$194,10,(C$195-(0.1233*LN('Indicator Data'!BB189)-0.4559))/(C$195-C$194)*10)),IF('Indicator Data'!Q189&gt;C$195,0,IF('Indicator Data'!Q189&lt;C$194,10,(C$195-'Indicator Data'!Q189)/(C$195-C$194)*10))),1)</f>
        <v>2.4</v>
      </c>
      <c r="D186" s="77" t="str">
        <f>IF('Indicator Data'!R189="No data","x",ROUND((IF(LOG('Indicator Data'!R189*1000)&gt;D$195,10,IF(LOG('Indicator Data'!R189*1000)&lt;D$194,0,10-(D$195-LOG('Indicator Data'!R189*1000))/(D$195-D$194)*10))),1))</f>
        <v>x</v>
      </c>
      <c r="E186" s="78">
        <f t="shared" si="36"/>
        <v>2.4</v>
      </c>
      <c r="F186" s="77">
        <f>IF('Indicator Data'!AF189="No data","x",ROUND(IF('Indicator Data'!AF189&gt;F$195,10,IF('Indicator Data'!AF189&lt;F$194,0,10-(F$195-'Indicator Data'!AF189)/(F$195-F$194)*10)),1))</f>
        <v>3.8</v>
      </c>
      <c r="G186" s="77">
        <f>IF('Indicator Data'!AG189="No data","x",ROUND(IF('Indicator Data'!AG189&gt;G$195,10,IF('Indicator Data'!AG189&lt;G$194,0,10-(G$195-'Indicator Data'!AG189)/(G$195-G$194)*10)),1))</f>
        <v>3.7</v>
      </c>
      <c r="H186" s="78">
        <f t="shared" si="37"/>
        <v>3.8</v>
      </c>
      <c r="I186" s="79">
        <f>SUM(IF('Indicator Data'!S189=0,0,'Indicator Data'!S189/1000000),SUM('Indicator Data'!T189:U189))</f>
        <v>12.97</v>
      </c>
      <c r="J186" s="79">
        <f>I186/'Indicator Data'!BC189*1000000</f>
        <v>3.7520792652057571</v>
      </c>
      <c r="K186" s="77">
        <f t="shared" si="38"/>
        <v>0.1</v>
      </c>
      <c r="L186" s="77">
        <f>IF('Indicator Data'!V189="No data","x",ROUND(IF('Indicator Data'!V189&gt;L$195,10,IF('Indicator Data'!V189&lt;L$194,0,10-(L$195-'Indicator Data'!V189)/(L$195-L$194)*10)),1))</f>
        <v>0</v>
      </c>
      <c r="M186" s="78">
        <f t="shared" si="39"/>
        <v>0.1</v>
      </c>
      <c r="N186" s="80">
        <f t="shared" si="40"/>
        <v>2.2000000000000002</v>
      </c>
      <c r="O186" s="92">
        <f>IF(AND('Indicator Data'!AK189="No data",'Indicator Data'!AL189="No data"),0,SUM('Indicator Data'!AK189:AM189)/1000)</f>
        <v>0.34399999999999997</v>
      </c>
      <c r="P186" s="77">
        <f t="shared" si="41"/>
        <v>0</v>
      </c>
      <c r="Q186" s="81">
        <f>O186*1000/'Indicator Data'!BC189</f>
        <v>9.951544080422362E-5</v>
      </c>
      <c r="R186" s="77">
        <f t="shared" si="42"/>
        <v>1.8</v>
      </c>
      <c r="S186" s="82">
        <f t="shared" si="43"/>
        <v>0.9</v>
      </c>
      <c r="T186" s="77">
        <f>IF('Indicator Data'!AB189="No data","x",ROUND(IF('Indicator Data'!AB189&gt;T$195,10,IF('Indicator Data'!AB189&lt;T$194,0,10-(T$195-'Indicator Data'!AB189)/(T$195-T$194)*10)),1))</f>
        <v>1.2</v>
      </c>
      <c r="U186" s="77">
        <f>IF('Indicator Data'!AA189="No data","x",ROUND(IF('Indicator Data'!AA189&gt;U$195,10,IF('Indicator Data'!AA189&lt;U$194,0,10-(U$195-'Indicator Data'!AA189)/(U$195-U$194)*10)),1))</f>
        <v>0.5</v>
      </c>
      <c r="V186" s="77" t="str">
        <f>IF('Indicator Data'!AE189="No data","x",ROUND(IF('Indicator Data'!AE189&gt;V$195,10,IF('Indicator Data'!AE189&lt;V$194,0,10-(V$195-'Indicator Data'!AE189)/(V$195-V$194)*10)),1))</f>
        <v>x</v>
      </c>
      <c r="W186" s="78">
        <f t="shared" si="49"/>
        <v>0.9</v>
      </c>
      <c r="X186" s="77">
        <f>IF('Indicator Data'!W189="No data","x",ROUND(IF('Indicator Data'!W189&gt;X$195,10,IF('Indicator Data'!W189&lt;X$194,0,10-(X$195-'Indicator Data'!W189)/(X$195-X$194)*10)),1))</f>
        <v>0.7</v>
      </c>
      <c r="Y186" s="77">
        <f>IF('Indicator Data'!X189="No data","x",ROUND(IF('Indicator Data'!X189&gt;Y$195,10,IF('Indicator Data'!X189&lt;Y$194,0,10-(Y$195-'Indicator Data'!X189)/(Y$195-Y$194)*10)),1))</f>
        <v>1</v>
      </c>
      <c r="Z186" s="78">
        <f t="shared" si="44"/>
        <v>0.9</v>
      </c>
      <c r="AA186" s="92">
        <f>('Indicator Data'!AJ189+'Indicator Data'!AI189*0.5+'Indicator Data'!AH189*0.25)/1000</f>
        <v>17.10575</v>
      </c>
      <c r="AB186" s="83">
        <f>AA186*1000/'Indicator Data'!BC189</f>
        <v>4.9485065451652568E-3</v>
      </c>
      <c r="AC186" s="78">
        <f t="shared" si="45"/>
        <v>0.5</v>
      </c>
      <c r="AD186" s="77">
        <f>IF('Indicator Data'!AN189="No data","x",ROUND(IF('Indicator Data'!AN189&lt;$AD$194,10,IF('Indicator Data'!AN189&gt;$AD$195,0,($AD$195-'Indicator Data'!AN189)/($AD$195-$AD$194)*10)),1))</f>
        <v>2.5</v>
      </c>
      <c r="AE186" s="77">
        <f>IF('Indicator Data'!AO189="No data","x",ROUND(IF('Indicator Data'!AO189&gt;$AE$195,10,IF('Indicator Data'!AO189&lt;$AE$194,0,10-($AE$195-'Indicator Data'!AO189)/($AE$195-$AE$194)*10)),1))</f>
        <v>0</v>
      </c>
      <c r="AF186" s="84">
        <f>IF('Indicator Data'!AP189="No data","x",ROUND(IF('Indicator Data'!AP189&gt;$AF$195,10,IF('Indicator Data'!AP189&lt;$AF$194,0,10-($AF$195-'Indicator Data'!AP189)/($AF$195-$AF$194)*10)),1))</f>
        <v>2.4</v>
      </c>
      <c r="AG186" s="84">
        <f>IF('Indicator Data'!AQ189="No data","x",ROUND(IF('Indicator Data'!AQ189&gt;$AG$195,10,IF('Indicator Data'!AQ189&lt;$AG$194,0,10-($AG$195-'Indicator Data'!AQ189)/($AG$195-$AG$194)*10)),1))</f>
        <v>3.2</v>
      </c>
      <c r="AH186" s="77">
        <f t="shared" si="46"/>
        <v>2.6</v>
      </c>
      <c r="AI186" s="78">
        <f t="shared" si="47"/>
        <v>1.7</v>
      </c>
      <c r="AJ186" s="85">
        <f t="shared" si="48"/>
        <v>1</v>
      </c>
      <c r="AK186" s="86">
        <f t="shared" si="50"/>
        <v>1</v>
      </c>
    </row>
    <row r="187" spans="1:37" s="4" customFormat="1" x14ac:dyDescent="0.25">
      <c r="A187" s="131" t="s">
        <v>347</v>
      </c>
      <c r="B187" s="63" t="s">
        <v>346</v>
      </c>
      <c r="C187" s="77">
        <f>ROUND(IF('Indicator Data'!Q190="No data",IF((0.1233*LN('Indicator Data'!BB190)-0.4559)&gt;C$195,0,IF((0.1233*LN('Indicator Data'!BB190)-0.4559)&lt;C$194,10,(C$195-(0.1233*LN('Indicator Data'!BB190)-0.4559))/(C$195-C$194)*10)),IF('Indicator Data'!Q190&gt;C$195,0,IF('Indicator Data'!Q190&lt;C$194,10,(C$195-'Indicator Data'!Q190)/(C$195-C$194)*10))),1)</f>
        <v>3.8</v>
      </c>
      <c r="D187" s="77">
        <f>IF('Indicator Data'!R190="No data","x",ROUND((IF(LOG('Indicator Data'!R190*1000)&gt;D$195,10,IF(LOG('Indicator Data'!R190*1000)&lt;D$194,0,10-(D$195-LOG('Indicator Data'!R190*1000))/(D$195-D$194)*10))),1))</f>
        <v>4.0999999999999996</v>
      </c>
      <c r="E187" s="78">
        <f t="shared" si="36"/>
        <v>4</v>
      </c>
      <c r="F187" s="77">
        <f>IF('Indicator Data'!AF190="No data","x",ROUND(IF('Indicator Data'!AF190&gt;F$195,10,IF('Indicator Data'!AF190&lt;F$194,0,10-(F$195-'Indicator Data'!AF190)/(F$195-F$194)*10)),1))</f>
        <v>3.8</v>
      </c>
      <c r="G187" s="77" t="str">
        <f>IF('Indicator Data'!AG190="No data","x",ROUND(IF('Indicator Data'!AG190&gt;G$195,10,IF('Indicator Data'!AG190&lt;G$194,0,10-(G$195-'Indicator Data'!AG190)/(G$195-G$194)*10)),1))</f>
        <v>x</v>
      </c>
      <c r="H187" s="78">
        <f t="shared" si="37"/>
        <v>3.8</v>
      </c>
      <c r="I187" s="79">
        <f>SUM(IF('Indicator Data'!S190=0,0,'Indicator Data'!S190/1000000),SUM('Indicator Data'!T190:U190))</f>
        <v>399.55987499999998</v>
      </c>
      <c r="J187" s="79">
        <f>I187/'Indicator Data'!BC190*1000000</f>
        <v>12.336968771613476</v>
      </c>
      <c r="K187" s="77">
        <f t="shared" si="38"/>
        <v>0.2</v>
      </c>
      <c r="L187" s="77">
        <f>IF('Indicator Data'!V190="No data","x",ROUND(IF('Indicator Data'!V190&gt;L$195,10,IF('Indicator Data'!V190&lt;L$194,0,10-(L$195-'Indicator Data'!V190)/(L$195-L$194)*10)),1))</f>
        <v>0.4</v>
      </c>
      <c r="M187" s="78">
        <f t="shared" si="39"/>
        <v>0.3</v>
      </c>
      <c r="N187" s="80">
        <f t="shared" si="40"/>
        <v>3</v>
      </c>
      <c r="O187" s="92">
        <f>IF(AND('Indicator Data'!AK190="No data",'Indicator Data'!AL190="No data"),0,SUM('Indicator Data'!AK190:AM190)/1000)</f>
        <v>2.1000000000000001E-2</v>
      </c>
      <c r="P187" s="77">
        <f t="shared" si="41"/>
        <v>0</v>
      </c>
      <c r="Q187" s="81">
        <f>O187*1000/'Indicator Data'!BC190</f>
        <v>6.4840430787471596E-7</v>
      </c>
      <c r="R187" s="77">
        <f t="shared" si="42"/>
        <v>0</v>
      </c>
      <c r="S187" s="82">
        <f t="shared" si="43"/>
        <v>0</v>
      </c>
      <c r="T187" s="77">
        <f>IF('Indicator Data'!AB190="No data","x",ROUND(IF('Indicator Data'!AB190&gt;T$195,10,IF('Indicator Data'!AB190&lt;T$194,0,10-(T$195-'Indicator Data'!AB190)/(T$195-T$194)*10)),1))</f>
        <v>0.4</v>
      </c>
      <c r="U187" s="77">
        <f>IF('Indicator Data'!AA190="No data","x",ROUND(IF('Indicator Data'!AA190&gt;U$195,10,IF('Indicator Data'!AA190&lt;U$194,0,10-(U$195-'Indicator Data'!AA190)/(U$195-U$194)*10)),1))</f>
        <v>1.4</v>
      </c>
      <c r="V187" s="77" t="str">
        <f>IF('Indicator Data'!AE190="No data","x",ROUND(IF('Indicator Data'!AE190&gt;V$195,10,IF('Indicator Data'!AE190&lt;V$194,0,10-(V$195-'Indicator Data'!AE190)/(V$195-V$194)*10)),1))</f>
        <v>x</v>
      </c>
      <c r="W187" s="78">
        <f t="shared" si="49"/>
        <v>0.9</v>
      </c>
      <c r="X187" s="77">
        <f>IF('Indicator Data'!W190="No data","x",ROUND(IF('Indicator Data'!W190&gt;X$195,10,IF('Indicator Data'!W190&lt;X$194,0,10-(X$195-'Indicator Data'!W190)/(X$195-X$194)*10)),1))</f>
        <v>1.9</v>
      </c>
      <c r="Y187" s="77">
        <f>IF('Indicator Data'!X190="No data","x",ROUND(IF('Indicator Data'!X190&gt;Y$195,10,IF('Indicator Data'!X190&lt;Y$194,0,10-(Y$195-'Indicator Data'!X190)/(Y$195-Y$194)*10)),1))</f>
        <v>1</v>
      </c>
      <c r="Z187" s="78">
        <f t="shared" si="44"/>
        <v>1.5</v>
      </c>
      <c r="AA187" s="92">
        <f>('Indicator Data'!AJ190+'Indicator Data'!AI190*0.5+'Indicator Data'!AH190*0.25)/1000</f>
        <v>0</v>
      </c>
      <c r="AB187" s="83">
        <f>AA187*1000/'Indicator Data'!BC190</f>
        <v>0</v>
      </c>
      <c r="AC187" s="78">
        <f t="shared" si="45"/>
        <v>0</v>
      </c>
      <c r="AD187" s="77">
        <f>IF('Indicator Data'!AN190="No data","x",ROUND(IF('Indicator Data'!AN190&lt;$AD$194,10,IF('Indicator Data'!AN190&gt;$AD$195,0,($AD$195-'Indicator Data'!AN190)/($AD$195-$AD$194)*10)),1))</f>
        <v>4.4000000000000004</v>
      </c>
      <c r="AE187" s="77">
        <f>IF('Indicator Data'!AO190="No data","x",ROUND(IF('Indicator Data'!AO190&gt;$AE$195,10,IF('Indicator Data'!AO190&lt;$AE$194,0,10-($AE$195-'Indicator Data'!AO190)/($AE$195-$AE$194)*10)),1))</f>
        <v>0.4</v>
      </c>
      <c r="AF187" s="84" t="str">
        <f>IF('Indicator Data'!AP190="No data","x",ROUND(IF('Indicator Data'!AP190&gt;$AF$195,10,IF('Indicator Data'!AP190&lt;$AF$194,0,10-($AF$195-'Indicator Data'!AP190)/($AF$195-$AF$194)*10)),1))</f>
        <v>x</v>
      </c>
      <c r="AG187" s="84" t="str">
        <f>IF('Indicator Data'!AQ190="No data","x",ROUND(IF('Indicator Data'!AQ190&gt;$AG$195,10,IF('Indicator Data'!AQ190&lt;$AG$194,0,10-($AG$195-'Indicator Data'!AQ190)/($AG$195-$AG$194)*10)),1))</f>
        <v>x</v>
      </c>
      <c r="AH187" s="77" t="str">
        <f t="shared" si="46"/>
        <v>x</v>
      </c>
      <c r="AI187" s="78">
        <f t="shared" si="47"/>
        <v>2.4</v>
      </c>
      <c r="AJ187" s="85">
        <f t="shared" si="48"/>
        <v>1.2</v>
      </c>
      <c r="AK187" s="86">
        <f t="shared" si="50"/>
        <v>0.6</v>
      </c>
    </row>
    <row r="188" spans="1:37" s="4" customFormat="1" x14ac:dyDescent="0.25">
      <c r="A188" s="131" t="s">
        <v>349</v>
      </c>
      <c r="B188" s="63" t="s">
        <v>348</v>
      </c>
      <c r="C188" s="77">
        <f>ROUND(IF('Indicator Data'!Q191="No data",IF((0.1233*LN('Indicator Data'!BB191)-0.4559)&gt;C$195,0,IF((0.1233*LN('Indicator Data'!BB191)-0.4559)&lt;C$194,10,(C$195-(0.1233*LN('Indicator Data'!BB191)-0.4559))/(C$195-C$194)*10)),IF('Indicator Data'!Q191&gt;C$195,0,IF('Indicator Data'!Q191&lt;C$194,10,(C$195-'Indicator Data'!Q191)/(C$195-C$194)*10))),1)</f>
        <v>5.4</v>
      </c>
      <c r="D188" s="77">
        <f>IF('Indicator Data'!R191="No data","x",ROUND((IF(LOG('Indicator Data'!R191*1000)&gt;D$195,10,IF(LOG('Indicator Data'!R191*1000)&lt;D$194,0,10-(D$195-LOG('Indicator Data'!R191*1000))/(D$195-D$194)*10))),1))</f>
        <v>7.9</v>
      </c>
      <c r="E188" s="78">
        <f t="shared" si="36"/>
        <v>6.8</v>
      </c>
      <c r="F188" s="77" t="str">
        <f>IF('Indicator Data'!AF191="No data","x",ROUND(IF('Indicator Data'!AF191&gt;F$195,10,IF('Indicator Data'!AF191&lt;F$194,0,10-(F$195-'Indicator Data'!AF191)/(F$195-F$194)*10)),1))</f>
        <v>x</v>
      </c>
      <c r="G188" s="77">
        <f>IF('Indicator Data'!AG191="No data","x",ROUND(IF('Indicator Data'!AG191&gt;G$195,10,IF('Indicator Data'!AG191&lt;G$194,0,10-(G$195-'Indicator Data'!AG191)/(G$195-G$194)*10)),1))</f>
        <v>3</v>
      </c>
      <c r="H188" s="78">
        <f t="shared" si="37"/>
        <v>3</v>
      </c>
      <c r="I188" s="79">
        <f>SUM(IF('Indicator Data'!S191=0,0,'Indicator Data'!S191/1000000),SUM('Indicator Data'!T191:U191))</f>
        <v>259.89045099999998</v>
      </c>
      <c r="J188" s="79">
        <f>I188/'Indicator Data'!BC191*1000000</f>
        <v>940.80034679486243</v>
      </c>
      <c r="K188" s="77">
        <f t="shared" si="38"/>
        <v>10</v>
      </c>
      <c r="L188" s="77" t="str">
        <f>IF('Indicator Data'!V191="No data","x",ROUND(IF('Indicator Data'!V191&gt;L$195,10,IF('Indicator Data'!V191&lt;L$194,0,10-(L$195-'Indicator Data'!V191)/(L$195-L$194)*10)),1))</f>
        <v>x</v>
      </c>
      <c r="M188" s="78">
        <f t="shared" si="39"/>
        <v>10</v>
      </c>
      <c r="N188" s="80">
        <f t="shared" si="40"/>
        <v>6.7</v>
      </c>
      <c r="O188" s="92">
        <f>IF(AND('Indicator Data'!AK191="No data",'Indicator Data'!AL191="No data"),0,SUM('Indicator Data'!AK191:AM191)/1000)</f>
        <v>0</v>
      </c>
      <c r="P188" s="77">
        <f t="shared" si="41"/>
        <v>0</v>
      </c>
      <c r="Q188" s="81">
        <f>O188*1000/'Indicator Data'!BC191</f>
        <v>0</v>
      </c>
      <c r="R188" s="77">
        <f t="shared" si="42"/>
        <v>0</v>
      </c>
      <c r="S188" s="82">
        <f t="shared" si="43"/>
        <v>0</v>
      </c>
      <c r="T188" s="77" t="str">
        <f>IF('Indicator Data'!AB191="No data","x",ROUND(IF('Indicator Data'!AB191&gt;T$195,10,IF('Indicator Data'!AB191&lt;T$194,0,10-(T$195-'Indicator Data'!AB191)/(T$195-T$194)*10)),1))</f>
        <v>x</v>
      </c>
      <c r="U188" s="77">
        <f>IF('Indicator Data'!AA191="No data","x",ROUND(IF('Indicator Data'!AA191&gt;U$195,10,IF('Indicator Data'!AA191&lt;U$194,0,10-(U$195-'Indicator Data'!AA191)/(U$195-U$194)*10)),1))</f>
        <v>1</v>
      </c>
      <c r="V188" s="77">
        <f>IF('Indicator Data'!AE191="No data","x",ROUND(IF('Indicator Data'!AE191&gt;V$195,10,IF('Indicator Data'!AE191&lt;V$194,0,10-(V$195-'Indicator Data'!AE191)/(V$195-V$194)*10)),1))</f>
        <v>0.3</v>
      </c>
      <c r="W188" s="78">
        <f t="shared" si="49"/>
        <v>0.7</v>
      </c>
      <c r="X188" s="77">
        <f>IF('Indicator Data'!W191="No data","x",ROUND(IF('Indicator Data'!W191&gt;X$195,10,IF('Indicator Data'!W191&lt;X$194,0,10-(X$195-'Indicator Data'!W191)/(X$195-X$194)*10)),1))</f>
        <v>2.1</v>
      </c>
      <c r="Y188" s="77">
        <f>IF('Indicator Data'!X191="No data","x",ROUND(IF('Indicator Data'!X191&gt;Y$195,10,IF('Indicator Data'!X191&lt;Y$194,0,10-(Y$195-'Indicator Data'!X191)/(Y$195-Y$194)*10)),1))</f>
        <v>2.4</v>
      </c>
      <c r="Z188" s="78">
        <f t="shared" si="44"/>
        <v>2.2999999999999998</v>
      </c>
      <c r="AA188" s="92">
        <f>('Indicator Data'!AJ191+'Indicator Data'!AI191*0.5+'Indicator Data'!AH191*0.25)/1000</f>
        <v>6.8697499999999998</v>
      </c>
      <c r="AB188" s="83">
        <f>AA188*1000/'Indicator Data'!BC191</f>
        <v>2.4868413431603946E-2</v>
      </c>
      <c r="AC188" s="78">
        <f t="shared" si="45"/>
        <v>2.5</v>
      </c>
      <c r="AD188" s="77">
        <f>IF('Indicator Data'!AN191="No data","x",ROUND(IF('Indicator Data'!AN191&lt;$AD$194,10,IF('Indicator Data'!AN191&gt;$AD$195,0,($AD$195-'Indicator Data'!AN191)/($AD$195-$AD$194)*10)),1))</f>
        <v>2.8</v>
      </c>
      <c r="AE188" s="77">
        <f>IF('Indicator Data'!AO191="No data","x",ROUND(IF('Indicator Data'!AO191&gt;$AE$195,10,IF('Indicator Data'!AO191&lt;$AE$194,0,10-($AE$195-'Indicator Data'!AO191)/($AE$195-$AE$194)*10)),1))</f>
        <v>0.6</v>
      </c>
      <c r="AF188" s="84" t="str">
        <f>IF('Indicator Data'!AP191="No data","x",ROUND(IF('Indicator Data'!AP191&gt;$AF$195,10,IF('Indicator Data'!AP191&lt;$AF$194,0,10-($AF$195-'Indicator Data'!AP191)/($AF$195-$AF$194)*10)),1))</f>
        <v>x</v>
      </c>
      <c r="AG188" s="84" t="str">
        <f>IF('Indicator Data'!AQ191="No data","x",ROUND(IF('Indicator Data'!AQ191&gt;$AG$195,10,IF('Indicator Data'!AQ191&lt;$AG$194,0,10-($AG$195-'Indicator Data'!AQ191)/($AG$195-$AG$194)*10)),1))</f>
        <v>x</v>
      </c>
      <c r="AH188" s="77" t="str">
        <f t="shared" si="46"/>
        <v>x</v>
      </c>
      <c r="AI188" s="78">
        <f t="shared" si="47"/>
        <v>1.7</v>
      </c>
      <c r="AJ188" s="85">
        <f t="shared" si="48"/>
        <v>1.8</v>
      </c>
      <c r="AK188" s="86">
        <f t="shared" si="50"/>
        <v>0.9</v>
      </c>
    </row>
    <row r="189" spans="1:37" s="4" customFormat="1" x14ac:dyDescent="0.25">
      <c r="A189" s="131" t="s">
        <v>852</v>
      </c>
      <c r="B189" s="63" t="s">
        <v>350</v>
      </c>
      <c r="C189" s="77">
        <f>ROUND(IF('Indicator Data'!Q192="No data",IF((0.1233*LN('Indicator Data'!BB192)-0.4559)&gt;C$195,0,IF((0.1233*LN('Indicator Data'!BB192)-0.4559)&lt;C$194,10,(C$195-(0.1233*LN('Indicator Data'!BB192)-0.4559))/(C$195-C$194)*10)),IF('Indicator Data'!Q192&gt;C$195,0,IF('Indicator Data'!Q192&lt;C$194,10,(C$195-'Indicator Data'!Q192)/(C$195-C$194)*10))),1)</f>
        <v>2.8</v>
      </c>
      <c r="D189" s="77" t="str">
        <f>IF('Indicator Data'!R192="No data","x",ROUND((IF(LOG('Indicator Data'!R192*1000)&gt;D$195,10,IF(LOG('Indicator Data'!R192*1000)&lt;D$194,0,10-(D$195-LOG('Indicator Data'!R192*1000))/(D$195-D$194)*10))),1))</f>
        <v>x</v>
      </c>
      <c r="E189" s="78">
        <f t="shared" si="36"/>
        <v>2.8</v>
      </c>
      <c r="F189" s="77">
        <f>IF('Indicator Data'!AF192="No data","x",ROUND(IF('Indicator Data'!AF192&gt;F$195,10,IF('Indicator Data'!AF192&lt;F$194,0,10-(F$195-'Indicator Data'!AF192)/(F$195-F$194)*10)),1))</f>
        <v>6.1</v>
      </c>
      <c r="G189" s="77">
        <f>IF('Indicator Data'!AG192="No data","x",ROUND(IF('Indicator Data'!AG192&gt;G$195,10,IF('Indicator Data'!AG192&lt;G$194,0,10-(G$195-'Indicator Data'!AG192)/(G$195-G$194)*10)),1))</f>
        <v>5.5</v>
      </c>
      <c r="H189" s="78">
        <f t="shared" si="37"/>
        <v>5.8</v>
      </c>
      <c r="I189" s="79">
        <f>SUM(IF('Indicator Data'!S192=0,0,'Indicator Data'!S192/1000000),SUM('Indicator Data'!T192:U192))</f>
        <v>54.959999999999994</v>
      </c>
      <c r="J189" s="79">
        <f>I189/'Indicator Data'!BC192*1000000</f>
        <v>1.7187319010901061</v>
      </c>
      <c r="K189" s="77">
        <f t="shared" si="38"/>
        <v>0</v>
      </c>
      <c r="L189" s="77" t="str">
        <f>IF('Indicator Data'!V192="No data","x",ROUND(IF('Indicator Data'!V192&gt;L$195,10,IF('Indicator Data'!V192&lt;L$194,0,10-(L$195-'Indicator Data'!V192)/(L$195-L$194)*10)),1))</f>
        <v>x</v>
      </c>
      <c r="M189" s="78">
        <f t="shared" si="39"/>
        <v>0</v>
      </c>
      <c r="N189" s="80">
        <f t="shared" si="40"/>
        <v>2.9</v>
      </c>
      <c r="O189" s="92">
        <f>IF(AND('Indicator Data'!AK192="No data",'Indicator Data'!AL192="No data"),0,SUM('Indicator Data'!AK192:AM192)/1000)</f>
        <v>122.81</v>
      </c>
      <c r="P189" s="77">
        <f t="shared" si="41"/>
        <v>7</v>
      </c>
      <c r="Q189" s="81">
        <f>O189*1000/'Indicator Data'!BC192</f>
        <v>3.8405652251251084E-3</v>
      </c>
      <c r="R189" s="77">
        <f t="shared" si="42"/>
        <v>4.4000000000000004</v>
      </c>
      <c r="S189" s="82">
        <f t="shared" si="43"/>
        <v>5.7</v>
      </c>
      <c r="T189" s="77">
        <f>IF('Indicator Data'!AB192="No data","x",ROUND(IF('Indicator Data'!AB192&gt;T$195,10,IF('Indicator Data'!AB192&lt;T$194,0,10-(T$195-'Indicator Data'!AB192)/(T$195-T$194)*10)),1))</f>
        <v>1.2</v>
      </c>
      <c r="U189" s="77">
        <f>IF('Indicator Data'!AA192="No data","x",ROUND(IF('Indicator Data'!AA192&gt;U$195,10,IF('Indicator Data'!AA192&lt;U$194,0,10-(U$195-'Indicator Data'!AA192)/(U$195-U$194)*10)),1))</f>
        <v>0.6</v>
      </c>
      <c r="V189" s="77">
        <f>IF('Indicator Data'!AE192="No data","x",ROUND(IF('Indicator Data'!AE192&gt;V$195,10,IF('Indicator Data'!AE192&lt;V$194,0,10-(V$195-'Indicator Data'!AE192)/(V$195-V$194)*10)),1))</f>
        <v>0.2</v>
      </c>
      <c r="W189" s="78">
        <f t="shared" si="49"/>
        <v>0.7</v>
      </c>
      <c r="X189" s="77">
        <f>IF('Indicator Data'!W192="No data","x",ROUND(IF('Indicator Data'!W192&gt;X$195,10,IF('Indicator Data'!W192&lt;X$194,0,10-(X$195-'Indicator Data'!W192)/(X$195-X$194)*10)),1))</f>
        <v>1.3</v>
      </c>
      <c r="Y189" s="77">
        <f>IF('Indicator Data'!X192="No data","x",ROUND(IF('Indicator Data'!X192&gt;Y$195,10,IF('Indicator Data'!X192&lt;Y$194,0,10-(Y$195-'Indicator Data'!X192)/(Y$195-Y$194)*10)),1))</f>
        <v>0.6</v>
      </c>
      <c r="Z189" s="78">
        <f t="shared" si="44"/>
        <v>1</v>
      </c>
      <c r="AA189" s="92">
        <f>('Indicator Data'!AJ192+'Indicator Data'!AI192*0.5+'Indicator Data'!AH192*0.25)/1000</f>
        <v>0</v>
      </c>
      <c r="AB189" s="83">
        <f>AA189*1000/'Indicator Data'!BC192</f>
        <v>0</v>
      </c>
      <c r="AC189" s="78">
        <f t="shared" si="45"/>
        <v>0</v>
      </c>
      <c r="AD189" s="77">
        <f>IF('Indicator Data'!AN192="No data","x",ROUND(IF('Indicator Data'!AN192&lt;$AD$194,10,IF('Indicator Data'!AN192&gt;$AD$195,0,($AD$195-'Indicator Data'!AN192)/($AD$195-$AD$194)*10)),1))</f>
        <v>6.1</v>
      </c>
      <c r="AE189" s="77">
        <f>IF('Indicator Data'!AO192="No data","x",ROUND(IF('Indicator Data'!AO192&gt;$AE$195,10,IF('Indicator Data'!AO192&lt;$AE$194,0,10-($AE$195-'Indicator Data'!AO192)/($AE$195-$AE$194)*10)),1))</f>
        <v>2.7</v>
      </c>
      <c r="AF189" s="84">
        <f>IF('Indicator Data'!AP192="No data","x",ROUND(IF('Indicator Data'!AP192&gt;$AF$195,10,IF('Indicator Data'!AP192&lt;$AF$194,0,10-($AF$195-'Indicator Data'!AP192)/($AF$195-$AF$194)*10)),1))</f>
        <v>3.9</v>
      </c>
      <c r="AG189" s="84">
        <f>IF('Indicator Data'!AQ192="No data","x",ROUND(IF('Indicator Data'!AQ192&gt;$AG$195,10,IF('Indicator Data'!AQ192&lt;$AG$194,0,10-($AG$195-'Indicator Data'!AQ192)/($AG$195-$AG$194)*10)),1))</f>
        <v>6.4</v>
      </c>
      <c r="AH189" s="77">
        <f t="shared" si="46"/>
        <v>4.4000000000000004</v>
      </c>
      <c r="AI189" s="78">
        <f t="shared" si="47"/>
        <v>4.4000000000000004</v>
      </c>
      <c r="AJ189" s="85">
        <f t="shared" si="48"/>
        <v>1.7</v>
      </c>
      <c r="AK189" s="86">
        <f t="shared" si="50"/>
        <v>4</v>
      </c>
    </row>
    <row r="190" spans="1:37" s="4" customFormat="1" x14ac:dyDescent="0.25">
      <c r="A190" s="131" t="s">
        <v>375</v>
      </c>
      <c r="B190" s="63" t="s">
        <v>351</v>
      </c>
      <c r="C190" s="77">
        <f>ROUND(IF('Indicator Data'!Q193="No data",IF((0.1233*LN('Indicator Data'!BB193)-0.4559)&gt;C$195,0,IF((0.1233*LN('Indicator Data'!BB193)-0.4559)&lt;C$194,10,(C$195-(0.1233*LN('Indicator Data'!BB193)-0.4559))/(C$195-C$194)*10)),IF('Indicator Data'!Q193&gt;C$195,0,IF('Indicator Data'!Q193&lt;C$194,10,(C$195-'Indicator Data'!Q193)/(C$195-C$194)*10))),1)</f>
        <v>4.0999999999999996</v>
      </c>
      <c r="D190" s="77">
        <f>IF('Indicator Data'!R193="No data","x",ROUND((IF(LOG('Indicator Data'!R193*1000)&gt;D$195,10,IF(LOG('Indicator Data'!R193*1000)&lt;D$194,0,10-(D$195-LOG('Indicator Data'!R193*1000))/(D$195-D$194)*10))),1))</f>
        <v>4.4000000000000004</v>
      </c>
      <c r="E190" s="78">
        <f t="shared" si="36"/>
        <v>4.3</v>
      </c>
      <c r="F190" s="77">
        <f>IF('Indicator Data'!AF193="No data","x",ROUND(IF('Indicator Data'!AF193&gt;F$195,10,IF('Indicator Data'!AF193&lt;F$194,0,10-(F$195-'Indicator Data'!AF193)/(F$195-F$194)*10)),1))</f>
        <v>4.5</v>
      </c>
      <c r="G190" s="77">
        <f>IF('Indicator Data'!AG193="No data","x",ROUND(IF('Indicator Data'!AG193&gt;G$195,10,IF('Indicator Data'!AG193&lt;G$194,0,10-(G$195-'Indicator Data'!AG193)/(G$195-G$194)*10)),1))</f>
        <v>3.1</v>
      </c>
      <c r="H190" s="78">
        <f t="shared" si="37"/>
        <v>3.8</v>
      </c>
      <c r="I190" s="79">
        <f>SUM(IF('Indicator Data'!S193=0,0,'Indicator Data'!S193/1000000),SUM('Indicator Data'!T193:U193))</f>
        <v>3709.3245060000004</v>
      </c>
      <c r="J190" s="79">
        <f>I190/'Indicator Data'!BC193*1000000</f>
        <v>38.824507498367197</v>
      </c>
      <c r="K190" s="77">
        <f t="shared" si="38"/>
        <v>0.8</v>
      </c>
      <c r="L190" s="77">
        <f>IF('Indicator Data'!V193="No data","x",ROUND(IF('Indicator Data'!V193&gt;L$195,10,IF('Indicator Data'!V193&lt;L$194,0,10-(L$195-'Indicator Data'!V193)/(L$195-L$194)*10)),1))</f>
        <v>1</v>
      </c>
      <c r="M190" s="78">
        <f t="shared" si="39"/>
        <v>0.9</v>
      </c>
      <c r="N190" s="80">
        <f t="shared" si="40"/>
        <v>3.3</v>
      </c>
      <c r="O190" s="92">
        <f>IF(AND('Indicator Data'!AK193="No data",'Indicator Data'!AL193="No data"),0,SUM('Indicator Data'!AK193:AM193)/1000)</f>
        <v>0</v>
      </c>
      <c r="P190" s="77">
        <f t="shared" si="41"/>
        <v>0</v>
      </c>
      <c r="Q190" s="81">
        <f>O190*1000/'Indicator Data'!BC193</f>
        <v>0</v>
      </c>
      <c r="R190" s="77">
        <f t="shared" si="42"/>
        <v>0</v>
      </c>
      <c r="S190" s="82">
        <f t="shared" si="43"/>
        <v>0</v>
      </c>
      <c r="T190" s="77">
        <f>IF('Indicator Data'!AB193="No data","x",ROUND(IF('Indicator Data'!AB193&gt;T$195,10,IF('Indicator Data'!AB193&lt;T$194,0,10-(T$195-'Indicator Data'!AB193)/(T$195-T$194)*10)),1))</f>
        <v>0.8</v>
      </c>
      <c r="U190" s="77">
        <f>IF('Indicator Data'!AA193="No data","x",ROUND(IF('Indicator Data'!AA193&gt;U$195,10,IF('Indicator Data'!AA193&lt;U$194,0,10-(U$195-'Indicator Data'!AA193)/(U$195-U$194)*10)),1))</f>
        <v>2.4</v>
      </c>
      <c r="V190" s="77">
        <f>IF('Indicator Data'!AE193="No data","x",ROUND(IF('Indicator Data'!AE193&gt;V$195,10,IF('Indicator Data'!AE193&lt;V$194,0,10-(V$195-'Indicator Data'!AE193)/(V$195-V$194)*10)),1))</f>
        <v>0</v>
      </c>
      <c r="W190" s="78">
        <f t="shared" si="49"/>
        <v>1.1000000000000001</v>
      </c>
      <c r="X190" s="77">
        <f>IF('Indicator Data'!W193="No data","x",ROUND(IF('Indicator Data'!W193&gt;X$195,10,IF('Indicator Data'!W193&lt;X$194,0,10-(X$195-'Indicator Data'!W193)/(X$195-X$194)*10)),1))</f>
        <v>1.7</v>
      </c>
      <c r="Y190" s="77">
        <f>IF('Indicator Data'!X193="No data","x",ROUND(IF('Indicator Data'!X193&gt;Y$195,10,IF('Indicator Data'!X193&lt;Y$194,0,10-(Y$195-'Indicator Data'!X193)/(Y$195-Y$194)*10)),1))</f>
        <v>2.7</v>
      </c>
      <c r="Z190" s="78">
        <f t="shared" si="44"/>
        <v>2.2000000000000002</v>
      </c>
      <c r="AA190" s="92">
        <f>('Indicator Data'!AJ193+'Indicator Data'!AI193*0.5+'Indicator Data'!AH193*0.25)/1000</f>
        <v>3192.40825</v>
      </c>
      <c r="AB190" s="83">
        <f>AA190*1000/'Indicator Data'!BC193</f>
        <v>3.3414083302630918E-2</v>
      </c>
      <c r="AC190" s="78">
        <f t="shared" si="45"/>
        <v>3.3</v>
      </c>
      <c r="AD190" s="77">
        <f>IF('Indicator Data'!AN193="No data","x",ROUND(IF('Indicator Data'!AN193&lt;$AD$194,10,IF('Indicator Data'!AN193&gt;$AD$195,0,($AD$195-'Indicator Data'!AN193)/($AD$195-$AD$194)*10)),1))</f>
        <v>3.7</v>
      </c>
      <c r="AE190" s="77">
        <f>IF('Indicator Data'!AO193="No data","x",ROUND(IF('Indicator Data'!AO193&gt;$AE$195,10,IF('Indicator Data'!AO193&lt;$AE$194,0,10-($AE$195-'Indicator Data'!AO193)/($AE$195-$AE$194)*10)),1))</f>
        <v>1.9</v>
      </c>
      <c r="AF190" s="84" t="str">
        <f>IF('Indicator Data'!AP193="No data","x",ROUND(IF('Indicator Data'!AP193&gt;$AF$195,10,IF('Indicator Data'!AP193&lt;$AF$194,0,10-($AF$195-'Indicator Data'!AP193)/($AF$195-$AF$194)*10)),1))</f>
        <v>x</v>
      </c>
      <c r="AG190" s="84" t="str">
        <f>IF('Indicator Data'!AQ193="No data","x",ROUND(IF('Indicator Data'!AQ193&gt;$AG$195,10,IF('Indicator Data'!AQ193&lt;$AG$194,0,10-($AG$195-'Indicator Data'!AQ193)/($AG$195-$AG$194)*10)),1))</f>
        <v>x</v>
      </c>
      <c r="AH190" s="77" t="str">
        <f t="shared" si="46"/>
        <v>x</v>
      </c>
      <c r="AI190" s="78">
        <f t="shared" si="47"/>
        <v>2.8</v>
      </c>
      <c r="AJ190" s="85">
        <f t="shared" si="48"/>
        <v>2.4</v>
      </c>
      <c r="AK190" s="86">
        <f t="shared" si="50"/>
        <v>1.3</v>
      </c>
    </row>
    <row r="191" spans="1:37" s="4" customFormat="1" x14ac:dyDescent="0.25">
      <c r="A191" s="131" t="s">
        <v>353</v>
      </c>
      <c r="B191" s="63" t="s">
        <v>352</v>
      </c>
      <c r="C191" s="77">
        <f>ROUND(IF('Indicator Data'!Q194="No data",IF((0.1233*LN('Indicator Data'!BB194)-0.4559)&gt;C$195,0,IF((0.1233*LN('Indicator Data'!BB194)-0.4559)&lt;C$194,10,(C$195-(0.1233*LN('Indicator Data'!BB194)-0.4559))/(C$195-C$194)*10)),IF('Indicator Data'!Q194&gt;C$195,0,IF('Indicator Data'!Q194&lt;C$194,10,(C$195-'Indicator Data'!Q194)/(C$195-C$194)*10))),1)</f>
        <v>7.2</v>
      </c>
      <c r="D191" s="77">
        <f>IF('Indicator Data'!R194="No data","x",ROUND((IF(LOG('Indicator Data'!R194*1000)&gt;D$195,10,IF(LOG('Indicator Data'!R194*1000)&lt;D$194,0,10-(D$195-LOG('Indicator Data'!R194*1000))/(D$195-D$194)*10))),1))</f>
        <v>8.5</v>
      </c>
      <c r="E191" s="78">
        <f t="shared" si="36"/>
        <v>7.9</v>
      </c>
      <c r="F191" s="77">
        <f>IF('Indicator Data'!AF194="No data","x",ROUND(IF('Indicator Data'!AF194&gt;F$195,10,IF('Indicator Data'!AF194&lt;F$194,0,10-(F$195-'Indicator Data'!AF194)/(F$195-F$194)*10)),1))</f>
        <v>10</v>
      </c>
      <c r="G191" s="77">
        <f>IF('Indicator Data'!AG194="No data","x",ROUND(IF('Indicator Data'!AG194&gt;G$195,10,IF('Indicator Data'!AG194&lt;G$194,0,10-(G$195-'Indicator Data'!AG194)/(G$195-G$194)*10)),1))</f>
        <v>2.7</v>
      </c>
      <c r="H191" s="78">
        <f t="shared" si="37"/>
        <v>6.4</v>
      </c>
      <c r="I191" s="79">
        <f>SUM(IF('Indicator Data'!S194=0,0,'Indicator Data'!S194/1000000),SUM('Indicator Data'!T194:U194))</f>
        <v>8101.8345989999998</v>
      </c>
      <c r="J191" s="79">
        <f>I191/'Indicator Data'!BC194*1000000</f>
        <v>286.78634154819645</v>
      </c>
      <c r="K191" s="77">
        <f t="shared" si="38"/>
        <v>5.7</v>
      </c>
      <c r="L191" s="77">
        <f>IF('Indicator Data'!V194="No data","x",ROUND(IF('Indicator Data'!V194&gt;L$195,10,IF('Indicator Data'!V194&lt;L$194,0,10-(L$195-'Indicator Data'!V194)/(L$195-L$194)*10)),1))</f>
        <v>4.7</v>
      </c>
      <c r="M191" s="78">
        <f t="shared" si="39"/>
        <v>5.2</v>
      </c>
      <c r="N191" s="80">
        <f t="shared" si="40"/>
        <v>6.9</v>
      </c>
      <c r="O191" s="92">
        <f>IF(AND('Indicator Data'!AK194="No data",'Indicator Data'!AL194="No data"),0,SUM('Indicator Data'!AK194:AM194)/1000)</f>
        <v>2285.4160000000002</v>
      </c>
      <c r="P191" s="77">
        <f t="shared" si="41"/>
        <v>10</v>
      </c>
      <c r="Q191" s="81">
        <f>O191*1000/'Indicator Data'!BC194</f>
        <v>8.0898478677485147E-2</v>
      </c>
      <c r="R191" s="77">
        <f t="shared" si="42"/>
        <v>9.4</v>
      </c>
      <c r="S191" s="82">
        <f t="shared" si="43"/>
        <v>9.6999999999999993</v>
      </c>
      <c r="T191" s="77">
        <f>IF('Indicator Data'!AB194="No data","x",ROUND(IF('Indicator Data'!AB194&gt;T$195,10,IF('Indicator Data'!AB194&lt;T$194,0,10-(T$195-'Indicator Data'!AB194)/(T$195-T$194)*10)),1))</f>
        <v>0.2</v>
      </c>
      <c r="U191" s="77">
        <f>IF('Indicator Data'!AA194="No data","x",ROUND(IF('Indicator Data'!AA194&gt;U$195,10,IF('Indicator Data'!AA194&lt;U$194,0,10-(U$195-'Indicator Data'!AA194)/(U$195-U$194)*10)),1))</f>
        <v>0.9</v>
      </c>
      <c r="V191" s="77">
        <f>IF('Indicator Data'!AE194="No data","x",ROUND(IF('Indicator Data'!AE194&gt;V$195,10,IF('Indicator Data'!AE194&lt;V$194,0,10-(V$195-'Indicator Data'!AE194)/(V$195-V$194)*10)),1))</f>
        <v>0.8</v>
      </c>
      <c r="W191" s="78">
        <f t="shared" si="49"/>
        <v>0.6</v>
      </c>
      <c r="X191" s="77">
        <f>IF('Indicator Data'!W194="No data","x",ROUND(IF('Indicator Data'!W194&gt;X$195,10,IF('Indicator Data'!W194&lt;X$194,0,10-(X$195-'Indicator Data'!W194)/(X$195-X$194)*10)),1))</f>
        <v>4.3</v>
      </c>
      <c r="Y191" s="77">
        <f>IF('Indicator Data'!X194="No data","x",ROUND(IF('Indicator Data'!X194&gt;Y$195,10,IF('Indicator Data'!X194&lt;Y$194,0,10-(Y$195-'Indicator Data'!X194)/(Y$195-Y$194)*10)),1))</f>
        <v>8.9</v>
      </c>
      <c r="Z191" s="78">
        <f t="shared" si="44"/>
        <v>6.6</v>
      </c>
      <c r="AA191" s="92">
        <f>('Indicator Data'!AJ194+'Indicator Data'!AI194*0.5+'Indicator Data'!AH194*0.25)/1000</f>
        <v>7.6405000000000003</v>
      </c>
      <c r="AB191" s="83">
        <f>AA191*1000/'Indicator Data'!BC194</f>
        <v>2.7045615605006932E-4</v>
      </c>
      <c r="AC191" s="78">
        <f t="shared" si="45"/>
        <v>0</v>
      </c>
      <c r="AD191" s="77">
        <f>IF('Indicator Data'!AN194="No data","x",ROUND(IF('Indicator Data'!AN194&lt;$AD$194,10,IF('Indicator Data'!AN194&gt;$AD$195,0,($AD$195-'Indicator Data'!AN194)/($AD$195-$AD$194)*10)),1))</f>
        <v>6.5</v>
      </c>
      <c r="AE191" s="77">
        <f>IF('Indicator Data'!AO194="No data","x",ROUND(IF('Indicator Data'!AO194&gt;$AE$195,10,IF('Indicator Data'!AO194&lt;$AE$194,0,10-($AE$195-'Indicator Data'!AO194)/($AE$195-$AE$194)*10)),1))</f>
        <v>7.9</v>
      </c>
      <c r="AF191" s="84">
        <f>IF('Indicator Data'!AP194="No data","x",ROUND(IF('Indicator Data'!AP194&gt;$AF$195,10,IF('Indicator Data'!AP194&lt;$AF$194,0,10-($AF$195-'Indicator Data'!AP194)/($AF$195-$AF$194)*10)),1))</f>
        <v>7.3</v>
      </c>
      <c r="AG191" s="84">
        <f>IF('Indicator Data'!AQ194="No data","x",ROUND(IF('Indicator Data'!AQ194&gt;$AG$195,10,IF('Indicator Data'!AQ194&lt;$AG$194,0,10-($AG$195-'Indicator Data'!AQ194)/($AG$195-$AG$194)*10)),1))</f>
        <v>5.5</v>
      </c>
      <c r="AH191" s="77">
        <f t="shared" si="46"/>
        <v>6.9</v>
      </c>
      <c r="AI191" s="78">
        <f t="shared" si="47"/>
        <v>7.1</v>
      </c>
      <c r="AJ191" s="85">
        <f t="shared" si="48"/>
        <v>4.3</v>
      </c>
      <c r="AK191" s="86">
        <f t="shared" si="50"/>
        <v>8</v>
      </c>
    </row>
    <row r="192" spans="1:37" s="4" customFormat="1" x14ac:dyDescent="0.25">
      <c r="A192" s="131" t="s">
        <v>355</v>
      </c>
      <c r="B192" s="63" t="s">
        <v>354</v>
      </c>
      <c r="C192" s="77">
        <f>ROUND(IF('Indicator Data'!Q195="No data",IF((0.1233*LN('Indicator Data'!BB195)-0.4559)&gt;C$195,0,IF((0.1233*LN('Indicator Data'!BB195)-0.4559)&lt;C$194,10,(C$195-(0.1233*LN('Indicator Data'!BB195)-0.4559))/(C$195-C$194)*10)),IF('Indicator Data'!Q195&gt;C$195,0,IF('Indicator Data'!Q195&lt;C$194,10,(C$195-'Indicator Data'!Q195)/(C$195-C$194)*10))),1)</f>
        <v>5.7</v>
      </c>
      <c r="D192" s="77">
        <f>IF('Indicator Data'!R195="No data","x",ROUND((IF(LOG('Indicator Data'!R195*1000)&gt;D$195,10,IF(LOG('Indicator Data'!R195*1000)&lt;D$194,0,10-(D$195-LOG('Indicator Data'!R195*1000))/(D$195-D$194)*10))),1))</f>
        <v>9</v>
      </c>
      <c r="E192" s="78">
        <f t="shared" si="36"/>
        <v>7.7</v>
      </c>
      <c r="F192" s="77">
        <f>IF('Indicator Data'!AF195="No data","x",ROUND(IF('Indicator Data'!AF195&gt;F$195,10,IF('Indicator Data'!AF195&lt;F$194,0,10-(F$195-'Indicator Data'!AF195)/(F$195-F$194)*10)),1))</f>
        <v>7</v>
      </c>
      <c r="G192" s="77">
        <f>IF('Indicator Data'!AG195="No data","x",ROUND(IF('Indicator Data'!AG195&gt;G$195,10,IF('Indicator Data'!AG195&lt;G$194,0,10-(G$195-'Indicator Data'!AG195)/(G$195-G$194)*10)),1))</f>
        <v>7.7</v>
      </c>
      <c r="H192" s="78">
        <f t="shared" si="37"/>
        <v>7.4</v>
      </c>
      <c r="I192" s="79">
        <f>SUM(IF('Indicator Data'!S195=0,0,'Indicator Data'!S195/1000000),SUM('Indicator Data'!T195:U195))</f>
        <v>1223.867763</v>
      </c>
      <c r="J192" s="79">
        <f>I192/'Indicator Data'!BC195*1000000</f>
        <v>71.595791245298827</v>
      </c>
      <c r="K192" s="77">
        <f t="shared" si="38"/>
        <v>1.4</v>
      </c>
      <c r="L192" s="77">
        <f>IF('Indicator Data'!V195="No data","x",ROUND(IF('Indicator Data'!V195&gt;L$195,10,IF('Indicator Data'!V195&lt;L$194,0,10-(L$195-'Indicator Data'!V195)/(L$195-L$194)*10)),1))</f>
        <v>3.1</v>
      </c>
      <c r="M192" s="78">
        <f t="shared" si="39"/>
        <v>2.2999999999999998</v>
      </c>
      <c r="N192" s="80">
        <f t="shared" si="40"/>
        <v>6.3</v>
      </c>
      <c r="O192" s="92">
        <f>IF(AND('Indicator Data'!AK195="No data",'Indicator Data'!AL195="No data"),0,SUM('Indicator Data'!AK195:AM195)/1000)</f>
        <v>45.344999999999999</v>
      </c>
      <c r="P192" s="77">
        <f t="shared" si="41"/>
        <v>5.5</v>
      </c>
      <c r="Q192" s="81">
        <f>O192*1000/'Indicator Data'!BC195</f>
        <v>2.6526649791478126E-3</v>
      </c>
      <c r="R192" s="77">
        <f t="shared" si="42"/>
        <v>4.0999999999999996</v>
      </c>
      <c r="S192" s="82">
        <f t="shared" si="43"/>
        <v>4.8</v>
      </c>
      <c r="T192" s="77">
        <f>IF('Indicator Data'!AB195="No data","x",ROUND(IF('Indicator Data'!AB195&gt;T$195,10,IF('Indicator Data'!AB195&lt;T$194,0,10-(T$195-'Indicator Data'!AB195)/(T$195-T$194)*10)),1))</f>
        <v>10</v>
      </c>
      <c r="U192" s="77">
        <f>IF('Indicator Data'!AA195="No data","x",ROUND(IF('Indicator Data'!AA195&gt;U$195,10,IF('Indicator Data'!AA195&lt;U$194,0,10-(U$195-'Indicator Data'!AA195)/(U$195-U$194)*10)),1))</f>
        <v>6.8</v>
      </c>
      <c r="V192" s="77">
        <f>IF('Indicator Data'!AE195="No data","x",ROUND(IF('Indicator Data'!AE195&gt;V$195,10,IF('Indicator Data'!AE195&lt;V$194,0,10-(V$195-'Indicator Data'!AE195)/(V$195-V$194)*10)),1))</f>
        <v>6.6</v>
      </c>
      <c r="W192" s="78">
        <f t="shared" si="49"/>
        <v>7.8</v>
      </c>
      <c r="X192" s="77">
        <f>IF('Indicator Data'!W195="No data","x",ROUND(IF('Indicator Data'!W195&gt;X$195,10,IF('Indicator Data'!W195&lt;X$194,0,10-(X$195-'Indicator Data'!W195)/(X$195-X$194)*10)),1))</f>
        <v>4.9000000000000004</v>
      </c>
      <c r="Y192" s="77">
        <f>IF('Indicator Data'!X195="No data","x",ROUND(IF('Indicator Data'!X195&gt;Y$195,10,IF('Indicator Data'!X195&lt;Y$194,0,10-(Y$195-'Indicator Data'!X195)/(Y$195-Y$194)*10)),1))</f>
        <v>3.3</v>
      </c>
      <c r="Z192" s="78">
        <f t="shared" si="44"/>
        <v>4.0999999999999996</v>
      </c>
      <c r="AA192" s="92">
        <f>('Indicator Data'!AJ195+'Indicator Data'!AI195*0.5+'Indicator Data'!AH195*0.25)/1000</f>
        <v>2.1855000000000002</v>
      </c>
      <c r="AB192" s="83">
        <f>AA192*1000/'Indicator Data'!BC195</f>
        <v>1.2785090554476888E-4</v>
      </c>
      <c r="AC192" s="78">
        <f t="shared" si="45"/>
        <v>0</v>
      </c>
      <c r="AD192" s="77">
        <f>IF('Indicator Data'!AN195="No data","x",ROUND(IF('Indicator Data'!AN195&lt;$AD$194,10,IF('Indicator Data'!AN195&gt;$AD$195,0,($AD$195-'Indicator Data'!AN195)/($AD$195-$AD$194)*10)),1))</f>
        <v>7.7</v>
      </c>
      <c r="AE192" s="77">
        <f>IF('Indicator Data'!AO195="No data","x",ROUND(IF('Indicator Data'!AO195&gt;$AE$195,10,IF('Indicator Data'!AO195&lt;$AE$194,0,10-($AE$195-'Indicator Data'!AO195)/($AE$195-$AE$194)*10)),1))</f>
        <v>10</v>
      </c>
      <c r="AF192" s="84">
        <f>IF('Indicator Data'!AP195="No data","x",ROUND(IF('Indicator Data'!AP195&gt;$AF$195,10,IF('Indicator Data'!AP195&lt;$AF$194,0,10-($AF$195-'Indicator Data'!AP195)/($AF$195-$AF$194)*10)),1))</f>
        <v>10</v>
      </c>
      <c r="AG192" s="84">
        <f>IF('Indicator Data'!AQ195="No data","x",ROUND(IF('Indicator Data'!AQ195&gt;$AG$195,10,IF('Indicator Data'!AQ195&lt;$AG$194,0,10-($AG$195-'Indicator Data'!AQ195)/($AG$195-$AG$194)*10)),1))</f>
        <v>1.6</v>
      </c>
      <c r="AH192" s="77">
        <f t="shared" si="46"/>
        <v>8.3000000000000007</v>
      </c>
      <c r="AI192" s="78">
        <f t="shared" si="47"/>
        <v>8.6999999999999993</v>
      </c>
      <c r="AJ192" s="85">
        <f t="shared" si="48"/>
        <v>6.1</v>
      </c>
      <c r="AK192" s="86">
        <f t="shared" si="50"/>
        <v>5.5</v>
      </c>
    </row>
    <row r="193" spans="1:37" s="4" customFormat="1" x14ac:dyDescent="0.25">
      <c r="A193" s="131" t="s">
        <v>357</v>
      </c>
      <c r="B193" s="63" t="s">
        <v>356</v>
      </c>
      <c r="C193" s="77">
        <f>ROUND(IF('Indicator Data'!Q196="No data",IF((0.1233*LN('Indicator Data'!BB196)-0.4559)&gt;C$195,0,IF((0.1233*LN('Indicator Data'!BB196)-0.4559)&lt;C$194,10,(C$195-(0.1233*LN('Indicator Data'!BB196)-0.4559))/(C$195-C$194)*10)),IF('Indicator Data'!Q196&gt;C$195,0,IF('Indicator Data'!Q196&lt;C$194,10,(C$195-'Indicator Data'!Q196)/(C$195-C$194)*10))),1)</f>
        <v>6.7</v>
      </c>
      <c r="D193" s="77">
        <f>IF('Indicator Data'!R196="No data","x",ROUND((IF(LOG('Indicator Data'!R196*1000)&gt;D$195,10,IF(LOG('Indicator Data'!R196*1000)&lt;D$194,0,10-(D$195-LOG('Indicator Data'!R196*1000))/(D$195-D$194)*10))),1))</f>
        <v>7.8</v>
      </c>
      <c r="E193" s="78">
        <f t="shared" si="36"/>
        <v>7.3</v>
      </c>
      <c r="F193" s="77">
        <f>IF('Indicator Data'!AF196="No data","x",ROUND(IF('Indicator Data'!AF196&gt;F$195,10,IF('Indicator Data'!AF196&lt;F$194,0,10-(F$195-'Indicator Data'!AF196)/(F$195-F$194)*10)),1))</f>
        <v>7.2</v>
      </c>
      <c r="G193" s="77" t="str">
        <f>IF('Indicator Data'!AG196="No data","x",ROUND(IF('Indicator Data'!AG196&gt;G$195,10,IF('Indicator Data'!AG196&lt;G$194,0,10-(G$195-'Indicator Data'!AG196)/(G$195-G$194)*10)),1))</f>
        <v>x</v>
      </c>
      <c r="H193" s="78">
        <f t="shared" si="37"/>
        <v>7.2</v>
      </c>
      <c r="I193" s="79">
        <f>SUM(IF('Indicator Data'!S196=0,0,'Indicator Data'!S196/1000000),SUM('Indicator Data'!T196:U196))</f>
        <v>1270.8082570000001</v>
      </c>
      <c r="J193" s="79">
        <f>I193/'Indicator Data'!BC196*1000000</f>
        <v>76.879348906079557</v>
      </c>
      <c r="K193" s="77">
        <f t="shared" si="38"/>
        <v>1.5</v>
      </c>
      <c r="L193" s="77">
        <f>IF('Indicator Data'!V196="No data","x",ROUND(IF('Indicator Data'!V196&gt;L$195,10,IF('Indicator Data'!V196&lt;L$194,0,10-(L$195-'Indicator Data'!V196)/(L$195-L$194)*10)),1))</f>
        <v>2.9</v>
      </c>
      <c r="M193" s="78">
        <f t="shared" si="39"/>
        <v>2.2000000000000002</v>
      </c>
      <c r="N193" s="80">
        <f t="shared" si="40"/>
        <v>6</v>
      </c>
      <c r="O193" s="92">
        <f>IF(AND('Indicator Data'!AK196="No data",'Indicator Data'!AL196="No data"),0,SUM('Indicator Data'!AK196:AM196)/1000)</f>
        <v>7.61</v>
      </c>
      <c r="P193" s="77">
        <f t="shared" si="41"/>
        <v>2.9</v>
      </c>
      <c r="Q193" s="81">
        <f>O193*1000/'Indicator Data'!BC196</f>
        <v>4.6037774932026224E-4</v>
      </c>
      <c r="R193" s="77">
        <f t="shared" si="42"/>
        <v>2.6</v>
      </c>
      <c r="S193" s="82">
        <f t="shared" si="43"/>
        <v>2.8</v>
      </c>
      <c r="T193" s="77">
        <f>IF('Indicator Data'!AB196="No data","x",ROUND(IF('Indicator Data'!AB196&gt;T$195,10,IF('Indicator Data'!AB196&lt;T$194,0,10-(T$195-'Indicator Data'!AB196)/(T$195-T$194)*10)),1))</f>
        <v>10</v>
      </c>
      <c r="U193" s="77">
        <f>IF('Indicator Data'!AA196="No data","x",ROUND(IF('Indicator Data'!AA196&gt;U$195,10,IF('Indicator Data'!AA196&lt;U$194,0,10-(U$195-'Indicator Data'!AA196)/(U$195-U$194)*10)),1))</f>
        <v>3.8</v>
      </c>
      <c r="V193" s="77">
        <f>IF('Indicator Data'!AE196="No data","x",ROUND(IF('Indicator Data'!AE196&gt;V$195,10,IF('Indicator Data'!AE196&lt;V$194,0,10-(V$195-'Indicator Data'!AE196)/(V$195-V$194)*10)),1))</f>
        <v>1.5</v>
      </c>
      <c r="W193" s="78">
        <f t="shared" si="49"/>
        <v>5.0999999999999996</v>
      </c>
      <c r="X193" s="77">
        <f>IF('Indicator Data'!W196="No data","x",ROUND(IF('Indicator Data'!W196&gt;X$195,10,IF('Indicator Data'!W196&lt;X$194,0,10-(X$195-'Indicator Data'!W196)/(X$195-X$194)*10)),1))</f>
        <v>4.3</v>
      </c>
      <c r="Y193" s="77">
        <f>IF('Indicator Data'!X196="No data","x",ROUND(IF('Indicator Data'!X196&gt;Y$195,10,IF('Indicator Data'!X196&lt;Y$194,0,10-(Y$195-'Indicator Data'!X196)/(Y$195-Y$194)*10)),1))</f>
        <v>2.5</v>
      </c>
      <c r="Z193" s="78">
        <f t="shared" si="44"/>
        <v>3.4</v>
      </c>
      <c r="AA193" s="92">
        <f>('Indicator Data'!AJ196+'Indicator Data'!AI196*0.5+'Indicator Data'!AH196*0.25)/1000</f>
        <v>57.043500000000002</v>
      </c>
      <c r="AB193" s="83">
        <f>AA193*1000/'Indicator Data'!BC196</f>
        <v>3.4509274827004442E-3</v>
      </c>
      <c r="AC193" s="78">
        <f t="shared" si="45"/>
        <v>0.3</v>
      </c>
      <c r="AD193" s="77">
        <f>IF('Indicator Data'!AN196="No data","x",ROUND(IF('Indicator Data'!AN196&lt;$AD$194,10,IF('Indicator Data'!AN196&gt;$AD$195,0,($AD$195-'Indicator Data'!AN196)/($AD$195-$AD$194)*10)),1))</f>
        <v>8.1</v>
      </c>
      <c r="AE193" s="77">
        <f>IF('Indicator Data'!AO196="No data","x",ROUND(IF('Indicator Data'!AO196&gt;$AE$195,10,IF('Indicator Data'!AO196&lt;$AE$194,0,10-($AE$195-'Indicator Data'!AO196)/($AE$195-$AE$194)*10)),1))</f>
        <v>10</v>
      </c>
      <c r="AF193" s="84" t="str">
        <f>IF('Indicator Data'!AP196="No data","x",ROUND(IF('Indicator Data'!AP196&gt;$AF$195,10,IF('Indicator Data'!AP196&lt;$AF$194,0,10-($AF$195-'Indicator Data'!AP196)/($AF$195-$AF$194)*10)),1))</f>
        <v>x</v>
      </c>
      <c r="AG193" s="84" t="str">
        <f>IF('Indicator Data'!AQ196="No data","x",ROUND(IF('Indicator Data'!AQ196&gt;$AG$195,10,IF('Indicator Data'!AQ196&lt;$AG$194,0,10-($AG$195-'Indicator Data'!AQ196)/($AG$195-$AG$194)*10)),1))</f>
        <v>x</v>
      </c>
      <c r="AH193" s="77" t="str">
        <f t="shared" si="46"/>
        <v>x</v>
      </c>
      <c r="AI193" s="78">
        <f t="shared" si="47"/>
        <v>9.1</v>
      </c>
      <c r="AJ193" s="85">
        <f t="shared" si="48"/>
        <v>5.5</v>
      </c>
      <c r="AK193" s="86">
        <f t="shared" si="50"/>
        <v>4.3</v>
      </c>
    </row>
    <row r="194" spans="1:37" s="4" customFormat="1" x14ac:dyDescent="0.25">
      <c r="A194" s="87"/>
      <c r="B194" s="88" t="s">
        <v>390</v>
      </c>
      <c r="C194" s="88">
        <v>0.3</v>
      </c>
      <c r="D194" s="88">
        <v>0</v>
      </c>
      <c r="E194" s="88"/>
      <c r="F194" s="88">
        <v>0</v>
      </c>
      <c r="G194" s="88">
        <v>25</v>
      </c>
      <c r="H194" s="88"/>
      <c r="I194" s="88"/>
      <c r="J194" s="88"/>
      <c r="K194" s="88">
        <v>0</v>
      </c>
      <c r="L194" s="88">
        <v>0</v>
      </c>
      <c r="M194" s="88"/>
      <c r="N194" s="88"/>
      <c r="O194" s="88"/>
      <c r="P194" s="88">
        <v>3</v>
      </c>
      <c r="Q194" s="88"/>
      <c r="R194" s="89">
        <v>5.0000000000000002E-5</v>
      </c>
      <c r="S194" s="88"/>
      <c r="T194" s="88">
        <v>0</v>
      </c>
      <c r="U194" s="88">
        <v>0</v>
      </c>
      <c r="V194" s="88">
        <v>0</v>
      </c>
      <c r="W194" s="88"/>
      <c r="X194" s="88">
        <v>0</v>
      </c>
      <c r="Y194" s="88">
        <v>0</v>
      </c>
      <c r="Z194" s="88"/>
      <c r="AA194" s="88"/>
      <c r="AB194" s="88"/>
      <c r="AC194" s="90">
        <v>0</v>
      </c>
      <c r="AD194" s="88">
        <v>75</v>
      </c>
      <c r="AE194" s="88">
        <v>5</v>
      </c>
      <c r="AF194" s="88">
        <v>1</v>
      </c>
      <c r="AG194" s="88">
        <v>0</v>
      </c>
      <c r="AH194" s="88"/>
      <c r="AI194" s="88"/>
      <c r="AJ194" s="88"/>
      <c r="AK194" s="88"/>
    </row>
    <row r="195" spans="1:37" s="4" customFormat="1" x14ac:dyDescent="0.25">
      <c r="A195" s="87"/>
      <c r="B195" s="88" t="s">
        <v>391</v>
      </c>
      <c r="C195" s="88">
        <v>0.95</v>
      </c>
      <c r="D195" s="88">
        <v>2.7</v>
      </c>
      <c r="E195" s="88"/>
      <c r="F195" s="88">
        <v>0.75</v>
      </c>
      <c r="G195" s="88">
        <v>65</v>
      </c>
      <c r="H195" s="88"/>
      <c r="I195" s="88"/>
      <c r="J195" s="88"/>
      <c r="K195" s="88">
        <v>500</v>
      </c>
      <c r="L195" s="88">
        <v>15</v>
      </c>
      <c r="M195" s="88"/>
      <c r="N195" s="88"/>
      <c r="O195" s="88"/>
      <c r="P195" s="88">
        <v>6</v>
      </c>
      <c r="Q195" s="88"/>
      <c r="R195" s="91">
        <v>0.1</v>
      </c>
      <c r="S195" s="88"/>
      <c r="T195" s="88">
        <v>5</v>
      </c>
      <c r="U195" s="88">
        <v>550</v>
      </c>
      <c r="V195" s="88">
        <v>120</v>
      </c>
      <c r="W195" s="88"/>
      <c r="X195" s="88">
        <v>130</v>
      </c>
      <c r="Y195" s="88">
        <v>45</v>
      </c>
      <c r="Z195" s="88"/>
      <c r="AA195" s="88"/>
      <c r="AB195" s="88"/>
      <c r="AC195" s="91">
        <v>0.1</v>
      </c>
      <c r="AD195" s="88">
        <v>150</v>
      </c>
      <c r="AE195" s="88">
        <v>35</v>
      </c>
      <c r="AF195" s="88">
        <v>10</v>
      </c>
      <c r="AG195" s="88">
        <v>20</v>
      </c>
      <c r="AH195" s="88"/>
      <c r="AI195" s="88"/>
      <c r="AJ195" s="88"/>
      <c r="AK195" s="88"/>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row>
    <row r="2" spans="1:25" s="4" customFormat="1" ht="109.5" customHeight="1" thickBot="1" x14ac:dyDescent="0.3">
      <c r="A2" s="131" t="s">
        <v>380</v>
      </c>
      <c r="B2" s="93" t="s">
        <v>358</v>
      </c>
      <c r="C2" s="94" t="s">
        <v>479</v>
      </c>
      <c r="D2" s="95" t="s">
        <v>413</v>
      </c>
      <c r="E2" s="94" t="s">
        <v>408</v>
      </c>
      <c r="F2" s="94" t="s">
        <v>360</v>
      </c>
      <c r="G2" s="95" t="s">
        <v>414</v>
      </c>
      <c r="H2" s="96" t="s">
        <v>862</v>
      </c>
      <c r="I2" s="94" t="s">
        <v>361</v>
      </c>
      <c r="J2" s="94" t="s">
        <v>362</v>
      </c>
      <c r="K2" s="94" t="s">
        <v>363</v>
      </c>
      <c r="L2" s="94" t="s">
        <v>364</v>
      </c>
      <c r="M2" s="95" t="s">
        <v>381</v>
      </c>
      <c r="N2" s="149" t="s">
        <v>429</v>
      </c>
      <c r="O2" s="94" t="s">
        <v>429</v>
      </c>
      <c r="P2" s="94" t="s">
        <v>477</v>
      </c>
      <c r="Q2" s="94" t="s">
        <v>478</v>
      </c>
      <c r="R2" s="95" t="s">
        <v>382</v>
      </c>
      <c r="S2" s="94" t="s">
        <v>904</v>
      </c>
      <c r="T2" s="94" t="s">
        <v>476</v>
      </c>
      <c r="U2" s="94" t="s">
        <v>404</v>
      </c>
      <c r="V2" s="94" t="s">
        <v>1055</v>
      </c>
      <c r="W2" s="95" t="s">
        <v>403</v>
      </c>
      <c r="X2" s="96" t="s">
        <v>861</v>
      </c>
    </row>
    <row r="3" spans="1:25" s="4" customFormat="1" x14ac:dyDescent="0.25">
      <c r="A3" s="131" t="s">
        <v>1</v>
      </c>
      <c r="B3" s="51" t="s">
        <v>0</v>
      </c>
      <c r="C3" s="97">
        <f>IF('Indicator Data'!AR6="No data","x",ROUND(IF('Indicator Data'!AR6&gt;C$195,0,IF('Indicator Data'!AR6&lt;C$194,10,(C$195-'Indicator Data'!AR6)/(C$195-C$194)*10)),1))</f>
        <v>6.3</v>
      </c>
      <c r="D3" s="98">
        <f>IF(C3="x","x",C3)</f>
        <v>6.3</v>
      </c>
      <c r="E3" s="97">
        <f>IF('Indicator Data'!AT6="No data","x",ROUND(IF('Indicator Data'!AT6&gt;E$195,0,IF('Indicator Data'!AT6&lt;E$194,10,(E$195-'Indicator Data'!AT6)/(E$195-E$194)*10)),1))</f>
        <v>8.5</v>
      </c>
      <c r="F3" s="97">
        <f>IF('Indicator Data'!AS6="No data","x",ROUND(IF('Indicator Data'!AS6&gt;F$195,0,IF('Indicator Data'!AS6&lt;F$194,10,(F$195-'Indicator Data'!AS6)/(F$195-F$194)*10)),1))</f>
        <v>7.4</v>
      </c>
      <c r="G3" s="98">
        <f>IF(AND(E3="x",F3="x"),"x",ROUND(AVERAGE(E3,F3),1))</f>
        <v>8</v>
      </c>
      <c r="H3" s="99">
        <f>ROUND(AVERAGE(D3,G3),1)</f>
        <v>7.2</v>
      </c>
      <c r="I3" s="97">
        <f>IF('Indicator Data'!AV6="No data","x",ROUND(IF('Indicator Data'!AV6^2&gt;I$195,0,IF('Indicator Data'!AV6^2&lt;I$194,10,(I$195-'Indicator Data'!AV6^2)/(I$195-I$194)*10)),1))</f>
        <v>9.4</v>
      </c>
      <c r="J3" s="97">
        <f>IF(OR('Indicator Data'!AU6=0,'Indicator Data'!AU6="No data"),"x",ROUND(IF('Indicator Data'!AU6&gt;J$195,0,IF('Indicator Data'!AU6&lt;J$194,10,(J$195-'Indicator Data'!AU6)/(J$195-J$194)*10)),1))</f>
        <v>1.6</v>
      </c>
      <c r="K3" s="97">
        <f>IF('Indicator Data'!AW6="No data","x",ROUND(IF('Indicator Data'!AW6&gt;K$195,0,IF('Indicator Data'!AW6&lt;K$194,10,(K$195-'Indicator Data'!AW6)/(K$195-K$194)*10)),1))</f>
        <v>9.1999999999999993</v>
      </c>
      <c r="L3" s="97">
        <f>IF('Indicator Data'!AX6="No data","x",ROUND(IF('Indicator Data'!AX6&gt;L$195,0,IF('Indicator Data'!AX6&lt;L$194,10,(L$195-'Indicator Data'!AX6)/(L$195-L$194)*10)),1))</f>
        <v>6.9</v>
      </c>
      <c r="M3" s="98">
        <f>IF(AND(I3="x",J3="x",K3="x",L3="x"),"x",ROUND(AVERAGE(I3,J3,K3,L3),1))</f>
        <v>6.8</v>
      </c>
      <c r="N3" s="148">
        <f>IF('Indicator Data'!AY6="No data","x",'Indicator Data'!AY6/'Indicator Data'!BE6*100)</f>
        <v>11.039050641644819</v>
      </c>
      <c r="O3" s="97">
        <f>IF(N3="x","x",ROUND(IF(N3&gt;O$195,0,IF(N3&lt;O$194,10,(O$195-N3)/(O$195-O$194)*10)),1))</f>
        <v>9</v>
      </c>
      <c r="P3" s="97">
        <f>IF('Indicator Data'!AZ6="No data","x",ROUND(IF('Indicator Data'!AZ6&gt;P$195,0,IF('Indicator Data'!AZ6&lt;P$194,10,(P$195-'Indicator Data'!AZ6)/(P$195-P$194)*10)),1))</f>
        <v>7.6</v>
      </c>
      <c r="Q3" s="97">
        <f>IF('Indicator Data'!BA6="No data","x",ROUND(IF('Indicator Data'!BA6&gt;Q$195,0,IF('Indicator Data'!BA6&lt;Q$194,10,(Q$195-'Indicator Data'!BA6)/(Q$195-Q$194)*10)),1))</f>
        <v>8.9</v>
      </c>
      <c r="R3" s="98">
        <f>IF(AND(O3="x",P3="x",Q3="x"),"x",ROUND(AVERAGE(O3,Q3,P3),1))</f>
        <v>8.5</v>
      </c>
      <c r="S3" s="97">
        <f>IF('Indicator Data'!Y6="No data","x",ROUND(IF('Indicator Data'!Y6&gt;S$195,0,IF('Indicator Data'!Y6&lt;S$194,10,(S$195-'Indicator Data'!Y6)/(S$195-S$194)*10)),1))</f>
        <v>9.3000000000000007</v>
      </c>
      <c r="T3" s="97">
        <f>IF('Indicator Data'!Z6="No data","x",ROUND(IF('Indicator Data'!Z6&gt;T$195,0,IF('Indicator Data'!Z6&lt;T$194,10,(T$195-'Indicator Data'!Z6)/(T$195-T$194)*10)),1))</f>
        <v>9.5</v>
      </c>
      <c r="U3" s="97">
        <f>IF('Indicator Data'!AC6="No data","x",ROUND(IF('Indicator Data'!AC6&gt;U$195,0,IF('Indicator Data'!AC6&lt;U$194,10,(U$195-'Indicator Data'!AC6)/(U$195-U$194)*10)),1))</f>
        <v>9.5</v>
      </c>
      <c r="V3" s="97">
        <f>IF('Indicator Data'!AD6="No data","x",ROUND(IF('Indicator Data'!AD6&gt;V$195,10,IF('Indicator Data'!AD6&lt;V$194,0,10-(V$195-'Indicator Data'!AD6)/(V$195-V$194)*10)),1))</f>
        <v>4.4000000000000004</v>
      </c>
      <c r="W3" s="98">
        <f>IF(AND(S3="x",T3="x",U3="x",V3="x"),"x",ROUND(AVERAGE(S3,T3,U3,V3),1))</f>
        <v>8.1999999999999993</v>
      </c>
      <c r="X3" s="99">
        <f>ROUND(AVERAGE(R3,M3,W3),1)</f>
        <v>7.8</v>
      </c>
      <c r="Y3" s="183"/>
    </row>
    <row r="4" spans="1:25" s="4" customFormat="1" x14ac:dyDescent="0.25">
      <c r="A4" s="131" t="s">
        <v>3</v>
      </c>
      <c r="B4" s="51" t="s">
        <v>2</v>
      </c>
      <c r="C4" s="97" t="str">
        <f>IF('Indicator Data'!AR7="No data","x",ROUND(IF('Indicator Data'!AR7&gt;C$195,0,IF('Indicator Data'!AR7&lt;C$194,10,(C$195-'Indicator Data'!AR7)/(C$195-C$194)*10)),1))</f>
        <v>x</v>
      </c>
      <c r="D4" s="98" t="str">
        <f t="shared" ref="D4:D67" si="0">IF(C4="x","x",C4)</f>
        <v>x</v>
      </c>
      <c r="E4" s="97">
        <f>IF('Indicator Data'!AT7="No data","x",ROUND(IF('Indicator Data'!AT7&gt;E$195,0,IF('Indicator Data'!AT7&lt;E$194,10,(E$195-'Indicator Data'!AT7)/(E$195-E$194)*10)),1))</f>
        <v>6.2</v>
      </c>
      <c r="F4" s="97">
        <f>IF('Indicator Data'!AS7="No data","x",ROUND(IF('Indicator Data'!AS7&gt;F$195,0,IF('Indicator Data'!AS7&lt;F$194,10,(F$195-'Indicator Data'!AS7)/(F$195-F$194)*10)),1))</f>
        <v>5</v>
      </c>
      <c r="G4" s="98">
        <f t="shared" ref="G4:G67" si="1">IF(AND(E4="x",F4="x"),"x",ROUND(AVERAGE(E4,F4),1))</f>
        <v>5.6</v>
      </c>
      <c r="H4" s="99">
        <f t="shared" ref="H4:H67" si="2">ROUND(AVERAGE(D4,G4),1)</f>
        <v>5.6</v>
      </c>
      <c r="I4" s="97">
        <f>IF('Indicator Data'!AV7="No data","x",ROUND(IF('Indicator Data'!AV7^2&gt;I$195,0,IF('Indicator Data'!AV7^2&lt;I$194,10,(I$195-'Indicator Data'!AV7^2)/(I$195-I$194)*10)),1))</f>
        <v>0.5</v>
      </c>
      <c r="J4" s="97">
        <f>IF(OR('Indicator Data'!AU7=0,'Indicator Data'!AU7="No data"),"x",ROUND(IF('Indicator Data'!AU7&gt;J$195,0,IF('Indicator Data'!AU7&lt;J$194,10,(J$195-'Indicator Data'!AU7)/(J$195-J$194)*10)),1))</f>
        <v>0</v>
      </c>
      <c r="K4" s="97">
        <f>IF('Indicator Data'!AW7="No data","x",ROUND(IF('Indicator Data'!AW7&gt;K$195,0,IF('Indicator Data'!AW7&lt;K$194,10,(K$195-'Indicator Data'!AW7)/(K$195-K$194)*10)),1))</f>
        <v>3.7</v>
      </c>
      <c r="L4" s="97">
        <f>IF('Indicator Data'!AX7="No data","x",ROUND(IF('Indicator Data'!AX7&gt;L$195,0,IF('Indicator Data'!AX7&lt;L$194,10,(L$195-'Indicator Data'!AX7)/(L$195-L$194)*10)),1))</f>
        <v>4.9000000000000004</v>
      </c>
      <c r="M4" s="98">
        <f t="shared" ref="M4:M67" si="3">IF(AND(I4="x",J4="x",K4="x",L4="x"),"x",ROUND(AVERAGE(I4,J4,K4,L4),1))</f>
        <v>2.2999999999999998</v>
      </c>
      <c r="N4" s="148">
        <f>IF('Indicator Data'!AY7="No data","x",'Indicator Data'!AY7/'Indicator Data'!BE7*100)</f>
        <v>69.34306569343066</v>
      </c>
      <c r="O4" s="97">
        <f t="shared" ref="O4:O67" si="4">IF(N4="x","x",ROUND(IF(N4&gt;O$195,0,IF(N4&lt;O$194,10,(O$195-N4)/(O$195-O$194)*10)),1))</f>
        <v>3.1</v>
      </c>
      <c r="P4" s="97">
        <f>IF('Indicator Data'!AZ7="No data","x",ROUND(IF('Indicator Data'!AZ7&gt;P$195,0,IF('Indicator Data'!AZ7&lt;P$194,10,(P$195-'Indicator Data'!AZ7)/(P$195-P$194)*10)),1))</f>
        <v>0.8</v>
      </c>
      <c r="Q4" s="97">
        <f>IF('Indicator Data'!BA7="No data","x",ROUND(IF('Indicator Data'!BA7&gt;Q$195,0,IF('Indicator Data'!BA7&lt;Q$194,10,(Q$195-'Indicator Data'!BA7)/(Q$195-Q$194)*10)),1))</f>
        <v>1</v>
      </c>
      <c r="R4" s="98">
        <f t="shared" ref="R4:R67" si="5">IF(AND(O4="x",P4="x",Q4="x"),"x",ROUND(AVERAGE(O4,Q4,P4),1))</f>
        <v>1.6</v>
      </c>
      <c r="S4" s="97">
        <f>IF('Indicator Data'!Y7="No data","x",ROUND(IF('Indicator Data'!Y7&gt;S$195,0,IF('Indicator Data'!Y7&lt;S$194,10,(S$195-'Indicator Data'!Y7)/(S$195-S$194)*10)),1))</f>
        <v>7.1</v>
      </c>
      <c r="T4" s="97">
        <f>IF('Indicator Data'!Z7="No data","x",ROUND(IF('Indicator Data'!Z7&gt;T$195,0,IF('Indicator Data'!Z7&lt;T$194,10,(T$195-'Indicator Data'!Z7)/(T$195-T$194)*10)),1))</f>
        <v>0.8</v>
      </c>
      <c r="U4" s="97">
        <f>IF('Indicator Data'!AC7="No data","x",ROUND(IF('Indicator Data'!AC7&gt;U$195,0,IF('Indicator Data'!AC7&lt;U$194,10,(U$195-'Indicator Data'!AC7)/(U$195-U$194)*10)),1))</f>
        <v>7.5</v>
      </c>
      <c r="V4" s="97">
        <f>IF('Indicator Data'!AD7="No data","x",ROUND(IF('Indicator Data'!AD7&gt;V$195,10,IF('Indicator Data'!AD7&lt;V$194,0,10-(V$195-'Indicator Data'!AD7)/(V$195-V$194)*10)),1))</f>
        <v>0.3</v>
      </c>
      <c r="W4" s="98">
        <f t="shared" ref="W4:W67" si="6">IF(AND(S4="x",T4="x",U4="x",V4="x"),"x",ROUND(AVERAGE(S4,T4,U4,V4),1))</f>
        <v>3.9</v>
      </c>
      <c r="X4" s="99">
        <f t="shared" ref="X4:X67" si="7">ROUND(AVERAGE(R4,M4,W4),1)</f>
        <v>2.6</v>
      </c>
      <c r="Y4" s="183"/>
    </row>
    <row r="5" spans="1:25" s="4" customFormat="1" x14ac:dyDescent="0.25">
      <c r="A5" s="131" t="s">
        <v>5</v>
      </c>
      <c r="B5" s="51" t="s">
        <v>4</v>
      </c>
      <c r="C5" s="97">
        <f>IF('Indicator Data'!AR8="No data","x",ROUND(IF('Indicator Data'!AR8&gt;C$195,0,IF('Indicator Data'!AR8&lt;C$194,10,(C$195-'Indicator Data'!AR8)/(C$195-C$194)*10)),1))</f>
        <v>3.5</v>
      </c>
      <c r="D5" s="98">
        <f t="shared" si="0"/>
        <v>3.5</v>
      </c>
      <c r="E5" s="97">
        <f>IF('Indicator Data'!AT8="No data","x",ROUND(IF('Indicator Data'!AT8&gt;E$195,0,IF('Indicator Data'!AT8&lt;E$194,10,(E$195-'Indicator Data'!AT8)/(E$195-E$194)*10)),1))</f>
        <v>6.7</v>
      </c>
      <c r="F5" s="97">
        <f>IF('Indicator Data'!AS8="No data","x",ROUND(IF('Indicator Data'!AS8&gt;F$195,0,IF('Indicator Data'!AS8&lt;F$194,10,(F$195-'Indicator Data'!AS8)/(F$195-F$194)*10)),1))</f>
        <v>6.1</v>
      </c>
      <c r="G5" s="98">
        <f t="shared" si="1"/>
        <v>6.4</v>
      </c>
      <c r="H5" s="99">
        <f t="shared" si="2"/>
        <v>5</v>
      </c>
      <c r="I5" s="97">
        <f>IF('Indicator Data'!AV8="No data","x",ROUND(IF('Indicator Data'!AV8^2&gt;I$195,0,IF('Indicator Data'!AV8^2&lt;I$194,10,(I$195-'Indicator Data'!AV8^2)/(I$195-I$194)*10)),1))</f>
        <v>4</v>
      </c>
      <c r="J5" s="97">
        <f>IF(OR('Indicator Data'!AU8=0,'Indicator Data'!AU8="No data"),"x",ROUND(IF('Indicator Data'!AU8&gt;J$195,0,IF('Indicator Data'!AU8&lt;J$194,10,(J$195-'Indicator Data'!AU8)/(J$195-J$194)*10)),1))</f>
        <v>0.1</v>
      </c>
      <c r="K5" s="97">
        <f>IF('Indicator Data'!AW8="No data","x",ROUND(IF('Indicator Data'!AW8&gt;K$195,0,IF('Indicator Data'!AW8&lt;K$194,10,(K$195-'Indicator Data'!AW8)/(K$195-K$194)*10)),1))</f>
        <v>6.2</v>
      </c>
      <c r="L5" s="97">
        <f>IF('Indicator Data'!AX8="No data","x",ROUND(IF('Indicator Data'!AX8&gt;L$195,0,IF('Indicator Data'!AX8&lt;L$194,10,(L$195-'Indicator Data'!AX8)/(L$195-L$194)*10)),1))</f>
        <v>4.3</v>
      </c>
      <c r="M5" s="98">
        <f t="shared" si="3"/>
        <v>3.7</v>
      </c>
      <c r="N5" s="148">
        <f>IF('Indicator Data'!AY8="No data","x",'Indicator Data'!AY8/'Indicator Data'!BE8*100)</f>
        <v>4.6184722093931327</v>
      </c>
      <c r="O5" s="97">
        <f t="shared" si="4"/>
        <v>9.6</v>
      </c>
      <c r="P5" s="97">
        <f>IF('Indicator Data'!AZ8="No data","x",ROUND(IF('Indicator Data'!AZ8&gt;P$195,0,IF('Indicator Data'!AZ8&lt;P$194,10,(P$195-'Indicator Data'!AZ8)/(P$195-P$194)*10)),1))</f>
        <v>1.4</v>
      </c>
      <c r="Q5" s="97">
        <f>IF('Indicator Data'!BA8="No data","x",ROUND(IF('Indicator Data'!BA8&gt;Q$195,0,IF('Indicator Data'!BA8&lt;Q$194,10,(Q$195-'Indicator Data'!BA8)/(Q$195-Q$194)*10)),1))</f>
        <v>3.3</v>
      </c>
      <c r="R5" s="98">
        <f t="shared" si="5"/>
        <v>4.8</v>
      </c>
      <c r="S5" s="97">
        <f>IF('Indicator Data'!Y8="No data","x",ROUND(IF('Indicator Data'!Y8&gt;S$195,0,IF('Indicator Data'!Y8&lt;S$194,10,(S$195-'Indicator Data'!Y8)/(S$195-S$194)*10)),1))</f>
        <v>7</v>
      </c>
      <c r="T5" s="97">
        <f>IF('Indicator Data'!Z8="No data","x",ROUND(IF('Indicator Data'!Z8&gt;T$195,0,IF('Indicator Data'!Z8&lt;T$194,10,(T$195-'Indicator Data'!Z8)/(T$195-T$194)*10)),1))</f>
        <v>1.3</v>
      </c>
      <c r="U5" s="97">
        <f>IF('Indicator Data'!AC8="No data","x",ROUND(IF('Indicator Data'!AC8&gt;U$195,0,IF('Indicator Data'!AC8&lt;U$194,10,(U$195-'Indicator Data'!AC8)/(U$195-U$194)*10)),1))</f>
        <v>6.7</v>
      </c>
      <c r="V5" s="97">
        <f>IF('Indicator Data'!AD8="No data","x",ROUND(IF('Indicator Data'!AD8&gt;V$195,10,IF('Indicator Data'!AD8&lt;V$194,0,10-(V$195-'Indicator Data'!AD8)/(V$195-V$194)*10)),1))</f>
        <v>1.6</v>
      </c>
      <c r="W5" s="98">
        <f t="shared" si="6"/>
        <v>4.2</v>
      </c>
      <c r="X5" s="99">
        <f t="shared" si="7"/>
        <v>4.2</v>
      </c>
      <c r="Y5" s="183"/>
    </row>
    <row r="6" spans="1:25" s="4" customFormat="1" x14ac:dyDescent="0.25">
      <c r="A6" s="131" t="s">
        <v>7</v>
      </c>
      <c r="B6" s="51" t="s">
        <v>6</v>
      </c>
      <c r="C6" s="97">
        <f>IF('Indicator Data'!AR9="No data","x",ROUND(IF('Indicator Data'!AR9&gt;C$195,0,IF('Indicator Data'!AR9&lt;C$194,10,(C$195-'Indicator Data'!AR9)/(C$195-C$194)*10)),1))</f>
        <v>5.3</v>
      </c>
      <c r="D6" s="98">
        <f t="shared" si="0"/>
        <v>5.3</v>
      </c>
      <c r="E6" s="97">
        <f>IF('Indicator Data'!AT9="No data","x",ROUND(IF('Indicator Data'!AT9&gt;E$195,0,IF('Indicator Data'!AT9&lt;E$194,10,(E$195-'Indicator Data'!AT9)/(E$195-E$194)*10)),1))</f>
        <v>8.1</v>
      </c>
      <c r="F6" s="97">
        <f>IF('Indicator Data'!AS9="No data","x",ROUND(IF('Indicator Data'!AS9&gt;F$195,0,IF('Indicator Data'!AS9&lt;F$194,10,(F$195-'Indicator Data'!AS9)/(F$195-F$194)*10)),1))</f>
        <v>7.1</v>
      </c>
      <c r="G6" s="98">
        <f t="shared" si="1"/>
        <v>7.6</v>
      </c>
      <c r="H6" s="99">
        <f t="shared" si="2"/>
        <v>6.5</v>
      </c>
      <c r="I6" s="97">
        <f>IF('Indicator Data'!AV9="No data","x",ROUND(IF('Indicator Data'!AV9^2&gt;I$195,0,IF('Indicator Data'!AV9^2&lt;I$194,10,(I$195-'Indicator Data'!AV9^2)/(I$195-I$194)*10)),1))</f>
        <v>5.4</v>
      </c>
      <c r="J6" s="97">
        <f>IF(OR('Indicator Data'!AU9=0,'Indicator Data'!AU9="No data"),"x",ROUND(IF('Indicator Data'!AU9&gt;J$195,0,IF('Indicator Data'!AU9&lt;J$194,10,(J$195-'Indicator Data'!AU9)/(J$195-J$194)*10)),1))</f>
        <v>5.9</v>
      </c>
      <c r="K6" s="97">
        <f>IF('Indicator Data'!AW9="No data","x",ROUND(IF('Indicator Data'!AW9&gt;K$195,0,IF('Indicator Data'!AW9&lt;K$194,10,(K$195-'Indicator Data'!AW9)/(K$195-K$194)*10)),1))</f>
        <v>8.8000000000000007</v>
      </c>
      <c r="L6" s="97">
        <f>IF('Indicator Data'!AX9="No data","x",ROUND(IF('Indicator Data'!AX9&gt;L$195,0,IF('Indicator Data'!AX9&lt;L$194,10,(L$195-'Indicator Data'!AX9)/(L$195-L$194)*10)),1))</f>
        <v>7.4</v>
      </c>
      <c r="M6" s="98">
        <f t="shared" si="3"/>
        <v>6.9</v>
      </c>
      <c r="N6" s="148">
        <f>IF('Indicator Data'!AY9="No data","x",'Indicator Data'!AY9/'Indicator Data'!BE9*100)</f>
        <v>4.0907997112376675</v>
      </c>
      <c r="O6" s="97">
        <f t="shared" si="4"/>
        <v>9.6999999999999993</v>
      </c>
      <c r="P6" s="97">
        <f>IF('Indicator Data'!AZ9="No data","x",ROUND(IF('Indicator Data'!AZ9&gt;P$195,0,IF('Indicator Data'!AZ9&lt;P$194,10,(P$195-'Indicator Data'!AZ9)/(P$195-P$194)*10)),1))</f>
        <v>5.4</v>
      </c>
      <c r="Q6" s="97">
        <f>IF('Indicator Data'!BA9="No data","x",ROUND(IF('Indicator Data'!BA9&gt;Q$195,0,IF('Indicator Data'!BA9&lt;Q$194,10,(Q$195-'Indicator Data'!BA9)/(Q$195-Q$194)*10)),1))</f>
        <v>10</v>
      </c>
      <c r="R6" s="98">
        <f t="shared" si="5"/>
        <v>8.4</v>
      </c>
      <c r="S6" s="97">
        <f>IF('Indicator Data'!Y9="No data","x",ROUND(IF('Indicator Data'!Y9&gt;S$195,0,IF('Indicator Data'!Y9&lt;S$194,10,(S$195-'Indicator Data'!Y9)/(S$195-S$194)*10)),1))</f>
        <v>9.6</v>
      </c>
      <c r="T6" s="97">
        <f>IF('Indicator Data'!Z9="No data","x",ROUND(IF('Indicator Data'!Z9&gt;T$195,0,IF('Indicator Data'!Z9&lt;T$194,10,(T$195-'Indicator Data'!Z9)/(T$195-T$194)*10)),1))</f>
        <v>10</v>
      </c>
      <c r="U6" s="97">
        <f>IF('Indicator Data'!AC9="No data","x",ROUND(IF('Indicator Data'!AC9&gt;U$195,0,IF('Indicator Data'!AC9&lt;U$194,10,(U$195-'Indicator Data'!AC9)/(U$195-U$194)*10)),1))</f>
        <v>9.5</v>
      </c>
      <c r="V6" s="97">
        <f>IF('Indicator Data'!AD9="No data","x",ROUND(IF('Indicator Data'!AD9&gt;V$195,10,IF('Indicator Data'!AD9&lt;V$194,0,10-(V$195-'Indicator Data'!AD9)/(V$195-V$194)*10)),1))</f>
        <v>5.3</v>
      </c>
      <c r="W6" s="98">
        <f t="shared" si="6"/>
        <v>8.6</v>
      </c>
      <c r="X6" s="99">
        <f t="shared" si="7"/>
        <v>8</v>
      </c>
      <c r="Y6" s="183"/>
    </row>
    <row r="7" spans="1:25" s="4" customFormat="1" x14ac:dyDescent="0.25">
      <c r="A7" s="131" t="s">
        <v>9</v>
      </c>
      <c r="B7" s="51" t="s">
        <v>8</v>
      </c>
      <c r="C7" s="97">
        <f>IF('Indicator Data'!AR10="No data","x",ROUND(IF('Indicator Data'!AR10&gt;C$195,0,IF('Indicator Data'!AR10&lt;C$194,10,(C$195-'Indicator Data'!AR10)/(C$195-C$194)*10)),1))</f>
        <v>5.4</v>
      </c>
      <c r="D7" s="98">
        <f t="shared" si="0"/>
        <v>5.4</v>
      </c>
      <c r="E7" s="97" t="str">
        <f>IF('Indicator Data'!AT10="No data","x",ROUND(IF('Indicator Data'!AT10&gt;E$195,0,IF('Indicator Data'!AT10&lt;E$194,10,(E$195-'Indicator Data'!AT10)/(E$195-E$194)*10)),1))</f>
        <v>x</v>
      </c>
      <c r="F7" s="97">
        <f>IF('Indicator Data'!AS10="No data","x",ROUND(IF('Indicator Data'!AS10&gt;F$195,0,IF('Indicator Data'!AS10&lt;F$194,10,(F$195-'Indicator Data'!AS10)/(F$195-F$194)*10)),1))</f>
        <v>4.5</v>
      </c>
      <c r="G7" s="98">
        <f t="shared" si="1"/>
        <v>4.5</v>
      </c>
      <c r="H7" s="99">
        <f t="shared" si="2"/>
        <v>5</v>
      </c>
      <c r="I7" s="97">
        <f>IF('Indicator Data'!AV10="No data","x",ROUND(IF('Indicator Data'!AV10^2&gt;I$195,0,IF('Indicator Data'!AV10^2&lt;I$194,10,(I$195-'Indicator Data'!AV10^2)/(I$195-I$194)*10)),1))</f>
        <v>0.2</v>
      </c>
      <c r="J7" s="97">
        <f>IF(OR('Indicator Data'!AU10=0,'Indicator Data'!AU10="No data"),"x",ROUND(IF('Indicator Data'!AU10&gt;J$195,0,IF('Indicator Data'!AU10&lt;J$194,10,(J$195-'Indicator Data'!AU10)/(J$195-J$194)*10)),1))</f>
        <v>0.3</v>
      </c>
      <c r="K7" s="97">
        <f>IF('Indicator Data'!AW10="No data","x",ROUND(IF('Indicator Data'!AW10&gt;K$195,0,IF('Indicator Data'!AW10&lt;K$194,10,(K$195-'Indicator Data'!AW10)/(K$195-K$194)*10)),1))</f>
        <v>3.5</v>
      </c>
      <c r="L7" s="97">
        <f>IF('Indicator Data'!AX10="No data","x",ROUND(IF('Indicator Data'!AX10&gt;L$195,0,IF('Indicator Data'!AX10&lt;L$194,10,(L$195-'Indicator Data'!AX10)/(L$195-L$194)*10)),1))</f>
        <v>0.3</v>
      </c>
      <c r="M7" s="98">
        <f t="shared" si="3"/>
        <v>1.1000000000000001</v>
      </c>
      <c r="N7" s="148">
        <f>IF('Indicator Data'!AY10="No data","x",'Indicator Data'!AY10/'Indicator Data'!BE10*100)</f>
        <v>222.72727272727272</v>
      </c>
      <c r="O7" s="97">
        <f t="shared" si="4"/>
        <v>0</v>
      </c>
      <c r="P7" s="97">
        <f>IF('Indicator Data'!AZ10="No data","x",ROUND(IF('Indicator Data'!AZ10&gt;P$195,0,IF('Indicator Data'!AZ10&lt;P$194,10,(P$195-'Indicator Data'!AZ10)/(P$195-P$194)*10)),1))</f>
        <v>1</v>
      </c>
      <c r="Q7" s="97">
        <f>IF('Indicator Data'!BA10="No data","x",ROUND(IF('Indicator Data'!BA10&gt;Q$195,0,IF('Indicator Data'!BA10&lt;Q$194,10,(Q$195-'Indicator Data'!BA10)/(Q$195-Q$194)*10)),1))</f>
        <v>0.4</v>
      </c>
      <c r="R7" s="98">
        <f t="shared" si="5"/>
        <v>0.5</v>
      </c>
      <c r="S7" s="97" t="str">
        <f>IF('Indicator Data'!Y10="No data","x",ROUND(IF('Indicator Data'!Y10&gt;S$195,0,IF('Indicator Data'!Y10&lt;S$194,10,(S$195-'Indicator Data'!Y10)/(S$195-S$194)*10)),1))</f>
        <v>x</v>
      </c>
      <c r="T7" s="97">
        <f>IF('Indicator Data'!Z10="No data","x",ROUND(IF('Indicator Data'!Z10&gt;T$195,0,IF('Indicator Data'!Z10&lt;T$194,10,(T$195-'Indicator Data'!Z10)/(T$195-T$194)*10)),1))</f>
        <v>0.3</v>
      </c>
      <c r="U7" s="97">
        <f>IF('Indicator Data'!AC10="No data","x",ROUND(IF('Indicator Data'!AC10&gt;U$195,0,IF('Indicator Data'!AC10&lt;U$194,10,(U$195-'Indicator Data'!AC10)/(U$195-U$194)*10)),1))</f>
        <v>6.4</v>
      </c>
      <c r="V7" s="97" t="str">
        <f>IF('Indicator Data'!AD10="No data","x",ROUND(IF('Indicator Data'!AD10&gt;V$195,10,IF('Indicator Data'!AD10&lt;V$194,0,10-(V$195-'Indicator Data'!AD10)/(V$195-V$194)*10)),1))</f>
        <v>x</v>
      </c>
      <c r="W7" s="98">
        <f t="shared" si="6"/>
        <v>3.4</v>
      </c>
      <c r="X7" s="99">
        <f t="shared" si="7"/>
        <v>1.7</v>
      </c>
      <c r="Y7" s="183"/>
    </row>
    <row r="8" spans="1:25" s="4" customFormat="1" x14ac:dyDescent="0.25">
      <c r="A8" s="131" t="s">
        <v>11</v>
      </c>
      <c r="B8" s="51" t="s">
        <v>10</v>
      </c>
      <c r="C8" s="97">
        <f>IF('Indicator Data'!AR11="No data","x",ROUND(IF('Indicator Data'!AR11&gt;C$195,0,IF('Indicator Data'!AR11&lt;C$194,10,(C$195-'Indicator Data'!AR11)/(C$195-C$194)*10)),1))</f>
        <v>3.8</v>
      </c>
      <c r="D8" s="98">
        <f t="shared" si="0"/>
        <v>3.8</v>
      </c>
      <c r="E8" s="97">
        <f>IF('Indicator Data'!AT11="No data","x",ROUND(IF('Indicator Data'!AT11&gt;E$195,0,IF('Indicator Data'!AT11&lt;E$194,10,(E$195-'Indicator Data'!AT11)/(E$195-E$194)*10)),1))</f>
        <v>6.1</v>
      </c>
      <c r="F8" s="97">
        <f>IF('Indicator Data'!AS11="No data","x",ROUND(IF('Indicator Data'!AS11&gt;F$195,0,IF('Indicator Data'!AS11&lt;F$194,10,(F$195-'Indicator Data'!AS11)/(F$195-F$194)*10)),1))</f>
        <v>4.5999999999999996</v>
      </c>
      <c r="G8" s="98">
        <f t="shared" si="1"/>
        <v>5.4</v>
      </c>
      <c r="H8" s="99">
        <f t="shared" si="2"/>
        <v>4.5999999999999996</v>
      </c>
      <c r="I8" s="97">
        <f>IF('Indicator Data'!AV11="No data","x",ROUND(IF('Indicator Data'!AV11^2&gt;I$195,0,IF('Indicator Data'!AV11^2&lt;I$194,10,(I$195-'Indicator Data'!AV11^2)/(I$195-I$194)*10)),1))</f>
        <v>0.4</v>
      </c>
      <c r="J8" s="97">
        <f>IF(OR('Indicator Data'!AU11=0,'Indicator Data'!AU11="No data"),"x",ROUND(IF('Indicator Data'!AU11&gt;J$195,0,IF('Indicator Data'!AU11&lt;J$194,10,(J$195-'Indicator Data'!AU11)/(J$195-J$194)*10)),1))</f>
        <v>0</v>
      </c>
      <c r="K8" s="97">
        <f>IF('Indicator Data'!AW11="No data","x",ROUND(IF('Indicator Data'!AW11&gt;K$195,0,IF('Indicator Data'!AW11&lt;K$194,10,(K$195-'Indicator Data'!AW11)/(K$195-K$194)*10)),1))</f>
        <v>3.1</v>
      </c>
      <c r="L8" s="97">
        <f>IF('Indicator Data'!AX11="No data","x",ROUND(IF('Indicator Data'!AX11&gt;L$195,0,IF('Indicator Data'!AX11&lt;L$194,10,(L$195-'Indicator Data'!AX11)/(L$195-L$194)*10)),1))</f>
        <v>2.5</v>
      </c>
      <c r="M8" s="98">
        <f t="shared" si="3"/>
        <v>1.5</v>
      </c>
      <c r="N8" s="148">
        <f>IF('Indicator Data'!AY11="No data","x",'Indicator Data'!AY11/'Indicator Data'!BE11*100)</f>
        <v>19.001056020228816</v>
      </c>
      <c r="O8" s="97">
        <f t="shared" si="4"/>
        <v>8.1999999999999993</v>
      </c>
      <c r="P8" s="97">
        <f>IF('Indicator Data'!AZ11="No data","x",ROUND(IF('Indicator Data'!AZ11&gt;P$195,0,IF('Indicator Data'!AZ11&lt;P$194,10,(P$195-'Indicator Data'!AZ11)/(P$195-P$194)*10)),1))</f>
        <v>0.4</v>
      </c>
      <c r="Q8" s="97">
        <f>IF('Indicator Data'!BA11="No data","x",ROUND(IF('Indicator Data'!BA11&gt;Q$195,0,IF('Indicator Data'!BA11&lt;Q$194,10,(Q$195-'Indicator Data'!BA11)/(Q$195-Q$194)*10)),1))</f>
        <v>0.2</v>
      </c>
      <c r="R8" s="98">
        <f t="shared" si="5"/>
        <v>2.9</v>
      </c>
      <c r="S8" s="97">
        <f>IF('Indicator Data'!Y11="No data","x",ROUND(IF('Indicator Data'!Y11&gt;S$195,0,IF('Indicator Data'!Y11&lt;S$194,10,(S$195-'Indicator Data'!Y11)/(S$195-S$194)*10)),1))</f>
        <v>0.4</v>
      </c>
      <c r="T8" s="97">
        <f>IF('Indicator Data'!Z11="No data","x",ROUND(IF('Indicator Data'!Z11&gt;T$195,0,IF('Indicator Data'!Z11&lt;T$194,10,(T$195-'Indicator Data'!Z11)/(T$195-T$194)*10)),1))</f>
        <v>2.2999999999999998</v>
      </c>
      <c r="U8" s="97">
        <f>IF('Indicator Data'!AC11="No data","x",ROUND(IF('Indicator Data'!AC11&gt;U$195,0,IF('Indicator Data'!AC11&lt;U$194,10,(U$195-'Indicator Data'!AC11)/(U$195-U$194)*10)),1))</f>
        <v>5.5</v>
      </c>
      <c r="V8" s="97">
        <f>IF('Indicator Data'!AD11="No data","x",ROUND(IF('Indicator Data'!AD11&gt;V$195,10,IF('Indicator Data'!AD11&lt;V$194,0,10-(V$195-'Indicator Data'!AD11)/(V$195-V$194)*10)),1))</f>
        <v>0.6</v>
      </c>
      <c r="W8" s="98">
        <f t="shared" si="6"/>
        <v>2.2000000000000002</v>
      </c>
      <c r="X8" s="99">
        <f t="shared" si="7"/>
        <v>2.2000000000000002</v>
      </c>
      <c r="Y8" s="183"/>
    </row>
    <row r="9" spans="1:25" s="4" customFormat="1" x14ac:dyDescent="0.25">
      <c r="A9" s="131" t="s">
        <v>13</v>
      </c>
      <c r="B9" s="51" t="s">
        <v>12</v>
      </c>
      <c r="C9" s="97">
        <f>IF('Indicator Data'!AR12="No data","x",ROUND(IF('Indicator Data'!AR12&gt;C$195,0,IF('Indicator Data'!AR12&lt;C$194,10,(C$195-'Indicator Data'!AR12)/(C$195-C$194)*10)),1))</f>
        <v>7.5</v>
      </c>
      <c r="D9" s="98">
        <f t="shared" si="0"/>
        <v>7.5</v>
      </c>
      <c r="E9" s="97">
        <f>IF('Indicator Data'!AT12="No data","x",ROUND(IF('Indicator Data'!AT12&gt;E$195,0,IF('Indicator Data'!AT12&lt;E$194,10,(E$195-'Indicator Data'!AT12)/(E$195-E$194)*10)),1))</f>
        <v>6.5</v>
      </c>
      <c r="F9" s="97">
        <f>IF('Indicator Data'!AS12="No data","x",ROUND(IF('Indicator Data'!AS12&gt;F$195,0,IF('Indicator Data'!AS12&lt;F$194,10,(F$195-'Indicator Data'!AS12)/(F$195-F$194)*10)),1))</f>
        <v>5.3</v>
      </c>
      <c r="G9" s="98">
        <f t="shared" si="1"/>
        <v>5.9</v>
      </c>
      <c r="H9" s="99">
        <f t="shared" si="2"/>
        <v>6.7</v>
      </c>
      <c r="I9" s="97">
        <f>IF('Indicator Data'!AV12="No data","x",ROUND(IF('Indicator Data'!AV12^2&gt;I$195,0,IF('Indicator Data'!AV12^2&lt;I$194,10,(I$195-'Indicator Data'!AV12^2)/(I$195-I$194)*10)),1))</f>
        <v>0.1</v>
      </c>
      <c r="J9" s="97">
        <f>IF(OR('Indicator Data'!AU12=0,'Indicator Data'!AU12="No data"),"x",ROUND(IF('Indicator Data'!AU12&gt;J$195,0,IF('Indicator Data'!AU12&lt;J$194,10,(J$195-'Indicator Data'!AU12)/(J$195-J$194)*10)),1))</f>
        <v>0</v>
      </c>
      <c r="K9" s="97">
        <f>IF('Indicator Data'!AW12="No data","x",ROUND(IF('Indicator Data'!AW12&gt;K$195,0,IF('Indicator Data'!AW12&lt;K$194,10,(K$195-'Indicator Data'!AW12)/(K$195-K$194)*10)),1))</f>
        <v>4.2</v>
      </c>
      <c r="L9" s="97">
        <f>IF('Indicator Data'!AX12="No data","x",ROUND(IF('Indicator Data'!AX12&gt;L$195,0,IF('Indicator Data'!AX12&lt;L$194,10,(L$195-'Indicator Data'!AX12)/(L$195-L$194)*10)),1))</f>
        <v>4.4000000000000004</v>
      </c>
      <c r="M9" s="98">
        <f t="shared" si="3"/>
        <v>2.2000000000000002</v>
      </c>
      <c r="N9" s="148">
        <f>IF('Indicator Data'!AY12="No data","x",'Indicator Data'!AY12/'Indicator Data'!BE12*100)</f>
        <v>70.224719101123597</v>
      </c>
      <c r="O9" s="97">
        <f t="shared" si="4"/>
        <v>3</v>
      </c>
      <c r="P9" s="97">
        <f>IF('Indicator Data'!AZ12="No data","x",ROUND(IF('Indicator Data'!AZ12&gt;P$195,0,IF('Indicator Data'!AZ12&lt;P$194,10,(P$195-'Indicator Data'!AZ12)/(P$195-P$194)*10)),1))</f>
        <v>1.2</v>
      </c>
      <c r="Q9" s="97">
        <f>IF('Indicator Data'!BA12="No data","x",ROUND(IF('Indicator Data'!BA12&gt;Q$195,0,IF('Indicator Data'!BA12&lt;Q$194,10,(Q$195-'Indicator Data'!BA12)/(Q$195-Q$194)*10)),1))</f>
        <v>0</v>
      </c>
      <c r="R9" s="98">
        <f t="shared" si="5"/>
        <v>1.4</v>
      </c>
      <c r="S9" s="97">
        <f>IF('Indicator Data'!Y12="No data","x",ROUND(IF('Indicator Data'!Y12&gt;S$195,0,IF('Indicator Data'!Y12&lt;S$194,10,(S$195-'Indicator Data'!Y12)/(S$195-S$194)*10)),1))</f>
        <v>3.3</v>
      </c>
      <c r="T9" s="97">
        <f>IF('Indicator Data'!Z12="No data","x",ROUND(IF('Indicator Data'!Z12&gt;T$195,0,IF('Indicator Data'!Z12&lt;T$194,10,(T$195-'Indicator Data'!Z12)/(T$195-T$194)*10)),1))</f>
        <v>0.5</v>
      </c>
      <c r="U9" s="97">
        <f>IF('Indicator Data'!AC12="No data","x",ROUND(IF('Indicator Data'!AC12&gt;U$195,0,IF('Indicator Data'!AC12&lt;U$194,10,(U$195-'Indicator Data'!AC12)/(U$195-U$194)*10)),1))</f>
        <v>7.2</v>
      </c>
      <c r="V9" s="97">
        <f>IF('Indicator Data'!AD12="No data","x",ROUND(IF('Indicator Data'!AD12&gt;V$195,10,IF('Indicator Data'!AD12&lt;V$194,0,10-(V$195-'Indicator Data'!AD12)/(V$195-V$194)*10)),1))</f>
        <v>0.3</v>
      </c>
      <c r="W9" s="98">
        <f t="shared" si="6"/>
        <v>2.8</v>
      </c>
      <c r="X9" s="99">
        <f t="shared" si="7"/>
        <v>2.1</v>
      </c>
      <c r="Y9" s="183"/>
    </row>
    <row r="10" spans="1:25" s="4" customFormat="1" x14ac:dyDescent="0.25">
      <c r="A10" s="131" t="s">
        <v>15</v>
      </c>
      <c r="B10" s="51" t="s">
        <v>14</v>
      </c>
      <c r="C10" s="97">
        <f>IF('Indicator Data'!AR13="No data","x",ROUND(IF('Indicator Data'!AR13&gt;C$195,0,IF('Indicator Data'!AR13&lt;C$194,10,(C$195-'Indicator Data'!AR13)/(C$195-C$194)*10)),1))</f>
        <v>2.4</v>
      </c>
      <c r="D10" s="98">
        <f t="shared" si="0"/>
        <v>2.4</v>
      </c>
      <c r="E10" s="97">
        <f>IF('Indicator Data'!AT13="No data","x",ROUND(IF('Indicator Data'!AT13&gt;E$195,0,IF('Indicator Data'!AT13&lt;E$194,10,(E$195-'Indicator Data'!AT13)/(E$195-E$194)*10)),1))</f>
        <v>2.2999999999999998</v>
      </c>
      <c r="F10" s="97">
        <f>IF('Indicator Data'!AS13="No data","x",ROUND(IF('Indicator Data'!AS13&gt;F$195,0,IF('Indicator Data'!AS13&lt;F$194,10,(F$195-'Indicator Data'!AS13)/(F$195-F$194)*10)),1))</f>
        <v>1.8</v>
      </c>
      <c r="G10" s="98">
        <f t="shared" si="1"/>
        <v>2.1</v>
      </c>
      <c r="H10" s="99">
        <f t="shared" si="2"/>
        <v>2.2999999999999998</v>
      </c>
      <c r="I10" s="97" t="str">
        <f>IF('Indicator Data'!AV13="No data","x",ROUND(IF('Indicator Data'!AV13^2&gt;I$195,0,IF('Indicator Data'!AV13^2&lt;I$194,10,(I$195-'Indicator Data'!AV13^2)/(I$195-I$194)*10)),1))</f>
        <v>x</v>
      </c>
      <c r="J10" s="97">
        <f>IF(OR('Indicator Data'!AU13=0,'Indicator Data'!AU13="No data"),"x",ROUND(IF('Indicator Data'!AU13&gt;J$195,0,IF('Indicator Data'!AU13&lt;J$194,10,(J$195-'Indicator Data'!AU13)/(J$195-J$194)*10)),1))</f>
        <v>0</v>
      </c>
      <c r="K10" s="97">
        <f>IF('Indicator Data'!AW13="No data","x",ROUND(IF('Indicator Data'!AW13&gt;K$195,0,IF('Indicator Data'!AW13&lt;K$194,10,(K$195-'Indicator Data'!AW13)/(K$195-K$194)*10)),1))</f>
        <v>1.5</v>
      </c>
      <c r="L10" s="97">
        <f>IF('Indicator Data'!AX13="No data","x",ROUND(IF('Indicator Data'!AX13&gt;L$195,0,IF('Indicator Data'!AX13&lt;L$194,10,(L$195-'Indicator Data'!AX13)/(L$195-L$194)*10)),1))</f>
        <v>4.5999999999999996</v>
      </c>
      <c r="M10" s="98">
        <f t="shared" si="3"/>
        <v>2</v>
      </c>
      <c r="N10" s="148">
        <f>IF('Indicator Data'!AY13="No data","x",'Indicator Data'!AY13/'Indicator Data'!BE13*100)</f>
        <v>10.023039975007485</v>
      </c>
      <c r="O10" s="97">
        <f t="shared" si="4"/>
        <v>9.1</v>
      </c>
      <c r="P10" s="97">
        <f>IF('Indicator Data'!AZ13="No data","x",ROUND(IF('Indicator Data'!AZ13&gt;P$195,0,IF('Indicator Data'!AZ13&lt;P$194,10,(P$195-'Indicator Data'!AZ13)/(P$195-P$194)*10)),1))</f>
        <v>0</v>
      </c>
      <c r="Q10" s="97">
        <f>IF('Indicator Data'!BA13="No data","x",ROUND(IF('Indicator Data'!BA13&gt;Q$195,0,IF('Indicator Data'!BA13&lt;Q$194,10,(Q$195-'Indicator Data'!BA13)/(Q$195-Q$194)*10)),1))</f>
        <v>0</v>
      </c>
      <c r="R10" s="98">
        <f t="shared" si="5"/>
        <v>3</v>
      </c>
      <c r="S10" s="97">
        <f>IF('Indicator Data'!Y13="No data","x",ROUND(IF('Indicator Data'!Y13&gt;S$195,0,IF('Indicator Data'!Y13&lt;S$194,10,(S$195-'Indicator Data'!Y13)/(S$195-S$194)*10)),1))</f>
        <v>1.8</v>
      </c>
      <c r="T10" s="97">
        <f>IF('Indicator Data'!Z13="No data","x",ROUND(IF('Indicator Data'!Z13&gt;T$195,0,IF('Indicator Data'!Z13&lt;T$194,10,(T$195-'Indicator Data'!Z13)/(T$195-T$194)*10)),1))</f>
        <v>1</v>
      </c>
      <c r="U10" s="97">
        <f>IF('Indicator Data'!AC13="No data","x",ROUND(IF('Indicator Data'!AC13&gt;U$195,0,IF('Indicator Data'!AC13&lt;U$194,10,(U$195-'Indicator Data'!AC13)/(U$195-U$194)*10)),1))</f>
        <v>0</v>
      </c>
      <c r="V10" s="97">
        <f>IF('Indicator Data'!AD13="No data","x",ROUND(IF('Indicator Data'!AD13&gt;V$195,10,IF('Indicator Data'!AD13&lt;V$194,0,10-(V$195-'Indicator Data'!AD13)/(V$195-V$194)*10)),1))</f>
        <v>0.1</v>
      </c>
      <c r="W10" s="98">
        <f t="shared" si="6"/>
        <v>0.7</v>
      </c>
      <c r="X10" s="99">
        <f t="shared" si="7"/>
        <v>1.9</v>
      </c>
      <c r="Y10" s="183"/>
    </row>
    <row r="11" spans="1:25" s="4" customFormat="1" x14ac:dyDescent="0.25">
      <c r="A11" s="131" t="s">
        <v>17</v>
      </c>
      <c r="B11" s="51" t="s">
        <v>16</v>
      </c>
      <c r="C11" s="97">
        <f>IF('Indicator Data'!AR14="No data","x",ROUND(IF('Indicator Data'!AR14&gt;C$195,0,IF('Indicator Data'!AR14&lt;C$194,10,(C$195-'Indicator Data'!AR14)/(C$195-C$194)*10)),1))</f>
        <v>2</v>
      </c>
      <c r="D11" s="98">
        <f t="shared" si="0"/>
        <v>2</v>
      </c>
      <c r="E11" s="97">
        <f>IF('Indicator Data'!AT14="No data","x",ROUND(IF('Indicator Data'!AT14&gt;E$195,0,IF('Indicator Data'!AT14&lt;E$194,10,(E$195-'Indicator Data'!AT14)/(E$195-E$194)*10)),1))</f>
        <v>2.5</v>
      </c>
      <c r="F11" s="97">
        <f>IF('Indicator Data'!AS14="No data","x",ROUND(IF('Indicator Data'!AS14&gt;F$195,0,IF('Indicator Data'!AS14&lt;F$194,10,(F$195-'Indicator Data'!AS14)/(F$195-F$194)*10)),1))</f>
        <v>2</v>
      </c>
      <c r="G11" s="98">
        <f t="shared" si="1"/>
        <v>2.2999999999999998</v>
      </c>
      <c r="H11" s="99">
        <f t="shared" si="2"/>
        <v>2.2000000000000002</v>
      </c>
      <c r="I11" s="97" t="str">
        <f>IF('Indicator Data'!AV14="No data","x",ROUND(IF('Indicator Data'!AV14^2&gt;I$195,0,IF('Indicator Data'!AV14^2&lt;I$194,10,(I$195-'Indicator Data'!AV14^2)/(I$195-I$194)*10)),1))</f>
        <v>x</v>
      </c>
      <c r="J11" s="97">
        <f>IF(OR('Indicator Data'!AU14=0,'Indicator Data'!AU14="No data"),"x",ROUND(IF('Indicator Data'!AU14&gt;J$195,0,IF('Indicator Data'!AU14&lt;J$194,10,(J$195-'Indicator Data'!AU14)/(J$195-J$194)*10)),1))</f>
        <v>0</v>
      </c>
      <c r="K11" s="97">
        <f>IF('Indicator Data'!AW14="No data","x",ROUND(IF('Indicator Data'!AW14&gt;K$195,0,IF('Indicator Data'!AW14&lt;K$194,10,(K$195-'Indicator Data'!AW14)/(K$195-K$194)*10)),1))</f>
        <v>1.6</v>
      </c>
      <c r="L11" s="97">
        <f>IF('Indicator Data'!AX14="No data","x",ROUND(IF('Indicator Data'!AX14&gt;L$195,0,IF('Indicator Data'!AX14&lt;L$194,10,(L$195-'Indicator Data'!AX14)/(L$195-L$194)*10)),1))</f>
        <v>1.7</v>
      </c>
      <c r="M11" s="98">
        <f t="shared" si="3"/>
        <v>1.1000000000000001</v>
      </c>
      <c r="N11" s="148">
        <f>IF('Indicator Data'!AY14="No data","x",'Indicator Data'!AY14/'Indicator Data'!BE14*100)</f>
        <v>351.90331153150748</v>
      </c>
      <c r="O11" s="97">
        <f t="shared" si="4"/>
        <v>0</v>
      </c>
      <c r="P11" s="97">
        <f>IF('Indicator Data'!AZ14="No data","x",ROUND(IF('Indicator Data'!AZ14&gt;P$195,0,IF('Indicator Data'!AZ14&lt;P$194,10,(P$195-'Indicator Data'!AZ14)/(P$195-P$194)*10)),1))</f>
        <v>0</v>
      </c>
      <c r="Q11" s="97">
        <f>IF('Indicator Data'!BA14="No data","x",ROUND(IF('Indicator Data'!BA14&gt;Q$195,0,IF('Indicator Data'!BA14&lt;Q$194,10,(Q$195-'Indicator Data'!BA14)/(Q$195-Q$194)*10)),1))</f>
        <v>0</v>
      </c>
      <c r="R11" s="98">
        <f t="shared" si="5"/>
        <v>0</v>
      </c>
      <c r="S11" s="97">
        <f>IF('Indicator Data'!Y14="No data","x",ROUND(IF('Indicator Data'!Y14&gt;S$195,0,IF('Indicator Data'!Y14&lt;S$194,10,(S$195-'Indicator Data'!Y14)/(S$195-S$194)*10)),1))</f>
        <v>0</v>
      </c>
      <c r="T11" s="97">
        <f>IF('Indicator Data'!Z14="No data","x",ROUND(IF('Indicator Data'!Z14&gt;T$195,0,IF('Indicator Data'!Z14&lt;T$194,10,(T$195-'Indicator Data'!Z14)/(T$195-T$194)*10)),1))</f>
        <v>1</v>
      </c>
      <c r="U11" s="97">
        <f>IF('Indicator Data'!AC14="No data","x",ROUND(IF('Indicator Data'!AC14&gt;U$195,0,IF('Indicator Data'!AC14&lt;U$194,10,(U$195-'Indicator Data'!AC14)/(U$195-U$194)*10)),1))</f>
        <v>0</v>
      </c>
      <c r="V11" s="97">
        <f>IF('Indicator Data'!AD14="No data","x",ROUND(IF('Indicator Data'!AD14&gt;V$195,10,IF('Indicator Data'!AD14&lt;V$194,0,10-(V$195-'Indicator Data'!AD14)/(V$195-V$194)*10)),1))</f>
        <v>0</v>
      </c>
      <c r="W11" s="98">
        <f t="shared" si="6"/>
        <v>0.3</v>
      </c>
      <c r="X11" s="99">
        <f t="shared" si="7"/>
        <v>0.5</v>
      </c>
      <c r="Y11" s="183"/>
    </row>
    <row r="12" spans="1:25" s="4" customFormat="1" x14ac:dyDescent="0.25">
      <c r="A12" s="131" t="s">
        <v>19</v>
      </c>
      <c r="B12" s="51" t="s">
        <v>18</v>
      </c>
      <c r="C12" s="97" t="str">
        <f>IF('Indicator Data'!AR15="No data","x",ROUND(IF('Indicator Data'!AR15&gt;C$195,0,IF('Indicator Data'!AR15&lt;C$194,10,(C$195-'Indicator Data'!AR15)/(C$195-C$194)*10)),1))</f>
        <v>x</v>
      </c>
      <c r="D12" s="98" t="str">
        <f t="shared" si="0"/>
        <v>x</v>
      </c>
      <c r="E12" s="97">
        <f>IF('Indicator Data'!AT15="No data","x",ROUND(IF('Indicator Data'!AT15&gt;E$195,0,IF('Indicator Data'!AT15&lt;E$194,10,(E$195-'Indicator Data'!AT15)/(E$195-E$194)*10)),1))</f>
        <v>6.9</v>
      </c>
      <c r="F12" s="97">
        <f>IF('Indicator Data'!AS15="No data","x",ROUND(IF('Indicator Data'!AS15&gt;F$195,0,IF('Indicator Data'!AS15&lt;F$194,10,(F$195-'Indicator Data'!AS15)/(F$195-F$194)*10)),1))</f>
        <v>5.3</v>
      </c>
      <c r="G12" s="98">
        <f t="shared" si="1"/>
        <v>6.1</v>
      </c>
      <c r="H12" s="99">
        <f t="shared" si="2"/>
        <v>6.1</v>
      </c>
      <c r="I12" s="97">
        <f>IF('Indicator Data'!AV15="No data","x",ROUND(IF('Indicator Data'!AV15^2&gt;I$195,0,IF('Indicator Data'!AV15^2&lt;I$194,10,(I$195-'Indicator Data'!AV15^2)/(I$195-I$194)*10)),1))</f>
        <v>0</v>
      </c>
      <c r="J12" s="97">
        <f>IF(OR('Indicator Data'!AU15=0,'Indicator Data'!AU15="No data"),"x",ROUND(IF('Indicator Data'!AU15&gt;J$195,0,IF('Indicator Data'!AU15&lt;J$194,10,(J$195-'Indicator Data'!AU15)/(J$195-J$194)*10)),1))</f>
        <v>0</v>
      </c>
      <c r="K12" s="97">
        <f>IF('Indicator Data'!AW15="No data","x",ROUND(IF('Indicator Data'!AW15&gt;K$195,0,IF('Indicator Data'!AW15&lt;K$194,10,(K$195-'Indicator Data'!AW15)/(K$195-K$194)*10)),1))</f>
        <v>2.2999999999999998</v>
      </c>
      <c r="L12" s="97">
        <f>IF('Indicator Data'!AX15="No data","x",ROUND(IF('Indicator Data'!AX15&gt;L$195,0,IF('Indicator Data'!AX15&lt;L$194,10,(L$195-'Indicator Data'!AX15)/(L$195-L$194)*10)),1))</f>
        <v>4.8</v>
      </c>
      <c r="M12" s="98">
        <f t="shared" si="3"/>
        <v>1.8</v>
      </c>
      <c r="N12" s="148">
        <f>IF('Indicator Data'!AY15="No data","x",'Indicator Data'!AY15/'Indicator Data'!BE15*100)</f>
        <v>31.454910595465652</v>
      </c>
      <c r="O12" s="97">
        <f t="shared" si="4"/>
        <v>6.9</v>
      </c>
      <c r="P12" s="97">
        <f>IF('Indicator Data'!AZ15="No data","x",ROUND(IF('Indicator Data'!AZ15&gt;P$195,0,IF('Indicator Data'!AZ15&lt;P$194,10,(P$195-'Indicator Data'!AZ15)/(P$195-P$194)*10)),1))</f>
        <v>1.2</v>
      </c>
      <c r="Q12" s="97">
        <f>IF('Indicator Data'!BA15="No data","x",ROUND(IF('Indicator Data'!BA15&gt;Q$195,0,IF('Indicator Data'!BA15&lt;Q$194,10,(Q$195-'Indicator Data'!BA15)/(Q$195-Q$194)*10)),1))</f>
        <v>2.6</v>
      </c>
      <c r="R12" s="98">
        <f t="shared" si="5"/>
        <v>3.6</v>
      </c>
      <c r="S12" s="97">
        <f>IF('Indicator Data'!Y15="No data","x",ROUND(IF('Indicator Data'!Y15&gt;S$195,0,IF('Indicator Data'!Y15&lt;S$194,10,(S$195-'Indicator Data'!Y15)/(S$195-S$194)*10)),1))</f>
        <v>1.5</v>
      </c>
      <c r="T12" s="97">
        <f>IF('Indicator Data'!Z15="No data","x",ROUND(IF('Indicator Data'!Z15&gt;T$195,0,IF('Indicator Data'!Z15&lt;T$194,10,(T$195-'Indicator Data'!Z15)/(T$195-T$194)*10)),1))</f>
        <v>0.3</v>
      </c>
      <c r="U12" s="97">
        <f>IF('Indicator Data'!AC15="No data","x",ROUND(IF('Indicator Data'!AC15&gt;U$195,0,IF('Indicator Data'!AC15&lt;U$194,10,(U$195-'Indicator Data'!AC15)/(U$195-U$194)*10)),1))</f>
        <v>6.1</v>
      </c>
      <c r="V12" s="97">
        <f>IF('Indicator Data'!AD15="No data","x",ROUND(IF('Indicator Data'!AD15&gt;V$195,10,IF('Indicator Data'!AD15&lt;V$194,0,10-(V$195-'Indicator Data'!AD15)/(V$195-V$194)*10)),1))</f>
        <v>0.3</v>
      </c>
      <c r="W12" s="98">
        <f t="shared" si="6"/>
        <v>2.1</v>
      </c>
      <c r="X12" s="99">
        <f t="shared" si="7"/>
        <v>2.5</v>
      </c>
      <c r="Y12" s="183"/>
    </row>
    <row r="13" spans="1:25" s="4" customFormat="1" x14ac:dyDescent="0.25">
      <c r="A13" s="131" t="s">
        <v>21</v>
      </c>
      <c r="B13" s="51" t="s">
        <v>20</v>
      </c>
      <c r="C13" s="97" t="str">
        <f>IF('Indicator Data'!AR16="No data","x",ROUND(IF('Indicator Data'!AR16&gt;C$195,0,IF('Indicator Data'!AR16&lt;C$194,10,(C$195-'Indicator Data'!AR16)/(C$195-C$194)*10)),1))</f>
        <v>x</v>
      </c>
      <c r="D13" s="98" t="str">
        <f t="shared" si="0"/>
        <v>x</v>
      </c>
      <c r="E13" s="97">
        <f>IF('Indicator Data'!AT16="No data","x",ROUND(IF('Indicator Data'!AT16&gt;E$195,0,IF('Indicator Data'!AT16&lt;E$194,10,(E$195-'Indicator Data'!AT16)/(E$195-E$194)*10)),1))</f>
        <v>3.5</v>
      </c>
      <c r="F13" s="97">
        <f>IF('Indicator Data'!AS16="No data","x",ROUND(IF('Indicator Data'!AS16&gt;F$195,0,IF('Indicator Data'!AS16&lt;F$194,10,(F$195-'Indicator Data'!AS16)/(F$195-F$194)*10)),1))</f>
        <v>3.6</v>
      </c>
      <c r="G13" s="98">
        <f t="shared" si="1"/>
        <v>3.6</v>
      </c>
      <c r="H13" s="99">
        <f t="shared" si="2"/>
        <v>3.6</v>
      </c>
      <c r="I13" s="97" t="str">
        <f>IF('Indicator Data'!AV16="No data","x",ROUND(IF('Indicator Data'!AV16^2&gt;I$195,0,IF('Indicator Data'!AV16^2&lt;I$194,10,(I$195-'Indicator Data'!AV16^2)/(I$195-I$194)*10)),1))</f>
        <v>x</v>
      </c>
      <c r="J13" s="97">
        <f>IF(OR('Indicator Data'!AU16=0,'Indicator Data'!AU16="No data"),"x",ROUND(IF('Indicator Data'!AU16&gt;J$195,0,IF('Indicator Data'!AU16&lt;J$194,10,(J$195-'Indicator Data'!AU16)/(J$195-J$194)*10)),1))</f>
        <v>0</v>
      </c>
      <c r="K13" s="97">
        <f>IF('Indicator Data'!AW16="No data","x",ROUND(IF('Indicator Data'!AW16&gt;K$195,0,IF('Indicator Data'!AW16&lt;K$194,10,(K$195-'Indicator Data'!AW16)/(K$195-K$194)*10)),1))</f>
        <v>2.2000000000000002</v>
      </c>
      <c r="L13" s="97">
        <f>IF('Indicator Data'!AX16="No data","x",ROUND(IF('Indicator Data'!AX16&gt;L$195,0,IF('Indicator Data'!AX16&lt;L$194,10,(L$195-'Indicator Data'!AX16)/(L$195-L$194)*10)),1))</f>
        <v>5.5</v>
      </c>
      <c r="M13" s="98">
        <f t="shared" si="3"/>
        <v>2.6</v>
      </c>
      <c r="N13" s="148">
        <f>IF('Indicator Data'!AY16="No data","x",'Indicator Data'!AY16/'Indicator Data'!BE16*100)</f>
        <v>47.952047952047955</v>
      </c>
      <c r="O13" s="97">
        <f t="shared" si="4"/>
        <v>5.3</v>
      </c>
      <c r="P13" s="97">
        <f>IF('Indicator Data'!AZ16="No data","x",ROUND(IF('Indicator Data'!AZ16&gt;P$195,0,IF('Indicator Data'!AZ16&lt;P$194,10,(P$195-'Indicator Data'!AZ16)/(P$195-P$194)*10)),1))</f>
        <v>0.9</v>
      </c>
      <c r="Q13" s="97">
        <f>IF('Indicator Data'!BA16="No data","x",ROUND(IF('Indicator Data'!BA16&gt;Q$195,0,IF('Indicator Data'!BA16&lt;Q$194,10,(Q$195-'Indicator Data'!BA16)/(Q$195-Q$194)*10)),1))</f>
        <v>0.3</v>
      </c>
      <c r="R13" s="98">
        <f t="shared" si="5"/>
        <v>2.2000000000000002</v>
      </c>
      <c r="S13" s="97" t="str">
        <f>IF('Indicator Data'!Y16="No data","x",ROUND(IF('Indicator Data'!Y16&gt;S$195,0,IF('Indicator Data'!Y16&lt;S$194,10,(S$195-'Indicator Data'!Y16)/(S$195-S$194)*10)),1))</f>
        <v>x</v>
      </c>
      <c r="T13" s="97">
        <f>IF('Indicator Data'!Z16="No data","x",ROUND(IF('Indicator Data'!Z16&gt;T$195,0,IF('Indicator Data'!Z16&lt;T$194,10,(T$195-'Indicator Data'!Z16)/(T$195-T$194)*10)),1))</f>
        <v>2.6</v>
      </c>
      <c r="U13" s="97">
        <f>IF('Indicator Data'!AC16="No data","x",ROUND(IF('Indicator Data'!AC16&gt;U$195,0,IF('Indicator Data'!AC16&lt;U$194,10,(U$195-'Indicator Data'!AC16)/(U$195-U$194)*10)),1))</f>
        <v>4.4000000000000004</v>
      </c>
      <c r="V13" s="97">
        <f>IF('Indicator Data'!AD16="No data","x",ROUND(IF('Indicator Data'!AD16&gt;V$195,10,IF('Indicator Data'!AD16&lt;V$194,0,10-(V$195-'Indicator Data'!AD16)/(V$195-V$194)*10)),1))</f>
        <v>0.9</v>
      </c>
      <c r="W13" s="98">
        <f t="shared" si="6"/>
        <v>2.6</v>
      </c>
      <c r="X13" s="99">
        <f t="shared" si="7"/>
        <v>2.5</v>
      </c>
      <c r="Y13" s="183"/>
    </row>
    <row r="14" spans="1:25" s="4" customFormat="1" x14ac:dyDescent="0.25">
      <c r="A14" s="131" t="s">
        <v>23</v>
      </c>
      <c r="B14" s="51" t="s">
        <v>22</v>
      </c>
      <c r="C14" s="97">
        <f>IF('Indicator Data'!AR17="No data","x",ROUND(IF('Indicator Data'!AR17&gt;C$195,0,IF('Indicator Data'!AR17&lt;C$194,10,(C$195-'Indicator Data'!AR17)/(C$195-C$194)*10)),1))</f>
        <v>3.8</v>
      </c>
      <c r="D14" s="98">
        <f t="shared" si="0"/>
        <v>3.8</v>
      </c>
      <c r="E14" s="97">
        <f>IF('Indicator Data'!AT17="No data","x",ROUND(IF('Indicator Data'!AT17&gt;E$195,0,IF('Indicator Data'!AT17&lt;E$194,10,(E$195-'Indicator Data'!AT17)/(E$195-E$194)*10)),1))</f>
        <v>6.4</v>
      </c>
      <c r="F14" s="97">
        <f>IF('Indicator Data'!AS17="No data","x",ROUND(IF('Indicator Data'!AS17&gt;F$195,0,IF('Indicator Data'!AS17&lt;F$194,10,(F$195-'Indicator Data'!AS17)/(F$195-F$194)*10)),1))</f>
        <v>4.4000000000000004</v>
      </c>
      <c r="G14" s="98">
        <f t="shared" si="1"/>
        <v>5.4</v>
      </c>
      <c r="H14" s="99">
        <f t="shared" si="2"/>
        <v>4.5999999999999996</v>
      </c>
      <c r="I14" s="97">
        <f>IF('Indicator Data'!AV17="No data","x",ROUND(IF('Indicator Data'!AV17^2&gt;I$195,0,IF('Indicator Data'!AV17^2&lt;I$194,10,(I$195-'Indicator Data'!AV17^2)/(I$195-I$194)*10)),1))</f>
        <v>0.9</v>
      </c>
      <c r="J14" s="97">
        <f>IF(OR('Indicator Data'!AU17=0,'Indicator Data'!AU17="No data"),"x",ROUND(IF('Indicator Data'!AU17&gt;J$195,0,IF('Indicator Data'!AU17&lt;J$194,10,(J$195-'Indicator Data'!AU17)/(J$195-J$194)*10)),1))</f>
        <v>0</v>
      </c>
      <c r="K14" s="97">
        <f>IF('Indicator Data'!AW17="No data","x",ROUND(IF('Indicator Data'!AW17&gt;K$195,0,IF('Indicator Data'!AW17&lt;K$194,10,(K$195-'Indicator Data'!AW17)/(K$195-K$194)*10)),1))</f>
        <v>0.7</v>
      </c>
      <c r="L14" s="97">
        <f>IF('Indicator Data'!AX17="No data","x",ROUND(IF('Indicator Data'!AX17&gt;L$195,0,IF('Indicator Data'!AX17&lt;L$194,10,(L$195-'Indicator Data'!AX17)/(L$195-L$194)*10)),1))</f>
        <v>0</v>
      </c>
      <c r="M14" s="98">
        <f t="shared" si="3"/>
        <v>0.4</v>
      </c>
      <c r="N14" s="148">
        <f>IF('Indicator Data'!AY17="No data","x",'Indicator Data'!AY17/'Indicator Data'!BE17*100)</f>
        <v>447.36842105263162</v>
      </c>
      <c r="O14" s="97">
        <f t="shared" si="4"/>
        <v>0</v>
      </c>
      <c r="P14" s="97">
        <f>IF('Indicator Data'!AZ17="No data","x",ROUND(IF('Indicator Data'!AZ17&gt;P$195,0,IF('Indicator Data'!AZ17&lt;P$194,10,(P$195-'Indicator Data'!AZ17)/(P$195-P$194)*10)),1))</f>
        <v>0.1</v>
      </c>
      <c r="Q14" s="97">
        <f>IF('Indicator Data'!BA17="No data","x",ROUND(IF('Indicator Data'!BA17&gt;Q$195,0,IF('Indicator Data'!BA17&lt;Q$194,10,(Q$195-'Indicator Data'!BA17)/(Q$195-Q$194)*10)),1))</f>
        <v>0</v>
      </c>
      <c r="R14" s="98">
        <f t="shared" si="5"/>
        <v>0</v>
      </c>
      <c r="S14" s="97">
        <f>IF('Indicator Data'!Y17="No data","x",ROUND(IF('Indicator Data'!Y17&gt;S$195,0,IF('Indicator Data'!Y17&lt;S$194,10,(S$195-'Indicator Data'!Y17)/(S$195-S$194)*10)),1))</f>
        <v>7.7</v>
      </c>
      <c r="T14" s="97">
        <f>IF('Indicator Data'!Z17="No data","x",ROUND(IF('Indicator Data'!Z17&gt;T$195,0,IF('Indicator Data'!Z17&lt;T$194,10,(T$195-'Indicator Data'!Z17)/(T$195-T$194)*10)),1))</f>
        <v>0</v>
      </c>
      <c r="U14" s="97">
        <f>IF('Indicator Data'!AC17="No data","x",ROUND(IF('Indicator Data'!AC17&gt;U$195,0,IF('Indicator Data'!AC17&lt;U$194,10,(U$195-'Indicator Data'!AC17)/(U$195-U$194)*10)),1))</f>
        <v>1.9</v>
      </c>
      <c r="V14" s="97">
        <f>IF('Indicator Data'!AD17="No data","x",ROUND(IF('Indicator Data'!AD17&gt;V$195,10,IF('Indicator Data'!AD17&lt;V$194,0,10-(V$195-'Indicator Data'!AD17)/(V$195-V$194)*10)),1))</f>
        <v>0.2</v>
      </c>
      <c r="W14" s="98">
        <f t="shared" si="6"/>
        <v>2.5</v>
      </c>
      <c r="X14" s="99">
        <f t="shared" si="7"/>
        <v>1</v>
      </c>
      <c r="Y14" s="183"/>
    </row>
    <row r="15" spans="1:25" s="4" customFormat="1" x14ac:dyDescent="0.25">
      <c r="A15" s="131" t="s">
        <v>25</v>
      </c>
      <c r="B15" s="51" t="s">
        <v>24</v>
      </c>
      <c r="C15" s="97">
        <f>IF('Indicator Data'!AR18="No data","x",ROUND(IF('Indicator Data'!AR18&gt;C$195,0,IF('Indicator Data'!AR18&lt;C$194,10,(C$195-'Indicator Data'!AR18)/(C$195-C$194)*10)),1))</f>
        <v>3</v>
      </c>
      <c r="D15" s="98">
        <f t="shared" si="0"/>
        <v>3</v>
      </c>
      <c r="E15" s="97">
        <f>IF('Indicator Data'!AT18="No data","x",ROUND(IF('Indicator Data'!AT18&gt;E$195,0,IF('Indicator Data'!AT18&lt;E$194,10,(E$195-'Indicator Data'!AT18)/(E$195-E$194)*10)),1))</f>
        <v>7.2</v>
      </c>
      <c r="F15" s="97">
        <f>IF('Indicator Data'!AS18="No data","x",ROUND(IF('Indicator Data'!AS18&gt;F$195,0,IF('Indicator Data'!AS18&lt;F$194,10,(F$195-'Indicator Data'!AS18)/(F$195-F$194)*10)),1))</f>
        <v>6.4</v>
      </c>
      <c r="G15" s="98">
        <f t="shared" si="1"/>
        <v>6.8</v>
      </c>
      <c r="H15" s="99">
        <f t="shared" si="2"/>
        <v>4.9000000000000004</v>
      </c>
      <c r="I15" s="97">
        <f>IF('Indicator Data'!AV18="No data","x",ROUND(IF('Indicator Data'!AV18^2&gt;I$195,0,IF('Indicator Data'!AV18^2&lt;I$194,10,(I$195-'Indicator Data'!AV18^2)/(I$195-I$194)*10)),1))</f>
        <v>5.2</v>
      </c>
      <c r="J15" s="97">
        <f>IF(OR('Indicator Data'!AU18=0,'Indicator Data'!AU18="No data"),"x",ROUND(IF('Indicator Data'!AU18&gt;J$195,0,IF('Indicator Data'!AU18&lt;J$194,10,(J$195-'Indicator Data'!AU18)/(J$195-J$194)*10)),1))</f>
        <v>2.4</v>
      </c>
      <c r="K15" s="97">
        <f>IF('Indicator Data'!AW18="No data","x",ROUND(IF('Indicator Data'!AW18&gt;K$195,0,IF('Indicator Data'!AW18&lt;K$194,10,(K$195-'Indicator Data'!AW18)/(K$195-K$194)*10)),1))</f>
        <v>8.6</v>
      </c>
      <c r="L15" s="97">
        <f>IF('Indicator Data'!AX18="No data","x",ROUND(IF('Indicator Data'!AX18&gt;L$195,0,IF('Indicator Data'!AX18&lt;L$194,10,(L$195-'Indicator Data'!AX18)/(L$195-L$194)*10)),1))</f>
        <v>6.3</v>
      </c>
      <c r="M15" s="98">
        <f t="shared" si="3"/>
        <v>5.6</v>
      </c>
      <c r="N15" s="148">
        <f>IF('Indicator Data'!AY18="No data","x",'Indicator Data'!AY18/'Indicator Data'!BE18*100)</f>
        <v>18.437427978796958</v>
      </c>
      <c r="O15" s="97">
        <f t="shared" si="4"/>
        <v>8.1999999999999993</v>
      </c>
      <c r="P15" s="97">
        <f>IF('Indicator Data'!AZ18="No data","x",ROUND(IF('Indicator Data'!AZ18&gt;P$195,0,IF('Indicator Data'!AZ18&lt;P$194,10,(P$195-'Indicator Data'!AZ18)/(P$195-P$194)*10)),1))</f>
        <v>4.4000000000000004</v>
      </c>
      <c r="Q15" s="97">
        <f>IF('Indicator Data'!BA18="No data","x",ROUND(IF('Indicator Data'!BA18&gt;Q$195,0,IF('Indicator Data'!BA18&lt;Q$194,10,(Q$195-'Indicator Data'!BA18)/(Q$195-Q$194)*10)),1))</f>
        <v>2.6</v>
      </c>
      <c r="R15" s="98">
        <f t="shared" si="5"/>
        <v>5.0999999999999996</v>
      </c>
      <c r="S15" s="97">
        <f>IF('Indicator Data'!Y18="No data","x",ROUND(IF('Indicator Data'!Y18&gt;S$195,0,IF('Indicator Data'!Y18&lt;S$194,10,(S$195-'Indicator Data'!Y18)/(S$195-S$194)*10)),1))</f>
        <v>9.1</v>
      </c>
      <c r="T15" s="97">
        <f>IF('Indicator Data'!Z18="No data","x",ROUND(IF('Indicator Data'!Z18&gt;T$195,0,IF('Indicator Data'!Z18&lt;T$194,10,(T$195-'Indicator Data'!Z18)/(T$195-T$194)*10)),1))</f>
        <v>1.3</v>
      </c>
      <c r="U15" s="97">
        <f>IF('Indicator Data'!AC18="No data","x",ROUND(IF('Indicator Data'!AC18&gt;U$195,0,IF('Indicator Data'!AC18&lt;U$194,10,(U$195-'Indicator Data'!AC18)/(U$195-U$194)*10)),1))</f>
        <v>9.9</v>
      </c>
      <c r="V15" s="97">
        <f>IF('Indicator Data'!AD18="No data","x",ROUND(IF('Indicator Data'!AD18&gt;V$195,10,IF('Indicator Data'!AD18&lt;V$194,0,10-(V$195-'Indicator Data'!AD18)/(V$195-V$194)*10)),1))</f>
        <v>2</v>
      </c>
      <c r="W15" s="98">
        <f t="shared" si="6"/>
        <v>5.6</v>
      </c>
      <c r="X15" s="99">
        <f t="shared" si="7"/>
        <v>5.4</v>
      </c>
      <c r="Y15" s="183"/>
    </row>
    <row r="16" spans="1:25" s="4" customFormat="1" x14ac:dyDescent="0.25">
      <c r="A16" s="131" t="s">
        <v>27</v>
      </c>
      <c r="B16" s="51" t="s">
        <v>26</v>
      </c>
      <c r="C16" s="97">
        <f>IF('Indicator Data'!AR19="No data","x",ROUND(IF('Indicator Data'!AR19&gt;C$195,0,IF('Indicator Data'!AR19&lt;C$194,10,(C$195-'Indicator Data'!AR19)/(C$195-C$194)*10)),1))</f>
        <v>2.8</v>
      </c>
      <c r="D16" s="98">
        <f t="shared" si="0"/>
        <v>2.8</v>
      </c>
      <c r="E16" s="97">
        <f>IF('Indicator Data'!AT19="No data","x",ROUND(IF('Indicator Data'!AT19&gt;E$195,0,IF('Indicator Data'!AT19&lt;E$194,10,(E$195-'Indicator Data'!AT19)/(E$195-E$194)*10)),1))</f>
        <v>3.2</v>
      </c>
      <c r="F16" s="97">
        <f>IF('Indicator Data'!AS19="No data","x",ROUND(IF('Indicator Data'!AS19&gt;F$195,0,IF('Indicator Data'!AS19&lt;F$194,10,(F$195-'Indicator Data'!AS19)/(F$195-F$194)*10)),1))</f>
        <v>2.8</v>
      </c>
      <c r="G16" s="98">
        <f t="shared" si="1"/>
        <v>3</v>
      </c>
      <c r="H16" s="99">
        <f t="shared" si="2"/>
        <v>2.9</v>
      </c>
      <c r="I16" s="97" t="str">
        <f>IF('Indicator Data'!AV19="No data","x",ROUND(IF('Indicator Data'!AV19^2&gt;I$195,0,IF('Indicator Data'!AV19^2&lt;I$194,10,(I$195-'Indicator Data'!AV19^2)/(I$195-I$194)*10)),1))</f>
        <v>x</v>
      </c>
      <c r="J16" s="97">
        <f>IF(OR('Indicator Data'!AU19=0,'Indicator Data'!AU19="No data"),"x",ROUND(IF('Indicator Data'!AU19&gt;J$195,0,IF('Indicator Data'!AU19&lt;J$194,10,(J$195-'Indicator Data'!AU19)/(J$195-J$194)*10)),1))</f>
        <v>0</v>
      </c>
      <c r="K16" s="97">
        <f>IF('Indicator Data'!AW19="No data","x",ROUND(IF('Indicator Data'!AW19&gt;K$195,0,IF('Indicator Data'!AW19&lt;K$194,10,(K$195-'Indicator Data'!AW19)/(K$195-K$194)*10)),1))</f>
        <v>2.4</v>
      </c>
      <c r="L16" s="97">
        <f>IF('Indicator Data'!AX19="No data","x",ROUND(IF('Indicator Data'!AX19&gt;L$195,0,IF('Indicator Data'!AX19&lt;L$194,10,(L$195-'Indicator Data'!AX19)/(L$195-L$194)*10)),1))</f>
        <v>4.4000000000000004</v>
      </c>
      <c r="M16" s="98">
        <f t="shared" si="3"/>
        <v>2.2999999999999998</v>
      </c>
      <c r="N16" s="148">
        <f>IF('Indicator Data'!AY19="No data","x",'Indicator Data'!AY19/'Indicator Data'!BE19*100)</f>
        <v>418.60465116279073</v>
      </c>
      <c r="O16" s="97">
        <f t="shared" si="4"/>
        <v>0</v>
      </c>
      <c r="P16" s="97">
        <f>IF('Indicator Data'!AZ19="No data","x",ROUND(IF('Indicator Data'!AZ19&gt;P$195,0,IF('Indicator Data'!AZ19&lt;P$194,10,(P$195-'Indicator Data'!AZ19)/(P$195-P$194)*10)),1))</f>
        <v>0.4</v>
      </c>
      <c r="Q16" s="97">
        <f>IF('Indicator Data'!BA19="No data","x",ROUND(IF('Indicator Data'!BA19&gt;Q$195,0,IF('Indicator Data'!BA19&lt;Q$194,10,(Q$195-'Indicator Data'!BA19)/(Q$195-Q$194)*10)),1))</f>
        <v>0.1</v>
      </c>
      <c r="R16" s="98">
        <f t="shared" si="5"/>
        <v>0.2</v>
      </c>
      <c r="S16" s="97">
        <f>IF('Indicator Data'!Y19="No data","x",ROUND(IF('Indicator Data'!Y19&gt;S$195,0,IF('Indicator Data'!Y19&lt;S$194,10,(S$195-'Indicator Data'!Y19)/(S$195-S$194)*10)),1))</f>
        <v>5.5</v>
      </c>
      <c r="T16" s="97">
        <f>IF('Indicator Data'!Z19="No data","x",ROUND(IF('Indicator Data'!Z19&gt;T$195,0,IF('Indicator Data'!Z19&lt;T$194,10,(T$195-'Indicator Data'!Z19)/(T$195-T$194)*10)),1))</f>
        <v>1.8</v>
      </c>
      <c r="U16" s="97">
        <f>IF('Indicator Data'!AC19="No data","x",ROUND(IF('Indicator Data'!AC19&gt;U$195,0,IF('Indicator Data'!AC19&lt;U$194,10,(U$195-'Indicator Data'!AC19)/(U$195-U$194)*10)),1))</f>
        <v>6</v>
      </c>
      <c r="V16" s="97">
        <f>IF('Indicator Data'!AD19="No data","x",ROUND(IF('Indicator Data'!AD19&gt;V$195,10,IF('Indicator Data'!AD19&lt;V$194,0,10-(V$195-'Indicator Data'!AD19)/(V$195-V$194)*10)),1))</f>
        <v>0.3</v>
      </c>
      <c r="W16" s="98">
        <f t="shared" si="6"/>
        <v>3.4</v>
      </c>
      <c r="X16" s="99">
        <f t="shared" si="7"/>
        <v>2</v>
      </c>
      <c r="Y16" s="183"/>
    </row>
    <row r="17" spans="1:25" s="4" customFormat="1" x14ac:dyDescent="0.25">
      <c r="A17" s="131" t="s">
        <v>29</v>
      </c>
      <c r="B17" s="51" t="s">
        <v>28</v>
      </c>
      <c r="C17" s="97">
        <f>IF('Indicator Data'!AR20="No data","x",ROUND(IF('Indicator Data'!AR20&gt;C$195,0,IF('Indicator Data'!AR20&lt;C$194,10,(C$195-'Indicator Data'!AR20)/(C$195-C$194)*10)),1))</f>
        <v>2.8</v>
      </c>
      <c r="D17" s="98">
        <f t="shared" si="0"/>
        <v>2.8</v>
      </c>
      <c r="E17" s="97">
        <f>IF('Indicator Data'!AT20="No data","x",ROUND(IF('Indicator Data'!AT20&gt;E$195,0,IF('Indicator Data'!AT20&lt;E$194,10,(E$195-'Indicator Data'!AT20)/(E$195-E$194)*10)),1))</f>
        <v>5.6</v>
      </c>
      <c r="F17" s="97">
        <f>IF('Indicator Data'!AS20="No data","x",ROUND(IF('Indicator Data'!AS20&gt;F$195,0,IF('Indicator Data'!AS20&lt;F$194,10,(F$195-'Indicator Data'!AS20)/(F$195-F$194)*10)),1))</f>
        <v>6</v>
      </c>
      <c r="G17" s="98">
        <f t="shared" si="1"/>
        <v>5.8</v>
      </c>
      <c r="H17" s="99">
        <f t="shared" si="2"/>
        <v>4.3</v>
      </c>
      <c r="I17" s="97">
        <f>IF('Indicator Data'!AV20="No data","x",ROUND(IF('Indicator Data'!AV20^2&gt;I$195,0,IF('Indicator Data'!AV20^2&lt;I$194,10,(I$195-'Indicator Data'!AV20^2)/(I$195-I$194)*10)),1))</f>
        <v>0.1</v>
      </c>
      <c r="J17" s="97">
        <f>IF(OR('Indicator Data'!AU20=0,'Indicator Data'!AU20="No data"),"x",ROUND(IF('Indicator Data'!AU20&gt;J$195,0,IF('Indicator Data'!AU20&lt;J$194,10,(J$195-'Indicator Data'!AU20)/(J$195-J$194)*10)),1))</f>
        <v>0</v>
      </c>
      <c r="K17" s="97">
        <f>IF('Indicator Data'!AW20="No data","x",ROUND(IF('Indicator Data'!AW20&gt;K$195,0,IF('Indicator Data'!AW20&lt;K$194,10,(K$195-'Indicator Data'!AW20)/(K$195-K$194)*10)),1))</f>
        <v>3.8</v>
      </c>
      <c r="L17" s="97">
        <f>IF('Indicator Data'!AX20="No data","x",ROUND(IF('Indicator Data'!AX20&gt;L$195,0,IF('Indicator Data'!AX20&lt;L$194,10,(L$195-'Indicator Data'!AX20)/(L$195-L$194)*10)),1))</f>
        <v>3.9</v>
      </c>
      <c r="M17" s="98">
        <f t="shared" si="3"/>
        <v>2</v>
      </c>
      <c r="N17" s="148">
        <f>IF('Indicator Data'!AY20="No data","x",'Indicator Data'!AY20/'Indicator Data'!BE20*100)</f>
        <v>98.565866640382438</v>
      </c>
      <c r="O17" s="97">
        <f t="shared" si="4"/>
        <v>0.1</v>
      </c>
      <c r="P17" s="97">
        <f>IF('Indicator Data'!AZ20="No data","x",ROUND(IF('Indicator Data'!AZ20&gt;P$195,0,IF('Indicator Data'!AZ20&lt;P$194,10,(P$195-'Indicator Data'!AZ20)/(P$195-P$194)*10)),1))</f>
        <v>0.6</v>
      </c>
      <c r="Q17" s="97">
        <f>IF('Indicator Data'!BA20="No data","x",ROUND(IF('Indicator Data'!BA20&gt;Q$195,0,IF('Indicator Data'!BA20&lt;Q$194,10,(Q$195-'Indicator Data'!BA20)/(Q$195-Q$194)*10)),1))</f>
        <v>0.1</v>
      </c>
      <c r="R17" s="98">
        <f t="shared" si="5"/>
        <v>0.3</v>
      </c>
      <c r="S17" s="97">
        <f>IF('Indicator Data'!Y20="No data","x",ROUND(IF('Indicator Data'!Y20&gt;S$195,0,IF('Indicator Data'!Y20&lt;S$194,10,(S$195-'Indicator Data'!Y20)/(S$195-S$194)*10)),1))</f>
        <v>0.2</v>
      </c>
      <c r="T17" s="97">
        <f>IF('Indicator Data'!Z20="No data","x",ROUND(IF('Indicator Data'!Z20&gt;T$195,0,IF('Indicator Data'!Z20&lt;T$194,10,(T$195-'Indicator Data'!Z20)/(T$195-T$194)*10)),1))</f>
        <v>0.3</v>
      </c>
      <c r="U17" s="97">
        <f>IF('Indicator Data'!AC20="No data","x",ROUND(IF('Indicator Data'!AC20&gt;U$195,0,IF('Indicator Data'!AC20&lt;U$194,10,(U$195-'Indicator Data'!AC20)/(U$195-U$194)*10)),1))</f>
        <v>6.5</v>
      </c>
      <c r="V17" s="97">
        <f>IF('Indicator Data'!AD20="No data","x",ROUND(IF('Indicator Data'!AD20&gt;V$195,10,IF('Indicator Data'!AD20&lt;V$194,0,10-(V$195-'Indicator Data'!AD20)/(V$195-V$194)*10)),1))</f>
        <v>0</v>
      </c>
      <c r="W17" s="98">
        <f t="shared" si="6"/>
        <v>1.8</v>
      </c>
      <c r="X17" s="99">
        <f t="shared" si="7"/>
        <v>1.4</v>
      </c>
      <c r="Y17" s="183"/>
    </row>
    <row r="18" spans="1:25" s="4" customFormat="1" x14ac:dyDescent="0.25">
      <c r="A18" s="131" t="s">
        <v>31</v>
      </c>
      <c r="B18" s="51" t="s">
        <v>30</v>
      </c>
      <c r="C18" s="97" t="str">
        <f>IF('Indicator Data'!AR21="No data","x",ROUND(IF('Indicator Data'!AR21&gt;C$195,0,IF('Indicator Data'!AR21&lt;C$194,10,(C$195-'Indicator Data'!AR21)/(C$195-C$194)*10)),1))</f>
        <v>x</v>
      </c>
      <c r="D18" s="98" t="str">
        <f t="shared" si="0"/>
        <v>x</v>
      </c>
      <c r="E18" s="97">
        <f>IF('Indicator Data'!AT21="No data","x",ROUND(IF('Indicator Data'!AT21&gt;E$195,0,IF('Indicator Data'!AT21&lt;E$194,10,(E$195-'Indicator Data'!AT21)/(E$195-E$194)*10)),1))</f>
        <v>2.5</v>
      </c>
      <c r="F18" s="97">
        <f>IF('Indicator Data'!AS21="No data","x",ROUND(IF('Indicator Data'!AS21&gt;F$195,0,IF('Indicator Data'!AS21&lt;F$194,10,(F$195-'Indicator Data'!AS21)/(F$195-F$194)*10)),1))</f>
        <v>2.2999999999999998</v>
      </c>
      <c r="G18" s="98">
        <f t="shared" si="1"/>
        <v>2.4</v>
      </c>
      <c r="H18" s="99">
        <f t="shared" si="2"/>
        <v>2.4</v>
      </c>
      <c r="I18" s="97" t="str">
        <f>IF('Indicator Data'!AV21="No data","x",ROUND(IF('Indicator Data'!AV21^2&gt;I$195,0,IF('Indicator Data'!AV21^2&lt;I$194,10,(I$195-'Indicator Data'!AV21^2)/(I$195-I$194)*10)),1))</f>
        <v>x</v>
      </c>
      <c r="J18" s="97">
        <f>IF(OR('Indicator Data'!AU21=0,'Indicator Data'!AU21="No data"),"x",ROUND(IF('Indicator Data'!AU21&gt;J$195,0,IF('Indicator Data'!AU21&lt;J$194,10,(J$195-'Indicator Data'!AU21)/(J$195-J$194)*10)),1))</f>
        <v>0</v>
      </c>
      <c r="K18" s="97">
        <f>IF('Indicator Data'!AW21="No data","x",ROUND(IF('Indicator Data'!AW21&gt;K$195,0,IF('Indicator Data'!AW21&lt;K$194,10,(K$195-'Indicator Data'!AW21)/(K$195-K$194)*10)),1))</f>
        <v>1.5</v>
      </c>
      <c r="L18" s="97">
        <f>IF('Indicator Data'!AX21="No data","x",ROUND(IF('Indicator Data'!AX21&gt;L$195,0,IF('Indicator Data'!AX21&lt;L$194,10,(L$195-'Indicator Data'!AX21)/(L$195-L$194)*10)),1))</f>
        <v>4.5999999999999996</v>
      </c>
      <c r="M18" s="98">
        <f t="shared" si="3"/>
        <v>2</v>
      </c>
      <c r="N18" s="148">
        <f>IF('Indicator Data'!AY21="No data","x",'Indicator Data'!AY21/'Indicator Data'!BE21*100)</f>
        <v>495.37648612945839</v>
      </c>
      <c r="O18" s="97">
        <f t="shared" si="4"/>
        <v>0</v>
      </c>
      <c r="P18" s="97">
        <f>IF('Indicator Data'!AZ21="No data","x",ROUND(IF('Indicator Data'!AZ21&gt;P$195,0,IF('Indicator Data'!AZ21&lt;P$194,10,(P$195-'Indicator Data'!AZ21)/(P$195-P$194)*10)),1))</f>
        <v>0.1</v>
      </c>
      <c r="Q18" s="97">
        <f>IF('Indicator Data'!BA21="No data","x",ROUND(IF('Indicator Data'!BA21&gt;Q$195,0,IF('Indicator Data'!BA21&lt;Q$194,10,(Q$195-'Indicator Data'!BA21)/(Q$195-Q$194)*10)),1))</f>
        <v>0</v>
      </c>
      <c r="R18" s="98">
        <f t="shared" si="5"/>
        <v>0</v>
      </c>
      <c r="S18" s="97">
        <f>IF('Indicator Data'!Y21="No data","x",ROUND(IF('Indicator Data'!Y21&gt;S$195,0,IF('Indicator Data'!Y21&lt;S$194,10,(S$195-'Indicator Data'!Y21)/(S$195-S$194)*10)),1))</f>
        <v>0</v>
      </c>
      <c r="T18" s="97">
        <f>IF('Indicator Data'!Z21="No data","x",ROUND(IF('Indicator Data'!Z21&gt;T$195,0,IF('Indicator Data'!Z21&lt;T$194,10,(T$195-'Indicator Data'!Z21)/(T$195-T$194)*10)),1))</f>
        <v>0.8</v>
      </c>
      <c r="U18" s="97">
        <f>IF('Indicator Data'!AC21="No data","x",ROUND(IF('Indicator Data'!AC21&gt;U$195,0,IF('Indicator Data'!AC21&lt;U$194,10,(U$195-'Indicator Data'!AC21)/(U$195-U$194)*10)),1))</f>
        <v>0</v>
      </c>
      <c r="V18" s="97">
        <f>IF('Indicator Data'!AD21="No data","x",ROUND(IF('Indicator Data'!AD21&gt;V$195,10,IF('Indicator Data'!AD21&lt;V$194,0,10-(V$195-'Indicator Data'!AD21)/(V$195-V$194)*10)),1))</f>
        <v>0.1</v>
      </c>
      <c r="W18" s="98">
        <f t="shared" si="6"/>
        <v>0.2</v>
      </c>
      <c r="X18" s="99">
        <f t="shared" si="7"/>
        <v>0.7</v>
      </c>
      <c r="Y18" s="183"/>
    </row>
    <row r="19" spans="1:25" s="4" customFormat="1" x14ac:dyDescent="0.25">
      <c r="A19" s="131" t="s">
        <v>33</v>
      </c>
      <c r="B19" s="51" t="s">
        <v>32</v>
      </c>
      <c r="C19" s="97" t="str">
        <f>IF('Indicator Data'!AR22="No data","x",ROUND(IF('Indicator Data'!AR22&gt;C$195,0,IF('Indicator Data'!AR22&lt;C$194,10,(C$195-'Indicator Data'!AR22)/(C$195-C$194)*10)),1))</f>
        <v>x</v>
      </c>
      <c r="D19" s="98" t="str">
        <f t="shared" si="0"/>
        <v>x</v>
      </c>
      <c r="E19" s="97" t="str">
        <f>IF('Indicator Data'!AT22="No data","x",ROUND(IF('Indicator Data'!AT22&gt;E$195,0,IF('Indicator Data'!AT22&lt;E$194,10,(E$195-'Indicator Data'!AT22)/(E$195-E$194)*10)),1))</f>
        <v>x</v>
      </c>
      <c r="F19" s="97">
        <f>IF('Indicator Data'!AS22="No data","x",ROUND(IF('Indicator Data'!AS22&gt;F$195,0,IF('Indicator Data'!AS22&lt;F$194,10,(F$195-'Indicator Data'!AS22)/(F$195-F$194)*10)),1))</f>
        <v>6.4</v>
      </c>
      <c r="G19" s="98">
        <f t="shared" si="1"/>
        <v>6.4</v>
      </c>
      <c r="H19" s="99">
        <f t="shared" si="2"/>
        <v>6.4</v>
      </c>
      <c r="I19" s="97">
        <f>IF('Indicator Data'!AV22="No data","x",ROUND(IF('Indicator Data'!AV22^2&gt;I$195,0,IF('Indicator Data'!AV22^2&lt;I$194,10,(I$195-'Indicator Data'!AV22^2)/(I$195-I$194)*10)),1))</f>
        <v>3.5</v>
      </c>
      <c r="J19" s="97">
        <f>IF(OR('Indicator Data'!AU22=0,'Indicator Data'!AU22="No data"),"x",ROUND(IF('Indicator Data'!AU22&gt;J$195,0,IF('Indicator Data'!AU22&lt;J$194,10,(J$195-'Indicator Data'!AU22)/(J$195-J$194)*10)),1))</f>
        <v>0.8</v>
      </c>
      <c r="K19" s="97">
        <f>IF('Indicator Data'!AW22="No data","x",ROUND(IF('Indicator Data'!AW22&gt;K$195,0,IF('Indicator Data'!AW22&lt;K$194,10,(K$195-'Indicator Data'!AW22)/(K$195-K$194)*10)),1))</f>
        <v>5.8</v>
      </c>
      <c r="L19" s="97">
        <f>IF('Indicator Data'!AX22="No data","x",ROUND(IF('Indicator Data'!AX22&gt;L$195,0,IF('Indicator Data'!AX22&lt;L$194,10,(L$195-'Indicator Data'!AX22)/(L$195-L$194)*10)),1))</f>
        <v>7</v>
      </c>
      <c r="M19" s="98">
        <f t="shared" si="3"/>
        <v>4.3</v>
      </c>
      <c r="N19" s="148">
        <f>IF('Indicator Data'!AY22="No data","x",'Indicator Data'!AY22/'Indicator Data'!BE22*100)</f>
        <v>26.3042525208242</v>
      </c>
      <c r="O19" s="97">
        <f t="shared" si="4"/>
        <v>7.4</v>
      </c>
      <c r="P19" s="97">
        <f>IF('Indicator Data'!AZ22="No data","x",ROUND(IF('Indicator Data'!AZ22&gt;P$195,0,IF('Indicator Data'!AZ22&lt;P$194,10,(P$195-'Indicator Data'!AZ22)/(P$195-P$194)*10)),1))</f>
        <v>1.1000000000000001</v>
      </c>
      <c r="Q19" s="97">
        <f>IF('Indicator Data'!BA22="No data","x",ROUND(IF('Indicator Data'!BA22&gt;Q$195,0,IF('Indicator Data'!BA22&lt;Q$194,10,(Q$195-'Indicator Data'!BA22)/(Q$195-Q$194)*10)),1))</f>
        <v>0.1</v>
      </c>
      <c r="R19" s="98">
        <f t="shared" si="5"/>
        <v>2.9</v>
      </c>
      <c r="S19" s="97">
        <f>IF('Indicator Data'!Y22="No data","x",ROUND(IF('Indicator Data'!Y22&gt;S$195,0,IF('Indicator Data'!Y22&lt;S$194,10,(S$195-'Indicator Data'!Y22)/(S$195-S$194)*10)),1))</f>
        <v>7.9</v>
      </c>
      <c r="T19" s="97">
        <f>IF('Indicator Data'!Z22="No data","x",ROUND(IF('Indicator Data'!Z22&gt;T$195,0,IF('Indicator Data'!Z22&lt;T$194,10,(T$195-'Indicator Data'!Z22)/(T$195-T$194)*10)),1))</f>
        <v>1</v>
      </c>
      <c r="U19" s="97">
        <f>IF('Indicator Data'!AC22="No data","x",ROUND(IF('Indicator Data'!AC22&gt;U$195,0,IF('Indicator Data'!AC22&lt;U$194,10,(U$195-'Indicator Data'!AC22)/(U$195-U$194)*10)),1))</f>
        <v>8.4</v>
      </c>
      <c r="V19" s="97">
        <f>IF('Indicator Data'!AD22="No data","x",ROUND(IF('Indicator Data'!AD22&gt;V$195,10,IF('Indicator Data'!AD22&lt;V$194,0,10-(V$195-'Indicator Data'!AD22)/(V$195-V$194)*10)),1))</f>
        <v>0.3</v>
      </c>
      <c r="W19" s="98">
        <f t="shared" si="6"/>
        <v>4.4000000000000004</v>
      </c>
      <c r="X19" s="99">
        <f t="shared" si="7"/>
        <v>3.9</v>
      </c>
      <c r="Y19" s="183"/>
    </row>
    <row r="20" spans="1:25" s="4" customFormat="1" x14ac:dyDescent="0.25">
      <c r="A20" s="131" t="s">
        <v>35</v>
      </c>
      <c r="B20" s="51" t="s">
        <v>34</v>
      </c>
      <c r="C20" s="97">
        <f>IF('Indicator Data'!AR23="No data","x",ROUND(IF('Indicator Data'!AR23&gt;C$195,0,IF('Indicator Data'!AR23&lt;C$194,10,(C$195-'Indicator Data'!AR23)/(C$195-C$194)*10)),1))</f>
        <v>5.5</v>
      </c>
      <c r="D20" s="98">
        <f t="shared" si="0"/>
        <v>5.5</v>
      </c>
      <c r="E20" s="97">
        <f>IF('Indicator Data'!AT23="No data","x",ROUND(IF('Indicator Data'!AT23&gt;E$195,0,IF('Indicator Data'!AT23&lt;E$194,10,(E$195-'Indicator Data'!AT23)/(E$195-E$194)*10)),1))</f>
        <v>6.1</v>
      </c>
      <c r="F20" s="97">
        <f>IF('Indicator Data'!AS23="No data","x",ROUND(IF('Indicator Data'!AS23&gt;F$195,0,IF('Indicator Data'!AS23&lt;F$194,10,(F$195-'Indicator Data'!AS23)/(F$195-F$194)*10)),1))</f>
        <v>6.1</v>
      </c>
      <c r="G20" s="98">
        <f t="shared" si="1"/>
        <v>6.1</v>
      </c>
      <c r="H20" s="99">
        <f t="shared" si="2"/>
        <v>5.8</v>
      </c>
      <c r="I20" s="97">
        <f>IF('Indicator Data'!AV23="No data","x",ROUND(IF('Indicator Data'!AV23^2&gt;I$195,0,IF('Indicator Data'!AV23^2&lt;I$194,10,(I$195-'Indicator Data'!AV23^2)/(I$195-I$194)*10)),1))</f>
        <v>9.4</v>
      </c>
      <c r="J20" s="97">
        <f>IF(OR('Indicator Data'!AU23=0,'Indicator Data'!AU23="No data"),"x",ROUND(IF('Indicator Data'!AU23&gt;J$195,0,IF('Indicator Data'!AU23&lt;J$194,10,(J$195-'Indicator Data'!AU23)/(J$195-J$194)*10)),1))</f>
        <v>5.9</v>
      </c>
      <c r="K20" s="97">
        <f>IF('Indicator Data'!AW23="No data","x",ROUND(IF('Indicator Data'!AW23&gt;K$195,0,IF('Indicator Data'!AW23&lt;K$194,10,(K$195-'Indicator Data'!AW23)/(K$195-K$194)*10)),1))</f>
        <v>9.3000000000000007</v>
      </c>
      <c r="L20" s="97">
        <f>IF('Indicator Data'!AX23="No data","x",ROUND(IF('Indicator Data'!AX23&gt;L$195,0,IF('Indicator Data'!AX23&lt;L$194,10,(L$195-'Indicator Data'!AX23)/(L$195-L$194)*10)),1))</f>
        <v>6.2</v>
      </c>
      <c r="M20" s="98">
        <f t="shared" si="3"/>
        <v>7.7</v>
      </c>
      <c r="N20" s="148">
        <f>IF('Indicator Data'!AY23="No data","x",'Indicator Data'!AY23/'Indicator Data'!BE23*100)</f>
        <v>11.528910961333807</v>
      </c>
      <c r="O20" s="97">
        <f t="shared" si="4"/>
        <v>8.9</v>
      </c>
      <c r="P20" s="97">
        <f>IF('Indicator Data'!AZ23="No data","x",ROUND(IF('Indicator Data'!AZ23&gt;P$195,0,IF('Indicator Data'!AZ23&lt;P$194,10,(P$195-'Indicator Data'!AZ23)/(P$195-P$194)*10)),1))</f>
        <v>8.9</v>
      </c>
      <c r="Q20" s="97">
        <f>IF('Indicator Data'!BA23="No data","x",ROUND(IF('Indicator Data'!BA23&gt;Q$195,0,IF('Indicator Data'!BA23&lt;Q$194,10,(Q$195-'Indicator Data'!BA23)/(Q$195-Q$194)*10)),1))</f>
        <v>4.4000000000000004</v>
      </c>
      <c r="R20" s="98">
        <f t="shared" si="5"/>
        <v>7.4</v>
      </c>
      <c r="S20" s="97">
        <f>IF('Indicator Data'!Y23="No data","x",ROUND(IF('Indicator Data'!Y23&gt;S$195,0,IF('Indicator Data'!Y23&lt;S$194,10,(S$195-'Indicator Data'!Y23)/(S$195-S$194)*10)),1))</f>
        <v>9.6</v>
      </c>
      <c r="T20" s="97">
        <f>IF('Indicator Data'!Z23="No data","x",ROUND(IF('Indicator Data'!Z23&gt;T$195,0,IF('Indicator Data'!Z23&lt;T$194,10,(T$195-'Indicator Data'!Z23)/(T$195-T$194)*10)),1))</f>
        <v>6.4</v>
      </c>
      <c r="U20" s="97">
        <f>IF('Indicator Data'!AC23="No data","x",ROUND(IF('Indicator Data'!AC23&gt;U$195,0,IF('Indicator Data'!AC23&lt;U$194,10,(U$195-'Indicator Data'!AC23)/(U$195-U$194)*10)),1))</f>
        <v>9.9</v>
      </c>
      <c r="V20" s="97">
        <f>IF('Indicator Data'!AD23="No data","x",ROUND(IF('Indicator Data'!AD23&gt;V$195,10,IF('Indicator Data'!AD23&lt;V$194,0,10-(V$195-'Indicator Data'!AD23)/(V$195-V$194)*10)),1))</f>
        <v>4.5</v>
      </c>
      <c r="W20" s="98">
        <f t="shared" si="6"/>
        <v>7.6</v>
      </c>
      <c r="X20" s="99">
        <f t="shared" si="7"/>
        <v>7.6</v>
      </c>
      <c r="Y20" s="183"/>
    </row>
    <row r="21" spans="1:25" s="4" customFormat="1" x14ac:dyDescent="0.25">
      <c r="A21" s="131" t="s">
        <v>37</v>
      </c>
      <c r="B21" s="51" t="s">
        <v>36</v>
      </c>
      <c r="C21" s="97">
        <f>IF('Indicator Data'!AR24="No data","x",ROUND(IF('Indicator Data'!AR24&gt;C$195,0,IF('Indicator Data'!AR24&lt;C$194,10,(C$195-'Indicator Data'!AR24)/(C$195-C$194)*10)),1))</f>
        <v>4.5</v>
      </c>
      <c r="D21" s="98">
        <f t="shared" si="0"/>
        <v>4.5</v>
      </c>
      <c r="E21" s="97">
        <f>IF('Indicator Data'!AT24="No data","x",ROUND(IF('Indicator Data'!AT24&gt;E$195,0,IF('Indicator Data'!AT24&lt;E$194,10,(E$195-'Indicator Data'!AT24)/(E$195-E$194)*10)),1))</f>
        <v>3.3</v>
      </c>
      <c r="F21" s="97">
        <f>IF('Indicator Data'!AS24="No data","x",ROUND(IF('Indicator Data'!AS24&gt;F$195,0,IF('Indicator Data'!AS24&lt;F$194,10,(F$195-'Indicator Data'!AS24)/(F$195-F$194)*10)),1))</f>
        <v>4</v>
      </c>
      <c r="G21" s="98">
        <f t="shared" si="1"/>
        <v>3.7</v>
      </c>
      <c r="H21" s="99">
        <f t="shared" si="2"/>
        <v>4.0999999999999996</v>
      </c>
      <c r="I21" s="97">
        <f>IF('Indicator Data'!AV24="No data","x",ROUND(IF('Indicator Data'!AV24^2&gt;I$195,0,IF('Indicator Data'!AV24^2&lt;I$194,10,(I$195-'Indicator Data'!AV24^2)/(I$195-I$194)*10)),1))</f>
        <v>6.5</v>
      </c>
      <c r="J21" s="97">
        <f>IF(OR('Indicator Data'!AU24=0,'Indicator Data'!AU24="No data"),"x",ROUND(IF('Indicator Data'!AU24&gt;J$195,0,IF('Indicator Data'!AU24&lt;J$194,10,(J$195-'Indicator Data'!AU24)/(J$195-J$194)*10)),1))</f>
        <v>0</v>
      </c>
      <c r="K21" s="97">
        <f>IF('Indicator Data'!AW24="No data","x",ROUND(IF('Indicator Data'!AW24&gt;K$195,0,IF('Indicator Data'!AW24&lt;K$194,10,(K$195-'Indicator Data'!AW24)/(K$195-K$194)*10)),1))</f>
        <v>6</v>
      </c>
      <c r="L21" s="97">
        <f>IF('Indicator Data'!AX24="No data","x",ROUND(IF('Indicator Data'!AX24&gt;L$195,0,IF('Indicator Data'!AX24&lt;L$194,10,(L$195-'Indicator Data'!AX24)/(L$195-L$194)*10)),1))</f>
        <v>5.7</v>
      </c>
      <c r="M21" s="98">
        <f t="shared" si="3"/>
        <v>4.5999999999999996</v>
      </c>
      <c r="N21" s="148">
        <f>IF('Indicator Data'!AY24="No data","x",'Indicator Data'!AY24/'Indicator Data'!BE24*100)</f>
        <v>4.1673178100744908</v>
      </c>
      <c r="O21" s="97">
        <f t="shared" si="4"/>
        <v>9.6999999999999993</v>
      </c>
      <c r="P21" s="97">
        <f>IF('Indicator Data'!AZ24="No data","x",ROUND(IF('Indicator Data'!AZ24&gt;P$195,0,IF('Indicator Data'!AZ24&lt;P$194,10,(P$195-'Indicator Data'!AZ24)/(P$195-P$194)*10)),1))</f>
        <v>5.5</v>
      </c>
      <c r="Q21" s="97">
        <f>IF('Indicator Data'!BA24="No data","x",ROUND(IF('Indicator Data'!BA24&gt;Q$195,0,IF('Indicator Data'!BA24&lt;Q$194,10,(Q$195-'Indicator Data'!BA24)/(Q$195-Q$194)*10)),1))</f>
        <v>0</v>
      </c>
      <c r="R21" s="98">
        <f t="shared" si="5"/>
        <v>5.0999999999999996</v>
      </c>
      <c r="S21" s="97">
        <f>IF('Indicator Data'!Y24="No data","x",ROUND(IF('Indicator Data'!Y24&gt;S$195,0,IF('Indicator Data'!Y24&lt;S$194,10,(S$195-'Indicator Data'!Y24)/(S$195-S$194)*10)),1))</f>
        <v>9</v>
      </c>
      <c r="T21" s="97">
        <f>IF('Indicator Data'!Z24="No data","x",ROUND(IF('Indicator Data'!Z24&gt;T$195,0,IF('Indicator Data'!Z24&lt;T$194,10,(T$195-'Indicator Data'!Z24)/(T$195-T$194)*10)),1))</f>
        <v>0.5</v>
      </c>
      <c r="U21" s="97">
        <f>IF('Indicator Data'!AC24="No data","x",ROUND(IF('Indicator Data'!AC24&gt;U$195,0,IF('Indicator Data'!AC24&lt;U$194,10,(U$195-'Indicator Data'!AC24)/(U$195-U$194)*10)),1))</f>
        <v>9.1999999999999993</v>
      </c>
      <c r="V21" s="97">
        <f>IF('Indicator Data'!AD24="No data","x",ROUND(IF('Indicator Data'!AD24&gt;V$195,10,IF('Indicator Data'!AD24&lt;V$194,0,10-(V$195-'Indicator Data'!AD24)/(V$195-V$194)*10)),1))</f>
        <v>1.6</v>
      </c>
      <c r="W21" s="98">
        <f t="shared" si="6"/>
        <v>5.0999999999999996</v>
      </c>
      <c r="X21" s="99">
        <f t="shared" si="7"/>
        <v>4.9000000000000004</v>
      </c>
      <c r="Y21" s="183"/>
    </row>
    <row r="22" spans="1:25" s="4" customFormat="1" x14ac:dyDescent="0.25">
      <c r="A22" s="131" t="s">
        <v>841</v>
      </c>
      <c r="B22" s="51" t="s">
        <v>38</v>
      </c>
      <c r="C22" s="97">
        <f>IF('Indicator Data'!AR25="No data","x",ROUND(IF('Indicator Data'!AR25&gt;C$195,0,IF('Indicator Data'!AR25&lt;C$194,10,(C$195-'Indicator Data'!AR25)/(C$195-C$194)*10)),1))</f>
        <v>5.6</v>
      </c>
      <c r="D22" s="98">
        <f t="shared" si="0"/>
        <v>5.6</v>
      </c>
      <c r="E22" s="97">
        <f>IF('Indicator Data'!AT25="No data","x",ROUND(IF('Indicator Data'!AT25&gt;E$195,0,IF('Indicator Data'!AT25&lt;E$194,10,(E$195-'Indicator Data'!AT25)/(E$195-E$194)*10)),1))</f>
        <v>6.7</v>
      </c>
      <c r="F22" s="97">
        <f>IF('Indicator Data'!AS25="No data","x",ROUND(IF('Indicator Data'!AS25&gt;F$195,0,IF('Indicator Data'!AS25&lt;F$194,10,(F$195-'Indicator Data'!AS25)/(F$195-F$194)*10)),1))</f>
        <v>6.1</v>
      </c>
      <c r="G22" s="98">
        <f t="shared" si="1"/>
        <v>6.4</v>
      </c>
      <c r="H22" s="99">
        <f t="shared" si="2"/>
        <v>6</v>
      </c>
      <c r="I22" s="97">
        <f>IF('Indicator Data'!AV25="No data","x",ROUND(IF('Indicator Data'!AV25^2&gt;I$195,0,IF('Indicator Data'!AV25^2&lt;I$194,10,(I$195-'Indicator Data'!AV25^2)/(I$195-I$194)*10)),1))</f>
        <v>1</v>
      </c>
      <c r="J22" s="97">
        <f>IF(OR('Indicator Data'!AU25=0,'Indicator Data'!AU25="No data"),"x",ROUND(IF('Indicator Data'!AU25&gt;J$195,0,IF('Indicator Data'!AU25&lt;J$194,10,(J$195-'Indicator Data'!AU25)/(J$195-J$194)*10)),1))</f>
        <v>0.7</v>
      </c>
      <c r="K22" s="97">
        <f>IF('Indicator Data'!AW25="No data","x",ROUND(IF('Indicator Data'!AW25&gt;K$195,0,IF('Indicator Data'!AW25&lt;K$194,10,(K$195-'Indicator Data'!AW25)/(K$195-K$194)*10)),1))</f>
        <v>5.5</v>
      </c>
      <c r="L22" s="97">
        <f>IF('Indicator Data'!AX25="No data","x",ROUND(IF('Indicator Data'!AX25&gt;L$195,0,IF('Indicator Data'!AX25&lt;L$194,10,(L$195-'Indicator Data'!AX25)/(L$195-L$194)*10)),1))</f>
        <v>5.6</v>
      </c>
      <c r="M22" s="98">
        <f t="shared" si="3"/>
        <v>3.2</v>
      </c>
      <c r="N22" s="148">
        <f>IF('Indicator Data'!AY25="No data","x",'Indicator Data'!AY25/'Indicator Data'!BE25*100)</f>
        <v>8.7695006000184623</v>
      </c>
      <c r="O22" s="97">
        <f t="shared" si="4"/>
        <v>9.1999999999999993</v>
      </c>
      <c r="P22" s="97">
        <f>IF('Indicator Data'!AZ25="No data","x",ROUND(IF('Indicator Data'!AZ25&gt;P$195,0,IF('Indicator Data'!AZ25&lt;P$194,10,(P$195-'Indicator Data'!AZ25)/(P$195-P$194)*10)),1))</f>
        <v>5.5</v>
      </c>
      <c r="Q22" s="97">
        <f>IF('Indicator Data'!BA25="No data","x",ROUND(IF('Indicator Data'!BA25&gt;Q$195,0,IF('Indicator Data'!BA25&lt;Q$194,10,(Q$195-'Indicator Data'!BA25)/(Q$195-Q$194)*10)),1))</f>
        <v>2</v>
      </c>
      <c r="R22" s="98">
        <f t="shared" si="5"/>
        <v>5.6</v>
      </c>
      <c r="S22" s="97">
        <f>IF('Indicator Data'!Y25="No data","x",ROUND(IF('Indicator Data'!Y25&gt;S$195,0,IF('Indicator Data'!Y25&lt;S$194,10,(S$195-'Indicator Data'!Y25)/(S$195-S$194)*10)),1))</f>
        <v>9</v>
      </c>
      <c r="T22" s="97">
        <f>IF('Indicator Data'!Z25="No data","x",ROUND(IF('Indicator Data'!Z25&gt;T$195,0,IF('Indicator Data'!Z25&lt;T$194,10,(T$195-'Indicator Data'!Z25)/(T$195-T$194)*10)),1))</f>
        <v>0</v>
      </c>
      <c r="U22" s="97">
        <f>IF('Indicator Data'!AC25="No data","x",ROUND(IF('Indicator Data'!AC25&gt;U$195,0,IF('Indicator Data'!AC25&lt;U$194,10,(U$195-'Indicator Data'!AC25)/(U$195-U$194)*10)),1))</f>
        <v>8.6999999999999993</v>
      </c>
      <c r="V22" s="97">
        <f>IF('Indicator Data'!AD25="No data","x",ROUND(IF('Indicator Data'!AD25&gt;V$195,10,IF('Indicator Data'!AD25&lt;V$194,0,10-(V$195-'Indicator Data'!AD25)/(V$195-V$194)*10)),1))</f>
        <v>2.2999999999999998</v>
      </c>
      <c r="W22" s="98">
        <f t="shared" si="6"/>
        <v>5</v>
      </c>
      <c r="X22" s="99">
        <f t="shared" si="7"/>
        <v>4.5999999999999996</v>
      </c>
      <c r="Y22" s="183"/>
    </row>
    <row r="23" spans="1:25" s="4" customFormat="1" x14ac:dyDescent="0.25">
      <c r="A23" s="131" t="s">
        <v>40</v>
      </c>
      <c r="B23" s="51" t="s">
        <v>39</v>
      </c>
      <c r="C23" s="97" t="str">
        <f>IF('Indicator Data'!AR26="No data","x",ROUND(IF('Indicator Data'!AR26&gt;C$195,0,IF('Indicator Data'!AR26&lt;C$194,10,(C$195-'Indicator Data'!AR26)/(C$195-C$194)*10)),1))</f>
        <v>x</v>
      </c>
      <c r="D23" s="98" t="str">
        <f t="shared" si="0"/>
        <v>x</v>
      </c>
      <c r="E23" s="97">
        <f>IF('Indicator Data'!AT26="No data","x",ROUND(IF('Indicator Data'!AT26&gt;E$195,0,IF('Indicator Data'!AT26&lt;E$194,10,(E$195-'Indicator Data'!AT26)/(E$195-E$194)*10)),1))</f>
        <v>6.2</v>
      </c>
      <c r="F23" s="97">
        <f>IF('Indicator Data'!AS26="No data","x",ROUND(IF('Indicator Data'!AS26&gt;F$195,0,IF('Indicator Data'!AS26&lt;F$194,10,(F$195-'Indicator Data'!AS26)/(F$195-F$194)*10)),1))</f>
        <v>5.9</v>
      </c>
      <c r="G23" s="98">
        <f t="shared" si="1"/>
        <v>6.1</v>
      </c>
      <c r="H23" s="99">
        <f t="shared" si="2"/>
        <v>6.1</v>
      </c>
      <c r="I23" s="97">
        <f>IF('Indicator Data'!AV26="No data","x",ROUND(IF('Indicator Data'!AV26^2&gt;I$195,0,IF('Indicator Data'!AV26^2&lt;I$194,10,(I$195-'Indicator Data'!AV26^2)/(I$195-I$194)*10)),1))</f>
        <v>0.3</v>
      </c>
      <c r="J23" s="97">
        <f>IF(OR('Indicator Data'!AU26=0,'Indicator Data'!AU26="No data"),"x",ROUND(IF('Indicator Data'!AU26&gt;J$195,0,IF('Indicator Data'!AU26&lt;J$194,10,(J$195-'Indicator Data'!AU26)/(J$195-J$194)*10)),1))</f>
        <v>0</v>
      </c>
      <c r="K23" s="97">
        <f>IF('Indicator Data'!AW26="No data","x",ROUND(IF('Indicator Data'!AW26&gt;K$195,0,IF('Indicator Data'!AW26&lt;K$194,10,(K$195-'Indicator Data'!AW26)/(K$195-K$194)*10)),1))</f>
        <v>3.5</v>
      </c>
      <c r="L23" s="97">
        <f>IF('Indicator Data'!AX26="No data","x",ROUND(IF('Indicator Data'!AX26&gt;L$195,0,IF('Indicator Data'!AX26&lt;L$194,10,(L$195-'Indicator Data'!AX26)/(L$195-L$194)*10)),1))</f>
        <v>5.7</v>
      </c>
      <c r="M23" s="98">
        <f t="shared" si="3"/>
        <v>2.4</v>
      </c>
      <c r="N23" s="148">
        <f>IF('Indicator Data'!AY26="No data","x",'Indicator Data'!AY26/'Indicator Data'!BE26*100)</f>
        <v>74.509803921568633</v>
      </c>
      <c r="O23" s="97">
        <f t="shared" si="4"/>
        <v>2.6</v>
      </c>
      <c r="P23" s="97">
        <f>IF('Indicator Data'!AZ26="No data","x",ROUND(IF('Indicator Data'!AZ26&gt;P$195,0,IF('Indicator Data'!AZ26&lt;P$194,10,(P$195-'Indicator Data'!AZ26)/(P$195-P$194)*10)),1))</f>
        <v>0.6</v>
      </c>
      <c r="Q23" s="97">
        <f>IF('Indicator Data'!BA26="No data","x",ROUND(IF('Indicator Data'!BA26&gt;Q$195,0,IF('Indicator Data'!BA26&lt;Q$194,10,(Q$195-'Indicator Data'!BA26)/(Q$195-Q$194)*10)),1))</f>
        <v>0</v>
      </c>
      <c r="R23" s="98">
        <f t="shared" si="5"/>
        <v>1.1000000000000001</v>
      </c>
      <c r="S23" s="97">
        <f>IF('Indicator Data'!Y26="No data","x",ROUND(IF('Indicator Data'!Y26&gt;S$195,0,IF('Indicator Data'!Y26&lt;S$194,10,(S$195-'Indicator Data'!Y26)/(S$195-S$194)*10)),1))</f>
        <v>5.2</v>
      </c>
      <c r="T23" s="97">
        <f>IF('Indicator Data'!Z26="No data","x",ROUND(IF('Indicator Data'!Z26&gt;T$195,0,IF('Indicator Data'!Z26&lt;T$194,10,(T$195-'Indicator Data'!Z26)/(T$195-T$194)*10)),1))</f>
        <v>4.0999999999999996</v>
      </c>
      <c r="U23" s="97">
        <f>IF('Indicator Data'!AC26="No data","x",ROUND(IF('Indicator Data'!AC26&gt;U$195,0,IF('Indicator Data'!AC26&lt;U$194,10,(U$195-'Indicator Data'!AC26)/(U$195-U$194)*10)),1))</f>
        <v>6.4</v>
      </c>
      <c r="V23" s="97">
        <f>IF('Indicator Data'!AD26="No data","x",ROUND(IF('Indicator Data'!AD26&gt;V$195,10,IF('Indicator Data'!AD26&lt;V$194,0,10-(V$195-'Indicator Data'!AD26)/(V$195-V$194)*10)),1))</f>
        <v>0.1</v>
      </c>
      <c r="W23" s="98">
        <f t="shared" si="6"/>
        <v>4</v>
      </c>
      <c r="X23" s="99">
        <f t="shared" si="7"/>
        <v>2.5</v>
      </c>
      <c r="Y23" s="183"/>
    </row>
    <row r="24" spans="1:25" s="4" customFormat="1" x14ac:dyDescent="0.25">
      <c r="A24" s="131" t="s">
        <v>42</v>
      </c>
      <c r="B24" s="51" t="s">
        <v>41</v>
      </c>
      <c r="C24" s="97">
        <f>IF('Indicator Data'!AR27="No data","x",ROUND(IF('Indicator Data'!AR27&gt;C$195,0,IF('Indicator Data'!AR27&lt;C$194,10,(C$195-'Indicator Data'!AR27)/(C$195-C$194)*10)),1))</f>
        <v>5.6</v>
      </c>
      <c r="D24" s="98">
        <f t="shared" si="0"/>
        <v>5.6</v>
      </c>
      <c r="E24" s="97">
        <f>IF('Indicator Data'!AT27="No data","x",ROUND(IF('Indicator Data'!AT27&gt;E$195,0,IF('Indicator Data'!AT27&lt;E$194,10,(E$195-'Indicator Data'!AT27)/(E$195-E$194)*10)),1))</f>
        <v>3.9</v>
      </c>
      <c r="F24" s="97">
        <f>IF('Indicator Data'!AS27="No data","x",ROUND(IF('Indicator Data'!AS27&gt;F$195,0,IF('Indicator Data'!AS27&lt;F$194,10,(F$195-'Indicator Data'!AS27)/(F$195-F$194)*10)),1))</f>
        <v>4</v>
      </c>
      <c r="G24" s="98">
        <f t="shared" si="1"/>
        <v>4</v>
      </c>
      <c r="H24" s="99">
        <f t="shared" si="2"/>
        <v>4.8</v>
      </c>
      <c r="I24" s="97">
        <f>IF('Indicator Data'!AV27="No data","x",ROUND(IF('Indicator Data'!AV27^2&gt;I$195,0,IF('Indicator Data'!AV27^2&lt;I$194,10,(I$195-'Indicator Data'!AV27^2)/(I$195-I$194)*10)),1))</f>
        <v>2.4</v>
      </c>
      <c r="J24" s="97">
        <f>IF(OR('Indicator Data'!AU27=0,'Indicator Data'!AU27="No data"),"x",ROUND(IF('Indicator Data'!AU27&gt;J$195,0,IF('Indicator Data'!AU27&lt;J$194,10,(J$195-'Indicator Data'!AU27)/(J$195-J$194)*10)),1))</f>
        <v>3.9</v>
      </c>
      <c r="K24" s="97">
        <f>IF('Indicator Data'!AW27="No data","x",ROUND(IF('Indicator Data'!AW27&gt;K$195,0,IF('Indicator Data'!AW27&lt;K$194,10,(K$195-'Indicator Data'!AW27)/(K$195-K$194)*10)),1))</f>
        <v>7.3</v>
      </c>
      <c r="L24" s="97">
        <f>IF('Indicator Data'!AX27="No data","x",ROUND(IF('Indicator Data'!AX27&gt;L$195,0,IF('Indicator Data'!AX27&lt;L$194,10,(L$195-'Indicator Data'!AX27)/(L$195-L$194)*10)),1))</f>
        <v>2.1</v>
      </c>
      <c r="M24" s="98">
        <f t="shared" si="3"/>
        <v>3.9</v>
      </c>
      <c r="N24" s="148">
        <f>IF('Indicator Data'!AY27="No data","x",'Indicator Data'!AY27/'Indicator Data'!BE27*100)</f>
        <v>7.0580346902405031</v>
      </c>
      <c r="O24" s="97">
        <f t="shared" si="4"/>
        <v>9.4</v>
      </c>
      <c r="P24" s="97">
        <f>IF('Indicator Data'!AZ27="No data","x",ROUND(IF('Indicator Data'!AZ27&gt;P$195,0,IF('Indicator Data'!AZ27&lt;P$194,10,(P$195-'Indicator Data'!AZ27)/(P$195-P$194)*10)),1))</f>
        <v>4.0999999999999996</v>
      </c>
      <c r="Q24" s="97">
        <f>IF('Indicator Data'!BA27="No data","x",ROUND(IF('Indicator Data'!BA27&gt;Q$195,0,IF('Indicator Data'!BA27&lt;Q$194,10,(Q$195-'Indicator Data'!BA27)/(Q$195-Q$194)*10)),1))</f>
        <v>0.8</v>
      </c>
      <c r="R24" s="98">
        <f t="shared" si="5"/>
        <v>4.8</v>
      </c>
      <c r="S24" s="97">
        <f>IF('Indicator Data'!Y27="No data","x",ROUND(IF('Indicator Data'!Y27&gt;S$195,0,IF('Indicator Data'!Y27&lt;S$194,10,(S$195-'Indicator Data'!Y27)/(S$195-S$194)*10)),1))</f>
        <v>9.1999999999999993</v>
      </c>
      <c r="T24" s="97">
        <f>IF('Indicator Data'!Z27="No data","x",ROUND(IF('Indicator Data'!Z27&gt;T$195,0,IF('Indicator Data'!Z27&lt;T$194,10,(T$195-'Indicator Data'!Z27)/(T$195-T$194)*10)),1))</f>
        <v>0.5</v>
      </c>
      <c r="U24" s="97">
        <f>IF('Indicator Data'!AC27="No data","x",ROUND(IF('Indicator Data'!AC27&gt;U$195,0,IF('Indicator Data'!AC27&lt;U$194,10,(U$195-'Indicator Data'!AC27)/(U$195-U$194)*10)),1))</f>
        <v>6.9</v>
      </c>
      <c r="V24" s="97">
        <f>IF('Indicator Data'!AD27="No data","x",ROUND(IF('Indicator Data'!AD27&gt;V$195,10,IF('Indicator Data'!AD27&lt;V$194,0,10-(V$195-'Indicator Data'!AD27)/(V$195-V$194)*10)),1))</f>
        <v>1.4</v>
      </c>
      <c r="W24" s="98">
        <f t="shared" si="6"/>
        <v>4.5</v>
      </c>
      <c r="X24" s="99">
        <f t="shared" si="7"/>
        <v>4.4000000000000004</v>
      </c>
      <c r="Y24" s="183"/>
    </row>
    <row r="25" spans="1:25" s="4" customFormat="1" x14ac:dyDescent="0.25">
      <c r="A25" s="131" t="s">
        <v>44</v>
      </c>
      <c r="B25" s="51" t="s">
        <v>43</v>
      </c>
      <c r="C25" s="97">
        <f>IF('Indicator Data'!AR28="No data","x",ROUND(IF('Indicator Data'!AR28&gt;C$195,0,IF('Indicator Data'!AR28&lt;C$194,10,(C$195-'Indicator Data'!AR28)/(C$195-C$194)*10)),1))</f>
        <v>4.3</v>
      </c>
      <c r="D25" s="98">
        <f t="shared" si="0"/>
        <v>4.3</v>
      </c>
      <c r="E25" s="97">
        <f>IF('Indicator Data'!AT28="No data","x",ROUND(IF('Indicator Data'!AT28&gt;E$195,0,IF('Indicator Data'!AT28&lt;E$194,10,(E$195-'Indicator Data'!AT28)/(E$195-E$194)*10)),1))</f>
        <v>6.3</v>
      </c>
      <c r="F25" s="97">
        <f>IF('Indicator Data'!AS28="No data","x",ROUND(IF('Indicator Data'!AS28&gt;F$195,0,IF('Indicator Data'!AS28&lt;F$194,10,(F$195-'Indicator Data'!AS28)/(F$195-F$194)*10)),1))</f>
        <v>5.4</v>
      </c>
      <c r="G25" s="98">
        <f t="shared" si="1"/>
        <v>5.9</v>
      </c>
      <c r="H25" s="99">
        <f t="shared" si="2"/>
        <v>5.0999999999999996</v>
      </c>
      <c r="I25" s="97">
        <f>IF('Indicator Data'!AV28="No data","x",ROUND(IF('Indicator Data'!AV28^2&gt;I$195,0,IF('Indicator Data'!AV28^2&lt;I$194,10,(I$195-'Indicator Data'!AV28^2)/(I$195-I$194)*10)),1))</f>
        <v>1.6</v>
      </c>
      <c r="J25" s="97">
        <f>IF(OR('Indicator Data'!AU28=0,'Indicator Data'!AU28="No data"),"x",ROUND(IF('Indicator Data'!AU28&gt;J$195,0,IF('Indicator Data'!AU28&lt;J$194,10,(J$195-'Indicator Data'!AU28)/(J$195-J$194)*10)),1))</f>
        <v>0</v>
      </c>
      <c r="K25" s="97">
        <f>IF('Indicator Data'!AW28="No data","x",ROUND(IF('Indicator Data'!AW28&gt;K$195,0,IF('Indicator Data'!AW28&lt;K$194,10,(K$195-'Indicator Data'!AW28)/(K$195-K$194)*10)),1))</f>
        <v>4.0999999999999996</v>
      </c>
      <c r="L25" s="97">
        <f>IF('Indicator Data'!AX28="No data","x",ROUND(IF('Indicator Data'!AX28&gt;L$195,0,IF('Indicator Data'!AX28&lt;L$194,10,(L$195-'Indicator Data'!AX28)/(L$195-L$194)*10)),1))</f>
        <v>4.2</v>
      </c>
      <c r="M25" s="98">
        <f t="shared" si="3"/>
        <v>2.5</v>
      </c>
      <c r="N25" s="148">
        <f>IF('Indicator Data'!AY28="No data","x",'Indicator Data'!AY28/'Indicator Data'!BE28*100)</f>
        <v>10.639027261916302</v>
      </c>
      <c r="O25" s="97">
        <f t="shared" si="4"/>
        <v>9</v>
      </c>
      <c r="P25" s="97">
        <f>IF('Indicator Data'!AZ28="No data","x",ROUND(IF('Indicator Data'!AZ28&gt;P$195,0,IF('Indicator Data'!AZ28&lt;P$194,10,(P$195-'Indicator Data'!AZ28)/(P$195-P$194)*10)),1))</f>
        <v>1.9</v>
      </c>
      <c r="Q25" s="97">
        <f>IF('Indicator Data'!BA28="No data","x",ROUND(IF('Indicator Data'!BA28&gt;Q$195,0,IF('Indicator Data'!BA28&lt;Q$194,10,(Q$195-'Indicator Data'!BA28)/(Q$195-Q$194)*10)),1))</f>
        <v>0.4</v>
      </c>
      <c r="R25" s="98">
        <f t="shared" si="5"/>
        <v>3.8</v>
      </c>
      <c r="S25" s="97">
        <f>IF('Indicator Data'!Y28="No data","x",ROUND(IF('Indicator Data'!Y28&gt;S$195,0,IF('Indicator Data'!Y28&lt;S$194,10,(S$195-'Indicator Data'!Y28)/(S$195-S$194)*10)),1))</f>
        <v>5.3</v>
      </c>
      <c r="T25" s="97">
        <f>IF('Indicator Data'!Z28="No data","x",ROUND(IF('Indicator Data'!Z28&gt;T$195,0,IF('Indicator Data'!Z28&lt;T$194,10,(T$195-'Indicator Data'!Z28)/(T$195-T$194)*10)),1))</f>
        <v>0.8</v>
      </c>
      <c r="U25" s="97">
        <f>IF('Indicator Data'!AC28="No data","x",ROUND(IF('Indicator Data'!AC28&gt;U$195,0,IF('Indicator Data'!AC28&lt;U$194,10,(U$195-'Indicator Data'!AC28)/(U$195-U$194)*10)),1))</f>
        <v>5.5</v>
      </c>
      <c r="V25" s="97">
        <f>IF('Indicator Data'!AD28="No data","x",ROUND(IF('Indicator Data'!AD28&gt;V$195,10,IF('Indicator Data'!AD28&lt;V$194,0,10-(V$195-'Indicator Data'!AD28)/(V$195-V$194)*10)),1))</f>
        <v>0.5</v>
      </c>
      <c r="W25" s="98">
        <f t="shared" si="6"/>
        <v>3</v>
      </c>
      <c r="X25" s="99">
        <f t="shared" si="7"/>
        <v>3.1</v>
      </c>
      <c r="Y25" s="183"/>
    </row>
    <row r="26" spans="1:25" s="4" customFormat="1" x14ac:dyDescent="0.25">
      <c r="A26" s="131" t="s">
        <v>379</v>
      </c>
      <c r="B26" s="51" t="s">
        <v>45</v>
      </c>
      <c r="C26" s="97">
        <f>IF('Indicator Data'!AR29="No data","x",ROUND(IF('Indicator Data'!AR29&gt;C$195,0,IF('Indicator Data'!AR29&lt;C$194,10,(C$195-'Indicator Data'!AR29)/(C$195-C$194)*10)),1))</f>
        <v>6</v>
      </c>
      <c r="D26" s="98">
        <f t="shared" si="0"/>
        <v>6</v>
      </c>
      <c r="E26" s="97">
        <f>IF('Indicator Data'!AT29="No data","x",ROUND(IF('Indicator Data'!AT29&gt;E$195,0,IF('Indicator Data'!AT29&lt;E$194,10,(E$195-'Indicator Data'!AT29)/(E$195-E$194)*10)),1))</f>
        <v>3.8</v>
      </c>
      <c r="F26" s="97">
        <f>IF('Indicator Data'!AS29="No data","x",ROUND(IF('Indicator Data'!AS29&gt;F$195,0,IF('Indicator Data'!AS29&lt;F$194,10,(F$195-'Indicator Data'!AS29)/(F$195-F$194)*10)),1))</f>
        <v>2.9</v>
      </c>
      <c r="G26" s="98">
        <f t="shared" si="1"/>
        <v>3.4</v>
      </c>
      <c r="H26" s="99">
        <f t="shared" si="2"/>
        <v>4.7</v>
      </c>
      <c r="I26" s="97">
        <f>IF('Indicator Data'!AV29="No data","x",ROUND(IF('Indicator Data'!AV29^2&gt;I$195,0,IF('Indicator Data'!AV29^2&lt;I$194,10,(I$195-'Indicator Data'!AV29^2)/(I$195-I$194)*10)),1))</f>
        <v>0.7</v>
      </c>
      <c r="J26" s="97">
        <f>IF(OR('Indicator Data'!AU29=0,'Indicator Data'!AU29="No data"),"x",ROUND(IF('Indicator Data'!AU29&gt;J$195,0,IF('Indicator Data'!AU29&lt;J$194,10,(J$195-'Indicator Data'!AU29)/(J$195-J$194)*10)),1))</f>
        <v>0</v>
      </c>
      <c r="K26" s="97">
        <f>IF('Indicator Data'!AW29="No data","x",ROUND(IF('Indicator Data'!AW29&gt;K$195,0,IF('Indicator Data'!AW29&lt;K$194,10,(K$195-'Indicator Data'!AW29)/(K$195-K$194)*10)),1))</f>
        <v>2.9</v>
      </c>
      <c r="L26" s="97">
        <f>IF('Indicator Data'!AX29="No data","x",ROUND(IF('Indicator Data'!AX29&gt;L$195,0,IF('Indicator Data'!AX29&lt;L$194,10,(L$195-'Indicator Data'!AX29)/(L$195-L$194)*10)),1))</f>
        <v>4.0999999999999996</v>
      </c>
      <c r="M26" s="98">
        <f t="shared" si="3"/>
        <v>1.9</v>
      </c>
      <c r="N26" s="148">
        <f>IF('Indicator Data'!AY29="No data","x",'Indicator Data'!AY29/'Indicator Data'!BE29*100)</f>
        <v>28.462998102466791</v>
      </c>
      <c r="O26" s="97">
        <f t="shared" si="4"/>
        <v>7.2</v>
      </c>
      <c r="P26" s="97" t="str">
        <f>IF('Indicator Data'!AZ29="No data","x",ROUND(IF('Indicator Data'!AZ29&gt;P$195,0,IF('Indicator Data'!AZ29&lt;P$194,10,(P$195-'Indicator Data'!AZ29)/(P$195-P$194)*10)),1))</f>
        <v>x</v>
      </c>
      <c r="Q26" s="97" t="str">
        <f>IF('Indicator Data'!BA29="No data","x",ROUND(IF('Indicator Data'!BA29&gt;Q$195,0,IF('Indicator Data'!BA29&lt;Q$194,10,(Q$195-'Indicator Data'!BA29)/(Q$195-Q$194)*10)),1))</f>
        <v>x</v>
      </c>
      <c r="R26" s="98">
        <f t="shared" si="5"/>
        <v>7.2</v>
      </c>
      <c r="S26" s="97">
        <f>IF('Indicator Data'!Y29="No data","x",ROUND(IF('Indicator Data'!Y29&gt;S$195,0,IF('Indicator Data'!Y29&lt;S$194,10,(S$195-'Indicator Data'!Y29)/(S$195-S$194)*10)),1))</f>
        <v>6.4</v>
      </c>
      <c r="T26" s="97">
        <f>IF('Indicator Data'!Z29="No data","x",ROUND(IF('Indicator Data'!Z29&gt;T$195,0,IF('Indicator Data'!Z29&lt;T$194,10,(T$195-'Indicator Data'!Z29)/(T$195-T$194)*10)),1))</f>
        <v>0.3</v>
      </c>
      <c r="U26" s="97">
        <f>IF('Indicator Data'!AC29="No data","x",ROUND(IF('Indicator Data'!AC29&gt;U$195,0,IF('Indicator Data'!AC29&lt;U$194,10,(U$195-'Indicator Data'!AC29)/(U$195-U$194)*10)),1))</f>
        <v>3.1</v>
      </c>
      <c r="V26" s="97">
        <f>IF('Indicator Data'!AD29="No data","x",ROUND(IF('Indicator Data'!AD29&gt;V$195,10,IF('Indicator Data'!AD29&lt;V$194,0,10-(V$195-'Indicator Data'!AD29)/(V$195-V$194)*10)),1))</f>
        <v>0.3</v>
      </c>
      <c r="W26" s="98">
        <f t="shared" si="6"/>
        <v>2.5</v>
      </c>
      <c r="X26" s="99">
        <f t="shared" si="7"/>
        <v>3.9</v>
      </c>
      <c r="Y26" s="183"/>
    </row>
    <row r="27" spans="1:25" s="4" customFormat="1" x14ac:dyDescent="0.25">
      <c r="A27" s="131" t="s">
        <v>47</v>
      </c>
      <c r="B27" s="51" t="s">
        <v>46</v>
      </c>
      <c r="C27" s="97">
        <f>IF('Indicator Data'!AR30="No data","x",ROUND(IF('Indicator Data'!AR30&gt;C$195,0,IF('Indicator Data'!AR30&lt;C$194,10,(C$195-'Indicator Data'!AR30)/(C$195-C$194)*10)),1))</f>
        <v>3.2</v>
      </c>
      <c r="D27" s="98">
        <f t="shared" si="0"/>
        <v>3.2</v>
      </c>
      <c r="E27" s="97">
        <f>IF('Indicator Data'!AT30="No data","x",ROUND(IF('Indicator Data'!AT30&gt;E$195,0,IF('Indicator Data'!AT30&lt;E$194,10,(E$195-'Indicator Data'!AT30)/(E$195-E$194)*10)),1))</f>
        <v>5.7</v>
      </c>
      <c r="F27" s="97">
        <f>IF('Indicator Data'!AS30="No data","x",ROUND(IF('Indicator Data'!AS30&gt;F$195,0,IF('Indicator Data'!AS30&lt;F$194,10,(F$195-'Indicator Data'!AS30)/(F$195-F$194)*10)),1))</f>
        <v>4.4000000000000004</v>
      </c>
      <c r="G27" s="98">
        <f t="shared" si="1"/>
        <v>5.0999999999999996</v>
      </c>
      <c r="H27" s="99">
        <f t="shared" si="2"/>
        <v>4.2</v>
      </c>
      <c r="I27" s="97">
        <f>IF('Indicator Data'!AV30="No data","x",ROUND(IF('Indicator Data'!AV30^2&gt;I$195,0,IF('Indicator Data'!AV30^2&lt;I$194,10,(I$195-'Indicator Data'!AV30^2)/(I$195-I$194)*10)),1))</f>
        <v>0.4</v>
      </c>
      <c r="J27" s="97">
        <f>IF(OR('Indicator Data'!AU30=0,'Indicator Data'!AU30="No data"),"x",ROUND(IF('Indicator Data'!AU30&gt;J$195,0,IF('Indicator Data'!AU30&lt;J$194,10,(J$195-'Indicator Data'!AU30)/(J$195-J$194)*10)),1))</f>
        <v>0</v>
      </c>
      <c r="K27" s="97">
        <f>IF('Indicator Data'!AW30="No data","x",ROUND(IF('Indicator Data'!AW30&gt;K$195,0,IF('Indicator Data'!AW30&lt;K$194,10,(K$195-'Indicator Data'!AW30)/(K$195-K$194)*10)),1))</f>
        <v>4.3</v>
      </c>
      <c r="L27" s="97">
        <f>IF('Indicator Data'!AX30="No data","x",ROUND(IF('Indicator Data'!AX30&gt;L$195,0,IF('Indicator Data'!AX30&lt;L$194,10,(L$195-'Indicator Data'!AX30)/(L$195-L$194)*10)),1))</f>
        <v>3.7</v>
      </c>
      <c r="M27" s="98">
        <f t="shared" si="3"/>
        <v>2.1</v>
      </c>
      <c r="N27" s="148">
        <f>IF('Indicator Data'!AY30="No data","x",'Indicator Data'!AY30/'Indicator Data'!BE30*100)</f>
        <v>77.376565954310976</v>
      </c>
      <c r="O27" s="97">
        <f t="shared" si="4"/>
        <v>2.2999999999999998</v>
      </c>
      <c r="P27" s="97">
        <f>IF('Indicator Data'!AZ30="No data","x",ROUND(IF('Indicator Data'!AZ30&gt;P$195,0,IF('Indicator Data'!AZ30&lt;P$194,10,(P$195-'Indicator Data'!AZ30)/(P$195-P$194)*10)),1))</f>
        <v>1.6</v>
      </c>
      <c r="Q27" s="97">
        <f>IF('Indicator Data'!BA30="No data","x",ROUND(IF('Indicator Data'!BA30&gt;Q$195,0,IF('Indicator Data'!BA30&lt;Q$194,10,(Q$195-'Indicator Data'!BA30)/(Q$195-Q$194)*10)),1))</f>
        <v>0.1</v>
      </c>
      <c r="R27" s="98">
        <f t="shared" si="5"/>
        <v>1.3</v>
      </c>
      <c r="S27" s="97">
        <f>IF('Indicator Data'!Y30="No data","x",ROUND(IF('Indicator Data'!Y30&gt;S$195,0,IF('Indicator Data'!Y30&lt;S$194,10,(S$195-'Indicator Data'!Y30)/(S$195-S$194)*10)),1))</f>
        <v>0.3</v>
      </c>
      <c r="T27" s="97">
        <f>IF('Indicator Data'!Z30="No data","x",ROUND(IF('Indicator Data'!Z30&gt;T$195,0,IF('Indicator Data'!Z30&lt;T$194,10,(T$195-'Indicator Data'!Z30)/(T$195-T$194)*10)),1))</f>
        <v>1.8</v>
      </c>
      <c r="U27" s="97">
        <f>IF('Indicator Data'!AC30="No data","x",ROUND(IF('Indicator Data'!AC30&gt;U$195,0,IF('Indicator Data'!AC30&lt;U$194,10,(U$195-'Indicator Data'!AC30)/(U$195-U$194)*10)),1))</f>
        <v>5.0999999999999996</v>
      </c>
      <c r="V27" s="97">
        <f>IF('Indicator Data'!AD30="No data","x",ROUND(IF('Indicator Data'!AD30&gt;V$195,10,IF('Indicator Data'!AD30&lt;V$194,0,10-(V$195-'Indicator Data'!AD30)/(V$195-V$194)*10)),1))</f>
        <v>0.1</v>
      </c>
      <c r="W27" s="98">
        <f t="shared" si="6"/>
        <v>1.8</v>
      </c>
      <c r="X27" s="99">
        <f t="shared" si="7"/>
        <v>1.7</v>
      </c>
      <c r="Y27" s="183"/>
    </row>
    <row r="28" spans="1:25" s="4" customFormat="1" x14ac:dyDescent="0.25">
      <c r="A28" s="131" t="s">
        <v>49</v>
      </c>
      <c r="B28" s="51" t="s">
        <v>48</v>
      </c>
      <c r="C28" s="97">
        <f>IF('Indicator Data'!AR31="No data","x",ROUND(IF('Indicator Data'!AR31&gt;C$195,0,IF('Indicator Data'!AR31&lt;C$194,10,(C$195-'Indicator Data'!AR31)/(C$195-C$194)*10)),1))</f>
        <v>3.2</v>
      </c>
      <c r="D28" s="98">
        <f t="shared" si="0"/>
        <v>3.2</v>
      </c>
      <c r="E28" s="97">
        <f>IF('Indicator Data'!AT31="No data","x",ROUND(IF('Indicator Data'!AT31&gt;E$195,0,IF('Indicator Data'!AT31&lt;E$194,10,(E$195-'Indicator Data'!AT31)/(E$195-E$194)*10)),1))</f>
        <v>5.8</v>
      </c>
      <c r="F28" s="97">
        <f>IF('Indicator Data'!AS31="No data","x",ROUND(IF('Indicator Data'!AS31&gt;F$195,0,IF('Indicator Data'!AS31&lt;F$194,10,(F$195-'Indicator Data'!AS31)/(F$195-F$194)*10)),1))</f>
        <v>6.1</v>
      </c>
      <c r="G28" s="98">
        <f t="shared" si="1"/>
        <v>6</v>
      </c>
      <c r="H28" s="99">
        <f t="shared" si="2"/>
        <v>4.5999999999999996</v>
      </c>
      <c r="I28" s="97">
        <f>IF('Indicator Data'!AV31="No data","x",ROUND(IF('Indicator Data'!AV31^2&gt;I$195,0,IF('Indicator Data'!AV31^2&lt;I$194,10,(I$195-'Indicator Data'!AV31^2)/(I$195-I$194)*10)),1))</f>
        <v>9.4</v>
      </c>
      <c r="J28" s="97">
        <f>IF(OR('Indicator Data'!AU31=0,'Indicator Data'!AU31="No data"),"x",ROUND(IF('Indicator Data'!AU31&gt;J$195,0,IF('Indicator Data'!AU31&lt;J$194,10,(J$195-'Indicator Data'!AU31)/(J$195-J$194)*10)),1))</f>
        <v>8.1</v>
      </c>
      <c r="K28" s="97">
        <f>IF('Indicator Data'!AW31="No data","x",ROUND(IF('Indicator Data'!AW31&gt;K$195,0,IF('Indicator Data'!AW31&lt;K$194,10,(K$195-'Indicator Data'!AW31)/(K$195-K$194)*10)),1))</f>
        <v>8.9</v>
      </c>
      <c r="L28" s="97">
        <f>IF('Indicator Data'!AX31="No data","x",ROUND(IF('Indicator Data'!AX31&gt;L$195,0,IF('Indicator Data'!AX31&lt;L$194,10,(L$195-'Indicator Data'!AX31)/(L$195-L$194)*10)),1))</f>
        <v>6</v>
      </c>
      <c r="M28" s="98">
        <f t="shared" si="3"/>
        <v>8.1</v>
      </c>
      <c r="N28" s="148">
        <f>IF('Indicator Data'!AY31="No data","x",'Indicator Data'!AY31/'Indicator Data'!BE31*100)</f>
        <v>14.985380116959066</v>
      </c>
      <c r="O28" s="97">
        <f t="shared" si="4"/>
        <v>8.6</v>
      </c>
      <c r="P28" s="97">
        <f>IF('Indicator Data'!AZ31="No data","x",ROUND(IF('Indicator Data'!AZ31&gt;P$195,0,IF('Indicator Data'!AZ31&lt;P$194,10,(P$195-'Indicator Data'!AZ31)/(P$195-P$194)*10)),1))</f>
        <v>8.9</v>
      </c>
      <c r="Q28" s="97">
        <f>IF('Indicator Data'!BA31="No data","x",ROUND(IF('Indicator Data'!BA31&gt;Q$195,0,IF('Indicator Data'!BA31&lt;Q$194,10,(Q$195-'Indicator Data'!BA31)/(Q$195-Q$194)*10)),1))</f>
        <v>3.5</v>
      </c>
      <c r="R28" s="98">
        <f t="shared" si="5"/>
        <v>7</v>
      </c>
      <c r="S28" s="97">
        <f>IF('Indicator Data'!Y31="No data","x",ROUND(IF('Indicator Data'!Y31&gt;S$195,0,IF('Indicator Data'!Y31&lt;S$194,10,(S$195-'Indicator Data'!Y31)/(S$195-S$194)*10)),1))</f>
        <v>9.9</v>
      </c>
      <c r="T28" s="97">
        <f>IF('Indicator Data'!Z31="No data","x",ROUND(IF('Indicator Data'!Z31&gt;T$195,0,IF('Indicator Data'!Z31&lt;T$194,10,(T$195-'Indicator Data'!Z31)/(T$195-T$194)*10)),1))</f>
        <v>2.8</v>
      </c>
      <c r="U28" s="97">
        <f>IF('Indicator Data'!AC31="No data","x",ROUND(IF('Indicator Data'!AC31&gt;U$195,0,IF('Indicator Data'!AC31&lt;U$194,10,(U$195-'Indicator Data'!AC31)/(U$195-U$194)*10)),1))</f>
        <v>9.8000000000000007</v>
      </c>
      <c r="V28" s="97">
        <f>IF('Indicator Data'!AD31="No data","x",ROUND(IF('Indicator Data'!AD31&gt;V$195,10,IF('Indicator Data'!AD31&lt;V$194,0,10-(V$195-'Indicator Data'!AD31)/(V$195-V$194)*10)),1))</f>
        <v>4.0999999999999996</v>
      </c>
      <c r="W28" s="98">
        <f t="shared" si="6"/>
        <v>6.7</v>
      </c>
      <c r="X28" s="99">
        <f t="shared" si="7"/>
        <v>7.3</v>
      </c>
      <c r="Y28" s="183"/>
    </row>
    <row r="29" spans="1:25" s="4" customFormat="1" x14ac:dyDescent="0.25">
      <c r="A29" s="131" t="s">
        <v>51</v>
      </c>
      <c r="B29" s="51" t="s">
        <v>50</v>
      </c>
      <c r="C29" s="97">
        <f>IF('Indicator Data'!AR32="No data","x",ROUND(IF('Indicator Data'!AR32&gt;C$195,0,IF('Indicator Data'!AR32&lt;C$194,10,(C$195-'Indicator Data'!AR32)/(C$195-C$194)*10)),1))</f>
        <v>4.5999999999999996</v>
      </c>
      <c r="D29" s="98">
        <f t="shared" si="0"/>
        <v>4.5999999999999996</v>
      </c>
      <c r="E29" s="97">
        <f>IF('Indicator Data'!AT32="No data","x",ROUND(IF('Indicator Data'!AT32&gt;E$195,0,IF('Indicator Data'!AT32&lt;E$194,10,(E$195-'Indicator Data'!AT32)/(E$195-E$194)*10)),1))</f>
        <v>7.8</v>
      </c>
      <c r="F29" s="97">
        <f>IF('Indicator Data'!AS32="No data","x",ROUND(IF('Indicator Data'!AS32&gt;F$195,0,IF('Indicator Data'!AS32&lt;F$194,10,(F$195-'Indicator Data'!AS32)/(F$195-F$194)*10)),1))</f>
        <v>7.8</v>
      </c>
      <c r="G29" s="98">
        <f t="shared" si="1"/>
        <v>7.8</v>
      </c>
      <c r="H29" s="99">
        <f t="shared" si="2"/>
        <v>6.2</v>
      </c>
      <c r="I29" s="97">
        <f>IF('Indicator Data'!AV32="No data","x",ROUND(IF('Indicator Data'!AV32^2&gt;I$195,0,IF('Indicator Data'!AV32^2&lt;I$194,10,(I$195-'Indicator Data'!AV32^2)/(I$195-I$194)*10)),1))</f>
        <v>3</v>
      </c>
      <c r="J29" s="97">
        <f>IF(OR('Indicator Data'!AU32=0,'Indicator Data'!AU32="No data"),"x",ROUND(IF('Indicator Data'!AU32&gt;J$195,0,IF('Indicator Data'!AU32&lt;J$194,10,(J$195-'Indicator Data'!AU32)/(J$195-J$194)*10)),1))</f>
        <v>9.1999999999999993</v>
      </c>
      <c r="K29" s="97">
        <f>IF('Indicator Data'!AW32="No data","x",ROUND(IF('Indicator Data'!AW32&gt;K$195,0,IF('Indicator Data'!AW32&lt;K$194,10,(K$195-'Indicator Data'!AW32)/(K$195-K$194)*10)),1))</f>
        <v>9.5</v>
      </c>
      <c r="L29" s="97">
        <f>IF('Indicator Data'!AX32="No data","x",ROUND(IF('Indicator Data'!AX32&gt;L$195,0,IF('Indicator Data'!AX32&lt;L$194,10,(L$195-'Indicator Data'!AX32)/(L$195-L$194)*10)),1))</f>
        <v>7.8</v>
      </c>
      <c r="M29" s="98">
        <f t="shared" si="3"/>
        <v>7.4</v>
      </c>
      <c r="N29" s="148">
        <f>IF('Indicator Data'!AY32="No data","x",'Indicator Data'!AY32/'Indicator Data'!BE32*100)</f>
        <v>23.364485981308412</v>
      </c>
      <c r="O29" s="97">
        <f t="shared" si="4"/>
        <v>7.7</v>
      </c>
      <c r="P29" s="97">
        <f>IF('Indicator Data'!AZ32="No data","x",ROUND(IF('Indicator Data'!AZ32&gt;P$195,0,IF('Indicator Data'!AZ32&lt;P$194,10,(P$195-'Indicator Data'!AZ32)/(P$195-P$194)*10)),1))</f>
        <v>5.8</v>
      </c>
      <c r="Q29" s="97">
        <f>IF('Indicator Data'!BA32="No data","x",ROUND(IF('Indicator Data'!BA32&gt;Q$195,0,IF('Indicator Data'!BA32&lt;Q$194,10,(Q$195-'Indicator Data'!BA32)/(Q$195-Q$194)*10)),1))</f>
        <v>4.8</v>
      </c>
      <c r="R29" s="98">
        <f t="shared" si="5"/>
        <v>6.1</v>
      </c>
      <c r="S29" s="97" t="str">
        <f>IF('Indicator Data'!Y32="No data","x",ROUND(IF('Indicator Data'!Y32&gt;S$195,0,IF('Indicator Data'!Y32&lt;S$194,10,(S$195-'Indicator Data'!Y32)/(S$195-S$194)*10)),1))</f>
        <v>x</v>
      </c>
      <c r="T29" s="97">
        <f>IF('Indicator Data'!Z32="No data","x",ROUND(IF('Indicator Data'!Z32&gt;T$195,0,IF('Indicator Data'!Z32&lt;T$194,10,(T$195-'Indicator Data'!Z32)/(T$195-T$194)*10)),1))</f>
        <v>1.5</v>
      </c>
      <c r="U29" s="97">
        <f>IF('Indicator Data'!AC32="No data","x",ROUND(IF('Indicator Data'!AC32&gt;U$195,0,IF('Indicator Data'!AC32&lt;U$194,10,(U$195-'Indicator Data'!AC32)/(U$195-U$194)*10)),1))</f>
        <v>10</v>
      </c>
      <c r="V29" s="97">
        <f>IF('Indicator Data'!AD32="No data","x",ROUND(IF('Indicator Data'!AD32&gt;V$195,10,IF('Indicator Data'!AD32&lt;V$194,0,10-(V$195-'Indicator Data'!AD32)/(V$195-V$194)*10)),1))</f>
        <v>7.9</v>
      </c>
      <c r="W29" s="98">
        <f t="shared" si="6"/>
        <v>6.5</v>
      </c>
      <c r="X29" s="99">
        <f t="shared" si="7"/>
        <v>6.7</v>
      </c>
      <c r="Y29" s="183"/>
    </row>
    <row r="30" spans="1:25" s="4" customFormat="1" x14ac:dyDescent="0.25">
      <c r="A30" s="131" t="s">
        <v>842</v>
      </c>
      <c r="B30" s="51" t="s">
        <v>58</v>
      </c>
      <c r="C30" s="97">
        <f>IF('Indicator Data'!AR33="No data","x",ROUND(IF('Indicator Data'!AR33&gt;C$195,0,IF('Indicator Data'!AR33&lt;C$194,10,(C$195-'Indicator Data'!AR33)/(C$195-C$194)*10)),1))</f>
        <v>3.4</v>
      </c>
      <c r="D30" s="98">
        <f t="shared" si="0"/>
        <v>3.4</v>
      </c>
      <c r="E30" s="97">
        <f>IF('Indicator Data'!AT33="No data","x",ROUND(IF('Indicator Data'!AT33&gt;E$195,0,IF('Indicator Data'!AT33&lt;E$194,10,(E$195-'Indicator Data'!AT33)/(E$195-E$194)*10)),1))</f>
        <v>4.5</v>
      </c>
      <c r="F30" s="97">
        <f>IF('Indicator Data'!AS33="No data","x",ROUND(IF('Indicator Data'!AS33&gt;F$195,0,IF('Indicator Data'!AS33&lt;F$194,10,(F$195-'Indicator Data'!AS33)/(F$195-F$194)*10)),1))</f>
        <v>4.8</v>
      </c>
      <c r="G30" s="98">
        <f t="shared" si="1"/>
        <v>4.7</v>
      </c>
      <c r="H30" s="99">
        <f t="shared" si="2"/>
        <v>4.0999999999999996</v>
      </c>
      <c r="I30" s="97">
        <f>IF('Indicator Data'!AV33="No data","x",ROUND(IF('Indicator Data'!AV33^2&gt;I$195,0,IF('Indicator Data'!AV33^2&lt;I$194,10,(I$195-'Indicator Data'!AV33^2)/(I$195-I$194)*10)),1))</f>
        <v>2.4</v>
      </c>
      <c r="J30" s="97">
        <f>IF(OR('Indicator Data'!AU33=0,'Indicator Data'!AU33="No data"),"x",ROUND(IF('Indicator Data'!AU33&gt;J$195,0,IF('Indicator Data'!AU33&lt;J$194,10,(J$195-'Indicator Data'!AU33)/(J$195-J$194)*10)),1))</f>
        <v>0.7</v>
      </c>
      <c r="K30" s="97">
        <f>IF('Indicator Data'!AW33="No data","x",ROUND(IF('Indicator Data'!AW33&gt;K$195,0,IF('Indicator Data'!AW33&lt;K$194,10,(K$195-'Indicator Data'!AW33)/(K$195-K$194)*10)),1))</f>
        <v>5.7</v>
      </c>
      <c r="L30" s="97">
        <f>IF('Indicator Data'!AX33="No data","x",ROUND(IF('Indicator Data'!AX33&gt;L$195,0,IF('Indicator Data'!AX33&lt;L$194,10,(L$195-'Indicator Data'!AX33)/(L$195-L$194)*10)),1))</f>
        <v>4</v>
      </c>
      <c r="M30" s="98">
        <f t="shared" si="3"/>
        <v>3.2</v>
      </c>
      <c r="N30" s="148">
        <f>IF('Indicator Data'!AY33="No data","x",'Indicator Data'!AY33/'Indicator Data'!BE33*100)</f>
        <v>59.553349875930515</v>
      </c>
      <c r="O30" s="97">
        <f t="shared" si="4"/>
        <v>4.0999999999999996</v>
      </c>
      <c r="P30" s="97">
        <f>IF('Indicator Data'!AZ33="No data","x",ROUND(IF('Indicator Data'!AZ33&gt;P$195,0,IF('Indicator Data'!AZ33&lt;P$194,10,(P$195-'Indicator Data'!AZ33)/(P$195-P$194)*10)),1))</f>
        <v>3.1</v>
      </c>
      <c r="Q30" s="97">
        <f>IF('Indicator Data'!BA33="No data","x",ROUND(IF('Indicator Data'!BA33&gt;Q$195,0,IF('Indicator Data'!BA33&lt;Q$194,10,(Q$195-'Indicator Data'!BA33)/(Q$195-Q$194)*10)),1))</f>
        <v>1.7</v>
      </c>
      <c r="R30" s="98">
        <f t="shared" si="5"/>
        <v>3</v>
      </c>
      <c r="S30" s="97">
        <f>IF('Indicator Data'!Y33="No data","x",ROUND(IF('Indicator Data'!Y33&gt;S$195,0,IF('Indicator Data'!Y33&lt;S$194,10,(S$195-'Indicator Data'!Y33)/(S$195-S$194)*10)),1))</f>
        <v>9.1999999999999993</v>
      </c>
      <c r="T30" s="97">
        <f>IF('Indicator Data'!Z33="No data","x",ROUND(IF('Indicator Data'!Z33&gt;T$195,0,IF('Indicator Data'!Z33&lt;T$194,10,(T$195-'Indicator Data'!Z33)/(T$195-T$194)*10)),1))</f>
        <v>1.8</v>
      </c>
      <c r="U30" s="97">
        <f>IF('Indicator Data'!AC33="No data","x",ROUND(IF('Indicator Data'!AC33&gt;U$195,0,IF('Indicator Data'!AC33&lt;U$194,10,(U$195-'Indicator Data'!AC33)/(U$195-U$194)*10)),1))</f>
        <v>9.1</v>
      </c>
      <c r="V30" s="97">
        <f>IF('Indicator Data'!AD33="No data","x",ROUND(IF('Indicator Data'!AD33&gt;V$195,10,IF('Indicator Data'!AD33&lt;V$194,0,10-(V$195-'Indicator Data'!AD33)/(V$195-V$194)*10)),1))</f>
        <v>0.5</v>
      </c>
      <c r="W30" s="98">
        <f t="shared" si="6"/>
        <v>5.2</v>
      </c>
      <c r="X30" s="99">
        <f t="shared" si="7"/>
        <v>3.8</v>
      </c>
      <c r="Y30" s="183"/>
    </row>
    <row r="31" spans="1:25" s="4" customFormat="1" x14ac:dyDescent="0.25">
      <c r="A31" s="131" t="s">
        <v>53</v>
      </c>
      <c r="B31" s="51" t="s">
        <v>52</v>
      </c>
      <c r="C31" s="97">
        <f>IF('Indicator Data'!AR34="No data","x",ROUND(IF('Indicator Data'!AR34&gt;C$195,0,IF('Indicator Data'!AR34&lt;C$194,10,(C$195-'Indicator Data'!AR34)/(C$195-C$194)*10)),1))</f>
        <v>6.8</v>
      </c>
      <c r="D31" s="98">
        <f t="shared" si="0"/>
        <v>6.8</v>
      </c>
      <c r="E31" s="97">
        <f>IF('Indicator Data'!AT34="No data","x",ROUND(IF('Indicator Data'!AT34&gt;E$195,0,IF('Indicator Data'!AT34&lt;E$194,10,(E$195-'Indicator Data'!AT34)/(E$195-E$194)*10)),1))</f>
        <v>7.9</v>
      </c>
      <c r="F31" s="97">
        <f>IF('Indicator Data'!AS34="No data","x",ROUND(IF('Indicator Data'!AS34&gt;F$195,0,IF('Indicator Data'!AS34&lt;F$194,10,(F$195-'Indicator Data'!AS34)/(F$195-F$194)*10)),1))</f>
        <v>6.4</v>
      </c>
      <c r="G31" s="98">
        <f t="shared" si="1"/>
        <v>7.2</v>
      </c>
      <c r="H31" s="99">
        <f t="shared" si="2"/>
        <v>7</v>
      </c>
      <c r="I31" s="97">
        <f>IF('Indicator Data'!AV34="No data","x",ROUND(IF('Indicator Data'!AV34^2&gt;I$195,0,IF('Indicator Data'!AV34^2&lt;I$194,10,(I$195-'Indicator Data'!AV34^2)/(I$195-I$194)*10)),1))</f>
        <v>4.2</v>
      </c>
      <c r="J31" s="97">
        <f>IF(OR('Indicator Data'!AU34=0,'Indicator Data'!AU34="No data"),"x",ROUND(IF('Indicator Data'!AU34&gt;J$195,0,IF('Indicator Data'!AU34&lt;J$194,10,(J$195-'Indicator Data'!AU34)/(J$195-J$194)*10)),1))</f>
        <v>5</v>
      </c>
      <c r="K31" s="97">
        <f>IF('Indicator Data'!AW34="No data","x",ROUND(IF('Indicator Data'!AW34&gt;K$195,0,IF('Indicator Data'!AW34&lt;K$194,10,(K$195-'Indicator Data'!AW34)/(K$195-K$194)*10)),1))</f>
        <v>8.1</v>
      </c>
      <c r="L31" s="97">
        <f>IF('Indicator Data'!AX34="No data","x",ROUND(IF('Indicator Data'!AX34&gt;L$195,0,IF('Indicator Data'!AX34&lt;L$194,10,(L$195-'Indicator Data'!AX34)/(L$195-L$194)*10)),1))</f>
        <v>3.8</v>
      </c>
      <c r="M31" s="98">
        <f t="shared" si="3"/>
        <v>5.3</v>
      </c>
      <c r="N31" s="148">
        <f>IF('Indicator Data'!AY34="No data","x",'Indicator Data'!AY34/'Indicator Data'!BE34*100)</f>
        <v>18.694765465669612</v>
      </c>
      <c r="O31" s="97">
        <f t="shared" si="4"/>
        <v>8.1999999999999993</v>
      </c>
      <c r="P31" s="97">
        <f>IF('Indicator Data'!AZ34="No data","x",ROUND(IF('Indicator Data'!AZ34&gt;P$195,0,IF('Indicator Data'!AZ34&lt;P$194,10,(P$195-'Indicator Data'!AZ34)/(P$195-P$194)*10)),1))</f>
        <v>6.4</v>
      </c>
      <c r="Q31" s="97">
        <f>IF('Indicator Data'!BA34="No data","x",ROUND(IF('Indicator Data'!BA34&gt;Q$195,0,IF('Indicator Data'!BA34&lt;Q$194,10,(Q$195-'Indicator Data'!BA34)/(Q$195-Q$194)*10)),1))</f>
        <v>4.9000000000000004</v>
      </c>
      <c r="R31" s="98">
        <f t="shared" si="5"/>
        <v>6.5</v>
      </c>
      <c r="S31" s="97">
        <f>IF('Indicator Data'!Y34="No data","x",ROUND(IF('Indicator Data'!Y34&gt;S$195,0,IF('Indicator Data'!Y34&lt;S$194,10,(S$195-'Indicator Data'!Y34)/(S$195-S$194)*10)),1))</f>
        <v>9.6</v>
      </c>
      <c r="T31" s="97">
        <f>IF('Indicator Data'!Z34="No data","x",ROUND(IF('Indicator Data'!Z34&gt;T$195,0,IF('Indicator Data'!Z34&lt;T$194,10,(T$195-'Indicator Data'!Z34)/(T$195-T$194)*10)),1))</f>
        <v>4.5999999999999996</v>
      </c>
      <c r="U31" s="97">
        <f>IF('Indicator Data'!AC34="No data","x",ROUND(IF('Indicator Data'!AC34&gt;U$195,0,IF('Indicator Data'!AC34&lt;U$194,10,(U$195-'Indicator Data'!AC34)/(U$195-U$194)*10)),1))</f>
        <v>9.5</v>
      </c>
      <c r="V31" s="97">
        <f>IF('Indicator Data'!AD34="No data","x",ROUND(IF('Indicator Data'!AD34&gt;V$195,10,IF('Indicator Data'!AD34&lt;V$194,0,10-(V$195-'Indicator Data'!AD34)/(V$195-V$194)*10)),1))</f>
        <v>1.8</v>
      </c>
      <c r="W31" s="98">
        <f t="shared" si="6"/>
        <v>6.4</v>
      </c>
      <c r="X31" s="99">
        <f t="shared" si="7"/>
        <v>6.1</v>
      </c>
      <c r="Y31" s="183"/>
    </row>
    <row r="32" spans="1:25" s="4" customFormat="1" x14ac:dyDescent="0.25">
      <c r="A32" s="131" t="s">
        <v>55</v>
      </c>
      <c r="B32" s="51" t="s">
        <v>54</v>
      </c>
      <c r="C32" s="97">
        <f>IF('Indicator Data'!AR35="No data","x",ROUND(IF('Indicator Data'!AR35&gt;C$195,0,IF('Indicator Data'!AR35&lt;C$194,10,(C$195-'Indicator Data'!AR35)/(C$195-C$194)*10)),1))</f>
        <v>2.6</v>
      </c>
      <c r="D32" s="98">
        <f t="shared" si="0"/>
        <v>2.6</v>
      </c>
      <c r="E32" s="97">
        <f>IF('Indicator Data'!AT35="No data","x",ROUND(IF('Indicator Data'!AT35&gt;E$195,0,IF('Indicator Data'!AT35&lt;E$194,10,(E$195-'Indicator Data'!AT35)/(E$195-E$194)*10)),1))</f>
        <v>7.5</v>
      </c>
      <c r="F32" s="97">
        <f>IF('Indicator Data'!AS35="No data","x",ROUND(IF('Indicator Data'!AS35&gt;F$195,0,IF('Indicator Data'!AS35&lt;F$194,10,(F$195-'Indicator Data'!AS35)/(F$195-F$194)*10)),1))</f>
        <v>6.5</v>
      </c>
      <c r="G32" s="98">
        <f t="shared" si="1"/>
        <v>7</v>
      </c>
      <c r="H32" s="99">
        <f t="shared" si="2"/>
        <v>4.8</v>
      </c>
      <c r="I32" s="97">
        <f>IF('Indicator Data'!AV35="No data","x",ROUND(IF('Indicator Data'!AV35^2&gt;I$195,0,IF('Indicator Data'!AV35^2&lt;I$194,10,(I$195-'Indicator Data'!AV35^2)/(I$195-I$194)*10)),1))</f>
        <v>4.8</v>
      </c>
      <c r="J32" s="97">
        <f>IF(OR('Indicator Data'!AU35=0,'Indicator Data'!AU35="No data"),"x",ROUND(IF('Indicator Data'!AU35&gt;J$195,0,IF('Indicator Data'!AU35&lt;J$194,10,(J$195-'Indicator Data'!AU35)/(J$195-J$194)*10)),1))</f>
        <v>4</v>
      </c>
      <c r="K32" s="97">
        <f>IF('Indicator Data'!AW35="No data","x",ROUND(IF('Indicator Data'!AW35&gt;K$195,0,IF('Indicator Data'!AW35&lt;K$194,10,(K$195-'Indicator Data'!AW35)/(K$195-K$194)*10)),1))</f>
        <v>7.9</v>
      </c>
      <c r="L32" s="97">
        <f>IF('Indicator Data'!AX35="No data","x",ROUND(IF('Indicator Data'!AX35&gt;L$195,0,IF('Indicator Data'!AX35&lt;L$194,10,(L$195-'Indicator Data'!AX35)/(L$195-L$194)*10)),1))</f>
        <v>6.8</v>
      </c>
      <c r="M32" s="98">
        <f t="shared" si="3"/>
        <v>5.9</v>
      </c>
      <c r="N32" s="148">
        <f>IF('Indicator Data'!AY35="No data","x",'Indicator Data'!AY35/'Indicator Data'!BE35*100)</f>
        <v>7.8272090711006745</v>
      </c>
      <c r="O32" s="97">
        <f t="shared" si="4"/>
        <v>9.3000000000000007</v>
      </c>
      <c r="P32" s="97">
        <f>IF('Indicator Data'!AZ35="No data","x",ROUND(IF('Indicator Data'!AZ35&gt;P$195,0,IF('Indicator Data'!AZ35&lt;P$194,10,(P$195-'Indicator Data'!AZ35)/(P$195-P$194)*10)),1))</f>
        <v>6</v>
      </c>
      <c r="Q32" s="97">
        <f>IF('Indicator Data'!BA35="No data","x",ROUND(IF('Indicator Data'!BA35&gt;Q$195,0,IF('Indicator Data'!BA35&lt;Q$194,10,(Q$195-'Indicator Data'!BA35)/(Q$195-Q$194)*10)),1))</f>
        <v>4.9000000000000004</v>
      </c>
      <c r="R32" s="98">
        <f t="shared" si="5"/>
        <v>6.7</v>
      </c>
      <c r="S32" s="97">
        <f>IF('Indicator Data'!Y35="No data","x",ROUND(IF('Indicator Data'!Y35&gt;S$195,0,IF('Indicator Data'!Y35&lt;S$194,10,(S$195-'Indicator Data'!Y35)/(S$195-S$194)*10)),1))</f>
        <v>9.8000000000000007</v>
      </c>
      <c r="T32" s="97">
        <f>IF('Indicator Data'!Z35="No data","x",ROUND(IF('Indicator Data'!Z35&gt;T$195,0,IF('Indicator Data'!Z35&lt;T$194,10,(T$195-'Indicator Data'!Z35)/(T$195-T$194)*10)),1))</f>
        <v>5.4</v>
      </c>
      <c r="U32" s="97">
        <f>IF('Indicator Data'!AC35="No data","x",ROUND(IF('Indicator Data'!AC35&gt;U$195,0,IF('Indicator Data'!AC35&lt;U$194,10,(U$195-'Indicator Data'!AC35)/(U$195-U$194)*10)),1))</f>
        <v>9.6</v>
      </c>
      <c r="V32" s="97">
        <f>IF('Indicator Data'!AD35="No data","x",ROUND(IF('Indicator Data'!AD35&gt;V$195,10,IF('Indicator Data'!AD35&lt;V$194,0,10-(V$195-'Indicator Data'!AD35)/(V$195-V$194)*10)),1))</f>
        <v>6.6</v>
      </c>
      <c r="W32" s="98">
        <f t="shared" si="6"/>
        <v>7.9</v>
      </c>
      <c r="X32" s="99">
        <f t="shared" si="7"/>
        <v>6.8</v>
      </c>
      <c r="Y32" s="183"/>
    </row>
    <row r="33" spans="1:25" s="4" customFormat="1" x14ac:dyDescent="0.25">
      <c r="A33" s="131" t="s">
        <v>57</v>
      </c>
      <c r="B33" s="51" t="s">
        <v>56</v>
      </c>
      <c r="C33" s="97">
        <f>IF('Indicator Data'!AR36="No data","x",ROUND(IF('Indicator Data'!AR36&gt;C$195,0,IF('Indicator Data'!AR36&lt;C$194,10,(C$195-'Indicator Data'!AR36)/(C$195-C$194)*10)),1))</f>
        <v>2.8</v>
      </c>
      <c r="D33" s="98">
        <f t="shared" si="0"/>
        <v>2.8</v>
      </c>
      <c r="E33" s="97">
        <f>IF('Indicator Data'!AT36="No data","x",ROUND(IF('Indicator Data'!AT36&gt;E$195,0,IF('Indicator Data'!AT36&lt;E$194,10,(E$195-'Indicator Data'!AT36)/(E$195-E$194)*10)),1))</f>
        <v>1.8</v>
      </c>
      <c r="F33" s="97">
        <f>IF('Indicator Data'!AS36="No data","x",ROUND(IF('Indicator Data'!AS36&gt;F$195,0,IF('Indicator Data'!AS36&lt;F$194,10,(F$195-'Indicator Data'!AS36)/(F$195-F$194)*10)),1))</f>
        <v>1.4</v>
      </c>
      <c r="G33" s="98">
        <f t="shared" si="1"/>
        <v>1.6</v>
      </c>
      <c r="H33" s="99">
        <f t="shared" si="2"/>
        <v>2.2000000000000002</v>
      </c>
      <c r="I33" s="97" t="str">
        <f>IF('Indicator Data'!AV36="No data","x",ROUND(IF('Indicator Data'!AV36^2&gt;I$195,0,IF('Indicator Data'!AV36^2&lt;I$194,10,(I$195-'Indicator Data'!AV36^2)/(I$195-I$194)*10)),1))</f>
        <v>x</v>
      </c>
      <c r="J33" s="97">
        <f>IF(OR('Indicator Data'!AU36=0,'Indicator Data'!AU36="No data"),"x",ROUND(IF('Indicator Data'!AU36&gt;J$195,0,IF('Indicator Data'!AU36&lt;J$194,10,(J$195-'Indicator Data'!AU36)/(J$195-J$194)*10)),1))</f>
        <v>0</v>
      </c>
      <c r="K33" s="97">
        <f>IF('Indicator Data'!AW36="No data","x",ROUND(IF('Indicator Data'!AW36&gt;K$195,0,IF('Indicator Data'!AW36&lt;K$194,10,(K$195-'Indicator Data'!AW36)/(K$195-K$194)*10)),1))</f>
        <v>1.2</v>
      </c>
      <c r="L33" s="97">
        <f>IF('Indicator Data'!AX36="No data","x",ROUND(IF('Indicator Data'!AX36&gt;L$195,0,IF('Indicator Data'!AX36&lt;L$194,10,(L$195-'Indicator Data'!AX36)/(L$195-L$194)*10)),1))</f>
        <v>5.9</v>
      </c>
      <c r="M33" s="98">
        <f t="shared" si="3"/>
        <v>2.4</v>
      </c>
      <c r="N33" s="148">
        <f>IF('Indicator Data'!AY36="No data","x",'Indicator Data'!AY36/'Indicator Data'!BE36*100)</f>
        <v>13.196224560153341</v>
      </c>
      <c r="O33" s="97">
        <f t="shared" si="4"/>
        <v>8.8000000000000007</v>
      </c>
      <c r="P33" s="97">
        <f>IF('Indicator Data'!AZ36="No data","x",ROUND(IF('Indicator Data'!AZ36&gt;P$195,0,IF('Indicator Data'!AZ36&lt;P$194,10,(P$195-'Indicator Data'!AZ36)/(P$195-P$194)*10)),1))</f>
        <v>0</v>
      </c>
      <c r="Q33" s="97">
        <f>IF('Indicator Data'!BA36="No data","x",ROUND(IF('Indicator Data'!BA36&gt;Q$195,0,IF('Indicator Data'!BA36&lt;Q$194,10,(Q$195-'Indicator Data'!BA36)/(Q$195-Q$194)*10)),1))</f>
        <v>0</v>
      </c>
      <c r="R33" s="98">
        <f t="shared" si="5"/>
        <v>2.9</v>
      </c>
      <c r="S33" s="97">
        <f>IF('Indicator Data'!Y36="No data","x",ROUND(IF('Indicator Data'!Y36&gt;S$195,0,IF('Indicator Data'!Y36&lt;S$194,10,(S$195-'Indicator Data'!Y36)/(S$195-S$194)*10)),1))</f>
        <v>4.8</v>
      </c>
      <c r="T33" s="97">
        <f>IF('Indicator Data'!Z36="No data","x",ROUND(IF('Indicator Data'!Z36&gt;T$195,0,IF('Indicator Data'!Z36&lt;T$194,10,(T$195-'Indicator Data'!Z36)/(T$195-T$194)*10)),1))</f>
        <v>2.2999999999999998</v>
      </c>
      <c r="U33" s="97">
        <f>IF('Indicator Data'!AC36="No data","x",ROUND(IF('Indicator Data'!AC36&gt;U$195,0,IF('Indicator Data'!AC36&lt;U$194,10,(U$195-'Indicator Data'!AC36)/(U$195-U$194)*10)),1))</f>
        <v>0</v>
      </c>
      <c r="V33" s="97">
        <f>IF('Indicator Data'!AD36="No data","x",ROUND(IF('Indicator Data'!AD36&gt;V$195,10,IF('Indicator Data'!AD36&lt;V$194,0,10-(V$195-'Indicator Data'!AD36)/(V$195-V$194)*10)),1))</f>
        <v>0.1</v>
      </c>
      <c r="W33" s="98">
        <f t="shared" si="6"/>
        <v>1.8</v>
      </c>
      <c r="X33" s="99">
        <f t="shared" si="7"/>
        <v>2.4</v>
      </c>
      <c r="Y33" s="183"/>
    </row>
    <row r="34" spans="1:25" s="4" customFormat="1" x14ac:dyDescent="0.25">
      <c r="A34" s="131" t="s">
        <v>60</v>
      </c>
      <c r="B34" s="51" t="s">
        <v>59</v>
      </c>
      <c r="C34" s="97" t="str">
        <f>IF('Indicator Data'!AR37="No data","x",ROUND(IF('Indicator Data'!AR37&gt;C$195,0,IF('Indicator Data'!AR37&lt;C$194,10,(C$195-'Indicator Data'!AR37)/(C$195-C$194)*10)),1))</f>
        <v>x</v>
      </c>
      <c r="D34" s="98" t="str">
        <f t="shared" si="0"/>
        <v>x</v>
      </c>
      <c r="E34" s="97">
        <f>IF('Indicator Data'!AT37="No data","x",ROUND(IF('Indicator Data'!AT37&gt;E$195,0,IF('Indicator Data'!AT37&lt;E$194,10,(E$195-'Indicator Data'!AT37)/(E$195-E$194)*10)),1))</f>
        <v>7.7</v>
      </c>
      <c r="F34" s="97">
        <f>IF('Indicator Data'!AS37="No data","x",ROUND(IF('Indicator Data'!AS37&gt;F$195,0,IF('Indicator Data'!AS37&lt;F$194,10,(F$195-'Indicator Data'!AS37)/(F$195-F$194)*10)),1))</f>
        <v>8.5</v>
      </c>
      <c r="G34" s="98">
        <f t="shared" si="1"/>
        <v>8.1</v>
      </c>
      <c r="H34" s="99">
        <f t="shared" si="2"/>
        <v>8.1</v>
      </c>
      <c r="I34" s="97">
        <f>IF('Indicator Data'!AV37="No data","x",ROUND(IF('Indicator Data'!AV37^2&gt;I$195,0,IF('Indicator Data'!AV37^2&lt;I$194,10,(I$195-'Indicator Data'!AV37^2)/(I$195-I$194)*10)),1))</f>
        <v>9.5</v>
      </c>
      <c r="J34" s="97">
        <f>IF(OR('Indicator Data'!AU37=0,'Indicator Data'!AU37="No data"),"x",ROUND(IF('Indicator Data'!AU37&gt;J$195,0,IF('Indicator Data'!AU37&lt;J$194,10,(J$195-'Indicator Data'!AU37)/(J$195-J$194)*10)),1))</f>
        <v>8.6</v>
      </c>
      <c r="K34" s="97">
        <f>IF('Indicator Data'!AW37="No data","x",ROUND(IF('Indicator Data'!AW37&gt;K$195,0,IF('Indicator Data'!AW37&lt;K$194,10,(K$195-'Indicator Data'!AW37)/(K$195-K$194)*10)),1))</f>
        <v>9.5</v>
      </c>
      <c r="L34" s="97">
        <f>IF('Indicator Data'!AX37="No data","x",ROUND(IF('Indicator Data'!AX37&gt;L$195,0,IF('Indicator Data'!AX37&lt;L$194,10,(L$195-'Indicator Data'!AX37)/(L$195-L$194)*10)),1))</f>
        <v>8.9</v>
      </c>
      <c r="M34" s="98">
        <f t="shared" si="3"/>
        <v>9.1</v>
      </c>
      <c r="N34" s="148">
        <f>IF('Indicator Data'!AY37="No data","x",'Indicator Data'!AY37/'Indicator Data'!BE37*100)</f>
        <v>4.8155639025329862</v>
      </c>
      <c r="O34" s="97">
        <f t="shared" si="4"/>
        <v>9.6</v>
      </c>
      <c r="P34" s="97">
        <f>IF('Indicator Data'!AZ37="No data","x",ROUND(IF('Indicator Data'!AZ37&gt;P$195,0,IF('Indicator Data'!AZ37&lt;P$194,10,(P$195-'Indicator Data'!AZ37)/(P$195-P$194)*10)),1))</f>
        <v>8.6999999999999993</v>
      </c>
      <c r="Q34" s="97">
        <f>IF('Indicator Data'!BA37="No data","x",ROUND(IF('Indicator Data'!BA37&gt;Q$195,0,IF('Indicator Data'!BA37&lt;Q$194,10,(Q$195-'Indicator Data'!BA37)/(Q$195-Q$194)*10)),1))</f>
        <v>6.3</v>
      </c>
      <c r="R34" s="98">
        <f t="shared" si="5"/>
        <v>8.1999999999999993</v>
      </c>
      <c r="S34" s="97">
        <f>IF('Indicator Data'!Y37="No data","x",ROUND(IF('Indicator Data'!Y37&gt;S$195,0,IF('Indicator Data'!Y37&lt;S$194,10,(S$195-'Indicator Data'!Y37)/(S$195-S$194)*10)),1))</f>
        <v>9.9</v>
      </c>
      <c r="T34" s="97">
        <f>IF('Indicator Data'!Z37="No data","x",ROUND(IF('Indicator Data'!Z37&gt;T$195,0,IF('Indicator Data'!Z37&lt;T$194,10,(T$195-'Indicator Data'!Z37)/(T$195-T$194)*10)),1))</f>
        <v>10</v>
      </c>
      <c r="U34" s="97">
        <f>IF('Indicator Data'!AC37="No data","x",ROUND(IF('Indicator Data'!AC37&gt;U$195,0,IF('Indicator Data'!AC37&lt;U$194,10,(U$195-'Indicator Data'!AC37)/(U$195-U$194)*10)),1))</f>
        <v>10</v>
      </c>
      <c r="V34" s="97">
        <f>IF('Indicator Data'!AD37="No data","x",ROUND(IF('Indicator Data'!AD37&gt;V$195,10,IF('Indicator Data'!AD37&lt;V$194,0,10-(V$195-'Indicator Data'!AD37)/(V$195-V$194)*10)),1))</f>
        <v>9.8000000000000007</v>
      </c>
      <c r="W34" s="98">
        <f t="shared" si="6"/>
        <v>9.9</v>
      </c>
      <c r="X34" s="99">
        <f t="shared" si="7"/>
        <v>9.1</v>
      </c>
      <c r="Y34" s="183"/>
    </row>
    <row r="35" spans="1:25" s="4" customFormat="1" x14ac:dyDescent="0.25">
      <c r="A35" s="131" t="s">
        <v>62</v>
      </c>
      <c r="B35" s="51" t="s">
        <v>61</v>
      </c>
      <c r="C35" s="97" t="str">
        <f>IF('Indicator Data'!AR38="No data","x",ROUND(IF('Indicator Data'!AR38&gt;C$195,0,IF('Indicator Data'!AR38&lt;C$194,10,(C$195-'Indicator Data'!AR38)/(C$195-C$194)*10)),1))</f>
        <v>x</v>
      </c>
      <c r="D35" s="98" t="str">
        <f t="shared" si="0"/>
        <v>x</v>
      </c>
      <c r="E35" s="97">
        <f>IF('Indicator Data'!AT38="No data","x",ROUND(IF('Indicator Data'!AT38&gt;E$195,0,IF('Indicator Data'!AT38&lt;E$194,10,(E$195-'Indicator Data'!AT38)/(E$195-E$194)*10)),1))</f>
        <v>8</v>
      </c>
      <c r="F35" s="97">
        <f>IF('Indicator Data'!AS38="No data","x",ROUND(IF('Indicator Data'!AS38&gt;F$195,0,IF('Indicator Data'!AS38&lt;F$194,10,(F$195-'Indicator Data'!AS38)/(F$195-F$194)*10)),1))</f>
        <v>8</v>
      </c>
      <c r="G35" s="98">
        <f t="shared" si="1"/>
        <v>8</v>
      </c>
      <c r="H35" s="99">
        <f t="shared" si="2"/>
        <v>8</v>
      </c>
      <c r="I35" s="97">
        <f>IF('Indicator Data'!AV38="No data","x",ROUND(IF('Indicator Data'!AV38^2&gt;I$195,0,IF('Indicator Data'!AV38^2&lt;I$194,10,(I$195-'Indicator Data'!AV38^2)/(I$195-I$194)*10)),1))</f>
        <v>10</v>
      </c>
      <c r="J35" s="97">
        <f>IF(OR('Indicator Data'!AU38=0,'Indicator Data'!AU38="No data"),"x",ROUND(IF('Indicator Data'!AU38&gt;J$195,0,IF('Indicator Data'!AU38&lt;J$194,10,(J$195-'Indicator Data'!AU38)/(J$195-J$194)*10)),1))</f>
        <v>9.1</v>
      </c>
      <c r="K35" s="97">
        <f>IF('Indicator Data'!AW38="No data","x",ROUND(IF('Indicator Data'!AW38&gt;K$195,0,IF('Indicator Data'!AW38&lt;K$194,10,(K$195-'Indicator Data'!AW38)/(K$195-K$194)*10)),1))</f>
        <v>9.6999999999999993</v>
      </c>
      <c r="L35" s="97">
        <f>IF('Indicator Data'!AX38="No data","x",ROUND(IF('Indicator Data'!AX38&gt;L$195,0,IF('Indicator Data'!AX38&lt;L$194,10,(L$195-'Indicator Data'!AX38)/(L$195-L$194)*10)),1))</f>
        <v>8</v>
      </c>
      <c r="M35" s="98">
        <f t="shared" si="3"/>
        <v>9.1999999999999993</v>
      </c>
      <c r="N35" s="148">
        <f>IF('Indicator Data'!AY38="No data","x",'Indicator Data'!AY38/'Indicator Data'!BE38*100)</f>
        <v>2.4618805590851336</v>
      </c>
      <c r="O35" s="97">
        <f t="shared" si="4"/>
        <v>9.9</v>
      </c>
      <c r="P35" s="97">
        <f>IF('Indicator Data'!AZ38="No data","x",ROUND(IF('Indicator Data'!AZ38&gt;P$195,0,IF('Indicator Data'!AZ38&lt;P$194,10,(P$195-'Indicator Data'!AZ38)/(P$195-P$194)*10)),1))</f>
        <v>9.8000000000000007</v>
      </c>
      <c r="Q35" s="97">
        <f>IF('Indicator Data'!BA38="No data","x",ROUND(IF('Indicator Data'!BA38&gt;Q$195,0,IF('Indicator Data'!BA38&lt;Q$194,10,(Q$195-'Indicator Data'!BA38)/(Q$195-Q$194)*10)),1))</f>
        <v>9.8000000000000007</v>
      </c>
      <c r="R35" s="98">
        <f t="shared" si="5"/>
        <v>9.8000000000000007</v>
      </c>
      <c r="S35" s="97" t="str">
        <f>IF('Indicator Data'!Y38="No data","x",ROUND(IF('Indicator Data'!Y38&gt;S$195,0,IF('Indicator Data'!Y38&lt;S$194,10,(S$195-'Indicator Data'!Y38)/(S$195-S$194)*10)),1))</f>
        <v>x</v>
      </c>
      <c r="T35" s="97">
        <f>IF('Indicator Data'!Z38="No data","x",ROUND(IF('Indicator Data'!Z38&gt;T$195,0,IF('Indicator Data'!Z38&lt;T$194,10,(T$195-'Indicator Data'!Z38)/(T$195-T$194)*10)),1))</f>
        <v>10</v>
      </c>
      <c r="U35" s="97">
        <f>IF('Indicator Data'!AC38="No data","x",ROUND(IF('Indicator Data'!AC38&gt;U$195,0,IF('Indicator Data'!AC38&lt;U$194,10,(U$195-'Indicator Data'!AC38)/(U$195-U$194)*10)),1))</f>
        <v>9.8000000000000007</v>
      </c>
      <c r="V35" s="97">
        <f>IF('Indicator Data'!AD38="No data","x",ROUND(IF('Indicator Data'!AD38&gt;V$195,10,IF('Indicator Data'!AD38&lt;V$194,0,10-(V$195-'Indicator Data'!AD38)/(V$195-V$194)*10)),1))</f>
        <v>9.5</v>
      </c>
      <c r="W35" s="98">
        <f t="shared" si="6"/>
        <v>9.8000000000000007</v>
      </c>
      <c r="X35" s="99">
        <f t="shared" si="7"/>
        <v>9.6</v>
      </c>
      <c r="Y35" s="183"/>
    </row>
    <row r="36" spans="1:25" s="4" customFormat="1" x14ac:dyDescent="0.25">
      <c r="A36" s="131" t="s">
        <v>64</v>
      </c>
      <c r="B36" s="51" t="s">
        <v>63</v>
      </c>
      <c r="C36" s="97">
        <f>IF('Indicator Data'!AR39="No data","x",ROUND(IF('Indicator Data'!AR39&gt;C$195,0,IF('Indicator Data'!AR39&lt;C$194,10,(C$195-'Indicator Data'!AR39)/(C$195-C$194)*10)),1))</f>
        <v>3.2</v>
      </c>
      <c r="D36" s="98">
        <f t="shared" si="0"/>
        <v>3.2</v>
      </c>
      <c r="E36" s="97">
        <f>IF('Indicator Data'!AT39="No data","x",ROUND(IF('Indicator Data'!AT39&gt;E$195,0,IF('Indicator Data'!AT39&lt;E$194,10,(E$195-'Indicator Data'!AT39)/(E$195-E$194)*10)),1))</f>
        <v>3.3</v>
      </c>
      <c r="F36" s="97">
        <f>IF('Indicator Data'!AS39="No data","x",ROUND(IF('Indicator Data'!AS39&gt;F$195,0,IF('Indicator Data'!AS39&lt;F$194,10,(F$195-'Indicator Data'!AS39)/(F$195-F$194)*10)),1))</f>
        <v>3</v>
      </c>
      <c r="G36" s="98">
        <f t="shared" si="1"/>
        <v>3.2</v>
      </c>
      <c r="H36" s="99">
        <f t="shared" si="2"/>
        <v>3.2</v>
      </c>
      <c r="I36" s="97">
        <f>IF('Indicator Data'!AV39="No data","x",ROUND(IF('Indicator Data'!AV39^2&gt;I$195,0,IF('Indicator Data'!AV39^2&lt;I$194,10,(I$195-'Indicator Data'!AV39^2)/(I$195-I$194)*10)),1))</f>
        <v>0.7</v>
      </c>
      <c r="J36" s="97">
        <f>IF(OR('Indicator Data'!AU39=0,'Indicator Data'!AU39="No data"),"x",ROUND(IF('Indicator Data'!AU39&gt;J$195,0,IF('Indicator Data'!AU39&lt;J$194,10,(J$195-'Indicator Data'!AU39)/(J$195-J$194)*10)),1))</f>
        <v>0</v>
      </c>
      <c r="K36" s="97">
        <f>IF('Indicator Data'!AW39="No data","x",ROUND(IF('Indicator Data'!AW39&gt;K$195,0,IF('Indicator Data'!AW39&lt;K$194,10,(K$195-'Indicator Data'!AW39)/(K$195-K$194)*10)),1))</f>
        <v>3.6</v>
      </c>
      <c r="L36" s="97">
        <f>IF('Indicator Data'!AX39="No data","x",ROUND(IF('Indicator Data'!AX39&gt;L$195,0,IF('Indicator Data'!AX39&lt;L$194,10,(L$195-'Indicator Data'!AX39)/(L$195-L$194)*10)),1))</f>
        <v>3.7</v>
      </c>
      <c r="M36" s="98">
        <f t="shared" si="3"/>
        <v>2</v>
      </c>
      <c r="N36" s="148">
        <f>IF('Indicator Data'!AY39="No data","x",'Indicator Data'!AY39/'Indicator Data'!BE39*100)</f>
        <v>20.173980407030228</v>
      </c>
      <c r="O36" s="97">
        <f t="shared" si="4"/>
        <v>8.1</v>
      </c>
      <c r="P36" s="97">
        <f>IF('Indicator Data'!AZ39="No data","x",ROUND(IF('Indicator Data'!AZ39&gt;P$195,0,IF('Indicator Data'!AZ39&lt;P$194,10,(P$195-'Indicator Data'!AZ39)/(P$195-P$194)*10)),1))</f>
        <v>0.1</v>
      </c>
      <c r="Q36" s="97">
        <f>IF('Indicator Data'!BA39="No data","x",ROUND(IF('Indicator Data'!BA39&gt;Q$195,0,IF('Indicator Data'!BA39&lt;Q$194,10,(Q$195-'Indicator Data'!BA39)/(Q$195-Q$194)*10)),1))</f>
        <v>0.2</v>
      </c>
      <c r="R36" s="98">
        <f t="shared" si="5"/>
        <v>2.8</v>
      </c>
      <c r="S36" s="97">
        <f>IF('Indicator Data'!Y39="No data","x",ROUND(IF('Indicator Data'!Y39&gt;S$195,0,IF('Indicator Data'!Y39&lt;S$194,10,(S$195-'Indicator Data'!Y39)/(S$195-S$194)*10)),1))</f>
        <v>7.4</v>
      </c>
      <c r="T36" s="97">
        <f>IF('Indicator Data'!Z39="No data","x",ROUND(IF('Indicator Data'!Z39&gt;T$195,0,IF('Indicator Data'!Z39&lt;T$194,10,(T$195-'Indicator Data'!Z39)/(T$195-T$194)*10)),1))</f>
        <v>1.5</v>
      </c>
      <c r="U36" s="97">
        <f>IF('Indicator Data'!AC39="No data","x",ROUND(IF('Indicator Data'!AC39&gt;U$195,0,IF('Indicator Data'!AC39&lt;U$194,10,(U$195-'Indicator Data'!AC39)/(U$195-U$194)*10)),1))</f>
        <v>3.7</v>
      </c>
      <c r="V36" s="97">
        <f>IF('Indicator Data'!AD39="No data","x",ROUND(IF('Indicator Data'!AD39&gt;V$195,10,IF('Indicator Data'!AD39&lt;V$194,0,10-(V$195-'Indicator Data'!AD39)/(V$195-V$194)*10)),1))</f>
        <v>0.2</v>
      </c>
      <c r="W36" s="98">
        <f t="shared" si="6"/>
        <v>3.2</v>
      </c>
      <c r="X36" s="99">
        <f t="shared" si="7"/>
        <v>2.7</v>
      </c>
      <c r="Y36" s="183"/>
    </row>
    <row r="37" spans="1:25" s="4" customFormat="1" x14ac:dyDescent="0.25">
      <c r="A37" s="131" t="s">
        <v>376</v>
      </c>
      <c r="B37" s="51" t="s">
        <v>65</v>
      </c>
      <c r="C37" s="97">
        <f>IF('Indicator Data'!AR40="No data","x",ROUND(IF('Indicator Data'!AR40&gt;C$195,0,IF('Indicator Data'!AR40&lt;C$194,10,(C$195-'Indicator Data'!AR40)/(C$195-C$194)*10)),1))</f>
        <v>2.5</v>
      </c>
      <c r="D37" s="98">
        <f t="shared" si="0"/>
        <v>2.5</v>
      </c>
      <c r="E37" s="97">
        <f>IF('Indicator Data'!AT40="No data","x",ROUND(IF('Indicator Data'!AT40&gt;E$195,0,IF('Indicator Data'!AT40&lt;E$194,10,(E$195-'Indicator Data'!AT40)/(E$195-E$194)*10)),1))</f>
        <v>5.9</v>
      </c>
      <c r="F37" s="97">
        <f>IF('Indicator Data'!AS40="No data","x",ROUND(IF('Indicator Data'!AS40&gt;F$195,0,IF('Indicator Data'!AS40&lt;F$194,10,(F$195-'Indicator Data'!AS40)/(F$195-F$194)*10)),1))</f>
        <v>4.3</v>
      </c>
      <c r="G37" s="98">
        <f t="shared" si="1"/>
        <v>5.0999999999999996</v>
      </c>
      <c r="H37" s="99">
        <f t="shared" si="2"/>
        <v>3.8</v>
      </c>
      <c r="I37" s="97">
        <f>IF('Indicator Data'!AV40="No data","x",ROUND(IF('Indicator Data'!AV40^2&gt;I$195,0,IF('Indicator Data'!AV40^2&lt;I$194,10,(I$195-'Indicator Data'!AV40^2)/(I$195-I$194)*10)),1))</f>
        <v>0.8</v>
      </c>
      <c r="J37" s="97">
        <f>IF(OR('Indicator Data'!AU40=0,'Indicator Data'!AU40="No data"),"x",ROUND(IF('Indicator Data'!AU40&gt;J$195,0,IF('Indicator Data'!AU40&lt;J$194,10,(J$195-'Indicator Data'!AU40)/(J$195-J$194)*10)),1))</f>
        <v>0</v>
      </c>
      <c r="K37" s="97">
        <f>IF('Indicator Data'!AW40="No data","x",ROUND(IF('Indicator Data'!AW40&gt;K$195,0,IF('Indicator Data'!AW40&lt;K$194,10,(K$195-'Indicator Data'!AW40)/(K$195-K$194)*10)),1))</f>
        <v>5</v>
      </c>
      <c r="L37" s="97">
        <f>IF('Indicator Data'!AX40="No data","x",ROUND(IF('Indicator Data'!AX40&gt;L$195,0,IF('Indicator Data'!AX40&lt;L$194,10,(L$195-'Indicator Data'!AX40)/(L$195-L$194)*10)),1))</f>
        <v>5.3</v>
      </c>
      <c r="M37" s="98">
        <f t="shared" si="3"/>
        <v>2.8</v>
      </c>
      <c r="N37" s="148">
        <f>IF('Indicator Data'!AY40="No data","x",'Indicator Data'!AY40/'Indicator Data'!BE40*100)</f>
        <v>10.720997939649337</v>
      </c>
      <c r="O37" s="97">
        <f t="shared" si="4"/>
        <v>9</v>
      </c>
      <c r="P37" s="97">
        <f>IF('Indicator Data'!AZ40="No data","x",ROUND(IF('Indicator Data'!AZ40&gt;P$195,0,IF('Indicator Data'!AZ40&lt;P$194,10,(P$195-'Indicator Data'!AZ40)/(P$195-P$194)*10)),1))</f>
        <v>2.6</v>
      </c>
      <c r="Q37" s="97">
        <f>IF('Indicator Data'!BA40="No data","x",ROUND(IF('Indicator Data'!BA40&gt;Q$195,0,IF('Indicator Data'!BA40&lt;Q$194,10,(Q$195-'Indicator Data'!BA40)/(Q$195-Q$194)*10)),1))</f>
        <v>0.9</v>
      </c>
      <c r="R37" s="98">
        <f t="shared" si="5"/>
        <v>4.2</v>
      </c>
      <c r="S37" s="97">
        <f>IF('Indicator Data'!Y40="No data","x",ROUND(IF('Indicator Data'!Y40&gt;S$195,0,IF('Indicator Data'!Y40&lt;S$194,10,(S$195-'Indicator Data'!Y40)/(S$195-S$194)*10)),1))</f>
        <v>5.0999999999999996</v>
      </c>
      <c r="T37" s="97">
        <f>IF('Indicator Data'!Z40="No data","x",ROUND(IF('Indicator Data'!Z40&gt;T$195,0,IF('Indicator Data'!Z40&lt;T$194,10,(T$195-'Indicator Data'!Z40)/(T$195-T$194)*10)),1))</f>
        <v>0</v>
      </c>
      <c r="U37" s="97">
        <f>IF('Indicator Data'!AC40="No data","x",ROUND(IF('Indicator Data'!AC40&gt;U$195,0,IF('Indicator Data'!AC40&lt;U$194,10,(U$195-'Indicator Data'!AC40)/(U$195-U$194)*10)),1))</f>
        <v>7.6</v>
      </c>
      <c r="V37" s="97">
        <f>IF('Indicator Data'!AD40="No data","x",ROUND(IF('Indicator Data'!AD40&gt;V$195,10,IF('Indicator Data'!AD40&lt;V$194,0,10-(V$195-'Indicator Data'!AD40)/(V$195-V$194)*10)),1))</f>
        <v>0.3</v>
      </c>
      <c r="W37" s="98">
        <f t="shared" si="6"/>
        <v>3.3</v>
      </c>
      <c r="X37" s="99">
        <f t="shared" si="7"/>
        <v>3.4</v>
      </c>
      <c r="Y37" s="183"/>
    </row>
    <row r="38" spans="1:25" s="4" customFormat="1" x14ac:dyDescent="0.25">
      <c r="A38" s="131" t="s">
        <v>67</v>
      </c>
      <c r="B38" s="51" t="s">
        <v>66</v>
      </c>
      <c r="C38" s="97">
        <f>IF('Indicator Data'!AR41="No data","x",ROUND(IF('Indicator Data'!AR41&gt;C$195,0,IF('Indicator Data'!AR41&lt;C$194,10,(C$195-'Indicator Data'!AR41)/(C$195-C$194)*10)),1))</f>
        <v>3</v>
      </c>
      <c r="D38" s="98">
        <f t="shared" si="0"/>
        <v>3</v>
      </c>
      <c r="E38" s="97">
        <f>IF('Indicator Data'!AT41="No data","x",ROUND(IF('Indicator Data'!AT41&gt;E$195,0,IF('Indicator Data'!AT41&lt;E$194,10,(E$195-'Indicator Data'!AT41)/(E$195-E$194)*10)),1))</f>
        <v>6.3</v>
      </c>
      <c r="F38" s="97">
        <f>IF('Indicator Data'!AS41="No data","x",ROUND(IF('Indicator Data'!AS41&gt;F$195,0,IF('Indicator Data'!AS41&lt;F$194,10,(F$195-'Indicator Data'!AS41)/(F$195-F$194)*10)),1))</f>
        <v>5</v>
      </c>
      <c r="G38" s="98">
        <f t="shared" si="1"/>
        <v>5.7</v>
      </c>
      <c r="H38" s="99">
        <f t="shared" si="2"/>
        <v>4.4000000000000004</v>
      </c>
      <c r="I38" s="97">
        <f>IF('Indicator Data'!AV41="No data","x",ROUND(IF('Indicator Data'!AV41^2&gt;I$195,0,IF('Indicator Data'!AV41^2&lt;I$194,10,(I$195-'Indicator Data'!AV41^2)/(I$195-I$194)*10)),1))</f>
        <v>1.2</v>
      </c>
      <c r="J38" s="97">
        <f>IF(OR('Indicator Data'!AU41=0,'Indicator Data'!AU41="No data"),"x",ROUND(IF('Indicator Data'!AU41&gt;J$195,0,IF('Indicator Data'!AU41&lt;J$194,10,(J$195-'Indicator Data'!AU41)/(J$195-J$194)*10)),1))</f>
        <v>0.1</v>
      </c>
      <c r="K38" s="97">
        <f>IF('Indicator Data'!AW41="No data","x",ROUND(IF('Indicator Data'!AW41&gt;K$195,0,IF('Indicator Data'!AW41&lt;K$194,10,(K$195-'Indicator Data'!AW41)/(K$195-K$194)*10)),1))</f>
        <v>4.4000000000000004</v>
      </c>
      <c r="L38" s="97">
        <f>IF('Indicator Data'!AX41="No data","x",ROUND(IF('Indicator Data'!AX41&gt;L$195,0,IF('Indicator Data'!AX41&lt;L$194,10,(L$195-'Indicator Data'!AX41)/(L$195-L$194)*10)),1))</f>
        <v>4.3</v>
      </c>
      <c r="M38" s="98">
        <f t="shared" si="3"/>
        <v>2.5</v>
      </c>
      <c r="N38" s="148">
        <f>IF('Indicator Data'!AY41="No data","x",'Indicator Data'!AY41/'Indicator Data'!BE41*100)</f>
        <v>10.81568273997296</v>
      </c>
      <c r="O38" s="97">
        <f t="shared" si="4"/>
        <v>9</v>
      </c>
      <c r="P38" s="97">
        <f>IF('Indicator Data'!AZ41="No data","x",ROUND(IF('Indicator Data'!AZ41&gt;P$195,0,IF('Indicator Data'!AZ41&lt;P$194,10,(P$195-'Indicator Data'!AZ41)/(P$195-P$194)*10)),1))</f>
        <v>2.1</v>
      </c>
      <c r="Q38" s="97">
        <f>IF('Indicator Data'!BA41="No data","x",ROUND(IF('Indicator Data'!BA41&gt;Q$195,0,IF('Indicator Data'!BA41&lt;Q$194,10,(Q$195-'Indicator Data'!BA41)/(Q$195-Q$194)*10)),1))</f>
        <v>1.7</v>
      </c>
      <c r="R38" s="98">
        <f t="shared" si="5"/>
        <v>4.3</v>
      </c>
      <c r="S38" s="97">
        <f>IF('Indicator Data'!Y41="No data","x",ROUND(IF('Indicator Data'!Y41&gt;S$195,0,IF('Indicator Data'!Y41&lt;S$194,10,(S$195-'Indicator Data'!Y41)/(S$195-S$194)*10)),1))</f>
        <v>6.3</v>
      </c>
      <c r="T38" s="97">
        <f>IF('Indicator Data'!Z41="No data","x",ROUND(IF('Indicator Data'!Z41&gt;T$195,0,IF('Indicator Data'!Z41&lt;T$194,10,(T$195-'Indicator Data'!Z41)/(T$195-T$194)*10)),1))</f>
        <v>1.5</v>
      </c>
      <c r="U38" s="97">
        <f>IF('Indicator Data'!AC41="No data","x",ROUND(IF('Indicator Data'!AC41&gt;U$195,0,IF('Indicator Data'!AC41&lt;U$194,10,(U$195-'Indicator Data'!AC41)/(U$195-U$194)*10)),1))</f>
        <v>7.3</v>
      </c>
      <c r="V38" s="97">
        <f>IF('Indicator Data'!AD41="No data","x",ROUND(IF('Indicator Data'!AD41&gt;V$195,10,IF('Indicator Data'!AD41&lt;V$194,0,10-(V$195-'Indicator Data'!AD41)/(V$195-V$194)*10)),1))</f>
        <v>0.7</v>
      </c>
      <c r="W38" s="98">
        <f t="shared" si="6"/>
        <v>4</v>
      </c>
      <c r="X38" s="99">
        <f t="shared" si="7"/>
        <v>3.6</v>
      </c>
      <c r="Y38" s="183"/>
    </row>
    <row r="39" spans="1:25" s="4" customFormat="1" x14ac:dyDescent="0.25">
      <c r="A39" s="131" t="s">
        <v>69</v>
      </c>
      <c r="B39" s="51" t="s">
        <v>68</v>
      </c>
      <c r="C39" s="97">
        <f>IF('Indicator Data'!AR42="No data","x",ROUND(IF('Indicator Data'!AR42&gt;C$195,0,IF('Indicator Data'!AR42&lt;C$194,10,(C$195-'Indicator Data'!AR42)/(C$195-C$194)*10)),1))</f>
        <v>7.8</v>
      </c>
      <c r="D39" s="98">
        <f t="shared" si="0"/>
        <v>7.8</v>
      </c>
      <c r="E39" s="97">
        <f>IF('Indicator Data'!AT42="No data","x",ROUND(IF('Indicator Data'!AT42&gt;E$195,0,IF('Indicator Data'!AT42&lt;E$194,10,(E$195-'Indicator Data'!AT42)/(E$195-E$194)*10)),1))</f>
        <v>7.3</v>
      </c>
      <c r="F39" s="97">
        <f>IF('Indicator Data'!AS42="No data","x",ROUND(IF('Indicator Data'!AS42&gt;F$195,0,IF('Indicator Data'!AS42&lt;F$194,10,(F$195-'Indicator Data'!AS42)/(F$195-F$194)*10)),1))</f>
        <v>8.1</v>
      </c>
      <c r="G39" s="98">
        <f t="shared" si="1"/>
        <v>7.7</v>
      </c>
      <c r="H39" s="99">
        <f t="shared" si="2"/>
        <v>7.8</v>
      </c>
      <c r="I39" s="97">
        <f>IF('Indicator Data'!AV42="No data","x",ROUND(IF('Indicator Data'!AV42^2&gt;I$195,0,IF('Indicator Data'!AV42^2&lt;I$194,10,(I$195-'Indicator Data'!AV42^2)/(I$195-I$194)*10)),1))</f>
        <v>4.3</v>
      </c>
      <c r="J39" s="97">
        <f>IF(OR('Indicator Data'!AU42=0,'Indicator Data'!AU42="No data"),"x",ROUND(IF('Indicator Data'!AU42&gt;J$195,0,IF('Indicator Data'!AU42&lt;J$194,10,(J$195-'Indicator Data'!AU42)/(J$195-J$194)*10)),1))</f>
        <v>2.2000000000000002</v>
      </c>
      <c r="K39" s="97">
        <f>IF('Indicator Data'!AW42="No data","x",ROUND(IF('Indicator Data'!AW42&gt;K$195,0,IF('Indicator Data'!AW42&lt;K$194,10,(K$195-'Indicator Data'!AW42)/(K$195-K$194)*10)),1))</f>
        <v>9.3000000000000007</v>
      </c>
      <c r="L39" s="97">
        <f>IF('Indicator Data'!AX42="No data","x",ROUND(IF('Indicator Data'!AX42&gt;L$195,0,IF('Indicator Data'!AX42&lt;L$194,10,(L$195-'Indicator Data'!AX42)/(L$195-L$194)*10)),1))</f>
        <v>7.3</v>
      </c>
      <c r="M39" s="98">
        <f t="shared" si="3"/>
        <v>5.8</v>
      </c>
      <c r="N39" s="148">
        <f>IF('Indicator Data'!AY42="No data","x",'Indicator Data'!AY42/'Indicator Data'!BE42*100)</f>
        <v>37.076840408382587</v>
      </c>
      <c r="O39" s="97">
        <f t="shared" si="4"/>
        <v>6.4</v>
      </c>
      <c r="P39" s="97">
        <f>IF('Indicator Data'!AZ42="No data","x",ROUND(IF('Indicator Data'!AZ42&gt;P$195,0,IF('Indicator Data'!AZ42&lt;P$194,10,(P$195-'Indicator Data'!AZ42)/(P$195-P$194)*10)),1))</f>
        <v>7.1</v>
      </c>
      <c r="Q39" s="97">
        <f>IF('Indicator Data'!BA42="No data","x",ROUND(IF('Indicator Data'!BA42&gt;Q$195,0,IF('Indicator Data'!BA42&lt;Q$194,10,(Q$195-'Indicator Data'!BA42)/(Q$195-Q$194)*10)),1))</f>
        <v>2</v>
      </c>
      <c r="R39" s="98">
        <f t="shared" si="5"/>
        <v>5.2</v>
      </c>
      <c r="S39" s="97" t="str">
        <f>IF('Indicator Data'!Y42="No data","x",ROUND(IF('Indicator Data'!Y42&gt;S$195,0,IF('Indicator Data'!Y42&lt;S$194,10,(S$195-'Indicator Data'!Y42)/(S$195-S$194)*10)),1))</f>
        <v>x</v>
      </c>
      <c r="T39" s="97">
        <f>IF('Indicator Data'!Z42="No data","x",ROUND(IF('Indicator Data'!Z42&gt;T$195,0,IF('Indicator Data'!Z42&lt;T$194,10,(T$195-'Indicator Data'!Z42)/(T$195-T$194)*10)),1))</f>
        <v>0</v>
      </c>
      <c r="U39" s="97">
        <f>IF('Indicator Data'!AC42="No data","x",ROUND(IF('Indicator Data'!AC42&gt;U$195,0,IF('Indicator Data'!AC42&lt;U$194,10,(U$195-'Indicator Data'!AC42)/(U$195-U$194)*10)),1))</f>
        <v>9.8000000000000007</v>
      </c>
      <c r="V39" s="97">
        <f>IF('Indicator Data'!AD42="No data","x",ROUND(IF('Indicator Data'!AD42&gt;V$195,10,IF('Indicator Data'!AD42&lt;V$194,0,10-(V$195-'Indicator Data'!AD42)/(V$195-V$194)*10)),1))</f>
        <v>3.7</v>
      </c>
      <c r="W39" s="98">
        <f t="shared" si="6"/>
        <v>4.5</v>
      </c>
      <c r="X39" s="99">
        <f t="shared" si="7"/>
        <v>5.2</v>
      </c>
      <c r="Y39" s="183"/>
    </row>
    <row r="40" spans="1:25" s="4" customFormat="1" x14ac:dyDescent="0.25">
      <c r="A40" s="131" t="s">
        <v>374</v>
      </c>
      <c r="B40" s="51" t="s">
        <v>71</v>
      </c>
      <c r="C40" s="97" t="str">
        <f>IF('Indicator Data'!AR43="No data","x",ROUND(IF('Indicator Data'!AR43&gt;C$195,0,IF('Indicator Data'!AR43&lt;C$194,10,(C$195-'Indicator Data'!AR43)/(C$195-C$194)*10)),1))</f>
        <v>x</v>
      </c>
      <c r="D40" s="98" t="str">
        <f t="shared" si="0"/>
        <v>x</v>
      </c>
      <c r="E40" s="97">
        <f>IF('Indicator Data'!AT43="No data","x",ROUND(IF('Indicator Data'!AT43&gt;E$195,0,IF('Indicator Data'!AT43&lt;E$194,10,(E$195-'Indicator Data'!AT43)/(E$195-E$194)*10)),1))</f>
        <v>7.9</v>
      </c>
      <c r="F40" s="97">
        <f>IF('Indicator Data'!AS43="No data","x",ROUND(IF('Indicator Data'!AS43&gt;F$195,0,IF('Indicator Data'!AS43&lt;F$194,10,(F$195-'Indicator Data'!AS43)/(F$195-F$194)*10)),1))</f>
        <v>7.2</v>
      </c>
      <c r="G40" s="98">
        <f t="shared" si="1"/>
        <v>7.6</v>
      </c>
      <c r="H40" s="99">
        <f t="shared" si="2"/>
        <v>7.6</v>
      </c>
      <c r="I40" s="97">
        <f>IF('Indicator Data'!AV43="No data","x",ROUND(IF('Indicator Data'!AV43^2&gt;I$195,0,IF('Indicator Data'!AV43^2&lt;I$194,10,(I$195-'Indicator Data'!AV43^2)/(I$195-I$194)*10)),1))</f>
        <v>4.0999999999999996</v>
      </c>
      <c r="J40" s="97">
        <f>IF(OR('Indicator Data'!AU43=0,'Indicator Data'!AU43="No data"),"x",ROUND(IF('Indicator Data'!AU43&gt;J$195,0,IF('Indicator Data'!AU43&lt;J$194,10,(J$195-'Indicator Data'!AU43)/(J$195-J$194)*10)),1))</f>
        <v>4.3</v>
      </c>
      <c r="K40" s="97">
        <f>IF('Indicator Data'!AW43="No data","x",ROUND(IF('Indicator Data'!AW43&gt;K$195,0,IF('Indicator Data'!AW43&lt;K$194,10,(K$195-'Indicator Data'!AW43)/(K$195-K$194)*10)),1))</f>
        <v>9.1999999999999993</v>
      </c>
      <c r="L40" s="97">
        <f>IF('Indicator Data'!AX43="No data","x",ROUND(IF('Indicator Data'!AX43&gt;L$195,0,IF('Indicator Data'!AX43&lt;L$194,10,(L$195-'Indicator Data'!AX43)/(L$195-L$194)*10)),1))</f>
        <v>4.4000000000000004</v>
      </c>
      <c r="M40" s="98">
        <f t="shared" si="3"/>
        <v>5.5</v>
      </c>
      <c r="N40" s="148">
        <f>IF('Indicator Data'!AY43="No data","x",'Indicator Data'!AY43/'Indicator Data'!BE43*100)</f>
        <v>1.7276720351390922</v>
      </c>
      <c r="O40" s="97">
        <f t="shared" si="4"/>
        <v>9.9</v>
      </c>
      <c r="P40" s="97">
        <f>IF('Indicator Data'!AZ43="No data","x",ROUND(IF('Indicator Data'!AZ43&gt;P$195,0,IF('Indicator Data'!AZ43&lt;P$194,10,(P$195-'Indicator Data'!AZ43)/(P$195-P$194)*10)),1))</f>
        <v>9.4</v>
      </c>
      <c r="Q40" s="97">
        <f>IF('Indicator Data'!BA43="No data","x",ROUND(IF('Indicator Data'!BA43&gt;Q$195,0,IF('Indicator Data'!BA43&lt;Q$194,10,(Q$195-'Indicator Data'!BA43)/(Q$195-Q$194)*10)),1))</f>
        <v>4.7</v>
      </c>
      <c r="R40" s="98">
        <f t="shared" si="5"/>
        <v>8</v>
      </c>
      <c r="S40" s="97">
        <f>IF('Indicator Data'!Y43="No data","x",ROUND(IF('Indicator Data'!Y43&gt;S$195,0,IF('Indicator Data'!Y43&lt;S$194,10,(S$195-'Indicator Data'!Y43)/(S$195-S$194)*10)),1))</f>
        <v>9.8000000000000007</v>
      </c>
      <c r="T40" s="97">
        <f>IF('Indicator Data'!Z43="No data","x",ROUND(IF('Indicator Data'!Z43&gt;T$195,0,IF('Indicator Data'!Z43&lt;T$194,10,(T$195-'Indicator Data'!Z43)/(T$195-T$194)*10)),1))</f>
        <v>4.9000000000000004</v>
      </c>
      <c r="U40" s="97">
        <f>IF('Indicator Data'!AC43="No data","x",ROUND(IF('Indicator Data'!AC43&gt;U$195,0,IF('Indicator Data'!AC43&lt;U$194,10,(U$195-'Indicator Data'!AC43)/(U$195-U$194)*10)),1))</f>
        <v>9.5</v>
      </c>
      <c r="V40" s="97">
        <f>IF('Indicator Data'!AD43="No data","x",ROUND(IF('Indicator Data'!AD43&gt;V$195,10,IF('Indicator Data'!AD43&lt;V$194,0,10-(V$195-'Indicator Data'!AD43)/(V$195-V$194)*10)),1))</f>
        <v>4.9000000000000004</v>
      </c>
      <c r="W40" s="98">
        <f t="shared" si="6"/>
        <v>7.3</v>
      </c>
      <c r="X40" s="99">
        <f t="shared" si="7"/>
        <v>6.9</v>
      </c>
      <c r="Y40" s="183"/>
    </row>
    <row r="41" spans="1:25" s="4" customFormat="1" x14ac:dyDescent="0.25">
      <c r="A41" s="131" t="s">
        <v>844</v>
      </c>
      <c r="B41" s="51" t="s">
        <v>70</v>
      </c>
      <c r="C41" s="97">
        <f>IF('Indicator Data'!AR44="No data","x",ROUND(IF('Indicator Data'!AR44&gt;C$195,0,IF('Indicator Data'!AR44&lt;C$194,10,(C$195-'Indicator Data'!AR44)/(C$195-C$194)*10)),1))</f>
        <v>7.5</v>
      </c>
      <c r="D41" s="98">
        <f t="shared" si="0"/>
        <v>7.5</v>
      </c>
      <c r="E41" s="97">
        <f>IF('Indicator Data'!AT44="No data","x",ROUND(IF('Indicator Data'!AT44&gt;E$195,0,IF('Indicator Data'!AT44&lt;E$194,10,(E$195-'Indicator Data'!AT44)/(E$195-E$194)*10)),1))</f>
        <v>7.9</v>
      </c>
      <c r="F41" s="97">
        <f>IF('Indicator Data'!AS44="No data","x",ROUND(IF('Indicator Data'!AS44&gt;F$195,0,IF('Indicator Data'!AS44&lt;F$194,10,(F$195-'Indicator Data'!AS44)/(F$195-F$194)*10)),1))</f>
        <v>8</v>
      </c>
      <c r="G41" s="98">
        <f t="shared" si="1"/>
        <v>8</v>
      </c>
      <c r="H41" s="99">
        <f t="shared" si="2"/>
        <v>7.8</v>
      </c>
      <c r="I41" s="97">
        <f>IF('Indicator Data'!AV44="No data","x",ROUND(IF('Indicator Data'!AV44^2&gt;I$195,0,IF('Indicator Data'!AV44^2&lt;I$194,10,(I$195-'Indicator Data'!AV44^2)/(I$195-I$194)*10)),1))</f>
        <v>4.5</v>
      </c>
      <c r="J41" s="97">
        <f>IF(OR('Indicator Data'!AU44=0,'Indicator Data'!AU44="No data"),"x",ROUND(IF('Indicator Data'!AU44&gt;J$195,0,IF('Indicator Data'!AU44&lt;J$194,10,(J$195-'Indicator Data'!AU44)/(J$195-J$194)*10)),1))</f>
        <v>8.3000000000000007</v>
      </c>
      <c r="K41" s="97">
        <f>IF('Indicator Data'!AW44="No data","x",ROUND(IF('Indicator Data'!AW44&gt;K$195,0,IF('Indicator Data'!AW44&lt;K$194,10,(K$195-'Indicator Data'!AW44)/(K$195-K$194)*10)),1))</f>
        <v>9.6</v>
      </c>
      <c r="L41" s="97">
        <f>IF('Indicator Data'!AX44="No data","x",ROUND(IF('Indicator Data'!AX44&gt;L$195,0,IF('Indicator Data'!AX44&lt;L$194,10,(L$195-'Indicator Data'!AX44)/(L$195-L$194)*10)),1))</f>
        <v>8.1999999999999993</v>
      </c>
      <c r="M41" s="98">
        <f t="shared" si="3"/>
        <v>7.7</v>
      </c>
      <c r="N41" s="148">
        <f>IF('Indicator Data'!AY44="No data","x",'Indicator Data'!AY44/'Indicator Data'!BE44*100)</f>
        <v>7.9398337045940766</v>
      </c>
      <c r="O41" s="97">
        <f t="shared" si="4"/>
        <v>9.3000000000000007</v>
      </c>
      <c r="P41" s="97">
        <f>IF('Indicator Data'!AZ44="No data","x",ROUND(IF('Indicator Data'!AZ44&gt;P$195,0,IF('Indicator Data'!AZ44&lt;P$194,10,(P$195-'Indicator Data'!AZ44)/(P$195-P$194)*10)),1))</f>
        <v>7.9</v>
      </c>
      <c r="Q41" s="97">
        <f>IF('Indicator Data'!BA44="No data","x",ROUND(IF('Indicator Data'!BA44&gt;Q$195,0,IF('Indicator Data'!BA44&lt;Q$194,10,(Q$195-'Indicator Data'!BA44)/(Q$195-Q$194)*10)),1))</f>
        <v>9.5</v>
      </c>
      <c r="R41" s="98">
        <f t="shared" si="5"/>
        <v>8.9</v>
      </c>
      <c r="S41" s="97" t="str">
        <f>IF('Indicator Data'!Y44="No data","x",ROUND(IF('Indicator Data'!Y44&gt;S$195,0,IF('Indicator Data'!Y44&lt;S$194,10,(S$195-'Indicator Data'!Y44)/(S$195-S$194)*10)),1))</f>
        <v>x</v>
      </c>
      <c r="T41" s="97">
        <f>IF('Indicator Data'!Z44="No data","x",ROUND(IF('Indicator Data'!Z44&gt;T$195,0,IF('Indicator Data'!Z44&lt;T$194,10,(T$195-'Indicator Data'!Z44)/(T$195-T$194)*10)),1))</f>
        <v>5.6</v>
      </c>
      <c r="U41" s="97">
        <f>IF('Indicator Data'!AC44="No data","x",ROUND(IF('Indicator Data'!AC44&gt;U$195,0,IF('Indicator Data'!AC44&lt;U$194,10,(U$195-'Indicator Data'!AC44)/(U$195-U$194)*10)),1))</f>
        <v>10</v>
      </c>
      <c r="V41" s="97">
        <f>IF('Indicator Data'!AD44="No data","x",ROUND(IF('Indicator Data'!AD44&gt;V$195,10,IF('Indicator Data'!AD44&lt;V$194,0,10-(V$195-'Indicator Data'!AD44)/(V$195-V$194)*10)),1))</f>
        <v>7.7</v>
      </c>
      <c r="W41" s="98">
        <f t="shared" si="6"/>
        <v>7.8</v>
      </c>
      <c r="X41" s="99">
        <f t="shared" si="7"/>
        <v>8.1</v>
      </c>
      <c r="Y41" s="183"/>
    </row>
    <row r="42" spans="1:25" s="4" customFormat="1" x14ac:dyDescent="0.25">
      <c r="A42" s="131" t="s">
        <v>73</v>
      </c>
      <c r="B42" s="51" t="s">
        <v>72</v>
      </c>
      <c r="C42" s="97">
        <f>IF('Indicator Data'!AR45="No data","x",ROUND(IF('Indicator Data'!AR45&gt;C$195,0,IF('Indicator Data'!AR45&lt;C$194,10,(C$195-'Indicator Data'!AR45)/(C$195-C$194)*10)),1))</f>
        <v>1.5</v>
      </c>
      <c r="D42" s="98">
        <f t="shared" si="0"/>
        <v>1.5</v>
      </c>
      <c r="E42" s="97">
        <f>IF('Indicator Data'!AT45="No data","x",ROUND(IF('Indicator Data'!AT45&gt;E$195,0,IF('Indicator Data'!AT45&lt;E$194,10,(E$195-'Indicator Data'!AT45)/(E$195-E$194)*10)),1))</f>
        <v>4.0999999999999996</v>
      </c>
      <c r="F42" s="97">
        <f>IF('Indicator Data'!AS45="No data","x",ROUND(IF('Indicator Data'!AS45&gt;F$195,0,IF('Indicator Data'!AS45&lt;F$194,10,(F$195-'Indicator Data'!AS45)/(F$195-F$194)*10)),1))</f>
        <v>4.3</v>
      </c>
      <c r="G42" s="98">
        <f t="shared" si="1"/>
        <v>4.2</v>
      </c>
      <c r="H42" s="99">
        <f t="shared" si="2"/>
        <v>2.9</v>
      </c>
      <c r="I42" s="97">
        <f>IF('Indicator Data'!AV45="No data","x",ROUND(IF('Indicator Data'!AV45^2&gt;I$195,0,IF('Indicator Data'!AV45^2&lt;I$194,10,(I$195-'Indicator Data'!AV45^2)/(I$195-I$194)*10)),1))</f>
        <v>0.5</v>
      </c>
      <c r="J42" s="97">
        <f>IF(OR('Indicator Data'!AU45=0,'Indicator Data'!AU45="No data"),"x",ROUND(IF('Indicator Data'!AU45&gt;J$195,0,IF('Indicator Data'!AU45&lt;J$194,10,(J$195-'Indicator Data'!AU45)/(J$195-J$194)*10)),1))</f>
        <v>0</v>
      </c>
      <c r="K42" s="97">
        <f>IF('Indicator Data'!AW45="No data","x",ROUND(IF('Indicator Data'!AW45&gt;K$195,0,IF('Indicator Data'!AW45&lt;K$194,10,(K$195-'Indicator Data'!AW45)/(K$195-K$194)*10)),1))</f>
        <v>4</v>
      </c>
      <c r="L42" s="97">
        <f>IF('Indicator Data'!AX45="No data","x",ROUND(IF('Indicator Data'!AX45&gt;L$195,0,IF('Indicator Data'!AX45&lt;L$194,10,(L$195-'Indicator Data'!AX45)/(L$195-L$194)*10)),1))</f>
        <v>2.1</v>
      </c>
      <c r="M42" s="98">
        <f t="shared" si="3"/>
        <v>1.7</v>
      </c>
      <c r="N42" s="148">
        <f>IF('Indicator Data'!AY45="No data","x",'Indicator Data'!AY45/'Indicator Data'!BE45*100)</f>
        <v>45.045045045045043</v>
      </c>
      <c r="O42" s="97">
        <f t="shared" si="4"/>
        <v>5.6</v>
      </c>
      <c r="P42" s="97">
        <f>IF('Indicator Data'!AZ45="No data","x",ROUND(IF('Indicator Data'!AZ45&gt;P$195,0,IF('Indicator Data'!AZ45&lt;P$194,10,(P$195-'Indicator Data'!AZ45)/(P$195-P$194)*10)),1))</f>
        <v>0.6</v>
      </c>
      <c r="Q42" s="97">
        <f>IF('Indicator Data'!BA45="No data","x",ROUND(IF('Indicator Data'!BA45&gt;Q$195,0,IF('Indicator Data'!BA45&lt;Q$194,10,(Q$195-'Indicator Data'!BA45)/(Q$195-Q$194)*10)),1))</f>
        <v>0.4</v>
      </c>
      <c r="R42" s="98">
        <f t="shared" si="5"/>
        <v>2.2000000000000002</v>
      </c>
      <c r="S42" s="97">
        <f>IF('Indicator Data'!Y45="No data","x",ROUND(IF('Indicator Data'!Y45&gt;S$195,0,IF('Indicator Data'!Y45&lt;S$194,10,(S$195-'Indicator Data'!Y45)/(S$195-S$194)*10)),1))</f>
        <v>7.2</v>
      </c>
      <c r="T42" s="97">
        <f>IF('Indicator Data'!Z45="No data","x",ROUND(IF('Indicator Data'!Z45&gt;T$195,0,IF('Indicator Data'!Z45&lt;T$194,10,(T$195-'Indicator Data'!Z45)/(T$195-T$194)*10)),1))</f>
        <v>1.5</v>
      </c>
      <c r="U42" s="97">
        <f>IF('Indicator Data'!AC45="No data","x",ROUND(IF('Indicator Data'!AC45&gt;U$195,0,IF('Indicator Data'!AC45&lt;U$194,10,(U$195-'Indicator Data'!AC45)/(U$195-U$194)*10)),1))</f>
        <v>5.8</v>
      </c>
      <c r="V42" s="97">
        <f>IF('Indicator Data'!AD45="No data","x",ROUND(IF('Indicator Data'!AD45&gt;V$195,10,IF('Indicator Data'!AD45&lt;V$194,0,10-(V$195-'Indicator Data'!AD45)/(V$195-V$194)*10)),1))</f>
        <v>0.3</v>
      </c>
      <c r="W42" s="98">
        <f t="shared" si="6"/>
        <v>3.7</v>
      </c>
      <c r="X42" s="99">
        <f t="shared" si="7"/>
        <v>2.5</v>
      </c>
      <c r="Y42" s="183"/>
    </row>
    <row r="43" spans="1:25" s="4" customFormat="1" x14ac:dyDescent="0.25">
      <c r="A43" s="131" t="s">
        <v>371</v>
      </c>
      <c r="B43" s="51" t="s">
        <v>74</v>
      </c>
      <c r="C43" s="97">
        <f>IF('Indicator Data'!AR46="No data","x",ROUND(IF('Indicator Data'!AR46&gt;C$195,0,IF('Indicator Data'!AR46&lt;C$194,10,(C$195-'Indicator Data'!AR46)/(C$195-C$194)*10)),1))</f>
        <v>7.8</v>
      </c>
      <c r="D43" s="98">
        <f t="shared" si="0"/>
        <v>7.8</v>
      </c>
      <c r="E43" s="97">
        <f>IF('Indicator Data'!AT46="No data","x",ROUND(IF('Indicator Data'!AT46&gt;E$195,0,IF('Indicator Data'!AT46&lt;E$194,10,(E$195-'Indicator Data'!AT46)/(E$195-E$194)*10)),1))</f>
        <v>6.4</v>
      </c>
      <c r="F43" s="97">
        <f>IF('Indicator Data'!AS46="No data","x",ROUND(IF('Indicator Data'!AS46&gt;F$195,0,IF('Indicator Data'!AS46&lt;F$194,10,(F$195-'Indicator Data'!AS46)/(F$195-F$194)*10)),1))</f>
        <v>6.3</v>
      </c>
      <c r="G43" s="98">
        <f t="shared" si="1"/>
        <v>6.4</v>
      </c>
      <c r="H43" s="99">
        <f t="shared" si="2"/>
        <v>7.1</v>
      </c>
      <c r="I43" s="97">
        <f>IF('Indicator Data'!AV46="No data","x",ROUND(IF('Indicator Data'!AV46^2&gt;I$195,0,IF('Indicator Data'!AV46^2&lt;I$194,10,(I$195-'Indicator Data'!AV46^2)/(I$195-I$194)*10)),1))</f>
        <v>8.9</v>
      </c>
      <c r="J43" s="97">
        <f>IF(OR('Indicator Data'!AU46=0,'Indicator Data'!AU46="No data"),"x",ROUND(IF('Indicator Data'!AU46&gt;J$195,0,IF('Indicator Data'!AU46&lt;J$194,10,(J$195-'Indicator Data'!AU46)/(J$195-J$194)*10)),1))</f>
        <v>3.6</v>
      </c>
      <c r="K43" s="97">
        <f>IF('Indicator Data'!AW46="No data","x",ROUND(IF('Indicator Data'!AW46&gt;K$195,0,IF('Indicator Data'!AW46&lt;K$194,10,(K$195-'Indicator Data'!AW46)/(K$195-K$194)*10)),1))</f>
        <v>7.9</v>
      </c>
      <c r="L43" s="97">
        <f>IF('Indicator Data'!AX46="No data","x",ROUND(IF('Indicator Data'!AX46&gt;L$195,0,IF('Indicator Data'!AX46&lt;L$194,10,(L$195-'Indicator Data'!AX46)/(L$195-L$194)*10)),1))</f>
        <v>3.8</v>
      </c>
      <c r="M43" s="98">
        <f t="shared" si="3"/>
        <v>6.1</v>
      </c>
      <c r="N43" s="148">
        <f>IF('Indicator Data'!AY46="No data","x",'Indicator Data'!AY46/'Indicator Data'!BE46*100)</f>
        <v>10.062893081761008</v>
      </c>
      <c r="O43" s="97">
        <f t="shared" si="4"/>
        <v>9.1</v>
      </c>
      <c r="P43" s="97">
        <f>IF('Indicator Data'!AZ46="No data","x",ROUND(IF('Indicator Data'!AZ46&gt;P$195,0,IF('Indicator Data'!AZ46&lt;P$194,10,(P$195-'Indicator Data'!AZ46)/(P$195-P$194)*10)),1))</f>
        <v>8.6</v>
      </c>
      <c r="Q43" s="97">
        <f>IF('Indicator Data'!BA46="No data","x",ROUND(IF('Indicator Data'!BA46&gt;Q$195,0,IF('Indicator Data'!BA46&lt;Q$194,10,(Q$195-'Indicator Data'!BA46)/(Q$195-Q$194)*10)),1))</f>
        <v>3.6</v>
      </c>
      <c r="R43" s="98">
        <f t="shared" si="5"/>
        <v>7.1</v>
      </c>
      <c r="S43" s="97">
        <f>IF('Indicator Data'!Y46="No data","x",ROUND(IF('Indicator Data'!Y46&gt;S$195,0,IF('Indicator Data'!Y46&lt;S$194,10,(S$195-'Indicator Data'!Y46)/(S$195-S$194)*10)),1))</f>
        <v>9.6</v>
      </c>
      <c r="T43" s="97">
        <f>IF('Indicator Data'!Z46="No data","x",ROUND(IF('Indicator Data'!Z46&gt;T$195,0,IF('Indicator Data'!Z46&lt;T$194,10,(T$195-'Indicator Data'!Z46)/(T$195-T$194)*10)),1))</f>
        <v>5.6</v>
      </c>
      <c r="U43" s="97">
        <f>IF('Indicator Data'!AC46="No data","x",ROUND(IF('Indicator Data'!AC46&gt;U$195,0,IF('Indicator Data'!AC46&lt;U$194,10,(U$195-'Indicator Data'!AC46)/(U$195-U$194)*10)),1))</f>
        <v>9.5</v>
      </c>
      <c r="V43" s="97">
        <f>IF('Indicator Data'!AD46="No data","x",ROUND(IF('Indicator Data'!AD46&gt;V$195,10,IF('Indicator Data'!AD46&lt;V$194,0,10-(V$195-'Indicator Data'!AD46)/(V$195-V$194)*10)),1))</f>
        <v>7.2</v>
      </c>
      <c r="W43" s="98">
        <f t="shared" si="6"/>
        <v>8</v>
      </c>
      <c r="X43" s="99">
        <f t="shared" si="7"/>
        <v>7.1</v>
      </c>
      <c r="Y43" s="183"/>
    </row>
    <row r="44" spans="1:25" s="4" customFormat="1" x14ac:dyDescent="0.25">
      <c r="A44" s="131" t="s">
        <v>76</v>
      </c>
      <c r="B44" s="51" t="s">
        <v>75</v>
      </c>
      <c r="C44" s="97">
        <f>IF('Indicator Data'!AR47="No data","x",ROUND(IF('Indicator Data'!AR47&gt;C$195,0,IF('Indicator Data'!AR47&lt;C$194,10,(C$195-'Indicator Data'!AR47)/(C$195-C$194)*10)),1))</f>
        <v>4.4000000000000004</v>
      </c>
      <c r="D44" s="98">
        <f t="shared" si="0"/>
        <v>4.4000000000000004</v>
      </c>
      <c r="E44" s="97">
        <f>IF('Indicator Data'!AT47="No data","x",ROUND(IF('Indicator Data'!AT47&gt;E$195,0,IF('Indicator Data'!AT47&lt;E$194,10,(E$195-'Indicator Data'!AT47)/(E$195-E$194)*10)),1))</f>
        <v>5.0999999999999996</v>
      </c>
      <c r="F44" s="97">
        <f>IF('Indicator Data'!AS47="No data","x",ROUND(IF('Indicator Data'!AS47&gt;F$195,0,IF('Indicator Data'!AS47&lt;F$194,10,(F$195-'Indicator Data'!AS47)/(F$195-F$194)*10)),1))</f>
        <v>4</v>
      </c>
      <c r="G44" s="98">
        <f t="shared" si="1"/>
        <v>4.5999999999999996</v>
      </c>
      <c r="H44" s="99">
        <f t="shared" si="2"/>
        <v>4.5</v>
      </c>
      <c r="I44" s="97">
        <f>IF('Indicator Data'!AV47="No data","x",ROUND(IF('Indicator Data'!AV47^2&gt;I$195,0,IF('Indicator Data'!AV47^2&lt;I$194,10,(I$195-'Indicator Data'!AV47^2)/(I$195-I$194)*10)),1))</f>
        <v>0.2</v>
      </c>
      <c r="J44" s="97">
        <f>IF(OR('Indicator Data'!AU47=0,'Indicator Data'!AU47="No data"),"x",ROUND(IF('Indicator Data'!AU47&gt;J$195,0,IF('Indicator Data'!AU47&lt;J$194,10,(J$195-'Indicator Data'!AU47)/(J$195-J$194)*10)),1))</f>
        <v>0</v>
      </c>
      <c r="K44" s="97">
        <f>IF('Indicator Data'!AW47="No data","x",ROUND(IF('Indicator Data'!AW47&gt;K$195,0,IF('Indicator Data'!AW47&lt;K$194,10,(K$195-'Indicator Data'!AW47)/(K$195-K$194)*10)),1))</f>
        <v>3</v>
      </c>
      <c r="L44" s="97">
        <f>IF('Indicator Data'!AX47="No data","x",ROUND(IF('Indicator Data'!AX47&gt;L$195,0,IF('Indicator Data'!AX47&lt;L$194,10,(L$195-'Indicator Data'!AX47)/(L$195-L$194)*10)),1))</f>
        <v>4.9000000000000004</v>
      </c>
      <c r="M44" s="98">
        <f t="shared" si="3"/>
        <v>2</v>
      </c>
      <c r="N44" s="148">
        <f>IF('Indicator Data'!AY47="No data","x",'Indicator Data'!AY47/'Indicator Data'!BE47*100)</f>
        <v>148.3202287348106</v>
      </c>
      <c r="O44" s="97">
        <f t="shared" si="4"/>
        <v>0</v>
      </c>
      <c r="P44" s="97">
        <f>IF('Indicator Data'!AZ47="No data","x",ROUND(IF('Indicator Data'!AZ47&gt;P$195,0,IF('Indicator Data'!AZ47&lt;P$194,10,(P$195-'Indicator Data'!AZ47)/(P$195-P$194)*10)),1))</f>
        <v>0.3</v>
      </c>
      <c r="Q44" s="97">
        <f>IF('Indicator Data'!BA47="No data","x",ROUND(IF('Indicator Data'!BA47&gt;Q$195,0,IF('Indicator Data'!BA47&lt;Q$194,10,(Q$195-'Indicator Data'!BA47)/(Q$195-Q$194)*10)),1))</f>
        <v>0.1</v>
      </c>
      <c r="R44" s="98">
        <f t="shared" si="5"/>
        <v>0.1</v>
      </c>
      <c r="S44" s="97">
        <f>IF('Indicator Data'!Y47="No data","x",ROUND(IF('Indicator Data'!Y47&gt;S$195,0,IF('Indicator Data'!Y47&lt;S$194,10,(S$195-'Indicator Data'!Y47)/(S$195-S$194)*10)),1))</f>
        <v>2.5</v>
      </c>
      <c r="T44" s="97">
        <f>IF('Indicator Data'!Z47="No data","x",ROUND(IF('Indicator Data'!Z47&gt;T$195,0,IF('Indicator Data'!Z47&lt;T$194,10,(T$195-'Indicator Data'!Z47)/(T$195-T$194)*10)),1))</f>
        <v>2.2999999999999998</v>
      </c>
      <c r="U44" s="97">
        <f>IF('Indicator Data'!AC47="No data","x",ROUND(IF('Indicator Data'!AC47&gt;U$195,0,IF('Indicator Data'!AC47&lt;U$194,10,(U$195-'Indicator Data'!AC47)/(U$195-U$194)*10)),1))</f>
        <v>4.5999999999999996</v>
      </c>
      <c r="V44" s="97">
        <f>IF('Indicator Data'!AD47="No data","x",ROUND(IF('Indicator Data'!AD47&gt;V$195,10,IF('Indicator Data'!AD47&lt;V$194,0,10-(V$195-'Indicator Data'!AD47)/(V$195-V$194)*10)),1))</f>
        <v>0.1</v>
      </c>
      <c r="W44" s="98">
        <f t="shared" si="6"/>
        <v>2.4</v>
      </c>
      <c r="X44" s="99">
        <f t="shared" si="7"/>
        <v>1.5</v>
      </c>
      <c r="Y44" s="183"/>
    </row>
    <row r="45" spans="1:25" s="4" customFormat="1" x14ac:dyDescent="0.25">
      <c r="A45" s="131" t="s">
        <v>78</v>
      </c>
      <c r="B45" s="51" t="s">
        <v>77</v>
      </c>
      <c r="C45" s="97">
        <f>IF('Indicator Data'!AR48="No data","x",ROUND(IF('Indicator Data'!AR48&gt;C$195,0,IF('Indicator Data'!AR48&lt;C$194,10,(C$195-'Indicator Data'!AR48)/(C$195-C$194)*10)),1))</f>
        <v>2.5</v>
      </c>
      <c r="D45" s="98">
        <f t="shared" si="0"/>
        <v>2.5</v>
      </c>
      <c r="E45" s="97">
        <f>IF('Indicator Data'!AT48="No data","x",ROUND(IF('Indicator Data'!AT48&gt;E$195,0,IF('Indicator Data'!AT48&lt;E$194,10,(E$195-'Indicator Data'!AT48)/(E$195-E$194)*10)),1))</f>
        <v>5.3</v>
      </c>
      <c r="F45" s="97">
        <f>IF('Indicator Data'!AS48="No data","x",ROUND(IF('Indicator Data'!AS48&gt;F$195,0,IF('Indicator Data'!AS48&lt;F$194,10,(F$195-'Indicator Data'!AS48)/(F$195-F$194)*10)),1))</f>
        <v>5.3</v>
      </c>
      <c r="G45" s="98">
        <f t="shared" si="1"/>
        <v>5.3</v>
      </c>
      <c r="H45" s="99">
        <f t="shared" si="2"/>
        <v>3.9</v>
      </c>
      <c r="I45" s="97">
        <f>IF('Indicator Data'!AV48="No data","x",ROUND(IF('Indicator Data'!AV48^2&gt;I$195,0,IF('Indicator Data'!AV48^2&lt;I$194,10,(I$195-'Indicator Data'!AV48^2)/(I$195-I$194)*10)),1))</f>
        <v>0.1</v>
      </c>
      <c r="J45" s="97">
        <f>IF(OR('Indicator Data'!AU48=0,'Indicator Data'!AU48="No data"),"x",ROUND(IF('Indicator Data'!AU48&gt;J$195,0,IF('Indicator Data'!AU48&lt;J$194,10,(J$195-'Indicator Data'!AU48)/(J$195-J$194)*10)),1))</f>
        <v>0</v>
      </c>
      <c r="K45" s="97">
        <f>IF('Indicator Data'!AW48="No data","x",ROUND(IF('Indicator Data'!AW48&gt;K$195,0,IF('Indicator Data'!AW48&lt;K$194,10,(K$195-'Indicator Data'!AW48)/(K$195-K$194)*10)),1))</f>
        <v>6.9</v>
      </c>
      <c r="L45" s="97">
        <f>IF('Indicator Data'!AX48="No data","x",ROUND(IF('Indicator Data'!AX48&gt;L$195,0,IF('Indicator Data'!AX48&lt;L$194,10,(L$195-'Indicator Data'!AX48)/(L$195-L$194)*10)),1))</f>
        <v>8.4</v>
      </c>
      <c r="M45" s="98">
        <f t="shared" si="3"/>
        <v>3.9</v>
      </c>
      <c r="N45" s="148">
        <f>IF('Indicator Data'!AY48="No data","x",'Indicator Data'!AY48/'Indicator Data'!BE48*100)</f>
        <v>62.94626080420894</v>
      </c>
      <c r="O45" s="97">
        <f t="shared" si="4"/>
        <v>3.7</v>
      </c>
      <c r="P45" s="97">
        <f>IF('Indicator Data'!AZ48="No data","x",ROUND(IF('Indicator Data'!AZ48&gt;P$195,0,IF('Indicator Data'!AZ48&lt;P$194,10,(P$195-'Indicator Data'!AZ48)/(P$195-P$194)*10)),1))</f>
        <v>0.8</v>
      </c>
      <c r="Q45" s="97">
        <f>IF('Indicator Data'!BA48="No data","x",ROUND(IF('Indicator Data'!BA48&gt;Q$195,0,IF('Indicator Data'!BA48&lt;Q$194,10,(Q$195-'Indicator Data'!BA48)/(Q$195-Q$194)*10)),1))</f>
        <v>1</v>
      </c>
      <c r="R45" s="98">
        <f t="shared" si="5"/>
        <v>1.8</v>
      </c>
      <c r="S45" s="97">
        <f>IF('Indicator Data'!Y48="No data","x",ROUND(IF('Indicator Data'!Y48&gt;S$195,0,IF('Indicator Data'!Y48&lt;S$194,10,(S$195-'Indicator Data'!Y48)/(S$195-S$194)*10)),1))</f>
        <v>0</v>
      </c>
      <c r="T45" s="97">
        <f>IF('Indicator Data'!Z48="No data","x",ROUND(IF('Indicator Data'!Z48&gt;T$195,0,IF('Indicator Data'!Z48&lt;T$194,10,(T$195-'Indicator Data'!Z48)/(T$195-T$194)*10)),1))</f>
        <v>0</v>
      </c>
      <c r="U45" s="97" t="str">
        <f>IF('Indicator Data'!AC48="No data","x",ROUND(IF('Indicator Data'!AC48&gt;U$195,0,IF('Indicator Data'!AC48&lt;U$194,10,(U$195-'Indicator Data'!AC48)/(U$195-U$194)*10)),1))</f>
        <v>x</v>
      </c>
      <c r="V45" s="97">
        <f>IF('Indicator Data'!AD48="No data","x",ROUND(IF('Indicator Data'!AD48&gt;V$195,10,IF('Indicator Data'!AD48&lt;V$194,0,10-(V$195-'Indicator Data'!AD48)/(V$195-V$194)*10)),1))</f>
        <v>0.4</v>
      </c>
      <c r="W45" s="98">
        <f t="shared" si="6"/>
        <v>0.1</v>
      </c>
      <c r="X45" s="99">
        <f t="shared" si="7"/>
        <v>1.9</v>
      </c>
      <c r="Y45" s="183"/>
    </row>
    <row r="46" spans="1:25" s="4" customFormat="1" x14ac:dyDescent="0.25">
      <c r="A46" s="131" t="s">
        <v>80</v>
      </c>
      <c r="B46" s="51" t="s">
        <v>79</v>
      </c>
      <c r="C46" s="97" t="str">
        <f>IF('Indicator Data'!AR49="No data","x",ROUND(IF('Indicator Data'!AR49&gt;C$195,0,IF('Indicator Data'!AR49&lt;C$194,10,(C$195-'Indicator Data'!AR49)/(C$195-C$194)*10)),1))</f>
        <v>x</v>
      </c>
      <c r="D46" s="98" t="str">
        <f t="shared" si="0"/>
        <v>x</v>
      </c>
      <c r="E46" s="97">
        <f>IF('Indicator Data'!AT49="No data","x",ROUND(IF('Indicator Data'!AT49&gt;E$195,0,IF('Indicator Data'!AT49&lt;E$194,10,(E$195-'Indicator Data'!AT49)/(E$195-E$194)*10)),1))</f>
        <v>4.3</v>
      </c>
      <c r="F46" s="97">
        <f>IF('Indicator Data'!AS49="No data","x",ROUND(IF('Indicator Data'!AS49&gt;F$195,0,IF('Indicator Data'!AS49&lt;F$194,10,(F$195-'Indicator Data'!AS49)/(F$195-F$194)*10)),1))</f>
        <v>3</v>
      </c>
      <c r="G46" s="98">
        <f t="shared" si="1"/>
        <v>3.7</v>
      </c>
      <c r="H46" s="99">
        <f t="shared" si="2"/>
        <v>3.7</v>
      </c>
      <c r="I46" s="97">
        <f>IF('Indicator Data'!AV49="No data","x",ROUND(IF('Indicator Data'!AV49^2&gt;I$195,0,IF('Indicator Data'!AV49^2&lt;I$194,10,(I$195-'Indicator Data'!AV49^2)/(I$195-I$194)*10)),1))</f>
        <v>0.2</v>
      </c>
      <c r="J46" s="97">
        <f>IF(OR('Indicator Data'!AU49=0,'Indicator Data'!AU49="No data"),"x",ROUND(IF('Indicator Data'!AU49&gt;J$195,0,IF('Indicator Data'!AU49&lt;J$194,10,(J$195-'Indicator Data'!AU49)/(J$195-J$194)*10)),1))</f>
        <v>0</v>
      </c>
      <c r="K46" s="97">
        <f>IF('Indicator Data'!AW49="No data","x",ROUND(IF('Indicator Data'!AW49&gt;K$195,0,IF('Indicator Data'!AW49&lt;K$194,10,(K$195-'Indicator Data'!AW49)/(K$195-K$194)*10)),1))</f>
        <v>2.8</v>
      </c>
      <c r="L46" s="97">
        <f>IF('Indicator Data'!AX49="No data","x",ROUND(IF('Indicator Data'!AX49&gt;L$195,0,IF('Indicator Data'!AX49&lt;L$194,10,(L$195-'Indicator Data'!AX49)/(L$195-L$194)*10)),1))</f>
        <v>3.4</v>
      </c>
      <c r="M46" s="98">
        <f t="shared" si="3"/>
        <v>1.6</v>
      </c>
      <c r="N46" s="148">
        <f>IF('Indicator Data'!AY49="No data","x",'Indicator Data'!AY49/'Indicator Data'!BE49*100)</f>
        <v>205.62770562770564</v>
      </c>
      <c r="O46" s="97">
        <f t="shared" si="4"/>
        <v>0</v>
      </c>
      <c r="P46" s="97">
        <f>IF('Indicator Data'!AZ49="No data","x",ROUND(IF('Indicator Data'!AZ49&gt;P$195,0,IF('Indicator Data'!AZ49&lt;P$194,10,(P$195-'Indicator Data'!AZ49)/(P$195-P$194)*10)),1))</f>
        <v>0</v>
      </c>
      <c r="Q46" s="97">
        <f>IF('Indicator Data'!BA49="No data","x",ROUND(IF('Indicator Data'!BA49&gt;Q$195,0,IF('Indicator Data'!BA49&lt;Q$194,10,(Q$195-'Indicator Data'!BA49)/(Q$195-Q$194)*10)),1))</f>
        <v>0</v>
      </c>
      <c r="R46" s="98">
        <f t="shared" si="5"/>
        <v>0</v>
      </c>
      <c r="S46" s="97">
        <f>IF('Indicator Data'!Y49="No data","x",ROUND(IF('Indicator Data'!Y49&gt;S$195,0,IF('Indicator Data'!Y49&lt;S$194,10,(S$195-'Indicator Data'!Y49)/(S$195-S$194)*10)),1))</f>
        <v>4.2</v>
      </c>
      <c r="T46" s="97">
        <f>IF('Indicator Data'!Z49="No data","x",ROUND(IF('Indicator Data'!Z49&gt;T$195,0,IF('Indicator Data'!Z49&lt;T$194,10,(T$195-'Indicator Data'!Z49)/(T$195-T$194)*10)),1))</f>
        <v>2.2999999999999998</v>
      </c>
      <c r="U46" s="97">
        <f>IF('Indicator Data'!AC49="No data","x",ROUND(IF('Indicator Data'!AC49&gt;U$195,0,IF('Indicator Data'!AC49&lt;U$194,10,(U$195-'Indicator Data'!AC49)/(U$195-U$194)*10)),1))</f>
        <v>2.9</v>
      </c>
      <c r="V46" s="97">
        <f>IF('Indicator Data'!AD49="No data","x",ROUND(IF('Indicator Data'!AD49&gt;V$195,10,IF('Indicator Data'!AD49&lt;V$194,0,10-(V$195-'Indicator Data'!AD49)/(V$195-V$194)*10)),1))</f>
        <v>0.1</v>
      </c>
      <c r="W46" s="98">
        <f t="shared" si="6"/>
        <v>2.4</v>
      </c>
      <c r="X46" s="99">
        <f t="shared" si="7"/>
        <v>1.3</v>
      </c>
      <c r="Y46" s="183"/>
    </row>
    <row r="47" spans="1:25" s="4" customFormat="1" x14ac:dyDescent="0.25">
      <c r="A47" s="131" t="s">
        <v>82</v>
      </c>
      <c r="B47" s="51" t="s">
        <v>81</v>
      </c>
      <c r="C47" s="97">
        <f>IF('Indicator Data'!AR50="No data","x",ROUND(IF('Indicator Data'!AR50&gt;C$195,0,IF('Indicator Data'!AR50&lt;C$194,10,(C$195-'Indicator Data'!AR50)/(C$195-C$194)*10)),1))</f>
        <v>2.5</v>
      </c>
      <c r="D47" s="98">
        <f t="shared" si="0"/>
        <v>2.5</v>
      </c>
      <c r="E47" s="97">
        <f>IF('Indicator Data'!AT50="No data","x",ROUND(IF('Indicator Data'!AT50&gt;E$195,0,IF('Indicator Data'!AT50&lt;E$194,10,(E$195-'Indicator Data'!AT50)/(E$195-E$194)*10)),1))</f>
        <v>4.3</v>
      </c>
      <c r="F47" s="97">
        <f>IF('Indicator Data'!AS50="No data","x",ROUND(IF('Indicator Data'!AS50&gt;F$195,0,IF('Indicator Data'!AS50&lt;F$194,10,(F$195-'Indicator Data'!AS50)/(F$195-F$194)*10)),1))</f>
        <v>2.9</v>
      </c>
      <c r="G47" s="98">
        <f t="shared" si="1"/>
        <v>3.6</v>
      </c>
      <c r="H47" s="99">
        <f t="shared" si="2"/>
        <v>3.1</v>
      </c>
      <c r="I47" s="97" t="str">
        <f>IF('Indicator Data'!AV50="No data","x",ROUND(IF('Indicator Data'!AV50^2&gt;I$195,0,IF('Indicator Data'!AV50^2&lt;I$194,10,(I$195-'Indicator Data'!AV50^2)/(I$195-I$194)*10)),1))</f>
        <v>x</v>
      </c>
      <c r="J47" s="97">
        <f>IF(OR('Indicator Data'!AU50=0,'Indicator Data'!AU50="No data"),"x",ROUND(IF('Indicator Data'!AU50&gt;J$195,0,IF('Indicator Data'!AU50&lt;J$194,10,(J$195-'Indicator Data'!AU50)/(J$195-J$194)*10)),1))</f>
        <v>0</v>
      </c>
      <c r="K47" s="97">
        <f>IF('Indicator Data'!AW50="No data","x",ROUND(IF('Indicator Data'!AW50&gt;K$195,0,IF('Indicator Data'!AW50&lt;K$194,10,(K$195-'Indicator Data'!AW50)/(K$195-K$194)*10)),1))</f>
        <v>1.9</v>
      </c>
      <c r="L47" s="97">
        <f>IF('Indicator Data'!AX50="No data","x",ROUND(IF('Indicator Data'!AX50&gt;L$195,0,IF('Indicator Data'!AX50&lt;L$194,10,(L$195-'Indicator Data'!AX50)/(L$195-L$194)*10)),1))</f>
        <v>4.3</v>
      </c>
      <c r="M47" s="98">
        <f t="shared" si="3"/>
        <v>2.1</v>
      </c>
      <c r="N47" s="148">
        <f>IF('Indicator Data'!AY50="No data","x",'Indicator Data'!AY50/'Indicator Data'!BE50*100)</f>
        <v>271.87985499741069</v>
      </c>
      <c r="O47" s="97">
        <f t="shared" si="4"/>
        <v>0</v>
      </c>
      <c r="P47" s="97">
        <f>IF('Indicator Data'!AZ50="No data","x",ROUND(IF('Indicator Data'!AZ50&gt;P$195,0,IF('Indicator Data'!AZ50&lt;P$194,10,(P$195-'Indicator Data'!AZ50)/(P$195-P$194)*10)),1))</f>
        <v>0.1</v>
      </c>
      <c r="Q47" s="97">
        <f>IF('Indicator Data'!BA50="No data","x",ROUND(IF('Indicator Data'!BA50&gt;Q$195,0,IF('Indicator Data'!BA50&lt;Q$194,10,(Q$195-'Indicator Data'!BA50)/(Q$195-Q$194)*10)),1))</f>
        <v>0</v>
      </c>
      <c r="R47" s="98">
        <f t="shared" si="5"/>
        <v>0</v>
      </c>
      <c r="S47" s="97">
        <f>IF('Indicator Data'!Y50="No data","x",ROUND(IF('Indicator Data'!Y50&gt;S$195,0,IF('Indicator Data'!Y50&lt;S$194,10,(S$195-'Indicator Data'!Y50)/(S$195-S$194)*10)),1))</f>
        <v>0.9</v>
      </c>
      <c r="T47" s="97">
        <f>IF('Indicator Data'!Z50="No data","x",ROUND(IF('Indicator Data'!Z50&gt;T$195,0,IF('Indicator Data'!Z50&lt;T$194,10,(T$195-'Indicator Data'!Z50)/(T$195-T$194)*10)),1))</f>
        <v>0.3</v>
      </c>
      <c r="U47" s="97">
        <f>IF('Indicator Data'!AC50="No data","x",ROUND(IF('Indicator Data'!AC50&gt;U$195,0,IF('Indicator Data'!AC50&lt;U$194,10,(U$195-'Indicator Data'!AC50)/(U$195-U$194)*10)),1))</f>
        <v>1.8</v>
      </c>
      <c r="V47" s="97">
        <f>IF('Indicator Data'!AD50="No data","x",ROUND(IF('Indicator Data'!AD50&gt;V$195,10,IF('Indicator Data'!AD50&lt;V$194,0,10-(V$195-'Indicator Data'!AD50)/(V$195-V$194)*10)),1))</f>
        <v>0</v>
      </c>
      <c r="W47" s="98">
        <f t="shared" si="6"/>
        <v>0.8</v>
      </c>
      <c r="X47" s="99">
        <f t="shared" si="7"/>
        <v>1</v>
      </c>
      <c r="Y47" s="183"/>
    </row>
    <row r="48" spans="1:25" s="4" customFormat="1" x14ac:dyDescent="0.25">
      <c r="A48" s="131" t="s">
        <v>84</v>
      </c>
      <c r="B48" s="51" t="s">
        <v>83</v>
      </c>
      <c r="C48" s="97">
        <f>IF('Indicator Data'!AR51="No data","x",ROUND(IF('Indicator Data'!AR51&gt;C$195,0,IF('Indicator Data'!AR51&lt;C$194,10,(C$195-'Indicator Data'!AR51)/(C$195-C$194)*10)),1))</f>
        <v>2.7</v>
      </c>
      <c r="D48" s="98">
        <f t="shared" si="0"/>
        <v>2.7</v>
      </c>
      <c r="E48" s="97">
        <f>IF('Indicator Data'!AT51="No data","x",ROUND(IF('Indicator Data'!AT51&gt;E$195,0,IF('Indicator Data'!AT51&lt;E$194,10,(E$195-'Indicator Data'!AT51)/(E$195-E$194)*10)),1))</f>
        <v>1.2</v>
      </c>
      <c r="F48" s="97">
        <f>IF('Indicator Data'!AS51="No data","x",ROUND(IF('Indicator Data'!AS51&gt;F$195,0,IF('Indicator Data'!AS51&lt;F$194,10,(F$195-'Indicator Data'!AS51)/(F$195-F$194)*10)),1))</f>
        <v>1.2</v>
      </c>
      <c r="G48" s="98">
        <f t="shared" si="1"/>
        <v>1.2</v>
      </c>
      <c r="H48" s="99">
        <f t="shared" si="2"/>
        <v>2</v>
      </c>
      <c r="I48" s="97" t="str">
        <f>IF('Indicator Data'!AV51="No data","x",ROUND(IF('Indicator Data'!AV51^2&gt;I$195,0,IF('Indicator Data'!AV51^2&lt;I$194,10,(I$195-'Indicator Data'!AV51^2)/(I$195-I$194)*10)),1))</f>
        <v>x</v>
      </c>
      <c r="J48" s="97">
        <f>IF(OR('Indicator Data'!AU51=0,'Indicator Data'!AU51="No data"),"x",ROUND(IF('Indicator Data'!AU51&gt;J$195,0,IF('Indicator Data'!AU51&lt;J$194,10,(J$195-'Indicator Data'!AU51)/(J$195-J$194)*10)),1))</f>
        <v>0</v>
      </c>
      <c r="K48" s="97">
        <f>IF('Indicator Data'!AW51="No data","x",ROUND(IF('Indicator Data'!AW51&gt;K$195,0,IF('Indicator Data'!AW51&lt;K$194,10,(K$195-'Indicator Data'!AW51)/(K$195-K$194)*10)),1))</f>
        <v>0.4</v>
      </c>
      <c r="L48" s="97">
        <f>IF('Indicator Data'!AX51="No data","x",ROUND(IF('Indicator Data'!AX51&gt;L$195,0,IF('Indicator Data'!AX51&lt;L$194,10,(L$195-'Indicator Data'!AX51)/(L$195-L$194)*10)),1))</f>
        <v>4</v>
      </c>
      <c r="M48" s="98">
        <f t="shared" si="3"/>
        <v>1.5</v>
      </c>
      <c r="N48" s="148">
        <f>IF('Indicator Data'!AY51="No data","x",'Indicator Data'!AY51/'Indicator Data'!BE51*100)</f>
        <v>353.5234503888758</v>
      </c>
      <c r="O48" s="97">
        <f t="shared" si="4"/>
        <v>0</v>
      </c>
      <c r="P48" s="97">
        <f>IF('Indicator Data'!AZ51="No data","x",ROUND(IF('Indicator Data'!AZ51&gt;P$195,0,IF('Indicator Data'!AZ51&lt;P$194,10,(P$195-'Indicator Data'!AZ51)/(P$195-P$194)*10)),1))</f>
        <v>0</v>
      </c>
      <c r="Q48" s="97">
        <f>IF('Indicator Data'!BA51="No data","x",ROUND(IF('Indicator Data'!BA51&gt;Q$195,0,IF('Indicator Data'!BA51&lt;Q$194,10,(Q$195-'Indicator Data'!BA51)/(Q$195-Q$194)*10)),1))</f>
        <v>0</v>
      </c>
      <c r="R48" s="98">
        <f t="shared" si="5"/>
        <v>0</v>
      </c>
      <c r="S48" s="97">
        <f>IF('Indicator Data'!Y51="No data","x",ROUND(IF('Indicator Data'!Y51&gt;S$195,0,IF('Indicator Data'!Y51&lt;S$194,10,(S$195-'Indicator Data'!Y51)/(S$195-S$194)*10)),1))</f>
        <v>1.3</v>
      </c>
      <c r="T48" s="97">
        <f>IF('Indicator Data'!Z51="No data","x",ROUND(IF('Indicator Data'!Z51&gt;T$195,0,IF('Indicator Data'!Z51&lt;T$194,10,(T$195-'Indicator Data'!Z51)/(T$195-T$194)*10)),1))</f>
        <v>1.3</v>
      </c>
      <c r="U48" s="97">
        <f>IF('Indicator Data'!AC51="No data","x",ROUND(IF('Indicator Data'!AC51&gt;U$195,0,IF('Indicator Data'!AC51&lt;U$194,10,(U$195-'Indicator Data'!AC51)/(U$195-U$194)*10)),1))</f>
        <v>0</v>
      </c>
      <c r="V48" s="97">
        <f>IF('Indicator Data'!AD51="No data","x",ROUND(IF('Indicator Data'!AD51&gt;V$195,10,IF('Indicator Data'!AD51&lt;V$194,0,10-(V$195-'Indicator Data'!AD51)/(V$195-V$194)*10)),1))</f>
        <v>0.1</v>
      </c>
      <c r="W48" s="98">
        <f t="shared" si="6"/>
        <v>0.7</v>
      </c>
      <c r="X48" s="99">
        <f t="shared" si="7"/>
        <v>0.7</v>
      </c>
      <c r="Y48" s="183"/>
    </row>
    <row r="49" spans="1:25" s="4" customFormat="1" x14ac:dyDescent="0.25">
      <c r="A49" s="131" t="s">
        <v>86</v>
      </c>
      <c r="B49" s="51" t="s">
        <v>85</v>
      </c>
      <c r="C49" s="97">
        <f>IF('Indicator Data'!AR52="No data","x",ROUND(IF('Indicator Data'!AR52&gt;C$195,0,IF('Indicator Data'!AR52&lt;C$194,10,(C$195-'Indicator Data'!AR52)/(C$195-C$194)*10)),1))</f>
        <v>5.5</v>
      </c>
      <c r="D49" s="98">
        <f t="shared" si="0"/>
        <v>5.5</v>
      </c>
      <c r="E49" s="97">
        <f>IF('Indicator Data'!AT52="No data","x",ROUND(IF('Indicator Data'!AT52&gt;E$195,0,IF('Indicator Data'!AT52&lt;E$194,10,(E$195-'Indicator Data'!AT52)/(E$195-E$194)*10)),1))</f>
        <v>6.9</v>
      </c>
      <c r="F49" s="97">
        <f>IF('Indicator Data'!AS52="No data","x",ROUND(IF('Indicator Data'!AS52&gt;F$195,0,IF('Indicator Data'!AS52&lt;F$194,10,(F$195-'Indicator Data'!AS52)/(F$195-F$194)*10)),1))</f>
        <v>6.9</v>
      </c>
      <c r="G49" s="98">
        <f t="shared" si="1"/>
        <v>6.9</v>
      </c>
      <c r="H49" s="99">
        <f t="shared" si="2"/>
        <v>6.2</v>
      </c>
      <c r="I49" s="97" t="str">
        <f>IF('Indicator Data'!AV52="No data","x",ROUND(IF('Indicator Data'!AV52^2&gt;I$195,0,IF('Indicator Data'!AV52^2&lt;I$194,10,(I$195-'Indicator Data'!AV52^2)/(I$195-I$194)*10)),1))</f>
        <v>x</v>
      </c>
      <c r="J49" s="97">
        <f>IF(OR('Indicator Data'!AU52=0,'Indicator Data'!AU52="No data"),"x",ROUND(IF('Indicator Data'!AU52&gt;J$195,0,IF('Indicator Data'!AU52&lt;J$194,10,(J$195-'Indicator Data'!AU52)/(J$195-J$194)*10)),1))</f>
        <v>4.8</v>
      </c>
      <c r="K49" s="97">
        <f>IF('Indicator Data'!AW52="No data","x",ROUND(IF('Indicator Data'!AW52&gt;K$195,0,IF('Indicator Data'!AW52&lt;K$194,10,(K$195-'Indicator Data'!AW52)/(K$195-K$194)*10)),1))</f>
        <v>8.8000000000000007</v>
      </c>
      <c r="L49" s="97">
        <f>IF('Indicator Data'!AX52="No data","x",ROUND(IF('Indicator Data'!AX52&gt;L$195,0,IF('Indicator Data'!AX52&lt;L$194,10,(L$195-'Indicator Data'!AX52)/(L$195-L$194)*10)),1))</f>
        <v>8.3000000000000007</v>
      </c>
      <c r="M49" s="98">
        <f t="shared" si="3"/>
        <v>7.3</v>
      </c>
      <c r="N49" s="148">
        <f>IF('Indicator Data'!AY52="No data","x",'Indicator Data'!AY52/'Indicator Data'!BE52*100)</f>
        <v>11.216566005176878</v>
      </c>
      <c r="O49" s="97">
        <f t="shared" si="4"/>
        <v>9</v>
      </c>
      <c r="P49" s="97">
        <f>IF('Indicator Data'!AZ52="No data","x",ROUND(IF('Indicator Data'!AZ52&gt;P$195,0,IF('Indicator Data'!AZ52&lt;P$194,10,(P$195-'Indicator Data'!AZ52)/(P$195-P$194)*10)),1))</f>
        <v>5.8</v>
      </c>
      <c r="Q49" s="97">
        <f>IF('Indicator Data'!BA52="No data","x",ROUND(IF('Indicator Data'!BA52&gt;Q$195,0,IF('Indicator Data'!BA52&lt;Q$194,10,(Q$195-'Indicator Data'!BA52)/(Q$195-Q$194)*10)),1))</f>
        <v>2</v>
      </c>
      <c r="R49" s="98">
        <f t="shared" si="5"/>
        <v>5.6</v>
      </c>
      <c r="S49" s="97">
        <f>IF('Indicator Data'!Y52="No data","x",ROUND(IF('Indicator Data'!Y52&gt;S$195,0,IF('Indicator Data'!Y52&lt;S$194,10,(S$195-'Indicator Data'!Y52)/(S$195-S$194)*10)),1))</f>
        <v>9.4</v>
      </c>
      <c r="T49" s="97">
        <f>IF('Indicator Data'!Z52="No data","x",ROUND(IF('Indicator Data'!Z52&gt;T$195,0,IF('Indicator Data'!Z52&lt;T$194,10,(T$195-'Indicator Data'!Z52)/(T$195-T$194)*10)),1))</f>
        <v>6.2</v>
      </c>
      <c r="U49" s="97">
        <f>IF('Indicator Data'!AC52="No data","x",ROUND(IF('Indicator Data'!AC52&gt;U$195,0,IF('Indicator Data'!AC52&lt;U$194,10,(U$195-'Indicator Data'!AC52)/(U$195-U$194)*10)),1))</f>
        <v>9.6999999999999993</v>
      </c>
      <c r="V49" s="97">
        <f>IF('Indicator Data'!AD52="No data","x",ROUND(IF('Indicator Data'!AD52&gt;V$195,10,IF('Indicator Data'!AD52&lt;V$194,0,10-(V$195-'Indicator Data'!AD52)/(V$195-V$194)*10)),1))</f>
        <v>2.5</v>
      </c>
      <c r="W49" s="98">
        <f t="shared" si="6"/>
        <v>7</v>
      </c>
      <c r="X49" s="99">
        <f t="shared" si="7"/>
        <v>6.6</v>
      </c>
      <c r="Y49" s="183"/>
    </row>
    <row r="50" spans="1:25" s="4" customFormat="1" x14ac:dyDescent="0.25">
      <c r="A50" s="131" t="s">
        <v>88</v>
      </c>
      <c r="B50" s="51" t="s">
        <v>87</v>
      </c>
      <c r="C50" s="97" t="str">
        <f>IF('Indicator Data'!AR53="No data","x",ROUND(IF('Indicator Data'!AR53&gt;C$195,0,IF('Indicator Data'!AR53&lt;C$194,10,(C$195-'Indicator Data'!AR53)/(C$195-C$194)*10)),1))</f>
        <v>x</v>
      </c>
      <c r="D50" s="98" t="str">
        <f t="shared" si="0"/>
        <v>x</v>
      </c>
      <c r="E50" s="97">
        <f>IF('Indicator Data'!AT53="No data","x",ROUND(IF('Indicator Data'!AT53&gt;E$195,0,IF('Indicator Data'!AT53&lt;E$194,10,(E$195-'Indicator Data'!AT53)/(E$195-E$194)*10)),1))</f>
        <v>4.3</v>
      </c>
      <c r="F50" s="97">
        <f>IF('Indicator Data'!AS53="No data","x",ROUND(IF('Indicator Data'!AS53&gt;F$195,0,IF('Indicator Data'!AS53&lt;F$194,10,(F$195-'Indicator Data'!AS53)/(F$195-F$194)*10)),1))</f>
        <v>4.9000000000000004</v>
      </c>
      <c r="G50" s="98">
        <f t="shared" si="1"/>
        <v>4.5999999999999996</v>
      </c>
      <c r="H50" s="99">
        <f t="shared" si="2"/>
        <v>4.5999999999999996</v>
      </c>
      <c r="I50" s="97" t="str">
        <f>IF('Indicator Data'!AV53="No data","x",ROUND(IF('Indicator Data'!AV53^2&gt;I$195,0,IF('Indicator Data'!AV53^2&lt;I$194,10,(I$195-'Indicator Data'!AV53^2)/(I$195-I$194)*10)),1))</f>
        <v>x</v>
      </c>
      <c r="J50" s="97">
        <f>IF(OR('Indicator Data'!AU53=0,'Indicator Data'!AU53="No data"),"x",ROUND(IF('Indicator Data'!AU53&gt;J$195,0,IF('Indicator Data'!AU53&lt;J$194,10,(J$195-'Indicator Data'!AU53)/(J$195-J$194)*10)),1))</f>
        <v>0</v>
      </c>
      <c r="K50" s="97">
        <f>IF('Indicator Data'!AW53="No data","x",ROUND(IF('Indicator Data'!AW53&gt;K$195,0,IF('Indicator Data'!AW53&lt;K$194,10,(K$195-'Indicator Data'!AW53)/(K$195-K$194)*10)),1))</f>
        <v>3.2</v>
      </c>
      <c r="L50" s="97">
        <f>IF('Indicator Data'!AX53="No data","x",ROUND(IF('Indicator Data'!AX53&gt;L$195,0,IF('Indicator Data'!AX53&lt;L$194,10,(L$195-'Indicator Data'!AX53)/(L$195-L$194)*10)),1))</f>
        <v>4.7</v>
      </c>
      <c r="M50" s="98">
        <f t="shared" si="3"/>
        <v>2.6</v>
      </c>
      <c r="N50" s="148">
        <f>IF('Indicator Data'!AY53="No data","x",'Indicator Data'!AY53/'Indicator Data'!BE53*100)</f>
        <v>133.33333333333331</v>
      </c>
      <c r="O50" s="97">
        <f t="shared" si="4"/>
        <v>0</v>
      </c>
      <c r="P50" s="97">
        <f>IF('Indicator Data'!AZ53="No data","x",ROUND(IF('Indicator Data'!AZ53&gt;P$195,0,IF('Indicator Data'!AZ53&lt;P$194,10,(P$195-'Indicator Data'!AZ53)/(P$195-P$194)*10)),1))</f>
        <v>2.1</v>
      </c>
      <c r="Q50" s="97">
        <f>IF('Indicator Data'!BA53="No data","x",ROUND(IF('Indicator Data'!BA53&gt;Q$195,0,IF('Indicator Data'!BA53&lt;Q$194,10,(Q$195-'Indicator Data'!BA53)/(Q$195-Q$194)*10)),1))</f>
        <v>1.1000000000000001</v>
      </c>
      <c r="R50" s="98">
        <f t="shared" si="5"/>
        <v>1.1000000000000001</v>
      </c>
      <c r="S50" s="97">
        <f>IF('Indicator Data'!Y53="No data","x",ROUND(IF('Indicator Data'!Y53&gt;S$195,0,IF('Indicator Data'!Y53&lt;S$194,10,(S$195-'Indicator Data'!Y53)/(S$195-S$194)*10)),1))</f>
        <v>5.6</v>
      </c>
      <c r="T50" s="97">
        <f>IF('Indicator Data'!Z53="No data","x",ROUND(IF('Indicator Data'!Z53&gt;T$195,0,IF('Indicator Data'!Z53&lt;T$194,10,(T$195-'Indicator Data'!Z53)/(T$195-T$194)*10)),1))</f>
        <v>0.8</v>
      </c>
      <c r="U50" s="97">
        <f>IF('Indicator Data'!AC53="No data","x",ROUND(IF('Indicator Data'!AC53&gt;U$195,0,IF('Indicator Data'!AC53&lt;U$194,10,(U$195-'Indicator Data'!AC53)/(U$195-U$194)*10)),1))</f>
        <v>8.1999999999999993</v>
      </c>
      <c r="V50" s="97" t="str">
        <f>IF('Indicator Data'!AD53="No data","x",ROUND(IF('Indicator Data'!AD53&gt;V$195,10,IF('Indicator Data'!AD53&lt;V$194,0,10-(V$195-'Indicator Data'!AD53)/(V$195-V$194)*10)),1))</f>
        <v>x</v>
      </c>
      <c r="W50" s="98">
        <f t="shared" si="6"/>
        <v>4.9000000000000004</v>
      </c>
      <c r="X50" s="99">
        <f t="shared" si="7"/>
        <v>2.9</v>
      </c>
      <c r="Y50" s="183"/>
    </row>
    <row r="51" spans="1:25" s="4" customFormat="1" x14ac:dyDescent="0.25">
      <c r="A51" s="131" t="s">
        <v>90</v>
      </c>
      <c r="B51" s="51" t="s">
        <v>89</v>
      </c>
      <c r="C51" s="97">
        <f>IF('Indicator Data'!AR54="No data","x",ROUND(IF('Indicator Data'!AR54&gt;C$195,0,IF('Indicator Data'!AR54&lt;C$194,10,(C$195-'Indicator Data'!AR54)/(C$195-C$194)*10)),1))</f>
        <v>4.5999999999999996</v>
      </c>
      <c r="D51" s="98">
        <f t="shared" si="0"/>
        <v>4.5999999999999996</v>
      </c>
      <c r="E51" s="97">
        <f>IF('Indicator Data'!AT54="No data","x",ROUND(IF('Indicator Data'!AT54&gt;E$195,0,IF('Indicator Data'!AT54&lt;E$194,10,(E$195-'Indicator Data'!AT54)/(E$195-E$194)*10)),1))</f>
        <v>7.1</v>
      </c>
      <c r="F51" s="97">
        <f>IF('Indicator Data'!AS54="No data","x",ROUND(IF('Indicator Data'!AS54&gt;F$195,0,IF('Indicator Data'!AS54&lt;F$194,10,(F$195-'Indicator Data'!AS54)/(F$195-F$194)*10)),1))</f>
        <v>5.5</v>
      </c>
      <c r="G51" s="98">
        <f t="shared" si="1"/>
        <v>6.3</v>
      </c>
      <c r="H51" s="99">
        <f t="shared" si="2"/>
        <v>5.5</v>
      </c>
      <c r="I51" s="97">
        <f>IF('Indicator Data'!AV54="No data","x",ROUND(IF('Indicator Data'!AV54^2&gt;I$195,0,IF('Indicator Data'!AV54^2&lt;I$194,10,(I$195-'Indicator Data'!AV54^2)/(I$195-I$194)*10)),1))</f>
        <v>1.6</v>
      </c>
      <c r="J51" s="97">
        <f>IF(OR('Indicator Data'!AU54=0,'Indicator Data'!AU54="No data"),"x",ROUND(IF('Indicator Data'!AU54&gt;J$195,0,IF('Indicator Data'!AU54&lt;J$194,10,(J$195-'Indicator Data'!AU54)/(J$195-J$194)*10)),1))</f>
        <v>0</v>
      </c>
      <c r="K51" s="97">
        <f>IF('Indicator Data'!AW54="No data","x",ROUND(IF('Indicator Data'!AW54&gt;K$195,0,IF('Indicator Data'!AW54&lt;K$194,10,(K$195-'Indicator Data'!AW54)/(K$195-K$194)*10)),1))</f>
        <v>4.8</v>
      </c>
      <c r="L51" s="97">
        <f>IF('Indicator Data'!AX54="No data","x",ROUND(IF('Indicator Data'!AX54&gt;L$195,0,IF('Indicator Data'!AX54&lt;L$194,10,(L$195-'Indicator Data'!AX54)/(L$195-L$194)*10)),1))</f>
        <v>6.1</v>
      </c>
      <c r="M51" s="98">
        <f t="shared" si="3"/>
        <v>3.1</v>
      </c>
      <c r="N51" s="148">
        <f>IF('Indicator Data'!AY54="No data","x",'Indicator Data'!AY54/'Indicator Data'!BE54*100)</f>
        <v>60.016556291390735</v>
      </c>
      <c r="O51" s="97">
        <f t="shared" si="4"/>
        <v>4</v>
      </c>
      <c r="P51" s="97">
        <f>IF('Indicator Data'!AZ54="No data","x",ROUND(IF('Indicator Data'!AZ54&gt;P$195,0,IF('Indicator Data'!AZ54&lt;P$194,10,(P$195-'Indicator Data'!AZ54)/(P$195-P$194)*10)),1))</f>
        <v>1.8</v>
      </c>
      <c r="Q51" s="97">
        <f>IF('Indicator Data'!BA54="No data","x",ROUND(IF('Indicator Data'!BA54&gt;Q$195,0,IF('Indicator Data'!BA54&lt;Q$194,10,(Q$195-'Indicator Data'!BA54)/(Q$195-Q$194)*10)),1))</f>
        <v>3.1</v>
      </c>
      <c r="R51" s="98">
        <f t="shared" si="5"/>
        <v>3</v>
      </c>
      <c r="S51" s="97">
        <f>IF('Indicator Data'!Y54="No data","x",ROUND(IF('Indicator Data'!Y54&gt;S$195,0,IF('Indicator Data'!Y54&lt;S$194,10,(S$195-'Indicator Data'!Y54)/(S$195-S$194)*10)),1))</f>
        <v>6.2</v>
      </c>
      <c r="T51" s="97">
        <f>IF('Indicator Data'!Z54="No data","x",ROUND(IF('Indicator Data'!Z54&gt;T$195,0,IF('Indicator Data'!Z54&lt;T$194,10,(T$195-'Indicator Data'!Z54)/(T$195-T$194)*10)),1))</f>
        <v>3.6</v>
      </c>
      <c r="U51" s="97">
        <f>IF('Indicator Data'!AC54="No data","x",ROUND(IF('Indicator Data'!AC54&gt;U$195,0,IF('Indicator Data'!AC54&lt;U$194,10,(U$195-'Indicator Data'!AC54)/(U$195-U$194)*10)),1))</f>
        <v>7.2</v>
      </c>
      <c r="V51" s="97">
        <f>IF('Indicator Data'!AD54="No data","x",ROUND(IF('Indicator Data'!AD54&gt;V$195,10,IF('Indicator Data'!AD54&lt;V$194,0,10-(V$195-'Indicator Data'!AD54)/(V$195-V$194)*10)),1))</f>
        <v>1</v>
      </c>
      <c r="W51" s="98">
        <f t="shared" si="6"/>
        <v>4.5</v>
      </c>
      <c r="X51" s="99">
        <f t="shared" si="7"/>
        <v>3.5</v>
      </c>
      <c r="Y51" s="183"/>
    </row>
    <row r="52" spans="1:25" s="4" customFormat="1" x14ac:dyDescent="0.25">
      <c r="A52" s="131" t="s">
        <v>93</v>
      </c>
      <c r="B52" s="51" t="s">
        <v>92</v>
      </c>
      <c r="C52" s="97">
        <f>IF('Indicator Data'!AR55="No data","x",ROUND(IF('Indicator Data'!AR55&gt;C$195,0,IF('Indicator Data'!AR55&lt;C$194,10,(C$195-'Indicator Data'!AR55)/(C$195-C$194)*10)),1))</f>
        <v>3</v>
      </c>
      <c r="D52" s="98">
        <f t="shared" si="0"/>
        <v>3</v>
      </c>
      <c r="E52" s="97">
        <f>IF('Indicator Data'!AT55="No data","x",ROUND(IF('Indicator Data'!AT55&gt;E$195,0,IF('Indicator Data'!AT55&lt;E$194,10,(E$195-'Indicator Data'!AT55)/(E$195-E$194)*10)),1))</f>
        <v>6.8</v>
      </c>
      <c r="F52" s="97">
        <f>IF('Indicator Data'!AS55="No data","x",ROUND(IF('Indicator Data'!AS55&gt;F$195,0,IF('Indicator Data'!AS55&lt;F$194,10,(F$195-'Indicator Data'!AS55)/(F$195-F$194)*10)),1))</f>
        <v>5.9</v>
      </c>
      <c r="G52" s="98">
        <f t="shared" si="1"/>
        <v>6.4</v>
      </c>
      <c r="H52" s="99">
        <f t="shared" si="2"/>
        <v>4.7</v>
      </c>
      <c r="I52" s="97">
        <f>IF('Indicator Data'!AV55="No data","x",ROUND(IF('Indicator Data'!AV55^2&gt;I$195,0,IF('Indicator Data'!AV55^2&lt;I$194,10,(I$195-'Indicator Data'!AV55^2)/(I$195-I$194)*10)),1))</f>
        <v>1.2</v>
      </c>
      <c r="J52" s="97">
        <f>IF(OR('Indicator Data'!AU55=0,'Indicator Data'!AU55="No data"),"x",ROUND(IF('Indicator Data'!AU55&gt;J$195,0,IF('Indicator Data'!AU55&lt;J$194,10,(J$195-'Indicator Data'!AU55)/(J$195-J$194)*10)),1))</f>
        <v>0</v>
      </c>
      <c r="K52" s="97">
        <f>IF('Indicator Data'!AW55="No data","x",ROUND(IF('Indicator Data'!AW55&gt;K$195,0,IF('Indicator Data'!AW55&lt;K$194,10,(K$195-'Indicator Data'!AW55)/(K$195-K$194)*10)),1))</f>
        <v>5.0999999999999996</v>
      </c>
      <c r="L52" s="97">
        <f>IF('Indicator Data'!AX55="No data","x",ROUND(IF('Indicator Data'!AX55&gt;L$195,0,IF('Indicator Data'!AX55&lt;L$194,10,(L$195-'Indicator Data'!AX55)/(L$195-L$194)*10)),1))</f>
        <v>5.9</v>
      </c>
      <c r="M52" s="98">
        <f t="shared" si="3"/>
        <v>3.1</v>
      </c>
      <c r="N52" s="148">
        <f>IF('Indicator Data'!AY55="No data","x",'Indicator Data'!AY55/'Indicator Data'!BE55*100)</f>
        <v>24.963762280560477</v>
      </c>
      <c r="O52" s="97">
        <f t="shared" si="4"/>
        <v>7.6</v>
      </c>
      <c r="P52" s="97">
        <f>IF('Indicator Data'!AZ55="No data","x",ROUND(IF('Indicator Data'!AZ55&gt;P$195,0,IF('Indicator Data'!AZ55&lt;P$194,10,(P$195-'Indicator Data'!AZ55)/(P$195-P$194)*10)),1))</f>
        <v>1.7</v>
      </c>
      <c r="Q52" s="97">
        <f>IF('Indicator Data'!BA55="No data","x",ROUND(IF('Indicator Data'!BA55&gt;Q$195,0,IF('Indicator Data'!BA55&lt;Q$194,10,(Q$195-'Indicator Data'!BA55)/(Q$195-Q$194)*10)),1))</f>
        <v>2.6</v>
      </c>
      <c r="R52" s="98">
        <f t="shared" si="5"/>
        <v>4</v>
      </c>
      <c r="S52" s="97">
        <f>IF('Indicator Data'!Y55="No data","x",ROUND(IF('Indicator Data'!Y55&gt;S$195,0,IF('Indicator Data'!Y55&lt;S$194,10,(S$195-'Indicator Data'!Y55)/(S$195-S$194)*10)),1))</f>
        <v>5.7</v>
      </c>
      <c r="T52" s="97">
        <f>IF('Indicator Data'!Z55="No data","x",ROUND(IF('Indicator Data'!Z55&gt;T$195,0,IF('Indicator Data'!Z55&lt;T$194,10,(T$195-'Indicator Data'!Z55)/(T$195-T$194)*10)),1))</f>
        <v>3.3</v>
      </c>
      <c r="U52" s="97">
        <f>IF('Indicator Data'!AC55="No data","x",ROUND(IF('Indicator Data'!AC55&gt;U$195,0,IF('Indicator Data'!AC55&lt;U$194,10,(U$195-'Indicator Data'!AC55)/(U$195-U$194)*10)),1))</f>
        <v>6.8</v>
      </c>
      <c r="V52" s="97">
        <f>IF('Indicator Data'!AD55="No data","x",ROUND(IF('Indicator Data'!AD55&gt;V$195,10,IF('Indicator Data'!AD55&lt;V$194,0,10-(V$195-'Indicator Data'!AD55)/(V$195-V$194)*10)),1))</f>
        <v>0.7</v>
      </c>
      <c r="W52" s="98">
        <f t="shared" si="6"/>
        <v>4.0999999999999996</v>
      </c>
      <c r="X52" s="99">
        <f t="shared" si="7"/>
        <v>3.7</v>
      </c>
      <c r="Y52" s="183"/>
    </row>
    <row r="53" spans="1:25" s="4" customFormat="1" x14ac:dyDescent="0.25">
      <c r="A53" s="131" t="s">
        <v>95</v>
      </c>
      <c r="B53" s="51" t="s">
        <v>94</v>
      </c>
      <c r="C53" s="97">
        <f>IF('Indicator Data'!AR56="No data","x",ROUND(IF('Indicator Data'!AR56&gt;C$195,0,IF('Indicator Data'!AR56&lt;C$194,10,(C$195-'Indicator Data'!AR56)/(C$195-C$194)*10)),1))</f>
        <v>4.2</v>
      </c>
      <c r="D53" s="98">
        <f t="shared" si="0"/>
        <v>4.2</v>
      </c>
      <c r="E53" s="97">
        <f>IF('Indicator Data'!AT56="No data","x",ROUND(IF('Indicator Data'!AT56&gt;E$195,0,IF('Indicator Data'!AT56&lt;E$194,10,(E$195-'Indicator Data'!AT56)/(E$195-E$194)*10)),1))</f>
        <v>6.8</v>
      </c>
      <c r="F53" s="97">
        <f>IF('Indicator Data'!AS56="No data","x",ROUND(IF('Indicator Data'!AS56&gt;F$195,0,IF('Indicator Data'!AS56&lt;F$194,10,(F$195-'Indicator Data'!AS56)/(F$195-F$194)*10)),1))</f>
        <v>6.3</v>
      </c>
      <c r="G53" s="98">
        <f t="shared" si="1"/>
        <v>6.6</v>
      </c>
      <c r="H53" s="99">
        <f t="shared" si="2"/>
        <v>5.4</v>
      </c>
      <c r="I53" s="97">
        <f>IF('Indicator Data'!AV56="No data","x",ROUND(IF('Indicator Data'!AV56^2&gt;I$195,0,IF('Indicator Data'!AV56^2&lt;I$194,10,(I$195-'Indicator Data'!AV56^2)/(I$195-I$194)*10)),1))</f>
        <v>4.7</v>
      </c>
      <c r="J53" s="97">
        <f>IF(OR('Indicator Data'!AU56=0,'Indicator Data'!AU56="No data"),"x",ROUND(IF('Indicator Data'!AU56&gt;J$195,0,IF('Indicator Data'!AU56&lt;J$194,10,(J$195-'Indicator Data'!AU56)/(J$195-J$194)*10)),1))</f>
        <v>0</v>
      </c>
      <c r="K53" s="97">
        <f>IF('Indicator Data'!AW56="No data","x",ROUND(IF('Indicator Data'!AW56&gt;K$195,0,IF('Indicator Data'!AW56&lt;K$194,10,(K$195-'Indicator Data'!AW56)/(K$195-K$194)*10)),1))</f>
        <v>6.4</v>
      </c>
      <c r="L53" s="97">
        <f>IF('Indicator Data'!AX56="No data","x",ROUND(IF('Indicator Data'!AX56&gt;L$195,0,IF('Indicator Data'!AX56&lt;L$194,10,(L$195-'Indicator Data'!AX56)/(L$195-L$194)*10)),1))</f>
        <v>4.4000000000000004</v>
      </c>
      <c r="M53" s="98">
        <f t="shared" si="3"/>
        <v>3.9</v>
      </c>
      <c r="N53" s="148">
        <f>IF('Indicator Data'!AY56="No data","x",'Indicator Data'!AY56/'Indicator Data'!BE56*100)</f>
        <v>8.3379376161534982</v>
      </c>
      <c r="O53" s="97">
        <f t="shared" si="4"/>
        <v>9.3000000000000007</v>
      </c>
      <c r="P53" s="97">
        <f>IF('Indicator Data'!AZ56="No data","x",ROUND(IF('Indicator Data'!AZ56&gt;P$195,0,IF('Indicator Data'!AZ56&lt;P$194,10,(P$195-'Indicator Data'!AZ56)/(P$195-P$194)*10)),1))</f>
        <v>0.6</v>
      </c>
      <c r="Q53" s="97">
        <f>IF('Indicator Data'!BA56="No data","x",ROUND(IF('Indicator Data'!BA56&gt;Q$195,0,IF('Indicator Data'!BA56&lt;Q$194,10,(Q$195-'Indicator Data'!BA56)/(Q$195-Q$194)*10)),1))</f>
        <v>0.1</v>
      </c>
      <c r="R53" s="98">
        <f t="shared" si="5"/>
        <v>3.3</v>
      </c>
      <c r="S53" s="97">
        <f>IF('Indicator Data'!Y56="No data","x",ROUND(IF('Indicator Data'!Y56&gt;S$195,0,IF('Indicator Data'!Y56&lt;S$194,10,(S$195-'Indicator Data'!Y56)/(S$195-S$194)*10)),1))</f>
        <v>2.9</v>
      </c>
      <c r="T53" s="97">
        <f>IF('Indicator Data'!Z56="No data","x",ROUND(IF('Indicator Data'!Z56&gt;T$195,0,IF('Indicator Data'!Z56&lt;T$194,10,(T$195-'Indicator Data'!Z56)/(T$195-T$194)*10)),1))</f>
        <v>1</v>
      </c>
      <c r="U53" s="97">
        <f>IF('Indicator Data'!AC56="No data","x",ROUND(IF('Indicator Data'!AC56&gt;U$195,0,IF('Indicator Data'!AC56&lt;U$194,10,(U$195-'Indicator Data'!AC56)/(U$195-U$194)*10)),1))</f>
        <v>8.5</v>
      </c>
      <c r="V53" s="97">
        <f>IF('Indicator Data'!AD56="No data","x",ROUND(IF('Indicator Data'!AD56&gt;V$195,10,IF('Indicator Data'!AD56&lt;V$194,0,10-(V$195-'Indicator Data'!AD56)/(V$195-V$194)*10)),1))</f>
        <v>0.4</v>
      </c>
      <c r="W53" s="98">
        <f t="shared" si="6"/>
        <v>3.2</v>
      </c>
      <c r="X53" s="99">
        <f t="shared" si="7"/>
        <v>3.5</v>
      </c>
      <c r="Y53" s="183"/>
    </row>
    <row r="54" spans="1:25" s="4" customFormat="1" x14ac:dyDescent="0.25">
      <c r="A54" s="131" t="s">
        <v>97</v>
      </c>
      <c r="B54" s="51" t="s">
        <v>96</v>
      </c>
      <c r="C54" s="97">
        <f>IF('Indicator Data'!AR57="No data","x",ROUND(IF('Indicator Data'!AR57&gt;C$195,0,IF('Indicator Data'!AR57&lt;C$194,10,(C$195-'Indicator Data'!AR57)/(C$195-C$194)*10)),1))</f>
        <v>5.2</v>
      </c>
      <c r="D54" s="98">
        <f t="shared" si="0"/>
        <v>5.2</v>
      </c>
      <c r="E54" s="97">
        <f>IF('Indicator Data'!AT57="No data","x",ROUND(IF('Indicator Data'!AT57&gt;E$195,0,IF('Indicator Data'!AT57&lt;E$194,10,(E$195-'Indicator Data'!AT57)/(E$195-E$194)*10)),1))</f>
        <v>6.7</v>
      </c>
      <c r="F54" s="97">
        <f>IF('Indicator Data'!AS57="No data","x",ROUND(IF('Indicator Data'!AS57&gt;F$195,0,IF('Indicator Data'!AS57&lt;F$194,10,(F$195-'Indicator Data'!AS57)/(F$195-F$194)*10)),1))</f>
        <v>5.6</v>
      </c>
      <c r="G54" s="98">
        <f t="shared" si="1"/>
        <v>6.2</v>
      </c>
      <c r="H54" s="99">
        <f t="shared" si="2"/>
        <v>5.7</v>
      </c>
      <c r="I54" s="97">
        <f>IF('Indicator Data'!AV57="No data","x",ROUND(IF('Indicator Data'!AV57^2&gt;I$195,0,IF('Indicator Data'!AV57^2&lt;I$194,10,(I$195-'Indicator Data'!AV57^2)/(I$195-I$194)*10)),1))</f>
        <v>2.5</v>
      </c>
      <c r="J54" s="97">
        <f>IF(OR('Indicator Data'!AU57=0,'Indicator Data'!AU57="No data"),"x",ROUND(IF('Indicator Data'!AU57&gt;J$195,0,IF('Indicator Data'!AU57&lt;J$194,10,(J$195-'Indicator Data'!AU57)/(J$195-J$194)*10)),1))</f>
        <v>0.1</v>
      </c>
      <c r="K54" s="97">
        <f>IF('Indicator Data'!AW57="No data","x",ROUND(IF('Indicator Data'!AW57&gt;K$195,0,IF('Indicator Data'!AW57&lt;K$194,10,(K$195-'Indicator Data'!AW57)/(K$195-K$194)*10)),1))</f>
        <v>7.3</v>
      </c>
      <c r="L54" s="97">
        <f>IF('Indicator Data'!AX57="No data","x",ROUND(IF('Indicator Data'!AX57&gt;L$195,0,IF('Indicator Data'!AX57&lt;L$194,10,(L$195-'Indicator Data'!AX57)/(L$195-L$194)*10)),1))</f>
        <v>3</v>
      </c>
      <c r="M54" s="98">
        <f t="shared" si="3"/>
        <v>3.2</v>
      </c>
      <c r="N54" s="148">
        <f>IF('Indicator Data'!AY57="No data","x",'Indicator Data'!AY57/'Indicator Data'!BE57*100)</f>
        <v>53.088803088803097</v>
      </c>
      <c r="O54" s="97">
        <f t="shared" si="4"/>
        <v>4.7</v>
      </c>
      <c r="P54" s="97">
        <f>IF('Indicator Data'!AZ57="No data","x",ROUND(IF('Indicator Data'!AZ57&gt;P$195,0,IF('Indicator Data'!AZ57&lt;P$194,10,(P$195-'Indicator Data'!AZ57)/(P$195-P$194)*10)),1))</f>
        <v>2.8</v>
      </c>
      <c r="Q54" s="97">
        <f>IF('Indicator Data'!BA57="No data","x",ROUND(IF('Indicator Data'!BA57&gt;Q$195,0,IF('Indicator Data'!BA57&lt;Q$194,10,(Q$195-'Indicator Data'!BA57)/(Q$195-Q$194)*10)),1))</f>
        <v>1.2</v>
      </c>
      <c r="R54" s="98">
        <f t="shared" si="5"/>
        <v>2.9</v>
      </c>
      <c r="S54" s="97">
        <f>IF('Indicator Data'!Y57="No data","x",ROUND(IF('Indicator Data'!Y57&gt;S$195,0,IF('Indicator Data'!Y57&lt;S$194,10,(S$195-'Indicator Data'!Y57)/(S$195-S$194)*10)),1))</f>
        <v>6</v>
      </c>
      <c r="T54" s="97">
        <f>IF('Indicator Data'!Z57="No data","x",ROUND(IF('Indicator Data'!Z57&gt;T$195,0,IF('Indicator Data'!Z57&lt;T$194,10,(T$195-'Indicator Data'!Z57)/(T$195-T$194)*10)),1))</f>
        <v>2.2999999999999998</v>
      </c>
      <c r="U54" s="97">
        <f>IF('Indicator Data'!AC57="No data","x",ROUND(IF('Indicator Data'!AC57&gt;U$195,0,IF('Indicator Data'!AC57&lt;U$194,10,(U$195-'Indicator Data'!AC57)/(U$195-U$194)*10)),1))</f>
        <v>8.1999999999999993</v>
      </c>
      <c r="V54" s="97">
        <f>IF('Indicator Data'!AD57="No data","x",ROUND(IF('Indicator Data'!AD57&gt;V$195,10,IF('Indicator Data'!AD57&lt;V$194,0,10-(V$195-'Indicator Data'!AD57)/(V$195-V$194)*10)),1))</f>
        <v>0.6</v>
      </c>
      <c r="W54" s="98">
        <f t="shared" si="6"/>
        <v>4.3</v>
      </c>
      <c r="X54" s="99">
        <f t="shared" si="7"/>
        <v>3.5</v>
      </c>
      <c r="Y54" s="183"/>
    </row>
    <row r="55" spans="1:25" s="4" customFormat="1" x14ac:dyDescent="0.25">
      <c r="A55" s="131" t="s">
        <v>99</v>
      </c>
      <c r="B55" s="51" t="s">
        <v>98</v>
      </c>
      <c r="C55" s="97" t="str">
        <f>IF('Indicator Data'!AR58="No data","x",ROUND(IF('Indicator Data'!AR58&gt;C$195,0,IF('Indicator Data'!AR58&lt;C$194,10,(C$195-'Indicator Data'!AR58)/(C$195-C$194)*10)),1))</f>
        <v>x</v>
      </c>
      <c r="D55" s="98" t="str">
        <f t="shared" si="0"/>
        <v>x</v>
      </c>
      <c r="E55" s="97">
        <f>IF('Indicator Data'!AT58="No data","x",ROUND(IF('Indicator Data'!AT58&gt;E$195,0,IF('Indicator Data'!AT58&lt;E$194,10,(E$195-'Indicator Data'!AT58)/(E$195-E$194)*10)),1))</f>
        <v>8.3000000000000007</v>
      </c>
      <c r="F55" s="97">
        <f>IF('Indicator Data'!AS58="No data","x",ROUND(IF('Indicator Data'!AS58&gt;F$195,0,IF('Indicator Data'!AS58&lt;F$194,10,(F$195-'Indicator Data'!AS58)/(F$195-F$194)*10)),1))</f>
        <v>7.8</v>
      </c>
      <c r="G55" s="98">
        <f t="shared" si="1"/>
        <v>8.1</v>
      </c>
      <c r="H55" s="99">
        <f t="shared" si="2"/>
        <v>8.1</v>
      </c>
      <c r="I55" s="97">
        <f>IF('Indicator Data'!AV58="No data","x",ROUND(IF('Indicator Data'!AV58^2&gt;I$195,0,IF('Indicator Data'!AV58^2&lt;I$194,10,(I$195-'Indicator Data'!AV58^2)/(I$195-I$194)*10)),1))</f>
        <v>1</v>
      </c>
      <c r="J55" s="97">
        <f>IF(OR('Indicator Data'!AU58=0,'Indicator Data'!AU58="No data"),"x",ROUND(IF('Indicator Data'!AU58&gt;J$195,0,IF('Indicator Data'!AU58&lt;J$194,10,(J$195-'Indicator Data'!AU58)/(J$195-J$194)*10)),1))</f>
        <v>3.2</v>
      </c>
      <c r="K55" s="97">
        <f>IF('Indicator Data'!AW58="No data","x",ROUND(IF('Indicator Data'!AW58&gt;K$195,0,IF('Indicator Data'!AW58&lt;K$194,10,(K$195-'Indicator Data'!AW58)/(K$195-K$194)*10)),1))</f>
        <v>7.9</v>
      </c>
      <c r="L55" s="97">
        <f>IF('Indicator Data'!AX58="No data","x",ROUND(IF('Indicator Data'!AX58&gt;L$195,0,IF('Indicator Data'!AX58&lt;L$194,10,(L$195-'Indicator Data'!AX58)/(L$195-L$194)*10)),1))</f>
        <v>6.9</v>
      </c>
      <c r="M55" s="98">
        <f t="shared" si="3"/>
        <v>4.8</v>
      </c>
      <c r="N55" s="148">
        <f>IF('Indicator Data'!AY58="No data","x",'Indicator Data'!AY58/'Indicator Data'!BE58*100)</f>
        <v>11.408199643493761</v>
      </c>
      <c r="O55" s="97">
        <f t="shared" si="4"/>
        <v>8.9</v>
      </c>
      <c r="P55" s="97">
        <f>IF('Indicator Data'!AZ58="No data","x",ROUND(IF('Indicator Data'!AZ58&gt;P$195,0,IF('Indicator Data'!AZ58&lt;P$194,10,(P$195-'Indicator Data'!AZ58)/(P$195-P$194)*10)),1))</f>
        <v>2.8</v>
      </c>
      <c r="Q55" s="97">
        <f>IF('Indicator Data'!BA58="No data","x",ROUND(IF('Indicator Data'!BA58&gt;Q$195,0,IF('Indicator Data'!BA58&lt;Q$194,10,(Q$195-'Indicator Data'!BA58)/(Q$195-Q$194)*10)),1))</f>
        <v>10</v>
      </c>
      <c r="R55" s="98">
        <f t="shared" si="5"/>
        <v>7.2</v>
      </c>
      <c r="S55" s="97" t="str">
        <f>IF('Indicator Data'!Y58="No data","x",ROUND(IF('Indicator Data'!Y58&gt;S$195,0,IF('Indicator Data'!Y58&lt;S$194,10,(S$195-'Indicator Data'!Y58)/(S$195-S$194)*10)),1))</f>
        <v>x</v>
      </c>
      <c r="T55" s="97">
        <f>IF('Indicator Data'!Z58="No data","x",ROUND(IF('Indicator Data'!Z58&gt;T$195,0,IF('Indicator Data'!Z58&lt;T$194,10,(T$195-'Indicator Data'!Z58)/(T$195-T$194)*10)),1))</f>
        <v>10</v>
      </c>
      <c r="U55" s="97">
        <f>IF('Indicator Data'!AC58="No data","x",ROUND(IF('Indicator Data'!AC58&gt;U$195,0,IF('Indicator Data'!AC58&lt;U$194,10,(U$195-'Indicator Data'!AC58)/(U$195-U$194)*10)),1))</f>
        <v>7.5</v>
      </c>
      <c r="V55" s="97">
        <f>IF('Indicator Data'!AD58="No data","x",ROUND(IF('Indicator Data'!AD58&gt;V$195,10,IF('Indicator Data'!AD58&lt;V$194,0,10-(V$195-'Indicator Data'!AD58)/(V$195-V$194)*10)),1))</f>
        <v>3.8</v>
      </c>
      <c r="W55" s="98">
        <f t="shared" si="6"/>
        <v>7.1</v>
      </c>
      <c r="X55" s="99">
        <f t="shared" si="7"/>
        <v>6.4</v>
      </c>
      <c r="Y55" s="183"/>
    </row>
    <row r="56" spans="1:25" s="4" customFormat="1" x14ac:dyDescent="0.25">
      <c r="A56" s="131" t="s">
        <v>101</v>
      </c>
      <c r="B56" s="51" t="s">
        <v>100</v>
      </c>
      <c r="C56" s="97" t="str">
        <f>IF('Indicator Data'!AR59="No data","x",ROUND(IF('Indicator Data'!AR59&gt;C$195,0,IF('Indicator Data'!AR59&lt;C$194,10,(C$195-'Indicator Data'!AR59)/(C$195-C$194)*10)),1))</f>
        <v>x</v>
      </c>
      <c r="D56" s="98" t="str">
        <f t="shared" si="0"/>
        <v>x</v>
      </c>
      <c r="E56" s="97">
        <f>IF('Indicator Data'!AT59="No data","x",ROUND(IF('Indicator Data'!AT59&gt;E$195,0,IF('Indicator Data'!AT59&lt;E$194,10,(E$195-'Indicator Data'!AT59)/(E$195-E$194)*10)),1))</f>
        <v>8</v>
      </c>
      <c r="F56" s="97">
        <f>IF('Indicator Data'!AS59="No data","x",ROUND(IF('Indicator Data'!AS59&gt;F$195,0,IF('Indicator Data'!AS59&lt;F$194,10,(F$195-'Indicator Data'!AS59)/(F$195-F$194)*10)),1))</f>
        <v>8.4</v>
      </c>
      <c r="G56" s="98">
        <f t="shared" si="1"/>
        <v>8.1999999999999993</v>
      </c>
      <c r="H56" s="99">
        <f t="shared" si="2"/>
        <v>8.1999999999999993</v>
      </c>
      <c r="I56" s="97">
        <f>IF('Indicator Data'!AV59="No data","x",ROUND(IF('Indicator Data'!AV59^2&gt;I$195,0,IF('Indicator Data'!AV59^2&lt;I$194,10,(I$195-'Indicator Data'!AV59^2)/(I$195-I$194)*10)),1))</f>
        <v>5</v>
      </c>
      <c r="J56" s="97">
        <f>IF(OR('Indicator Data'!AU59=0,'Indicator Data'!AU59="No data"),"x",ROUND(IF('Indicator Data'!AU59&gt;J$195,0,IF('Indicator Data'!AU59&lt;J$194,10,(J$195-'Indicator Data'!AU59)/(J$195-J$194)*10)),1))</f>
        <v>5.3</v>
      </c>
      <c r="K56" s="97">
        <f>IF('Indicator Data'!AW59="No data","x",ROUND(IF('Indicator Data'!AW59&gt;K$195,0,IF('Indicator Data'!AW59&lt;K$194,10,(K$195-'Indicator Data'!AW59)/(K$195-K$194)*10)),1))</f>
        <v>9.9</v>
      </c>
      <c r="L56" s="97">
        <f>IF('Indicator Data'!AX59="No data","x",ROUND(IF('Indicator Data'!AX59&gt;L$195,0,IF('Indicator Data'!AX59&lt;L$194,10,(L$195-'Indicator Data'!AX59)/(L$195-L$194)*10)),1))</f>
        <v>9.9</v>
      </c>
      <c r="M56" s="98">
        <f t="shared" si="3"/>
        <v>7.5</v>
      </c>
      <c r="N56" s="148">
        <f>IF('Indicator Data'!AY59="No data","x",'Indicator Data'!AY59/'Indicator Data'!BE59*100)</f>
        <v>4.6534653465346532</v>
      </c>
      <c r="O56" s="97">
        <f t="shared" si="4"/>
        <v>9.6</v>
      </c>
      <c r="P56" s="97">
        <f>IF('Indicator Data'!AZ59="No data","x",ROUND(IF('Indicator Data'!AZ59&gt;P$195,0,IF('Indicator Data'!AZ59&lt;P$194,10,(P$195-'Indicator Data'!AZ59)/(P$195-P$194)*10)),1))</f>
        <v>9.4</v>
      </c>
      <c r="Q56" s="97">
        <f>IF('Indicator Data'!BA59="No data","x",ROUND(IF('Indicator Data'!BA59&gt;Q$195,0,IF('Indicator Data'!BA59&lt;Q$194,10,(Q$195-'Indicator Data'!BA59)/(Q$195-Q$194)*10)),1))</f>
        <v>8.4</v>
      </c>
      <c r="R56" s="98">
        <f t="shared" si="5"/>
        <v>9.1</v>
      </c>
      <c r="S56" s="97" t="str">
        <f>IF('Indicator Data'!Y59="No data","x",ROUND(IF('Indicator Data'!Y59&gt;S$195,0,IF('Indicator Data'!Y59&lt;S$194,10,(S$195-'Indicator Data'!Y59)/(S$195-S$194)*10)),1))</f>
        <v>x</v>
      </c>
      <c r="T56" s="97">
        <f>IF('Indicator Data'!Z59="No data","x",ROUND(IF('Indicator Data'!Z59&gt;T$195,0,IF('Indicator Data'!Z59&lt;T$194,10,(T$195-'Indicator Data'!Z59)/(T$195-T$194)*10)),1))</f>
        <v>1.5</v>
      </c>
      <c r="U56" s="97">
        <f>IF('Indicator Data'!AC59="No data","x",ROUND(IF('Indicator Data'!AC59&gt;U$195,0,IF('Indicator Data'!AC59&lt;U$194,10,(U$195-'Indicator Data'!AC59)/(U$195-U$194)*10)),1))</f>
        <v>10</v>
      </c>
      <c r="V56" s="97">
        <f>IF('Indicator Data'!AD59="No data","x",ROUND(IF('Indicator Data'!AD59&gt;V$195,10,IF('Indicator Data'!AD59&lt;V$194,0,10-(V$195-'Indicator Data'!AD59)/(V$195-V$194)*10)),1))</f>
        <v>5.6</v>
      </c>
      <c r="W56" s="98">
        <f t="shared" si="6"/>
        <v>5.7</v>
      </c>
      <c r="X56" s="99">
        <f t="shared" si="7"/>
        <v>7.4</v>
      </c>
      <c r="Y56" s="183"/>
    </row>
    <row r="57" spans="1:25" s="4" customFormat="1" x14ac:dyDescent="0.25">
      <c r="A57" s="131" t="s">
        <v>103</v>
      </c>
      <c r="B57" s="51" t="s">
        <v>102</v>
      </c>
      <c r="C57" s="97" t="str">
        <f>IF('Indicator Data'!AR60="No data","x",ROUND(IF('Indicator Data'!AR60&gt;C$195,0,IF('Indicator Data'!AR60&lt;C$194,10,(C$195-'Indicator Data'!AR60)/(C$195-C$194)*10)),1))</f>
        <v>x</v>
      </c>
      <c r="D57" s="98" t="str">
        <f t="shared" si="0"/>
        <v>x</v>
      </c>
      <c r="E57" s="97">
        <f>IF('Indicator Data'!AT60="No data","x",ROUND(IF('Indicator Data'!AT60&gt;E$195,0,IF('Indicator Data'!AT60&lt;E$194,10,(E$195-'Indicator Data'!AT60)/(E$195-E$194)*10)),1))</f>
        <v>2.9</v>
      </c>
      <c r="F57" s="97">
        <f>IF('Indicator Data'!AS60="No data","x",ROUND(IF('Indicator Data'!AS60&gt;F$195,0,IF('Indicator Data'!AS60&lt;F$194,10,(F$195-'Indicator Data'!AS60)/(F$195-F$194)*10)),1))</f>
        <v>2.8</v>
      </c>
      <c r="G57" s="98">
        <f t="shared" si="1"/>
        <v>2.9</v>
      </c>
      <c r="H57" s="99">
        <f t="shared" si="2"/>
        <v>2.9</v>
      </c>
      <c r="I57" s="97">
        <f>IF('Indicator Data'!AV60="No data","x",ROUND(IF('Indicator Data'!AV60^2&gt;I$195,0,IF('Indicator Data'!AV60^2&lt;I$194,10,(I$195-'Indicator Data'!AV60^2)/(I$195-I$194)*10)),1))</f>
        <v>0</v>
      </c>
      <c r="J57" s="97">
        <f>IF(OR('Indicator Data'!AU60=0,'Indicator Data'!AU60="No data"),"x",ROUND(IF('Indicator Data'!AU60&gt;J$195,0,IF('Indicator Data'!AU60&lt;J$194,10,(J$195-'Indicator Data'!AU60)/(J$195-J$194)*10)),1))</f>
        <v>0</v>
      </c>
      <c r="K57" s="97">
        <f>IF('Indicator Data'!AW60="No data","x",ROUND(IF('Indicator Data'!AW60&gt;K$195,0,IF('Indicator Data'!AW60&lt;K$194,10,(K$195-'Indicator Data'!AW60)/(K$195-K$194)*10)),1))</f>
        <v>1.2</v>
      </c>
      <c r="L57" s="97">
        <f>IF('Indicator Data'!AX60="No data","x",ROUND(IF('Indicator Data'!AX60&gt;L$195,0,IF('Indicator Data'!AX60&lt;L$194,10,(L$195-'Indicator Data'!AX60)/(L$195-L$194)*10)),1))</f>
        <v>2.6</v>
      </c>
      <c r="M57" s="98">
        <f t="shared" si="3"/>
        <v>1</v>
      </c>
      <c r="N57" s="148">
        <f>IF('Indicator Data'!AY60="No data","x",'Indicator Data'!AY60/'Indicator Data'!BE60*100)</f>
        <v>125.02948808681293</v>
      </c>
      <c r="O57" s="97">
        <f t="shared" si="4"/>
        <v>0</v>
      </c>
      <c r="P57" s="97">
        <f>IF('Indicator Data'!AZ60="No data","x",ROUND(IF('Indicator Data'!AZ60&gt;P$195,0,IF('Indicator Data'!AZ60&lt;P$194,10,(P$195-'Indicator Data'!AZ60)/(P$195-P$194)*10)),1))</f>
        <v>0.3</v>
      </c>
      <c r="Q57" s="97">
        <f>IF('Indicator Data'!BA60="No data","x",ROUND(IF('Indicator Data'!BA60&gt;Q$195,0,IF('Indicator Data'!BA60&lt;Q$194,10,(Q$195-'Indicator Data'!BA60)/(Q$195-Q$194)*10)),1))</f>
        <v>0.1</v>
      </c>
      <c r="R57" s="98">
        <f t="shared" si="5"/>
        <v>0.1</v>
      </c>
      <c r="S57" s="97">
        <f>IF('Indicator Data'!Y60="No data","x",ROUND(IF('Indicator Data'!Y60&gt;S$195,0,IF('Indicator Data'!Y60&lt;S$194,10,(S$195-'Indicator Data'!Y60)/(S$195-S$194)*10)),1))</f>
        <v>1.9</v>
      </c>
      <c r="T57" s="97">
        <f>IF('Indicator Data'!Z60="No data","x",ROUND(IF('Indicator Data'!Z60&gt;T$195,0,IF('Indicator Data'!Z60&lt;T$194,10,(T$195-'Indicator Data'!Z60)/(T$195-T$194)*10)),1))</f>
        <v>1.5</v>
      </c>
      <c r="U57" s="97">
        <f>IF('Indicator Data'!AC60="No data","x",ROUND(IF('Indicator Data'!AC60&gt;U$195,0,IF('Indicator Data'!AC60&lt;U$194,10,(U$195-'Indicator Data'!AC60)/(U$195-U$194)*10)),1))</f>
        <v>3.8</v>
      </c>
      <c r="V57" s="97">
        <f>IF('Indicator Data'!AD60="No data","x",ROUND(IF('Indicator Data'!AD60&gt;V$195,10,IF('Indicator Data'!AD60&lt;V$194,0,10-(V$195-'Indicator Data'!AD60)/(V$195-V$194)*10)),1))</f>
        <v>0.1</v>
      </c>
      <c r="W57" s="98">
        <f t="shared" si="6"/>
        <v>1.8</v>
      </c>
      <c r="X57" s="99">
        <f t="shared" si="7"/>
        <v>1</v>
      </c>
      <c r="Y57" s="183"/>
    </row>
    <row r="58" spans="1:25" s="4" customFormat="1" x14ac:dyDescent="0.25">
      <c r="A58" s="131" t="s">
        <v>105</v>
      </c>
      <c r="B58" s="51" t="s">
        <v>104</v>
      </c>
      <c r="C58" s="97">
        <f>IF('Indicator Data'!AR61="No data","x",ROUND(IF('Indicator Data'!AR61&gt;C$195,0,IF('Indicator Data'!AR61&lt;C$194,10,(C$195-'Indicator Data'!AR61)/(C$195-C$194)*10)),1))</f>
        <v>2.9</v>
      </c>
      <c r="D58" s="98">
        <f t="shared" si="0"/>
        <v>2.9</v>
      </c>
      <c r="E58" s="97">
        <f>IF('Indicator Data'!AT61="No data","x",ROUND(IF('Indicator Data'!AT61&gt;E$195,0,IF('Indicator Data'!AT61&lt;E$194,10,(E$195-'Indicator Data'!AT61)/(E$195-E$194)*10)),1))</f>
        <v>6.5</v>
      </c>
      <c r="F58" s="97">
        <f>IF('Indicator Data'!AS61="No data","x",ROUND(IF('Indicator Data'!AS61&gt;F$195,0,IF('Indicator Data'!AS61&lt;F$194,10,(F$195-'Indicator Data'!AS61)/(F$195-F$194)*10)),1))</f>
        <v>6.3</v>
      </c>
      <c r="G58" s="98">
        <f t="shared" si="1"/>
        <v>6.4</v>
      </c>
      <c r="H58" s="99">
        <f t="shared" si="2"/>
        <v>4.7</v>
      </c>
      <c r="I58" s="97">
        <f>IF('Indicator Data'!AV61="No data","x",ROUND(IF('Indicator Data'!AV61^2&gt;I$195,0,IF('Indicator Data'!AV61^2&lt;I$194,10,(I$195-'Indicator Data'!AV61^2)/(I$195-I$194)*10)),1))</f>
        <v>8.3000000000000007</v>
      </c>
      <c r="J58" s="97">
        <f>IF(OR('Indicator Data'!AU61=0,'Indicator Data'!AU61="No data"),"x",ROUND(IF('Indicator Data'!AU61&gt;J$195,0,IF('Indicator Data'!AU61&lt;J$194,10,(J$195-'Indicator Data'!AU61)/(J$195-J$194)*10)),1))</f>
        <v>5.7</v>
      </c>
      <c r="K58" s="97">
        <f>IF('Indicator Data'!AW61="No data","x",ROUND(IF('Indicator Data'!AW61&gt;K$195,0,IF('Indicator Data'!AW61&lt;K$194,10,(K$195-'Indicator Data'!AW61)/(K$195-K$194)*10)),1))</f>
        <v>8.8000000000000007</v>
      </c>
      <c r="L58" s="97">
        <f>IF('Indicator Data'!AX61="No data","x",ROUND(IF('Indicator Data'!AX61&gt;L$195,0,IF('Indicator Data'!AX61&lt;L$194,10,(L$195-'Indicator Data'!AX61)/(L$195-L$194)*10)),1))</f>
        <v>7.7</v>
      </c>
      <c r="M58" s="98">
        <f t="shared" si="3"/>
        <v>7.6</v>
      </c>
      <c r="N58" s="148">
        <f>IF('Indicator Data'!AY61="No data","x",'Indicator Data'!AY61/'Indicator Data'!BE61*100)</f>
        <v>8.4</v>
      </c>
      <c r="O58" s="97">
        <f t="shared" si="4"/>
        <v>9.3000000000000007</v>
      </c>
      <c r="P58" s="97">
        <f>IF('Indicator Data'!AZ61="No data","x",ROUND(IF('Indicator Data'!AZ61&gt;P$195,0,IF('Indicator Data'!AZ61&lt;P$194,10,(P$195-'Indicator Data'!AZ61)/(P$195-P$194)*10)),1))</f>
        <v>8</v>
      </c>
      <c r="Q58" s="97">
        <f>IF('Indicator Data'!BA61="No data","x",ROUND(IF('Indicator Data'!BA61&gt;Q$195,0,IF('Indicator Data'!BA61&lt;Q$194,10,(Q$195-'Indicator Data'!BA61)/(Q$195-Q$194)*10)),1))</f>
        <v>8.5</v>
      </c>
      <c r="R58" s="98">
        <f t="shared" si="5"/>
        <v>8.6</v>
      </c>
      <c r="S58" s="97">
        <f>IF('Indicator Data'!Y61="No data","x",ROUND(IF('Indicator Data'!Y61&gt;S$195,0,IF('Indicator Data'!Y61&lt;S$194,10,(S$195-'Indicator Data'!Y61)/(S$195-S$194)*10)),1))</f>
        <v>9.9</v>
      </c>
      <c r="T58" s="97">
        <f>IF('Indicator Data'!Z61="No data","x",ROUND(IF('Indicator Data'!Z61&gt;T$195,0,IF('Indicator Data'!Z61&lt;T$194,10,(T$195-'Indicator Data'!Z61)/(T$195-T$194)*10)),1))</f>
        <v>7.4</v>
      </c>
      <c r="U58" s="97">
        <f>IF('Indicator Data'!AC61="No data","x",ROUND(IF('Indicator Data'!AC61&gt;U$195,0,IF('Indicator Data'!AC61&lt;U$194,10,(U$195-'Indicator Data'!AC61)/(U$195-U$194)*10)),1))</f>
        <v>9.9</v>
      </c>
      <c r="V58" s="97">
        <f>IF('Indicator Data'!AD61="No data","x",ROUND(IF('Indicator Data'!AD61&gt;V$195,10,IF('Indicator Data'!AD61&lt;V$194,0,10-(V$195-'Indicator Data'!AD61)/(V$195-V$194)*10)),1))</f>
        <v>3.9</v>
      </c>
      <c r="W58" s="98">
        <f t="shared" si="6"/>
        <v>7.8</v>
      </c>
      <c r="X58" s="99">
        <f t="shared" si="7"/>
        <v>8</v>
      </c>
      <c r="Y58" s="183"/>
    </row>
    <row r="59" spans="1:25" s="4" customFormat="1" x14ac:dyDescent="0.25">
      <c r="A59" s="131" t="s">
        <v>107</v>
      </c>
      <c r="B59" s="51" t="s">
        <v>106</v>
      </c>
      <c r="C59" s="97">
        <f>IF('Indicator Data'!AR62="No data","x",ROUND(IF('Indicator Data'!AR62&gt;C$195,0,IF('Indicator Data'!AR62&lt;C$194,10,(C$195-'Indicator Data'!AR62)/(C$195-C$194)*10)),1))</f>
        <v>0.1</v>
      </c>
      <c r="D59" s="98">
        <f t="shared" si="0"/>
        <v>0.1</v>
      </c>
      <c r="E59" s="97" t="str">
        <f>IF('Indicator Data'!AT62="No data","x",ROUND(IF('Indicator Data'!AT62&gt;E$195,0,IF('Indicator Data'!AT62&lt;E$194,10,(E$195-'Indicator Data'!AT62)/(E$195-E$194)*10)),1))</f>
        <v>x</v>
      </c>
      <c r="F59" s="97">
        <f>IF('Indicator Data'!AS62="No data","x",ROUND(IF('Indicator Data'!AS62&gt;F$195,0,IF('Indicator Data'!AS62&lt;F$194,10,(F$195-'Indicator Data'!AS62)/(F$195-F$194)*10)),1))</f>
        <v>5.5</v>
      </c>
      <c r="G59" s="98">
        <f t="shared" si="1"/>
        <v>5.5</v>
      </c>
      <c r="H59" s="99">
        <f t="shared" si="2"/>
        <v>2.8</v>
      </c>
      <c r="I59" s="97" t="str">
        <f>IF('Indicator Data'!AV62="No data","x",ROUND(IF('Indicator Data'!AV62^2&gt;I$195,0,IF('Indicator Data'!AV62^2&lt;I$194,10,(I$195-'Indicator Data'!AV62^2)/(I$195-I$194)*10)),1))</f>
        <v>x</v>
      </c>
      <c r="J59" s="97">
        <f>IF(OR('Indicator Data'!AU62=0,'Indicator Data'!AU62="No data"),"x",ROUND(IF('Indicator Data'!AU62&gt;J$195,0,IF('Indicator Data'!AU62&lt;J$194,10,(J$195-'Indicator Data'!AU62)/(J$195-J$194)*10)),1))</f>
        <v>0.1</v>
      </c>
      <c r="K59" s="97">
        <f>IF('Indicator Data'!AW62="No data","x",ROUND(IF('Indicator Data'!AW62&gt;K$195,0,IF('Indicator Data'!AW62&lt;K$194,10,(K$195-'Indicator Data'!AW62)/(K$195-K$194)*10)),1))</f>
        <v>5.4</v>
      </c>
      <c r="L59" s="97">
        <f>IF('Indicator Data'!AX62="No data","x",ROUND(IF('Indicator Data'!AX62&gt;L$195,0,IF('Indicator Data'!AX62&lt;L$194,10,(L$195-'Indicator Data'!AX62)/(L$195-L$194)*10)),1))</f>
        <v>5</v>
      </c>
      <c r="M59" s="98">
        <f t="shared" si="3"/>
        <v>3.5</v>
      </c>
      <c r="N59" s="148">
        <f>IF('Indicator Data'!AY62="No data","x",'Indicator Data'!AY62/'Indicator Data'!BE62*100)</f>
        <v>18.609742747673781</v>
      </c>
      <c r="O59" s="97">
        <f t="shared" si="4"/>
        <v>8.1999999999999993</v>
      </c>
      <c r="P59" s="97">
        <f>IF('Indicator Data'!AZ62="No data","x",ROUND(IF('Indicator Data'!AZ62&gt;P$195,0,IF('Indicator Data'!AZ62&lt;P$194,10,(P$195-'Indicator Data'!AZ62)/(P$195-P$194)*10)),1))</f>
        <v>1</v>
      </c>
      <c r="Q59" s="97">
        <f>IF('Indicator Data'!BA62="No data","x",ROUND(IF('Indicator Data'!BA62&gt;Q$195,0,IF('Indicator Data'!BA62&lt;Q$194,10,(Q$195-'Indicator Data'!BA62)/(Q$195-Q$194)*10)),1))</f>
        <v>0.9</v>
      </c>
      <c r="R59" s="98">
        <f t="shared" si="5"/>
        <v>3.4</v>
      </c>
      <c r="S59" s="97">
        <f>IF('Indicator Data'!Y62="No data","x",ROUND(IF('Indicator Data'!Y62&gt;S$195,0,IF('Indicator Data'!Y62&lt;S$194,10,(S$195-'Indicator Data'!Y62)/(S$195-S$194)*10)),1))</f>
        <v>8.9</v>
      </c>
      <c r="T59" s="97">
        <f>IF('Indicator Data'!Z62="No data","x",ROUND(IF('Indicator Data'!Z62&gt;T$195,0,IF('Indicator Data'!Z62&lt;T$194,10,(T$195-'Indicator Data'!Z62)/(T$195-T$194)*10)),1))</f>
        <v>1.3</v>
      </c>
      <c r="U59" s="97">
        <f>IF('Indicator Data'!AC62="No data","x",ROUND(IF('Indicator Data'!AC62&gt;U$195,0,IF('Indicator Data'!AC62&lt;U$194,10,(U$195-'Indicator Data'!AC62)/(U$195-U$194)*10)),1))</f>
        <v>9</v>
      </c>
      <c r="V59" s="97">
        <f>IF('Indicator Data'!AD62="No data","x",ROUND(IF('Indicator Data'!AD62&gt;V$195,10,IF('Indicator Data'!AD62&lt;V$194,0,10-(V$195-'Indicator Data'!AD62)/(V$195-V$194)*10)),1))</f>
        <v>0.3</v>
      </c>
      <c r="W59" s="98">
        <f t="shared" si="6"/>
        <v>4.9000000000000004</v>
      </c>
      <c r="X59" s="99">
        <f t="shared" si="7"/>
        <v>3.9</v>
      </c>
      <c r="Y59" s="183"/>
    </row>
    <row r="60" spans="1:25" s="4" customFormat="1" x14ac:dyDescent="0.25">
      <c r="A60" s="131" t="s">
        <v>109</v>
      </c>
      <c r="B60" s="51" t="s">
        <v>108</v>
      </c>
      <c r="C60" s="97">
        <f>IF('Indicator Data'!AR63="No data","x",ROUND(IF('Indicator Data'!AR63&gt;C$195,0,IF('Indicator Data'!AR63&lt;C$194,10,(C$195-'Indicator Data'!AR63)/(C$195-C$194)*10)),1))</f>
        <v>2.2000000000000002</v>
      </c>
      <c r="D60" s="98">
        <f t="shared" si="0"/>
        <v>2.2000000000000002</v>
      </c>
      <c r="E60" s="97">
        <f>IF('Indicator Data'!AT63="No data","x",ROUND(IF('Indicator Data'!AT63&gt;E$195,0,IF('Indicator Data'!AT63&lt;E$194,10,(E$195-'Indicator Data'!AT63)/(E$195-E$194)*10)),1))</f>
        <v>1.5</v>
      </c>
      <c r="F60" s="97">
        <f>IF('Indicator Data'!AS63="No data","x",ROUND(IF('Indicator Data'!AS63&gt;F$195,0,IF('Indicator Data'!AS63&lt;F$194,10,(F$195-'Indicator Data'!AS63)/(F$195-F$194)*10)),1))</f>
        <v>1.3</v>
      </c>
      <c r="G60" s="98">
        <f t="shared" si="1"/>
        <v>1.4</v>
      </c>
      <c r="H60" s="99">
        <f t="shared" si="2"/>
        <v>1.8</v>
      </c>
      <c r="I60" s="97" t="str">
        <f>IF('Indicator Data'!AV63="No data","x",ROUND(IF('Indicator Data'!AV63^2&gt;I$195,0,IF('Indicator Data'!AV63^2&lt;I$194,10,(I$195-'Indicator Data'!AV63^2)/(I$195-I$194)*10)),1))</f>
        <v>x</v>
      </c>
      <c r="J60" s="97">
        <f>IF(OR('Indicator Data'!AU63=0,'Indicator Data'!AU63="No data"),"x",ROUND(IF('Indicator Data'!AU63&gt;J$195,0,IF('Indicator Data'!AU63&lt;J$194,10,(J$195-'Indicator Data'!AU63)/(J$195-J$194)*10)),1))</f>
        <v>0</v>
      </c>
      <c r="K60" s="97">
        <f>IF('Indicator Data'!AW63="No data","x",ROUND(IF('Indicator Data'!AW63&gt;K$195,0,IF('Indicator Data'!AW63&lt;K$194,10,(K$195-'Indicator Data'!AW63)/(K$195-K$194)*10)),1))</f>
        <v>0.7</v>
      </c>
      <c r="L60" s="97">
        <f>IF('Indicator Data'!AX63="No data","x",ROUND(IF('Indicator Data'!AX63&gt;L$195,0,IF('Indicator Data'!AX63&lt;L$194,10,(L$195-'Indicator Data'!AX63)/(L$195-L$194)*10)),1))</f>
        <v>3.4</v>
      </c>
      <c r="M60" s="98">
        <f t="shared" si="3"/>
        <v>1.4</v>
      </c>
      <c r="N60" s="148">
        <f>IF('Indicator Data'!AY63="No data","x",'Indicator Data'!AY63/'Indicator Data'!BE63*100)</f>
        <v>85.557274013623356</v>
      </c>
      <c r="O60" s="97">
        <f t="shared" si="4"/>
        <v>1.5</v>
      </c>
      <c r="P60" s="97">
        <f>IF('Indicator Data'!AZ63="No data","x",ROUND(IF('Indicator Data'!AZ63&gt;P$195,0,IF('Indicator Data'!AZ63&lt;P$194,10,(P$195-'Indicator Data'!AZ63)/(P$195-P$194)*10)),1))</f>
        <v>0.3</v>
      </c>
      <c r="Q60" s="97">
        <f>IF('Indicator Data'!BA63="No data","x",ROUND(IF('Indicator Data'!BA63&gt;Q$195,0,IF('Indicator Data'!BA63&lt;Q$194,10,(Q$195-'Indicator Data'!BA63)/(Q$195-Q$194)*10)),1))</f>
        <v>0</v>
      </c>
      <c r="R60" s="98">
        <f t="shared" si="5"/>
        <v>0.6</v>
      </c>
      <c r="S60" s="97">
        <f>IF('Indicator Data'!Y63="No data","x",ROUND(IF('Indicator Data'!Y63&gt;S$195,0,IF('Indicator Data'!Y63&lt;S$194,10,(S$195-'Indicator Data'!Y63)/(S$195-S$194)*10)),1))</f>
        <v>2.7</v>
      </c>
      <c r="T60" s="97">
        <f>IF('Indicator Data'!Z63="No data","x",ROUND(IF('Indicator Data'!Z63&gt;T$195,0,IF('Indicator Data'!Z63&lt;T$194,10,(T$195-'Indicator Data'!Z63)/(T$195-T$194)*10)),1))</f>
        <v>1.3</v>
      </c>
      <c r="U60" s="97">
        <f>IF('Indicator Data'!AC63="No data","x",ROUND(IF('Indicator Data'!AC63&gt;U$195,0,IF('Indicator Data'!AC63&lt;U$194,10,(U$195-'Indicator Data'!AC63)/(U$195-U$194)*10)),1))</f>
        <v>0</v>
      </c>
      <c r="V60" s="97">
        <f>IF('Indicator Data'!AD63="No data","x",ROUND(IF('Indicator Data'!AD63&gt;V$195,10,IF('Indicator Data'!AD63&lt;V$194,0,10-(V$195-'Indicator Data'!AD63)/(V$195-V$194)*10)),1))</f>
        <v>0</v>
      </c>
      <c r="W60" s="98">
        <f t="shared" si="6"/>
        <v>1</v>
      </c>
      <c r="X60" s="99">
        <f t="shared" si="7"/>
        <v>1</v>
      </c>
      <c r="Y60" s="183"/>
    </row>
    <row r="61" spans="1:25" s="4" customFormat="1" x14ac:dyDescent="0.25">
      <c r="A61" s="131" t="s">
        <v>111</v>
      </c>
      <c r="B61" s="51" t="s">
        <v>110</v>
      </c>
      <c r="C61" s="97">
        <f>IF('Indicator Data'!AR64="No data","x",ROUND(IF('Indicator Data'!AR64&gt;C$195,0,IF('Indicator Data'!AR64&lt;C$194,10,(C$195-'Indicator Data'!AR64)/(C$195-C$194)*10)),1))</f>
        <v>2.9</v>
      </c>
      <c r="D61" s="98">
        <f t="shared" si="0"/>
        <v>2.9</v>
      </c>
      <c r="E61" s="97">
        <f>IF('Indicator Data'!AT64="No data","x",ROUND(IF('Indicator Data'!AT64&gt;E$195,0,IF('Indicator Data'!AT64&lt;E$194,10,(E$195-'Indicator Data'!AT64)/(E$195-E$194)*10)),1))</f>
        <v>3</v>
      </c>
      <c r="F61" s="97">
        <f>IF('Indicator Data'!AS64="No data","x",ROUND(IF('Indicator Data'!AS64&gt;F$195,0,IF('Indicator Data'!AS64&lt;F$194,10,(F$195-'Indicator Data'!AS64)/(F$195-F$194)*10)),1))</f>
        <v>2.2000000000000002</v>
      </c>
      <c r="G61" s="98">
        <f t="shared" si="1"/>
        <v>2.6</v>
      </c>
      <c r="H61" s="99">
        <f t="shared" si="2"/>
        <v>2.8</v>
      </c>
      <c r="I61" s="97" t="str">
        <f>IF('Indicator Data'!AV64="No data","x",ROUND(IF('Indicator Data'!AV64^2&gt;I$195,0,IF('Indicator Data'!AV64^2&lt;I$194,10,(I$195-'Indicator Data'!AV64^2)/(I$195-I$194)*10)),1))</f>
        <v>x</v>
      </c>
      <c r="J61" s="97">
        <f>IF(OR('Indicator Data'!AU64=0,'Indicator Data'!AU64="No data"),"x",ROUND(IF('Indicator Data'!AU64&gt;J$195,0,IF('Indicator Data'!AU64&lt;J$194,10,(J$195-'Indicator Data'!AU64)/(J$195-J$194)*10)),1))</f>
        <v>0</v>
      </c>
      <c r="K61" s="97">
        <f>IF('Indicator Data'!AW64="No data","x",ROUND(IF('Indicator Data'!AW64&gt;K$195,0,IF('Indicator Data'!AW64&lt;K$194,10,(K$195-'Indicator Data'!AW64)/(K$195-K$194)*10)),1))</f>
        <v>1.5</v>
      </c>
      <c r="L61" s="97">
        <f>IF('Indicator Data'!AX64="No data","x",ROUND(IF('Indicator Data'!AX64&gt;L$195,0,IF('Indicator Data'!AX64&lt;L$194,10,(L$195-'Indicator Data'!AX64)/(L$195-L$194)*10)),1))</f>
        <v>5</v>
      </c>
      <c r="M61" s="98">
        <f t="shared" si="3"/>
        <v>2.2000000000000002</v>
      </c>
      <c r="N61" s="148">
        <f>IF('Indicator Data'!AY64="No data","x",'Indicator Data'!AY64/'Indicator Data'!BE64*100)</f>
        <v>255.6330570061717</v>
      </c>
      <c r="O61" s="97">
        <f t="shared" si="4"/>
        <v>0</v>
      </c>
      <c r="P61" s="97">
        <f>IF('Indicator Data'!AZ64="No data","x",ROUND(IF('Indicator Data'!AZ64&gt;P$195,0,IF('Indicator Data'!AZ64&lt;P$194,10,(P$195-'Indicator Data'!AZ64)/(P$195-P$194)*10)),1))</f>
        <v>0.1</v>
      </c>
      <c r="Q61" s="97">
        <f>IF('Indicator Data'!BA64="No data","x",ROUND(IF('Indicator Data'!BA64&gt;Q$195,0,IF('Indicator Data'!BA64&lt;Q$194,10,(Q$195-'Indicator Data'!BA64)/(Q$195-Q$194)*10)),1))</f>
        <v>0</v>
      </c>
      <c r="R61" s="98">
        <f t="shared" si="5"/>
        <v>0</v>
      </c>
      <c r="S61" s="97">
        <f>IF('Indicator Data'!Y64="No data","x",ROUND(IF('Indicator Data'!Y64&gt;S$195,0,IF('Indicator Data'!Y64&lt;S$194,10,(S$195-'Indicator Data'!Y64)/(S$195-S$194)*10)),1))</f>
        <v>1.9</v>
      </c>
      <c r="T61" s="97">
        <f>IF('Indicator Data'!Z64="No data","x",ROUND(IF('Indicator Data'!Z64&gt;T$195,0,IF('Indicator Data'!Z64&lt;T$194,10,(T$195-'Indicator Data'!Z64)/(T$195-T$194)*10)),1))</f>
        <v>2.2999999999999998</v>
      </c>
      <c r="U61" s="97">
        <f>IF('Indicator Data'!AC64="No data","x",ROUND(IF('Indicator Data'!AC64&gt;U$195,0,IF('Indicator Data'!AC64&lt;U$194,10,(U$195-'Indicator Data'!AC64)/(U$195-U$194)*10)),1))</f>
        <v>0</v>
      </c>
      <c r="V61" s="97">
        <f>IF('Indicator Data'!AD64="No data","x",ROUND(IF('Indicator Data'!AD64&gt;V$195,10,IF('Indicator Data'!AD64&lt;V$194,0,10-(V$195-'Indicator Data'!AD64)/(V$195-V$194)*10)),1))</f>
        <v>0.1</v>
      </c>
      <c r="W61" s="98">
        <f t="shared" si="6"/>
        <v>1.1000000000000001</v>
      </c>
      <c r="X61" s="99">
        <f t="shared" si="7"/>
        <v>1.1000000000000001</v>
      </c>
      <c r="Y61" s="183"/>
    </row>
    <row r="62" spans="1:25" s="4" customFormat="1" x14ac:dyDescent="0.25">
      <c r="A62" s="131" t="s">
        <v>113</v>
      </c>
      <c r="B62" s="51" t="s">
        <v>112</v>
      </c>
      <c r="C62" s="97">
        <f>IF('Indicator Data'!AR65="No data","x",ROUND(IF('Indicator Data'!AR65&gt;C$195,0,IF('Indicator Data'!AR65&lt;C$194,10,(C$195-'Indicator Data'!AR65)/(C$195-C$194)*10)),1))</f>
        <v>6.7</v>
      </c>
      <c r="D62" s="98">
        <f t="shared" si="0"/>
        <v>6.7</v>
      </c>
      <c r="E62" s="97">
        <f>IF('Indicator Data'!AT65="No data","x",ROUND(IF('Indicator Data'!AT65&gt;E$195,0,IF('Indicator Data'!AT65&lt;E$194,10,(E$195-'Indicator Data'!AT65)/(E$195-E$194)*10)),1))</f>
        <v>6.8</v>
      </c>
      <c r="F62" s="97">
        <f>IF('Indicator Data'!AS65="No data","x",ROUND(IF('Indicator Data'!AS65&gt;F$195,0,IF('Indicator Data'!AS65&lt;F$194,10,(F$195-'Indicator Data'!AS65)/(F$195-F$194)*10)),1))</f>
        <v>6.6</v>
      </c>
      <c r="G62" s="98">
        <f t="shared" si="1"/>
        <v>6.7</v>
      </c>
      <c r="H62" s="99">
        <f t="shared" si="2"/>
        <v>6.7</v>
      </c>
      <c r="I62" s="97">
        <f>IF('Indicator Data'!AV65="No data","x",ROUND(IF('Indicator Data'!AV65^2&gt;I$195,0,IF('Indicator Data'!AV65^2&lt;I$194,10,(I$195-'Indicator Data'!AV65^2)/(I$195-I$194)*10)),1))</f>
        <v>3.4</v>
      </c>
      <c r="J62" s="97">
        <f>IF(OR('Indicator Data'!AU65=0,'Indicator Data'!AU65="No data"),"x",ROUND(IF('Indicator Data'!AU65&gt;J$195,0,IF('Indicator Data'!AU65&lt;J$194,10,(J$195-'Indicator Data'!AU65)/(J$195-J$194)*10)),1))</f>
        <v>0.9</v>
      </c>
      <c r="K62" s="97">
        <f>IF('Indicator Data'!AW65="No data","x",ROUND(IF('Indicator Data'!AW65&gt;K$195,0,IF('Indicator Data'!AW65&lt;K$194,10,(K$195-'Indicator Data'!AW65)/(K$195-K$194)*10)),1))</f>
        <v>7.7</v>
      </c>
      <c r="L62" s="97">
        <f>IF('Indicator Data'!AX65="No data","x",ROUND(IF('Indicator Data'!AX65&gt;L$195,0,IF('Indicator Data'!AX65&lt;L$194,10,(L$195-'Indicator Data'!AX65)/(L$195-L$194)*10)),1))</f>
        <v>2.9</v>
      </c>
      <c r="M62" s="98">
        <f t="shared" si="3"/>
        <v>3.7</v>
      </c>
      <c r="N62" s="148">
        <f>IF('Indicator Data'!AY65="No data","x",'Indicator Data'!AY65/'Indicator Data'!BE65*100)</f>
        <v>1.7464198393293748</v>
      </c>
      <c r="O62" s="97">
        <f t="shared" si="4"/>
        <v>9.9</v>
      </c>
      <c r="P62" s="97">
        <f>IF('Indicator Data'!AZ65="No data","x",ROUND(IF('Indicator Data'!AZ65&gt;P$195,0,IF('Indicator Data'!AZ65&lt;P$194,10,(P$195-'Indicator Data'!AZ65)/(P$195-P$194)*10)),1))</f>
        <v>6.5</v>
      </c>
      <c r="Q62" s="97">
        <f>IF('Indicator Data'!BA65="No data","x",ROUND(IF('Indicator Data'!BA65&gt;Q$195,0,IF('Indicator Data'!BA65&lt;Q$194,10,(Q$195-'Indicator Data'!BA65)/(Q$195-Q$194)*10)),1))</f>
        <v>1.4</v>
      </c>
      <c r="R62" s="98">
        <f t="shared" si="5"/>
        <v>5.9</v>
      </c>
      <c r="S62" s="97">
        <f>IF('Indicator Data'!Y65="No data","x",ROUND(IF('Indicator Data'!Y65&gt;S$195,0,IF('Indicator Data'!Y65&lt;S$194,10,(S$195-'Indicator Data'!Y65)/(S$195-S$194)*10)),1))</f>
        <v>9</v>
      </c>
      <c r="T62" s="97">
        <f>IF('Indicator Data'!Z65="No data","x",ROUND(IF('Indicator Data'!Z65&gt;T$195,0,IF('Indicator Data'!Z65&lt;T$194,10,(T$195-'Indicator Data'!Z65)/(T$195-T$194)*10)),1))</f>
        <v>9</v>
      </c>
      <c r="U62" s="97">
        <f>IF('Indicator Data'!AC65="No data","x",ROUND(IF('Indicator Data'!AC65&gt;U$195,0,IF('Indicator Data'!AC65&lt;U$194,10,(U$195-'Indicator Data'!AC65)/(U$195-U$194)*10)),1))</f>
        <v>8.5</v>
      </c>
      <c r="V62" s="97">
        <f>IF('Indicator Data'!AD65="No data","x",ROUND(IF('Indicator Data'!AD65&gt;V$195,10,IF('Indicator Data'!AD65&lt;V$194,0,10-(V$195-'Indicator Data'!AD65)/(V$195-V$194)*10)),1))</f>
        <v>3.2</v>
      </c>
      <c r="W62" s="98">
        <f t="shared" si="6"/>
        <v>7.4</v>
      </c>
      <c r="X62" s="99">
        <f t="shared" si="7"/>
        <v>5.7</v>
      </c>
      <c r="Y62" s="183"/>
    </row>
    <row r="63" spans="1:25" s="4" customFormat="1" x14ac:dyDescent="0.25">
      <c r="A63" s="131" t="s">
        <v>115</v>
      </c>
      <c r="B63" s="51" t="s">
        <v>114</v>
      </c>
      <c r="C63" s="97">
        <f>IF('Indicator Data'!AR66="No data","x",ROUND(IF('Indicator Data'!AR66&gt;C$195,0,IF('Indicator Data'!AR66&lt;C$194,10,(C$195-'Indicator Data'!AR66)/(C$195-C$194)*10)),1))</f>
        <v>3</v>
      </c>
      <c r="D63" s="98">
        <f t="shared" si="0"/>
        <v>3</v>
      </c>
      <c r="E63" s="97">
        <f>IF('Indicator Data'!AT66="No data","x",ROUND(IF('Indicator Data'!AT66&gt;E$195,0,IF('Indicator Data'!AT66&lt;E$194,10,(E$195-'Indicator Data'!AT66)/(E$195-E$194)*10)),1))</f>
        <v>7</v>
      </c>
      <c r="F63" s="97">
        <f>IF('Indicator Data'!AS66="No data","x",ROUND(IF('Indicator Data'!AS66&gt;F$195,0,IF('Indicator Data'!AS66&lt;F$194,10,(F$195-'Indicator Data'!AS66)/(F$195-F$194)*10)),1))</f>
        <v>6.7</v>
      </c>
      <c r="G63" s="98">
        <f t="shared" si="1"/>
        <v>6.9</v>
      </c>
      <c r="H63" s="99">
        <f t="shared" si="2"/>
        <v>5</v>
      </c>
      <c r="I63" s="97">
        <f>IF('Indicator Data'!AV66="No data","x",ROUND(IF('Indicator Data'!AV66^2&gt;I$195,0,IF('Indicator Data'!AV66^2&lt;I$194,10,(I$195-'Indicator Data'!AV66^2)/(I$195-I$194)*10)),1))</f>
        <v>7.6</v>
      </c>
      <c r="J63" s="97">
        <f>IF(OR('Indicator Data'!AU66=0,'Indicator Data'!AU66="No data"),"x",ROUND(IF('Indicator Data'!AU66&gt;J$195,0,IF('Indicator Data'!AU66&lt;J$194,10,(J$195-'Indicator Data'!AU66)/(J$195-J$194)*10)),1))</f>
        <v>5.2</v>
      </c>
      <c r="K63" s="97">
        <f>IF('Indicator Data'!AW66="No data","x",ROUND(IF('Indicator Data'!AW66&gt;K$195,0,IF('Indicator Data'!AW66&lt;K$194,10,(K$195-'Indicator Data'!AW66)/(K$195-K$194)*10)),1))</f>
        <v>8.3000000000000007</v>
      </c>
      <c r="L63" s="97">
        <f>IF('Indicator Data'!AX66="No data","x",ROUND(IF('Indicator Data'!AX66&gt;L$195,0,IF('Indicator Data'!AX66&lt;L$194,10,(L$195-'Indicator Data'!AX66)/(L$195-L$194)*10)),1))</f>
        <v>3.1</v>
      </c>
      <c r="M63" s="98">
        <f t="shared" si="3"/>
        <v>6.1</v>
      </c>
      <c r="N63" s="148">
        <f>IF('Indicator Data'!AY66="No data","x",'Indicator Data'!AY66/'Indicator Data'!BE66*100)</f>
        <v>41.501976284584977</v>
      </c>
      <c r="O63" s="97">
        <f t="shared" si="4"/>
        <v>5.9</v>
      </c>
      <c r="P63" s="97">
        <f>IF('Indicator Data'!AZ66="No data","x",ROUND(IF('Indicator Data'!AZ66&gt;P$195,0,IF('Indicator Data'!AZ66&lt;P$194,10,(P$195-'Indicator Data'!AZ66)/(P$195-P$194)*10)),1))</f>
        <v>4.5999999999999996</v>
      </c>
      <c r="Q63" s="97">
        <f>IF('Indicator Data'!BA66="No data","x",ROUND(IF('Indicator Data'!BA66&gt;Q$195,0,IF('Indicator Data'!BA66&lt;Q$194,10,(Q$195-'Indicator Data'!BA66)/(Q$195-Q$194)*10)),1))</f>
        <v>2</v>
      </c>
      <c r="R63" s="98">
        <f t="shared" si="5"/>
        <v>4.2</v>
      </c>
      <c r="S63" s="97">
        <f>IF('Indicator Data'!Y66="No data","x",ROUND(IF('Indicator Data'!Y66&gt;S$195,0,IF('Indicator Data'!Y66&lt;S$194,10,(S$195-'Indicator Data'!Y66)/(S$195-S$194)*10)),1))</f>
        <v>9.9</v>
      </c>
      <c r="T63" s="97">
        <f>IF('Indicator Data'!Z66="No data","x",ROUND(IF('Indicator Data'!Z66&gt;T$195,0,IF('Indicator Data'!Z66&lt;T$194,10,(T$195-'Indicator Data'!Z66)/(T$195-T$194)*10)),1))</f>
        <v>0.5</v>
      </c>
      <c r="U63" s="97">
        <f>IF('Indicator Data'!AC66="No data","x",ROUND(IF('Indicator Data'!AC66&gt;U$195,0,IF('Indicator Data'!AC66&lt;U$194,10,(U$195-'Indicator Data'!AC66)/(U$195-U$194)*10)),1))</f>
        <v>9.8000000000000007</v>
      </c>
      <c r="V63" s="97">
        <f>IF('Indicator Data'!AD66="No data","x",ROUND(IF('Indicator Data'!AD66&gt;V$195,10,IF('Indicator Data'!AD66&lt;V$194,0,10-(V$195-'Indicator Data'!AD66)/(V$195-V$194)*10)),1))</f>
        <v>7.8</v>
      </c>
      <c r="W63" s="98">
        <f t="shared" si="6"/>
        <v>7</v>
      </c>
      <c r="X63" s="99">
        <f t="shared" si="7"/>
        <v>5.8</v>
      </c>
      <c r="Y63" s="183"/>
    </row>
    <row r="64" spans="1:25" s="4" customFormat="1" x14ac:dyDescent="0.25">
      <c r="A64" s="131" t="s">
        <v>117</v>
      </c>
      <c r="B64" s="51" t="s">
        <v>116</v>
      </c>
      <c r="C64" s="97">
        <f>IF('Indicator Data'!AR67="No data","x",ROUND(IF('Indicator Data'!AR67&gt;C$195,0,IF('Indicator Data'!AR67&lt;C$194,10,(C$195-'Indicator Data'!AR67)/(C$195-C$194)*10)),1))</f>
        <v>4.7</v>
      </c>
      <c r="D64" s="98">
        <f t="shared" si="0"/>
        <v>4.7</v>
      </c>
      <c r="E64" s="97">
        <f>IF('Indicator Data'!AT67="No data","x",ROUND(IF('Indicator Data'!AT67&gt;E$195,0,IF('Indicator Data'!AT67&lt;E$194,10,(E$195-'Indicator Data'!AT67)/(E$195-E$194)*10)),1))</f>
        <v>4.4000000000000004</v>
      </c>
      <c r="F64" s="97">
        <f>IF('Indicator Data'!AS67="No data","x",ROUND(IF('Indicator Data'!AS67&gt;F$195,0,IF('Indicator Data'!AS67&lt;F$194,10,(F$195-'Indicator Data'!AS67)/(F$195-F$194)*10)),1))</f>
        <v>4</v>
      </c>
      <c r="G64" s="98">
        <f t="shared" si="1"/>
        <v>4.2</v>
      </c>
      <c r="H64" s="99">
        <f t="shared" si="2"/>
        <v>4.5</v>
      </c>
      <c r="I64" s="97">
        <f>IF('Indicator Data'!AV67="No data","x",ROUND(IF('Indicator Data'!AV67^2&gt;I$195,0,IF('Indicator Data'!AV67^2&lt;I$194,10,(I$195-'Indicator Data'!AV67^2)/(I$195-I$194)*10)),1))</f>
        <v>0.1</v>
      </c>
      <c r="J64" s="97">
        <f>IF(OR('Indicator Data'!AU67=0,'Indicator Data'!AU67="No data"),"x",ROUND(IF('Indicator Data'!AU67&gt;J$195,0,IF('Indicator Data'!AU67&lt;J$194,10,(J$195-'Indicator Data'!AU67)/(J$195-J$194)*10)),1))</f>
        <v>0</v>
      </c>
      <c r="K64" s="97">
        <f>IF('Indicator Data'!AW67="No data","x",ROUND(IF('Indicator Data'!AW67&gt;K$195,0,IF('Indicator Data'!AW67&lt;K$194,10,(K$195-'Indicator Data'!AW67)/(K$195-K$194)*10)),1))</f>
        <v>5.5</v>
      </c>
      <c r="L64" s="97">
        <f>IF('Indicator Data'!AX67="No data","x",ROUND(IF('Indicator Data'!AX67&gt;L$195,0,IF('Indicator Data'!AX67&lt;L$194,10,(L$195-'Indicator Data'!AX67)/(L$195-L$194)*10)),1))</f>
        <v>3.6</v>
      </c>
      <c r="M64" s="98">
        <f t="shared" si="3"/>
        <v>2.2999999999999998</v>
      </c>
      <c r="N64" s="148">
        <f>IF('Indicator Data'!AY67="No data","x",'Indicator Data'!AY67/'Indicator Data'!BE67*100)</f>
        <v>82.026190818822855</v>
      </c>
      <c r="O64" s="97">
        <f t="shared" si="4"/>
        <v>1.8</v>
      </c>
      <c r="P64" s="97">
        <f>IF('Indicator Data'!AZ67="No data","x",ROUND(IF('Indicator Data'!AZ67&gt;P$195,0,IF('Indicator Data'!AZ67&lt;P$194,10,(P$195-'Indicator Data'!AZ67)/(P$195-P$194)*10)),1))</f>
        <v>1.5</v>
      </c>
      <c r="Q64" s="97">
        <f>IF('Indicator Data'!BA67="No data","x",ROUND(IF('Indicator Data'!BA67&gt;Q$195,0,IF('Indicator Data'!BA67&lt;Q$194,10,(Q$195-'Indicator Data'!BA67)/(Q$195-Q$194)*10)),1))</f>
        <v>0</v>
      </c>
      <c r="R64" s="98">
        <f t="shared" si="5"/>
        <v>1.1000000000000001</v>
      </c>
      <c r="S64" s="97">
        <f>IF('Indicator Data'!Y67="No data","x",ROUND(IF('Indicator Data'!Y67&gt;S$195,0,IF('Indicator Data'!Y67&lt;S$194,10,(S$195-'Indicator Data'!Y67)/(S$195-S$194)*10)),1))</f>
        <v>0</v>
      </c>
      <c r="T64" s="97">
        <f>IF('Indicator Data'!Z67="No data","x",ROUND(IF('Indicator Data'!Z67&gt;T$195,0,IF('Indicator Data'!Z67&lt;T$194,10,(T$195-'Indicator Data'!Z67)/(T$195-T$194)*10)),1))</f>
        <v>1.5</v>
      </c>
      <c r="U64" s="97">
        <f>IF('Indicator Data'!AC67="No data","x",ROUND(IF('Indicator Data'!AC67&gt;U$195,0,IF('Indicator Data'!AC67&lt;U$194,10,(U$195-'Indicator Data'!AC67)/(U$195-U$194)*10)),1))</f>
        <v>7.7</v>
      </c>
      <c r="V64" s="97">
        <f>IF('Indicator Data'!AD67="No data","x",ROUND(IF('Indicator Data'!AD67&gt;V$195,10,IF('Indicator Data'!AD67&lt;V$194,0,10-(V$195-'Indicator Data'!AD67)/(V$195-V$194)*10)),1))</f>
        <v>0.4</v>
      </c>
      <c r="W64" s="98">
        <f t="shared" si="6"/>
        <v>2.4</v>
      </c>
      <c r="X64" s="99">
        <f t="shared" si="7"/>
        <v>1.9</v>
      </c>
      <c r="Y64" s="183"/>
    </row>
    <row r="65" spans="1:25" s="4" customFormat="1" x14ac:dyDescent="0.25">
      <c r="A65" s="131" t="s">
        <v>119</v>
      </c>
      <c r="B65" s="51" t="s">
        <v>118</v>
      </c>
      <c r="C65" s="97">
        <f>IF('Indicator Data'!AR68="No data","x",ROUND(IF('Indicator Data'!AR68&gt;C$195,0,IF('Indicator Data'!AR68&lt;C$194,10,(C$195-'Indicator Data'!AR68)/(C$195-C$194)*10)),1))</f>
        <v>2.7</v>
      </c>
      <c r="D65" s="98">
        <f t="shared" si="0"/>
        <v>2.7</v>
      </c>
      <c r="E65" s="97">
        <f>IF('Indicator Data'!AT68="No data","x",ROUND(IF('Indicator Data'!AT68&gt;E$195,0,IF('Indicator Data'!AT68&lt;E$194,10,(E$195-'Indicator Data'!AT68)/(E$195-E$194)*10)),1))</f>
        <v>1.9</v>
      </c>
      <c r="F65" s="97">
        <f>IF('Indicator Data'!AS68="No data","x",ROUND(IF('Indicator Data'!AS68&gt;F$195,0,IF('Indicator Data'!AS68&lt;F$194,10,(F$195-'Indicator Data'!AS68)/(F$195-F$194)*10)),1))</f>
        <v>1.5</v>
      </c>
      <c r="G65" s="98">
        <f t="shared" si="1"/>
        <v>1.7</v>
      </c>
      <c r="H65" s="99">
        <f t="shared" si="2"/>
        <v>2.2000000000000002</v>
      </c>
      <c r="I65" s="97" t="str">
        <f>IF('Indicator Data'!AV68="No data","x",ROUND(IF('Indicator Data'!AV68^2&gt;I$195,0,IF('Indicator Data'!AV68^2&lt;I$194,10,(I$195-'Indicator Data'!AV68^2)/(I$195-I$194)*10)),1))</f>
        <v>x</v>
      </c>
      <c r="J65" s="97">
        <f>IF(OR('Indicator Data'!AU68=0,'Indicator Data'!AU68="No data"),"x",ROUND(IF('Indicator Data'!AU68&gt;J$195,0,IF('Indicator Data'!AU68&lt;J$194,10,(J$195-'Indicator Data'!AU68)/(J$195-J$194)*10)),1))</f>
        <v>0</v>
      </c>
      <c r="K65" s="97">
        <f>IF('Indicator Data'!AW68="No data","x",ROUND(IF('Indicator Data'!AW68&gt;K$195,0,IF('Indicator Data'!AW68&lt;K$194,10,(K$195-'Indicator Data'!AW68)/(K$195-K$194)*10)),1))</f>
        <v>1.2</v>
      </c>
      <c r="L65" s="97">
        <f>IF('Indicator Data'!AX68="No data","x",ROUND(IF('Indicator Data'!AX68&gt;L$195,0,IF('Indicator Data'!AX68&lt;L$194,10,(L$195-'Indicator Data'!AX68)/(L$195-L$194)*10)),1))</f>
        <v>4.4000000000000004</v>
      </c>
      <c r="M65" s="98">
        <f t="shared" si="3"/>
        <v>1.9</v>
      </c>
      <c r="N65" s="148">
        <f>IF('Indicator Data'!AY68="No data","x",'Indicator Data'!AY68/'Indicator Data'!BE68*100)</f>
        <v>516.39555899819266</v>
      </c>
      <c r="O65" s="97">
        <f t="shared" si="4"/>
        <v>0</v>
      </c>
      <c r="P65" s="97">
        <f>IF('Indicator Data'!AZ68="No data","x",ROUND(IF('Indicator Data'!AZ68&gt;P$195,0,IF('Indicator Data'!AZ68&lt;P$194,10,(P$195-'Indicator Data'!AZ68)/(P$195-P$194)*10)),1))</f>
        <v>0.1</v>
      </c>
      <c r="Q65" s="97">
        <f>IF('Indicator Data'!BA68="No data","x",ROUND(IF('Indicator Data'!BA68&gt;Q$195,0,IF('Indicator Data'!BA68&lt;Q$194,10,(Q$195-'Indicator Data'!BA68)/(Q$195-Q$194)*10)),1))</f>
        <v>0</v>
      </c>
      <c r="R65" s="98">
        <f t="shared" si="5"/>
        <v>0</v>
      </c>
      <c r="S65" s="97">
        <f>IF('Indicator Data'!Y68="No data","x",ROUND(IF('Indicator Data'!Y68&gt;S$195,0,IF('Indicator Data'!Y68&lt;S$194,10,(S$195-'Indicator Data'!Y68)/(S$195-S$194)*10)),1))</f>
        <v>0.3</v>
      </c>
      <c r="T65" s="97">
        <f>IF('Indicator Data'!Z68="No data","x",ROUND(IF('Indicator Data'!Z68&gt;T$195,0,IF('Indicator Data'!Z68&lt;T$194,10,(T$195-'Indicator Data'!Z68)/(T$195-T$194)*10)),1))</f>
        <v>0.5</v>
      </c>
      <c r="U65" s="97">
        <f>IF('Indicator Data'!AC68="No data","x",ROUND(IF('Indicator Data'!AC68&gt;U$195,0,IF('Indicator Data'!AC68&lt;U$194,10,(U$195-'Indicator Data'!AC68)/(U$195-U$194)*10)),1))</f>
        <v>0</v>
      </c>
      <c r="V65" s="97">
        <f>IF('Indicator Data'!AD68="No data","x",ROUND(IF('Indicator Data'!AD68&gt;V$195,10,IF('Indicator Data'!AD68&lt;V$194,0,10-(V$195-'Indicator Data'!AD68)/(V$195-V$194)*10)),1))</f>
        <v>0.1</v>
      </c>
      <c r="W65" s="98">
        <f t="shared" si="6"/>
        <v>0.2</v>
      </c>
      <c r="X65" s="99">
        <f t="shared" si="7"/>
        <v>0.7</v>
      </c>
      <c r="Y65" s="183"/>
    </row>
    <row r="66" spans="1:25" s="4" customFormat="1" x14ac:dyDescent="0.25">
      <c r="A66" s="131" t="s">
        <v>121</v>
      </c>
      <c r="B66" s="51" t="s">
        <v>120</v>
      </c>
      <c r="C66" s="97">
        <f>IF('Indicator Data'!AR69="No data","x",ROUND(IF('Indicator Data'!AR69&gt;C$195,0,IF('Indicator Data'!AR69&lt;C$194,10,(C$195-'Indicator Data'!AR69)/(C$195-C$194)*10)),1))</f>
        <v>3.4</v>
      </c>
      <c r="D66" s="98">
        <f t="shared" si="0"/>
        <v>3.4</v>
      </c>
      <c r="E66" s="97">
        <f>IF('Indicator Data'!AT69="No data","x",ROUND(IF('Indicator Data'!AT69&gt;E$195,0,IF('Indicator Data'!AT69&lt;E$194,10,(E$195-'Indicator Data'!AT69)/(E$195-E$194)*10)),1))</f>
        <v>6</v>
      </c>
      <c r="F66" s="97">
        <f>IF('Indicator Data'!AS69="No data","x",ROUND(IF('Indicator Data'!AS69&gt;F$195,0,IF('Indicator Data'!AS69&lt;F$194,10,(F$195-'Indicator Data'!AS69)/(F$195-F$194)*10)),1))</f>
        <v>5.4</v>
      </c>
      <c r="G66" s="98">
        <f t="shared" si="1"/>
        <v>5.7</v>
      </c>
      <c r="H66" s="99">
        <f t="shared" si="2"/>
        <v>4.5999999999999996</v>
      </c>
      <c r="I66" s="97">
        <f>IF('Indicator Data'!AV69="No data","x",ROUND(IF('Indicator Data'!AV69^2&gt;I$195,0,IF('Indicator Data'!AV69^2&lt;I$194,10,(I$195-'Indicator Data'!AV69^2)/(I$195-I$194)*10)),1))</f>
        <v>4.5</v>
      </c>
      <c r="J66" s="97">
        <f>IF(OR('Indicator Data'!AU69=0,'Indicator Data'!AU69="No data"),"x",ROUND(IF('Indicator Data'!AU69&gt;J$195,0,IF('Indicator Data'!AU69&lt;J$194,10,(J$195-'Indicator Data'!AU69)/(J$195-J$194)*10)),1))</f>
        <v>2.1</v>
      </c>
      <c r="K66" s="97">
        <f>IF('Indicator Data'!AW69="No data","x",ROUND(IF('Indicator Data'!AW69&gt;K$195,0,IF('Indicator Data'!AW69&lt;K$194,10,(K$195-'Indicator Data'!AW69)/(K$195-K$194)*10)),1))</f>
        <v>7.7</v>
      </c>
      <c r="L66" s="97">
        <f>IF('Indicator Data'!AX69="No data","x",ROUND(IF('Indicator Data'!AX69&gt;L$195,0,IF('Indicator Data'!AX69&lt;L$194,10,(L$195-'Indicator Data'!AX69)/(L$195-L$194)*10)),1))</f>
        <v>3.1</v>
      </c>
      <c r="M66" s="98">
        <f t="shared" si="3"/>
        <v>4.4000000000000004</v>
      </c>
      <c r="N66" s="148">
        <f>IF('Indicator Data'!AY69="No data","x",'Indicator Data'!AY69/'Indicator Data'!BE69*100)</f>
        <v>18.458293047376287</v>
      </c>
      <c r="O66" s="97">
        <f t="shared" si="4"/>
        <v>8.1999999999999993</v>
      </c>
      <c r="P66" s="97">
        <f>IF('Indicator Data'!AZ69="No data","x",ROUND(IF('Indicator Data'!AZ69&gt;P$195,0,IF('Indicator Data'!AZ69&lt;P$194,10,(P$195-'Indicator Data'!AZ69)/(P$195-P$194)*10)),1))</f>
        <v>9.5</v>
      </c>
      <c r="Q66" s="97">
        <f>IF('Indicator Data'!BA69="No data","x",ROUND(IF('Indicator Data'!BA69&gt;Q$195,0,IF('Indicator Data'!BA69&lt;Q$194,10,(Q$195-'Indicator Data'!BA69)/(Q$195-Q$194)*10)),1))</f>
        <v>2.2999999999999998</v>
      </c>
      <c r="R66" s="98">
        <f t="shared" si="5"/>
        <v>6.7</v>
      </c>
      <c r="S66" s="97">
        <f>IF('Indicator Data'!Y69="No data","x",ROUND(IF('Indicator Data'!Y69&gt;S$195,0,IF('Indicator Data'!Y69&lt;S$194,10,(S$195-'Indicator Data'!Y69)/(S$195-S$194)*10)),1))</f>
        <v>9.8000000000000007</v>
      </c>
      <c r="T66" s="97">
        <f>IF('Indicator Data'!Z69="No data","x",ROUND(IF('Indicator Data'!Z69&gt;T$195,0,IF('Indicator Data'!Z69&lt;T$194,10,(T$195-'Indicator Data'!Z69)/(T$195-T$194)*10)),1))</f>
        <v>2.6</v>
      </c>
      <c r="U66" s="97">
        <f>IF('Indicator Data'!AC69="No data","x",ROUND(IF('Indicator Data'!AC69&gt;U$195,0,IF('Indicator Data'!AC69&lt;U$194,10,(U$195-'Indicator Data'!AC69)/(U$195-U$194)*10)),1))</f>
        <v>9.3000000000000007</v>
      </c>
      <c r="V66" s="97">
        <f>IF('Indicator Data'!AD69="No data","x",ROUND(IF('Indicator Data'!AD69&gt;V$195,10,IF('Indicator Data'!AD69&lt;V$194,0,10-(V$195-'Indicator Data'!AD69)/(V$195-V$194)*10)),1))</f>
        <v>3.5</v>
      </c>
      <c r="W66" s="98">
        <f t="shared" si="6"/>
        <v>6.3</v>
      </c>
      <c r="X66" s="99">
        <f t="shared" si="7"/>
        <v>5.8</v>
      </c>
      <c r="Y66" s="183"/>
    </row>
    <row r="67" spans="1:25" s="4" customFormat="1" x14ac:dyDescent="0.25">
      <c r="A67" s="131" t="s">
        <v>123</v>
      </c>
      <c r="B67" s="51" t="s">
        <v>122</v>
      </c>
      <c r="C67" s="97">
        <f>IF('Indicator Data'!AR70="No data","x",ROUND(IF('Indicator Data'!AR70&gt;C$195,0,IF('Indicator Data'!AR70&lt;C$194,10,(C$195-'Indicator Data'!AR70)/(C$195-C$194)*10)),1))</f>
        <v>2.2999999999999998</v>
      </c>
      <c r="D67" s="98">
        <f t="shared" si="0"/>
        <v>2.2999999999999998</v>
      </c>
      <c r="E67" s="97">
        <f>IF('Indicator Data'!AT70="No data","x",ROUND(IF('Indicator Data'!AT70&gt;E$195,0,IF('Indicator Data'!AT70&lt;E$194,10,(E$195-'Indicator Data'!AT70)/(E$195-E$194)*10)),1))</f>
        <v>5.2</v>
      </c>
      <c r="F67" s="97">
        <f>IF('Indicator Data'!AS70="No data","x",ROUND(IF('Indicator Data'!AS70&gt;F$195,0,IF('Indicator Data'!AS70&lt;F$194,10,(F$195-'Indicator Data'!AS70)/(F$195-F$194)*10)),1))</f>
        <v>4.5999999999999996</v>
      </c>
      <c r="G67" s="98">
        <f t="shared" si="1"/>
        <v>4.9000000000000004</v>
      </c>
      <c r="H67" s="99">
        <f t="shared" si="2"/>
        <v>3.6</v>
      </c>
      <c r="I67" s="97">
        <f>IF('Indicator Data'!AV70="No data","x",ROUND(IF('Indicator Data'!AV70^2&gt;I$195,0,IF('Indicator Data'!AV70^2&lt;I$194,10,(I$195-'Indicator Data'!AV70^2)/(I$195-I$194)*10)),1))</f>
        <v>1</v>
      </c>
      <c r="J67" s="97">
        <f>IF(OR('Indicator Data'!AU70=0,'Indicator Data'!AU70="No data"),"x",ROUND(IF('Indicator Data'!AU70&gt;J$195,0,IF('Indicator Data'!AU70&lt;J$194,10,(J$195-'Indicator Data'!AU70)/(J$195-J$194)*10)),1))</f>
        <v>0</v>
      </c>
      <c r="K67" s="97">
        <f>IF('Indicator Data'!AW70="No data","x",ROUND(IF('Indicator Data'!AW70&gt;K$195,0,IF('Indicator Data'!AW70&lt;K$194,10,(K$195-'Indicator Data'!AW70)/(K$195-K$194)*10)),1))</f>
        <v>3.3</v>
      </c>
      <c r="L67" s="97">
        <f>IF('Indicator Data'!AX70="No data","x",ROUND(IF('Indicator Data'!AX70&gt;L$195,0,IF('Indicator Data'!AX70&lt;L$194,10,(L$195-'Indicator Data'!AX70)/(L$195-L$194)*10)),1))</f>
        <v>4.5</v>
      </c>
      <c r="M67" s="98">
        <f t="shared" si="3"/>
        <v>2.2000000000000002</v>
      </c>
      <c r="N67" s="148">
        <f>IF('Indicator Data'!AY70="No data","x",'Indicator Data'!AY70/'Indicator Data'!BE70*100)</f>
        <v>131.88518231186967</v>
      </c>
      <c r="O67" s="97">
        <f t="shared" si="4"/>
        <v>0</v>
      </c>
      <c r="P67" s="97">
        <f>IF('Indicator Data'!AZ70="No data","x",ROUND(IF('Indicator Data'!AZ70&gt;P$195,0,IF('Indicator Data'!AZ70&lt;P$194,10,(P$195-'Indicator Data'!AZ70)/(P$195-P$194)*10)),1))</f>
        <v>0.1</v>
      </c>
      <c r="Q67" s="97">
        <f>IF('Indicator Data'!BA70="No data","x",ROUND(IF('Indicator Data'!BA70&gt;Q$195,0,IF('Indicator Data'!BA70&lt;Q$194,10,(Q$195-'Indicator Data'!BA70)/(Q$195-Q$194)*10)),1))</f>
        <v>0</v>
      </c>
      <c r="R67" s="98">
        <f t="shared" si="5"/>
        <v>0</v>
      </c>
      <c r="S67" s="97">
        <f>IF('Indicator Data'!Y70="No data","x",ROUND(IF('Indicator Data'!Y70&gt;S$195,0,IF('Indicator Data'!Y70&lt;S$194,10,(S$195-'Indicator Data'!Y70)/(S$195-S$194)*10)),1))</f>
        <v>0</v>
      </c>
      <c r="T67" s="97">
        <f>IF('Indicator Data'!Z70="No data","x",ROUND(IF('Indicator Data'!Z70&gt;T$195,0,IF('Indicator Data'!Z70&lt;T$194,10,(T$195-'Indicator Data'!Z70)/(T$195-T$194)*10)),1))</f>
        <v>0.5</v>
      </c>
      <c r="U67" s="97">
        <f>IF('Indicator Data'!AC70="No data","x",ROUND(IF('Indicator Data'!AC70&gt;U$195,0,IF('Indicator Data'!AC70&lt;U$194,10,(U$195-'Indicator Data'!AC70)/(U$195-U$194)*10)),1))</f>
        <v>2.7</v>
      </c>
      <c r="V67" s="97">
        <f>IF('Indicator Data'!AD70="No data","x",ROUND(IF('Indicator Data'!AD70&gt;V$195,10,IF('Indicator Data'!AD70&lt;V$194,0,10-(V$195-'Indicator Data'!AD70)/(V$195-V$194)*10)),1))</f>
        <v>0</v>
      </c>
      <c r="W67" s="98">
        <f t="shared" si="6"/>
        <v>0.8</v>
      </c>
      <c r="X67" s="99">
        <f t="shared" si="7"/>
        <v>1</v>
      </c>
      <c r="Y67" s="183"/>
    </row>
    <row r="68" spans="1:25" s="4" customFormat="1" x14ac:dyDescent="0.25">
      <c r="A68" s="131" t="s">
        <v>125</v>
      </c>
      <c r="B68" s="51" t="s">
        <v>124</v>
      </c>
      <c r="C68" s="97">
        <f>IF('Indicator Data'!AR71="No data","x",ROUND(IF('Indicator Data'!AR71&gt;C$195,0,IF('Indicator Data'!AR71&lt;C$194,10,(C$195-'Indicator Data'!AR71)/(C$195-C$194)*10)),1))</f>
        <v>4.7</v>
      </c>
      <c r="D68" s="98">
        <f t="shared" ref="D68:D131" si="8">IF(C68="x","x",C68)</f>
        <v>4.7</v>
      </c>
      <c r="E68" s="97">
        <f>IF('Indicator Data'!AT71="No data","x",ROUND(IF('Indicator Data'!AT71&gt;E$195,0,IF('Indicator Data'!AT71&lt;E$194,10,(E$195-'Indicator Data'!AT71)/(E$195-E$194)*10)),1))</f>
        <v>4.8</v>
      </c>
      <c r="F68" s="97">
        <f>IF('Indicator Data'!AS71="No data","x",ROUND(IF('Indicator Data'!AS71&gt;F$195,0,IF('Indicator Data'!AS71&lt;F$194,10,(F$195-'Indicator Data'!AS71)/(F$195-F$194)*10)),1))</f>
        <v>5.4</v>
      </c>
      <c r="G68" s="98">
        <f t="shared" ref="G68:G131" si="9">IF(AND(E68="x",F68="x"),"x",ROUND(AVERAGE(E68,F68),1))</f>
        <v>5.0999999999999996</v>
      </c>
      <c r="H68" s="99">
        <f t="shared" ref="H68:H131" si="10">ROUND(AVERAGE(D68,G68),1)</f>
        <v>4.9000000000000004</v>
      </c>
      <c r="I68" s="97" t="str">
        <f>IF('Indicator Data'!AV71="No data","x",ROUND(IF('Indicator Data'!AV71^2&gt;I$195,0,IF('Indicator Data'!AV71^2&lt;I$194,10,(I$195-'Indicator Data'!AV71^2)/(I$195-I$194)*10)),1))</f>
        <v>x</v>
      </c>
      <c r="J68" s="97">
        <f>IF(OR('Indicator Data'!AU71=0,'Indicator Data'!AU71="No data"),"x",ROUND(IF('Indicator Data'!AU71&gt;J$195,0,IF('Indicator Data'!AU71&lt;J$194,10,(J$195-'Indicator Data'!AU71)/(J$195-J$194)*10)),1))</f>
        <v>0.8</v>
      </c>
      <c r="K68" s="97">
        <f>IF('Indicator Data'!AW71="No data","x",ROUND(IF('Indicator Data'!AW71&gt;K$195,0,IF('Indicator Data'!AW71&lt;K$194,10,(K$195-'Indicator Data'!AW71)/(K$195-K$194)*10)),1))</f>
        <v>4.5999999999999996</v>
      </c>
      <c r="L68" s="97">
        <f>IF('Indicator Data'!AX71="No data","x",ROUND(IF('Indicator Data'!AX71&gt;L$195,0,IF('Indicator Data'!AX71&lt;L$194,10,(L$195-'Indicator Data'!AX71)/(L$195-L$194)*10)),1))</f>
        <v>4.5999999999999996</v>
      </c>
      <c r="M68" s="98">
        <f t="shared" ref="M68:M131" si="11">IF(AND(I68="x",J68="x",K68="x",L68="x"),"x",ROUND(AVERAGE(I68,J68,K68,L68),1))</f>
        <v>3.3</v>
      </c>
      <c r="N68" s="148">
        <f>IF('Indicator Data'!AY71="No data","x",'Indicator Data'!AY71/'Indicator Data'!BE71*100)</f>
        <v>232.35294117647061</v>
      </c>
      <c r="O68" s="97">
        <f t="shared" ref="O68:O131" si="12">IF(N68="x","x",ROUND(IF(N68&gt;O$195,0,IF(N68&lt;O$194,10,(O$195-N68)/(O$195-O$194)*10)),1))</f>
        <v>0</v>
      </c>
      <c r="P68" s="97">
        <f>IF('Indicator Data'!AZ71="No data","x",ROUND(IF('Indicator Data'!AZ71&gt;P$195,0,IF('Indicator Data'!AZ71&lt;P$194,10,(P$195-'Indicator Data'!AZ71)/(P$195-P$194)*10)),1))</f>
        <v>0.2</v>
      </c>
      <c r="Q68" s="97">
        <f>IF('Indicator Data'!BA71="No data","x",ROUND(IF('Indicator Data'!BA71&gt;Q$195,0,IF('Indicator Data'!BA71&lt;Q$194,10,(Q$195-'Indicator Data'!BA71)/(Q$195-Q$194)*10)),1))</f>
        <v>0.7</v>
      </c>
      <c r="R68" s="98">
        <f t="shared" ref="R68:R131" si="13">IF(AND(O68="x",P68="x",Q68="x"),"x",ROUND(AVERAGE(O68,Q68,P68),1))</f>
        <v>0.3</v>
      </c>
      <c r="S68" s="97" t="str">
        <f>IF('Indicator Data'!Y71="No data","x",ROUND(IF('Indicator Data'!Y71&gt;S$195,0,IF('Indicator Data'!Y71&lt;S$194,10,(S$195-'Indicator Data'!Y71)/(S$195-S$194)*10)),1))</f>
        <v>x</v>
      </c>
      <c r="T68" s="97">
        <f>IF('Indicator Data'!Z71="No data","x",ROUND(IF('Indicator Data'!Z71&gt;T$195,0,IF('Indicator Data'!Z71&lt;T$194,10,(T$195-'Indicator Data'!Z71)/(T$195-T$194)*10)),1))</f>
        <v>1</v>
      </c>
      <c r="U68" s="97">
        <f>IF('Indicator Data'!AC71="No data","x",ROUND(IF('Indicator Data'!AC71&gt;U$195,0,IF('Indicator Data'!AC71&lt;U$194,10,(U$195-'Indicator Data'!AC71)/(U$195-U$194)*10)),1))</f>
        <v>7.9</v>
      </c>
      <c r="V68" s="97">
        <f>IF('Indicator Data'!AD71="No data","x",ROUND(IF('Indicator Data'!AD71&gt;V$195,10,IF('Indicator Data'!AD71&lt;V$194,0,10-(V$195-'Indicator Data'!AD71)/(V$195-V$194)*10)),1))</f>
        <v>0.3</v>
      </c>
      <c r="W68" s="98">
        <f t="shared" ref="W68:W131" si="14">IF(AND(S68="x",T68="x",U68="x",V68="x"),"x",ROUND(AVERAGE(S68,T68,U68,V68),1))</f>
        <v>3.1</v>
      </c>
      <c r="X68" s="99">
        <f t="shared" ref="X68:X131" si="15">ROUND(AVERAGE(R68,M68,W68),1)</f>
        <v>2.2000000000000002</v>
      </c>
      <c r="Y68" s="183"/>
    </row>
    <row r="69" spans="1:25" s="4" customFormat="1" x14ac:dyDescent="0.25">
      <c r="A69" s="131" t="s">
        <v>127</v>
      </c>
      <c r="B69" s="51" t="s">
        <v>126</v>
      </c>
      <c r="C69" s="97">
        <f>IF('Indicator Data'!AR72="No data","x",ROUND(IF('Indicator Data'!AR72&gt;C$195,0,IF('Indicator Data'!AR72&lt;C$194,10,(C$195-'Indicator Data'!AR72)/(C$195-C$194)*10)),1))</f>
        <v>5.5</v>
      </c>
      <c r="D69" s="98">
        <f t="shared" si="8"/>
        <v>5.5</v>
      </c>
      <c r="E69" s="97">
        <f>IF('Indicator Data'!AT72="No data","x",ROUND(IF('Indicator Data'!AT72&gt;E$195,0,IF('Indicator Data'!AT72&lt;E$194,10,(E$195-'Indicator Data'!AT72)/(E$195-E$194)*10)),1))</f>
        <v>7.2</v>
      </c>
      <c r="F69" s="97">
        <f>IF('Indicator Data'!AS72="No data","x",ROUND(IF('Indicator Data'!AS72&gt;F$195,0,IF('Indicator Data'!AS72&lt;F$194,10,(F$195-'Indicator Data'!AS72)/(F$195-F$194)*10)),1))</f>
        <v>6.2</v>
      </c>
      <c r="G69" s="98">
        <f t="shared" si="9"/>
        <v>6.7</v>
      </c>
      <c r="H69" s="99">
        <f t="shared" si="10"/>
        <v>6.1</v>
      </c>
      <c r="I69" s="97">
        <f>IF('Indicator Data'!AV72="No data","x",ROUND(IF('Indicator Data'!AV72^2&gt;I$195,0,IF('Indicator Data'!AV72^2&lt;I$194,10,(I$195-'Indicator Data'!AV72^2)/(I$195-I$194)*10)),1))</f>
        <v>4.0999999999999996</v>
      </c>
      <c r="J69" s="97">
        <f>IF(OR('Indicator Data'!AU72=0,'Indicator Data'!AU72="No data"),"x",ROUND(IF('Indicator Data'!AU72&gt;J$195,0,IF('Indicator Data'!AU72&lt;J$194,10,(J$195-'Indicator Data'!AU72)/(J$195-J$194)*10)),1))</f>
        <v>0.8</v>
      </c>
      <c r="K69" s="97">
        <f>IF('Indicator Data'!AW72="No data","x",ROUND(IF('Indicator Data'!AW72&gt;K$195,0,IF('Indicator Data'!AW72&lt;K$194,10,(K$195-'Indicator Data'!AW72)/(K$195-K$194)*10)),1))</f>
        <v>7.3</v>
      </c>
      <c r="L69" s="97">
        <f>IF('Indicator Data'!AX72="No data","x",ROUND(IF('Indicator Data'!AX72&gt;L$195,0,IF('Indicator Data'!AX72&lt;L$194,10,(L$195-'Indicator Data'!AX72)/(L$195-L$194)*10)),1))</f>
        <v>4.3</v>
      </c>
      <c r="M69" s="98">
        <f t="shared" si="11"/>
        <v>4.0999999999999996</v>
      </c>
      <c r="N69" s="148">
        <f>IF('Indicator Data'!AY72="No data","x",'Indicator Data'!AY72/'Indicator Data'!BE72*100)</f>
        <v>19.596864501679732</v>
      </c>
      <c r="O69" s="97">
        <f t="shared" si="12"/>
        <v>8.1</v>
      </c>
      <c r="P69" s="97">
        <f>IF('Indicator Data'!AZ72="No data","x",ROUND(IF('Indicator Data'!AZ72&gt;P$195,0,IF('Indicator Data'!AZ72&lt;P$194,10,(P$195-'Indicator Data'!AZ72)/(P$195-P$194)*10)),1))</f>
        <v>4</v>
      </c>
      <c r="Q69" s="97">
        <f>IF('Indicator Data'!BA72="No data","x",ROUND(IF('Indicator Data'!BA72&gt;Q$195,0,IF('Indicator Data'!BA72&lt;Q$194,10,(Q$195-'Indicator Data'!BA72)/(Q$195-Q$194)*10)),1))</f>
        <v>1.4</v>
      </c>
      <c r="R69" s="98">
        <f t="shared" si="13"/>
        <v>4.5</v>
      </c>
      <c r="S69" s="97">
        <f>IF('Indicator Data'!Y72="No data","x",ROUND(IF('Indicator Data'!Y72&gt;S$195,0,IF('Indicator Data'!Y72&lt;S$194,10,(S$195-'Indicator Data'!Y72)/(S$195-S$194)*10)),1))</f>
        <v>7.7</v>
      </c>
      <c r="T69" s="97">
        <f>IF('Indicator Data'!Z72="No data","x",ROUND(IF('Indicator Data'!Z72&gt;T$195,0,IF('Indicator Data'!Z72&lt;T$194,10,(T$195-'Indicator Data'!Z72)/(T$195-T$194)*10)),1))</f>
        <v>3.3</v>
      </c>
      <c r="U69" s="97">
        <f>IF('Indicator Data'!AC72="No data","x",ROUND(IF('Indicator Data'!AC72&gt;U$195,0,IF('Indicator Data'!AC72&lt;U$194,10,(U$195-'Indicator Data'!AC72)/(U$195-U$194)*10)),1))</f>
        <v>8.6999999999999993</v>
      </c>
      <c r="V69" s="97">
        <f>IF('Indicator Data'!AD72="No data","x",ROUND(IF('Indicator Data'!AD72&gt;V$195,10,IF('Indicator Data'!AD72&lt;V$194,0,10-(V$195-'Indicator Data'!AD72)/(V$195-V$194)*10)),1))</f>
        <v>1</v>
      </c>
      <c r="W69" s="98">
        <f t="shared" si="14"/>
        <v>5.2</v>
      </c>
      <c r="X69" s="99">
        <f t="shared" si="15"/>
        <v>4.5999999999999996</v>
      </c>
      <c r="Y69" s="183"/>
    </row>
    <row r="70" spans="1:25" s="4" customFormat="1" x14ac:dyDescent="0.25">
      <c r="A70" s="131" t="s">
        <v>129</v>
      </c>
      <c r="B70" s="51" t="s">
        <v>128</v>
      </c>
      <c r="C70" s="97">
        <f>IF('Indicator Data'!AR73="No data","x",ROUND(IF('Indicator Data'!AR73&gt;C$195,0,IF('Indicator Data'!AR73&lt;C$194,10,(C$195-'Indicator Data'!AR73)/(C$195-C$194)*10)),1))</f>
        <v>5</v>
      </c>
      <c r="D70" s="98">
        <f t="shared" si="8"/>
        <v>5</v>
      </c>
      <c r="E70" s="97">
        <f>IF('Indicator Data'!AT73="No data","x",ROUND(IF('Indicator Data'!AT73&gt;E$195,0,IF('Indicator Data'!AT73&lt;E$194,10,(E$195-'Indicator Data'!AT73)/(E$195-E$194)*10)),1))</f>
        <v>7.3</v>
      </c>
      <c r="F70" s="97">
        <f>IF('Indicator Data'!AS73="No data","x",ROUND(IF('Indicator Data'!AS73&gt;F$195,0,IF('Indicator Data'!AS73&lt;F$194,10,(F$195-'Indicator Data'!AS73)/(F$195-F$194)*10)),1))</f>
        <v>7</v>
      </c>
      <c r="G70" s="98">
        <f t="shared" si="9"/>
        <v>7.2</v>
      </c>
      <c r="H70" s="99">
        <f t="shared" si="10"/>
        <v>6.1</v>
      </c>
      <c r="I70" s="97">
        <f>IF('Indicator Data'!AV73="No data","x",ROUND(IF('Indicator Data'!AV73^2&gt;I$195,0,IF('Indicator Data'!AV73^2&lt;I$194,10,(I$195-'Indicator Data'!AV73^2)/(I$195-I$194)*10)),1))</f>
        <v>10</v>
      </c>
      <c r="J70" s="97">
        <f>IF(OR('Indicator Data'!AU73=0,'Indicator Data'!AU73="No data"),"x",ROUND(IF('Indicator Data'!AU73&gt;J$195,0,IF('Indicator Data'!AU73&lt;J$194,10,(J$195-'Indicator Data'!AU73)/(J$195-J$194)*10)),1))</f>
        <v>6.7</v>
      </c>
      <c r="K70" s="97">
        <f>IF('Indicator Data'!AW73="No data","x",ROUND(IF('Indicator Data'!AW73&gt;K$195,0,IF('Indicator Data'!AW73&lt;K$194,10,(K$195-'Indicator Data'!AW73)/(K$195-K$194)*10)),1))</f>
        <v>9.5</v>
      </c>
      <c r="L70" s="97">
        <f>IF('Indicator Data'!AX73="No data","x",ROUND(IF('Indicator Data'!AX73&gt;L$195,0,IF('Indicator Data'!AX73&lt;L$194,10,(L$195-'Indicator Data'!AX73)/(L$195-L$194)*10)),1))</f>
        <v>5.9</v>
      </c>
      <c r="M70" s="98">
        <f t="shared" si="11"/>
        <v>8</v>
      </c>
      <c r="N70" s="148">
        <f>IF('Indicator Data'!AY73="No data","x",'Indicator Data'!AY73/'Indicator Data'!BE73*100)</f>
        <v>13.836887514243854</v>
      </c>
      <c r="O70" s="97">
        <f t="shared" si="12"/>
        <v>8.6999999999999993</v>
      </c>
      <c r="P70" s="97">
        <f>IF('Indicator Data'!AZ73="No data","x",ROUND(IF('Indicator Data'!AZ73&gt;P$195,0,IF('Indicator Data'!AZ73&lt;P$194,10,(P$195-'Indicator Data'!AZ73)/(P$195-P$194)*10)),1))</f>
        <v>8.9</v>
      </c>
      <c r="Q70" s="97">
        <f>IF('Indicator Data'!BA73="No data","x",ROUND(IF('Indicator Data'!BA73&gt;Q$195,0,IF('Indicator Data'!BA73&lt;Q$194,10,(Q$195-'Indicator Data'!BA73)/(Q$195-Q$194)*10)),1))</f>
        <v>4.5999999999999996</v>
      </c>
      <c r="R70" s="98">
        <f t="shared" si="13"/>
        <v>7.4</v>
      </c>
      <c r="S70" s="97">
        <f>IF('Indicator Data'!Y73="No data","x",ROUND(IF('Indicator Data'!Y73&gt;S$195,0,IF('Indicator Data'!Y73&lt;S$194,10,(S$195-'Indicator Data'!Y73)/(S$195-S$194)*10)),1))</f>
        <v>9.8000000000000007</v>
      </c>
      <c r="T70" s="97">
        <f>IF('Indicator Data'!Z73="No data","x",ROUND(IF('Indicator Data'!Z73&gt;T$195,0,IF('Indicator Data'!Z73&lt;T$194,10,(T$195-'Indicator Data'!Z73)/(T$195-T$194)*10)),1))</f>
        <v>10</v>
      </c>
      <c r="U70" s="97">
        <f>IF('Indicator Data'!AC73="No data","x",ROUND(IF('Indicator Data'!AC73&gt;U$195,0,IF('Indicator Data'!AC73&lt;U$194,10,(U$195-'Indicator Data'!AC73)/(U$195-U$194)*10)),1))</f>
        <v>10</v>
      </c>
      <c r="V70" s="97">
        <f>IF('Indicator Data'!AD73="No data","x",ROUND(IF('Indicator Data'!AD73&gt;V$195,10,IF('Indicator Data'!AD73&lt;V$194,0,10-(V$195-'Indicator Data'!AD73)/(V$195-V$194)*10)),1))</f>
        <v>7.5</v>
      </c>
      <c r="W70" s="98">
        <f t="shared" si="14"/>
        <v>9.3000000000000007</v>
      </c>
      <c r="X70" s="99">
        <f t="shared" si="15"/>
        <v>8.1999999999999993</v>
      </c>
      <c r="Y70" s="183"/>
    </row>
    <row r="71" spans="1:25" s="4" customFormat="1" x14ac:dyDescent="0.25">
      <c r="A71" s="131" t="s">
        <v>372</v>
      </c>
      <c r="B71" s="51" t="s">
        <v>130</v>
      </c>
      <c r="C71" s="97">
        <f>IF('Indicator Data'!AR74="No data","x",ROUND(IF('Indicator Data'!AR74&gt;C$195,0,IF('Indicator Data'!AR74&lt;C$194,10,(C$195-'Indicator Data'!AR74)/(C$195-C$194)*10)),1))</f>
        <v>7.8</v>
      </c>
      <c r="D71" s="98">
        <f t="shared" si="8"/>
        <v>7.8</v>
      </c>
      <c r="E71" s="97">
        <f>IF('Indicator Data'!AT74="No data","x",ROUND(IF('Indicator Data'!AT74&gt;E$195,0,IF('Indicator Data'!AT74&lt;E$194,10,(E$195-'Indicator Data'!AT74)/(E$195-E$194)*10)),1))</f>
        <v>8.3000000000000007</v>
      </c>
      <c r="F71" s="97">
        <f>IF('Indicator Data'!AS74="No data","x",ROUND(IF('Indicator Data'!AS74&gt;F$195,0,IF('Indicator Data'!AS74&lt;F$194,10,(F$195-'Indicator Data'!AS74)/(F$195-F$194)*10)),1))</f>
        <v>8.3000000000000007</v>
      </c>
      <c r="G71" s="98">
        <f t="shared" si="9"/>
        <v>8.3000000000000007</v>
      </c>
      <c r="H71" s="99">
        <f t="shared" si="10"/>
        <v>8.1</v>
      </c>
      <c r="I71" s="97">
        <f>IF('Indicator Data'!AV74="No data","x",ROUND(IF('Indicator Data'!AV74^2&gt;I$195,0,IF('Indicator Data'!AV74^2&lt;I$194,10,(I$195-'Indicator Data'!AV74^2)/(I$195-I$194)*10)),1))</f>
        <v>7.1</v>
      </c>
      <c r="J71" s="97">
        <f>IF(OR('Indicator Data'!AU74=0,'Indicator Data'!AU74="No data"),"x",ROUND(IF('Indicator Data'!AU74&gt;J$195,0,IF('Indicator Data'!AU74&lt;J$194,10,(J$195-'Indicator Data'!AU74)/(J$195-J$194)*10)),1))</f>
        <v>8.5</v>
      </c>
      <c r="K71" s="97">
        <f>IF('Indicator Data'!AW74="No data","x",ROUND(IF('Indicator Data'!AW74&gt;K$195,0,IF('Indicator Data'!AW74&lt;K$194,10,(K$195-'Indicator Data'!AW74)/(K$195-K$194)*10)),1))</f>
        <v>9.6</v>
      </c>
      <c r="L71" s="97">
        <f>IF('Indicator Data'!AX74="No data","x",ROUND(IF('Indicator Data'!AX74&gt;L$195,0,IF('Indicator Data'!AX74&lt;L$194,10,(L$195-'Indicator Data'!AX74)/(L$195-L$194)*10)),1))</f>
        <v>6.7</v>
      </c>
      <c r="M71" s="98">
        <f t="shared" si="11"/>
        <v>8</v>
      </c>
      <c r="N71" s="148">
        <f>IF('Indicator Data'!AY74="No data","x",'Indicator Data'!AY74/'Indicator Data'!BE74*100)</f>
        <v>12.091038406827881</v>
      </c>
      <c r="O71" s="97">
        <f t="shared" si="12"/>
        <v>8.9</v>
      </c>
      <c r="P71" s="97">
        <f>IF('Indicator Data'!AZ74="No data","x",ROUND(IF('Indicator Data'!AZ74&gt;P$195,0,IF('Indicator Data'!AZ74&lt;P$194,10,(P$195-'Indicator Data'!AZ74)/(P$195-P$194)*10)),1))</f>
        <v>8.8000000000000007</v>
      </c>
      <c r="Q71" s="97">
        <f>IF('Indicator Data'!BA74="No data","x",ROUND(IF('Indicator Data'!BA74&gt;Q$195,0,IF('Indicator Data'!BA74&lt;Q$194,10,(Q$195-'Indicator Data'!BA74)/(Q$195-Q$194)*10)),1))</f>
        <v>4.0999999999999996</v>
      </c>
      <c r="R71" s="98">
        <f t="shared" si="13"/>
        <v>7.3</v>
      </c>
      <c r="S71" s="97">
        <f>IF('Indicator Data'!Y74="No data","x",ROUND(IF('Indicator Data'!Y74&gt;S$195,0,IF('Indicator Data'!Y74&lt;S$194,10,(S$195-'Indicator Data'!Y74)/(S$195-S$194)*10)),1))</f>
        <v>9.9</v>
      </c>
      <c r="T71" s="97">
        <f>IF('Indicator Data'!Z74="No data","x",ROUND(IF('Indicator Data'!Z74&gt;T$195,0,IF('Indicator Data'!Z74&lt;T$194,10,(T$195-'Indicator Data'!Z74)/(T$195-T$194)*10)),1))</f>
        <v>4.5999999999999996</v>
      </c>
      <c r="U71" s="97">
        <f>IF('Indicator Data'!AC74="No data","x",ROUND(IF('Indicator Data'!AC74&gt;U$195,0,IF('Indicator Data'!AC74&lt;U$194,10,(U$195-'Indicator Data'!AC74)/(U$195-U$194)*10)),1))</f>
        <v>9.8000000000000007</v>
      </c>
      <c r="V71" s="97">
        <f>IF('Indicator Data'!AD74="No data","x",ROUND(IF('Indicator Data'!AD74&gt;V$195,10,IF('Indicator Data'!AD74&lt;V$194,0,10-(V$195-'Indicator Data'!AD74)/(V$195-V$194)*10)),1))</f>
        <v>6.1</v>
      </c>
      <c r="W71" s="98">
        <f t="shared" si="14"/>
        <v>7.6</v>
      </c>
      <c r="X71" s="99">
        <f t="shared" si="15"/>
        <v>7.6</v>
      </c>
      <c r="Y71" s="183"/>
    </row>
    <row r="72" spans="1:25" s="4" customFormat="1" x14ac:dyDescent="0.25">
      <c r="A72" s="131" t="s">
        <v>132</v>
      </c>
      <c r="B72" s="51" t="s">
        <v>131</v>
      </c>
      <c r="C72" s="97" t="str">
        <f>IF('Indicator Data'!AR75="No data","x",ROUND(IF('Indicator Data'!AR75&gt;C$195,0,IF('Indicator Data'!AR75&lt;C$194,10,(C$195-'Indicator Data'!AR75)/(C$195-C$194)*10)),1))</f>
        <v>x</v>
      </c>
      <c r="D72" s="98" t="str">
        <f t="shared" si="8"/>
        <v>x</v>
      </c>
      <c r="E72" s="97">
        <f>IF('Indicator Data'!AT75="No data","x",ROUND(IF('Indicator Data'!AT75&gt;E$195,0,IF('Indicator Data'!AT75&lt;E$194,10,(E$195-'Indicator Data'!AT75)/(E$195-E$194)*10)),1))</f>
        <v>6.2</v>
      </c>
      <c r="F72" s="97">
        <f>IF('Indicator Data'!AS75="No data","x",ROUND(IF('Indicator Data'!AS75&gt;F$195,0,IF('Indicator Data'!AS75&lt;F$194,10,(F$195-'Indicator Data'!AS75)/(F$195-F$194)*10)),1))</f>
        <v>5.6</v>
      </c>
      <c r="G72" s="98">
        <f t="shared" si="9"/>
        <v>5.9</v>
      </c>
      <c r="H72" s="99">
        <f t="shared" si="10"/>
        <v>5.9</v>
      </c>
      <c r="I72" s="97">
        <f>IF('Indicator Data'!AV75="No data","x",ROUND(IF('Indicator Data'!AV75^2&gt;I$195,0,IF('Indicator Data'!AV75^2&lt;I$194,10,(I$195-'Indicator Data'!AV75^2)/(I$195-I$194)*10)),1))</f>
        <v>2.6</v>
      </c>
      <c r="J72" s="97">
        <f>IF(OR('Indicator Data'!AU75=0,'Indicator Data'!AU75="No data"),"x",ROUND(IF('Indicator Data'!AU75&gt;J$195,0,IF('Indicator Data'!AU75&lt;J$194,10,(J$195-'Indicator Data'!AU75)/(J$195-J$194)*10)),1))</f>
        <v>1.6</v>
      </c>
      <c r="K72" s="97">
        <f>IF('Indicator Data'!AW75="No data","x",ROUND(IF('Indicator Data'!AW75&gt;K$195,0,IF('Indicator Data'!AW75&lt;K$194,10,(K$195-'Indicator Data'!AW75)/(K$195-K$194)*10)),1))</f>
        <v>6.2</v>
      </c>
      <c r="L72" s="97">
        <f>IF('Indicator Data'!AX75="No data","x",ROUND(IF('Indicator Data'!AX75&gt;L$195,0,IF('Indicator Data'!AX75&lt;L$194,10,(L$195-'Indicator Data'!AX75)/(L$195-L$194)*10)),1))</f>
        <v>6.8</v>
      </c>
      <c r="M72" s="98">
        <f t="shared" si="11"/>
        <v>4.3</v>
      </c>
      <c r="N72" s="148">
        <f>IF('Indicator Data'!AY75="No data","x",'Indicator Data'!AY75/'Indicator Data'!BE75*100)</f>
        <v>2.1336042672085345</v>
      </c>
      <c r="O72" s="97">
        <f t="shared" si="12"/>
        <v>9.9</v>
      </c>
      <c r="P72" s="97">
        <f>IF('Indicator Data'!AZ75="No data","x",ROUND(IF('Indicator Data'!AZ75&gt;P$195,0,IF('Indicator Data'!AZ75&lt;P$194,10,(P$195-'Indicator Data'!AZ75)/(P$195-P$194)*10)),1))</f>
        <v>1.8</v>
      </c>
      <c r="Q72" s="97">
        <f>IF('Indicator Data'!BA75="No data","x",ROUND(IF('Indicator Data'!BA75&gt;Q$195,0,IF('Indicator Data'!BA75&lt;Q$194,10,(Q$195-'Indicator Data'!BA75)/(Q$195-Q$194)*10)),1))</f>
        <v>0.3</v>
      </c>
      <c r="R72" s="98">
        <f t="shared" si="13"/>
        <v>4</v>
      </c>
      <c r="S72" s="97">
        <f>IF('Indicator Data'!Y75="No data","x",ROUND(IF('Indicator Data'!Y75&gt;S$195,0,IF('Indicator Data'!Y75&lt;S$194,10,(S$195-'Indicator Data'!Y75)/(S$195-S$194)*10)),1))</f>
        <v>9.5</v>
      </c>
      <c r="T72" s="97">
        <f>IF('Indicator Data'!Z75="No data","x",ROUND(IF('Indicator Data'!Z75&gt;T$195,0,IF('Indicator Data'!Z75&lt;T$194,10,(T$195-'Indicator Data'!Z75)/(T$195-T$194)*10)),1))</f>
        <v>0</v>
      </c>
      <c r="U72" s="97">
        <f>IF('Indicator Data'!AC75="No data","x",ROUND(IF('Indicator Data'!AC75&gt;U$195,0,IF('Indicator Data'!AC75&lt;U$194,10,(U$195-'Indicator Data'!AC75)/(U$195-U$194)*10)),1))</f>
        <v>9</v>
      </c>
      <c r="V72" s="97">
        <f>IF('Indicator Data'!AD75="No data","x",ROUND(IF('Indicator Data'!AD75&gt;V$195,10,IF('Indicator Data'!AD75&lt;V$194,0,10-(V$195-'Indicator Data'!AD75)/(V$195-V$194)*10)),1))</f>
        <v>2.5</v>
      </c>
      <c r="W72" s="98">
        <f t="shared" si="14"/>
        <v>5.3</v>
      </c>
      <c r="X72" s="99">
        <f t="shared" si="15"/>
        <v>4.5</v>
      </c>
      <c r="Y72" s="183"/>
    </row>
    <row r="73" spans="1:25" s="4" customFormat="1" x14ac:dyDescent="0.25">
      <c r="A73" s="131" t="s">
        <v>134</v>
      </c>
      <c r="B73" s="51" t="s">
        <v>133</v>
      </c>
      <c r="C73" s="97">
        <f>IF('Indicator Data'!AR76="No data","x",ROUND(IF('Indicator Data'!AR76&gt;C$195,0,IF('Indicator Data'!AR76&lt;C$194,10,(C$195-'Indicator Data'!AR76)/(C$195-C$194)*10)),1))</f>
        <v>6.7</v>
      </c>
      <c r="D73" s="98">
        <f t="shared" si="8"/>
        <v>6.7</v>
      </c>
      <c r="E73" s="97">
        <f>IF('Indicator Data'!AT76="No data","x",ROUND(IF('Indicator Data'!AT76&gt;E$195,0,IF('Indicator Data'!AT76&lt;E$194,10,(E$195-'Indicator Data'!AT76)/(E$195-E$194)*10)),1))</f>
        <v>7.8</v>
      </c>
      <c r="F73" s="97">
        <f>IF('Indicator Data'!AS76="No data","x",ROUND(IF('Indicator Data'!AS76&gt;F$195,0,IF('Indicator Data'!AS76&lt;F$194,10,(F$195-'Indicator Data'!AS76)/(F$195-F$194)*10)),1))</f>
        <v>9.1</v>
      </c>
      <c r="G73" s="98">
        <f t="shared" si="9"/>
        <v>8.5</v>
      </c>
      <c r="H73" s="99">
        <f t="shared" si="10"/>
        <v>7.6</v>
      </c>
      <c r="I73" s="97">
        <f>IF('Indicator Data'!AV76="No data","x",ROUND(IF('Indicator Data'!AV76^2&gt;I$195,0,IF('Indicator Data'!AV76^2&lt;I$194,10,(I$195-'Indicator Data'!AV76^2)/(I$195-I$194)*10)),1))</f>
        <v>6.9</v>
      </c>
      <c r="J73" s="97">
        <f>IF(OR('Indicator Data'!AU76=0,'Indicator Data'!AU76="No data"),"x",ROUND(IF('Indicator Data'!AU76&gt;J$195,0,IF('Indicator Data'!AU76&lt;J$194,10,(J$195-'Indicator Data'!AU76)/(J$195-J$194)*10)),1))</f>
        <v>6.1</v>
      </c>
      <c r="K73" s="97">
        <f>IF('Indicator Data'!AW76="No data","x",ROUND(IF('Indicator Data'!AW76&gt;K$195,0,IF('Indicator Data'!AW76&lt;K$194,10,(K$195-'Indicator Data'!AW76)/(K$195-K$194)*10)),1))</f>
        <v>8.8000000000000007</v>
      </c>
      <c r="L73" s="97">
        <f>IF('Indicator Data'!AX76="No data","x",ROUND(IF('Indicator Data'!AX76&gt;L$195,0,IF('Indicator Data'!AX76&lt;L$194,10,(L$195-'Indicator Data'!AX76)/(L$195-L$194)*10)),1))</f>
        <v>7.2</v>
      </c>
      <c r="M73" s="98">
        <f t="shared" si="11"/>
        <v>7.3</v>
      </c>
      <c r="N73" s="148">
        <f>IF('Indicator Data'!AY76="No data","x",'Indicator Data'!AY76/'Indicator Data'!BE76*100)</f>
        <v>83.454281567489119</v>
      </c>
      <c r="O73" s="97">
        <f t="shared" si="12"/>
        <v>1.7</v>
      </c>
      <c r="P73" s="97">
        <f>IF('Indicator Data'!AZ76="No data","x",ROUND(IF('Indicator Data'!AZ76&gt;P$195,0,IF('Indicator Data'!AZ76&lt;P$194,10,(P$195-'Indicator Data'!AZ76)/(P$195-P$194)*10)),1))</f>
        <v>8</v>
      </c>
      <c r="Q73" s="97">
        <f>IF('Indicator Data'!BA76="No data","x",ROUND(IF('Indicator Data'!BA76&gt;Q$195,0,IF('Indicator Data'!BA76&lt;Q$194,10,(Q$195-'Indicator Data'!BA76)/(Q$195-Q$194)*10)),1))</f>
        <v>8.5</v>
      </c>
      <c r="R73" s="98">
        <f t="shared" si="13"/>
        <v>6.1</v>
      </c>
      <c r="S73" s="97">
        <f>IF('Indicator Data'!Y76="No data","x",ROUND(IF('Indicator Data'!Y76&gt;S$195,0,IF('Indicator Data'!Y76&lt;S$194,10,(S$195-'Indicator Data'!Y76)/(S$195-S$194)*10)),1))</f>
        <v>9.4</v>
      </c>
      <c r="T73" s="97">
        <f>IF('Indicator Data'!Z76="No data","x",ROUND(IF('Indicator Data'!Z76&gt;T$195,0,IF('Indicator Data'!Z76&lt;T$194,10,(T$195-'Indicator Data'!Z76)/(T$195-T$194)*10)),1))</f>
        <v>10</v>
      </c>
      <c r="U73" s="97">
        <f>IF('Indicator Data'!AC76="No data","x",ROUND(IF('Indicator Data'!AC76&gt;U$195,0,IF('Indicator Data'!AC76&lt;U$194,10,(U$195-'Indicator Data'!AC76)/(U$195-U$194)*10)),1))</f>
        <v>9.8000000000000007</v>
      </c>
      <c r="V73" s="97">
        <f>IF('Indicator Data'!AD76="No data","x",ROUND(IF('Indicator Data'!AD76&gt;V$195,10,IF('Indicator Data'!AD76&lt;V$194,0,10-(V$195-'Indicator Data'!AD76)/(V$195-V$194)*10)),1))</f>
        <v>4</v>
      </c>
      <c r="W73" s="98">
        <f t="shared" si="14"/>
        <v>8.3000000000000007</v>
      </c>
      <c r="X73" s="99">
        <f t="shared" si="15"/>
        <v>7.2</v>
      </c>
      <c r="Y73" s="183"/>
    </row>
    <row r="74" spans="1:25" s="4" customFormat="1" x14ac:dyDescent="0.25">
      <c r="A74" s="131" t="s">
        <v>136</v>
      </c>
      <c r="B74" s="51" t="s">
        <v>135</v>
      </c>
      <c r="C74" s="97">
        <f>IF('Indicator Data'!AR77="No data","x",ROUND(IF('Indicator Data'!AR77&gt;C$195,0,IF('Indicator Data'!AR77&lt;C$194,10,(C$195-'Indicator Data'!AR77)/(C$195-C$194)*10)),1))</f>
        <v>5.2</v>
      </c>
      <c r="D74" s="98">
        <f t="shared" si="8"/>
        <v>5.2</v>
      </c>
      <c r="E74" s="97">
        <f>IF('Indicator Data'!AT77="No data","x",ROUND(IF('Indicator Data'!AT77&gt;E$195,0,IF('Indicator Data'!AT77&lt;E$194,10,(E$195-'Indicator Data'!AT77)/(E$195-E$194)*10)),1))</f>
        <v>7.1</v>
      </c>
      <c r="F74" s="97">
        <f>IF('Indicator Data'!AS77="No data","x",ROUND(IF('Indicator Data'!AS77&gt;F$195,0,IF('Indicator Data'!AS77&lt;F$194,10,(F$195-'Indicator Data'!AS77)/(F$195-F$194)*10)),1))</f>
        <v>6.5</v>
      </c>
      <c r="G74" s="98">
        <f t="shared" si="9"/>
        <v>6.8</v>
      </c>
      <c r="H74" s="99">
        <f t="shared" si="10"/>
        <v>6</v>
      </c>
      <c r="I74" s="97">
        <f>IF('Indicator Data'!AV77="No data","x",ROUND(IF('Indicator Data'!AV77^2&gt;I$195,0,IF('Indicator Data'!AV77^2&lt;I$194,10,(I$195-'Indicator Data'!AV77^2)/(I$195-I$194)*10)),1))</f>
        <v>2.2999999999999998</v>
      </c>
      <c r="J74" s="97">
        <f>IF(OR('Indicator Data'!AU77=0,'Indicator Data'!AU77="No data"),"x",ROUND(IF('Indicator Data'!AU77&gt;J$195,0,IF('Indicator Data'!AU77&lt;J$194,10,(J$195-'Indicator Data'!AU77)/(J$195-J$194)*10)),1))</f>
        <v>1.2</v>
      </c>
      <c r="K74" s="97">
        <f>IF('Indicator Data'!AW77="No data","x",ROUND(IF('Indicator Data'!AW77&gt;K$195,0,IF('Indicator Data'!AW77&lt;K$194,10,(K$195-'Indicator Data'!AW77)/(K$195-K$194)*10)),1))</f>
        <v>8</v>
      </c>
      <c r="L74" s="97">
        <f>IF('Indicator Data'!AX77="No data","x",ROUND(IF('Indicator Data'!AX77&gt;L$195,0,IF('Indicator Data'!AX77&lt;L$194,10,(L$195-'Indicator Data'!AX77)/(L$195-L$194)*10)),1))</f>
        <v>5.6</v>
      </c>
      <c r="M74" s="98">
        <f t="shared" si="11"/>
        <v>4.3</v>
      </c>
      <c r="N74" s="148">
        <f>IF('Indicator Data'!AY77="No data","x",'Indicator Data'!AY77/'Indicator Data'!BE77*100)</f>
        <v>13.406023773348824</v>
      </c>
      <c r="O74" s="97">
        <f t="shared" si="12"/>
        <v>8.6999999999999993</v>
      </c>
      <c r="P74" s="97">
        <f>IF('Indicator Data'!AZ77="No data","x",ROUND(IF('Indicator Data'!AZ77&gt;P$195,0,IF('Indicator Data'!AZ77&lt;P$194,10,(P$195-'Indicator Data'!AZ77)/(P$195-P$194)*10)),1))</f>
        <v>1.9</v>
      </c>
      <c r="Q74" s="97">
        <f>IF('Indicator Data'!BA77="No data","x",ROUND(IF('Indicator Data'!BA77&gt;Q$195,0,IF('Indicator Data'!BA77&lt;Q$194,10,(Q$195-'Indicator Data'!BA77)/(Q$195-Q$194)*10)),1))</f>
        <v>1.8</v>
      </c>
      <c r="R74" s="98">
        <f t="shared" si="13"/>
        <v>4.0999999999999996</v>
      </c>
      <c r="S74" s="97" t="str">
        <f>IF('Indicator Data'!Y77="No data","x",ROUND(IF('Indicator Data'!Y77&gt;S$195,0,IF('Indicator Data'!Y77&lt;S$194,10,(S$195-'Indicator Data'!Y77)/(S$195-S$194)*10)),1))</f>
        <v>x</v>
      </c>
      <c r="T74" s="97">
        <f>IF('Indicator Data'!Z77="No data","x",ROUND(IF('Indicator Data'!Z77&gt;T$195,0,IF('Indicator Data'!Z77&lt;T$194,10,(T$195-'Indicator Data'!Z77)/(T$195-T$194)*10)),1))</f>
        <v>2.8</v>
      </c>
      <c r="U74" s="97">
        <f>IF('Indicator Data'!AC77="No data","x",ROUND(IF('Indicator Data'!AC77&gt;U$195,0,IF('Indicator Data'!AC77&lt;U$194,10,(U$195-'Indicator Data'!AC77)/(U$195-U$194)*10)),1))</f>
        <v>9</v>
      </c>
      <c r="V74" s="97">
        <f>IF('Indicator Data'!AD77="No data","x",ROUND(IF('Indicator Data'!AD77&gt;V$195,10,IF('Indicator Data'!AD77&lt;V$194,0,10-(V$195-'Indicator Data'!AD77)/(V$195-V$194)*10)),1))</f>
        <v>1.4</v>
      </c>
      <c r="W74" s="98">
        <f t="shared" si="14"/>
        <v>4.4000000000000004</v>
      </c>
      <c r="X74" s="99">
        <f t="shared" si="15"/>
        <v>4.3</v>
      </c>
      <c r="Y74" s="183"/>
    </row>
    <row r="75" spans="1:25" s="4" customFormat="1" x14ac:dyDescent="0.25">
      <c r="A75" s="131" t="s">
        <v>138</v>
      </c>
      <c r="B75" s="51" t="s">
        <v>137</v>
      </c>
      <c r="C75" s="97">
        <f>IF('Indicator Data'!AR78="No data","x",ROUND(IF('Indicator Data'!AR78&gt;C$195,0,IF('Indicator Data'!AR78&lt;C$194,10,(C$195-'Indicator Data'!AR78)/(C$195-C$194)*10)),1))</f>
        <v>1.4</v>
      </c>
      <c r="D75" s="98">
        <f t="shared" si="8"/>
        <v>1.4</v>
      </c>
      <c r="E75" s="97">
        <f>IF('Indicator Data'!AT78="No data","x",ROUND(IF('Indicator Data'!AT78&gt;E$195,0,IF('Indicator Data'!AT78&lt;E$194,10,(E$195-'Indicator Data'!AT78)/(E$195-E$194)*10)),1))</f>
        <v>5.5</v>
      </c>
      <c r="F75" s="97">
        <f>IF('Indicator Data'!AS78="No data","x",ROUND(IF('Indicator Data'!AS78&gt;F$195,0,IF('Indicator Data'!AS78&lt;F$194,10,(F$195-'Indicator Data'!AS78)/(F$195-F$194)*10)),1))</f>
        <v>4.0999999999999996</v>
      </c>
      <c r="G75" s="98">
        <f t="shared" si="9"/>
        <v>4.8</v>
      </c>
      <c r="H75" s="99">
        <f t="shared" si="10"/>
        <v>3.1</v>
      </c>
      <c r="I75" s="97">
        <f>IF('Indicator Data'!AV78="No data","x",ROUND(IF('Indicator Data'!AV78^2&gt;I$195,0,IF('Indicator Data'!AV78^2&lt;I$194,10,(I$195-'Indicator Data'!AV78^2)/(I$195-I$194)*10)),1))</f>
        <v>0.1</v>
      </c>
      <c r="J75" s="97">
        <f>IF(OR('Indicator Data'!AU78=0,'Indicator Data'!AU78="No data"),"x",ROUND(IF('Indicator Data'!AU78&gt;J$195,0,IF('Indicator Data'!AU78&lt;J$194,10,(J$195-'Indicator Data'!AU78)/(J$195-J$194)*10)),1))</f>
        <v>0</v>
      </c>
      <c r="K75" s="97">
        <f>IF('Indicator Data'!AW78="No data","x",ROUND(IF('Indicator Data'!AW78&gt;K$195,0,IF('Indicator Data'!AW78&lt;K$194,10,(K$195-'Indicator Data'!AW78)/(K$195-K$194)*10)),1))</f>
        <v>2.7</v>
      </c>
      <c r="L75" s="97">
        <f>IF('Indicator Data'!AX78="No data","x",ROUND(IF('Indicator Data'!AX78&gt;L$195,0,IF('Indicator Data'!AX78&lt;L$194,10,(L$195-'Indicator Data'!AX78)/(L$195-L$194)*10)),1))</f>
        <v>4.0999999999999996</v>
      </c>
      <c r="M75" s="98">
        <f t="shared" si="11"/>
        <v>1.7</v>
      </c>
      <c r="N75" s="148">
        <f>IF('Indicator Data'!AY78="No data","x",'Indicator Data'!AY78/'Indicator Data'!BE78*100)</f>
        <v>176.73699326190214</v>
      </c>
      <c r="O75" s="97">
        <f t="shared" si="12"/>
        <v>0</v>
      </c>
      <c r="P75" s="97">
        <f>IF('Indicator Data'!AZ78="No data","x",ROUND(IF('Indicator Data'!AZ78&gt;P$195,0,IF('Indicator Data'!AZ78&lt;P$194,10,(P$195-'Indicator Data'!AZ78)/(P$195-P$194)*10)),1))</f>
        <v>0.2</v>
      </c>
      <c r="Q75" s="97">
        <f>IF('Indicator Data'!BA78="No data","x",ROUND(IF('Indicator Data'!BA78&gt;Q$195,0,IF('Indicator Data'!BA78&lt;Q$194,10,(Q$195-'Indicator Data'!BA78)/(Q$195-Q$194)*10)),1))</f>
        <v>0</v>
      </c>
      <c r="R75" s="98">
        <f t="shared" si="13"/>
        <v>0.1</v>
      </c>
      <c r="S75" s="97">
        <f>IF('Indicator Data'!Y78="No data","x",ROUND(IF('Indicator Data'!Y78&gt;S$195,0,IF('Indicator Data'!Y78&lt;S$194,10,(S$195-'Indicator Data'!Y78)/(S$195-S$194)*10)),1))</f>
        <v>2.2999999999999998</v>
      </c>
      <c r="T75" s="97">
        <f>IF('Indicator Data'!Z78="No data","x",ROUND(IF('Indicator Data'!Z78&gt;T$195,0,IF('Indicator Data'!Z78&lt;T$194,10,(T$195-'Indicator Data'!Z78)/(T$195-T$194)*10)),1))</f>
        <v>0</v>
      </c>
      <c r="U75" s="97">
        <f>IF('Indicator Data'!AC78="No data","x",ROUND(IF('Indicator Data'!AC78&gt;U$195,0,IF('Indicator Data'!AC78&lt;U$194,10,(U$195-'Indicator Data'!AC78)/(U$195-U$194)*10)),1))</f>
        <v>3.7</v>
      </c>
      <c r="V75" s="97">
        <f>IF('Indicator Data'!AD78="No data","x",ROUND(IF('Indicator Data'!AD78&gt;V$195,10,IF('Indicator Data'!AD78&lt;V$194,0,10-(V$195-'Indicator Data'!AD78)/(V$195-V$194)*10)),1))</f>
        <v>0.2</v>
      </c>
      <c r="W75" s="98">
        <f t="shared" si="14"/>
        <v>1.6</v>
      </c>
      <c r="X75" s="99">
        <f t="shared" si="15"/>
        <v>1.1000000000000001</v>
      </c>
      <c r="Y75" s="183"/>
    </row>
    <row r="76" spans="1:25" s="4" customFormat="1" x14ac:dyDescent="0.25">
      <c r="A76" s="131" t="s">
        <v>140</v>
      </c>
      <c r="B76" s="51" t="s">
        <v>139</v>
      </c>
      <c r="C76" s="97" t="str">
        <f>IF('Indicator Data'!AR79="No data","x",ROUND(IF('Indicator Data'!AR79&gt;C$195,0,IF('Indicator Data'!AR79&lt;C$194,10,(C$195-'Indicator Data'!AR79)/(C$195-C$194)*10)),1))</f>
        <v>x</v>
      </c>
      <c r="D76" s="98" t="str">
        <f t="shared" si="8"/>
        <v>x</v>
      </c>
      <c r="E76" s="97">
        <f>IF('Indicator Data'!AT79="No data","x",ROUND(IF('Indicator Data'!AT79&gt;E$195,0,IF('Indicator Data'!AT79&lt;E$194,10,(E$195-'Indicator Data'!AT79)/(E$195-E$194)*10)),1))</f>
        <v>2.2999999999999998</v>
      </c>
      <c r="F76" s="97">
        <f>IF('Indicator Data'!AS79="No data","x",ROUND(IF('Indicator Data'!AS79&gt;F$195,0,IF('Indicator Data'!AS79&lt;F$194,10,(F$195-'Indicator Data'!AS79)/(F$195-F$194)*10)),1))</f>
        <v>2.2000000000000002</v>
      </c>
      <c r="G76" s="98">
        <f t="shared" si="9"/>
        <v>2.2999999999999998</v>
      </c>
      <c r="H76" s="99">
        <f t="shared" si="10"/>
        <v>2.2999999999999998</v>
      </c>
      <c r="I76" s="97" t="str">
        <f>IF('Indicator Data'!AV79="No data","x",ROUND(IF('Indicator Data'!AV79^2&gt;I$195,0,IF('Indicator Data'!AV79^2&lt;I$194,10,(I$195-'Indicator Data'!AV79^2)/(I$195-I$194)*10)),1))</f>
        <v>x</v>
      </c>
      <c r="J76" s="97">
        <f>IF(OR('Indicator Data'!AU79=0,'Indicator Data'!AU79="No data"),"x",ROUND(IF('Indicator Data'!AU79&gt;J$195,0,IF('Indicator Data'!AU79&lt;J$194,10,(J$195-'Indicator Data'!AU79)/(J$195-J$194)*10)),1))</f>
        <v>0</v>
      </c>
      <c r="K76" s="97">
        <f>IF('Indicator Data'!AW79="No data","x",ROUND(IF('Indicator Data'!AW79&gt;K$195,0,IF('Indicator Data'!AW79&lt;K$194,10,(K$195-'Indicator Data'!AW79)/(K$195-K$194)*10)),1))</f>
        <v>0.2</v>
      </c>
      <c r="L76" s="97">
        <f>IF('Indicator Data'!AX79="No data","x",ROUND(IF('Indicator Data'!AX79&gt;L$195,0,IF('Indicator Data'!AX79&lt;L$194,10,(L$195-'Indicator Data'!AX79)/(L$195-L$194)*10)),1))</f>
        <v>4.2</v>
      </c>
      <c r="M76" s="98">
        <f t="shared" si="11"/>
        <v>1.5</v>
      </c>
      <c r="N76" s="148">
        <f>IF('Indicator Data'!AY79="No data","x",'Indicator Data'!AY79/'Indicator Data'!BE79*100)</f>
        <v>23.940149625935163</v>
      </c>
      <c r="O76" s="97">
        <f t="shared" si="12"/>
        <v>7.7</v>
      </c>
      <c r="P76" s="97">
        <f>IF('Indicator Data'!AZ79="No data","x",ROUND(IF('Indicator Data'!AZ79&gt;P$195,0,IF('Indicator Data'!AZ79&lt;P$194,10,(P$195-'Indicator Data'!AZ79)/(P$195-P$194)*10)),1))</f>
        <v>0.1</v>
      </c>
      <c r="Q76" s="97">
        <f>IF('Indicator Data'!BA79="No data","x",ROUND(IF('Indicator Data'!BA79&gt;Q$195,0,IF('Indicator Data'!BA79&lt;Q$194,10,(Q$195-'Indicator Data'!BA79)/(Q$195-Q$194)*10)),1))</f>
        <v>0</v>
      </c>
      <c r="R76" s="98">
        <f t="shared" si="13"/>
        <v>2.6</v>
      </c>
      <c r="S76" s="97">
        <f>IF('Indicator Data'!Y79="No data","x",ROUND(IF('Indicator Data'!Y79&gt;S$195,0,IF('Indicator Data'!Y79&lt;S$194,10,(S$195-'Indicator Data'!Y79)/(S$195-S$194)*10)),1))</f>
        <v>0.5</v>
      </c>
      <c r="T76" s="97">
        <f>IF('Indicator Data'!Z79="No data","x",ROUND(IF('Indicator Data'!Z79&gt;T$195,0,IF('Indicator Data'!Z79&lt;T$194,10,(T$195-'Indicator Data'!Z79)/(T$195-T$194)*10)),1))</f>
        <v>2.1</v>
      </c>
      <c r="U76" s="97">
        <f>IF('Indicator Data'!AC79="No data","x",ROUND(IF('Indicator Data'!AC79&gt;U$195,0,IF('Indicator Data'!AC79&lt;U$194,10,(U$195-'Indicator Data'!AC79)/(U$195-U$194)*10)),1))</f>
        <v>0</v>
      </c>
      <c r="V76" s="97">
        <f>IF('Indicator Data'!AD79="No data","x",ROUND(IF('Indicator Data'!AD79&gt;V$195,10,IF('Indicator Data'!AD79&lt;V$194,0,10-(V$195-'Indicator Data'!AD79)/(V$195-V$194)*10)),1))</f>
        <v>0</v>
      </c>
      <c r="W76" s="98">
        <f t="shared" si="14"/>
        <v>0.7</v>
      </c>
      <c r="X76" s="99">
        <f t="shared" si="15"/>
        <v>1.6</v>
      </c>
      <c r="Y76" s="183"/>
    </row>
    <row r="77" spans="1:25" s="4" customFormat="1" x14ac:dyDescent="0.25">
      <c r="A77" s="131" t="s">
        <v>142</v>
      </c>
      <c r="B77" s="51" t="s">
        <v>141</v>
      </c>
      <c r="C77" s="97">
        <f>IF('Indicator Data'!AR80="No data","x",ROUND(IF('Indicator Data'!AR80&gt;C$195,0,IF('Indicator Data'!AR80&lt;C$194,10,(C$195-'Indicator Data'!AR80)/(C$195-C$194)*10)),1))</f>
        <v>1.8</v>
      </c>
      <c r="D77" s="98">
        <f t="shared" si="8"/>
        <v>1.8</v>
      </c>
      <c r="E77" s="97">
        <f>IF('Indicator Data'!AT80="No data","x",ROUND(IF('Indicator Data'!AT80&gt;E$195,0,IF('Indicator Data'!AT80&lt;E$194,10,(E$195-'Indicator Data'!AT80)/(E$195-E$194)*10)),1))</f>
        <v>6</v>
      </c>
      <c r="F77" s="97">
        <f>IF('Indicator Data'!AS80="No data","x",ROUND(IF('Indicator Data'!AS80&gt;F$195,0,IF('Indicator Data'!AS80&lt;F$194,10,(F$195-'Indicator Data'!AS80)/(F$195-F$194)*10)),1))</f>
        <v>4.8</v>
      </c>
      <c r="G77" s="98">
        <f t="shared" si="9"/>
        <v>5.4</v>
      </c>
      <c r="H77" s="99">
        <f t="shared" si="10"/>
        <v>3.6</v>
      </c>
      <c r="I77" s="97">
        <f>IF('Indicator Data'!AV80="No data","x",ROUND(IF('Indicator Data'!AV80^2&gt;I$195,0,IF('Indicator Data'!AV80^2&lt;I$194,10,(I$195-'Indicator Data'!AV80^2)/(I$195-I$194)*10)),1))</f>
        <v>5.3</v>
      </c>
      <c r="J77" s="97">
        <f>IF(OR('Indicator Data'!AU80=0,'Indicator Data'!AU80="No data"),"x",ROUND(IF('Indicator Data'!AU80&gt;J$195,0,IF('Indicator Data'!AU80&lt;J$194,10,(J$195-'Indicator Data'!AU80)/(J$195-J$194)*10)),1))</f>
        <v>1.5</v>
      </c>
      <c r="K77" s="97">
        <f>IF('Indicator Data'!AW80="No data","x",ROUND(IF('Indicator Data'!AW80&gt;K$195,0,IF('Indicator Data'!AW80&lt;K$194,10,(K$195-'Indicator Data'!AW80)/(K$195-K$194)*10)),1))</f>
        <v>7.4</v>
      </c>
      <c r="L77" s="97">
        <f>IF('Indicator Data'!AX80="No data","x",ROUND(IF('Indicator Data'!AX80&gt;L$195,0,IF('Indicator Data'!AX80&lt;L$194,10,(L$195-'Indicator Data'!AX80)/(L$195-L$194)*10)),1))</f>
        <v>5.8</v>
      </c>
      <c r="M77" s="98">
        <f t="shared" si="11"/>
        <v>5</v>
      </c>
      <c r="N77" s="148">
        <f>IF('Indicator Data'!AY80="No data","x",'Indicator Data'!AY80/'Indicator Data'!BE80*100)</f>
        <v>24.552753103568893</v>
      </c>
      <c r="O77" s="97">
        <f t="shared" si="12"/>
        <v>7.6</v>
      </c>
      <c r="P77" s="97">
        <f>IF('Indicator Data'!AZ80="No data","x",ROUND(IF('Indicator Data'!AZ80&gt;P$195,0,IF('Indicator Data'!AZ80&lt;P$194,10,(P$195-'Indicator Data'!AZ80)/(P$195-P$194)*10)),1))</f>
        <v>6.7</v>
      </c>
      <c r="Q77" s="97">
        <f>IF('Indicator Data'!BA80="No data","x",ROUND(IF('Indicator Data'!BA80&gt;Q$195,0,IF('Indicator Data'!BA80&lt;Q$194,10,(Q$195-'Indicator Data'!BA80)/(Q$195-Q$194)*10)),1))</f>
        <v>1.2</v>
      </c>
      <c r="R77" s="98">
        <f t="shared" si="13"/>
        <v>5.2</v>
      </c>
      <c r="S77" s="97">
        <f>IF('Indicator Data'!Y80="No data","x",ROUND(IF('Indicator Data'!Y80&gt;S$195,0,IF('Indicator Data'!Y80&lt;S$194,10,(S$195-'Indicator Data'!Y80)/(S$195-S$194)*10)),1))</f>
        <v>8.1</v>
      </c>
      <c r="T77" s="97">
        <f>IF('Indicator Data'!Z80="No data","x",ROUND(IF('Indicator Data'!Z80&gt;T$195,0,IF('Indicator Data'!Z80&lt;T$194,10,(T$195-'Indicator Data'!Z80)/(T$195-T$194)*10)),1))</f>
        <v>2.8</v>
      </c>
      <c r="U77" s="97">
        <f>IF('Indicator Data'!AC80="No data","x",ROUND(IF('Indicator Data'!AC80&gt;U$195,0,IF('Indicator Data'!AC80&lt;U$194,10,(U$195-'Indicator Data'!AC80)/(U$195-U$194)*10)),1))</f>
        <v>9.4</v>
      </c>
      <c r="V77" s="97">
        <f>IF('Indicator Data'!AD80="No data","x",ROUND(IF('Indicator Data'!AD80&gt;V$195,10,IF('Indicator Data'!AD80&lt;V$194,0,10-(V$195-'Indicator Data'!AD80)/(V$195-V$194)*10)),1))</f>
        <v>1.9</v>
      </c>
      <c r="W77" s="98">
        <f t="shared" si="14"/>
        <v>5.6</v>
      </c>
      <c r="X77" s="99">
        <f t="shared" si="15"/>
        <v>5.3</v>
      </c>
      <c r="Y77" s="183"/>
    </row>
    <row r="78" spans="1:25" s="4" customFormat="1" x14ac:dyDescent="0.25">
      <c r="A78" s="131" t="s">
        <v>144</v>
      </c>
      <c r="B78" s="51" t="s">
        <v>143</v>
      </c>
      <c r="C78" s="97">
        <f>IF('Indicator Data'!AR81="No data","x",ROUND(IF('Indicator Data'!AR81&gt;C$195,0,IF('Indicator Data'!AR81&lt;C$194,10,(C$195-'Indicator Data'!AR81)/(C$195-C$194)*10)),1))</f>
        <v>3.3</v>
      </c>
      <c r="D78" s="98">
        <f t="shared" si="8"/>
        <v>3.3</v>
      </c>
      <c r="E78" s="97">
        <f>IF('Indicator Data'!AT81="No data","x",ROUND(IF('Indicator Data'!AT81&gt;E$195,0,IF('Indicator Data'!AT81&lt;E$194,10,(E$195-'Indicator Data'!AT81)/(E$195-E$194)*10)),1))</f>
        <v>6.3</v>
      </c>
      <c r="F78" s="97">
        <f>IF('Indicator Data'!AS81="No data","x",ROUND(IF('Indicator Data'!AS81&gt;F$195,0,IF('Indicator Data'!AS81&lt;F$194,10,(F$195-'Indicator Data'!AS81)/(F$195-F$194)*10)),1))</f>
        <v>5</v>
      </c>
      <c r="G78" s="98">
        <f t="shared" si="9"/>
        <v>5.7</v>
      </c>
      <c r="H78" s="99">
        <f t="shared" si="10"/>
        <v>4.5</v>
      </c>
      <c r="I78" s="97">
        <f>IF('Indicator Data'!AV81="No data","x",ROUND(IF('Indicator Data'!AV81^2&gt;I$195,0,IF('Indicator Data'!AV81^2&lt;I$194,10,(I$195-'Indicator Data'!AV81^2)/(I$195-I$194)*10)),1))</f>
        <v>1</v>
      </c>
      <c r="J78" s="97">
        <f>IF(OR('Indicator Data'!AU81=0,'Indicator Data'!AU81="No data"),"x",ROUND(IF('Indicator Data'!AU81&gt;J$195,0,IF('Indicator Data'!AU81&lt;J$194,10,(J$195-'Indicator Data'!AU81)/(J$195-J$194)*10)),1))</f>
        <v>0.2</v>
      </c>
      <c r="K78" s="97">
        <f>IF('Indicator Data'!AW81="No data","x",ROUND(IF('Indicator Data'!AW81&gt;K$195,0,IF('Indicator Data'!AW81&lt;K$194,10,(K$195-'Indicator Data'!AW81)/(K$195-K$194)*10)),1))</f>
        <v>7.8</v>
      </c>
      <c r="L78" s="97">
        <f>IF('Indicator Data'!AX81="No data","x",ROUND(IF('Indicator Data'!AX81&gt;L$195,0,IF('Indicator Data'!AX81&lt;L$194,10,(L$195-'Indicator Data'!AX81)/(L$195-L$194)*10)),1))</f>
        <v>2.6</v>
      </c>
      <c r="M78" s="98">
        <f t="shared" si="11"/>
        <v>2.9</v>
      </c>
      <c r="N78" s="148">
        <f>IF('Indicator Data'!AY81="No data","x",'Indicator Data'!AY81/'Indicator Data'!BE81*100)</f>
        <v>9.936132746733497</v>
      </c>
      <c r="O78" s="97">
        <f t="shared" si="12"/>
        <v>9.1</v>
      </c>
      <c r="P78" s="97">
        <f>IF('Indicator Data'!AZ81="No data","x",ROUND(IF('Indicator Data'!AZ81&gt;P$195,0,IF('Indicator Data'!AZ81&lt;P$194,10,(P$195-'Indicator Data'!AZ81)/(P$195-P$194)*10)),1))</f>
        <v>4.4000000000000004</v>
      </c>
      <c r="Q78" s="97">
        <f>IF('Indicator Data'!BA81="No data","x",ROUND(IF('Indicator Data'!BA81&gt;Q$195,0,IF('Indicator Data'!BA81&lt;Q$194,10,(Q$195-'Indicator Data'!BA81)/(Q$195-Q$194)*10)),1))</f>
        <v>2.5</v>
      </c>
      <c r="R78" s="98">
        <f t="shared" si="13"/>
        <v>5.3</v>
      </c>
      <c r="S78" s="97">
        <f>IF('Indicator Data'!Y81="No data","x",ROUND(IF('Indicator Data'!Y81&gt;S$195,0,IF('Indicator Data'!Y81&lt;S$194,10,(S$195-'Indicator Data'!Y81)/(S$195-S$194)*10)),1))</f>
        <v>9.5</v>
      </c>
      <c r="T78" s="97">
        <f>IF('Indicator Data'!Z81="No data","x",ROUND(IF('Indicator Data'!Z81&gt;T$195,0,IF('Indicator Data'!Z81&lt;T$194,10,(T$195-'Indicator Data'!Z81)/(T$195-T$194)*10)),1))</f>
        <v>5.9</v>
      </c>
      <c r="U78" s="97">
        <f>IF('Indicator Data'!AC81="No data","x",ROUND(IF('Indicator Data'!AC81&gt;U$195,0,IF('Indicator Data'!AC81&lt;U$194,10,(U$195-'Indicator Data'!AC81)/(U$195-U$194)*10)),1))</f>
        <v>8.9</v>
      </c>
      <c r="V78" s="97">
        <f>IF('Indicator Data'!AD81="No data","x",ROUND(IF('Indicator Data'!AD81&gt;V$195,10,IF('Indicator Data'!AD81&lt;V$194,0,10-(V$195-'Indicator Data'!AD81)/(V$195-V$194)*10)),1))</f>
        <v>1.4</v>
      </c>
      <c r="W78" s="98">
        <f t="shared" si="14"/>
        <v>6.4</v>
      </c>
      <c r="X78" s="99">
        <f t="shared" si="15"/>
        <v>4.9000000000000004</v>
      </c>
      <c r="Y78" s="183"/>
    </row>
    <row r="79" spans="1:25" s="4" customFormat="1" x14ac:dyDescent="0.25">
      <c r="A79" s="131" t="s">
        <v>845</v>
      </c>
      <c r="B79" s="51" t="s">
        <v>145</v>
      </c>
      <c r="C79" s="97">
        <f>IF('Indicator Data'!AR82="No data","x",ROUND(IF('Indicator Data'!AR82&gt;C$195,0,IF('Indicator Data'!AR82&lt;C$194,10,(C$195-'Indicator Data'!AR82)/(C$195-C$194)*10)),1))</f>
        <v>4.4000000000000004</v>
      </c>
      <c r="D79" s="98">
        <f t="shared" si="8"/>
        <v>4.4000000000000004</v>
      </c>
      <c r="E79" s="97">
        <f>IF('Indicator Data'!AT82="No data","x",ROUND(IF('Indicator Data'!AT82&gt;E$195,0,IF('Indicator Data'!AT82&lt;E$194,10,(E$195-'Indicator Data'!AT82)/(E$195-E$194)*10)),1))</f>
        <v>7</v>
      </c>
      <c r="F79" s="97">
        <f>IF('Indicator Data'!AS82="No data","x",ROUND(IF('Indicator Data'!AS82&gt;F$195,0,IF('Indicator Data'!AS82&lt;F$194,10,(F$195-'Indicator Data'!AS82)/(F$195-F$194)*10)),1))</f>
        <v>5.4</v>
      </c>
      <c r="G79" s="98">
        <f t="shared" si="9"/>
        <v>6.2</v>
      </c>
      <c r="H79" s="99">
        <f t="shared" si="10"/>
        <v>5.3</v>
      </c>
      <c r="I79" s="97">
        <f>IF('Indicator Data'!AV82="No data","x",ROUND(IF('Indicator Data'!AV82^2&gt;I$195,0,IF('Indicator Data'!AV82^2&lt;I$194,10,(I$195-'Indicator Data'!AV82^2)/(I$195-I$194)*10)),1))</f>
        <v>2.6</v>
      </c>
      <c r="J79" s="97">
        <f>IF(OR('Indicator Data'!AU82=0,'Indicator Data'!AU82="No data"),"x",ROUND(IF('Indicator Data'!AU82&gt;J$195,0,IF('Indicator Data'!AU82&lt;J$194,10,(J$195-'Indicator Data'!AU82)/(J$195-J$194)*10)),1))</f>
        <v>0</v>
      </c>
      <c r="K79" s="97">
        <f>IF('Indicator Data'!AW82="No data","x",ROUND(IF('Indicator Data'!AW82&gt;K$195,0,IF('Indicator Data'!AW82&lt;K$194,10,(K$195-'Indicator Data'!AW82)/(K$195-K$194)*10)),1))</f>
        <v>5.6</v>
      </c>
      <c r="L79" s="97">
        <f>IF('Indicator Data'!AX82="No data","x",ROUND(IF('Indicator Data'!AX82&gt;L$195,0,IF('Indicator Data'!AX82&lt;L$194,10,(L$195-'Indicator Data'!AX82)/(L$195-L$194)*10)),1))</f>
        <v>5.0999999999999996</v>
      </c>
      <c r="M79" s="98">
        <f t="shared" si="11"/>
        <v>3.3</v>
      </c>
      <c r="N79" s="148">
        <f>IF('Indicator Data'!AY82="No data","x",'Indicator Data'!AY82/'Indicator Data'!BE82*100)</f>
        <v>9.8246906757545052</v>
      </c>
      <c r="O79" s="97">
        <f t="shared" si="12"/>
        <v>9.1</v>
      </c>
      <c r="P79" s="97">
        <f>IF('Indicator Data'!AZ82="No data","x",ROUND(IF('Indicator Data'!AZ82&gt;P$195,0,IF('Indicator Data'!AZ82&lt;P$194,10,(P$195-'Indicator Data'!AZ82)/(P$195-P$194)*10)),1))</f>
        <v>1.1000000000000001</v>
      </c>
      <c r="Q79" s="97">
        <f>IF('Indicator Data'!BA82="No data","x",ROUND(IF('Indicator Data'!BA82&gt;Q$195,0,IF('Indicator Data'!BA82&lt;Q$194,10,(Q$195-'Indicator Data'!BA82)/(Q$195-Q$194)*10)),1))</f>
        <v>0.8</v>
      </c>
      <c r="R79" s="98">
        <f t="shared" si="13"/>
        <v>3.7</v>
      </c>
      <c r="S79" s="97">
        <f>IF('Indicator Data'!Y82="No data","x",ROUND(IF('Indicator Data'!Y82&gt;S$195,0,IF('Indicator Data'!Y82&lt;S$194,10,(S$195-'Indicator Data'!Y82)/(S$195-S$194)*10)),1))</f>
        <v>7.8</v>
      </c>
      <c r="T79" s="97">
        <f>IF('Indicator Data'!Z82="No data","x",ROUND(IF('Indicator Data'!Z82&gt;T$195,0,IF('Indicator Data'!Z82&lt;T$194,10,(T$195-'Indicator Data'!Z82)/(T$195-T$194)*10)),1))</f>
        <v>0</v>
      </c>
      <c r="U79" s="97">
        <f>IF('Indicator Data'!AC82="No data","x",ROUND(IF('Indicator Data'!AC82&gt;U$195,0,IF('Indicator Data'!AC82&lt;U$194,10,(U$195-'Indicator Data'!AC82)/(U$195-U$194)*10)),1))</f>
        <v>5.9</v>
      </c>
      <c r="V79" s="97">
        <f>IF('Indicator Data'!AD82="No data","x",ROUND(IF('Indicator Data'!AD82&gt;V$195,10,IF('Indicator Data'!AD82&lt;V$194,0,10-(V$195-'Indicator Data'!AD82)/(V$195-V$194)*10)),1))</f>
        <v>0.3</v>
      </c>
      <c r="W79" s="98">
        <f t="shared" si="14"/>
        <v>3.5</v>
      </c>
      <c r="X79" s="99">
        <f t="shared" si="15"/>
        <v>3.5</v>
      </c>
      <c r="Y79" s="183"/>
    </row>
    <row r="80" spans="1:25" s="4" customFormat="1" x14ac:dyDescent="0.25">
      <c r="A80" s="131" t="s">
        <v>147</v>
      </c>
      <c r="B80" s="51" t="s">
        <v>146</v>
      </c>
      <c r="C80" s="97">
        <f>IF('Indicator Data'!AR83="No data","x",ROUND(IF('Indicator Data'!AR83&gt;C$195,0,IF('Indicator Data'!AR83&lt;C$194,10,(C$195-'Indicator Data'!AR83)/(C$195-C$194)*10)),1))</f>
        <v>8.4</v>
      </c>
      <c r="D80" s="98">
        <f t="shared" si="8"/>
        <v>8.4</v>
      </c>
      <c r="E80" s="97">
        <f>IF('Indicator Data'!AT83="No data","x",ROUND(IF('Indicator Data'!AT83&gt;E$195,0,IF('Indicator Data'!AT83&lt;E$194,10,(E$195-'Indicator Data'!AT83)/(E$195-E$194)*10)),1))</f>
        <v>8.1999999999999993</v>
      </c>
      <c r="F80" s="97">
        <f>IF('Indicator Data'!AS83="No data","x",ROUND(IF('Indicator Data'!AS83&gt;F$195,0,IF('Indicator Data'!AS83&lt;F$194,10,(F$195-'Indicator Data'!AS83)/(F$195-F$194)*10)),1))</f>
        <v>7.5</v>
      </c>
      <c r="G80" s="98">
        <f t="shared" si="9"/>
        <v>7.9</v>
      </c>
      <c r="H80" s="99">
        <f t="shared" si="10"/>
        <v>8.1999999999999993</v>
      </c>
      <c r="I80" s="97">
        <f>IF('Indicator Data'!AV83="No data","x",ROUND(IF('Indicator Data'!AV83^2&gt;I$195,0,IF('Indicator Data'!AV83^2&lt;I$194,10,(I$195-'Indicator Data'!AV83^2)/(I$195-I$194)*10)),1))</f>
        <v>4</v>
      </c>
      <c r="J80" s="97">
        <f>IF(OR('Indicator Data'!AU83=0,'Indicator Data'!AU83="No data"),"x",ROUND(IF('Indicator Data'!AU83&gt;J$195,0,IF('Indicator Data'!AU83&lt;J$194,10,(J$195-'Indicator Data'!AU83)/(J$195-J$194)*10)),1))</f>
        <v>0</v>
      </c>
      <c r="K80" s="97">
        <f>IF('Indicator Data'!AW83="No data","x",ROUND(IF('Indicator Data'!AW83&gt;K$195,0,IF('Indicator Data'!AW83&lt;K$194,10,(K$195-'Indicator Data'!AW83)/(K$195-K$194)*10)),1))</f>
        <v>8.3000000000000007</v>
      </c>
      <c r="L80" s="97">
        <f>IF('Indicator Data'!AX83="No data","x",ROUND(IF('Indicator Data'!AX83&gt;L$195,0,IF('Indicator Data'!AX83&lt;L$194,10,(L$195-'Indicator Data'!AX83)/(L$195-L$194)*10)),1))</f>
        <v>6</v>
      </c>
      <c r="M80" s="98">
        <f t="shared" si="11"/>
        <v>4.5999999999999996</v>
      </c>
      <c r="N80" s="148">
        <f>IF('Indicator Data'!AY83="No data","x",'Indicator Data'!AY83/'Indicator Data'!BE83*100)</f>
        <v>11.051759071652238</v>
      </c>
      <c r="O80" s="97">
        <f t="shared" si="12"/>
        <v>9</v>
      </c>
      <c r="P80" s="97">
        <f>IF('Indicator Data'!AZ83="No data","x",ROUND(IF('Indicator Data'!AZ83&gt;P$195,0,IF('Indicator Data'!AZ83&lt;P$194,10,(P$195-'Indicator Data'!AZ83)/(P$195-P$194)*10)),1))</f>
        <v>1.6</v>
      </c>
      <c r="Q80" s="97">
        <f>IF('Indicator Data'!BA83="No data","x",ROUND(IF('Indicator Data'!BA83&gt;Q$195,0,IF('Indicator Data'!BA83&lt;Q$194,10,(Q$195-'Indicator Data'!BA83)/(Q$195-Q$194)*10)),1))</f>
        <v>2.7</v>
      </c>
      <c r="R80" s="98">
        <f t="shared" si="13"/>
        <v>4.4000000000000004</v>
      </c>
      <c r="S80" s="97">
        <f>IF('Indicator Data'!Y83="No data","x",ROUND(IF('Indicator Data'!Y83&gt;S$195,0,IF('Indicator Data'!Y83&lt;S$194,10,(S$195-'Indicator Data'!Y83)/(S$195-S$194)*10)),1))</f>
        <v>8.5</v>
      </c>
      <c r="T80" s="97">
        <f>IF('Indicator Data'!Z83="No data","x",ROUND(IF('Indicator Data'!Z83&gt;T$195,0,IF('Indicator Data'!Z83&lt;T$194,10,(T$195-'Indicator Data'!Z83)/(T$195-T$194)*10)),1))</f>
        <v>8.5</v>
      </c>
      <c r="U80" s="97">
        <f>IF('Indicator Data'!AC83="No data","x",ROUND(IF('Indicator Data'!AC83&gt;U$195,0,IF('Indicator Data'!AC83&lt;U$194,10,(U$195-'Indicator Data'!AC83)/(U$195-U$194)*10)),1))</f>
        <v>8.5</v>
      </c>
      <c r="V80" s="97">
        <f>IF('Indicator Data'!AD83="No data","x",ROUND(IF('Indicator Data'!AD83&gt;V$195,10,IF('Indicator Data'!AD83&lt;V$194,0,10-(V$195-'Indicator Data'!AD83)/(V$195-V$194)*10)),1))</f>
        <v>0.6</v>
      </c>
      <c r="W80" s="98">
        <f t="shared" si="14"/>
        <v>6.5</v>
      </c>
      <c r="X80" s="99">
        <f t="shared" si="15"/>
        <v>5.2</v>
      </c>
      <c r="Y80" s="183"/>
    </row>
    <row r="81" spans="1:25" s="4" customFormat="1" x14ac:dyDescent="0.25">
      <c r="A81" s="131" t="s">
        <v>149</v>
      </c>
      <c r="B81" s="51" t="s">
        <v>148</v>
      </c>
      <c r="C81" s="97" t="str">
        <f>IF('Indicator Data'!AR84="No data","x",ROUND(IF('Indicator Data'!AR84&gt;C$195,0,IF('Indicator Data'!AR84&lt;C$194,10,(C$195-'Indicator Data'!AR84)/(C$195-C$194)*10)),1))</f>
        <v>x</v>
      </c>
      <c r="D81" s="98" t="str">
        <f t="shared" si="8"/>
        <v>x</v>
      </c>
      <c r="E81" s="97">
        <f>IF('Indicator Data'!AT84="No data","x",ROUND(IF('Indicator Data'!AT84&gt;E$195,0,IF('Indicator Data'!AT84&lt;E$194,10,(E$195-'Indicator Data'!AT84)/(E$195-E$194)*10)),1))</f>
        <v>2.6</v>
      </c>
      <c r="F81" s="97">
        <f>IF('Indicator Data'!AS84="No data","x",ROUND(IF('Indicator Data'!AS84&gt;F$195,0,IF('Indicator Data'!AS84&lt;F$194,10,(F$195-'Indicator Data'!AS84)/(F$195-F$194)*10)),1))</f>
        <v>2.2999999999999998</v>
      </c>
      <c r="G81" s="98">
        <f t="shared" si="9"/>
        <v>2.5</v>
      </c>
      <c r="H81" s="99">
        <f t="shared" si="10"/>
        <v>2.5</v>
      </c>
      <c r="I81" s="97" t="str">
        <f>IF('Indicator Data'!AV84="No data","x",ROUND(IF('Indicator Data'!AV84^2&gt;I$195,0,IF('Indicator Data'!AV84^2&lt;I$194,10,(I$195-'Indicator Data'!AV84^2)/(I$195-I$194)*10)),1))</f>
        <v>x</v>
      </c>
      <c r="J81" s="97">
        <f>IF(OR('Indicator Data'!AU84=0,'Indicator Data'!AU84="No data"),"x",ROUND(IF('Indicator Data'!AU84&gt;J$195,0,IF('Indicator Data'!AU84&lt;J$194,10,(J$195-'Indicator Data'!AU84)/(J$195-J$194)*10)),1))</f>
        <v>0</v>
      </c>
      <c r="K81" s="97">
        <f>IF('Indicator Data'!AW84="No data","x",ROUND(IF('Indicator Data'!AW84&gt;K$195,0,IF('Indicator Data'!AW84&lt;K$194,10,(K$195-'Indicator Data'!AW84)/(K$195-K$194)*10)),1))</f>
        <v>2</v>
      </c>
      <c r="L81" s="97">
        <f>IF('Indicator Data'!AX84="No data","x",ROUND(IF('Indicator Data'!AX84&gt;L$195,0,IF('Indicator Data'!AX84&lt;L$194,10,(L$195-'Indicator Data'!AX84)/(L$195-L$194)*10)),1))</f>
        <v>4.9000000000000004</v>
      </c>
      <c r="M81" s="98">
        <f t="shared" si="11"/>
        <v>2.2999999999999998</v>
      </c>
      <c r="N81" s="148">
        <f>IF('Indicator Data'!AY84="No data","x",'Indicator Data'!AY84/'Indicator Data'!BE84*100)</f>
        <v>159.67484395412976</v>
      </c>
      <c r="O81" s="97">
        <f t="shared" si="12"/>
        <v>0</v>
      </c>
      <c r="P81" s="97">
        <f>IF('Indicator Data'!AZ84="No data","x",ROUND(IF('Indicator Data'!AZ84&gt;P$195,0,IF('Indicator Data'!AZ84&lt;P$194,10,(P$195-'Indicator Data'!AZ84)/(P$195-P$194)*10)),1))</f>
        <v>1.1000000000000001</v>
      </c>
      <c r="Q81" s="97">
        <f>IF('Indicator Data'!BA84="No data","x",ROUND(IF('Indicator Data'!BA84&gt;Q$195,0,IF('Indicator Data'!BA84&lt;Q$194,10,(Q$195-'Indicator Data'!BA84)/(Q$195-Q$194)*10)),1))</f>
        <v>0.4</v>
      </c>
      <c r="R81" s="98">
        <f t="shared" si="13"/>
        <v>0.5</v>
      </c>
      <c r="S81" s="97">
        <f>IF('Indicator Data'!Y84="No data","x",ROUND(IF('Indicator Data'!Y84&gt;S$195,0,IF('Indicator Data'!Y84&lt;S$194,10,(S$195-'Indicator Data'!Y84)/(S$195-S$194)*10)),1))</f>
        <v>2.6</v>
      </c>
      <c r="T81" s="97">
        <f>IF('Indicator Data'!Z84="No data","x",ROUND(IF('Indicator Data'!Z84&gt;T$195,0,IF('Indicator Data'!Z84&lt;T$194,10,(T$195-'Indicator Data'!Z84)/(T$195-T$194)*10)),1))</f>
        <v>1.8</v>
      </c>
      <c r="U81" s="97">
        <f>IF('Indicator Data'!AC84="No data","x",ROUND(IF('Indicator Data'!AC84&gt;U$195,0,IF('Indicator Data'!AC84&lt;U$194,10,(U$195-'Indicator Data'!AC84)/(U$195-U$194)*10)),1))</f>
        <v>0</v>
      </c>
      <c r="V81" s="97">
        <f>IF('Indicator Data'!AD84="No data","x",ROUND(IF('Indicator Data'!AD84&gt;V$195,10,IF('Indicator Data'!AD84&lt;V$194,0,10-(V$195-'Indicator Data'!AD84)/(V$195-V$194)*10)),1))</f>
        <v>0.1</v>
      </c>
      <c r="W81" s="98">
        <f t="shared" si="14"/>
        <v>1.1000000000000001</v>
      </c>
      <c r="X81" s="99">
        <f t="shared" si="15"/>
        <v>1.3</v>
      </c>
      <c r="Y81" s="183"/>
    </row>
    <row r="82" spans="1:25" s="4" customFormat="1" x14ac:dyDescent="0.25">
      <c r="A82" s="131" t="s">
        <v>151</v>
      </c>
      <c r="B82" s="51" t="s">
        <v>150</v>
      </c>
      <c r="C82" s="97" t="str">
        <f>IF('Indicator Data'!AR85="No data","x",ROUND(IF('Indicator Data'!AR85&gt;C$195,0,IF('Indicator Data'!AR85&lt;C$194,10,(C$195-'Indicator Data'!AR85)/(C$195-C$194)*10)),1))</f>
        <v>x</v>
      </c>
      <c r="D82" s="98" t="str">
        <f t="shared" si="8"/>
        <v>x</v>
      </c>
      <c r="E82" s="97">
        <f>IF('Indicator Data'!AT85="No data","x",ROUND(IF('Indicator Data'!AT85&gt;E$195,0,IF('Indicator Data'!AT85&lt;E$194,10,(E$195-'Indicator Data'!AT85)/(E$195-E$194)*10)),1))</f>
        <v>3.8</v>
      </c>
      <c r="F82" s="97">
        <f>IF('Indicator Data'!AS85="No data","x",ROUND(IF('Indicator Data'!AS85&gt;F$195,0,IF('Indicator Data'!AS85&lt;F$194,10,(F$195-'Indicator Data'!AS85)/(F$195-F$194)*10)),1))</f>
        <v>2.2999999999999998</v>
      </c>
      <c r="G82" s="98">
        <f t="shared" si="9"/>
        <v>3.1</v>
      </c>
      <c r="H82" s="99">
        <f t="shared" si="10"/>
        <v>3.1</v>
      </c>
      <c r="I82" s="97" t="str">
        <f>IF('Indicator Data'!AV85="No data","x",ROUND(IF('Indicator Data'!AV85^2&gt;I$195,0,IF('Indicator Data'!AV85^2&lt;I$194,10,(I$195-'Indicator Data'!AV85^2)/(I$195-I$194)*10)),1))</f>
        <v>x</v>
      </c>
      <c r="J82" s="97">
        <f>IF(OR('Indicator Data'!AU85=0,'Indicator Data'!AU85="No data"),"x",ROUND(IF('Indicator Data'!AU85&gt;J$195,0,IF('Indicator Data'!AU85&lt;J$194,10,(J$195-'Indicator Data'!AU85)/(J$195-J$194)*10)),1))</f>
        <v>0</v>
      </c>
      <c r="K82" s="97">
        <f>IF('Indicator Data'!AW85="No data","x",ROUND(IF('Indicator Data'!AW85&gt;K$195,0,IF('Indicator Data'!AW85&lt;K$194,10,(K$195-'Indicator Data'!AW85)/(K$195-K$194)*10)),1))</f>
        <v>2.1</v>
      </c>
      <c r="L82" s="97">
        <f>IF('Indicator Data'!AX85="No data","x",ROUND(IF('Indicator Data'!AX85&gt;L$195,0,IF('Indicator Data'!AX85&lt;L$194,10,(L$195-'Indicator Data'!AX85)/(L$195-L$194)*10)),1))</f>
        <v>3.5</v>
      </c>
      <c r="M82" s="98">
        <f t="shared" si="11"/>
        <v>1.9</v>
      </c>
      <c r="N82" s="148">
        <f>IF('Indicator Data'!AY85="No data","x",'Indicator Data'!AY85/'Indicator Data'!BE85*100)</f>
        <v>212.56931608133084</v>
      </c>
      <c r="O82" s="97">
        <f t="shared" si="12"/>
        <v>0</v>
      </c>
      <c r="P82" s="97">
        <f>IF('Indicator Data'!AZ85="No data","x",ROUND(IF('Indicator Data'!AZ85&gt;P$195,0,IF('Indicator Data'!AZ85&lt;P$194,10,(P$195-'Indicator Data'!AZ85)/(P$195-P$194)*10)),1))</f>
        <v>0</v>
      </c>
      <c r="Q82" s="97">
        <f>IF('Indicator Data'!BA85="No data","x",ROUND(IF('Indicator Data'!BA85&gt;Q$195,0,IF('Indicator Data'!BA85&lt;Q$194,10,(Q$195-'Indicator Data'!BA85)/(Q$195-Q$194)*10)),1))</f>
        <v>0</v>
      </c>
      <c r="R82" s="98">
        <f t="shared" si="13"/>
        <v>0</v>
      </c>
      <c r="S82" s="97">
        <f>IF('Indicator Data'!Y85="No data","x",ROUND(IF('Indicator Data'!Y85&gt;S$195,0,IF('Indicator Data'!Y85&lt;S$194,10,(S$195-'Indicator Data'!Y85)/(S$195-S$194)*10)),1))</f>
        <v>1.6</v>
      </c>
      <c r="T82" s="97">
        <f>IF('Indicator Data'!Z85="No data","x",ROUND(IF('Indicator Data'!Z85&gt;T$195,0,IF('Indicator Data'!Z85&lt;T$194,10,(T$195-'Indicator Data'!Z85)/(T$195-T$194)*10)),1))</f>
        <v>0.5</v>
      </c>
      <c r="U82" s="97">
        <f>IF('Indicator Data'!AC85="No data","x",ROUND(IF('Indicator Data'!AC85&gt;U$195,0,IF('Indicator Data'!AC85&lt;U$194,10,(U$195-'Indicator Data'!AC85)/(U$195-U$194)*10)),1))</f>
        <v>0.6</v>
      </c>
      <c r="V82" s="97">
        <f>IF('Indicator Data'!AD85="No data","x",ROUND(IF('Indicator Data'!AD85&gt;V$195,10,IF('Indicator Data'!AD85&lt;V$194,0,10-(V$195-'Indicator Data'!AD85)/(V$195-V$194)*10)),1))</f>
        <v>0.1</v>
      </c>
      <c r="W82" s="98">
        <f t="shared" si="14"/>
        <v>0.7</v>
      </c>
      <c r="X82" s="99">
        <f t="shared" si="15"/>
        <v>0.9</v>
      </c>
      <c r="Y82" s="183"/>
    </row>
    <row r="83" spans="1:25" s="4" customFormat="1" x14ac:dyDescent="0.25">
      <c r="A83" s="131" t="s">
        <v>153</v>
      </c>
      <c r="B83" s="51" t="s">
        <v>152</v>
      </c>
      <c r="C83" s="97">
        <f>IF('Indicator Data'!AR86="No data","x",ROUND(IF('Indicator Data'!AR86&gt;C$195,0,IF('Indicator Data'!AR86&lt;C$194,10,(C$195-'Indicator Data'!AR86)/(C$195-C$194)*10)),1))</f>
        <v>2.4</v>
      </c>
      <c r="D83" s="98">
        <f t="shared" si="8"/>
        <v>2.4</v>
      </c>
      <c r="E83" s="97">
        <f>IF('Indicator Data'!AT86="No data","x",ROUND(IF('Indicator Data'!AT86&gt;E$195,0,IF('Indicator Data'!AT86&lt;E$194,10,(E$195-'Indicator Data'!AT86)/(E$195-E$194)*10)),1))</f>
        <v>5</v>
      </c>
      <c r="F83" s="97">
        <f>IF('Indicator Data'!AS86="No data","x",ROUND(IF('Indicator Data'!AS86&gt;F$195,0,IF('Indicator Data'!AS86&lt;F$194,10,(F$195-'Indicator Data'!AS86)/(F$195-F$194)*10)),1))</f>
        <v>4</v>
      </c>
      <c r="G83" s="98">
        <f t="shared" si="9"/>
        <v>4.5</v>
      </c>
      <c r="H83" s="99">
        <f t="shared" si="10"/>
        <v>3.5</v>
      </c>
      <c r="I83" s="97">
        <f>IF('Indicator Data'!AV86="No data","x",ROUND(IF('Indicator Data'!AV86^2&gt;I$195,0,IF('Indicator Data'!AV86^2&lt;I$194,10,(I$195-'Indicator Data'!AV86^2)/(I$195-I$194)*10)),1))</f>
        <v>0.2</v>
      </c>
      <c r="J83" s="97">
        <f>IF(OR('Indicator Data'!AU86=0,'Indicator Data'!AU86="No data"),"x",ROUND(IF('Indicator Data'!AU86&gt;J$195,0,IF('Indicator Data'!AU86&lt;J$194,10,(J$195-'Indicator Data'!AU86)/(J$195-J$194)*10)),1))</f>
        <v>0</v>
      </c>
      <c r="K83" s="97">
        <f>IF('Indicator Data'!AW86="No data","x",ROUND(IF('Indicator Data'!AW86&gt;K$195,0,IF('Indicator Data'!AW86&lt;K$194,10,(K$195-'Indicator Data'!AW86)/(K$195-K$194)*10)),1))</f>
        <v>3.4</v>
      </c>
      <c r="L83" s="97">
        <f>IF('Indicator Data'!AX86="No data","x",ROUND(IF('Indicator Data'!AX86&gt;L$195,0,IF('Indicator Data'!AX86&lt;L$194,10,(L$195-'Indicator Data'!AX86)/(L$195-L$194)*10)),1))</f>
        <v>3.1</v>
      </c>
      <c r="M83" s="98">
        <f t="shared" si="11"/>
        <v>1.7</v>
      </c>
      <c r="N83" s="148">
        <f>IF('Indicator Data'!AY86="No data","x",'Indicator Data'!AY86/'Indicator Data'!BE86*100)</f>
        <v>241.38165499422044</v>
      </c>
      <c r="O83" s="97">
        <f t="shared" si="12"/>
        <v>0</v>
      </c>
      <c r="P83" s="97">
        <f>IF('Indicator Data'!AZ86="No data","x",ROUND(IF('Indicator Data'!AZ86&gt;P$195,0,IF('Indicator Data'!AZ86&lt;P$194,10,(P$195-'Indicator Data'!AZ86)/(P$195-P$194)*10)),1))</f>
        <v>0.1</v>
      </c>
      <c r="Q83" s="97">
        <f>IF('Indicator Data'!BA86="No data","x",ROUND(IF('Indicator Data'!BA86&gt;Q$195,0,IF('Indicator Data'!BA86&lt;Q$194,10,(Q$195-'Indicator Data'!BA86)/(Q$195-Q$194)*10)),1))</f>
        <v>0</v>
      </c>
      <c r="R83" s="98">
        <f t="shared" si="13"/>
        <v>0</v>
      </c>
      <c r="S83" s="97">
        <f>IF('Indicator Data'!Y86="No data","x",ROUND(IF('Indicator Data'!Y86&gt;S$195,0,IF('Indicator Data'!Y86&lt;S$194,10,(S$195-'Indicator Data'!Y86)/(S$195-S$194)*10)),1))</f>
        <v>0</v>
      </c>
      <c r="T83" s="97">
        <f>IF('Indicator Data'!Z86="No data","x",ROUND(IF('Indicator Data'!Z86&gt;T$195,0,IF('Indicator Data'!Z86&lt;T$194,10,(T$195-'Indicator Data'!Z86)/(T$195-T$194)*10)),1))</f>
        <v>3.6</v>
      </c>
      <c r="U83" s="97">
        <f>IF('Indicator Data'!AC86="No data","x",ROUND(IF('Indicator Data'!AC86&gt;U$195,0,IF('Indicator Data'!AC86&lt;U$194,10,(U$195-'Indicator Data'!AC86)/(U$195-U$194)*10)),1))</f>
        <v>0</v>
      </c>
      <c r="V83" s="97">
        <f>IF('Indicator Data'!AD86="No data","x",ROUND(IF('Indicator Data'!AD86&gt;V$195,10,IF('Indicator Data'!AD86&lt;V$194,0,10-(V$195-'Indicator Data'!AD86)/(V$195-V$194)*10)),1))</f>
        <v>0</v>
      </c>
      <c r="W83" s="98">
        <f t="shared" si="14"/>
        <v>0.9</v>
      </c>
      <c r="X83" s="99">
        <f t="shared" si="15"/>
        <v>0.9</v>
      </c>
      <c r="Y83" s="183"/>
    </row>
    <row r="84" spans="1:25" s="4" customFormat="1" x14ac:dyDescent="0.25">
      <c r="A84" s="131" t="s">
        <v>155</v>
      </c>
      <c r="B84" s="51" t="s">
        <v>154</v>
      </c>
      <c r="C84" s="97">
        <f>IF('Indicator Data'!AR87="No data","x",ROUND(IF('Indicator Data'!AR87&gt;C$195,0,IF('Indicator Data'!AR87&lt;C$194,10,(C$195-'Indicator Data'!AR87)/(C$195-C$194)*10)),1))</f>
        <v>3.3</v>
      </c>
      <c r="D84" s="98">
        <f t="shared" si="8"/>
        <v>3.3</v>
      </c>
      <c r="E84" s="97">
        <f>IF('Indicator Data'!AT87="No data","x",ROUND(IF('Indicator Data'!AT87&gt;E$195,0,IF('Indicator Data'!AT87&lt;E$194,10,(E$195-'Indicator Data'!AT87)/(E$195-E$194)*10)),1))</f>
        <v>5.6</v>
      </c>
      <c r="F84" s="97">
        <f>IF('Indicator Data'!AS87="No data","x",ROUND(IF('Indicator Data'!AS87&gt;F$195,0,IF('Indicator Data'!AS87&lt;F$194,10,(F$195-'Indicator Data'!AS87)/(F$195-F$194)*10)),1))</f>
        <v>4.2</v>
      </c>
      <c r="G84" s="98">
        <f t="shared" si="9"/>
        <v>4.9000000000000004</v>
      </c>
      <c r="H84" s="99">
        <f t="shared" si="10"/>
        <v>4.0999999999999996</v>
      </c>
      <c r="I84" s="97">
        <f>IF('Indicator Data'!AV87="No data","x",ROUND(IF('Indicator Data'!AV87^2&gt;I$195,0,IF('Indicator Data'!AV87^2&lt;I$194,10,(I$195-'Indicator Data'!AV87^2)/(I$195-I$194)*10)),1))</f>
        <v>2.4</v>
      </c>
      <c r="J84" s="97">
        <f>IF(OR('Indicator Data'!AU87=0,'Indicator Data'!AU87="No data"),"x",ROUND(IF('Indicator Data'!AU87&gt;J$195,0,IF('Indicator Data'!AU87&lt;J$194,10,(J$195-'Indicator Data'!AU87)/(J$195-J$194)*10)),1))</f>
        <v>0.2</v>
      </c>
      <c r="K84" s="97">
        <f>IF('Indicator Data'!AW87="No data","x",ROUND(IF('Indicator Data'!AW87&gt;K$195,0,IF('Indicator Data'!AW87&lt;K$194,10,(K$195-'Indicator Data'!AW87)/(K$195-K$194)*10)),1))</f>
        <v>5.7</v>
      </c>
      <c r="L84" s="97">
        <f>IF('Indicator Data'!AX87="No data","x",ROUND(IF('Indicator Data'!AX87&gt;L$195,0,IF('Indicator Data'!AX87&lt;L$194,10,(L$195-'Indicator Data'!AX87)/(L$195-L$194)*10)),1))</f>
        <v>4.3</v>
      </c>
      <c r="M84" s="98">
        <f t="shared" si="11"/>
        <v>3.2</v>
      </c>
      <c r="N84" s="148">
        <f>IF('Indicator Data'!AY87="No data","x",'Indicator Data'!AY87/'Indicator Data'!BE87*100)</f>
        <v>76.638965835641741</v>
      </c>
      <c r="O84" s="97">
        <f t="shared" si="12"/>
        <v>2.4</v>
      </c>
      <c r="P84" s="97">
        <f>IF('Indicator Data'!AZ87="No data","x",ROUND(IF('Indicator Data'!AZ87&gt;P$195,0,IF('Indicator Data'!AZ87&lt;P$194,10,(P$195-'Indicator Data'!AZ87)/(P$195-P$194)*10)),1))</f>
        <v>2</v>
      </c>
      <c r="Q84" s="97">
        <f>IF('Indicator Data'!BA87="No data","x",ROUND(IF('Indicator Data'!BA87&gt;Q$195,0,IF('Indicator Data'!BA87&lt;Q$194,10,(Q$195-'Indicator Data'!BA87)/(Q$195-Q$194)*10)),1))</f>
        <v>1.2</v>
      </c>
      <c r="R84" s="98">
        <f t="shared" si="13"/>
        <v>1.9</v>
      </c>
      <c r="S84" s="97">
        <f>IF('Indicator Data'!Y87="No data","x",ROUND(IF('Indicator Data'!Y87&gt;S$195,0,IF('Indicator Data'!Y87&lt;S$194,10,(S$195-'Indicator Data'!Y87)/(S$195-S$194)*10)),1))</f>
        <v>8.8000000000000007</v>
      </c>
      <c r="T84" s="97">
        <f>IF('Indicator Data'!Z87="No data","x",ROUND(IF('Indicator Data'!Z87&gt;T$195,0,IF('Indicator Data'!Z87&lt;T$194,10,(T$195-'Indicator Data'!Z87)/(T$195-T$194)*10)),1))</f>
        <v>1</v>
      </c>
      <c r="U84" s="97">
        <f>IF('Indicator Data'!AC87="No data","x",ROUND(IF('Indicator Data'!AC87&gt;U$195,0,IF('Indicator Data'!AC87&lt;U$194,10,(U$195-'Indicator Data'!AC87)/(U$195-U$194)*10)),1))</f>
        <v>8.4</v>
      </c>
      <c r="V84" s="97">
        <f>IF('Indicator Data'!AD87="No data","x",ROUND(IF('Indicator Data'!AD87&gt;V$195,10,IF('Indicator Data'!AD87&lt;V$194,0,10-(V$195-'Indicator Data'!AD87)/(V$195-V$194)*10)),1))</f>
        <v>1</v>
      </c>
      <c r="W84" s="98">
        <f t="shared" si="14"/>
        <v>4.8</v>
      </c>
      <c r="X84" s="99">
        <f t="shared" si="15"/>
        <v>3.3</v>
      </c>
      <c r="Y84" s="183"/>
    </row>
    <row r="85" spans="1:25" s="4" customFormat="1" x14ac:dyDescent="0.25">
      <c r="A85" s="131" t="s">
        <v>157</v>
      </c>
      <c r="B85" s="51" t="s">
        <v>156</v>
      </c>
      <c r="C85" s="97">
        <f>IF('Indicator Data'!AR88="No data","x",ROUND(IF('Indicator Data'!AR88&gt;C$195,0,IF('Indicator Data'!AR88&lt;C$194,10,(C$195-'Indicator Data'!AR88)/(C$195-C$194)*10)),1))</f>
        <v>1.9</v>
      </c>
      <c r="D85" s="98">
        <f t="shared" si="8"/>
        <v>1.9</v>
      </c>
      <c r="E85" s="97">
        <f>IF('Indicator Data'!AT88="No data","x",ROUND(IF('Indicator Data'!AT88&gt;E$195,0,IF('Indicator Data'!AT88&lt;E$194,10,(E$195-'Indicator Data'!AT88)/(E$195-E$194)*10)),1))</f>
        <v>2.7</v>
      </c>
      <c r="F85" s="97">
        <f>IF('Indicator Data'!AS88="No data","x",ROUND(IF('Indicator Data'!AS88&gt;F$195,0,IF('Indicator Data'!AS88&lt;F$194,10,(F$195-'Indicator Data'!AS88)/(F$195-F$194)*10)),1))</f>
        <v>1.3</v>
      </c>
      <c r="G85" s="98">
        <f t="shared" si="9"/>
        <v>2</v>
      </c>
      <c r="H85" s="99">
        <f t="shared" si="10"/>
        <v>2</v>
      </c>
      <c r="I85" s="97" t="str">
        <f>IF('Indicator Data'!AV88="No data","x",ROUND(IF('Indicator Data'!AV88^2&gt;I$195,0,IF('Indicator Data'!AV88^2&lt;I$194,10,(I$195-'Indicator Data'!AV88^2)/(I$195-I$194)*10)),1))</f>
        <v>x</v>
      </c>
      <c r="J85" s="97">
        <f>IF(OR('Indicator Data'!AU88=0,'Indicator Data'!AU88="No data"),"x",ROUND(IF('Indicator Data'!AU88&gt;J$195,0,IF('Indicator Data'!AU88&lt;J$194,10,(J$195-'Indicator Data'!AU88)/(J$195-J$194)*10)),1))</f>
        <v>0</v>
      </c>
      <c r="K85" s="97">
        <f>IF('Indicator Data'!AW88="No data","x",ROUND(IF('Indicator Data'!AW88&gt;K$195,0,IF('Indicator Data'!AW88&lt;K$194,10,(K$195-'Indicator Data'!AW88)/(K$195-K$194)*10)),1))</f>
        <v>0.7</v>
      </c>
      <c r="L85" s="97">
        <f>IF('Indicator Data'!AX88="No data","x",ROUND(IF('Indicator Data'!AX88&gt;L$195,0,IF('Indicator Data'!AX88&lt;L$194,10,(L$195-'Indicator Data'!AX88)/(L$195-L$194)*10)),1))</f>
        <v>3.6</v>
      </c>
      <c r="M85" s="98">
        <f t="shared" si="11"/>
        <v>1.4</v>
      </c>
      <c r="N85" s="148">
        <f>IF('Indicator Data'!AY88="No data","x",'Indicator Data'!AY88/'Indicator Data'!BE88*100)</f>
        <v>384.08779149519893</v>
      </c>
      <c r="O85" s="97">
        <f t="shared" si="12"/>
        <v>0</v>
      </c>
      <c r="P85" s="97">
        <f>IF('Indicator Data'!AZ88="No data","x",ROUND(IF('Indicator Data'!AZ88&gt;P$195,0,IF('Indicator Data'!AZ88&lt;P$194,10,(P$195-'Indicator Data'!AZ88)/(P$195-P$194)*10)),1))</f>
        <v>0</v>
      </c>
      <c r="Q85" s="97">
        <f>IF('Indicator Data'!BA88="No data","x",ROUND(IF('Indicator Data'!BA88&gt;Q$195,0,IF('Indicator Data'!BA88&lt;Q$194,10,(Q$195-'Indicator Data'!BA88)/(Q$195-Q$194)*10)),1))</f>
        <v>0</v>
      </c>
      <c r="R85" s="98">
        <f t="shared" si="13"/>
        <v>0</v>
      </c>
      <c r="S85" s="97">
        <f>IF('Indicator Data'!Y88="No data","x",ROUND(IF('Indicator Data'!Y88&gt;S$195,0,IF('Indicator Data'!Y88&lt;S$194,10,(S$195-'Indicator Data'!Y88)/(S$195-S$194)*10)),1))</f>
        <v>4.3</v>
      </c>
      <c r="T85" s="97">
        <f>IF('Indicator Data'!Z88="No data","x",ROUND(IF('Indicator Data'!Z88&gt;T$195,0,IF('Indicator Data'!Z88&lt;T$194,10,(T$195-'Indicator Data'!Z88)/(T$195-T$194)*10)),1))</f>
        <v>0.8</v>
      </c>
      <c r="U85" s="97">
        <f>IF('Indicator Data'!AC88="No data","x",ROUND(IF('Indicator Data'!AC88&gt;U$195,0,IF('Indicator Data'!AC88&lt;U$194,10,(U$195-'Indicator Data'!AC88)/(U$195-U$194)*10)),1))</f>
        <v>0</v>
      </c>
      <c r="V85" s="97">
        <f>IF('Indicator Data'!AD88="No data","x",ROUND(IF('Indicator Data'!AD88&gt;V$195,10,IF('Indicator Data'!AD88&lt;V$194,0,10-(V$195-'Indicator Data'!AD88)/(V$195-V$194)*10)),1))</f>
        <v>0.1</v>
      </c>
      <c r="W85" s="98">
        <f t="shared" si="14"/>
        <v>1.3</v>
      </c>
      <c r="X85" s="99">
        <f t="shared" si="15"/>
        <v>0.9</v>
      </c>
      <c r="Y85" s="183"/>
    </row>
    <row r="86" spans="1:25" s="4" customFormat="1" x14ac:dyDescent="0.25">
      <c r="A86" s="131" t="s">
        <v>159</v>
      </c>
      <c r="B86" s="51" t="s">
        <v>158</v>
      </c>
      <c r="C86" s="97">
        <f>IF('Indicator Data'!AR89="No data","x",ROUND(IF('Indicator Data'!AR89&gt;C$195,0,IF('Indicator Data'!AR89&lt;C$194,10,(C$195-'Indicator Data'!AR89)/(C$195-C$194)*10)),1))</f>
        <v>6.1</v>
      </c>
      <c r="D86" s="98">
        <f t="shared" si="8"/>
        <v>6.1</v>
      </c>
      <c r="E86" s="97">
        <f>IF('Indicator Data'!AT89="No data","x",ROUND(IF('Indicator Data'!AT89&gt;E$195,0,IF('Indicator Data'!AT89&lt;E$194,10,(E$195-'Indicator Data'!AT89)/(E$195-E$194)*10)),1))</f>
        <v>5.2</v>
      </c>
      <c r="F86" s="97">
        <f>IF('Indicator Data'!AS89="No data","x",ROUND(IF('Indicator Data'!AS89&gt;F$195,0,IF('Indicator Data'!AS89&lt;F$194,10,(F$195-'Indicator Data'!AS89)/(F$195-F$194)*10)),1))</f>
        <v>4.7</v>
      </c>
      <c r="G86" s="98">
        <f t="shared" si="9"/>
        <v>5</v>
      </c>
      <c r="H86" s="99">
        <f t="shared" si="10"/>
        <v>5.6</v>
      </c>
      <c r="I86" s="97">
        <f>IF('Indicator Data'!AV89="No data","x",ROUND(IF('Indicator Data'!AV89^2&gt;I$195,0,IF('Indicator Data'!AV89^2&lt;I$194,10,(I$195-'Indicator Data'!AV89^2)/(I$195-I$194)*10)),1))</f>
        <v>0.4</v>
      </c>
      <c r="J86" s="97">
        <f>IF(OR('Indicator Data'!AU89=0,'Indicator Data'!AU89="No data"),"x",ROUND(IF('Indicator Data'!AU89&gt;J$195,0,IF('Indicator Data'!AU89&lt;J$194,10,(J$195-'Indicator Data'!AU89)/(J$195-J$194)*10)),1))</f>
        <v>0</v>
      </c>
      <c r="K86" s="97">
        <f>IF('Indicator Data'!AW89="No data","x",ROUND(IF('Indicator Data'!AW89&gt;K$195,0,IF('Indicator Data'!AW89&lt;K$194,10,(K$195-'Indicator Data'!AW89)/(K$195-K$194)*10)),1))</f>
        <v>4.7</v>
      </c>
      <c r="L86" s="97">
        <f>IF('Indicator Data'!AX89="No data","x",ROUND(IF('Indicator Data'!AX89&gt;L$195,0,IF('Indicator Data'!AX89&lt;L$194,10,(L$195-'Indicator Data'!AX89)/(L$195-L$194)*10)),1))</f>
        <v>0.2</v>
      </c>
      <c r="M86" s="98">
        <f t="shared" si="11"/>
        <v>1.3</v>
      </c>
      <c r="N86" s="148">
        <f>IF('Indicator Data'!AY89="No data","x",'Indicator Data'!AY89/'Indicator Data'!BE89*100)</f>
        <v>32.665014642937599</v>
      </c>
      <c r="O86" s="97">
        <f t="shared" si="12"/>
        <v>6.8</v>
      </c>
      <c r="P86" s="97">
        <f>IF('Indicator Data'!AZ89="No data","x",ROUND(IF('Indicator Data'!AZ89&gt;P$195,0,IF('Indicator Data'!AZ89&lt;P$194,10,(P$195-'Indicator Data'!AZ89)/(P$195-P$194)*10)),1))</f>
        <v>0.2</v>
      </c>
      <c r="Q86" s="97">
        <f>IF('Indicator Data'!BA89="No data","x",ROUND(IF('Indicator Data'!BA89&gt;Q$195,0,IF('Indicator Data'!BA89&lt;Q$194,10,(Q$195-'Indicator Data'!BA89)/(Q$195-Q$194)*10)),1))</f>
        <v>0.6</v>
      </c>
      <c r="R86" s="98">
        <f t="shared" si="13"/>
        <v>2.5</v>
      </c>
      <c r="S86" s="97">
        <f>IF('Indicator Data'!Y89="No data","x",ROUND(IF('Indicator Data'!Y89&gt;S$195,0,IF('Indicator Data'!Y89&lt;S$194,10,(S$195-'Indicator Data'!Y89)/(S$195-S$194)*10)),1))</f>
        <v>3.6</v>
      </c>
      <c r="T86" s="97">
        <f>IF('Indicator Data'!Z89="No data","x",ROUND(IF('Indicator Data'!Z89&gt;T$195,0,IF('Indicator Data'!Z89&lt;T$194,10,(T$195-'Indicator Data'!Z89)/(T$195-T$194)*10)),1))</f>
        <v>0.8</v>
      </c>
      <c r="U86" s="97">
        <f>IF('Indicator Data'!AC89="No data","x",ROUND(IF('Indicator Data'!AC89&gt;U$195,0,IF('Indicator Data'!AC89&lt;U$194,10,(U$195-'Indicator Data'!AC89)/(U$195-U$194)*10)),1))</f>
        <v>8.1999999999999993</v>
      </c>
      <c r="V86" s="97">
        <f>IF('Indicator Data'!AD89="No data","x",ROUND(IF('Indicator Data'!AD89&gt;V$195,10,IF('Indicator Data'!AD89&lt;V$194,0,10-(V$195-'Indicator Data'!AD89)/(V$195-V$194)*10)),1))</f>
        <v>0.6</v>
      </c>
      <c r="W86" s="98">
        <f t="shared" si="14"/>
        <v>3.3</v>
      </c>
      <c r="X86" s="99">
        <f t="shared" si="15"/>
        <v>2.4</v>
      </c>
      <c r="Y86" s="183"/>
    </row>
    <row r="87" spans="1:25" s="4" customFormat="1" x14ac:dyDescent="0.25">
      <c r="A87" s="131" t="s">
        <v>161</v>
      </c>
      <c r="B87" s="51" t="s">
        <v>160</v>
      </c>
      <c r="C87" s="97">
        <f>IF('Indicator Data'!AR90="No data","x",ROUND(IF('Indicator Data'!AR90&gt;C$195,0,IF('Indicator Data'!AR90&lt;C$194,10,(C$195-'Indicator Data'!AR90)/(C$195-C$194)*10)),1))</f>
        <v>3.8</v>
      </c>
      <c r="D87" s="98">
        <f t="shared" si="8"/>
        <v>3.8</v>
      </c>
      <c r="E87" s="97">
        <f>IF('Indicator Data'!AT90="No data","x",ROUND(IF('Indicator Data'!AT90&gt;E$195,0,IF('Indicator Data'!AT90&lt;E$194,10,(E$195-'Indicator Data'!AT90)/(E$195-E$194)*10)),1))</f>
        <v>6.9</v>
      </c>
      <c r="F87" s="97">
        <f>IF('Indicator Data'!AS90="No data","x",ROUND(IF('Indicator Data'!AS90&gt;F$195,0,IF('Indicator Data'!AS90&lt;F$194,10,(F$195-'Indicator Data'!AS90)/(F$195-F$194)*10)),1))</f>
        <v>5.0999999999999996</v>
      </c>
      <c r="G87" s="98">
        <f t="shared" si="9"/>
        <v>6</v>
      </c>
      <c r="H87" s="99">
        <f t="shared" si="10"/>
        <v>4.9000000000000004</v>
      </c>
      <c r="I87" s="97">
        <f>IF('Indicator Data'!AV90="No data","x",ROUND(IF('Indicator Data'!AV90^2&gt;I$195,0,IF('Indicator Data'!AV90^2&lt;I$194,10,(I$195-'Indicator Data'!AV90^2)/(I$195-I$194)*10)),1))</f>
        <v>0</v>
      </c>
      <c r="J87" s="97">
        <f>IF(OR('Indicator Data'!AU90=0,'Indicator Data'!AU90="No data"),"x",ROUND(IF('Indicator Data'!AU90&gt;J$195,0,IF('Indicator Data'!AU90&lt;J$194,10,(J$195-'Indicator Data'!AU90)/(J$195-J$194)*10)),1))</f>
        <v>0</v>
      </c>
      <c r="K87" s="97">
        <f>IF('Indicator Data'!AW90="No data","x",ROUND(IF('Indicator Data'!AW90&gt;K$195,0,IF('Indicator Data'!AW90&lt;K$194,10,(K$195-'Indicator Data'!AW90)/(K$195-K$194)*10)),1))</f>
        <v>2.7</v>
      </c>
      <c r="L87" s="97">
        <f>IF('Indicator Data'!AX90="No data","x",ROUND(IF('Indicator Data'!AX90&gt;L$195,0,IF('Indicator Data'!AX90&lt;L$194,10,(L$195-'Indicator Data'!AX90)/(L$195-L$194)*10)),1))</f>
        <v>2.6</v>
      </c>
      <c r="M87" s="98">
        <f t="shared" si="11"/>
        <v>1.3</v>
      </c>
      <c r="N87" s="148">
        <f>IF('Indicator Data'!AY90="No data","x",'Indicator Data'!AY90/'Indicator Data'!BE90*100)</f>
        <v>5.9265844353076265</v>
      </c>
      <c r="O87" s="97">
        <f t="shared" si="12"/>
        <v>9.5</v>
      </c>
      <c r="P87" s="97">
        <f>IF('Indicator Data'!AZ90="No data","x",ROUND(IF('Indicator Data'!AZ90&gt;P$195,0,IF('Indicator Data'!AZ90&lt;P$194,10,(P$195-'Indicator Data'!AZ90)/(P$195-P$194)*10)),1))</f>
        <v>0.3</v>
      </c>
      <c r="Q87" s="97">
        <f>IF('Indicator Data'!BA90="No data","x",ROUND(IF('Indicator Data'!BA90&gt;Q$195,0,IF('Indicator Data'!BA90&lt;Q$194,10,(Q$195-'Indicator Data'!BA90)/(Q$195-Q$194)*10)),1))</f>
        <v>1.4</v>
      </c>
      <c r="R87" s="98">
        <f t="shared" si="13"/>
        <v>3.7</v>
      </c>
      <c r="S87" s="97">
        <f>IF('Indicator Data'!Y90="No data","x",ROUND(IF('Indicator Data'!Y90&gt;S$195,0,IF('Indicator Data'!Y90&lt;S$194,10,(S$195-'Indicator Data'!Y90)/(S$195-S$194)*10)),1))</f>
        <v>1</v>
      </c>
      <c r="T87" s="97">
        <f>IF('Indicator Data'!Z90="No data","x",ROUND(IF('Indicator Data'!Z90&gt;T$195,0,IF('Indicator Data'!Z90&lt;T$194,10,(T$195-'Indicator Data'!Z90)/(T$195-T$194)*10)),1))</f>
        <v>0</v>
      </c>
      <c r="U87" s="97">
        <f>IF('Indicator Data'!AC90="No data","x",ROUND(IF('Indicator Data'!AC90&gt;U$195,0,IF('Indicator Data'!AC90&lt;U$194,10,(U$195-'Indicator Data'!AC90)/(U$195-U$194)*10)),1))</f>
        <v>7.1</v>
      </c>
      <c r="V87" s="97">
        <f>IF('Indicator Data'!AD90="No data","x",ROUND(IF('Indicator Data'!AD90&gt;V$195,10,IF('Indicator Data'!AD90&lt;V$194,0,10-(V$195-'Indicator Data'!AD90)/(V$195-V$194)*10)),1))</f>
        <v>0.1</v>
      </c>
      <c r="W87" s="98">
        <f t="shared" si="14"/>
        <v>2.1</v>
      </c>
      <c r="X87" s="99">
        <f t="shared" si="15"/>
        <v>2.4</v>
      </c>
      <c r="Y87" s="183"/>
    </row>
    <row r="88" spans="1:25" s="4" customFormat="1" x14ac:dyDescent="0.25">
      <c r="A88" s="131" t="s">
        <v>163</v>
      </c>
      <c r="B88" s="51" t="s">
        <v>162</v>
      </c>
      <c r="C88" s="97">
        <f>IF('Indicator Data'!AR91="No data","x",ROUND(IF('Indicator Data'!AR91&gt;C$195,0,IF('Indicator Data'!AR91&lt;C$194,10,(C$195-'Indicator Data'!AR91)/(C$195-C$194)*10)),1))</f>
        <v>3.9</v>
      </c>
      <c r="D88" s="98">
        <f t="shared" si="8"/>
        <v>3.9</v>
      </c>
      <c r="E88" s="97">
        <f>IF('Indicator Data'!AT91="No data","x",ROUND(IF('Indicator Data'!AT91&gt;E$195,0,IF('Indicator Data'!AT91&lt;E$194,10,(E$195-'Indicator Data'!AT91)/(E$195-E$194)*10)),1))</f>
        <v>7.2</v>
      </c>
      <c r="F88" s="97">
        <f>IF('Indicator Data'!AS91="No data","x",ROUND(IF('Indicator Data'!AS91&gt;F$195,0,IF('Indicator Data'!AS91&lt;F$194,10,(F$195-'Indicator Data'!AS91)/(F$195-F$194)*10)),1))</f>
        <v>5.6</v>
      </c>
      <c r="G88" s="98">
        <f t="shared" si="9"/>
        <v>6.4</v>
      </c>
      <c r="H88" s="99">
        <f t="shared" si="10"/>
        <v>5.2</v>
      </c>
      <c r="I88" s="97">
        <f>IF('Indicator Data'!AV91="No data","x",ROUND(IF('Indicator Data'!AV91^2&gt;I$195,0,IF('Indicator Data'!AV91^2&lt;I$194,10,(I$195-'Indicator Data'!AV91^2)/(I$195-I$194)*10)),1))</f>
        <v>4.3</v>
      </c>
      <c r="J88" s="97">
        <f>IF(OR('Indicator Data'!AU91=0,'Indicator Data'!AU91="No data"),"x",ROUND(IF('Indicator Data'!AU91&gt;J$195,0,IF('Indicator Data'!AU91&lt;J$194,10,(J$195-'Indicator Data'!AU91)/(J$195-J$194)*10)),1))</f>
        <v>4.4000000000000004</v>
      </c>
      <c r="K88" s="97">
        <f>IF('Indicator Data'!AW91="No data","x",ROUND(IF('Indicator Data'!AW91&gt;K$195,0,IF('Indicator Data'!AW91&lt;K$194,10,(K$195-'Indicator Data'!AW91)/(K$195-K$194)*10)),1))</f>
        <v>5.4</v>
      </c>
      <c r="L88" s="97">
        <f>IF('Indicator Data'!AX91="No data","x",ROUND(IF('Indicator Data'!AX91&gt;L$195,0,IF('Indicator Data'!AX91&lt;L$194,10,(L$195-'Indicator Data'!AX91)/(L$195-L$194)*10)),1))</f>
        <v>6.1</v>
      </c>
      <c r="M88" s="98">
        <f t="shared" si="11"/>
        <v>5.0999999999999996</v>
      </c>
      <c r="N88" s="148">
        <f>IF('Indicator Data'!AY91="No data","x",'Indicator Data'!AY91/'Indicator Data'!BE91*100)</f>
        <v>10.54222159749798</v>
      </c>
      <c r="O88" s="97">
        <f t="shared" si="12"/>
        <v>9</v>
      </c>
      <c r="P88" s="97">
        <f>IF('Indicator Data'!AZ91="No data","x",ROUND(IF('Indicator Data'!AZ91&gt;P$195,0,IF('Indicator Data'!AZ91&lt;P$194,10,(P$195-'Indicator Data'!AZ91)/(P$195-P$194)*10)),1))</f>
        <v>7.8</v>
      </c>
      <c r="Q88" s="97">
        <f>IF('Indicator Data'!BA91="No data","x",ROUND(IF('Indicator Data'!BA91&gt;Q$195,0,IF('Indicator Data'!BA91&lt;Q$194,10,(Q$195-'Indicator Data'!BA91)/(Q$195-Q$194)*10)),1))</f>
        <v>7.4</v>
      </c>
      <c r="R88" s="98">
        <f t="shared" si="13"/>
        <v>8.1</v>
      </c>
      <c r="S88" s="97">
        <f>IF('Indicator Data'!Y91="No data","x",ROUND(IF('Indicator Data'!Y91&gt;S$195,0,IF('Indicator Data'!Y91&lt;S$194,10,(S$195-'Indicator Data'!Y91)/(S$195-S$194)*10)),1))</f>
        <v>9.5</v>
      </c>
      <c r="T88" s="97">
        <f>IF('Indicator Data'!Z91="No data","x",ROUND(IF('Indicator Data'!Z91&gt;T$195,0,IF('Indicator Data'!Z91&lt;T$194,10,(T$195-'Indicator Data'!Z91)/(T$195-T$194)*10)),1))</f>
        <v>6.2</v>
      </c>
      <c r="U88" s="97">
        <f>IF('Indicator Data'!AC91="No data","x",ROUND(IF('Indicator Data'!AC91&gt;U$195,0,IF('Indicator Data'!AC91&lt;U$194,10,(U$195-'Indicator Data'!AC91)/(U$195-U$194)*10)),1))</f>
        <v>9.6</v>
      </c>
      <c r="V88" s="97">
        <f>IF('Indicator Data'!AD91="No data","x",ROUND(IF('Indicator Data'!AD91&gt;V$195,10,IF('Indicator Data'!AD91&lt;V$194,0,10-(V$195-'Indicator Data'!AD91)/(V$195-V$194)*10)),1))</f>
        <v>5.7</v>
      </c>
      <c r="W88" s="98">
        <f t="shared" si="14"/>
        <v>7.8</v>
      </c>
      <c r="X88" s="99">
        <f t="shared" si="15"/>
        <v>7</v>
      </c>
      <c r="Y88" s="183"/>
    </row>
    <row r="89" spans="1:25" s="4" customFormat="1" x14ac:dyDescent="0.25">
      <c r="A89" s="131" t="s">
        <v>165</v>
      </c>
      <c r="B89" s="51" t="s">
        <v>164</v>
      </c>
      <c r="C89" s="97" t="str">
        <f>IF('Indicator Data'!AR92="No data","x",ROUND(IF('Indicator Data'!AR92&gt;C$195,0,IF('Indicator Data'!AR92&lt;C$194,10,(C$195-'Indicator Data'!AR92)/(C$195-C$194)*10)),1))</f>
        <v>x</v>
      </c>
      <c r="D89" s="98" t="str">
        <f t="shared" si="8"/>
        <v>x</v>
      </c>
      <c r="E89" s="97" t="str">
        <f>IF('Indicator Data'!AT92="No data","x",ROUND(IF('Indicator Data'!AT92&gt;E$195,0,IF('Indicator Data'!AT92&lt;E$194,10,(E$195-'Indicator Data'!AT92)/(E$195-E$194)*10)),1))</f>
        <v>x</v>
      </c>
      <c r="F89" s="97">
        <f>IF('Indicator Data'!AS92="No data","x",ROUND(IF('Indicator Data'!AS92&gt;F$195,0,IF('Indicator Data'!AS92&lt;F$194,10,(F$195-'Indicator Data'!AS92)/(F$195-F$194)*10)),1))</f>
        <v>5.9</v>
      </c>
      <c r="G89" s="98">
        <f t="shared" si="9"/>
        <v>5.9</v>
      </c>
      <c r="H89" s="99">
        <f t="shared" si="10"/>
        <v>5.9</v>
      </c>
      <c r="I89" s="97" t="str">
        <f>IF('Indicator Data'!AV92="No data","x",ROUND(IF('Indicator Data'!AV92^2&gt;I$195,0,IF('Indicator Data'!AV92^2&lt;I$194,10,(I$195-'Indicator Data'!AV92^2)/(I$195-I$194)*10)),1))</f>
        <v>x</v>
      </c>
      <c r="J89" s="97">
        <f>IF(OR('Indicator Data'!AU92=0,'Indicator Data'!AU92="No data"),"x",ROUND(IF('Indicator Data'!AU92&gt;J$195,0,IF('Indicator Data'!AU92&lt;J$194,10,(J$195-'Indicator Data'!AU92)/(J$195-J$194)*10)),1))</f>
        <v>1.5</v>
      </c>
      <c r="K89" s="97">
        <f>IF('Indicator Data'!AW92="No data","x",ROUND(IF('Indicator Data'!AW92&gt;K$195,0,IF('Indicator Data'!AW92&lt;K$194,10,(K$195-'Indicator Data'!AW92)/(K$195-K$194)*10)),1))</f>
        <v>8.6999999999999993</v>
      </c>
      <c r="L89" s="97">
        <f>IF('Indicator Data'!AX92="No data","x",ROUND(IF('Indicator Data'!AX92&gt;L$195,0,IF('Indicator Data'!AX92&lt;L$194,10,(L$195-'Indicator Data'!AX92)/(L$195-L$194)*10)),1))</f>
        <v>7.6</v>
      </c>
      <c r="M89" s="98">
        <f t="shared" si="11"/>
        <v>5.9</v>
      </c>
      <c r="N89" s="148">
        <f>IF('Indicator Data'!AY92="No data","x",'Indicator Data'!AY92/'Indicator Data'!BE92*100)</f>
        <v>92.592592592592595</v>
      </c>
      <c r="O89" s="97">
        <f t="shared" si="12"/>
        <v>0.7</v>
      </c>
      <c r="P89" s="97">
        <f>IF('Indicator Data'!AZ92="No data","x",ROUND(IF('Indicator Data'!AZ92&gt;P$195,0,IF('Indicator Data'!AZ92&lt;P$194,10,(P$195-'Indicator Data'!AZ92)/(P$195-P$194)*10)),1))</f>
        <v>6.7</v>
      </c>
      <c r="Q89" s="97">
        <f>IF('Indicator Data'!BA92="No data","x",ROUND(IF('Indicator Data'!BA92&gt;Q$195,0,IF('Indicator Data'!BA92&lt;Q$194,10,(Q$195-'Indicator Data'!BA92)/(Q$195-Q$194)*10)),1))</f>
        <v>6.6</v>
      </c>
      <c r="R89" s="98">
        <f t="shared" si="13"/>
        <v>4.7</v>
      </c>
      <c r="S89" s="97">
        <f>IF('Indicator Data'!Y92="No data","x",ROUND(IF('Indicator Data'!Y92&gt;S$195,0,IF('Indicator Data'!Y92&lt;S$194,10,(S$195-'Indicator Data'!Y92)/(S$195-S$194)*10)),1))</f>
        <v>9.1</v>
      </c>
      <c r="T89" s="97">
        <f>IF('Indicator Data'!Z92="No data","x",ROUND(IF('Indicator Data'!Z92&gt;T$195,0,IF('Indicator Data'!Z92&lt;T$194,10,(T$195-'Indicator Data'!Z92)/(T$195-T$194)*10)),1))</f>
        <v>4.9000000000000004</v>
      </c>
      <c r="U89" s="97">
        <f>IF('Indicator Data'!AC92="No data","x",ROUND(IF('Indicator Data'!AC92&gt;U$195,0,IF('Indicator Data'!AC92&lt;U$194,10,(U$195-'Indicator Data'!AC92)/(U$195-U$194)*10)),1))</f>
        <v>9.6999999999999993</v>
      </c>
      <c r="V89" s="97">
        <f>IF('Indicator Data'!AD92="No data","x",ROUND(IF('Indicator Data'!AD92&gt;V$195,10,IF('Indicator Data'!AD92&lt;V$194,0,10-(V$195-'Indicator Data'!AD92)/(V$195-V$194)*10)),1))</f>
        <v>1</v>
      </c>
      <c r="W89" s="98">
        <f t="shared" si="14"/>
        <v>6.2</v>
      </c>
      <c r="X89" s="99">
        <f t="shared" si="15"/>
        <v>5.6</v>
      </c>
      <c r="Y89" s="183"/>
    </row>
    <row r="90" spans="1:25" s="4" customFormat="1" x14ac:dyDescent="0.25">
      <c r="A90" s="131" t="s">
        <v>843</v>
      </c>
      <c r="B90" s="51" t="s">
        <v>166</v>
      </c>
      <c r="C90" s="97" t="str">
        <f>IF('Indicator Data'!AR93="No data","x",ROUND(IF('Indicator Data'!AR93&gt;C$195,0,IF('Indicator Data'!AR93&lt;C$194,10,(C$195-'Indicator Data'!AR93)/(C$195-C$194)*10)),1))</f>
        <v>x</v>
      </c>
      <c r="D90" s="98" t="str">
        <f t="shared" si="8"/>
        <v>x</v>
      </c>
      <c r="E90" s="97">
        <f>IF('Indicator Data'!AT93="No data","x",ROUND(IF('Indicator Data'!AT93&gt;E$195,0,IF('Indicator Data'!AT93&lt;E$194,10,(E$195-'Indicator Data'!AT93)/(E$195-E$194)*10)),1))</f>
        <v>8.3000000000000007</v>
      </c>
      <c r="F90" s="97">
        <f>IF('Indicator Data'!AS93="No data","x",ROUND(IF('Indicator Data'!AS93&gt;F$195,0,IF('Indicator Data'!AS93&lt;F$194,10,(F$195-'Indicator Data'!AS93)/(F$195-F$194)*10)),1))</f>
        <v>8.3000000000000007</v>
      </c>
      <c r="G90" s="98">
        <f t="shared" si="9"/>
        <v>8.3000000000000007</v>
      </c>
      <c r="H90" s="99">
        <f t="shared" si="10"/>
        <v>8.3000000000000007</v>
      </c>
      <c r="I90" s="97">
        <f>IF('Indicator Data'!AV93="No data","x",ROUND(IF('Indicator Data'!AV93^2&gt;I$195,0,IF('Indicator Data'!AV93^2&lt;I$194,10,(I$195-'Indicator Data'!AV93^2)/(I$195-I$194)*10)),1))</f>
        <v>0</v>
      </c>
      <c r="J90" s="97">
        <f>IF(OR('Indicator Data'!AU93=0,'Indicator Data'!AU93="No data"),"x",ROUND(IF('Indicator Data'!AU93&gt;J$195,0,IF('Indicator Data'!AU93&lt;J$194,10,(J$195-'Indicator Data'!AU93)/(J$195-J$194)*10)),1))</f>
        <v>6.1</v>
      </c>
      <c r="K90" s="97">
        <f>IF('Indicator Data'!AW93="No data","x",ROUND(IF('Indicator Data'!AW93&gt;K$195,0,IF('Indicator Data'!AW93&lt;K$194,10,(K$195-'Indicator Data'!AW93)/(K$195-K$194)*10)),1))</f>
        <v>10</v>
      </c>
      <c r="L90" s="97">
        <f>IF('Indicator Data'!AX93="No data","x",ROUND(IF('Indicator Data'!AX93&gt;L$195,0,IF('Indicator Data'!AX93&lt;L$194,10,(L$195-'Indicator Data'!AX93)/(L$195-L$194)*10)),1))</f>
        <v>9.5</v>
      </c>
      <c r="M90" s="98">
        <f t="shared" si="11"/>
        <v>6.4</v>
      </c>
      <c r="N90" s="148">
        <f>IF('Indicator Data'!AY93="No data","x",'Indicator Data'!AY93/'Indicator Data'!BE93*100)</f>
        <v>29.067353209866294</v>
      </c>
      <c r="O90" s="97">
        <f t="shared" si="12"/>
        <v>7.2</v>
      </c>
      <c r="P90" s="97">
        <f>IF('Indicator Data'!AZ93="No data","x",ROUND(IF('Indicator Data'!AZ93&gt;P$195,0,IF('Indicator Data'!AZ93&lt;P$194,10,(P$195-'Indicator Data'!AZ93)/(P$195-P$194)*10)),1))</f>
        <v>2</v>
      </c>
      <c r="Q90" s="97">
        <f>IF('Indicator Data'!BA93="No data","x",ROUND(IF('Indicator Data'!BA93&gt;Q$195,0,IF('Indicator Data'!BA93&lt;Q$194,10,(Q$195-'Indicator Data'!BA93)/(Q$195-Q$194)*10)),1))</f>
        <v>0.1</v>
      </c>
      <c r="R90" s="98">
        <f t="shared" si="13"/>
        <v>3.1</v>
      </c>
      <c r="S90" s="97" t="str">
        <f>IF('Indicator Data'!Y93="No data","x",ROUND(IF('Indicator Data'!Y93&gt;S$195,0,IF('Indicator Data'!Y93&lt;S$194,10,(S$195-'Indicator Data'!Y93)/(S$195-S$194)*10)),1))</f>
        <v>x</v>
      </c>
      <c r="T90" s="97">
        <f>IF('Indicator Data'!Z93="No data","x",ROUND(IF('Indicator Data'!Z93&gt;T$195,0,IF('Indicator Data'!Z93&lt;T$194,10,(T$195-'Indicator Data'!Z93)/(T$195-T$194)*10)),1))</f>
        <v>0</v>
      </c>
      <c r="U90" s="97" t="str">
        <f>IF('Indicator Data'!AC93="No data","x",ROUND(IF('Indicator Data'!AC93&gt;U$195,0,IF('Indicator Data'!AC93&lt;U$194,10,(U$195-'Indicator Data'!AC93)/(U$195-U$194)*10)),1))</f>
        <v>x</v>
      </c>
      <c r="V90" s="97">
        <f>IF('Indicator Data'!AD93="No data","x",ROUND(IF('Indicator Data'!AD93&gt;V$195,10,IF('Indicator Data'!AD93&lt;V$194,0,10-(V$195-'Indicator Data'!AD93)/(V$195-V$194)*10)),1))</f>
        <v>0.9</v>
      </c>
      <c r="W90" s="98">
        <f t="shared" si="14"/>
        <v>0.5</v>
      </c>
      <c r="X90" s="99">
        <f t="shared" si="15"/>
        <v>3.3</v>
      </c>
      <c r="Y90" s="183"/>
    </row>
    <row r="91" spans="1:25" s="4" customFormat="1" x14ac:dyDescent="0.25">
      <c r="A91" s="131" t="s">
        <v>847</v>
      </c>
      <c r="B91" s="51" t="s">
        <v>297</v>
      </c>
      <c r="C91" s="97">
        <f>IF('Indicator Data'!AR94="No data","x",ROUND(IF('Indicator Data'!AR94&gt;C$195,0,IF('Indicator Data'!AR94&lt;C$194,10,(C$195-'Indicator Data'!AR94)/(C$195-C$194)*10)),1))</f>
        <v>1.5</v>
      </c>
      <c r="D91" s="98">
        <f t="shared" si="8"/>
        <v>1.5</v>
      </c>
      <c r="E91" s="97">
        <f>IF('Indicator Data'!AT94="No data","x",ROUND(IF('Indicator Data'!AT94&gt;E$195,0,IF('Indicator Data'!AT94&lt;E$194,10,(E$195-'Indicator Data'!AT94)/(E$195-E$194)*10)),1))</f>
        <v>4.5999999999999996</v>
      </c>
      <c r="F91" s="97">
        <f>IF('Indicator Data'!AS94="No data","x",ROUND(IF('Indicator Data'!AS94&gt;F$195,0,IF('Indicator Data'!AS94&lt;F$194,10,(F$195-'Indicator Data'!AS94)/(F$195-F$194)*10)),1))</f>
        <v>2.9</v>
      </c>
      <c r="G91" s="98">
        <f t="shared" si="9"/>
        <v>3.8</v>
      </c>
      <c r="H91" s="99">
        <f t="shared" si="10"/>
        <v>2.7</v>
      </c>
      <c r="I91" s="97">
        <f>IF('Indicator Data'!AV94="No data","x",ROUND(IF('Indicator Data'!AV94^2&gt;I$195,0,IF('Indicator Data'!AV94^2&lt;I$194,10,(I$195-'Indicator Data'!AV94^2)/(I$195-I$194)*10)),1))</f>
        <v>0.4</v>
      </c>
      <c r="J91" s="97">
        <f>IF(OR('Indicator Data'!AU94=0,'Indicator Data'!AU94="No data"),"x",ROUND(IF('Indicator Data'!AU94&gt;J$195,0,IF('Indicator Data'!AU94&lt;J$194,10,(J$195-'Indicator Data'!AU94)/(J$195-J$194)*10)),1))</f>
        <v>0</v>
      </c>
      <c r="K91" s="97">
        <f>IF('Indicator Data'!AW94="No data","x",ROUND(IF('Indicator Data'!AW94&gt;K$195,0,IF('Indicator Data'!AW94&lt;K$194,10,(K$195-'Indicator Data'!AW94)/(K$195-K$194)*10)),1))</f>
        <v>1</v>
      </c>
      <c r="L91" s="97">
        <f>IF('Indicator Data'!AX94="No data","x",ROUND(IF('Indicator Data'!AX94&gt;L$195,0,IF('Indicator Data'!AX94&lt;L$194,10,(L$195-'Indicator Data'!AX94)/(L$195-L$194)*10)),1))</f>
        <v>4</v>
      </c>
      <c r="M91" s="98">
        <f t="shared" si="11"/>
        <v>1.4</v>
      </c>
      <c r="N91" s="148">
        <f>IF('Indicator Data'!AY94="No data","x",'Indicator Data'!AY94/'Indicator Data'!BE94*100)</f>
        <v>102.98661174047375</v>
      </c>
      <c r="O91" s="97">
        <f t="shared" si="12"/>
        <v>0</v>
      </c>
      <c r="P91" s="97">
        <f>IF('Indicator Data'!AZ94="No data","x",ROUND(IF('Indicator Data'!AZ94&gt;P$195,0,IF('Indicator Data'!AZ94&lt;P$194,10,(P$195-'Indicator Data'!AZ94)/(P$195-P$194)*10)),1))</f>
        <v>0</v>
      </c>
      <c r="Q91" s="97">
        <f>IF('Indicator Data'!BA94="No data","x",ROUND(IF('Indicator Data'!BA94&gt;Q$195,0,IF('Indicator Data'!BA94&lt;Q$194,10,(Q$195-'Indicator Data'!BA94)/(Q$195-Q$194)*10)),1))</f>
        <v>0.5</v>
      </c>
      <c r="R91" s="98">
        <f t="shared" si="13"/>
        <v>0.2</v>
      </c>
      <c r="S91" s="97">
        <f>IF('Indicator Data'!Y94="No data","x",ROUND(IF('Indicator Data'!Y94&gt;S$195,0,IF('Indicator Data'!Y94&lt;S$194,10,(S$195-'Indicator Data'!Y94)/(S$195-S$194)*10)),1))</f>
        <v>4.2</v>
      </c>
      <c r="T91" s="97">
        <f>IF('Indicator Data'!Z94="No data","x",ROUND(IF('Indicator Data'!Z94&gt;T$195,0,IF('Indicator Data'!Z94&lt;T$194,10,(T$195-'Indicator Data'!Z94)/(T$195-T$194)*10)),1))</f>
        <v>0.3</v>
      </c>
      <c r="U91" s="97">
        <f>IF('Indicator Data'!AC94="No data","x",ROUND(IF('Indicator Data'!AC94&gt;U$195,0,IF('Indicator Data'!AC94&lt;U$194,10,(U$195-'Indicator Data'!AC94)/(U$195-U$194)*10)),1))</f>
        <v>1.5</v>
      </c>
      <c r="V91" s="97">
        <f>IF('Indicator Data'!AD94="No data","x",ROUND(IF('Indicator Data'!AD94&gt;V$195,10,IF('Indicator Data'!AD94&lt;V$194,0,10-(V$195-'Indicator Data'!AD94)/(V$195-V$194)*10)),1))</f>
        <v>0.1</v>
      </c>
      <c r="W91" s="98">
        <f t="shared" si="14"/>
        <v>1.5</v>
      </c>
      <c r="X91" s="99">
        <f t="shared" si="15"/>
        <v>1</v>
      </c>
      <c r="Y91" s="183"/>
    </row>
    <row r="92" spans="1:25" s="4" customFormat="1" x14ac:dyDescent="0.25">
      <c r="A92" s="131" t="s">
        <v>168</v>
      </c>
      <c r="B92" s="51" t="s">
        <v>167</v>
      </c>
      <c r="C92" s="97" t="str">
        <f>IF('Indicator Data'!AR95="No data","x",ROUND(IF('Indicator Data'!AR95&gt;C$195,0,IF('Indicator Data'!AR95&lt;C$194,10,(C$195-'Indicator Data'!AR95)/(C$195-C$194)*10)),1))</f>
        <v>x</v>
      </c>
      <c r="D92" s="98" t="str">
        <f t="shared" si="8"/>
        <v>x</v>
      </c>
      <c r="E92" s="97">
        <f>IF('Indicator Data'!AT95="No data","x",ROUND(IF('Indicator Data'!AT95&gt;E$195,0,IF('Indicator Data'!AT95&lt;E$194,10,(E$195-'Indicator Data'!AT95)/(E$195-E$194)*10)),1))</f>
        <v>6.1</v>
      </c>
      <c r="F92" s="97">
        <f>IF('Indicator Data'!AS95="No data","x",ROUND(IF('Indicator Data'!AS95&gt;F$195,0,IF('Indicator Data'!AS95&lt;F$194,10,(F$195-'Indicator Data'!AS95)/(F$195-F$194)*10)),1))</f>
        <v>5.4</v>
      </c>
      <c r="G92" s="98">
        <f t="shared" si="9"/>
        <v>5.8</v>
      </c>
      <c r="H92" s="99">
        <f t="shared" si="10"/>
        <v>5.8</v>
      </c>
      <c r="I92" s="97">
        <f>IF('Indicator Data'!AV95="No data","x",ROUND(IF('Indicator Data'!AV95^2&gt;I$195,0,IF('Indicator Data'!AV95^2&lt;I$194,10,(I$195-'Indicator Data'!AV95^2)/(I$195-I$194)*10)),1))</f>
        <v>0.8</v>
      </c>
      <c r="J92" s="97">
        <f>IF(OR('Indicator Data'!AU95=0,'Indicator Data'!AU95="No data"),"x",ROUND(IF('Indicator Data'!AU95&gt;J$195,0,IF('Indicator Data'!AU95&lt;J$194,10,(J$195-'Indicator Data'!AU95)/(J$195-J$194)*10)),1))</f>
        <v>0</v>
      </c>
      <c r="K92" s="97">
        <f>IF('Indicator Data'!AW95="No data","x",ROUND(IF('Indicator Data'!AW95&gt;K$195,0,IF('Indicator Data'!AW95&lt;K$194,10,(K$195-'Indicator Data'!AW95)/(K$195-K$194)*10)),1))</f>
        <v>1.8</v>
      </c>
      <c r="L92" s="97">
        <f>IF('Indicator Data'!AX95="No data","x",ROUND(IF('Indicator Data'!AX95&gt;L$195,0,IF('Indicator Data'!AX95&lt;L$194,10,(L$195-'Indicator Data'!AX95)/(L$195-L$194)*10)),1))</f>
        <v>2.7</v>
      </c>
      <c r="M92" s="98">
        <f t="shared" si="11"/>
        <v>1.3</v>
      </c>
      <c r="N92" s="148">
        <f>IF('Indicator Data'!AY95="No data","x",'Indicator Data'!AY95/'Indicator Data'!BE95*100)</f>
        <v>52.188552188552187</v>
      </c>
      <c r="O92" s="97">
        <f t="shared" si="12"/>
        <v>4.8</v>
      </c>
      <c r="P92" s="97">
        <f>IF('Indicator Data'!AZ95="No data","x",ROUND(IF('Indicator Data'!AZ95&gt;P$195,0,IF('Indicator Data'!AZ95&lt;P$194,10,(P$195-'Indicator Data'!AZ95)/(P$195-P$194)*10)),1))</f>
        <v>0</v>
      </c>
      <c r="Q92" s="97">
        <f>IF('Indicator Data'!BA95="No data","x",ROUND(IF('Indicator Data'!BA95&gt;Q$195,0,IF('Indicator Data'!BA95&lt;Q$194,10,(Q$195-'Indicator Data'!BA95)/(Q$195-Q$194)*10)),1))</f>
        <v>0.2</v>
      </c>
      <c r="R92" s="98">
        <f t="shared" si="13"/>
        <v>1.7</v>
      </c>
      <c r="S92" s="97">
        <f>IF('Indicator Data'!Y95="No data","x",ROUND(IF('Indicator Data'!Y95&gt;S$195,0,IF('Indicator Data'!Y95&lt;S$194,10,(S$195-'Indicator Data'!Y95)/(S$195-S$194)*10)),1))</f>
        <v>3.2</v>
      </c>
      <c r="T92" s="97">
        <f>IF('Indicator Data'!Z95="No data","x",ROUND(IF('Indicator Data'!Z95&gt;T$195,0,IF('Indicator Data'!Z95&lt;T$194,10,(T$195-'Indicator Data'!Z95)/(T$195-T$194)*10)),1))</f>
        <v>1.5</v>
      </c>
      <c r="U92" s="97">
        <f>IF('Indicator Data'!AC95="No data","x",ROUND(IF('Indicator Data'!AC95&gt;U$195,0,IF('Indicator Data'!AC95&lt;U$194,10,(U$195-'Indicator Data'!AC95)/(U$195-U$194)*10)),1))</f>
        <v>0.1</v>
      </c>
      <c r="V92" s="97">
        <f>IF('Indicator Data'!AD95="No data","x",ROUND(IF('Indicator Data'!AD95&gt;V$195,10,IF('Indicator Data'!AD95&lt;V$194,0,10-(V$195-'Indicator Data'!AD95)/(V$195-V$194)*10)),1))</f>
        <v>0</v>
      </c>
      <c r="W92" s="98">
        <f t="shared" si="14"/>
        <v>1.2</v>
      </c>
      <c r="X92" s="99">
        <f t="shared" si="15"/>
        <v>1.4</v>
      </c>
      <c r="Y92" s="183"/>
    </row>
    <row r="93" spans="1:25" s="4" customFormat="1" x14ac:dyDescent="0.25">
      <c r="A93" s="131" t="s">
        <v>170</v>
      </c>
      <c r="B93" s="51" t="s">
        <v>169</v>
      </c>
      <c r="C93" s="97">
        <f>IF('Indicator Data'!AR96="No data","x",ROUND(IF('Indicator Data'!AR96&gt;C$195,0,IF('Indicator Data'!AR96&lt;C$194,10,(C$195-'Indicator Data'!AR96)/(C$195-C$194)*10)),1))</f>
        <v>3.7</v>
      </c>
      <c r="D93" s="98">
        <f t="shared" si="8"/>
        <v>3.7</v>
      </c>
      <c r="E93" s="97">
        <f>IF('Indicator Data'!AT96="No data","x",ROUND(IF('Indicator Data'!AT96&gt;E$195,0,IF('Indicator Data'!AT96&lt;E$194,10,(E$195-'Indicator Data'!AT96)/(E$195-E$194)*10)),1))</f>
        <v>7.1</v>
      </c>
      <c r="F93" s="97">
        <f>IF('Indicator Data'!AS96="No data","x",ROUND(IF('Indicator Data'!AS96&gt;F$195,0,IF('Indicator Data'!AS96&lt;F$194,10,(F$195-'Indicator Data'!AS96)/(F$195-F$194)*10)),1))</f>
        <v>6.8</v>
      </c>
      <c r="G93" s="98">
        <f t="shared" si="9"/>
        <v>7</v>
      </c>
      <c r="H93" s="99">
        <f t="shared" si="10"/>
        <v>5.4</v>
      </c>
      <c r="I93" s="97">
        <f>IF('Indicator Data'!AV96="No data","x",ROUND(IF('Indicator Data'!AV96^2&gt;I$195,0,IF('Indicator Data'!AV96^2&lt;I$194,10,(I$195-'Indicator Data'!AV96^2)/(I$195-I$194)*10)),1))</f>
        <v>0.1</v>
      </c>
      <c r="J93" s="97">
        <f>IF(OR('Indicator Data'!AU96=0,'Indicator Data'!AU96="No data"),"x",ROUND(IF('Indicator Data'!AU96&gt;J$195,0,IF('Indicator Data'!AU96&lt;J$194,10,(J$195-'Indicator Data'!AU96)/(J$195-J$194)*10)),1))</f>
        <v>0</v>
      </c>
      <c r="K93" s="97">
        <f>IF('Indicator Data'!AW96="No data","x",ROUND(IF('Indicator Data'!AW96&gt;K$195,0,IF('Indicator Data'!AW96&lt;K$194,10,(K$195-'Indicator Data'!AW96)/(K$195-K$194)*10)),1))</f>
        <v>7</v>
      </c>
      <c r="L93" s="97">
        <f>IF('Indicator Data'!AX96="No data","x",ROUND(IF('Indicator Data'!AX96&gt;L$195,0,IF('Indicator Data'!AX96&lt;L$194,10,(L$195-'Indicator Data'!AX96)/(L$195-L$194)*10)),1))</f>
        <v>3.5</v>
      </c>
      <c r="M93" s="98">
        <f t="shared" si="11"/>
        <v>2.7</v>
      </c>
      <c r="N93" s="148">
        <f>IF('Indicator Data'!AY96="No data","x",'Indicator Data'!AY96/'Indicator Data'!BE96*100)</f>
        <v>19.81230448383733</v>
      </c>
      <c r="O93" s="97">
        <f t="shared" si="12"/>
        <v>8.1</v>
      </c>
      <c r="P93" s="97">
        <f>IF('Indicator Data'!AZ96="No data","x",ROUND(IF('Indicator Data'!AZ96&gt;P$195,0,IF('Indicator Data'!AZ96&lt;P$194,10,(P$195-'Indicator Data'!AZ96)/(P$195-P$194)*10)),1))</f>
        <v>0.7</v>
      </c>
      <c r="Q93" s="97">
        <f>IF('Indicator Data'!BA96="No data","x",ROUND(IF('Indicator Data'!BA96&gt;Q$195,0,IF('Indicator Data'!BA96&lt;Q$194,10,(Q$195-'Indicator Data'!BA96)/(Q$195-Q$194)*10)),1))</f>
        <v>2</v>
      </c>
      <c r="R93" s="98">
        <f t="shared" si="13"/>
        <v>3.6</v>
      </c>
      <c r="S93" s="97">
        <f>IF('Indicator Data'!Y96="No data","x",ROUND(IF('Indicator Data'!Y96&gt;S$195,0,IF('Indicator Data'!Y96&lt;S$194,10,(S$195-'Indicator Data'!Y96)/(S$195-S$194)*10)),1))</f>
        <v>5.0999999999999996</v>
      </c>
      <c r="T93" s="97">
        <f>IF('Indicator Data'!Z96="No data","x",ROUND(IF('Indicator Data'!Z96&gt;T$195,0,IF('Indicator Data'!Z96&lt;T$194,10,(T$195-'Indicator Data'!Z96)/(T$195-T$194)*10)),1))</f>
        <v>0.5</v>
      </c>
      <c r="U93" s="97">
        <f>IF('Indicator Data'!AC96="No data","x",ROUND(IF('Indicator Data'!AC96&gt;U$195,0,IF('Indicator Data'!AC96&lt;U$194,10,(U$195-'Indicator Data'!AC96)/(U$195-U$194)*10)),1))</f>
        <v>9.1999999999999993</v>
      </c>
      <c r="V93" s="97">
        <f>IF('Indicator Data'!AD96="No data","x",ROUND(IF('Indicator Data'!AD96&gt;V$195,10,IF('Indicator Data'!AD96&lt;V$194,0,10-(V$195-'Indicator Data'!AD96)/(V$195-V$194)*10)),1))</f>
        <v>0.8</v>
      </c>
      <c r="W93" s="98">
        <f t="shared" si="14"/>
        <v>3.9</v>
      </c>
      <c r="X93" s="99">
        <f t="shared" si="15"/>
        <v>3.4</v>
      </c>
      <c r="Y93" s="183"/>
    </row>
    <row r="94" spans="1:25" s="4" customFormat="1" x14ac:dyDescent="0.25">
      <c r="A94" s="131" t="s">
        <v>846</v>
      </c>
      <c r="B94" s="51" t="s">
        <v>171</v>
      </c>
      <c r="C94" s="97">
        <f>IF('Indicator Data'!AR97="No data","x",ROUND(IF('Indicator Data'!AR97&gt;C$195,0,IF('Indicator Data'!AR97&lt;C$194,10,(C$195-'Indicator Data'!AR97)/(C$195-C$194)*10)),1))</f>
        <v>6.1</v>
      </c>
      <c r="D94" s="98">
        <f t="shared" si="8"/>
        <v>6.1</v>
      </c>
      <c r="E94" s="97">
        <f>IF('Indicator Data'!AT97="No data","x",ROUND(IF('Indicator Data'!AT97&gt;E$195,0,IF('Indicator Data'!AT97&lt;E$194,10,(E$195-'Indicator Data'!AT97)/(E$195-E$194)*10)),1))</f>
        <v>7.1</v>
      </c>
      <c r="F94" s="97">
        <f>IF('Indicator Data'!AS97="No data","x",ROUND(IF('Indicator Data'!AS97&gt;F$195,0,IF('Indicator Data'!AS97&lt;F$194,10,(F$195-'Indicator Data'!AS97)/(F$195-F$194)*10)),1))</f>
        <v>5.8</v>
      </c>
      <c r="G94" s="98">
        <f t="shared" si="9"/>
        <v>6.5</v>
      </c>
      <c r="H94" s="99">
        <f t="shared" si="10"/>
        <v>6.3</v>
      </c>
      <c r="I94" s="97">
        <f>IF('Indicator Data'!AV97="No data","x",ROUND(IF('Indicator Data'!AV97^2&gt;I$195,0,IF('Indicator Data'!AV97^2&lt;I$194,10,(I$195-'Indicator Data'!AV97^2)/(I$195-I$194)*10)),1))</f>
        <v>4</v>
      </c>
      <c r="J94" s="97">
        <f>IF(OR('Indicator Data'!AU97=0,'Indicator Data'!AU97="No data"),"x",ROUND(IF('Indicator Data'!AU97&gt;J$195,0,IF('Indicator Data'!AU97&lt;J$194,10,(J$195-'Indicator Data'!AU97)/(J$195-J$194)*10)),1))</f>
        <v>1.3</v>
      </c>
      <c r="K94" s="97">
        <f>IF('Indicator Data'!AW97="No data","x",ROUND(IF('Indicator Data'!AW97&gt;K$195,0,IF('Indicator Data'!AW97&lt;K$194,10,(K$195-'Indicator Data'!AW97)/(K$195-K$194)*10)),1))</f>
        <v>8.1999999999999993</v>
      </c>
      <c r="L94" s="97">
        <f>IF('Indicator Data'!AX97="No data","x",ROUND(IF('Indicator Data'!AX97&gt;L$195,0,IF('Indicator Data'!AX97&lt;L$194,10,(L$195-'Indicator Data'!AX97)/(L$195-L$194)*10)),1))</f>
        <v>7.4</v>
      </c>
      <c r="M94" s="98">
        <f t="shared" si="11"/>
        <v>5.2</v>
      </c>
      <c r="N94" s="148">
        <f>IF('Indicator Data'!AY97="No data","x",'Indicator Data'!AY97/'Indicator Data'!BE97*100)</f>
        <v>10.831889081455806</v>
      </c>
      <c r="O94" s="97">
        <f t="shared" si="12"/>
        <v>9</v>
      </c>
      <c r="P94" s="97">
        <f>IF('Indicator Data'!AZ97="No data","x",ROUND(IF('Indicator Data'!AZ97&gt;P$195,0,IF('Indicator Data'!AZ97&lt;P$194,10,(P$195-'Indicator Data'!AZ97)/(P$195-P$194)*10)),1))</f>
        <v>3.2</v>
      </c>
      <c r="Q94" s="97">
        <f>IF('Indicator Data'!BA97="No data","x",ROUND(IF('Indicator Data'!BA97&gt;Q$195,0,IF('Indicator Data'!BA97&lt;Q$194,10,(Q$195-'Indicator Data'!BA97)/(Q$195-Q$194)*10)),1))</f>
        <v>4.9000000000000004</v>
      </c>
      <c r="R94" s="98">
        <f t="shared" si="13"/>
        <v>5.7</v>
      </c>
      <c r="S94" s="97">
        <f>IF('Indicator Data'!Y97="No data","x",ROUND(IF('Indicator Data'!Y97&gt;S$195,0,IF('Indicator Data'!Y97&lt;S$194,10,(S$195-'Indicator Data'!Y97)/(S$195-S$194)*10)),1))</f>
        <v>9.5</v>
      </c>
      <c r="T94" s="97">
        <f>IF('Indicator Data'!Z97="No data","x",ROUND(IF('Indicator Data'!Z97&gt;T$195,0,IF('Indicator Data'!Z97&lt;T$194,10,(T$195-'Indicator Data'!Z97)/(T$195-T$194)*10)),1))</f>
        <v>5.9</v>
      </c>
      <c r="U94" s="97">
        <f>IF('Indicator Data'!AC97="No data","x",ROUND(IF('Indicator Data'!AC97&gt;U$195,0,IF('Indicator Data'!AC97&lt;U$194,10,(U$195-'Indicator Data'!AC97)/(U$195-U$194)*10)),1))</f>
        <v>9.6</v>
      </c>
      <c r="V94" s="97">
        <f>IF('Indicator Data'!AD97="No data","x",ROUND(IF('Indicator Data'!AD97&gt;V$195,10,IF('Indicator Data'!AD97&lt;V$194,0,10-(V$195-'Indicator Data'!AD97)/(V$195-V$194)*10)),1))</f>
        <v>2.2000000000000002</v>
      </c>
      <c r="W94" s="98">
        <f t="shared" si="14"/>
        <v>6.8</v>
      </c>
      <c r="X94" s="99">
        <f t="shared" si="15"/>
        <v>5.9</v>
      </c>
      <c r="Y94" s="183"/>
    </row>
    <row r="95" spans="1:25" s="4" customFormat="1" x14ac:dyDescent="0.25">
      <c r="A95" s="131" t="s">
        <v>378</v>
      </c>
      <c r="B95" s="51" t="s">
        <v>172</v>
      </c>
      <c r="C95" s="97" t="str">
        <f>IF('Indicator Data'!AR98="No data","x",ROUND(IF('Indicator Data'!AR98&gt;C$195,0,IF('Indicator Data'!AR98&lt;C$194,10,(C$195-'Indicator Data'!AR98)/(C$195-C$194)*10)),1))</f>
        <v>x</v>
      </c>
      <c r="D95" s="98" t="str">
        <f t="shared" si="8"/>
        <v>x</v>
      </c>
      <c r="E95" s="97">
        <f>IF('Indicator Data'!AT98="No data","x",ROUND(IF('Indicator Data'!AT98&gt;E$195,0,IF('Indicator Data'!AT98&lt;E$194,10,(E$195-'Indicator Data'!AT98)/(E$195-E$194)*10)),1))</f>
        <v>4.2</v>
      </c>
      <c r="F95" s="97">
        <f>IF('Indicator Data'!AS98="No data","x",ROUND(IF('Indicator Data'!AS98&gt;F$195,0,IF('Indicator Data'!AS98&lt;F$194,10,(F$195-'Indicator Data'!AS98)/(F$195-F$194)*10)),1))</f>
        <v>3</v>
      </c>
      <c r="G95" s="98">
        <f t="shared" si="9"/>
        <v>3.6</v>
      </c>
      <c r="H95" s="99">
        <f t="shared" si="10"/>
        <v>3.6</v>
      </c>
      <c r="I95" s="97">
        <f>IF('Indicator Data'!AV98="No data","x",ROUND(IF('Indicator Data'!AV98^2&gt;I$195,0,IF('Indicator Data'!AV98^2&lt;I$194,10,(I$195-'Indicator Data'!AV98^2)/(I$195-I$194)*10)),1))</f>
        <v>0</v>
      </c>
      <c r="J95" s="97">
        <f>IF(OR('Indicator Data'!AU98=0,'Indicator Data'!AU98="No data"),"x",ROUND(IF('Indicator Data'!AU98&gt;J$195,0,IF('Indicator Data'!AU98&lt;J$194,10,(J$195-'Indicator Data'!AU98)/(J$195-J$194)*10)),1))</f>
        <v>0</v>
      </c>
      <c r="K95" s="97">
        <f>IF('Indicator Data'!AW98="No data","x",ROUND(IF('Indicator Data'!AW98&gt;K$195,0,IF('Indicator Data'!AW98&lt;K$194,10,(K$195-'Indicator Data'!AW98)/(K$195-K$194)*10)),1))</f>
        <v>2.1</v>
      </c>
      <c r="L95" s="97">
        <f>IF('Indicator Data'!AX98="No data","x",ROUND(IF('Indicator Data'!AX98&gt;L$195,0,IF('Indicator Data'!AX98&lt;L$194,10,(L$195-'Indicator Data'!AX98)/(L$195-L$194)*10)),1))</f>
        <v>3.5</v>
      </c>
      <c r="M95" s="98">
        <f t="shared" si="11"/>
        <v>1.4</v>
      </c>
      <c r="N95" s="148">
        <f>IF('Indicator Data'!AY98="No data","x",'Indicator Data'!AY98/'Indicator Data'!BE98*100)</f>
        <v>90.032154340836016</v>
      </c>
      <c r="O95" s="97">
        <f t="shared" si="12"/>
        <v>1</v>
      </c>
      <c r="P95" s="97">
        <f>IF('Indicator Data'!AZ98="No data","x",ROUND(IF('Indicator Data'!AZ98&gt;P$195,0,IF('Indicator Data'!AZ98&lt;P$194,10,(P$195-'Indicator Data'!AZ98)/(P$195-P$194)*10)),1))</f>
        <v>1.4</v>
      </c>
      <c r="Q95" s="97">
        <f>IF('Indicator Data'!BA98="No data","x",ROUND(IF('Indicator Data'!BA98&gt;Q$195,0,IF('Indicator Data'!BA98&lt;Q$194,10,(Q$195-'Indicator Data'!BA98)/(Q$195-Q$194)*10)),1))</f>
        <v>0.1</v>
      </c>
      <c r="R95" s="98">
        <f t="shared" si="13"/>
        <v>0.8</v>
      </c>
      <c r="S95" s="97">
        <f>IF('Indicator Data'!Y98="No data","x",ROUND(IF('Indicator Data'!Y98&gt;S$195,0,IF('Indicator Data'!Y98&lt;S$194,10,(S$195-'Indicator Data'!Y98)/(S$195-S$194)*10)),1))</f>
        <v>1.1000000000000001</v>
      </c>
      <c r="T95" s="97">
        <f>IF('Indicator Data'!Z98="No data","x",ROUND(IF('Indicator Data'!Z98&gt;T$195,0,IF('Indicator Data'!Z98&lt;T$194,10,(T$195-'Indicator Data'!Z98)/(T$195-T$194)*10)),1))</f>
        <v>1.5</v>
      </c>
      <c r="U95" s="97">
        <f>IF('Indicator Data'!AC98="No data","x",ROUND(IF('Indicator Data'!AC98&gt;U$195,0,IF('Indicator Data'!AC98&lt;U$194,10,(U$195-'Indicator Data'!AC98)/(U$195-U$194)*10)),1))</f>
        <v>5.3</v>
      </c>
      <c r="V95" s="97">
        <f>IF('Indicator Data'!AD98="No data","x",ROUND(IF('Indicator Data'!AD98&gt;V$195,10,IF('Indicator Data'!AD98&lt;V$194,0,10-(V$195-'Indicator Data'!AD98)/(V$195-V$194)*10)),1))</f>
        <v>0.2</v>
      </c>
      <c r="W95" s="98">
        <f t="shared" si="14"/>
        <v>2</v>
      </c>
      <c r="X95" s="99">
        <f t="shared" si="15"/>
        <v>1.4</v>
      </c>
      <c r="Y95" s="183"/>
    </row>
    <row r="96" spans="1:25" s="4" customFormat="1" x14ac:dyDescent="0.25">
      <c r="A96" s="131" t="s">
        <v>174</v>
      </c>
      <c r="B96" s="51" t="s">
        <v>173</v>
      </c>
      <c r="C96" s="97">
        <f>IF('Indicator Data'!AR99="No data","x",ROUND(IF('Indicator Data'!AR99&gt;C$195,0,IF('Indicator Data'!AR99&lt;C$194,10,(C$195-'Indicator Data'!AR99)/(C$195-C$194)*10)),1))</f>
        <v>4.7</v>
      </c>
      <c r="D96" s="98">
        <f t="shared" si="8"/>
        <v>4.7</v>
      </c>
      <c r="E96" s="97">
        <f>IF('Indicator Data'!AT99="No data","x",ROUND(IF('Indicator Data'!AT99&gt;E$195,0,IF('Indicator Data'!AT99&lt;E$194,10,(E$195-'Indicator Data'!AT99)/(E$195-E$194)*10)),1))</f>
        <v>7.2</v>
      </c>
      <c r="F96" s="97">
        <f>IF('Indicator Data'!AS99="No data","x",ROUND(IF('Indicator Data'!AS99&gt;F$195,0,IF('Indicator Data'!AS99&lt;F$194,10,(F$195-'Indicator Data'!AS99)/(F$195-F$194)*10)),1))</f>
        <v>6.1</v>
      </c>
      <c r="G96" s="98">
        <f t="shared" si="9"/>
        <v>6.7</v>
      </c>
      <c r="H96" s="99">
        <f t="shared" si="10"/>
        <v>5.7</v>
      </c>
      <c r="I96" s="97">
        <f>IF('Indicator Data'!AV99="No data","x",ROUND(IF('Indicator Data'!AV99^2&gt;I$195,0,IF('Indicator Data'!AV99^2&lt;I$194,10,(I$195-'Indicator Data'!AV99^2)/(I$195-I$194)*10)),1))</f>
        <v>1.3</v>
      </c>
      <c r="J96" s="97">
        <f>IF(OR('Indicator Data'!AU99=0,'Indicator Data'!AU99="No data"),"x",ROUND(IF('Indicator Data'!AU99&gt;J$195,0,IF('Indicator Data'!AU99&lt;J$194,10,(J$195-'Indicator Data'!AU99)/(J$195-J$194)*10)),1))</f>
        <v>0</v>
      </c>
      <c r="K96" s="97">
        <f>IF('Indicator Data'!AW99="No data","x",ROUND(IF('Indicator Data'!AW99&gt;K$195,0,IF('Indicator Data'!AW99&lt;K$194,10,(K$195-'Indicator Data'!AW99)/(K$195-K$194)*10)),1))</f>
        <v>2.6</v>
      </c>
      <c r="L96" s="97">
        <f>IF('Indicator Data'!AX99="No data","x",ROUND(IF('Indicator Data'!AX99&gt;L$195,0,IF('Indicator Data'!AX99&lt;L$194,10,(L$195-'Indicator Data'!AX99)/(L$195-L$194)*10)),1))</f>
        <v>5.3</v>
      </c>
      <c r="M96" s="98">
        <f t="shared" si="11"/>
        <v>2.2999999999999998</v>
      </c>
      <c r="N96" s="148">
        <f>IF('Indicator Data'!AY99="No data","x",'Indicator Data'!AY99/'Indicator Data'!BE99*100)</f>
        <v>107.5268817204301</v>
      </c>
      <c r="O96" s="97">
        <f t="shared" si="12"/>
        <v>0</v>
      </c>
      <c r="P96" s="97">
        <f>IF('Indicator Data'!AZ99="No data","x",ROUND(IF('Indicator Data'!AZ99&gt;P$195,0,IF('Indicator Data'!AZ99&lt;P$194,10,(P$195-'Indicator Data'!AZ99)/(P$195-P$194)*10)),1))</f>
        <v>2.1</v>
      </c>
      <c r="Q96" s="97">
        <f>IF('Indicator Data'!BA99="No data","x",ROUND(IF('Indicator Data'!BA99&gt;Q$195,0,IF('Indicator Data'!BA99&lt;Q$194,10,(Q$195-'Indicator Data'!BA99)/(Q$195-Q$194)*10)),1))</f>
        <v>0.2</v>
      </c>
      <c r="R96" s="98">
        <f t="shared" si="13"/>
        <v>0.8</v>
      </c>
      <c r="S96" s="97">
        <f>IF('Indicator Data'!Y99="No data","x",ROUND(IF('Indicator Data'!Y99&gt;S$195,0,IF('Indicator Data'!Y99&lt;S$194,10,(S$195-'Indicator Data'!Y99)/(S$195-S$194)*10)),1))</f>
        <v>2</v>
      </c>
      <c r="T96" s="97">
        <f>IF('Indicator Data'!Z99="No data","x",ROUND(IF('Indicator Data'!Z99&gt;T$195,0,IF('Indicator Data'!Z99&lt;T$194,10,(T$195-'Indicator Data'!Z99)/(T$195-T$194)*10)),1))</f>
        <v>5.0999999999999996</v>
      </c>
      <c r="U96" s="97">
        <f>IF('Indicator Data'!AC99="No data","x",ROUND(IF('Indicator Data'!AC99&gt;U$195,0,IF('Indicator Data'!AC99&lt;U$194,10,(U$195-'Indicator Data'!AC99)/(U$195-U$194)*10)),1))</f>
        <v>6.4</v>
      </c>
      <c r="V96" s="97">
        <f>IF('Indicator Data'!AD99="No data","x",ROUND(IF('Indicator Data'!AD99&gt;V$195,10,IF('Indicator Data'!AD99&lt;V$194,0,10-(V$195-'Indicator Data'!AD99)/(V$195-V$194)*10)),1))</f>
        <v>0.2</v>
      </c>
      <c r="W96" s="98">
        <f t="shared" si="14"/>
        <v>3.4</v>
      </c>
      <c r="X96" s="99">
        <f t="shared" si="15"/>
        <v>2.2000000000000002</v>
      </c>
      <c r="Y96" s="183"/>
    </row>
    <row r="97" spans="1:25" s="4" customFormat="1" x14ac:dyDescent="0.25">
      <c r="A97" s="131" t="s">
        <v>176</v>
      </c>
      <c r="B97" s="51" t="s">
        <v>175</v>
      </c>
      <c r="C97" s="97">
        <f>IF('Indicator Data'!AR100="No data","x",ROUND(IF('Indicator Data'!AR100&gt;C$195,0,IF('Indicator Data'!AR100&lt;C$194,10,(C$195-'Indicator Data'!AR100)/(C$195-C$194)*10)),1))</f>
        <v>8.4</v>
      </c>
      <c r="D97" s="98">
        <f t="shared" si="8"/>
        <v>8.4</v>
      </c>
      <c r="E97" s="97">
        <f>IF('Indicator Data'!AT100="No data","x",ROUND(IF('Indicator Data'!AT100&gt;E$195,0,IF('Indicator Data'!AT100&lt;E$194,10,(E$195-'Indicator Data'!AT100)/(E$195-E$194)*10)),1))</f>
        <v>5.8</v>
      </c>
      <c r="F97" s="97">
        <f>IF('Indicator Data'!AS100="No data","x",ROUND(IF('Indicator Data'!AS100&gt;F$195,0,IF('Indicator Data'!AS100&lt;F$194,10,(F$195-'Indicator Data'!AS100)/(F$195-F$194)*10)),1))</f>
        <v>6.6</v>
      </c>
      <c r="G97" s="98">
        <f t="shared" si="9"/>
        <v>6.2</v>
      </c>
      <c r="H97" s="99">
        <f t="shared" si="10"/>
        <v>7.3</v>
      </c>
      <c r="I97" s="97">
        <f>IF('Indicator Data'!AV100="No data","x",ROUND(IF('Indicator Data'!AV100^2&gt;I$195,0,IF('Indicator Data'!AV100^2&lt;I$194,10,(I$195-'Indicator Data'!AV100^2)/(I$195-I$194)*10)),1))</f>
        <v>4.0999999999999996</v>
      </c>
      <c r="J97" s="97">
        <f>IF(OR('Indicator Data'!AU100=0,'Indicator Data'!AU100="No data"),"x",ROUND(IF('Indicator Data'!AU100&gt;J$195,0,IF('Indicator Data'!AU100&lt;J$194,10,(J$195-'Indicator Data'!AU100)/(J$195-J$194)*10)),1))</f>
        <v>7</v>
      </c>
      <c r="K97" s="97">
        <f>IF('Indicator Data'!AW100="No data","x",ROUND(IF('Indicator Data'!AW100&gt;K$195,0,IF('Indicator Data'!AW100&lt;K$194,10,(K$195-'Indicator Data'!AW100)/(K$195-K$194)*10)),1))</f>
        <v>8.4</v>
      </c>
      <c r="L97" s="97">
        <f>IF('Indicator Data'!AX100="No data","x",ROUND(IF('Indicator Data'!AX100&gt;L$195,0,IF('Indicator Data'!AX100&lt;L$194,10,(L$195-'Indicator Data'!AX100)/(L$195-L$194)*10)),1))</f>
        <v>4.8</v>
      </c>
      <c r="M97" s="98">
        <f t="shared" si="11"/>
        <v>6.1</v>
      </c>
      <c r="N97" s="148">
        <f>IF('Indicator Data'!AY100="No data","x",'Indicator Data'!AY100/'Indicator Data'!BE100*100)</f>
        <v>18.115942028985508</v>
      </c>
      <c r="O97" s="97">
        <f t="shared" si="12"/>
        <v>8.3000000000000007</v>
      </c>
      <c r="P97" s="97">
        <f>IF('Indicator Data'!AZ100="No data","x",ROUND(IF('Indicator Data'!AZ100&gt;P$195,0,IF('Indicator Data'!AZ100&lt;P$194,10,(P$195-'Indicator Data'!AZ100)/(P$195-P$194)*10)),1))</f>
        <v>7.7</v>
      </c>
      <c r="Q97" s="97">
        <f>IF('Indicator Data'!BA100="No data","x",ROUND(IF('Indicator Data'!BA100&gt;Q$195,0,IF('Indicator Data'!BA100&lt;Q$194,10,(Q$195-'Indicator Data'!BA100)/(Q$195-Q$194)*10)),1))</f>
        <v>3.6</v>
      </c>
      <c r="R97" s="98">
        <f t="shared" si="13"/>
        <v>6.5</v>
      </c>
      <c r="S97" s="97" t="str">
        <f>IF('Indicator Data'!Y100="No data","x",ROUND(IF('Indicator Data'!Y100&gt;S$195,0,IF('Indicator Data'!Y100&lt;S$194,10,(S$195-'Indicator Data'!Y100)/(S$195-S$194)*10)),1))</f>
        <v>x</v>
      </c>
      <c r="T97" s="97">
        <f>IF('Indicator Data'!Z100="No data","x",ROUND(IF('Indicator Data'!Z100&gt;T$195,0,IF('Indicator Data'!Z100&lt;T$194,10,(T$195-'Indicator Data'!Z100)/(T$195-T$194)*10)),1))</f>
        <v>2.2999999999999998</v>
      </c>
      <c r="U97" s="97">
        <f>IF('Indicator Data'!AC100="No data","x",ROUND(IF('Indicator Data'!AC100&gt;U$195,0,IF('Indicator Data'!AC100&lt;U$194,10,(U$195-'Indicator Data'!AC100)/(U$195-U$194)*10)),1))</f>
        <v>9.3000000000000007</v>
      </c>
      <c r="V97" s="97">
        <f>IF('Indicator Data'!AD100="No data","x",ROUND(IF('Indicator Data'!AD100&gt;V$195,10,IF('Indicator Data'!AD100&lt;V$194,0,10-(V$195-'Indicator Data'!AD100)/(V$195-V$194)*10)),1))</f>
        <v>5.4</v>
      </c>
      <c r="W97" s="98">
        <f t="shared" si="14"/>
        <v>5.7</v>
      </c>
      <c r="X97" s="99">
        <f t="shared" si="15"/>
        <v>6.1</v>
      </c>
      <c r="Y97" s="183"/>
    </row>
    <row r="98" spans="1:25" s="4" customFormat="1" x14ac:dyDescent="0.25">
      <c r="A98" s="131" t="s">
        <v>178</v>
      </c>
      <c r="B98" s="51" t="s">
        <v>177</v>
      </c>
      <c r="C98" s="97" t="str">
        <f>IF('Indicator Data'!AR101="No data","x",ROUND(IF('Indicator Data'!AR101&gt;C$195,0,IF('Indicator Data'!AR101&lt;C$194,10,(C$195-'Indicator Data'!AR101)/(C$195-C$194)*10)),1))</f>
        <v>x</v>
      </c>
      <c r="D98" s="98" t="str">
        <f t="shared" si="8"/>
        <v>x</v>
      </c>
      <c r="E98" s="97">
        <f>IF('Indicator Data'!AT101="No data","x",ROUND(IF('Indicator Data'!AT101&gt;E$195,0,IF('Indicator Data'!AT101&lt;E$194,10,(E$195-'Indicator Data'!AT101)/(E$195-E$194)*10)),1))</f>
        <v>6.9</v>
      </c>
      <c r="F98" s="97">
        <f>IF('Indicator Data'!AS101="No data","x",ROUND(IF('Indicator Data'!AS101&gt;F$195,0,IF('Indicator Data'!AS101&lt;F$194,10,(F$195-'Indicator Data'!AS101)/(F$195-F$194)*10)),1))</f>
        <v>7.6</v>
      </c>
      <c r="G98" s="98">
        <f t="shared" si="9"/>
        <v>7.3</v>
      </c>
      <c r="H98" s="99">
        <f t="shared" si="10"/>
        <v>7.3</v>
      </c>
      <c r="I98" s="97">
        <f>IF('Indicator Data'!AV101="No data","x",ROUND(IF('Indicator Data'!AV101^2&gt;I$195,0,IF('Indicator Data'!AV101^2&lt;I$194,10,(I$195-'Indicator Data'!AV101^2)/(I$195-I$194)*10)),1))</f>
        <v>8.5</v>
      </c>
      <c r="J98" s="97">
        <f>IF(OR('Indicator Data'!AU101=0,'Indicator Data'!AU101="No data"),"x",ROUND(IF('Indicator Data'!AU101&gt;J$195,0,IF('Indicator Data'!AU101&lt;J$194,10,(J$195-'Indicator Data'!AU101)/(J$195-J$194)*10)),1))</f>
        <v>8</v>
      </c>
      <c r="K98" s="97">
        <f>IF('Indicator Data'!AW101="No data","x",ROUND(IF('Indicator Data'!AW101&gt;K$195,0,IF('Indicator Data'!AW101&lt;K$194,10,(K$195-'Indicator Data'!AW101)/(K$195-K$194)*10)),1))</f>
        <v>9.4</v>
      </c>
      <c r="L98" s="97">
        <f>IF('Indicator Data'!AX101="No data","x",ROUND(IF('Indicator Data'!AX101&gt;L$195,0,IF('Indicator Data'!AX101&lt;L$194,10,(L$195-'Indicator Data'!AX101)/(L$195-L$194)*10)),1))</f>
        <v>6</v>
      </c>
      <c r="M98" s="98">
        <f t="shared" si="11"/>
        <v>8</v>
      </c>
      <c r="N98" s="148">
        <f>IF('Indicator Data'!AY101="No data","x",'Indicator Data'!AY101/'Indicator Data'!BE101*100)</f>
        <v>9.0323920265780728</v>
      </c>
      <c r="O98" s="97">
        <f t="shared" si="12"/>
        <v>9.1999999999999993</v>
      </c>
      <c r="P98" s="97">
        <f>IF('Indicator Data'!AZ101="No data","x",ROUND(IF('Indicator Data'!AZ101&gt;P$195,0,IF('Indicator Data'!AZ101&lt;P$194,10,(P$195-'Indicator Data'!AZ101)/(P$195-P$194)*10)),1))</f>
        <v>9.1999999999999993</v>
      </c>
      <c r="Q98" s="97">
        <f>IF('Indicator Data'!BA101="No data","x",ROUND(IF('Indicator Data'!BA101&gt;Q$195,0,IF('Indicator Data'!BA101&lt;Q$194,10,(Q$195-'Indicator Data'!BA101)/(Q$195-Q$194)*10)),1))</f>
        <v>4.9000000000000004</v>
      </c>
      <c r="R98" s="98">
        <f t="shared" si="13"/>
        <v>7.8</v>
      </c>
      <c r="S98" s="97">
        <f>IF('Indicator Data'!Y101="No data","x",ROUND(IF('Indicator Data'!Y101&gt;S$195,0,IF('Indicator Data'!Y101&lt;S$194,10,(S$195-'Indicator Data'!Y101)/(S$195-S$194)*10)),1))</f>
        <v>10</v>
      </c>
      <c r="T98" s="97">
        <f>IF('Indicator Data'!Z101="No data","x",ROUND(IF('Indicator Data'!Z101&gt;T$195,0,IF('Indicator Data'!Z101&lt;T$194,10,(T$195-'Indicator Data'!Z101)/(T$195-T$194)*10)),1))</f>
        <v>4.9000000000000004</v>
      </c>
      <c r="U98" s="97">
        <f>IF('Indicator Data'!AC101="No data","x",ROUND(IF('Indicator Data'!AC101&gt;U$195,0,IF('Indicator Data'!AC101&lt;U$194,10,(U$195-'Indicator Data'!AC101)/(U$195-U$194)*10)),1))</f>
        <v>9.6999999999999993</v>
      </c>
      <c r="V98" s="97">
        <f>IF('Indicator Data'!AD101="No data","x",ROUND(IF('Indicator Data'!AD101&gt;V$195,10,IF('Indicator Data'!AD101&lt;V$194,0,10-(V$195-'Indicator Data'!AD101)/(V$195-V$194)*10)),1))</f>
        <v>8.1</v>
      </c>
      <c r="W98" s="98">
        <f t="shared" si="14"/>
        <v>8.1999999999999993</v>
      </c>
      <c r="X98" s="99">
        <f t="shared" si="15"/>
        <v>8</v>
      </c>
      <c r="Y98" s="183"/>
    </row>
    <row r="99" spans="1:25" s="4" customFormat="1" x14ac:dyDescent="0.25">
      <c r="A99" s="131" t="s">
        <v>180</v>
      </c>
      <c r="B99" s="51" t="s">
        <v>179</v>
      </c>
      <c r="C99" s="97" t="str">
        <f>IF('Indicator Data'!AR102="No data","x",ROUND(IF('Indicator Data'!AR102&gt;C$195,0,IF('Indicator Data'!AR102&lt;C$194,10,(C$195-'Indicator Data'!AR102)/(C$195-C$194)*10)),1))</f>
        <v>x</v>
      </c>
      <c r="D99" s="98" t="str">
        <f t="shared" si="8"/>
        <v>x</v>
      </c>
      <c r="E99" s="97">
        <f>IF('Indicator Data'!AT102="No data","x",ROUND(IF('Indicator Data'!AT102&gt;E$195,0,IF('Indicator Data'!AT102&lt;E$194,10,(E$195-'Indicator Data'!AT102)/(E$195-E$194)*10)),1))</f>
        <v>8.3000000000000007</v>
      </c>
      <c r="F99" s="97">
        <f>IF('Indicator Data'!AS102="No data","x",ROUND(IF('Indicator Data'!AS102&gt;F$195,0,IF('Indicator Data'!AS102&lt;F$194,10,(F$195-'Indicator Data'!AS102)/(F$195-F$194)*10)),1))</f>
        <v>8.8000000000000007</v>
      </c>
      <c r="G99" s="98">
        <f t="shared" si="9"/>
        <v>8.6</v>
      </c>
      <c r="H99" s="99">
        <f t="shared" si="10"/>
        <v>8.6</v>
      </c>
      <c r="I99" s="97">
        <f>IF('Indicator Data'!AV102="No data","x",ROUND(IF('Indicator Data'!AV102^2&gt;I$195,0,IF('Indicator Data'!AV102^2&lt;I$194,10,(I$195-'Indicator Data'!AV102^2)/(I$195-I$194)*10)),1))</f>
        <v>1.8</v>
      </c>
      <c r="J99" s="97">
        <f>IF(OR('Indicator Data'!AU102=0,'Indicator Data'!AU102="No data"),"x",ROUND(IF('Indicator Data'!AU102&gt;J$195,0,IF('Indicator Data'!AU102&lt;J$194,10,(J$195-'Indicator Data'!AU102)/(J$195-J$194)*10)),1))</f>
        <v>0.1</v>
      </c>
      <c r="K99" s="97">
        <f>IF('Indicator Data'!AW102="No data","x",ROUND(IF('Indicator Data'!AW102&gt;K$195,0,IF('Indicator Data'!AW102&lt;K$194,10,(K$195-'Indicator Data'!AW102)/(K$195-K$194)*10)),1))</f>
        <v>8.1</v>
      </c>
      <c r="L99" s="97">
        <f>IF('Indicator Data'!AX102="No data","x",ROUND(IF('Indicator Data'!AX102&gt;L$195,0,IF('Indicator Data'!AX102&lt;L$194,10,(L$195-'Indicator Data'!AX102)/(L$195-L$194)*10)),1))</f>
        <v>4.0999999999999996</v>
      </c>
      <c r="M99" s="98">
        <f t="shared" si="11"/>
        <v>3.5</v>
      </c>
      <c r="N99" s="148">
        <f>IF('Indicator Data'!AY102="No data","x",'Indicator Data'!AY102/'Indicator Data'!BE102*100)</f>
        <v>3.5236482262409496</v>
      </c>
      <c r="O99" s="97">
        <f t="shared" si="12"/>
        <v>9.6999999999999993</v>
      </c>
      <c r="P99" s="97">
        <f>IF('Indicator Data'!AZ102="No data","x",ROUND(IF('Indicator Data'!AZ102&gt;P$195,0,IF('Indicator Data'!AZ102&lt;P$194,10,(P$195-'Indicator Data'!AZ102)/(P$195-P$194)*10)),1))</f>
        <v>0.4</v>
      </c>
      <c r="Q99" s="97" t="str">
        <f>IF('Indicator Data'!BA102="No data","x",ROUND(IF('Indicator Data'!BA102&gt;Q$195,0,IF('Indicator Data'!BA102&lt;Q$194,10,(Q$195-'Indicator Data'!BA102)/(Q$195-Q$194)*10)),1))</f>
        <v>x</v>
      </c>
      <c r="R99" s="98">
        <f t="shared" si="13"/>
        <v>5.0999999999999996</v>
      </c>
      <c r="S99" s="97">
        <f>IF('Indicator Data'!Y102="No data","x",ROUND(IF('Indicator Data'!Y102&gt;S$195,0,IF('Indicator Data'!Y102&lt;S$194,10,(S$195-'Indicator Data'!Y102)/(S$195-S$194)*10)),1))</f>
        <v>5.3</v>
      </c>
      <c r="T99" s="97">
        <f>IF('Indicator Data'!Z102="No data","x",ROUND(IF('Indicator Data'!Z102&gt;T$195,0,IF('Indicator Data'!Z102&lt;T$194,10,(T$195-'Indicator Data'!Z102)/(T$195-T$194)*10)),1))</f>
        <v>0.5</v>
      </c>
      <c r="U99" s="97">
        <f>IF('Indicator Data'!AC102="No data","x",ROUND(IF('Indicator Data'!AC102&gt;U$195,0,IF('Indicator Data'!AC102&lt;U$194,10,(U$195-'Indicator Data'!AC102)/(U$195-U$194)*10)),1))</f>
        <v>8</v>
      </c>
      <c r="V99" s="97">
        <f>IF('Indicator Data'!AD102="No data","x",ROUND(IF('Indicator Data'!AD102&gt;V$195,10,IF('Indicator Data'!AD102&lt;V$194,0,10-(V$195-'Indicator Data'!AD102)/(V$195-V$194)*10)),1))</f>
        <v>0.1</v>
      </c>
      <c r="W99" s="98">
        <f t="shared" si="14"/>
        <v>3.5</v>
      </c>
      <c r="X99" s="99">
        <f t="shared" si="15"/>
        <v>4</v>
      </c>
      <c r="Y99" s="183"/>
    </row>
    <row r="100" spans="1:25" s="4" customFormat="1" x14ac:dyDescent="0.25">
      <c r="A100" s="131" t="s">
        <v>182</v>
      </c>
      <c r="B100" s="51" t="s">
        <v>181</v>
      </c>
      <c r="C100" s="97" t="str">
        <f>IF('Indicator Data'!AR103="No data","x",ROUND(IF('Indicator Data'!AR103&gt;C$195,0,IF('Indicator Data'!AR103&lt;C$194,10,(C$195-'Indicator Data'!AR103)/(C$195-C$194)*10)),1))</f>
        <v>x</v>
      </c>
      <c r="D100" s="98" t="str">
        <f t="shared" si="8"/>
        <v>x</v>
      </c>
      <c r="E100" s="97" t="str">
        <f>IF('Indicator Data'!AT103="No data","x",ROUND(IF('Indicator Data'!AT103&gt;E$195,0,IF('Indicator Data'!AT103&lt;E$194,10,(E$195-'Indicator Data'!AT103)/(E$195-E$194)*10)),1))</f>
        <v>x</v>
      </c>
      <c r="F100" s="97">
        <f>IF('Indicator Data'!AS103="No data","x",ROUND(IF('Indicator Data'!AS103&gt;F$195,0,IF('Indicator Data'!AS103&lt;F$194,10,(F$195-'Indicator Data'!AS103)/(F$195-F$194)*10)),1))</f>
        <v>1.6</v>
      </c>
      <c r="G100" s="98">
        <f t="shared" si="9"/>
        <v>1.6</v>
      </c>
      <c r="H100" s="99">
        <f t="shared" si="10"/>
        <v>1.6</v>
      </c>
      <c r="I100" s="97" t="str">
        <f>IF('Indicator Data'!AV103="No data","x",ROUND(IF('Indicator Data'!AV103^2&gt;I$195,0,IF('Indicator Data'!AV103^2&lt;I$194,10,(I$195-'Indicator Data'!AV103^2)/(I$195-I$194)*10)),1))</f>
        <v>x</v>
      </c>
      <c r="J100" s="97">
        <f>IF(OR('Indicator Data'!AU103=0,'Indicator Data'!AU103="No data"),"x",ROUND(IF('Indicator Data'!AU103&gt;J$195,0,IF('Indicator Data'!AU103&lt;J$194,10,(J$195-'Indicator Data'!AU103)/(J$195-J$194)*10)),1))</f>
        <v>0</v>
      </c>
      <c r="K100" s="97">
        <f>IF('Indicator Data'!AW103="No data","x",ROUND(IF('Indicator Data'!AW103&gt;K$195,0,IF('Indicator Data'!AW103&lt;K$194,10,(K$195-'Indicator Data'!AW103)/(K$195-K$194)*10)),1))</f>
        <v>0.3</v>
      </c>
      <c r="L100" s="97">
        <f>IF('Indicator Data'!AX103="No data","x",ROUND(IF('Indicator Data'!AX103&gt;L$195,0,IF('Indicator Data'!AX103&lt;L$194,10,(L$195-'Indicator Data'!AX103)/(L$195-L$194)*10)),1))</f>
        <v>4.3</v>
      </c>
      <c r="M100" s="98">
        <f t="shared" si="11"/>
        <v>1.5</v>
      </c>
      <c r="N100" s="148">
        <f>IF('Indicator Data'!AY103="No data","x",'Indicator Data'!AY103/'Indicator Data'!BE103*100)</f>
        <v>687.5</v>
      </c>
      <c r="O100" s="97">
        <f t="shared" si="12"/>
        <v>0</v>
      </c>
      <c r="P100" s="97" t="str">
        <f>IF('Indicator Data'!AZ103="No data","x",ROUND(IF('Indicator Data'!AZ103&gt;P$195,0,IF('Indicator Data'!AZ103&lt;P$194,10,(P$195-'Indicator Data'!AZ103)/(P$195-P$194)*10)),1))</f>
        <v>x</v>
      </c>
      <c r="Q100" s="97" t="str">
        <f>IF('Indicator Data'!BA103="No data","x",ROUND(IF('Indicator Data'!BA103&gt;Q$195,0,IF('Indicator Data'!BA103&lt;Q$194,10,(Q$195-'Indicator Data'!BA103)/(Q$195-Q$194)*10)),1))</f>
        <v>x</v>
      </c>
      <c r="R100" s="98">
        <f t="shared" si="13"/>
        <v>0</v>
      </c>
      <c r="S100" s="97" t="str">
        <f>IF('Indicator Data'!Y103="No data","x",ROUND(IF('Indicator Data'!Y103&gt;S$195,0,IF('Indicator Data'!Y103&lt;S$194,10,(S$195-'Indicator Data'!Y103)/(S$195-S$194)*10)),1))</f>
        <v>x</v>
      </c>
      <c r="T100" s="97" t="str">
        <f>IF('Indicator Data'!Z103="No data","x",ROUND(IF('Indicator Data'!Z103&gt;T$195,0,IF('Indicator Data'!Z103&lt;T$194,10,(T$195-'Indicator Data'!Z103)/(T$195-T$194)*10)),1))</f>
        <v>x</v>
      </c>
      <c r="U100" s="97" t="str">
        <f>IF('Indicator Data'!AC103="No data","x",ROUND(IF('Indicator Data'!AC103&gt;U$195,0,IF('Indicator Data'!AC103&lt;U$194,10,(U$195-'Indicator Data'!AC103)/(U$195-U$194)*10)),1))</f>
        <v>x</v>
      </c>
      <c r="V100" s="97" t="str">
        <f>IF('Indicator Data'!AD103="No data","x",ROUND(IF('Indicator Data'!AD103&gt;V$195,10,IF('Indicator Data'!AD103&lt;V$194,0,10-(V$195-'Indicator Data'!AD103)/(V$195-V$194)*10)),1))</f>
        <v>x</v>
      </c>
      <c r="W100" s="98" t="str">
        <f t="shared" si="14"/>
        <v>x</v>
      </c>
      <c r="X100" s="99">
        <f t="shared" si="15"/>
        <v>0.8</v>
      </c>
      <c r="Y100" s="183"/>
    </row>
    <row r="101" spans="1:25" s="4" customFormat="1" x14ac:dyDescent="0.25">
      <c r="A101" s="131" t="s">
        <v>184</v>
      </c>
      <c r="B101" s="51" t="s">
        <v>183</v>
      </c>
      <c r="C101" s="97" t="str">
        <f>IF('Indicator Data'!AR104="No data","x",ROUND(IF('Indicator Data'!AR104&gt;C$195,0,IF('Indicator Data'!AR104&lt;C$194,10,(C$195-'Indicator Data'!AR104)/(C$195-C$194)*10)),1))</f>
        <v>x</v>
      </c>
      <c r="D101" s="98" t="str">
        <f t="shared" si="8"/>
        <v>x</v>
      </c>
      <c r="E101" s="97">
        <f>IF('Indicator Data'!AT104="No data","x",ROUND(IF('Indicator Data'!AT104&gt;E$195,0,IF('Indicator Data'!AT104&lt;E$194,10,(E$195-'Indicator Data'!AT104)/(E$195-E$194)*10)),1))</f>
        <v>4.0999999999999996</v>
      </c>
      <c r="F101" s="97">
        <f>IF('Indicator Data'!AS104="No data","x",ROUND(IF('Indicator Data'!AS104&gt;F$195,0,IF('Indicator Data'!AS104&lt;F$194,10,(F$195-'Indicator Data'!AS104)/(F$195-F$194)*10)),1))</f>
        <v>2.8</v>
      </c>
      <c r="G101" s="98">
        <f t="shared" si="9"/>
        <v>3.5</v>
      </c>
      <c r="H101" s="99">
        <f t="shared" si="10"/>
        <v>3.5</v>
      </c>
      <c r="I101" s="97">
        <f>IF('Indicator Data'!AV104="No data","x",ROUND(IF('Indicator Data'!AV104^2&gt;I$195,0,IF('Indicator Data'!AV104^2&lt;I$194,10,(I$195-'Indicator Data'!AV104^2)/(I$195-I$194)*10)),1))</f>
        <v>0</v>
      </c>
      <c r="J101" s="97">
        <f>IF(OR('Indicator Data'!AU104=0,'Indicator Data'!AU104="No data"),"x",ROUND(IF('Indicator Data'!AU104&gt;J$195,0,IF('Indicator Data'!AU104&lt;J$194,10,(J$195-'Indicator Data'!AU104)/(J$195-J$194)*10)),1))</f>
        <v>0</v>
      </c>
      <c r="K101" s="97">
        <f>IF('Indicator Data'!AW104="No data","x",ROUND(IF('Indicator Data'!AW104&gt;K$195,0,IF('Indicator Data'!AW104&lt;K$194,10,(K$195-'Indicator Data'!AW104)/(K$195-K$194)*10)),1))</f>
        <v>2.9</v>
      </c>
      <c r="L101" s="97">
        <f>IF('Indicator Data'!AX104="No data","x",ROUND(IF('Indicator Data'!AX104&gt;L$195,0,IF('Indicator Data'!AX104&lt;L$194,10,(L$195-'Indicator Data'!AX104)/(L$195-L$194)*10)),1))</f>
        <v>3</v>
      </c>
      <c r="M101" s="98">
        <f t="shared" si="11"/>
        <v>1.5</v>
      </c>
      <c r="N101" s="148">
        <f>IF('Indicator Data'!AY104="No data","x",'Indicator Data'!AY104/'Indicator Data'!BE104*100)</f>
        <v>140.40910106264158</v>
      </c>
      <c r="O101" s="97">
        <f t="shared" si="12"/>
        <v>0</v>
      </c>
      <c r="P101" s="97">
        <f>IF('Indicator Data'!AZ104="No data","x",ROUND(IF('Indicator Data'!AZ104&gt;P$195,0,IF('Indicator Data'!AZ104&lt;P$194,10,(P$195-'Indicator Data'!AZ104)/(P$195-P$194)*10)),1))</f>
        <v>0.8</v>
      </c>
      <c r="Q101" s="97">
        <f>IF('Indicator Data'!BA104="No data","x",ROUND(IF('Indicator Data'!BA104&gt;Q$195,0,IF('Indicator Data'!BA104&lt;Q$194,10,(Q$195-'Indicator Data'!BA104)/(Q$195-Q$194)*10)),1))</f>
        <v>0.7</v>
      </c>
      <c r="R101" s="98">
        <f t="shared" si="13"/>
        <v>0.5</v>
      </c>
      <c r="S101" s="97">
        <f>IF('Indicator Data'!Y104="No data","x",ROUND(IF('Indicator Data'!Y104&gt;S$195,0,IF('Indicator Data'!Y104&lt;S$194,10,(S$195-'Indicator Data'!Y104)/(S$195-S$194)*10)),1))</f>
        <v>0</v>
      </c>
      <c r="T101" s="97">
        <f>IF('Indicator Data'!Z104="No data","x",ROUND(IF('Indicator Data'!Z104&gt;T$195,0,IF('Indicator Data'!Z104&lt;T$194,10,(T$195-'Indicator Data'!Z104)/(T$195-T$194)*10)),1))</f>
        <v>1.3</v>
      </c>
      <c r="U101" s="97">
        <f>IF('Indicator Data'!AC104="No data","x",ROUND(IF('Indicator Data'!AC104&gt;U$195,0,IF('Indicator Data'!AC104&lt;U$194,10,(U$195-'Indicator Data'!AC104)/(U$195-U$194)*10)),1))</f>
        <v>3.8</v>
      </c>
      <c r="V101" s="97">
        <f>IF('Indicator Data'!AD104="No data","x",ROUND(IF('Indicator Data'!AD104&gt;V$195,10,IF('Indicator Data'!AD104&lt;V$194,0,10-(V$195-'Indicator Data'!AD104)/(V$195-V$194)*10)),1))</f>
        <v>0.1</v>
      </c>
      <c r="W101" s="98">
        <f t="shared" si="14"/>
        <v>1.3</v>
      </c>
      <c r="X101" s="99">
        <f t="shared" si="15"/>
        <v>1.1000000000000001</v>
      </c>
      <c r="Y101" s="183"/>
    </row>
    <row r="102" spans="1:25" s="4" customFormat="1" x14ac:dyDescent="0.25">
      <c r="A102" s="131" t="s">
        <v>186</v>
      </c>
      <c r="B102" s="51" t="s">
        <v>185</v>
      </c>
      <c r="C102" s="97" t="str">
        <f>IF('Indicator Data'!AR105="No data","x",ROUND(IF('Indicator Data'!AR105&gt;C$195,0,IF('Indicator Data'!AR105&lt;C$194,10,(C$195-'Indicator Data'!AR105)/(C$195-C$194)*10)),1))</f>
        <v>x</v>
      </c>
      <c r="D102" s="98" t="str">
        <f t="shared" si="8"/>
        <v>x</v>
      </c>
      <c r="E102" s="97">
        <f>IF('Indicator Data'!AT105="No data","x",ROUND(IF('Indicator Data'!AT105&gt;E$195,0,IF('Indicator Data'!AT105&lt;E$194,10,(E$195-'Indicator Data'!AT105)/(E$195-E$194)*10)),1))</f>
        <v>1.8</v>
      </c>
      <c r="F102" s="97">
        <f>IF('Indicator Data'!AS105="No data","x",ROUND(IF('Indicator Data'!AS105&gt;F$195,0,IF('Indicator Data'!AS105&lt;F$194,10,(F$195-'Indicator Data'!AS105)/(F$195-F$194)*10)),1))</f>
        <v>1.6</v>
      </c>
      <c r="G102" s="98">
        <f t="shared" si="9"/>
        <v>1.7</v>
      </c>
      <c r="H102" s="99">
        <f t="shared" si="10"/>
        <v>1.7</v>
      </c>
      <c r="I102" s="97" t="str">
        <f>IF('Indicator Data'!AV105="No data","x",ROUND(IF('Indicator Data'!AV105^2&gt;I$195,0,IF('Indicator Data'!AV105^2&lt;I$194,10,(I$195-'Indicator Data'!AV105^2)/(I$195-I$194)*10)),1))</f>
        <v>x</v>
      </c>
      <c r="J102" s="97">
        <f>IF(OR('Indicator Data'!AU105=0,'Indicator Data'!AU105="No data"),"x",ROUND(IF('Indicator Data'!AU105&gt;J$195,0,IF('Indicator Data'!AU105&lt;J$194,10,(J$195-'Indicator Data'!AU105)/(J$195-J$194)*10)),1))</f>
        <v>0</v>
      </c>
      <c r="K102" s="97">
        <f>IF('Indicator Data'!AW105="No data","x",ROUND(IF('Indicator Data'!AW105&gt;K$195,0,IF('Indicator Data'!AW105&lt;K$194,10,(K$195-'Indicator Data'!AW105)/(K$195-K$194)*10)),1))</f>
        <v>0.3</v>
      </c>
      <c r="L102" s="97">
        <f>IF('Indicator Data'!AX105="No data","x",ROUND(IF('Indicator Data'!AX105&gt;L$195,0,IF('Indicator Data'!AX105&lt;L$194,10,(L$195-'Indicator Data'!AX105)/(L$195-L$194)*10)),1))</f>
        <v>2.7</v>
      </c>
      <c r="M102" s="98">
        <f t="shared" si="11"/>
        <v>1</v>
      </c>
      <c r="N102" s="148">
        <f>IF('Indicator Data'!AY105="No data","x",'Indicator Data'!AY105/'Indicator Data'!BE105*100)</f>
        <v>540.54054054054052</v>
      </c>
      <c r="O102" s="97">
        <f t="shared" si="12"/>
        <v>0</v>
      </c>
      <c r="P102" s="97">
        <f>IF('Indicator Data'!AZ105="No data","x",ROUND(IF('Indicator Data'!AZ105&gt;P$195,0,IF('Indicator Data'!AZ105&lt;P$194,10,(P$195-'Indicator Data'!AZ105)/(P$195-P$194)*10)),1))</f>
        <v>0.3</v>
      </c>
      <c r="Q102" s="97">
        <f>IF('Indicator Data'!BA105="No data","x",ROUND(IF('Indicator Data'!BA105&gt;Q$195,0,IF('Indicator Data'!BA105&lt;Q$194,10,(Q$195-'Indicator Data'!BA105)/(Q$195-Q$194)*10)),1))</f>
        <v>0</v>
      </c>
      <c r="R102" s="98">
        <f t="shared" si="13"/>
        <v>0.1</v>
      </c>
      <c r="S102" s="97">
        <f>IF('Indicator Data'!Y105="No data","x",ROUND(IF('Indicator Data'!Y105&gt;S$195,0,IF('Indicator Data'!Y105&lt;S$194,10,(S$195-'Indicator Data'!Y105)/(S$195-S$194)*10)),1))</f>
        <v>2.7</v>
      </c>
      <c r="T102" s="97">
        <f>IF('Indicator Data'!Z105="No data","x",ROUND(IF('Indicator Data'!Z105&gt;T$195,0,IF('Indicator Data'!Z105&lt;T$194,10,(T$195-'Indicator Data'!Z105)/(T$195-T$194)*10)),1))</f>
        <v>0</v>
      </c>
      <c r="U102" s="97">
        <f>IF('Indicator Data'!AC105="No data","x",ROUND(IF('Indicator Data'!AC105&gt;U$195,0,IF('Indicator Data'!AC105&lt;U$194,10,(U$195-'Indicator Data'!AC105)/(U$195-U$194)*10)),1))</f>
        <v>0</v>
      </c>
      <c r="V102" s="97">
        <f>IF('Indicator Data'!AD105="No data","x",ROUND(IF('Indicator Data'!AD105&gt;V$195,10,IF('Indicator Data'!AD105&lt;V$194,0,10-(V$195-'Indicator Data'!AD105)/(V$195-V$194)*10)),1))</f>
        <v>0.1</v>
      </c>
      <c r="W102" s="98">
        <f t="shared" si="14"/>
        <v>0.7</v>
      </c>
      <c r="X102" s="99">
        <f t="shared" si="15"/>
        <v>0.6</v>
      </c>
      <c r="Y102" s="183"/>
    </row>
    <row r="103" spans="1:25" s="4" customFormat="1" x14ac:dyDescent="0.25">
      <c r="A103" s="131" t="s">
        <v>189</v>
      </c>
      <c r="B103" s="51" t="s">
        <v>188</v>
      </c>
      <c r="C103" s="97">
        <f>IF('Indicator Data'!AR106="No data","x",ROUND(IF('Indicator Data'!AR106&gt;C$195,0,IF('Indicator Data'!AR106&lt;C$194,10,(C$195-'Indicator Data'!AR106)/(C$195-C$194)*10)),1))</f>
        <v>4.7</v>
      </c>
      <c r="D103" s="98">
        <f t="shared" si="8"/>
        <v>4.7</v>
      </c>
      <c r="E103" s="97">
        <f>IF('Indicator Data'!AT106="No data","x",ROUND(IF('Indicator Data'!AT106&gt;E$195,0,IF('Indicator Data'!AT106&lt;E$194,10,(E$195-'Indicator Data'!AT106)/(E$195-E$194)*10)),1))</f>
        <v>7.6</v>
      </c>
      <c r="F103" s="97">
        <f>IF('Indicator Data'!AS106="No data","x",ROUND(IF('Indicator Data'!AS106&gt;F$195,0,IF('Indicator Data'!AS106&lt;F$194,10,(F$195-'Indicator Data'!AS106)/(F$195-F$194)*10)),1))</f>
        <v>7.3</v>
      </c>
      <c r="G103" s="98">
        <f t="shared" si="9"/>
        <v>7.5</v>
      </c>
      <c r="H103" s="99">
        <f t="shared" si="10"/>
        <v>6.1</v>
      </c>
      <c r="I103" s="97">
        <f>IF('Indicator Data'!AV106="No data","x",ROUND(IF('Indicator Data'!AV106^2&gt;I$195,0,IF('Indicator Data'!AV106^2&lt;I$194,10,(I$195-'Indicator Data'!AV106^2)/(I$195-I$194)*10)),1))</f>
        <v>6.4</v>
      </c>
      <c r="J103" s="97">
        <f>IF(OR('Indicator Data'!AU106=0,'Indicator Data'!AU106="No data"),"x",ROUND(IF('Indicator Data'!AU106&gt;J$195,0,IF('Indicator Data'!AU106&lt;J$194,10,(J$195-'Indicator Data'!AU106)/(J$195-J$194)*10)),1))</f>
        <v>7.7</v>
      </c>
      <c r="K103" s="97">
        <f>IF('Indicator Data'!AW106="No data","x",ROUND(IF('Indicator Data'!AW106&gt;K$195,0,IF('Indicator Data'!AW106&lt;K$194,10,(K$195-'Indicator Data'!AW106)/(K$195-K$194)*10)),1))</f>
        <v>9.6</v>
      </c>
      <c r="L103" s="97">
        <f>IF('Indicator Data'!AX106="No data","x",ROUND(IF('Indicator Data'!AX106&gt;L$195,0,IF('Indicator Data'!AX106&lt;L$194,10,(L$195-'Indicator Data'!AX106)/(L$195-L$194)*10)),1))</f>
        <v>8.1</v>
      </c>
      <c r="M103" s="98">
        <f t="shared" si="11"/>
        <v>8</v>
      </c>
      <c r="N103" s="148">
        <f>IF('Indicator Data'!AY106="No data","x",'Indicator Data'!AY106/'Indicator Data'!BE106*100)</f>
        <v>7.9100319840423703</v>
      </c>
      <c r="O103" s="97">
        <f t="shared" si="12"/>
        <v>9.3000000000000007</v>
      </c>
      <c r="P103" s="97">
        <f>IF('Indicator Data'!AZ106="No data","x",ROUND(IF('Indicator Data'!AZ106&gt;P$195,0,IF('Indicator Data'!AZ106&lt;P$194,10,(P$195-'Indicator Data'!AZ106)/(P$195-P$194)*10)),1))</f>
        <v>9.8000000000000007</v>
      </c>
      <c r="Q103" s="97">
        <f>IF('Indicator Data'!BA106="No data","x",ROUND(IF('Indicator Data'!BA106&gt;Q$195,0,IF('Indicator Data'!BA106&lt;Q$194,10,(Q$195-'Indicator Data'!BA106)/(Q$195-Q$194)*10)),1))</f>
        <v>9.6999999999999993</v>
      </c>
      <c r="R103" s="98">
        <f t="shared" si="13"/>
        <v>9.6</v>
      </c>
      <c r="S103" s="97">
        <f>IF('Indicator Data'!Y106="No data","x",ROUND(IF('Indicator Data'!Y106&gt;S$195,0,IF('Indicator Data'!Y106&lt;S$194,10,(S$195-'Indicator Data'!Y106)/(S$195-S$194)*10)),1))</f>
        <v>9.6</v>
      </c>
      <c r="T103" s="97">
        <f>IF('Indicator Data'!Z106="No data","x",ROUND(IF('Indicator Data'!Z106&gt;T$195,0,IF('Indicator Data'!Z106&lt;T$194,10,(T$195-'Indicator Data'!Z106)/(T$195-T$194)*10)),1))</f>
        <v>10</v>
      </c>
      <c r="U103" s="97">
        <f>IF('Indicator Data'!AC106="No data","x",ROUND(IF('Indicator Data'!AC106&gt;U$195,0,IF('Indicator Data'!AC106&lt;U$194,10,(U$195-'Indicator Data'!AC106)/(U$195-U$194)*10)),1))</f>
        <v>9.9</v>
      </c>
      <c r="V103" s="97">
        <f>IF('Indicator Data'!AD106="No data","x",ROUND(IF('Indicator Data'!AD106&gt;V$195,10,IF('Indicator Data'!AD106&lt;V$194,0,10-(V$195-'Indicator Data'!AD106)/(V$195-V$194)*10)),1))</f>
        <v>3.9</v>
      </c>
      <c r="W103" s="98">
        <f t="shared" si="14"/>
        <v>8.4</v>
      </c>
      <c r="X103" s="99">
        <f t="shared" si="15"/>
        <v>8.6999999999999993</v>
      </c>
      <c r="Y103" s="183"/>
    </row>
    <row r="104" spans="1:25" s="4" customFormat="1" x14ac:dyDescent="0.25">
      <c r="A104" s="131" t="s">
        <v>191</v>
      </c>
      <c r="B104" s="51" t="s">
        <v>190</v>
      </c>
      <c r="C104" s="97">
        <f>IF('Indicator Data'!AR107="No data","x",ROUND(IF('Indicator Data'!AR107&gt;C$195,0,IF('Indicator Data'!AR107&lt;C$194,10,(C$195-'Indicator Data'!AR107)/(C$195-C$194)*10)),1))</f>
        <v>4</v>
      </c>
      <c r="D104" s="98">
        <f t="shared" si="8"/>
        <v>4</v>
      </c>
      <c r="E104" s="97">
        <f>IF('Indicator Data'!AT107="No data","x",ROUND(IF('Indicator Data'!AT107&gt;E$195,0,IF('Indicator Data'!AT107&lt;E$194,10,(E$195-'Indicator Data'!AT107)/(E$195-E$194)*10)),1))</f>
        <v>6.9</v>
      </c>
      <c r="F104" s="97">
        <f>IF('Indicator Data'!AS107="No data","x",ROUND(IF('Indicator Data'!AS107&gt;F$195,0,IF('Indicator Data'!AS107&lt;F$194,10,(F$195-'Indicator Data'!AS107)/(F$195-F$194)*10)),1))</f>
        <v>6.5</v>
      </c>
      <c r="G104" s="98">
        <f t="shared" si="9"/>
        <v>6.7</v>
      </c>
      <c r="H104" s="99">
        <f t="shared" si="10"/>
        <v>5.4</v>
      </c>
      <c r="I104" s="97">
        <f>IF('Indicator Data'!AV107="No data","x",ROUND(IF('Indicator Data'!AV107^2&gt;I$195,0,IF('Indicator Data'!AV107^2&lt;I$194,10,(I$195-'Indicator Data'!AV107^2)/(I$195-I$194)*10)),1))</f>
        <v>6.2</v>
      </c>
      <c r="J104" s="97">
        <f>IF(OR('Indicator Data'!AU107=0,'Indicator Data'!AU107="No data"),"x",ROUND(IF('Indicator Data'!AU107&gt;J$195,0,IF('Indicator Data'!AU107&lt;J$194,10,(J$195-'Indicator Data'!AU107)/(J$195-J$194)*10)),1))</f>
        <v>8.9</v>
      </c>
      <c r="K104" s="97">
        <f>IF('Indicator Data'!AW107="No data","x",ROUND(IF('Indicator Data'!AW107&gt;K$195,0,IF('Indicator Data'!AW107&lt;K$194,10,(K$195-'Indicator Data'!AW107)/(K$195-K$194)*10)),1))</f>
        <v>9.1</v>
      </c>
      <c r="L104" s="97">
        <f>IF('Indicator Data'!AX107="No data","x",ROUND(IF('Indicator Data'!AX107&gt;L$195,0,IF('Indicator Data'!AX107&lt;L$194,10,(L$195-'Indicator Data'!AX107)/(L$195-L$194)*10)),1))</f>
        <v>8.1999999999999993</v>
      </c>
      <c r="M104" s="98">
        <f t="shared" si="11"/>
        <v>8.1</v>
      </c>
      <c r="N104" s="148">
        <f>IF('Indicator Data'!AY107="No data","x",'Indicator Data'!AY107/'Indicator Data'!BE107*100)</f>
        <v>19.092066185829445</v>
      </c>
      <c r="O104" s="97">
        <f t="shared" si="12"/>
        <v>8.1999999999999993</v>
      </c>
      <c r="P104" s="97">
        <f>IF('Indicator Data'!AZ107="No data","x",ROUND(IF('Indicator Data'!AZ107&gt;P$195,0,IF('Indicator Data'!AZ107&lt;P$194,10,(P$195-'Indicator Data'!AZ107)/(P$195-P$194)*10)),1))</f>
        <v>6.6</v>
      </c>
      <c r="Q104" s="97">
        <f>IF('Indicator Data'!BA107="No data","x",ROUND(IF('Indicator Data'!BA107&gt;Q$195,0,IF('Indicator Data'!BA107&lt;Q$194,10,(Q$195-'Indicator Data'!BA107)/(Q$195-Q$194)*10)),1))</f>
        <v>2</v>
      </c>
      <c r="R104" s="98">
        <f t="shared" si="13"/>
        <v>5.6</v>
      </c>
      <c r="S104" s="97">
        <f>IF('Indicator Data'!Y107="No data","x",ROUND(IF('Indicator Data'!Y107&gt;S$195,0,IF('Indicator Data'!Y107&lt;S$194,10,(S$195-'Indicator Data'!Y107)/(S$195-S$194)*10)),1))</f>
        <v>10</v>
      </c>
      <c r="T104" s="97">
        <f>IF('Indicator Data'!Z107="No data","x",ROUND(IF('Indicator Data'!Z107&gt;T$195,0,IF('Indicator Data'!Z107&lt;T$194,10,(T$195-'Indicator Data'!Z107)/(T$195-T$194)*10)),1))</f>
        <v>4.5999999999999996</v>
      </c>
      <c r="U104" s="97">
        <f>IF('Indicator Data'!AC107="No data","x",ROUND(IF('Indicator Data'!AC107&gt;U$195,0,IF('Indicator Data'!AC107&lt;U$194,10,(U$195-'Indicator Data'!AC107)/(U$195-U$194)*10)),1))</f>
        <v>9.8000000000000007</v>
      </c>
      <c r="V104" s="97">
        <f>IF('Indicator Data'!AD107="No data","x",ROUND(IF('Indicator Data'!AD107&gt;V$195,10,IF('Indicator Data'!AD107&lt;V$194,0,10-(V$195-'Indicator Data'!AD107)/(V$195-V$194)*10)),1))</f>
        <v>7</v>
      </c>
      <c r="W104" s="98">
        <f t="shared" si="14"/>
        <v>7.9</v>
      </c>
      <c r="X104" s="99">
        <f t="shared" si="15"/>
        <v>7.2</v>
      </c>
      <c r="Y104" s="183"/>
    </row>
    <row r="105" spans="1:25" s="4" customFormat="1" x14ac:dyDescent="0.25">
      <c r="A105" s="131" t="s">
        <v>193</v>
      </c>
      <c r="B105" s="51" t="s">
        <v>192</v>
      </c>
      <c r="C105" s="97">
        <f>IF('Indicator Data'!AR108="No data","x",ROUND(IF('Indicator Data'!AR108&gt;C$195,0,IF('Indicator Data'!AR108&lt;C$194,10,(C$195-'Indicator Data'!AR108)/(C$195-C$194)*10)),1))</f>
        <v>2.6</v>
      </c>
      <c r="D105" s="98">
        <f t="shared" si="8"/>
        <v>2.6</v>
      </c>
      <c r="E105" s="97">
        <f>IF('Indicator Data'!AT108="No data","x",ROUND(IF('Indicator Data'!AT108&gt;E$195,0,IF('Indicator Data'!AT108&lt;E$194,10,(E$195-'Indicator Data'!AT108)/(E$195-E$194)*10)),1))</f>
        <v>5.3</v>
      </c>
      <c r="F105" s="97">
        <f>IF('Indicator Data'!AS108="No data","x",ROUND(IF('Indicator Data'!AS108&gt;F$195,0,IF('Indicator Data'!AS108&lt;F$194,10,(F$195-'Indicator Data'!AS108)/(F$195-F$194)*10)),1))</f>
        <v>3.2</v>
      </c>
      <c r="G105" s="98">
        <f t="shared" si="9"/>
        <v>4.3</v>
      </c>
      <c r="H105" s="99">
        <f t="shared" si="10"/>
        <v>3.5</v>
      </c>
      <c r="I105" s="97">
        <f>IF('Indicator Data'!AV108="No data","x",ROUND(IF('Indicator Data'!AV108^2&gt;I$195,0,IF('Indicator Data'!AV108^2&lt;I$194,10,(I$195-'Indicator Data'!AV108^2)/(I$195-I$194)*10)),1))</f>
        <v>1.1000000000000001</v>
      </c>
      <c r="J105" s="97">
        <f>IF(OR('Indicator Data'!AU108=0,'Indicator Data'!AU108="No data"),"x",ROUND(IF('Indicator Data'!AU108&gt;J$195,0,IF('Indicator Data'!AU108&lt;J$194,10,(J$195-'Indicator Data'!AU108)/(J$195-J$194)*10)),1))</f>
        <v>0</v>
      </c>
      <c r="K105" s="97">
        <f>IF('Indicator Data'!AW108="No data","x",ROUND(IF('Indicator Data'!AW108&gt;K$195,0,IF('Indicator Data'!AW108&lt;K$194,10,(K$195-'Indicator Data'!AW108)/(K$195-K$194)*10)),1))</f>
        <v>2.9</v>
      </c>
      <c r="L105" s="97">
        <f>IF('Indicator Data'!AX108="No data","x",ROUND(IF('Indicator Data'!AX108&gt;L$195,0,IF('Indicator Data'!AX108&lt;L$194,10,(L$195-'Indicator Data'!AX108)/(L$195-L$194)*10)),1))</f>
        <v>3</v>
      </c>
      <c r="M105" s="98">
        <f t="shared" si="11"/>
        <v>1.8</v>
      </c>
      <c r="N105" s="148">
        <f>IF('Indicator Data'!AY108="No data","x",'Indicator Data'!AY108/'Indicator Data'!BE108*100)</f>
        <v>21.001369654542685</v>
      </c>
      <c r="O105" s="97">
        <f t="shared" si="12"/>
        <v>8</v>
      </c>
      <c r="P105" s="97">
        <f>IF('Indicator Data'!AZ108="No data","x",ROUND(IF('Indicator Data'!AZ108&gt;P$195,0,IF('Indicator Data'!AZ108&lt;P$194,10,(P$195-'Indicator Data'!AZ108)/(P$195-P$194)*10)),1))</f>
        <v>0.4</v>
      </c>
      <c r="Q105" s="97">
        <f>IF('Indicator Data'!BA108="No data","x",ROUND(IF('Indicator Data'!BA108&gt;Q$195,0,IF('Indicator Data'!BA108&lt;Q$194,10,(Q$195-'Indicator Data'!BA108)/(Q$195-Q$194)*10)),1))</f>
        <v>0.4</v>
      </c>
      <c r="R105" s="98">
        <f t="shared" si="13"/>
        <v>2.9</v>
      </c>
      <c r="S105" s="97">
        <f>IF('Indicator Data'!Y108="No data","x",ROUND(IF('Indicator Data'!Y108&gt;S$195,0,IF('Indicator Data'!Y108&lt;S$194,10,(S$195-'Indicator Data'!Y108)/(S$195-S$194)*10)),1))</f>
        <v>7</v>
      </c>
      <c r="T105" s="97">
        <f>IF('Indicator Data'!Z108="No data","x",ROUND(IF('Indicator Data'!Z108&gt;T$195,0,IF('Indicator Data'!Z108&lt;T$194,10,(T$195-'Indicator Data'!Z108)/(T$195-T$194)*10)),1))</f>
        <v>0.8</v>
      </c>
      <c r="U105" s="97">
        <f>IF('Indicator Data'!AC108="No data","x",ROUND(IF('Indicator Data'!AC108&gt;U$195,0,IF('Indicator Data'!AC108&lt;U$194,10,(U$195-'Indicator Data'!AC108)/(U$195-U$194)*10)),1))</f>
        <v>6.6</v>
      </c>
      <c r="V105" s="97">
        <f>IF('Indicator Data'!AD108="No data","x",ROUND(IF('Indicator Data'!AD108&gt;V$195,10,IF('Indicator Data'!AD108&lt;V$194,0,10-(V$195-'Indicator Data'!AD108)/(V$195-V$194)*10)),1))</f>
        <v>0.4</v>
      </c>
      <c r="W105" s="98">
        <f t="shared" si="14"/>
        <v>3.7</v>
      </c>
      <c r="X105" s="99">
        <f t="shared" si="15"/>
        <v>2.8</v>
      </c>
      <c r="Y105" s="183"/>
    </row>
    <row r="106" spans="1:25" s="4" customFormat="1" x14ac:dyDescent="0.25">
      <c r="A106" s="131" t="s">
        <v>195</v>
      </c>
      <c r="B106" s="51" t="s">
        <v>194</v>
      </c>
      <c r="C106" s="97">
        <f>IF('Indicator Data'!AR109="No data","x",ROUND(IF('Indicator Data'!AR109&gt;C$195,0,IF('Indicator Data'!AR109&lt;C$194,10,(C$195-'Indicator Data'!AR109)/(C$195-C$194)*10)),1))</f>
        <v>5.8</v>
      </c>
      <c r="D106" s="98">
        <f t="shared" si="8"/>
        <v>5.8</v>
      </c>
      <c r="E106" s="97">
        <f>IF('Indicator Data'!AT109="No data","x",ROUND(IF('Indicator Data'!AT109&gt;E$195,0,IF('Indicator Data'!AT109&lt;E$194,10,(E$195-'Indicator Data'!AT109)/(E$195-E$194)*10)),1))</f>
        <v>6.7</v>
      </c>
      <c r="F106" s="97">
        <f>IF('Indicator Data'!AS109="No data","x",ROUND(IF('Indicator Data'!AS109&gt;F$195,0,IF('Indicator Data'!AS109&lt;F$194,10,(F$195-'Indicator Data'!AS109)/(F$195-F$194)*10)),1))</f>
        <v>5.7</v>
      </c>
      <c r="G106" s="98">
        <f t="shared" si="9"/>
        <v>6.2</v>
      </c>
      <c r="H106" s="99">
        <f t="shared" si="10"/>
        <v>6</v>
      </c>
      <c r="I106" s="97">
        <f>IF('Indicator Data'!AV109="No data","x",ROUND(IF('Indicator Data'!AV109^2&gt;I$195,0,IF('Indicator Data'!AV109^2&lt;I$194,10,(I$195-'Indicator Data'!AV109^2)/(I$195-I$194)*10)),1))</f>
        <v>0.1</v>
      </c>
      <c r="J106" s="97">
        <f>IF(OR('Indicator Data'!AU109=0,'Indicator Data'!AU109="No data"),"x",ROUND(IF('Indicator Data'!AU109&gt;J$195,0,IF('Indicator Data'!AU109&lt;J$194,10,(J$195-'Indicator Data'!AU109)/(J$195-J$194)*10)),1))</f>
        <v>0</v>
      </c>
      <c r="K106" s="97">
        <f>IF('Indicator Data'!AW109="No data","x",ROUND(IF('Indicator Data'!AW109&gt;K$195,0,IF('Indicator Data'!AW109&lt;K$194,10,(K$195-'Indicator Data'!AW109)/(K$195-K$194)*10)),1))</f>
        <v>4.5999999999999996</v>
      </c>
      <c r="L106" s="97">
        <f>IF('Indicator Data'!AX109="No data","x",ROUND(IF('Indicator Data'!AX109&gt;L$195,0,IF('Indicator Data'!AX109&lt;L$194,10,(L$195-'Indicator Data'!AX109)/(L$195-L$194)*10)),1))</f>
        <v>0</v>
      </c>
      <c r="M106" s="98">
        <f t="shared" si="11"/>
        <v>1.2</v>
      </c>
      <c r="N106" s="148">
        <f>IF('Indicator Data'!AY109="No data","x",'Indicator Data'!AY109/'Indicator Data'!BE109*100)</f>
        <v>226.66666666666666</v>
      </c>
      <c r="O106" s="97">
        <f t="shared" si="12"/>
        <v>0</v>
      </c>
      <c r="P106" s="97">
        <f>IF('Indicator Data'!AZ109="No data","x",ROUND(IF('Indicator Data'!AZ109&gt;P$195,0,IF('Indicator Data'!AZ109&lt;P$194,10,(P$195-'Indicator Data'!AZ109)/(P$195-P$194)*10)),1))</f>
        <v>0.2</v>
      </c>
      <c r="Q106" s="97">
        <f>IF('Indicator Data'!BA109="No data","x",ROUND(IF('Indicator Data'!BA109&gt;Q$195,0,IF('Indicator Data'!BA109&lt;Q$194,10,(Q$195-'Indicator Data'!BA109)/(Q$195-Q$194)*10)),1))</f>
        <v>0.3</v>
      </c>
      <c r="R106" s="98">
        <f t="shared" si="13"/>
        <v>0.2</v>
      </c>
      <c r="S106" s="97">
        <f>IF('Indicator Data'!Y109="No data","x",ROUND(IF('Indicator Data'!Y109&gt;S$195,0,IF('Indicator Data'!Y109&lt;S$194,10,(S$195-'Indicator Data'!Y109)/(S$195-S$194)*10)),1))</f>
        <v>6.5</v>
      </c>
      <c r="T106" s="97">
        <f>IF('Indicator Data'!Z109="No data","x",ROUND(IF('Indicator Data'!Z109&gt;T$195,0,IF('Indicator Data'!Z109&lt;T$194,10,(T$195-'Indicator Data'!Z109)/(T$195-T$194)*10)),1))</f>
        <v>0</v>
      </c>
      <c r="U106" s="97">
        <f>IF('Indicator Data'!AC109="No data","x",ROUND(IF('Indicator Data'!AC109&gt;U$195,0,IF('Indicator Data'!AC109&lt;U$194,10,(U$195-'Indicator Data'!AC109)/(U$195-U$194)*10)),1))</f>
        <v>5</v>
      </c>
      <c r="V106" s="97">
        <f>IF('Indicator Data'!AD109="No data","x",ROUND(IF('Indicator Data'!AD109&gt;V$195,10,IF('Indicator Data'!AD109&lt;V$194,0,10-(V$195-'Indicator Data'!AD109)/(V$195-V$194)*10)),1))</f>
        <v>0.8</v>
      </c>
      <c r="W106" s="98">
        <f t="shared" si="14"/>
        <v>3.1</v>
      </c>
      <c r="X106" s="99">
        <f t="shared" si="15"/>
        <v>1.5</v>
      </c>
      <c r="Y106" s="183"/>
    </row>
    <row r="107" spans="1:25" s="4" customFormat="1" x14ac:dyDescent="0.25">
      <c r="A107" s="131" t="s">
        <v>197</v>
      </c>
      <c r="B107" s="51" t="s">
        <v>196</v>
      </c>
      <c r="C107" s="97">
        <f>IF('Indicator Data'!AR110="No data","x",ROUND(IF('Indicator Data'!AR110&gt;C$195,0,IF('Indicator Data'!AR110&lt;C$194,10,(C$195-'Indicator Data'!AR110)/(C$195-C$194)*10)),1))</f>
        <v>4.9000000000000004</v>
      </c>
      <c r="D107" s="98">
        <f t="shared" si="8"/>
        <v>4.9000000000000004</v>
      </c>
      <c r="E107" s="97">
        <f>IF('Indicator Data'!AT110="No data","x",ROUND(IF('Indicator Data'!AT110&gt;E$195,0,IF('Indicator Data'!AT110&lt;E$194,10,(E$195-'Indicator Data'!AT110)/(E$195-E$194)*10)),1))</f>
        <v>6.9</v>
      </c>
      <c r="F107" s="97">
        <f>IF('Indicator Data'!AS110="No data","x",ROUND(IF('Indicator Data'!AS110&gt;F$195,0,IF('Indicator Data'!AS110&lt;F$194,10,(F$195-'Indicator Data'!AS110)/(F$195-F$194)*10)),1))</f>
        <v>7</v>
      </c>
      <c r="G107" s="98">
        <f t="shared" si="9"/>
        <v>7</v>
      </c>
      <c r="H107" s="99">
        <f t="shared" si="10"/>
        <v>6</v>
      </c>
      <c r="I107" s="97">
        <f>IF('Indicator Data'!AV110="No data","x",ROUND(IF('Indicator Data'!AV110^2&gt;I$195,0,IF('Indicator Data'!AV110^2&lt;I$194,10,(I$195-'Indicator Data'!AV110^2)/(I$195-I$194)*10)),1))</f>
        <v>9.8000000000000007</v>
      </c>
      <c r="J107" s="97">
        <f>IF(OR('Indicator Data'!AU110=0,'Indicator Data'!AU110="No data"),"x",ROUND(IF('Indicator Data'!AU110&gt;J$195,0,IF('Indicator Data'!AU110&lt;J$194,10,(J$195-'Indicator Data'!AU110)/(J$195-J$194)*10)),1))</f>
        <v>6.5</v>
      </c>
      <c r="K107" s="97">
        <f>IF('Indicator Data'!AW110="No data","x",ROUND(IF('Indicator Data'!AW110&gt;K$195,0,IF('Indicator Data'!AW110&lt;K$194,10,(K$195-'Indicator Data'!AW110)/(K$195-K$194)*10)),1))</f>
        <v>9</v>
      </c>
      <c r="L107" s="97">
        <f>IF('Indicator Data'!AX110="No data","x",ROUND(IF('Indicator Data'!AX110&gt;L$195,0,IF('Indicator Data'!AX110&lt;L$194,10,(L$195-'Indicator Data'!AX110)/(L$195-L$194)*10)),1))</f>
        <v>4.0999999999999996</v>
      </c>
      <c r="M107" s="98">
        <f t="shared" si="11"/>
        <v>7.4</v>
      </c>
      <c r="N107" s="148">
        <f>IF('Indicator Data'!AY110="No data","x",'Indicator Data'!AY110/'Indicator Data'!BE110*100)</f>
        <v>9.0149894688532122</v>
      </c>
      <c r="O107" s="97">
        <f t="shared" si="12"/>
        <v>9.1999999999999993</v>
      </c>
      <c r="P107" s="97">
        <f>IF('Indicator Data'!AZ110="No data","x",ROUND(IF('Indicator Data'!AZ110&gt;P$195,0,IF('Indicator Data'!AZ110&lt;P$194,10,(P$195-'Indicator Data'!AZ110)/(P$195-P$194)*10)),1))</f>
        <v>8.4</v>
      </c>
      <c r="Q107" s="97">
        <f>IF('Indicator Data'!BA110="No data","x",ROUND(IF('Indicator Data'!BA110&gt;Q$195,0,IF('Indicator Data'!BA110&lt;Q$194,10,(Q$195-'Indicator Data'!BA110)/(Q$195-Q$194)*10)),1))</f>
        <v>4.5999999999999996</v>
      </c>
      <c r="R107" s="98">
        <f t="shared" si="13"/>
        <v>7.4</v>
      </c>
      <c r="S107" s="97">
        <f>IF('Indicator Data'!Y110="No data","x",ROUND(IF('Indicator Data'!Y110&gt;S$195,0,IF('Indicator Data'!Y110&lt;S$194,10,(S$195-'Indicator Data'!Y110)/(S$195-S$194)*10)),1))</f>
        <v>9.8000000000000007</v>
      </c>
      <c r="T107" s="97">
        <f>IF('Indicator Data'!Z110="No data","x",ROUND(IF('Indicator Data'!Z110&gt;T$195,0,IF('Indicator Data'!Z110&lt;T$194,10,(T$195-'Indicator Data'!Z110)/(T$195-T$194)*10)),1))</f>
        <v>6.2</v>
      </c>
      <c r="U107" s="97">
        <f>IF('Indicator Data'!AC110="No data","x",ROUND(IF('Indicator Data'!AC110&gt;U$195,0,IF('Indicator Data'!AC110&lt;U$194,10,(U$195-'Indicator Data'!AC110)/(U$195-U$194)*10)),1))</f>
        <v>9.8000000000000007</v>
      </c>
      <c r="V107" s="97">
        <f>IF('Indicator Data'!AD110="No data","x",ROUND(IF('Indicator Data'!AD110&gt;V$195,10,IF('Indicator Data'!AD110&lt;V$194,0,10-(V$195-'Indicator Data'!AD110)/(V$195-V$194)*10)),1))</f>
        <v>6.5</v>
      </c>
      <c r="W107" s="98">
        <f t="shared" si="14"/>
        <v>8.1</v>
      </c>
      <c r="X107" s="99">
        <f t="shared" si="15"/>
        <v>7.6</v>
      </c>
      <c r="Y107" s="183"/>
    </row>
    <row r="108" spans="1:25" s="4" customFormat="1" x14ac:dyDescent="0.25">
      <c r="A108" s="131" t="s">
        <v>199</v>
      </c>
      <c r="B108" s="51" t="s">
        <v>198</v>
      </c>
      <c r="C108" s="97" t="str">
        <f>IF('Indicator Data'!AR111="No data","x",ROUND(IF('Indicator Data'!AR111&gt;C$195,0,IF('Indicator Data'!AR111&lt;C$194,10,(C$195-'Indicator Data'!AR111)/(C$195-C$194)*10)),1))</f>
        <v>x</v>
      </c>
      <c r="D108" s="98" t="str">
        <f t="shared" si="8"/>
        <v>x</v>
      </c>
      <c r="E108" s="97">
        <f>IF('Indicator Data'!AT111="No data","x",ROUND(IF('Indicator Data'!AT111&gt;E$195,0,IF('Indicator Data'!AT111&lt;E$194,10,(E$195-'Indicator Data'!AT111)/(E$195-E$194)*10)),1))</f>
        <v>4.4000000000000004</v>
      </c>
      <c r="F108" s="97">
        <f>IF('Indicator Data'!AS111="No data","x",ROUND(IF('Indicator Data'!AS111&gt;F$195,0,IF('Indicator Data'!AS111&lt;F$194,10,(F$195-'Indicator Data'!AS111)/(F$195-F$194)*10)),1))</f>
        <v>3.1</v>
      </c>
      <c r="G108" s="98">
        <f t="shared" si="9"/>
        <v>3.8</v>
      </c>
      <c r="H108" s="99">
        <f t="shared" si="10"/>
        <v>3.8</v>
      </c>
      <c r="I108" s="97">
        <f>IF('Indicator Data'!AV111="No data","x",ROUND(IF('Indicator Data'!AV111^2&gt;I$195,0,IF('Indicator Data'!AV111^2&lt;I$194,10,(I$195-'Indicator Data'!AV111^2)/(I$195-I$194)*10)),1))</f>
        <v>1.3</v>
      </c>
      <c r="J108" s="97">
        <f>IF(OR('Indicator Data'!AU111=0,'Indicator Data'!AU111="No data"),"x",ROUND(IF('Indicator Data'!AU111&gt;J$195,0,IF('Indicator Data'!AU111&lt;J$194,10,(J$195-'Indicator Data'!AU111)/(J$195-J$194)*10)),1))</f>
        <v>0</v>
      </c>
      <c r="K108" s="97">
        <f>IF('Indicator Data'!AW111="No data","x",ROUND(IF('Indicator Data'!AW111&gt;K$195,0,IF('Indicator Data'!AW111&lt;K$194,10,(K$195-'Indicator Data'!AW111)/(K$195-K$194)*10)),1))</f>
        <v>2.4</v>
      </c>
      <c r="L108" s="97">
        <f>IF('Indicator Data'!AX111="No data","x",ROUND(IF('Indicator Data'!AX111&gt;L$195,0,IF('Indicator Data'!AX111&lt;L$194,10,(L$195-'Indicator Data'!AX111)/(L$195-L$194)*10)),1))</f>
        <v>3.9</v>
      </c>
      <c r="M108" s="98">
        <f t="shared" si="11"/>
        <v>1.9</v>
      </c>
      <c r="N108" s="148">
        <f>IF('Indicator Data'!AY111="No data","x",'Indicator Data'!AY111/'Indicator Data'!BE111*100)</f>
        <v>843.75</v>
      </c>
      <c r="O108" s="97">
        <f t="shared" si="12"/>
        <v>0</v>
      </c>
      <c r="P108" s="97">
        <f>IF('Indicator Data'!AZ111="No data","x",ROUND(IF('Indicator Data'!AZ111&gt;P$195,0,IF('Indicator Data'!AZ111&lt;P$194,10,(P$195-'Indicator Data'!AZ111)/(P$195-P$194)*10)),1))</f>
        <v>0</v>
      </c>
      <c r="Q108" s="97">
        <f>IF('Indicator Data'!BA111="No data","x",ROUND(IF('Indicator Data'!BA111&gt;Q$195,0,IF('Indicator Data'!BA111&lt;Q$194,10,(Q$195-'Indicator Data'!BA111)/(Q$195-Q$194)*10)),1))</f>
        <v>0</v>
      </c>
      <c r="R108" s="98">
        <f t="shared" si="13"/>
        <v>0</v>
      </c>
      <c r="S108" s="97">
        <f>IF('Indicator Data'!Y111="No data","x",ROUND(IF('Indicator Data'!Y111&gt;S$195,0,IF('Indicator Data'!Y111&lt;S$194,10,(S$195-'Indicator Data'!Y111)/(S$195-S$194)*10)),1))</f>
        <v>0.2</v>
      </c>
      <c r="T108" s="97">
        <f>IF('Indicator Data'!Z111="No data","x",ROUND(IF('Indicator Data'!Z111&gt;T$195,0,IF('Indicator Data'!Z111&lt;T$194,10,(T$195-'Indicator Data'!Z111)/(T$195-T$194)*10)),1))</f>
        <v>1.5</v>
      </c>
      <c r="U108" s="97">
        <f>IF('Indicator Data'!AC111="No data","x",ROUND(IF('Indicator Data'!AC111&gt;U$195,0,IF('Indicator Data'!AC111&lt;U$194,10,(U$195-'Indicator Data'!AC111)/(U$195-U$194)*10)),1))</f>
        <v>0</v>
      </c>
      <c r="V108" s="97">
        <f>IF('Indicator Data'!AD111="No data","x",ROUND(IF('Indicator Data'!AD111&gt;V$195,10,IF('Indicator Data'!AD111&lt;V$194,0,10-(V$195-'Indicator Data'!AD111)/(V$195-V$194)*10)),1))</f>
        <v>0.1</v>
      </c>
      <c r="W108" s="98">
        <f t="shared" si="14"/>
        <v>0.5</v>
      </c>
      <c r="X108" s="99">
        <f t="shared" si="15"/>
        <v>0.8</v>
      </c>
      <c r="Y108" s="183"/>
    </row>
    <row r="109" spans="1:25" s="4" customFormat="1" x14ac:dyDescent="0.25">
      <c r="A109" s="131" t="s">
        <v>201</v>
      </c>
      <c r="B109" s="51" t="s">
        <v>200</v>
      </c>
      <c r="C109" s="97">
        <f>IF('Indicator Data'!AR112="No data","x",ROUND(IF('Indicator Data'!AR112&gt;C$195,0,IF('Indicator Data'!AR112&lt;C$194,10,(C$195-'Indicator Data'!AR112)/(C$195-C$194)*10)),1))</f>
        <v>7.3</v>
      </c>
      <c r="D109" s="98">
        <f t="shared" si="8"/>
        <v>7.3</v>
      </c>
      <c r="E109" s="97" t="str">
        <f>IF('Indicator Data'!AT112="No data","x",ROUND(IF('Indicator Data'!AT112&gt;E$195,0,IF('Indicator Data'!AT112&lt;E$194,10,(E$195-'Indicator Data'!AT112)/(E$195-E$194)*10)),1))</f>
        <v>x</v>
      </c>
      <c r="F109" s="97">
        <f>IF('Indicator Data'!AS112="No data","x",ROUND(IF('Indicator Data'!AS112&gt;F$195,0,IF('Indicator Data'!AS112&lt;F$194,10,(F$195-'Indicator Data'!AS112)/(F$195-F$194)*10)),1))</f>
        <v>8.1</v>
      </c>
      <c r="G109" s="98">
        <f t="shared" si="9"/>
        <v>8.1</v>
      </c>
      <c r="H109" s="99">
        <f t="shared" si="10"/>
        <v>7.7</v>
      </c>
      <c r="I109" s="97">
        <f>IF('Indicator Data'!AV112="No data","x",ROUND(IF('Indicator Data'!AV112^2&gt;I$195,0,IF('Indicator Data'!AV112^2&lt;I$194,10,(I$195-'Indicator Data'!AV112^2)/(I$195-I$194)*10)),1))</f>
        <v>0.4</v>
      </c>
      <c r="J109" s="97">
        <f>IF(OR('Indicator Data'!AU112=0,'Indicator Data'!AU112="No data"),"x",ROUND(IF('Indicator Data'!AU112&gt;J$195,0,IF('Indicator Data'!AU112&lt;J$194,10,(J$195-'Indicator Data'!AU112)/(J$195-J$194)*10)),1))</f>
        <v>0.7</v>
      </c>
      <c r="K109" s="97">
        <f>IF('Indicator Data'!AW112="No data","x",ROUND(IF('Indicator Data'!AW112&gt;K$195,0,IF('Indicator Data'!AW112&lt;K$194,10,(K$195-'Indicator Data'!AW112)/(K$195-K$194)*10)),1))</f>
        <v>8.1</v>
      </c>
      <c r="L109" s="97">
        <f>IF('Indicator Data'!AX112="No data","x",ROUND(IF('Indicator Data'!AX112&gt;L$195,0,IF('Indicator Data'!AX112&lt;L$194,10,(L$195-'Indicator Data'!AX112)/(L$195-L$194)*10)),1))</f>
        <v>8.8000000000000007</v>
      </c>
      <c r="M109" s="98">
        <f t="shared" si="11"/>
        <v>4.5</v>
      </c>
      <c r="N109" s="148">
        <f>IF('Indicator Data'!AY112="No data","x",'Indicator Data'!AY112/'Indicator Data'!BE112*100)</f>
        <v>144.44444444444443</v>
      </c>
      <c r="O109" s="97">
        <f t="shared" si="12"/>
        <v>0</v>
      </c>
      <c r="P109" s="97">
        <f>IF('Indicator Data'!AZ112="No data","x",ROUND(IF('Indicator Data'!AZ112&gt;P$195,0,IF('Indicator Data'!AZ112&lt;P$194,10,(P$195-'Indicator Data'!AZ112)/(P$195-P$194)*10)),1))</f>
        <v>2.6</v>
      </c>
      <c r="Q109" s="97">
        <f>IF('Indicator Data'!BA112="No data","x",ROUND(IF('Indicator Data'!BA112&gt;Q$195,0,IF('Indicator Data'!BA112&lt;Q$194,10,(Q$195-'Indicator Data'!BA112)/(Q$195-Q$194)*10)),1))</f>
        <v>1.1000000000000001</v>
      </c>
      <c r="R109" s="98">
        <f t="shared" si="13"/>
        <v>1.2</v>
      </c>
      <c r="S109" s="97">
        <f>IF('Indicator Data'!Y112="No data","x",ROUND(IF('Indicator Data'!Y112&gt;S$195,0,IF('Indicator Data'!Y112&lt;S$194,10,(S$195-'Indicator Data'!Y112)/(S$195-S$194)*10)),1))</f>
        <v>8.9</v>
      </c>
      <c r="T109" s="97">
        <f>IF('Indicator Data'!Z112="No data","x",ROUND(IF('Indicator Data'!Z112&gt;T$195,0,IF('Indicator Data'!Z112&lt;T$194,10,(T$195-'Indicator Data'!Z112)/(T$195-T$194)*10)),1))</f>
        <v>6.2</v>
      </c>
      <c r="U109" s="97">
        <f>IF('Indicator Data'!AC112="No data","x",ROUND(IF('Indicator Data'!AC112&gt;U$195,0,IF('Indicator Data'!AC112&lt;U$194,10,(U$195-'Indicator Data'!AC112)/(U$195-U$194)*10)),1))</f>
        <v>7.2</v>
      </c>
      <c r="V109" s="97" t="str">
        <f>IF('Indicator Data'!AD112="No data","x",ROUND(IF('Indicator Data'!AD112&gt;V$195,10,IF('Indicator Data'!AD112&lt;V$194,0,10-(V$195-'Indicator Data'!AD112)/(V$195-V$194)*10)),1))</f>
        <v>x</v>
      </c>
      <c r="W109" s="98">
        <f t="shared" si="14"/>
        <v>7.4</v>
      </c>
      <c r="X109" s="99">
        <f t="shared" si="15"/>
        <v>4.4000000000000004</v>
      </c>
      <c r="Y109" s="183"/>
    </row>
    <row r="110" spans="1:25" s="4" customFormat="1" x14ac:dyDescent="0.25">
      <c r="A110" s="131" t="s">
        <v>203</v>
      </c>
      <c r="B110" s="51" t="s">
        <v>202</v>
      </c>
      <c r="C110" s="97">
        <f>IF('Indicator Data'!AR113="No data","x",ROUND(IF('Indicator Data'!AR113&gt;C$195,0,IF('Indicator Data'!AR113&lt;C$194,10,(C$195-'Indicator Data'!AR113)/(C$195-C$194)*10)),1))</f>
        <v>4.8</v>
      </c>
      <c r="D110" s="98">
        <f t="shared" si="8"/>
        <v>4.8</v>
      </c>
      <c r="E110" s="97">
        <f>IF('Indicator Data'!AT113="No data","x",ROUND(IF('Indicator Data'!AT113&gt;E$195,0,IF('Indicator Data'!AT113&lt;E$194,10,(E$195-'Indicator Data'!AT113)/(E$195-E$194)*10)),1))</f>
        <v>7.2</v>
      </c>
      <c r="F110" s="97">
        <f>IF('Indicator Data'!AS113="No data","x",ROUND(IF('Indicator Data'!AS113&gt;F$195,0,IF('Indicator Data'!AS113&lt;F$194,10,(F$195-'Indicator Data'!AS113)/(F$195-F$194)*10)),1))</f>
        <v>6.6</v>
      </c>
      <c r="G110" s="98">
        <f t="shared" si="9"/>
        <v>6.9</v>
      </c>
      <c r="H110" s="99">
        <f t="shared" si="10"/>
        <v>5.9</v>
      </c>
      <c r="I110" s="97">
        <f>IF('Indicator Data'!AV113="No data","x",ROUND(IF('Indicator Data'!AV113^2&gt;I$195,0,IF('Indicator Data'!AV113^2&lt;I$194,10,(I$195-'Indicator Data'!AV113^2)/(I$195-I$194)*10)),1))</f>
        <v>8</v>
      </c>
      <c r="J110" s="97">
        <f>IF(OR('Indicator Data'!AU113=0,'Indicator Data'!AU113="No data"),"x",ROUND(IF('Indicator Data'!AU113&gt;J$195,0,IF('Indicator Data'!AU113&lt;J$194,10,(J$195-'Indicator Data'!AU113)/(J$195-J$194)*10)),1))</f>
        <v>5.8</v>
      </c>
      <c r="K110" s="97">
        <f>IF('Indicator Data'!AW113="No data","x",ROUND(IF('Indicator Data'!AW113&gt;K$195,0,IF('Indicator Data'!AW113&lt;K$194,10,(K$195-'Indicator Data'!AW113)/(K$195-K$194)*10)),1))</f>
        <v>8.5</v>
      </c>
      <c r="L110" s="97">
        <f>IF('Indicator Data'!AX113="No data","x",ROUND(IF('Indicator Data'!AX113&gt;L$195,0,IF('Indicator Data'!AX113&lt;L$194,10,(L$195-'Indicator Data'!AX113)/(L$195-L$194)*10)),1))</f>
        <v>5.8</v>
      </c>
      <c r="M110" s="98">
        <f t="shared" si="11"/>
        <v>7</v>
      </c>
      <c r="N110" s="148">
        <f>IF('Indicator Data'!AY113="No data","x",'Indicator Data'!AY113/'Indicator Data'!BE113*100)</f>
        <v>1.4553216260793636</v>
      </c>
      <c r="O110" s="97">
        <f t="shared" si="12"/>
        <v>10</v>
      </c>
      <c r="P110" s="97">
        <f>IF('Indicator Data'!AZ113="No data","x",ROUND(IF('Indicator Data'!AZ113&gt;P$195,0,IF('Indicator Data'!AZ113&lt;P$194,10,(P$195-'Indicator Data'!AZ113)/(P$195-P$194)*10)),1))</f>
        <v>6.7</v>
      </c>
      <c r="Q110" s="97">
        <f>IF('Indicator Data'!BA113="No data","x",ROUND(IF('Indicator Data'!BA113&gt;Q$195,0,IF('Indicator Data'!BA113&lt;Q$194,10,(Q$195-'Indicator Data'!BA113)/(Q$195-Q$194)*10)),1))</f>
        <v>8.4</v>
      </c>
      <c r="R110" s="98">
        <f t="shared" si="13"/>
        <v>8.4</v>
      </c>
      <c r="S110" s="97">
        <f>IF('Indicator Data'!Y113="No data","x",ROUND(IF('Indicator Data'!Y113&gt;S$195,0,IF('Indicator Data'!Y113&lt;S$194,10,(S$195-'Indicator Data'!Y113)/(S$195-S$194)*10)),1))</f>
        <v>9.6999999999999993</v>
      </c>
      <c r="T110" s="97">
        <f>IF('Indicator Data'!Z113="No data","x",ROUND(IF('Indicator Data'!Z113&gt;T$195,0,IF('Indicator Data'!Z113&lt;T$194,10,(T$195-'Indicator Data'!Z113)/(T$195-T$194)*10)),1))</f>
        <v>7.4</v>
      </c>
      <c r="U110" s="97">
        <f>IF('Indicator Data'!AC113="No data","x",ROUND(IF('Indicator Data'!AC113&gt;U$195,0,IF('Indicator Data'!AC113&lt;U$194,10,(U$195-'Indicator Data'!AC113)/(U$195-U$194)*10)),1))</f>
        <v>9.6</v>
      </c>
      <c r="V110" s="97">
        <f>IF('Indicator Data'!AD113="No data","x",ROUND(IF('Indicator Data'!AD113&gt;V$195,10,IF('Indicator Data'!AD113&lt;V$194,0,10-(V$195-'Indicator Data'!AD113)/(V$195-V$194)*10)),1))</f>
        <v>6.7</v>
      </c>
      <c r="W110" s="98">
        <f t="shared" si="14"/>
        <v>8.4</v>
      </c>
      <c r="X110" s="99">
        <f t="shared" si="15"/>
        <v>7.9</v>
      </c>
      <c r="Y110" s="183"/>
    </row>
    <row r="111" spans="1:25" s="4" customFormat="1" x14ac:dyDescent="0.25">
      <c r="A111" s="131" t="s">
        <v>205</v>
      </c>
      <c r="B111" s="51" t="s">
        <v>204</v>
      </c>
      <c r="C111" s="97">
        <f>IF('Indicator Data'!AR114="No data","x",ROUND(IF('Indicator Data'!AR114&gt;C$195,0,IF('Indicator Data'!AR114&lt;C$194,10,(C$195-'Indicator Data'!AR114)/(C$195-C$194)*10)),1))</f>
        <v>3.3</v>
      </c>
      <c r="D111" s="98">
        <f t="shared" si="8"/>
        <v>3.3</v>
      </c>
      <c r="E111" s="97">
        <f>IF('Indicator Data'!AT114="No data","x",ROUND(IF('Indicator Data'!AT114&gt;E$195,0,IF('Indicator Data'!AT114&lt;E$194,10,(E$195-'Indicator Data'!AT114)/(E$195-E$194)*10)),1))</f>
        <v>5</v>
      </c>
      <c r="F111" s="97">
        <f>IF('Indicator Data'!AS114="No data","x",ROUND(IF('Indicator Data'!AS114&gt;F$195,0,IF('Indicator Data'!AS114&lt;F$194,10,(F$195-'Indicator Data'!AS114)/(F$195-F$194)*10)),1))</f>
        <v>3.1</v>
      </c>
      <c r="G111" s="98">
        <f t="shared" si="9"/>
        <v>4.0999999999999996</v>
      </c>
      <c r="H111" s="99">
        <f t="shared" si="10"/>
        <v>3.7</v>
      </c>
      <c r="I111" s="97">
        <f>IF('Indicator Data'!AV114="No data","x",ROUND(IF('Indicator Data'!AV114^2&gt;I$195,0,IF('Indicator Data'!AV114^2&lt;I$194,10,(I$195-'Indicator Data'!AV114^2)/(I$195-I$194)*10)),1))</f>
        <v>2</v>
      </c>
      <c r="J111" s="97">
        <f>IF(OR('Indicator Data'!AU114=0,'Indicator Data'!AU114="No data"),"x",ROUND(IF('Indicator Data'!AU114&gt;J$195,0,IF('Indicator Data'!AU114&lt;J$194,10,(J$195-'Indicator Data'!AU114)/(J$195-J$194)*10)),1))</f>
        <v>0.1</v>
      </c>
      <c r="K111" s="97">
        <f>IF('Indicator Data'!AW114="No data","x",ROUND(IF('Indicator Data'!AW114&gt;K$195,0,IF('Indicator Data'!AW114&lt;K$194,10,(K$195-'Indicator Data'!AW114)/(K$195-K$194)*10)),1))</f>
        <v>5</v>
      </c>
      <c r="L111" s="97">
        <f>IF('Indicator Data'!AX114="No data","x",ROUND(IF('Indicator Data'!AX114&gt;L$195,0,IF('Indicator Data'!AX114&lt;L$194,10,(L$195-'Indicator Data'!AX114)/(L$195-L$194)*10)),1))</f>
        <v>2.9</v>
      </c>
      <c r="M111" s="98">
        <f t="shared" si="11"/>
        <v>2.5</v>
      </c>
      <c r="N111" s="148">
        <f>IF('Indicator Data'!AY114="No data","x",'Indicator Data'!AY114/'Indicator Data'!BE114*100)</f>
        <v>137.93103448275863</v>
      </c>
      <c r="O111" s="97">
        <f t="shared" si="12"/>
        <v>0</v>
      </c>
      <c r="P111" s="97">
        <f>IF('Indicator Data'!AZ114="No data","x",ROUND(IF('Indicator Data'!AZ114&gt;P$195,0,IF('Indicator Data'!AZ114&lt;P$194,10,(P$195-'Indicator Data'!AZ114)/(P$195-P$194)*10)),1))</f>
        <v>0.8</v>
      </c>
      <c r="Q111" s="97">
        <f>IF('Indicator Data'!BA114="No data","x",ROUND(IF('Indicator Data'!BA114&gt;Q$195,0,IF('Indicator Data'!BA114&lt;Q$194,10,(Q$195-'Indicator Data'!BA114)/(Q$195-Q$194)*10)),1))</f>
        <v>0</v>
      </c>
      <c r="R111" s="98">
        <f t="shared" si="13"/>
        <v>0.3</v>
      </c>
      <c r="S111" s="97" t="str">
        <f>IF('Indicator Data'!Y114="No data","x",ROUND(IF('Indicator Data'!Y114&gt;S$195,0,IF('Indicator Data'!Y114&lt;S$194,10,(S$195-'Indicator Data'!Y114)/(S$195-S$194)*10)),1))</f>
        <v>x</v>
      </c>
      <c r="T111" s="97">
        <f>IF('Indicator Data'!Z114="No data","x",ROUND(IF('Indicator Data'!Z114&gt;T$195,0,IF('Indicator Data'!Z114&lt;T$194,10,(T$195-'Indicator Data'!Z114)/(T$195-T$194)*10)),1))</f>
        <v>1.8</v>
      </c>
      <c r="U111" s="97">
        <f>IF('Indicator Data'!AC114="No data","x",ROUND(IF('Indicator Data'!AC114&gt;U$195,0,IF('Indicator Data'!AC114&lt;U$194,10,(U$195-'Indicator Data'!AC114)/(U$195-U$194)*10)),1))</f>
        <v>6.4</v>
      </c>
      <c r="V111" s="97">
        <f>IF('Indicator Data'!AD114="No data","x",ROUND(IF('Indicator Data'!AD114&gt;V$195,10,IF('Indicator Data'!AD114&lt;V$194,0,10-(V$195-'Indicator Data'!AD114)/(V$195-V$194)*10)),1))</f>
        <v>0.6</v>
      </c>
      <c r="W111" s="98">
        <f t="shared" si="14"/>
        <v>2.9</v>
      </c>
      <c r="X111" s="99">
        <f t="shared" si="15"/>
        <v>1.9</v>
      </c>
      <c r="Y111" s="183"/>
    </row>
    <row r="112" spans="1:25" s="4" customFormat="1" x14ac:dyDescent="0.25">
      <c r="A112" s="131" t="s">
        <v>207</v>
      </c>
      <c r="B112" s="51" t="s">
        <v>206</v>
      </c>
      <c r="C112" s="97">
        <f>IF('Indicator Data'!AR115="No data","x",ROUND(IF('Indicator Data'!AR115&gt;C$195,0,IF('Indicator Data'!AR115&lt;C$194,10,(C$195-'Indicator Data'!AR115)/(C$195-C$194)*10)),1))</f>
        <v>5.0999999999999996</v>
      </c>
      <c r="D112" s="98">
        <f t="shared" si="8"/>
        <v>5.0999999999999996</v>
      </c>
      <c r="E112" s="97">
        <f>IF('Indicator Data'!AT115="No data","x",ROUND(IF('Indicator Data'!AT115&gt;E$195,0,IF('Indicator Data'!AT115&lt;E$194,10,(E$195-'Indicator Data'!AT115)/(E$195-E$194)*10)),1))</f>
        <v>7.1</v>
      </c>
      <c r="F112" s="97">
        <f>IF('Indicator Data'!AS115="No data","x",ROUND(IF('Indicator Data'!AS115&gt;F$195,0,IF('Indicator Data'!AS115&lt;F$194,10,(F$195-'Indicator Data'!AS115)/(F$195-F$194)*10)),1))</f>
        <v>4.7</v>
      </c>
      <c r="G112" s="98">
        <f t="shared" si="9"/>
        <v>5.9</v>
      </c>
      <c r="H112" s="99">
        <f t="shared" si="10"/>
        <v>5.5</v>
      </c>
      <c r="I112" s="97">
        <f>IF('Indicator Data'!AV115="No data","x",ROUND(IF('Indicator Data'!AV115^2&gt;I$195,0,IF('Indicator Data'!AV115^2&lt;I$194,10,(I$195-'Indicator Data'!AV115^2)/(I$195-I$194)*10)),1))</f>
        <v>1.2</v>
      </c>
      <c r="J112" s="97">
        <f>IF(OR('Indicator Data'!AU115=0,'Indicator Data'!AU115="No data"),"x",ROUND(IF('Indicator Data'!AU115&gt;J$195,0,IF('Indicator Data'!AU115&lt;J$194,10,(J$195-'Indicator Data'!AU115)/(J$195-J$194)*10)),1))</f>
        <v>0</v>
      </c>
      <c r="K112" s="97">
        <f>IF('Indicator Data'!AW115="No data","x",ROUND(IF('Indicator Data'!AW115&gt;K$195,0,IF('Indicator Data'!AW115&lt;K$194,10,(K$195-'Indicator Data'!AW115)/(K$195-K$194)*10)),1))</f>
        <v>4.3</v>
      </c>
      <c r="L112" s="97">
        <f>IF('Indicator Data'!AX115="No data","x",ROUND(IF('Indicator Data'!AX115&gt;L$195,0,IF('Indicator Data'!AX115&lt;L$194,10,(L$195-'Indicator Data'!AX115)/(L$195-L$194)*10)),1))</f>
        <v>5.7</v>
      </c>
      <c r="M112" s="98">
        <f t="shared" si="11"/>
        <v>2.8</v>
      </c>
      <c r="N112" s="148">
        <f>IF('Indicator Data'!AY115="No data","x",'Indicator Data'!AY115/'Indicator Data'!BE115*100)</f>
        <v>18.518994830113943</v>
      </c>
      <c r="O112" s="97">
        <f t="shared" si="12"/>
        <v>8.1999999999999993</v>
      </c>
      <c r="P112" s="97">
        <f>IF('Indicator Data'!AZ115="No data","x",ROUND(IF('Indicator Data'!AZ115&gt;P$195,0,IF('Indicator Data'!AZ115&lt;P$194,10,(P$195-'Indicator Data'!AZ115)/(P$195-P$194)*10)),1))</f>
        <v>1.6</v>
      </c>
      <c r="Q112" s="97">
        <f>IF('Indicator Data'!BA115="No data","x",ROUND(IF('Indicator Data'!BA115&gt;Q$195,0,IF('Indicator Data'!BA115&lt;Q$194,10,(Q$195-'Indicator Data'!BA115)/(Q$195-Q$194)*10)),1))</f>
        <v>0.8</v>
      </c>
      <c r="R112" s="98">
        <f t="shared" si="13"/>
        <v>3.5</v>
      </c>
      <c r="S112" s="97">
        <f>IF('Indicator Data'!Y115="No data","x",ROUND(IF('Indicator Data'!Y115&gt;S$195,0,IF('Indicator Data'!Y115&lt;S$194,10,(S$195-'Indicator Data'!Y115)/(S$195-S$194)*10)),1))</f>
        <v>4.8</v>
      </c>
      <c r="T112" s="97">
        <f>IF('Indicator Data'!Z115="No data","x",ROUND(IF('Indicator Data'!Z115&gt;T$195,0,IF('Indicator Data'!Z115&lt;T$194,10,(T$195-'Indicator Data'!Z115)/(T$195-T$194)*10)),1))</f>
        <v>0.8</v>
      </c>
      <c r="U112" s="97">
        <f>IF('Indicator Data'!AC115="No data","x",ROUND(IF('Indicator Data'!AC115&gt;U$195,0,IF('Indicator Data'!AC115&lt;U$194,10,(U$195-'Indicator Data'!AC115)/(U$195-U$194)*10)),1))</f>
        <v>6.8</v>
      </c>
      <c r="V112" s="97">
        <f>IF('Indicator Data'!AD115="No data","x",ROUND(IF('Indicator Data'!AD115&gt;V$195,10,IF('Indicator Data'!AD115&lt;V$194,0,10-(V$195-'Indicator Data'!AD115)/(V$195-V$194)*10)),1))</f>
        <v>0.4</v>
      </c>
      <c r="W112" s="98">
        <f t="shared" si="14"/>
        <v>3.2</v>
      </c>
      <c r="X112" s="99">
        <f t="shared" si="15"/>
        <v>3.2</v>
      </c>
      <c r="Y112" s="183"/>
    </row>
    <row r="113" spans="1:25" s="4" customFormat="1" x14ac:dyDescent="0.25">
      <c r="A113" s="131" t="s">
        <v>753</v>
      </c>
      <c r="B113" s="51" t="s">
        <v>208</v>
      </c>
      <c r="C113" s="97">
        <f>IF('Indicator Data'!AR116="No data","x",ROUND(IF('Indicator Data'!AR116&gt;C$195,0,IF('Indicator Data'!AR116&lt;C$194,10,(C$195-'Indicator Data'!AR116)/(C$195-C$194)*10)),1))</f>
        <v>6</v>
      </c>
      <c r="D113" s="98">
        <f t="shared" si="8"/>
        <v>6</v>
      </c>
      <c r="E113" s="97" t="str">
        <f>IF('Indicator Data'!AT116="No data","x",ROUND(IF('Indicator Data'!AT116&gt;E$195,0,IF('Indicator Data'!AT116&lt;E$194,10,(E$195-'Indicator Data'!AT116)/(E$195-E$194)*10)),1))</f>
        <v>x</v>
      </c>
      <c r="F113" s="97">
        <f>IF('Indicator Data'!AS116="No data","x",ROUND(IF('Indicator Data'!AS116&gt;F$195,0,IF('Indicator Data'!AS116&lt;F$194,10,(F$195-'Indicator Data'!AS116)/(F$195-F$194)*10)),1))</f>
        <v>5.7</v>
      </c>
      <c r="G113" s="98">
        <f t="shared" si="9"/>
        <v>5.7</v>
      </c>
      <c r="H113" s="99">
        <f t="shared" si="10"/>
        <v>5.9</v>
      </c>
      <c r="I113" s="97" t="str">
        <f>IF('Indicator Data'!AV116="No data","x",ROUND(IF('Indicator Data'!AV116^2&gt;I$195,0,IF('Indicator Data'!AV116^2&lt;I$194,10,(I$195-'Indicator Data'!AV116^2)/(I$195-I$194)*10)),1))</f>
        <v>x</v>
      </c>
      <c r="J113" s="97">
        <f>IF(OR('Indicator Data'!AU116=0,'Indicator Data'!AU116="No data"),"x",ROUND(IF('Indicator Data'!AU116&gt;J$195,0,IF('Indicator Data'!AU116&lt;J$194,10,(J$195-'Indicator Data'!AU116)/(J$195-J$194)*10)),1))</f>
        <v>2.5</v>
      </c>
      <c r="K113" s="97">
        <f>IF('Indicator Data'!AW116="No data","x",ROUND(IF('Indicator Data'!AW116&gt;K$195,0,IF('Indicator Data'!AW116&lt;K$194,10,(K$195-'Indicator Data'!AW116)/(K$195-K$194)*10)),1))</f>
        <v>6.8</v>
      </c>
      <c r="L113" s="97">
        <f>IF('Indicator Data'!AX116="No data","x",ROUND(IF('Indicator Data'!AX116&gt;L$195,0,IF('Indicator Data'!AX116&lt;L$194,10,(L$195-'Indicator Data'!AX116)/(L$195-L$194)*10)),1))</f>
        <v>9.1</v>
      </c>
      <c r="M113" s="98">
        <f t="shared" si="11"/>
        <v>6.1</v>
      </c>
      <c r="N113" s="148">
        <f>IF('Indicator Data'!AY116="No data","x",'Indicator Data'!AY116/'Indicator Data'!BE116*100)</f>
        <v>54.285714285714285</v>
      </c>
      <c r="O113" s="97">
        <f t="shared" si="12"/>
        <v>4.5999999999999996</v>
      </c>
      <c r="P113" s="97">
        <f>IF('Indicator Data'!AZ116="No data","x",ROUND(IF('Indicator Data'!AZ116&gt;P$195,0,IF('Indicator Data'!AZ116&lt;P$194,10,(P$195-'Indicator Data'!AZ116)/(P$195-P$194)*10)),1))</f>
        <v>4.8</v>
      </c>
      <c r="Q113" s="97">
        <f>IF('Indicator Data'!BA116="No data","x",ROUND(IF('Indicator Data'!BA116&gt;Q$195,0,IF('Indicator Data'!BA116&lt;Q$194,10,(Q$195-'Indicator Data'!BA116)/(Q$195-Q$194)*10)),1))</f>
        <v>2.2000000000000002</v>
      </c>
      <c r="R113" s="98">
        <f t="shared" si="13"/>
        <v>3.9</v>
      </c>
      <c r="S113" s="97">
        <f>IF('Indicator Data'!Y116="No data","x",ROUND(IF('Indicator Data'!Y116&gt;S$195,0,IF('Indicator Data'!Y116&lt;S$194,10,(S$195-'Indicator Data'!Y116)/(S$195-S$194)*10)),1))</f>
        <v>9.6</v>
      </c>
      <c r="T113" s="97">
        <f>IF('Indicator Data'!Z116="No data","x",ROUND(IF('Indicator Data'!Z116&gt;T$195,0,IF('Indicator Data'!Z116&lt;T$194,10,(T$195-'Indicator Data'!Z116)/(T$195-T$194)*10)),1))</f>
        <v>7.4</v>
      </c>
      <c r="U113" s="97">
        <f>IF('Indicator Data'!AC116="No data","x",ROUND(IF('Indicator Data'!AC116&gt;U$195,0,IF('Indicator Data'!AC116&lt;U$194,10,(U$195-'Indicator Data'!AC116)/(U$195-U$194)*10)),1))</f>
        <v>8.6</v>
      </c>
      <c r="V113" s="97">
        <f>IF('Indicator Data'!AD116="No data","x",ROUND(IF('Indicator Data'!AD116&gt;V$195,10,IF('Indicator Data'!AD116&lt;V$194,0,10-(V$195-'Indicator Data'!AD116)/(V$195-V$194)*10)),1))</f>
        <v>1.1000000000000001</v>
      </c>
      <c r="W113" s="98">
        <f t="shared" si="14"/>
        <v>6.7</v>
      </c>
      <c r="X113" s="99">
        <f t="shared" si="15"/>
        <v>5.6</v>
      </c>
      <c r="Y113" s="183"/>
    </row>
    <row r="114" spans="1:25" s="4" customFormat="1" x14ac:dyDescent="0.25">
      <c r="A114" s="131" t="s">
        <v>848</v>
      </c>
      <c r="B114" s="51" t="s">
        <v>209</v>
      </c>
      <c r="C114" s="97">
        <f>IF('Indicator Data'!AR117="No data","x",ROUND(IF('Indicator Data'!AR117&gt;C$195,0,IF('Indicator Data'!AR117&lt;C$194,10,(C$195-'Indicator Data'!AR117)/(C$195-C$194)*10)),1))</f>
        <v>6.2</v>
      </c>
      <c r="D114" s="98">
        <f t="shared" si="8"/>
        <v>6.2</v>
      </c>
      <c r="E114" s="97">
        <f>IF('Indicator Data'!AT117="No data","x",ROUND(IF('Indicator Data'!AT117&gt;E$195,0,IF('Indicator Data'!AT117&lt;E$194,10,(E$195-'Indicator Data'!AT117)/(E$195-E$194)*10)),1))</f>
        <v>6.9</v>
      </c>
      <c r="F114" s="97">
        <f>IF('Indicator Data'!AS117="No data","x",ROUND(IF('Indicator Data'!AS117&gt;F$195,0,IF('Indicator Data'!AS117&lt;F$194,10,(F$195-'Indicator Data'!AS117)/(F$195-F$194)*10)),1))</f>
        <v>6.2</v>
      </c>
      <c r="G114" s="98">
        <f t="shared" si="9"/>
        <v>6.6</v>
      </c>
      <c r="H114" s="99">
        <f t="shared" si="10"/>
        <v>6.4</v>
      </c>
      <c r="I114" s="97">
        <f>IF('Indicator Data'!AV117="No data","x",ROUND(IF('Indicator Data'!AV117^2&gt;I$195,0,IF('Indicator Data'!AV117^2&lt;I$194,10,(I$195-'Indicator Data'!AV117^2)/(I$195-I$194)*10)),1))</f>
        <v>0.2</v>
      </c>
      <c r="J114" s="97">
        <f>IF(OR('Indicator Data'!AU117=0,'Indicator Data'!AU117="No data"),"x",ROUND(IF('Indicator Data'!AU117&gt;J$195,0,IF('Indicator Data'!AU117&lt;J$194,10,(J$195-'Indicator Data'!AU117)/(J$195-J$194)*10)),1))</f>
        <v>0</v>
      </c>
      <c r="K114" s="97">
        <f>IF('Indicator Data'!AW117="No data","x",ROUND(IF('Indicator Data'!AW117&gt;K$195,0,IF('Indicator Data'!AW117&lt;K$194,10,(K$195-'Indicator Data'!AW117)/(K$195-K$194)*10)),1))</f>
        <v>5</v>
      </c>
      <c r="L114" s="97">
        <f>IF('Indicator Data'!AX117="No data","x",ROUND(IF('Indicator Data'!AX117&gt;L$195,0,IF('Indicator Data'!AX117&lt;L$194,10,(L$195-'Indicator Data'!AX117)/(L$195-L$194)*10)),1))</f>
        <v>4.5999999999999996</v>
      </c>
      <c r="M114" s="98">
        <f t="shared" si="11"/>
        <v>2.5</v>
      </c>
      <c r="N114" s="148">
        <f>IF('Indicator Data'!AY117="No data","x",'Indicator Data'!AY117/'Indicator Data'!BE117*100)</f>
        <v>127.83831496925792</v>
      </c>
      <c r="O114" s="97">
        <f t="shared" si="12"/>
        <v>0</v>
      </c>
      <c r="P114" s="97">
        <f>IF('Indicator Data'!AZ117="No data","x",ROUND(IF('Indicator Data'!AZ117&gt;P$195,0,IF('Indicator Data'!AZ117&lt;P$194,10,(P$195-'Indicator Data'!AZ117)/(P$195-P$194)*10)),1))</f>
        <v>2.6</v>
      </c>
      <c r="Q114" s="97">
        <f>IF('Indicator Data'!BA117="No data","x",ROUND(IF('Indicator Data'!BA117&gt;Q$195,0,IF('Indicator Data'!BA117&lt;Q$194,10,(Q$195-'Indicator Data'!BA117)/(Q$195-Q$194)*10)),1))</f>
        <v>2.2999999999999998</v>
      </c>
      <c r="R114" s="98">
        <f t="shared" si="13"/>
        <v>1.6</v>
      </c>
      <c r="S114" s="97">
        <f>IF('Indicator Data'!Y117="No data","x",ROUND(IF('Indicator Data'!Y117&gt;S$195,0,IF('Indicator Data'!Y117&lt;S$194,10,(S$195-'Indicator Data'!Y117)/(S$195-S$194)*10)),1))</f>
        <v>2.5</v>
      </c>
      <c r="T114" s="97">
        <f>IF('Indicator Data'!Z117="No data","x",ROUND(IF('Indicator Data'!Z117&gt;T$195,0,IF('Indicator Data'!Z117&lt;T$194,10,(T$195-'Indicator Data'!Z117)/(T$195-T$194)*10)),1))</f>
        <v>2.8</v>
      </c>
      <c r="U114" s="97">
        <f>IF('Indicator Data'!AC117="No data","x",ROUND(IF('Indicator Data'!AC117&gt;U$195,0,IF('Indicator Data'!AC117&lt;U$194,10,(U$195-'Indicator Data'!AC117)/(U$195-U$194)*10)),1))</f>
        <v>8.4</v>
      </c>
      <c r="V114" s="97">
        <f>IF('Indicator Data'!AD117="No data","x",ROUND(IF('Indicator Data'!AD117&gt;V$195,10,IF('Indicator Data'!AD117&lt;V$194,0,10-(V$195-'Indicator Data'!AD117)/(V$195-V$194)*10)),1))</f>
        <v>0.3</v>
      </c>
      <c r="W114" s="98">
        <f t="shared" si="14"/>
        <v>3.5</v>
      </c>
      <c r="X114" s="99">
        <f t="shared" si="15"/>
        <v>2.5</v>
      </c>
      <c r="Y114" s="183"/>
    </row>
    <row r="115" spans="1:25" s="4" customFormat="1" x14ac:dyDescent="0.25">
      <c r="A115" s="131" t="s">
        <v>211</v>
      </c>
      <c r="B115" s="51" t="s">
        <v>210</v>
      </c>
      <c r="C115" s="97">
        <f>IF('Indicator Data'!AR118="No data","x",ROUND(IF('Indicator Data'!AR118&gt;C$195,0,IF('Indicator Data'!AR118&lt;C$194,10,(C$195-'Indicator Data'!AR118)/(C$195-C$194)*10)),1))</f>
        <v>5.0999999999999996</v>
      </c>
      <c r="D115" s="98">
        <f t="shared" si="8"/>
        <v>5.0999999999999996</v>
      </c>
      <c r="E115" s="97">
        <f>IF('Indicator Data'!AT118="No data","x",ROUND(IF('Indicator Data'!AT118&gt;E$195,0,IF('Indicator Data'!AT118&lt;E$194,10,(E$195-'Indicator Data'!AT118)/(E$195-E$194)*10)),1))</f>
        <v>6.4</v>
      </c>
      <c r="F115" s="97">
        <f>IF('Indicator Data'!AS118="No data","x",ROUND(IF('Indicator Data'!AS118&gt;F$195,0,IF('Indicator Data'!AS118&lt;F$194,10,(F$195-'Indicator Data'!AS118)/(F$195-F$194)*10)),1))</f>
        <v>5.2</v>
      </c>
      <c r="G115" s="98">
        <f t="shared" si="9"/>
        <v>5.8</v>
      </c>
      <c r="H115" s="99">
        <f t="shared" si="10"/>
        <v>5.5</v>
      </c>
      <c r="I115" s="97">
        <f>IF('Indicator Data'!AV118="No data","x",ROUND(IF('Indicator Data'!AV118^2&gt;I$195,0,IF('Indicator Data'!AV118^2&lt;I$194,10,(I$195-'Indicator Data'!AV118^2)/(I$195-I$194)*10)),1))</f>
        <v>0.4</v>
      </c>
      <c r="J115" s="97">
        <f>IF(OR('Indicator Data'!AU118=0,'Indicator Data'!AU118="No data"),"x",ROUND(IF('Indicator Data'!AU118&gt;J$195,0,IF('Indicator Data'!AU118&lt;J$194,10,(J$195-'Indicator Data'!AU118)/(J$195-J$194)*10)),1))</f>
        <v>1.8</v>
      </c>
      <c r="K115" s="97">
        <f>IF('Indicator Data'!AW118="No data","x",ROUND(IF('Indicator Data'!AW118&gt;K$195,0,IF('Indicator Data'!AW118&lt;K$194,10,(K$195-'Indicator Data'!AW118)/(K$195-K$194)*10)),1))</f>
        <v>7.9</v>
      </c>
      <c r="L115" s="97">
        <f>IF('Indicator Data'!AX118="No data","x",ROUND(IF('Indicator Data'!AX118&gt;L$195,0,IF('Indicator Data'!AX118&lt;L$194,10,(L$195-'Indicator Data'!AX118)/(L$195-L$194)*10)),1))</f>
        <v>4.4000000000000004</v>
      </c>
      <c r="M115" s="98">
        <f t="shared" si="11"/>
        <v>3.6</v>
      </c>
      <c r="N115" s="148">
        <f>IF('Indicator Data'!AY118="No data","x",'Indicator Data'!AY118/'Indicator Data'!BE118*100)</f>
        <v>4.1839388243775586</v>
      </c>
      <c r="O115" s="97">
        <f t="shared" si="12"/>
        <v>9.6999999999999993</v>
      </c>
      <c r="P115" s="97">
        <f>IF('Indicator Data'!AZ118="No data","x",ROUND(IF('Indicator Data'!AZ118&gt;P$195,0,IF('Indicator Data'!AZ118&lt;P$194,10,(P$195-'Indicator Data'!AZ118)/(P$195-P$194)*10)),1))</f>
        <v>4.5</v>
      </c>
      <c r="Q115" s="97">
        <f>IF('Indicator Data'!BA118="No data","x",ROUND(IF('Indicator Data'!BA118&gt;Q$195,0,IF('Indicator Data'!BA118&lt;Q$194,10,(Q$195-'Indicator Data'!BA118)/(Q$195-Q$194)*10)),1))</f>
        <v>7.1</v>
      </c>
      <c r="R115" s="98">
        <f t="shared" si="13"/>
        <v>7.1</v>
      </c>
      <c r="S115" s="97">
        <f>IF('Indicator Data'!Y118="No data","x",ROUND(IF('Indicator Data'!Y118&gt;S$195,0,IF('Indicator Data'!Y118&lt;S$194,10,(S$195-'Indicator Data'!Y118)/(S$195-S$194)*10)),1))</f>
        <v>2.9</v>
      </c>
      <c r="T115" s="97">
        <f>IF('Indicator Data'!Z118="No data","x",ROUND(IF('Indicator Data'!Z118&gt;T$195,0,IF('Indicator Data'!Z118&lt;T$194,10,(T$195-'Indicator Data'!Z118)/(T$195-T$194)*10)),1))</f>
        <v>0.3</v>
      </c>
      <c r="U115" s="97">
        <f>IF('Indicator Data'!AC118="No data","x",ROUND(IF('Indicator Data'!AC118&gt;U$195,0,IF('Indicator Data'!AC118&lt;U$194,10,(U$195-'Indicator Data'!AC118)/(U$195-U$194)*10)),1))</f>
        <v>8.6</v>
      </c>
      <c r="V115" s="97">
        <f>IF('Indicator Data'!AD118="No data","x",ROUND(IF('Indicator Data'!AD118&gt;V$195,10,IF('Indicator Data'!AD118&lt;V$194,0,10-(V$195-'Indicator Data'!AD118)/(V$195-V$194)*10)),1))</f>
        <v>0.5</v>
      </c>
      <c r="W115" s="98">
        <f t="shared" si="14"/>
        <v>3.1</v>
      </c>
      <c r="X115" s="99">
        <f t="shared" si="15"/>
        <v>4.5999999999999996</v>
      </c>
      <c r="Y115" s="183"/>
    </row>
    <row r="116" spans="1:25" s="4" customFormat="1" x14ac:dyDescent="0.25">
      <c r="A116" s="131" t="s">
        <v>213</v>
      </c>
      <c r="B116" s="51" t="s">
        <v>212</v>
      </c>
      <c r="C116" s="97">
        <f>IF('Indicator Data'!AR119="No data","x",ROUND(IF('Indicator Data'!AR119&gt;C$195,0,IF('Indicator Data'!AR119&lt;C$194,10,(C$195-'Indicator Data'!AR119)/(C$195-C$194)*10)),1))</f>
        <v>4</v>
      </c>
      <c r="D116" s="98">
        <f t="shared" si="8"/>
        <v>4</v>
      </c>
      <c r="E116" s="97">
        <f>IF('Indicator Data'!AT119="No data","x",ROUND(IF('Indicator Data'!AT119&gt;E$195,0,IF('Indicator Data'!AT119&lt;E$194,10,(E$195-'Indicator Data'!AT119)/(E$195-E$194)*10)),1))</f>
        <v>5.4</v>
      </c>
      <c r="F116" s="97">
        <f>IF('Indicator Data'!AS119="No data","x",ROUND(IF('Indicator Data'!AS119&gt;F$195,0,IF('Indicator Data'!AS119&lt;F$194,10,(F$195-'Indicator Data'!AS119)/(F$195-F$194)*10)),1))</f>
        <v>4.8</v>
      </c>
      <c r="G116" s="98">
        <f t="shared" si="9"/>
        <v>5.0999999999999996</v>
      </c>
      <c r="H116" s="99">
        <f t="shared" si="10"/>
        <v>4.5999999999999996</v>
      </c>
      <c r="I116" s="97">
        <f>IF('Indicator Data'!AV119="No data","x",ROUND(IF('Indicator Data'!AV119^2&gt;I$195,0,IF('Indicator Data'!AV119^2&lt;I$194,10,(I$195-'Indicator Data'!AV119^2)/(I$195-I$194)*10)),1))</f>
        <v>0.3</v>
      </c>
      <c r="J116" s="97">
        <f>IF(OR('Indicator Data'!AU119=0,'Indicator Data'!AU119="No data"),"x",ROUND(IF('Indicator Data'!AU119&gt;J$195,0,IF('Indicator Data'!AU119&lt;J$194,10,(J$195-'Indicator Data'!AU119)/(J$195-J$194)*10)),1))</f>
        <v>0</v>
      </c>
      <c r="K116" s="97">
        <f>IF('Indicator Data'!AW119="No data","x",ROUND(IF('Indicator Data'!AW119&gt;K$195,0,IF('Indicator Data'!AW119&lt;K$194,10,(K$195-'Indicator Data'!AW119)/(K$195-K$194)*10)),1))</f>
        <v>3.5</v>
      </c>
      <c r="L116" s="97">
        <f>IF('Indicator Data'!AX119="No data","x",ROUND(IF('Indicator Data'!AX119&gt;L$195,0,IF('Indicator Data'!AX119&lt;L$194,10,(L$195-'Indicator Data'!AX119)/(L$195-L$194)*10)),1))</f>
        <v>1.7</v>
      </c>
      <c r="M116" s="98">
        <f t="shared" si="11"/>
        <v>1.4</v>
      </c>
      <c r="N116" s="148">
        <f>IF('Indicator Data'!AY119="No data","x",'Indicator Data'!AY119/'Indicator Data'!BE119*100)</f>
        <v>81.784386617100367</v>
      </c>
      <c r="O116" s="97">
        <f t="shared" si="12"/>
        <v>1.8</v>
      </c>
      <c r="P116" s="97">
        <f>IF('Indicator Data'!AZ119="No data","x",ROUND(IF('Indicator Data'!AZ119&gt;P$195,0,IF('Indicator Data'!AZ119&lt;P$194,10,(P$195-'Indicator Data'!AZ119)/(P$195-P$194)*10)),1))</f>
        <v>0.5</v>
      </c>
      <c r="Q116" s="97">
        <f>IF('Indicator Data'!BA119="No data","x",ROUND(IF('Indicator Data'!BA119&gt;Q$195,0,IF('Indicator Data'!BA119&lt;Q$194,10,(Q$195-'Indicator Data'!BA119)/(Q$195-Q$194)*10)),1))</f>
        <v>0.1</v>
      </c>
      <c r="R116" s="98">
        <f t="shared" si="13"/>
        <v>0.8</v>
      </c>
      <c r="S116" s="97">
        <f>IF('Indicator Data'!Y119="No data","x",ROUND(IF('Indicator Data'!Y119&gt;S$195,0,IF('Indicator Data'!Y119&lt;S$194,10,(S$195-'Indicator Data'!Y119)/(S$195-S$194)*10)),1))</f>
        <v>4.0999999999999996</v>
      </c>
      <c r="T116" s="97">
        <f>IF('Indicator Data'!Z119="No data","x",ROUND(IF('Indicator Data'!Z119&gt;T$195,0,IF('Indicator Data'!Z119&lt;T$194,10,(T$195-'Indicator Data'!Z119)/(T$195-T$194)*10)),1))</f>
        <v>10</v>
      </c>
      <c r="U116" s="97">
        <f>IF('Indicator Data'!AC119="No data","x",ROUND(IF('Indicator Data'!AC119&gt;U$195,0,IF('Indicator Data'!AC119&lt;U$194,10,(U$195-'Indicator Data'!AC119)/(U$195-U$194)*10)),1))</f>
        <v>6.9</v>
      </c>
      <c r="V116" s="97">
        <f>IF('Indicator Data'!AD119="No data","x",ROUND(IF('Indicator Data'!AD119&gt;V$195,10,IF('Indicator Data'!AD119&lt;V$194,0,10-(V$195-'Indicator Data'!AD119)/(V$195-V$194)*10)),1))</f>
        <v>0.1</v>
      </c>
      <c r="W116" s="98">
        <f t="shared" si="14"/>
        <v>5.3</v>
      </c>
      <c r="X116" s="99">
        <f t="shared" si="15"/>
        <v>2.5</v>
      </c>
      <c r="Y116" s="183"/>
    </row>
    <row r="117" spans="1:25" s="4" customFormat="1" x14ac:dyDescent="0.25">
      <c r="A117" s="131" t="s">
        <v>215</v>
      </c>
      <c r="B117" s="51" t="s">
        <v>214</v>
      </c>
      <c r="C117" s="97">
        <f>IF('Indicator Data'!AR120="No data","x",ROUND(IF('Indicator Data'!AR120&gt;C$195,0,IF('Indicator Data'!AR120&lt;C$194,10,(C$195-'Indicator Data'!AR120)/(C$195-C$194)*10)),1))</f>
        <v>5.6</v>
      </c>
      <c r="D117" s="98">
        <f t="shared" si="8"/>
        <v>5.6</v>
      </c>
      <c r="E117" s="97">
        <f>IF('Indicator Data'!AT120="No data","x",ROUND(IF('Indicator Data'!AT120&gt;E$195,0,IF('Indicator Data'!AT120&lt;E$194,10,(E$195-'Indicator Data'!AT120)/(E$195-E$194)*10)),1))</f>
        <v>6</v>
      </c>
      <c r="F117" s="97">
        <f>IF('Indicator Data'!AS120="No data","x",ROUND(IF('Indicator Data'!AS120&gt;F$195,0,IF('Indicator Data'!AS120&lt;F$194,10,(F$195-'Indicator Data'!AS120)/(F$195-F$194)*10)),1))</f>
        <v>5.2</v>
      </c>
      <c r="G117" s="98">
        <f t="shared" si="9"/>
        <v>5.6</v>
      </c>
      <c r="H117" s="99">
        <f t="shared" si="10"/>
        <v>5.6</v>
      </c>
      <c r="I117" s="97">
        <f>IF('Indicator Data'!AV120="No data","x",ROUND(IF('Indicator Data'!AV120^2&gt;I$195,0,IF('Indicator Data'!AV120^2&lt;I$194,10,(I$195-'Indicator Data'!AV120^2)/(I$195-I$194)*10)),1))</f>
        <v>5.3</v>
      </c>
      <c r="J117" s="97">
        <f>IF(OR('Indicator Data'!AU120=0,'Indicator Data'!AU120="No data"),"x",ROUND(IF('Indicator Data'!AU120&gt;J$195,0,IF('Indicator Data'!AU120&lt;J$194,10,(J$195-'Indicator Data'!AU120)/(J$195-J$194)*10)),1))</f>
        <v>0</v>
      </c>
      <c r="K117" s="97">
        <f>IF('Indicator Data'!AW120="No data","x",ROUND(IF('Indicator Data'!AW120&gt;K$195,0,IF('Indicator Data'!AW120&lt;K$194,10,(K$195-'Indicator Data'!AW120)/(K$195-K$194)*10)),1))</f>
        <v>4.3</v>
      </c>
      <c r="L117" s="97">
        <f>IF('Indicator Data'!AX120="No data","x",ROUND(IF('Indicator Data'!AX120&gt;L$195,0,IF('Indicator Data'!AX120&lt;L$194,10,(L$195-'Indicator Data'!AX120)/(L$195-L$194)*10)),1))</f>
        <v>4.0999999999999996</v>
      </c>
      <c r="M117" s="98">
        <f t="shared" si="11"/>
        <v>3.4</v>
      </c>
      <c r="N117" s="148">
        <f>IF('Indicator Data'!AY120="No data","x",'Indicator Data'!AY120/'Indicator Data'!BE120*100)</f>
        <v>29.128388976025093</v>
      </c>
      <c r="O117" s="97">
        <f t="shared" si="12"/>
        <v>7.2</v>
      </c>
      <c r="P117" s="97">
        <f>IF('Indicator Data'!AZ120="No data","x",ROUND(IF('Indicator Data'!AZ120&gt;P$195,0,IF('Indicator Data'!AZ120&lt;P$194,10,(P$195-'Indicator Data'!AZ120)/(P$195-P$194)*10)),1))</f>
        <v>2.6</v>
      </c>
      <c r="Q117" s="97">
        <f>IF('Indicator Data'!BA120="No data","x",ROUND(IF('Indicator Data'!BA120&gt;Q$195,0,IF('Indicator Data'!BA120&lt;Q$194,10,(Q$195-'Indicator Data'!BA120)/(Q$195-Q$194)*10)),1))</f>
        <v>2.9</v>
      </c>
      <c r="R117" s="98">
        <f t="shared" si="13"/>
        <v>4.2</v>
      </c>
      <c r="S117" s="97">
        <f>IF('Indicator Data'!Y120="No data","x",ROUND(IF('Indicator Data'!Y120&gt;S$195,0,IF('Indicator Data'!Y120&lt;S$194,10,(S$195-'Indicator Data'!Y120)/(S$195-S$194)*10)),1))</f>
        <v>8.4</v>
      </c>
      <c r="T117" s="97">
        <f>IF('Indicator Data'!Z120="No data","x",ROUND(IF('Indicator Data'!Z120&gt;T$195,0,IF('Indicator Data'!Z120&lt;T$194,10,(T$195-'Indicator Data'!Z120)/(T$195-T$194)*10)),1))</f>
        <v>0</v>
      </c>
      <c r="U117" s="97">
        <f>IF('Indicator Data'!AC120="No data","x",ROUND(IF('Indicator Data'!AC120&gt;U$195,0,IF('Indicator Data'!AC120&lt;U$194,10,(U$195-'Indicator Data'!AC120)/(U$195-U$194)*10)),1))</f>
        <v>8.6999999999999993</v>
      </c>
      <c r="V117" s="97">
        <f>IF('Indicator Data'!AD120="No data","x",ROUND(IF('Indicator Data'!AD120&gt;V$195,10,IF('Indicator Data'!AD120&lt;V$194,0,10-(V$195-'Indicator Data'!AD120)/(V$195-V$194)*10)),1))</f>
        <v>1.3</v>
      </c>
      <c r="W117" s="98">
        <f t="shared" si="14"/>
        <v>4.5999999999999996</v>
      </c>
      <c r="X117" s="99">
        <f t="shared" si="15"/>
        <v>4.0999999999999996</v>
      </c>
      <c r="Y117" s="183"/>
    </row>
    <row r="118" spans="1:25" s="4" customFormat="1" x14ac:dyDescent="0.25">
      <c r="A118" s="131" t="s">
        <v>217</v>
      </c>
      <c r="B118" s="51" t="s">
        <v>216</v>
      </c>
      <c r="C118" s="97">
        <f>IF('Indicator Data'!AR121="No data","x",ROUND(IF('Indicator Data'!AR121&gt;C$195,0,IF('Indicator Data'!AR121&lt;C$194,10,(C$195-'Indicator Data'!AR121)/(C$195-C$194)*10)),1))</f>
        <v>2.1</v>
      </c>
      <c r="D118" s="98">
        <f t="shared" si="8"/>
        <v>2.1</v>
      </c>
      <c r="E118" s="97">
        <f>IF('Indicator Data'!AT121="No data","x",ROUND(IF('Indicator Data'!AT121&gt;E$195,0,IF('Indicator Data'!AT121&lt;E$194,10,(E$195-'Indicator Data'!AT121)/(E$195-E$194)*10)),1))</f>
        <v>7.5</v>
      </c>
      <c r="F118" s="97">
        <f>IF('Indicator Data'!AS121="No data","x",ROUND(IF('Indicator Data'!AS121&gt;F$195,0,IF('Indicator Data'!AS121&lt;F$194,10,(F$195-'Indicator Data'!AS121)/(F$195-F$194)*10)),1))</f>
        <v>6.7</v>
      </c>
      <c r="G118" s="98">
        <f t="shared" si="9"/>
        <v>7.1</v>
      </c>
      <c r="H118" s="99">
        <f t="shared" si="10"/>
        <v>4.5999999999999996</v>
      </c>
      <c r="I118" s="97">
        <f>IF('Indicator Data'!AV121="No data","x",ROUND(IF('Indicator Data'!AV121^2&gt;I$195,0,IF('Indicator Data'!AV121^2&lt;I$194,10,(I$195-'Indicator Data'!AV121^2)/(I$195-I$194)*10)),1))</f>
        <v>7.2</v>
      </c>
      <c r="J118" s="97">
        <f>IF(OR('Indicator Data'!AU121=0,'Indicator Data'!AU121="No data"),"x",ROUND(IF('Indicator Data'!AU121&gt;J$195,0,IF('Indicator Data'!AU121&lt;J$194,10,(J$195-'Indicator Data'!AU121)/(J$195-J$194)*10)),1))</f>
        <v>7.6</v>
      </c>
      <c r="K118" s="97">
        <f>IF('Indicator Data'!AW121="No data","x",ROUND(IF('Indicator Data'!AW121&gt;K$195,0,IF('Indicator Data'!AW121&lt;K$194,10,(K$195-'Indicator Data'!AW121)/(K$195-K$194)*10)),1))</f>
        <v>9.1</v>
      </c>
      <c r="L118" s="97">
        <f>IF('Indicator Data'!AX121="No data","x",ROUND(IF('Indicator Data'!AX121&gt;L$195,0,IF('Indicator Data'!AX121&lt;L$194,10,(L$195-'Indicator Data'!AX121)/(L$195-L$194)*10)),1))</f>
        <v>6.9</v>
      </c>
      <c r="M118" s="98">
        <f t="shared" si="11"/>
        <v>7.7</v>
      </c>
      <c r="N118" s="148">
        <f>IF('Indicator Data'!AY121="No data","x",'Indicator Data'!AY121/'Indicator Data'!BE121*100)</f>
        <v>5.2137643378519289</v>
      </c>
      <c r="O118" s="97">
        <f t="shared" si="12"/>
        <v>9.6</v>
      </c>
      <c r="P118" s="97">
        <f>IF('Indicator Data'!AZ121="No data","x",ROUND(IF('Indicator Data'!AZ121&gt;P$195,0,IF('Indicator Data'!AZ121&lt;P$194,10,(P$195-'Indicator Data'!AZ121)/(P$195-P$194)*10)),1))</f>
        <v>8.8000000000000007</v>
      </c>
      <c r="Q118" s="97">
        <f>IF('Indicator Data'!BA121="No data","x",ROUND(IF('Indicator Data'!BA121&gt;Q$195,0,IF('Indicator Data'!BA121&lt;Q$194,10,(Q$195-'Indicator Data'!BA121)/(Q$195-Q$194)*10)),1))</f>
        <v>9.8000000000000007</v>
      </c>
      <c r="R118" s="98">
        <f t="shared" si="13"/>
        <v>9.4</v>
      </c>
      <c r="S118" s="97">
        <f>IF('Indicator Data'!Y121="No data","x",ROUND(IF('Indicator Data'!Y121&gt;S$195,0,IF('Indicator Data'!Y121&lt;S$194,10,(S$195-'Indicator Data'!Y121)/(S$195-S$194)*10)),1))</f>
        <v>9.9</v>
      </c>
      <c r="T118" s="97">
        <f>IF('Indicator Data'!Z121="No data","x",ROUND(IF('Indicator Data'!Z121&gt;T$195,0,IF('Indicator Data'!Z121&lt;T$194,10,(T$195-'Indicator Data'!Z121)/(T$195-T$194)*10)),1))</f>
        <v>2.1</v>
      </c>
      <c r="U118" s="97">
        <f>IF('Indicator Data'!AC121="No data","x",ROUND(IF('Indicator Data'!AC121&gt;U$195,0,IF('Indicator Data'!AC121&lt;U$194,10,(U$195-'Indicator Data'!AC121)/(U$195-U$194)*10)),1))</f>
        <v>10</v>
      </c>
      <c r="V118" s="97">
        <f>IF('Indicator Data'!AD121="No data","x",ROUND(IF('Indicator Data'!AD121&gt;V$195,10,IF('Indicator Data'!AD121&lt;V$194,0,10-(V$195-'Indicator Data'!AD121)/(V$195-V$194)*10)),1))</f>
        <v>5.4</v>
      </c>
      <c r="W118" s="98">
        <f t="shared" si="14"/>
        <v>6.9</v>
      </c>
      <c r="X118" s="99">
        <f t="shared" si="15"/>
        <v>8</v>
      </c>
      <c r="Y118" s="183"/>
    </row>
    <row r="119" spans="1:25" s="4" customFormat="1" x14ac:dyDescent="0.25">
      <c r="A119" s="131" t="s">
        <v>370</v>
      </c>
      <c r="B119" s="51" t="s">
        <v>218</v>
      </c>
      <c r="C119" s="97">
        <f>IF('Indicator Data'!AR122="No data","x",ROUND(IF('Indicator Data'!AR122&gt;C$195,0,IF('Indicator Data'!AR122&lt;C$194,10,(C$195-'Indicator Data'!AR122)/(C$195-C$194)*10)),1))</f>
        <v>7.1</v>
      </c>
      <c r="D119" s="98">
        <f t="shared" si="8"/>
        <v>7.1</v>
      </c>
      <c r="E119" s="97">
        <f>IF('Indicator Data'!AT122="No data","x",ROUND(IF('Indicator Data'!AT122&gt;E$195,0,IF('Indicator Data'!AT122&lt;E$194,10,(E$195-'Indicator Data'!AT122)/(E$195-E$194)*10)),1))</f>
        <v>7</v>
      </c>
      <c r="F119" s="97">
        <f>IF('Indicator Data'!AS122="No data","x",ROUND(IF('Indicator Data'!AS122&gt;F$195,0,IF('Indicator Data'!AS122&lt;F$194,10,(F$195-'Indicator Data'!AS122)/(F$195-F$194)*10)),1))</f>
        <v>7</v>
      </c>
      <c r="G119" s="98">
        <f t="shared" si="9"/>
        <v>7</v>
      </c>
      <c r="H119" s="99">
        <f t="shared" si="10"/>
        <v>7.1</v>
      </c>
      <c r="I119" s="97">
        <f>IF('Indicator Data'!AV122="No data","x",ROUND(IF('Indicator Data'!AV122^2&gt;I$195,0,IF('Indicator Data'!AV122^2&lt;I$194,10,(I$195-'Indicator Data'!AV122^2)/(I$195-I$194)*10)),1))</f>
        <v>4.7</v>
      </c>
      <c r="J119" s="97">
        <f>IF(OR('Indicator Data'!AU122=0,'Indicator Data'!AU122="No data"),"x",ROUND(IF('Indicator Data'!AU122&gt;J$195,0,IF('Indicator Data'!AU122&lt;J$194,10,(J$195-'Indicator Data'!AU122)/(J$195-J$194)*10)),1))</f>
        <v>4.3</v>
      </c>
      <c r="K119" s="97">
        <f>IF('Indicator Data'!AW122="No data","x",ROUND(IF('Indicator Data'!AW122&gt;K$195,0,IF('Indicator Data'!AW122&lt;K$194,10,(K$195-'Indicator Data'!AW122)/(K$195-K$194)*10)),1))</f>
        <v>7.8</v>
      </c>
      <c r="L119" s="97">
        <f>IF('Indicator Data'!AX122="No data","x",ROUND(IF('Indicator Data'!AX122&gt;L$195,0,IF('Indicator Data'!AX122&lt;L$194,10,(L$195-'Indicator Data'!AX122)/(L$195-L$194)*10)),1))</f>
        <v>5.7</v>
      </c>
      <c r="M119" s="98">
        <f t="shared" si="11"/>
        <v>5.6</v>
      </c>
      <c r="N119" s="148">
        <f>IF('Indicator Data'!AY122="No data","x",'Indicator Data'!AY122/'Indicator Data'!BE122*100)</f>
        <v>7.1943547276094835</v>
      </c>
      <c r="O119" s="97">
        <f t="shared" si="12"/>
        <v>9.4</v>
      </c>
      <c r="P119" s="97">
        <f>IF('Indicator Data'!AZ122="No data","x",ROUND(IF('Indicator Data'!AZ122&gt;P$195,0,IF('Indicator Data'!AZ122&lt;P$194,10,(P$195-'Indicator Data'!AZ122)/(P$195-P$194)*10)),1))</f>
        <v>2.2999999999999998</v>
      </c>
      <c r="Q119" s="97">
        <f>IF('Indicator Data'!BA122="No data","x",ROUND(IF('Indicator Data'!BA122&gt;Q$195,0,IF('Indicator Data'!BA122&lt;Q$194,10,(Q$195-'Indicator Data'!BA122)/(Q$195-Q$194)*10)),1))</f>
        <v>3.9</v>
      </c>
      <c r="R119" s="98">
        <f t="shared" si="13"/>
        <v>5.2</v>
      </c>
      <c r="S119" s="97">
        <f>IF('Indicator Data'!Y122="No data","x",ROUND(IF('Indicator Data'!Y122&gt;S$195,0,IF('Indicator Data'!Y122&lt;S$194,10,(S$195-'Indicator Data'!Y122)/(S$195-S$194)*10)),1))</f>
        <v>8.5</v>
      </c>
      <c r="T119" s="97">
        <f>IF('Indicator Data'!Z122="No data","x",ROUND(IF('Indicator Data'!Z122&gt;T$195,0,IF('Indicator Data'!Z122&lt;T$194,10,(T$195-'Indicator Data'!Z122)/(T$195-T$194)*10)),1))</f>
        <v>2.1</v>
      </c>
      <c r="U119" s="97">
        <f>IF('Indicator Data'!AC122="No data","x",ROUND(IF('Indicator Data'!AC122&gt;U$195,0,IF('Indicator Data'!AC122&lt;U$194,10,(U$195-'Indicator Data'!AC122)/(U$195-U$194)*10)),1))</f>
        <v>9.3000000000000007</v>
      </c>
      <c r="V119" s="97">
        <f>IF('Indicator Data'!AD122="No data","x",ROUND(IF('Indicator Data'!AD122&gt;V$195,10,IF('Indicator Data'!AD122&lt;V$194,0,10-(V$195-'Indicator Data'!AD122)/(V$195-V$194)*10)),1))</f>
        <v>2</v>
      </c>
      <c r="W119" s="98">
        <f t="shared" si="14"/>
        <v>5.5</v>
      </c>
      <c r="X119" s="99">
        <f t="shared" si="15"/>
        <v>5.4</v>
      </c>
      <c r="Y119" s="183"/>
    </row>
    <row r="120" spans="1:25" s="4" customFormat="1" x14ac:dyDescent="0.25">
      <c r="A120" s="131" t="s">
        <v>220</v>
      </c>
      <c r="B120" s="51" t="s">
        <v>219</v>
      </c>
      <c r="C120" s="97">
        <f>IF('Indicator Data'!AR123="No data","x",ROUND(IF('Indicator Data'!AR123&gt;C$195,0,IF('Indicator Data'!AR123&lt;C$194,10,(C$195-'Indicator Data'!AR123)/(C$195-C$194)*10)),1))</f>
        <v>4.3</v>
      </c>
      <c r="D120" s="98">
        <f t="shared" si="8"/>
        <v>4.3</v>
      </c>
      <c r="E120" s="97">
        <f>IF('Indicator Data'!AT123="No data","x",ROUND(IF('Indicator Data'!AT123&gt;E$195,0,IF('Indicator Data'!AT123&lt;E$194,10,(E$195-'Indicator Data'!AT123)/(E$195-E$194)*10)),1))</f>
        <v>4.9000000000000004</v>
      </c>
      <c r="F120" s="97">
        <f>IF('Indicator Data'!AS123="No data","x",ROUND(IF('Indicator Data'!AS123&gt;F$195,0,IF('Indicator Data'!AS123&lt;F$194,10,(F$195-'Indicator Data'!AS123)/(F$195-F$194)*10)),1))</f>
        <v>4.7</v>
      </c>
      <c r="G120" s="98">
        <f t="shared" si="9"/>
        <v>4.8</v>
      </c>
      <c r="H120" s="99">
        <f t="shared" si="10"/>
        <v>4.5999999999999996</v>
      </c>
      <c r="I120" s="97">
        <f>IF('Indicator Data'!AV123="No data","x",ROUND(IF('Indicator Data'!AV123^2&gt;I$195,0,IF('Indicator Data'!AV123^2&lt;I$194,10,(I$195-'Indicator Data'!AV123^2)/(I$195-I$194)*10)),1))</f>
        <v>1.9</v>
      </c>
      <c r="J120" s="97">
        <f>IF(OR('Indicator Data'!AU123=0,'Indicator Data'!AU123="No data"),"x",ROUND(IF('Indicator Data'!AU123&gt;J$195,0,IF('Indicator Data'!AU123&lt;J$194,10,(J$195-'Indicator Data'!AU123)/(J$195-J$194)*10)),1))</f>
        <v>4.8</v>
      </c>
      <c r="K120" s="97">
        <f>IF('Indicator Data'!AW123="No data","x",ROUND(IF('Indicator Data'!AW123&gt;K$195,0,IF('Indicator Data'!AW123&lt;K$194,10,(K$195-'Indicator Data'!AW123)/(K$195-K$194)*10)),1))</f>
        <v>7.8</v>
      </c>
      <c r="L120" s="97">
        <f>IF('Indicator Data'!AX123="No data","x",ROUND(IF('Indicator Data'!AX123&gt;L$195,0,IF('Indicator Data'!AX123&lt;L$194,10,(L$195-'Indicator Data'!AX123)/(L$195-L$194)*10)),1))</f>
        <v>4.7</v>
      </c>
      <c r="M120" s="98">
        <f t="shared" si="11"/>
        <v>4.8</v>
      </c>
      <c r="N120" s="148">
        <f>IF('Indicator Data'!AY123="No data","x",'Indicator Data'!AY123/'Indicator Data'!BE123*100)</f>
        <v>7.0449051974395411</v>
      </c>
      <c r="O120" s="97">
        <f t="shared" si="12"/>
        <v>9.4</v>
      </c>
      <c r="P120" s="97">
        <f>IF('Indicator Data'!AZ123="No data","x",ROUND(IF('Indicator Data'!AZ123&gt;P$195,0,IF('Indicator Data'!AZ123&lt;P$194,10,(P$195-'Indicator Data'!AZ123)/(P$195-P$194)*10)),1))</f>
        <v>7.3</v>
      </c>
      <c r="Q120" s="97">
        <f>IF('Indicator Data'!BA123="No data","x",ROUND(IF('Indicator Data'!BA123&gt;Q$195,0,IF('Indicator Data'!BA123&lt;Q$194,10,(Q$195-'Indicator Data'!BA123)/(Q$195-Q$194)*10)),1))</f>
        <v>1.8</v>
      </c>
      <c r="R120" s="98">
        <f t="shared" si="13"/>
        <v>6.2</v>
      </c>
      <c r="S120" s="97">
        <f>IF('Indicator Data'!Y123="No data","x",ROUND(IF('Indicator Data'!Y123&gt;S$195,0,IF('Indicator Data'!Y123&lt;S$194,10,(S$195-'Indicator Data'!Y123)/(S$195-S$194)*10)),1))</f>
        <v>9.1</v>
      </c>
      <c r="T120" s="97">
        <f>IF('Indicator Data'!Z123="No data","x",ROUND(IF('Indicator Data'!Z123&gt;T$195,0,IF('Indicator Data'!Z123&lt;T$194,10,(T$195-'Indicator Data'!Z123)/(T$195-T$194)*10)),1))</f>
        <v>3.6</v>
      </c>
      <c r="U120" s="97">
        <f>IF('Indicator Data'!AC123="No data","x",ROUND(IF('Indicator Data'!AC123&gt;U$195,0,IF('Indicator Data'!AC123&lt;U$194,10,(U$195-'Indicator Data'!AC123)/(U$195-U$194)*10)),1))</f>
        <v>7</v>
      </c>
      <c r="V120" s="97">
        <f>IF('Indicator Data'!AD123="No data","x",ROUND(IF('Indicator Data'!AD123&gt;V$195,10,IF('Indicator Data'!AD123&lt;V$194,0,10-(V$195-'Indicator Data'!AD123)/(V$195-V$194)*10)),1))</f>
        <v>2.9</v>
      </c>
      <c r="W120" s="98">
        <f t="shared" si="14"/>
        <v>5.7</v>
      </c>
      <c r="X120" s="99">
        <f t="shared" si="15"/>
        <v>5.6</v>
      </c>
      <c r="Y120" s="183"/>
    </row>
    <row r="121" spans="1:25" s="4" customFormat="1" x14ac:dyDescent="0.25">
      <c r="A121" s="131" t="s">
        <v>222</v>
      </c>
      <c r="B121" s="51" t="s">
        <v>221</v>
      </c>
      <c r="C121" s="97">
        <f>IF('Indicator Data'!AR124="No data","x",ROUND(IF('Indicator Data'!AR124&gt;C$195,0,IF('Indicator Data'!AR124&lt;C$194,10,(C$195-'Indicator Data'!AR124)/(C$195-C$194)*10)),1))</f>
        <v>8.1</v>
      </c>
      <c r="D121" s="98">
        <f t="shared" si="8"/>
        <v>8.1</v>
      </c>
      <c r="E121" s="97" t="str">
        <f>IF('Indicator Data'!AT124="No data","x",ROUND(IF('Indicator Data'!AT124&gt;E$195,0,IF('Indicator Data'!AT124&lt;E$194,10,(E$195-'Indicator Data'!AT124)/(E$195-E$194)*10)),1))</f>
        <v>x</v>
      </c>
      <c r="F121" s="97">
        <f>IF('Indicator Data'!AS124="No data","x",ROUND(IF('Indicator Data'!AS124&gt;F$195,0,IF('Indicator Data'!AS124&lt;F$194,10,(F$195-'Indicator Data'!AS124)/(F$195-F$194)*10)),1))</f>
        <v>6.4</v>
      </c>
      <c r="G121" s="98">
        <f t="shared" si="9"/>
        <v>6.4</v>
      </c>
      <c r="H121" s="99">
        <f t="shared" si="10"/>
        <v>7.3</v>
      </c>
      <c r="I121" s="97" t="str">
        <f>IF('Indicator Data'!AV124="No data","x",ROUND(IF('Indicator Data'!AV124^2&gt;I$195,0,IF('Indicator Data'!AV124^2&lt;I$194,10,(I$195-'Indicator Data'!AV124^2)/(I$195-I$194)*10)),1))</f>
        <v>x</v>
      </c>
      <c r="J121" s="97">
        <f>IF(OR('Indicator Data'!AU124=0,'Indicator Data'!AU124="No data"),"x",ROUND(IF('Indicator Data'!AU124&gt;J$195,0,IF('Indicator Data'!AU124&lt;J$194,10,(J$195-'Indicator Data'!AU124)/(J$195-J$194)*10)),1))</f>
        <v>0.1</v>
      </c>
      <c r="K121" s="97">
        <f>IF('Indicator Data'!AW124="No data","x",ROUND(IF('Indicator Data'!AW124&gt;K$195,0,IF('Indicator Data'!AW124&lt;K$194,10,(K$195-'Indicator Data'!AW124)/(K$195-K$194)*10)),1))</f>
        <v>4.5999999999999996</v>
      </c>
      <c r="L121" s="97">
        <f>IF('Indicator Data'!AX124="No data","x",ROUND(IF('Indicator Data'!AX124&gt;L$195,0,IF('Indicator Data'!AX124&lt;L$194,10,(L$195-'Indicator Data'!AX124)/(L$195-L$194)*10)),1))</f>
        <v>5.3</v>
      </c>
      <c r="M121" s="98">
        <f t="shared" si="11"/>
        <v>3.3</v>
      </c>
      <c r="N121" s="148">
        <f>IF('Indicator Data'!AY124="No data","x",'Indicator Data'!AY124/'Indicator Data'!BE124*100)</f>
        <v>219.04761904761907</v>
      </c>
      <c r="O121" s="97">
        <f t="shared" si="12"/>
        <v>0</v>
      </c>
      <c r="P121" s="97">
        <f>IF('Indicator Data'!AZ124="No data","x",ROUND(IF('Indicator Data'!AZ124&gt;P$195,0,IF('Indicator Data'!AZ124&lt;P$194,10,(P$195-'Indicator Data'!AZ124)/(P$195-P$194)*10)),1))</f>
        <v>3.8</v>
      </c>
      <c r="Q121" s="97">
        <f>IF('Indicator Data'!BA124="No data","x",ROUND(IF('Indicator Data'!BA124&gt;Q$195,0,IF('Indicator Data'!BA124&lt;Q$194,10,(Q$195-'Indicator Data'!BA124)/(Q$195-Q$194)*10)),1))</f>
        <v>0.7</v>
      </c>
      <c r="R121" s="98">
        <f t="shared" si="13"/>
        <v>1.5</v>
      </c>
      <c r="S121" s="97">
        <f>IF('Indicator Data'!Y124="No data","x",ROUND(IF('Indicator Data'!Y124&gt;S$195,0,IF('Indicator Data'!Y124&lt;S$194,10,(S$195-'Indicator Data'!Y124)/(S$195-S$194)*10)),1))</f>
        <v>8.1999999999999993</v>
      </c>
      <c r="T121" s="97">
        <f>IF('Indicator Data'!Z124="No data","x",ROUND(IF('Indicator Data'!Z124&gt;T$195,0,IF('Indicator Data'!Z124&lt;T$194,10,(T$195-'Indicator Data'!Z124)/(T$195-T$194)*10)),1))</f>
        <v>0.3</v>
      </c>
      <c r="U121" s="97">
        <f>IF('Indicator Data'!AC124="No data","x",ROUND(IF('Indicator Data'!AC124&gt;U$195,0,IF('Indicator Data'!AC124&lt;U$194,10,(U$195-'Indicator Data'!AC124)/(U$195-U$194)*10)),1))</f>
        <v>6.6</v>
      </c>
      <c r="V121" s="97" t="str">
        <f>IF('Indicator Data'!AD124="No data","x",ROUND(IF('Indicator Data'!AD124&gt;V$195,10,IF('Indicator Data'!AD124&lt;V$194,0,10-(V$195-'Indicator Data'!AD124)/(V$195-V$194)*10)),1))</f>
        <v>x</v>
      </c>
      <c r="W121" s="98">
        <f t="shared" si="14"/>
        <v>5</v>
      </c>
      <c r="X121" s="99">
        <f t="shared" si="15"/>
        <v>3.3</v>
      </c>
      <c r="Y121" s="183"/>
    </row>
    <row r="122" spans="1:25" s="4" customFormat="1" x14ac:dyDescent="0.25">
      <c r="A122" s="131" t="s">
        <v>224</v>
      </c>
      <c r="B122" s="51" t="s">
        <v>223</v>
      </c>
      <c r="C122" s="97">
        <f>IF('Indicator Data'!AR125="No data","x",ROUND(IF('Indicator Data'!AR125&gt;C$195,0,IF('Indicator Data'!AR125&lt;C$194,10,(C$195-'Indicator Data'!AR125)/(C$195-C$194)*10)),1))</f>
        <v>5.4</v>
      </c>
      <c r="D122" s="98">
        <f t="shared" si="8"/>
        <v>5.4</v>
      </c>
      <c r="E122" s="97">
        <f>IF('Indicator Data'!AT125="No data","x",ROUND(IF('Indicator Data'!AT125&gt;E$195,0,IF('Indicator Data'!AT125&lt;E$194,10,(E$195-'Indicator Data'!AT125)/(E$195-E$194)*10)),1))</f>
        <v>6.9</v>
      </c>
      <c r="F122" s="97">
        <f>IF('Indicator Data'!AS125="No data","x",ROUND(IF('Indicator Data'!AS125&gt;F$195,0,IF('Indicator Data'!AS125&lt;F$194,10,(F$195-'Indicator Data'!AS125)/(F$195-F$194)*10)),1))</f>
        <v>6.6</v>
      </c>
      <c r="G122" s="98">
        <f t="shared" si="9"/>
        <v>6.8</v>
      </c>
      <c r="H122" s="99">
        <f t="shared" si="10"/>
        <v>6.1</v>
      </c>
      <c r="I122" s="97">
        <f>IF('Indicator Data'!AV125="No data","x",ROUND(IF('Indicator Data'!AV125^2&gt;I$195,0,IF('Indicator Data'!AV125^2&lt;I$194,10,(I$195-'Indicator Data'!AV125^2)/(I$195-I$194)*10)),1))</f>
        <v>6.4</v>
      </c>
      <c r="J122" s="97">
        <f>IF(OR('Indicator Data'!AU125=0,'Indicator Data'!AU125="No data"),"x",ROUND(IF('Indicator Data'!AU125&gt;J$195,0,IF('Indicator Data'!AU125&lt;J$194,10,(J$195-'Indicator Data'!AU125)/(J$195-J$194)*10)),1))</f>
        <v>0.9</v>
      </c>
      <c r="K122" s="97">
        <f>IF('Indicator Data'!AW125="No data","x",ROUND(IF('Indicator Data'!AW125&gt;K$195,0,IF('Indicator Data'!AW125&lt;K$194,10,(K$195-'Indicator Data'!AW125)/(K$195-K$194)*10)),1))</f>
        <v>8.1999999999999993</v>
      </c>
      <c r="L122" s="97">
        <f>IF('Indicator Data'!AX125="No data","x",ROUND(IF('Indicator Data'!AX125&gt;L$195,0,IF('Indicator Data'!AX125&lt;L$194,10,(L$195-'Indicator Data'!AX125)/(L$195-L$194)*10)),1))</f>
        <v>4.5</v>
      </c>
      <c r="M122" s="98">
        <f t="shared" si="11"/>
        <v>5</v>
      </c>
      <c r="N122" s="148">
        <f>IF('Indicator Data'!AY125="No data","x",'Indicator Data'!AY125/'Indicator Data'!BE125*100)</f>
        <v>15.347052668294383</v>
      </c>
      <c r="O122" s="97">
        <f t="shared" si="12"/>
        <v>8.6</v>
      </c>
      <c r="P122" s="97">
        <f>IF('Indicator Data'!AZ125="No data","x",ROUND(IF('Indicator Data'!AZ125&gt;P$195,0,IF('Indicator Data'!AZ125&lt;P$194,10,(P$195-'Indicator Data'!AZ125)/(P$195-P$194)*10)),1))</f>
        <v>6</v>
      </c>
      <c r="Q122" s="97">
        <f>IF('Indicator Data'!BA125="No data","x",ROUND(IF('Indicator Data'!BA125&gt;Q$195,0,IF('Indicator Data'!BA125&lt;Q$194,10,(Q$195-'Indicator Data'!BA125)/(Q$195-Q$194)*10)),1))</f>
        <v>1.7</v>
      </c>
      <c r="R122" s="98">
        <f t="shared" si="13"/>
        <v>5.4</v>
      </c>
      <c r="S122" s="97" t="str">
        <f>IF('Indicator Data'!Y125="No data","x",ROUND(IF('Indicator Data'!Y125&gt;S$195,0,IF('Indicator Data'!Y125&lt;S$194,10,(S$195-'Indicator Data'!Y125)/(S$195-S$194)*10)),1))</f>
        <v>x</v>
      </c>
      <c r="T122" s="97">
        <f>IF('Indicator Data'!Z125="No data","x",ROUND(IF('Indicator Data'!Z125&gt;T$195,0,IF('Indicator Data'!Z125&lt;T$194,10,(T$195-'Indicator Data'!Z125)/(T$195-T$194)*10)),1))</f>
        <v>4.0999999999999996</v>
      </c>
      <c r="U122" s="97">
        <f>IF('Indicator Data'!AC125="No data","x",ROUND(IF('Indicator Data'!AC125&gt;U$195,0,IF('Indicator Data'!AC125&lt;U$194,10,(U$195-'Indicator Data'!AC125)/(U$195-U$194)*10)),1))</f>
        <v>9.6999999999999993</v>
      </c>
      <c r="V122" s="97">
        <f>IF('Indicator Data'!AD125="No data","x",ROUND(IF('Indicator Data'!AD125&gt;V$195,10,IF('Indicator Data'!AD125&lt;V$194,0,10-(V$195-'Indicator Data'!AD125)/(V$195-V$194)*10)),1))</f>
        <v>2.9</v>
      </c>
      <c r="W122" s="98">
        <f t="shared" si="14"/>
        <v>5.6</v>
      </c>
      <c r="X122" s="99">
        <f t="shared" si="15"/>
        <v>5.3</v>
      </c>
      <c r="Y122" s="183"/>
    </row>
    <row r="123" spans="1:25" s="4" customFormat="1" x14ac:dyDescent="0.25">
      <c r="A123" s="131" t="s">
        <v>226</v>
      </c>
      <c r="B123" s="51" t="s">
        <v>225</v>
      </c>
      <c r="C123" s="97">
        <f>IF('Indicator Data'!AR126="No data","x",ROUND(IF('Indicator Data'!AR126&gt;C$195,0,IF('Indicator Data'!AR126&lt;C$194,10,(C$195-'Indicator Data'!AR126)/(C$195-C$194)*10)),1))</f>
        <v>1.7</v>
      </c>
      <c r="D123" s="98">
        <f t="shared" si="8"/>
        <v>1.7</v>
      </c>
      <c r="E123" s="97">
        <f>IF('Indicator Data'!AT126="No data","x",ROUND(IF('Indicator Data'!AT126&gt;E$195,0,IF('Indicator Data'!AT126&lt;E$194,10,(E$195-'Indicator Data'!AT126)/(E$195-E$194)*10)),1))</f>
        <v>1.8</v>
      </c>
      <c r="F123" s="97">
        <f>IF('Indicator Data'!AS126="No data","x",ROUND(IF('Indicator Data'!AS126&gt;F$195,0,IF('Indicator Data'!AS126&lt;F$194,10,(F$195-'Indicator Data'!AS126)/(F$195-F$194)*10)),1))</f>
        <v>1.3</v>
      </c>
      <c r="G123" s="98">
        <f t="shared" si="9"/>
        <v>1.6</v>
      </c>
      <c r="H123" s="99">
        <f t="shared" si="10"/>
        <v>1.7</v>
      </c>
      <c r="I123" s="97" t="str">
        <f>IF('Indicator Data'!AV126="No data","x",ROUND(IF('Indicator Data'!AV126^2&gt;I$195,0,IF('Indicator Data'!AV126^2&lt;I$194,10,(I$195-'Indicator Data'!AV126^2)/(I$195-I$194)*10)),1))</f>
        <v>x</v>
      </c>
      <c r="J123" s="97">
        <f>IF(OR('Indicator Data'!AU126=0,'Indicator Data'!AU126="No data"),"x",ROUND(IF('Indicator Data'!AU126&gt;J$195,0,IF('Indicator Data'!AU126&lt;J$194,10,(J$195-'Indicator Data'!AU126)/(J$195-J$194)*10)),1))</f>
        <v>0</v>
      </c>
      <c r="K123" s="97">
        <f>IF('Indicator Data'!AW126="No data","x",ROUND(IF('Indicator Data'!AW126&gt;K$195,0,IF('Indicator Data'!AW126&lt;K$194,10,(K$195-'Indicator Data'!AW126)/(K$195-K$194)*10)),1))</f>
        <v>0.7</v>
      </c>
      <c r="L123" s="97">
        <f>IF('Indicator Data'!AX126="No data","x",ROUND(IF('Indicator Data'!AX126&gt;L$195,0,IF('Indicator Data'!AX126&lt;L$194,10,(L$195-'Indicator Data'!AX126)/(L$195-L$194)*10)),1))</f>
        <v>3.6</v>
      </c>
      <c r="M123" s="98">
        <f t="shared" si="11"/>
        <v>1.4</v>
      </c>
      <c r="N123" s="148">
        <f>IF('Indicator Data'!AY126="No data","x",'Indicator Data'!AY126/'Indicator Data'!BE126*100)</f>
        <v>622.59116513489471</v>
      </c>
      <c r="O123" s="97">
        <f t="shared" si="12"/>
        <v>0</v>
      </c>
      <c r="P123" s="97">
        <f>IF('Indicator Data'!AZ126="No data","x",ROUND(IF('Indicator Data'!AZ126&gt;P$195,0,IF('Indicator Data'!AZ126&lt;P$194,10,(P$195-'Indicator Data'!AZ126)/(P$195-P$194)*10)),1))</f>
        <v>0.3</v>
      </c>
      <c r="Q123" s="97">
        <f>IF('Indicator Data'!BA126="No data","x",ROUND(IF('Indicator Data'!BA126&gt;Q$195,0,IF('Indicator Data'!BA126&lt;Q$194,10,(Q$195-'Indicator Data'!BA126)/(Q$195-Q$194)*10)),1))</f>
        <v>0</v>
      </c>
      <c r="R123" s="98">
        <f t="shared" si="13"/>
        <v>0.1</v>
      </c>
      <c r="S123" s="97">
        <f>IF('Indicator Data'!Y126="No data","x",ROUND(IF('Indicator Data'!Y126&gt;S$195,0,IF('Indicator Data'!Y126&lt;S$194,10,(S$195-'Indicator Data'!Y126)/(S$195-S$194)*10)),1))</f>
        <v>2.9</v>
      </c>
      <c r="T123" s="97">
        <f>IF('Indicator Data'!Z126="No data","x",ROUND(IF('Indicator Data'!Z126&gt;T$195,0,IF('Indicator Data'!Z126&lt;T$194,10,(T$195-'Indicator Data'!Z126)/(T$195-T$194)*10)),1))</f>
        <v>1.3</v>
      </c>
      <c r="U123" s="97">
        <f>IF('Indicator Data'!AC126="No data","x",ROUND(IF('Indicator Data'!AC126&gt;U$195,0,IF('Indicator Data'!AC126&lt;U$194,10,(U$195-'Indicator Data'!AC126)/(U$195-U$194)*10)),1))</f>
        <v>0</v>
      </c>
      <c r="V123" s="97">
        <f>IF('Indicator Data'!AD126="No data","x",ROUND(IF('Indicator Data'!AD126&gt;V$195,10,IF('Indicator Data'!AD126&lt;V$194,0,10-(V$195-'Indicator Data'!AD126)/(V$195-V$194)*10)),1))</f>
        <v>0.1</v>
      </c>
      <c r="W123" s="98">
        <f t="shared" si="14"/>
        <v>1.1000000000000001</v>
      </c>
      <c r="X123" s="99">
        <f t="shared" si="15"/>
        <v>0.9</v>
      </c>
      <c r="Y123" s="183"/>
    </row>
    <row r="124" spans="1:25" s="4" customFormat="1" x14ac:dyDescent="0.25">
      <c r="A124" s="131" t="s">
        <v>228</v>
      </c>
      <c r="B124" s="51" t="s">
        <v>227</v>
      </c>
      <c r="C124" s="97">
        <f>IF('Indicator Data'!AR127="No data","x",ROUND(IF('Indicator Data'!AR127&gt;C$195,0,IF('Indicator Data'!AR127&lt;C$194,10,(C$195-'Indicator Data'!AR127)/(C$195-C$194)*10)),1))</f>
        <v>2.6</v>
      </c>
      <c r="D124" s="98">
        <f t="shared" si="8"/>
        <v>2.6</v>
      </c>
      <c r="E124" s="97">
        <f>IF('Indicator Data'!AT127="No data","x",ROUND(IF('Indicator Data'!AT127&gt;E$195,0,IF('Indicator Data'!AT127&lt;E$194,10,(E$195-'Indicator Data'!AT127)/(E$195-E$194)*10)),1))</f>
        <v>1.1000000000000001</v>
      </c>
      <c r="F124" s="97">
        <f>IF('Indicator Data'!AS127="No data","x",ROUND(IF('Indicator Data'!AS127&gt;F$195,0,IF('Indicator Data'!AS127&lt;F$194,10,(F$195-'Indicator Data'!AS127)/(F$195-F$194)*10)),1))</f>
        <v>1.3</v>
      </c>
      <c r="G124" s="98">
        <f t="shared" si="9"/>
        <v>1.2</v>
      </c>
      <c r="H124" s="99">
        <f t="shared" si="10"/>
        <v>1.9</v>
      </c>
      <c r="I124" s="97" t="str">
        <f>IF('Indicator Data'!AV127="No data","x",ROUND(IF('Indicator Data'!AV127^2&gt;I$195,0,IF('Indicator Data'!AV127^2&lt;I$194,10,(I$195-'Indicator Data'!AV127^2)/(I$195-I$194)*10)),1))</f>
        <v>x</v>
      </c>
      <c r="J124" s="97">
        <f>IF(OR('Indicator Data'!AU127=0,'Indicator Data'!AU127="No data"),"x",ROUND(IF('Indicator Data'!AU127&gt;J$195,0,IF('Indicator Data'!AU127&lt;J$194,10,(J$195-'Indicator Data'!AU127)/(J$195-J$194)*10)),1))</f>
        <v>0</v>
      </c>
      <c r="K124" s="97">
        <f>IF('Indicator Data'!AW127="No data","x",ROUND(IF('Indicator Data'!AW127&gt;K$195,0,IF('Indicator Data'!AW127&lt;K$194,10,(K$195-'Indicator Data'!AW127)/(K$195-K$194)*10)),1))</f>
        <v>1.2</v>
      </c>
      <c r="L124" s="97">
        <f>IF('Indicator Data'!AX127="No data","x",ROUND(IF('Indicator Data'!AX127&gt;L$195,0,IF('Indicator Data'!AX127&lt;L$194,10,(L$195-'Indicator Data'!AX127)/(L$195-L$194)*10)),1))</f>
        <v>3.8</v>
      </c>
      <c r="M124" s="98">
        <f t="shared" si="11"/>
        <v>1.7</v>
      </c>
      <c r="N124" s="148">
        <f>IF('Indicator Data'!AY127="No data","x",'Indicator Data'!AY127/'Indicator Data'!BE127*100)</f>
        <v>41.775853556644257</v>
      </c>
      <c r="O124" s="97">
        <f t="shared" si="12"/>
        <v>5.9</v>
      </c>
      <c r="P124" s="97" t="str">
        <f>IF('Indicator Data'!AZ127="No data","x",ROUND(IF('Indicator Data'!AZ127&gt;P$195,0,IF('Indicator Data'!AZ127&lt;P$194,10,(P$195-'Indicator Data'!AZ127)/(P$195-P$194)*10)),1))</f>
        <v>x</v>
      </c>
      <c r="Q124" s="97">
        <f>IF('Indicator Data'!BA127="No data","x",ROUND(IF('Indicator Data'!BA127&gt;Q$195,0,IF('Indicator Data'!BA127&lt;Q$194,10,(Q$195-'Indicator Data'!BA127)/(Q$195-Q$194)*10)),1))</f>
        <v>0</v>
      </c>
      <c r="R124" s="98">
        <f t="shared" si="13"/>
        <v>3</v>
      </c>
      <c r="S124" s="97">
        <f>IF('Indicator Data'!Y127="No data","x",ROUND(IF('Indicator Data'!Y127&gt;S$195,0,IF('Indicator Data'!Y127&lt;S$194,10,(S$195-'Indicator Data'!Y127)/(S$195-S$194)*10)),1))</f>
        <v>3.2</v>
      </c>
      <c r="T124" s="97">
        <f>IF('Indicator Data'!Z127="No data","x",ROUND(IF('Indicator Data'!Z127&gt;T$195,0,IF('Indicator Data'!Z127&lt;T$194,10,(T$195-'Indicator Data'!Z127)/(T$195-T$194)*10)),1))</f>
        <v>1.8</v>
      </c>
      <c r="U124" s="97">
        <f>IF('Indicator Data'!AC127="No data","x",ROUND(IF('Indicator Data'!AC127&gt;U$195,0,IF('Indicator Data'!AC127&lt;U$194,10,(U$195-'Indicator Data'!AC127)/(U$195-U$194)*10)),1))</f>
        <v>0</v>
      </c>
      <c r="V124" s="97">
        <f>IF('Indicator Data'!AD127="No data","x",ROUND(IF('Indicator Data'!AD127&gt;V$195,10,IF('Indicator Data'!AD127&lt;V$194,0,10-(V$195-'Indicator Data'!AD127)/(V$195-V$194)*10)),1))</f>
        <v>0.1</v>
      </c>
      <c r="W124" s="98">
        <f t="shared" si="14"/>
        <v>1.3</v>
      </c>
      <c r="X124" s="99">
        <f t="shared" si="15"/>
        <v>2</v>
      </c>
      <c r="Y124" s="183"/>
    </row>
    <row r="125" spans="1:25" s="4" customFormat="1" x14ac:dyDescent="0.25">
      <c r="A125" s="131" t="s">
        <v>230</v>
      </c>
      <c r="B125" s="51" t="s">
        <v>229</v>
      </c>
      <c r="C125" s="97">
        <f>IF('Indicator Data'!AR128="No data","x",ROUND(IF('Indicator Data'!AR128&gt;C$195,0,IF('Indicator Data'!AR128&lt;C$194,10,(C$195-'Indicator Data'!AR128)/(C$195-C$194)*10)),1))</f>
        <v>4.7</v>
      </c>
      <c r="D125" s="98">
        <f t="shared" si="8"/>
        <v>4.7</v>
      </c>
      <c r="E125" s="97">
        <f>IF('Indicator Data'!AT128="No data","x",ROUND(IF('Indicator Data'!AT128&gt;E$195,0,IF('Indicator Data'!AT128&lt;E$194,10,(E$195-'Indicator Data'!AT128)/(E$195-E$194)*10)),1))</f>
        <v>7.4</v>
      </c>
      <c r="F125" s="97">
        <f>IF('Indicator Data'!AS128="No data","x",ROUND(IF('Indicator Data'!AS128&gt;F$195,0,IF('Indicator Data'!AS128&lt;F$194,10,(F$195-'Indicator Data'!AS128)/(F$195-F$194)*10)),1))</f>
        <v>6.4</v>
      </c>
      <c r="G125" s="98">
        <f t="shared" si="9"/>
        <v>6.9</v>
      </c>
      <c r="H125" s="99">
        <f t="shared" si="10"/>
        <v>5.8</v>
      </c>
      <c r="I125" s="97">
        <f>IF('Indicator Data'!AV128="No data","x",ROUND(IF('Indicator Data'!AV128^2&gt;I$195,0,IF('Indicator Data'!AV128^2&lt;I$194,10,(I$195-'Indicator Data'!AV128^2)/(I$195-I$194)*10)),1))</f>
        <v>3.5</v>
      </c>
      <c r="J125" s="97">
        <f>IF(OR('Indicator Data'!AU128=0,'Indicator Data'!AU128="No data"),"x",ROUND(IF('Indicator Data'!AU128&gt;J$195,0,IF('Indicator Data'!AU128&lt;J$194,10,(J$195-'Indicator Data'!AU128)/(J$195-J$194)*10)),1))</f>
        <v>1.8</v>
      </c>
      <c r="K125" s="97">
        <f>IF('Indicator Data'!AW128="No data","x",ROUND(IF('Indicator Data'!AW128&gt;K$195,0,IF('Indicator Data'!AW128&lt;K$194,10,(K$195-'Indicator Data'!AW128)/(K$195-K$194)*10)),1))</f>
        <v>8</v>
      </c>
      <c r="L125" s="97">
        <f>IF('Indicator Data'!AX128="No data","x",ROUND(IF('Indicator Data'!AX128&gt;L$195,0,IF('Indicator Data'!AX128&lt;L$194,10,(L$195-'Indicator Data'!AX128)/(L$195-L$194)*10)),1))</f>
        <v>4</v>
      </c>
      <c r="M125" s="98">
        <f t="shared" si="11"/>
        <v>4.3</v>
      </c>
      <c r="N125" s="148">
        <f>IF('Indicator Data'!AY128="No data","x",'Indicator Data'!AY128/'Indicator Data'!BE128*100)</f>
        <v>14.957620076450059</v>
      </c>
      <c r="O125" s="97">
        <f t="shared" si="12"/>
        <v>8.6</v>
      </c>
      <c r="P125" s="97">
        <f>IF('Indicator Data'!AZ128="No data","x",ROUND(IF('Indicator Data'!AZ128&gt;P$195,0,IF('Indicator Data'!AZ128&lt;P$194,10,(P$195-'Indicator Data'!AZ128)/(P$195-P$194)*10)),1))</f>
        <v>3.6</v>
      </c>
      <c r="Q125" s="97">
        <f>IF('Indicator Data'!BA128="No data","x",ROUND(IF('Indicator Data'!BA128&gt;Q$195,0,IF('Indicator Data'!BA128&lt;Q$194,10,(Q$195-'Indicator Data'!BA128)/(Q$195-Q$194)*10)),1))</f>
        <v>2.6</v>
      </c>
      <c r="R125" s="98">
        <f t="shared" si="13"/>
        <v>4.9000000000000004</v>
      </c>
      <c r="S125" s="97">
        <f>IF('Indicator Data'!Y128="No data","x",ROUND(IF('Indicator Data'!Y128&gt;S$195,0,IF('Indicator Data'!Y128&lt;S$194,10,(S$195-'Indicator Data'!Y128)/(S$195-S$194)*10)),1))</f>
        <v>7.8</v>
      </c>
      <c r="T125" s="97">
        <f>IF('Indicator Data'!Z128="No data","x",ROUND(IF('Indicator Data'!Z128&gt;T$195,0,IF('Indicator Data'!Z128&lt;T$194,10,(T$195-'Indicator Data'!Z128)/(T$195-T$194)*10)),1))</f>
        <v>0</v>
      </c>
      <c r="U125" s="97">
        <f>IF('Indicator Data'!AC128="No data","x",ROUND(IF('Indicator Data'!AC128&gt;U$195,0,IF('Indicator Data'!AC128&lt;U$194,10,(U$195-'Indicator Data'!AC128)/(U$195-U$194)*10)),1))</f>
        <v>8.8000000000000007</v>
      </c>
      <c r="V125" s="97">
        <f>IF('Indicator Data'!AD128="No data","x",ROUND(IF('Indicator Data'!AD128&gt;V$195,10,IF('Indicator Data'!AD128&lt;V$194,0,10-(V$195-'Indicator Data'!AD128)/(V$195-V$194)*10)),1))</f>
        <v>1.7</v>
      </c>
      <c r="W125" s="98">
        <f t="shared" si="14"/>
        <v>4.5999999999999996</v>
      </c>
      <c r="X125" s="99">
        <f t="shared" si="15"/>
        <v>4.5999999999999996</v>
      </c>
      <c r="Y125" s="183"/>
    </row>
    <row r="126" spans="1:25" s="4" customFormat="1" x14ac:dyDescent="0.25">
      <c r="A126" s="131" t="s">
        <v>232</v>
      </c>
      <c r="B126" s="51" t="s">
        <v>231</v>
      </c>
      <c r="C126" s="97">
        <f>IF('Indicator Data'!AR129="No data","x",ROUND(IF('Indicator Data'!AR129&gt;C$195,0,IF('Indicator Data'!AR129&lt;C$194,10,(C$195-'Indicator Data'!AR129)/(C$195-C$194)*10)),1))</f>
        <v>5.3</v>
      </c>
      <c r="D126" s="98">
        <f t="shared" si="8"/>
        <v>5.3</v>
      </c>
      <c r="E126" s="97">
        <f>IF('Indicator Data'!AT129="No data","x",ROUND(IF('Indicator Data'!AT129&gt;E$195,0,IF('Indicator Data'!AT129&lt;E$194,10,(E$195-'Indicator Data'!AT129)/(E$195-E$194)*10)),1))</f>
        <v>6.7</v>
      </c>
      <c r="F126" s="97">
        <f>IF('Indicator Data'!AS129="No data","x",ROUND(IF('Indicator Data'!AS129&gt;F$195,0,IF('Indicator Data'!AS129&lt;F$194,10,(F$195-'Indicator Data'!AS129)/(F$195-F$194)*10)),1))</f>
        <v>6.2</v>
      </c>
      <c r="G126" s="98">
        <f t="shared" si="9"/>
        <v>6.5</v>
      </c>
      <c r="H126" s="99">
        <f t="shared" si="10"/>
        <v>5.9</v>
      </c>
      <c r="I126" s="97">
        <f>IF('Indicator Data'!AV129="No data","x",ROUND(IF('Indicator Data'!AV129^2&gt;I$195,0,IF('Indicator Data'!AV129^2&lt;I$194,10,(I$195-'Indicator Data'!AV129^2)/(I$195-I$194)*10)),1))</f>
        <v>10</v>
      </c>
      <c r="J126" s="97">
        <f>IF(OR('Indicator Data'!AU129=0,'Indicator Data'!AU129="No data"),"x",ROUND(IF('Indicator Data'!AU129&gt;J$195,0,IF('Indicator Data'!AU129&lt;J$194,10,(J$195-'Indicator Data'!AU129)/(J$195-J$194)*10)),1))</f>
        <v>8.4</v>
      </c>
      <c r="K126" s="97">
        <f>IF('Indicator Data'!AW129="No data","x",ROUND(IF('Indicator Data'!AW129&gt;K$195,0,IF('Indicator Data'!AW129&lt;K$194,10,(K$195-'Indicator Data'!AW129)/(K$195-K$194)*10)),1))</f>
        <v>9.8000000000000007</v>
      </c>
      <c r="L126" s="97">
        <f>IF('Indicator Data'!AX129="No data","x",ROUND(IF('Indicator Data'!AX129&gt;L$195,0,IF('Indicator Data'!AX129&lt;L$194,10,(L$195-'Indicator Data'!AX129)/(L$195-L$194)*10)),1))</f>
        <v>7.8</v>
      </c>
      <c r="M126" s="98">
        <f t="shared" si="11"/>
        <v>9</v>
      </c>
      <c r="N126" s="148">
        <f>IF('Indicator Data'!AY129="No data","x",'Indicator Data'!AY129/'Indicator Data'!BE129*100)</f>
        <v>3.8683192547564542</v>
      </c>
      <c r="O126" s="97">
        <f t="shared" si="12"/>
        <v>9.6999999999999993</v>
      </c>
      <c r="P126" s="97">
        <f>IF('Indicator Data'!AZ129="No data","x",ROUND(IF('Indicator Data'!AZ129&gt;P$195,0,IF('Indicator Data'!AZ129&lt;P$194,10,(P$195-'Indicator Data'!AZ129)/(P$195-P$194)*10)),1))</f>
        <v>9.9</v>
      </c>
      <c r="Q126" s="97">
        <f>IF('Indicator Data'!BA129="No data","x",ROUND(IF('Indicator Data'!BA129&gt;Q$195,0,IF('Indicator Data'!BA129&lt;Q$194,10,(Q$195-'Indicator Data'!BA129)/(Q$195-Q$194)*10)),1))</f>
        <v>8.4</v>
      </c>
      <c r="R126" s="98">
        <f t="shared" si="13"/>
        <v>9.3000000000000007</v>
      </c>
      <c r="S126" s="97">
        <f>IF('Indicator Data'!Y129="No data","x",ROUND(IF('Indicator Data'!Y129&gt;S$195,0,IF('Indicator Data'!Y129&lt;S$194,10,(S$195-'Indicator Data'!Y129)/(S$195-S$194)*10)),1))</f>
        <v>10</v>
      </c>
      <c r="T126" s="97">
        <f>IF('Indicator Data'!Z129="No data","x",ROUND(IF('Indicator Data'!Z129&gt;T$195,0,IF('Indicator Data'!Z129&lt;T$194,10,(T$195-'Indicator Data'!Z129)/(T$195-T$194)*10)),1))</f>
        <v>6.4</v>
      </c>
      <c r="U126" s="97">
        <f>IF('Indicator Data'!AC129="No data","x",ROUND(IF('Indicator Data'!AC129&gt;U$195,0,IF('Indicator Data'!AC129&lt;U$194,10,(U$195-'Indicator Data'!AC129)/(U$195-U$194)*10)),1))</f>
        <v>9.9</v>
      </c>
      <c r="V126" s="97">
        <f>IF('Indicator Data'!AD129="No data","x",ROUND(IF('Indicator Data'!AD129&gt;V$195,10,IF('Indicator Data'!AD129&lt;V$194,0,10-(V$195-'Indicator Data'!AD129)/(V$195-V$194)*10)),1))</f>
        <v>6.1</v>
      </c>
      <c r="W126" s="98">
        <f t="shared" si="14"/>
        <v>8.1</v>
      </c>
      <c r="X126" s="99">
        <f t="shared" si="15"/>
        <v>8.8000000000000007</v>
      </c>
      <c r="Y126" s="183"/>
    </row>
    <row r="127" spans="1:25" s="4" customFormat="1" x14ac:dyDescent="0.25">
      <c r="A127" s="131" t="s">
        <v>234</v>
      </c>
      <c r="B127" s="51" t="s">
        <v>233</v>
      </c>
      <c r="C127" s="97">
        <f>IF('Indicator Data'!AR130="No data","x",ROUND(IF('Indicator Data'!AR130&gt;C$195,0,IF('Indicator Data'!AR130&lt;C$194,10,(C$195-'Indicator Data'!AR130)/(C$195-C$194)*10)),1))</f>
        <v>2.8</v>
      </c>
      <c r="D127" s="98">
        <f t="shared" si="8"/>
        <v>2.8</v>
      </c>
      <c r="E127" s="97">
        <f>IF('Indicator Data'!AT130="No data","x",ROUND(IF('Indicator Data'!AT130&gt;E$195,0,IF('Indicator Data'!AT130&lt;E$194,10,(E$195-'Indicator Data'!AT130)/(E$195-E$194)*10)),1))</f>
        <v>7.3</v>
      </c>
      <c r="F127" s="97">
        <f>IF('Indicator Data'!AS130="No data","x",ROUND(IF('Indicator Data'!AS130&gt;F$195,0,IF('Indicator Data'!AS130&lt;F$194,10,(F$195-'Indicator Data'!AS130)/(F$195-F$194)*10)),1))</f>
        <v>7.2</v>
      </c>
      <c r="G127" s="98">
        <f t="shared" si="9"/>
        <v>7.3</v>
      </c>
      <c r="H127" s="99">
        <f t="shared" si="10"/>
        <v>5.0999999999999996</v>
      </c>
      <c r="I127" s="97">
        <f>IF('Indicator Data'!AV130="No data","x",ROUND(IF('Indicator Data'!AV130^2&gt;I$195,0,IF('Indicator Data'!AV130^2&lt;I$194,10,(I$195-'Indicator Data'!AV130^2)/(I$195-I$194)*10)),1))</f>
        <v>7.1</v>
      </c>
      <c r="J127" s="97">
        <f>IF(OR('Indicator Data'!AU130=0,'Indicator Data'!AU130="No data"),"x",ROUND(IF('Indicator Data'!AU130&gt;J$195,0,IF('Indicator Data'!AU130&lt;J$194,10,(J$195-'Indicator Data'!AU130)/(J$195-J$194)*10)),1))</f>
        <v>4.0999999999999996</v>
      </c>
      <c r="K127" s="97">
        <f>IF('Indicator Data'!AW130="No data","x",ROUND(IF('Indicator Data'!AW130&gt;K$195,0,IF('Indicator Data'!AW130&lt;K$194,10,(K$195-'Indicator Data'!AW130)/(K$195-K$194)*10)),1))</f>
        <v>5.3</v>
      </c>
      <c r="L127" s="97">
        <f>IF('Indicator Data'!AX130="No data","x",ROUND(IF('Indicator Data'!AX130&gt;L$195,0,IF('Indicator Data'!AX130&lt;L$194,10,(L$195-'Indicator Data'!AX130)/(L$195-L$194)*10)),1))</f>
        <v>6.1</v>
      </c>
      <c r="M127" s="98">
        <f t="shared" si="11"/>
        <v>5.7</v>
      </c>
      <c r="N127" s="148">
        <f>IF('Indicator Data'!AY130="No data","x",'Indicator Data'!AY130/'Indicator Data'!BE130*100)</f>
        <v>10.760126047190839</v>
      </c>
      <c r="O127" s="97">
        <f t="shared" si="12"/>
        <v>9</v>
      </c>
      <c r="P127" s="97">
        <f>IF('Indicator Data'!AZ130="No data","x",ROUND(IF('Indicator Data'!AZ130&gt;P$195,0,IF('Indicator Data'!AZ130&lt;P$194,10,(P$195-'Indicator Data'!AZ130)/(P$195-P$194)*10)),1))</f>
        <v>7.9</v>
      </c>
      <c r="Q127" s="97">
        <f>IF('Indicator Data'!BA130="No data","x",ROUND(IF('Indicator Data'!BA130&gt;Q$195,0,IF('Indicator Data'!BA130&lt;Q$194,10,(Q$195-'Indicator Data'!BA130)/(Q$195-Q$194)*10)),1))</f>
        <v>6.3</v>
      </c>
      <c r="R127" s="98">
        <f t="shared" si="13"/>
        <v>7.7</v>
      </c>
      <c r="S127" s="97">
        <f>IF('Indicator Data'!Y130="No data","x",ROUND(IF('Indicator Data'!Y130&gt;S$195,0,IF('Indicator Data'!Y130&lt;S$194,10,(S$195-'Indicator Data'!Y130)/(S$195-S$194)*10)),1))</f>
        <v>9</v>
      </c>
      <c r="T127" s="97">
        <f>IF('Indicator Data'!Z130="No data","x",ROUND(IF('Indicator Data'!Z130&gt;T$195,0,IF('Indicator Data'!Z130&lt;T$194,10,(T$195-'Indicator Data'!Z130)/(T$195-T$194)*10)),1))</f>
        <v>10</v>
      </c>
      <c r="U127" s="97">
        <f>IF('Indicator Data'!AC130="No data","x",ROUND(IF('Indicator Data'!AC130&gt;U$195,0,IF('Indicator Data'!AC130&lt;U$194,10,(U$195-'Indicator Data'!AC130)/(U$195-U$194)*10)),1))</f>
        <v>9.4</v>
      </c>
      <c r="V127" s="97">
        <f>IF('Indicator Data'!AD130="No data","x",ROUND(IF('Indicator Data'!AD130&gt;V$195,10,IF('Indicator Data'!AD130&lt;V$194,0,10-(V$195-'Indicator Data'!AD130)/(V$195-V$194)*10)),1))</f>
        <v>9</v>
      </c>
      <c r="W127" s="98">
        <f t="shared" si="14"/>
        <v>9.4</v>
      </c>
      <c r="X127" s="99">
        <f t="shared" si="15"/>
        <v>7.6</v>
      </c>
      <c r="Y127" s="183"/>
    </row>
    <row r="128" spans="1:25" s="4" customFormat="1" x14ac:dyDescent="0.25">
      <c r="A128" s="131" t="s">
        <v>236</v>
      </c>
      <c r="B128" s="51" t="s">
        <v>235</v>
      </c>
      <c r="C128" s="97">
        <f>IF('Indicator Data'!AR131="No data","x",ROUND(IF('Indicator Data'!AR131&gt;C$195,0,IF('Indicator Data'!AR131&lt;C$194,10,(C$195-'Indicator Data'!AR131)/(C$195-C$194)*10)),1))</f>
        <v>2.2999999999999998</v>
      </c>
      <c r="D128" s="98">
        <f t="shared" si="8"/>
        <v>2.2999999999999998</v>
      </c>
      <c r="E128" s="97">
        <f>IF('Indicator Data'!AT131="No data","x",ROUND(IF('Indicator Data'!AT131&gt;E$195,0,IF('Indicator Data'!AT131&lt;E$194,10,(E$195-'Indicator Data'!AT131)/(E$195-E$194)*10)),1))</f>
        <v>1.5</v>
      </c>
      <c r="F128" s="97">
        <f>IF('Indicator Data'!AS131="No data","x",ROUND(IF('Indicator Data'!AS131&gt;F$195,0,IF('Indicator Data'!AS131&lt;F$194,10,(F$195-'Indicator Data'!AS131)/(F$195-F$194)*10)),1))</f>
        <v>1.2</v>
      </c>
      <c r="G128" s="98">
        <f t="shared" si="9"/>
        <v>1.4</v>
      </c>
      <c r="H128" s="99">
        <f t="shared" si="10"/>
        <v>1.9</v>
      </c>
      <c r="I128" s="97" t="str">
        <f>IF('Indicator Data'!AV131="No data","x",ROUND(IF('Indicator Data'!AV131^2&gt;I$195,0,IF('Indicator Data'!AV131^2&lt;I$194,10,(I$195-'Indicator Data'!AV131^2)/(I$195-I$194)*10)),1))</f>
        <v>x</v>
      </c>
      <c r="J128" s="97">
        <f>IF(OR('Indicator Data'!AU131=0,'Indicator Data'!AU131="No data"),"x",ROUND(IF('Indicator Data'!AU131&gt;J$195,0,IF('Indicator Data'!AU131&lt;J$194,10,(J$195-'Indicator Data'!AU131)/(J$195-J$194)*10)),1))</f>
        <v>0</v>
      </c>
      <c r="K128" s="97">
        <f>IF('Indicator Data'!AW131="No data","x",ROUND(IF('Indicator Data'!AW131&gt;K$195,0,IF('Indicator Data'!AW131&lt;K$194,10,(K$195-'Indicator Data'!AW131)/(K$195-K$194)*10)),1))</f>
        <v>0.3</v>
      </c>
      <c r="L128" s="97">
        <f>IF('Indicator Data'!AX131="No data","x",ROUND(IF('Indicator Data'!AX131&gt;L$195,0,IF('Indicator Data'!AX131&lt;L$194,10,(L$195-'Indicator Data'!AX131)/(L$195-L$194)*10)),1))</f>
        <v>4.5999999999999996</v>
      </c>
      <c r="M128" s="98">
        <f t="shared" si="11"/>
        <v>1.6</v>
      </c>
      <c r="N128" s="148">
        <f>IF('Indicator Data'!AY131="No data","x",'Indicator Data'!AY131/'Indicator Data'!BE131*100)</f>
        <v>46.014790468364829</v>
      </c>
      <c r="O128" s="97">
        <f t="shared" si="12"/>
        <v>5.5</v>
      </c>
      <c r="P128" s="97">
        <f>IF('Indicator Data'!AZ131="No data","x",ROUND(IF('Indicator Data'!AZ131&gt;P$195,0,IF('Indicator Data'!AZ131&lt;P$194,10,(P$195-'Indicator Data'!AZ131)/(P$195-P$194)*10)),1))</f>
        <v>0.2</v>
      </c>
      <c r="Q128" s="97">
        <f>IF('Indicator Data'!BA131="No data","x",ROUND(IF('Indicator Data'!BA131&gt;Q$195,0,IF('Indicator Data'!BA131&lt;Q$194,10,(Q$195-'Indicator Data'!BA131)/(Q$195-Q$194)*10)),1))</f>
        <v>0</v>
      </c>
      <c r="R128" s="98">
        <f t="shared" si="13"/>
        <v>1.9</v>
      </c>
      <c r="S128" s="97">
        <f>IF('Indicator Data'!Y131="No data","x",ROUND(IF('Indicator Data'!Y131&gt;S$195,0,IF('Indicator Data'!Y131&lt;S$194,10,(S$195-'Indicator Data'!Y131)/(S$195-S$194)*10)),1))</f>
        <v>0</v>
      </c>
      <c r="T128" s="97">
        <f>IF('Indicator Data'!Z131="No data","x",ROUND(IF('Indicator Data'!Z131&gt;T$195,0,IF('Indicator Data'!Z131&lt;T$194,10,(T$195-'Indicator Data'!Z131)/(T$195-T$194)*10)),1))</f>
        <v>0.8</v>
      </c>
      <c r="U128" s="97">
        <f>IF('Indicator Data'!AC131="No data","x",ROUND(IF('Indicator Data'!AC131&gt;U$195,0,IF('Indicator Data'!AC131&lt;U$194,10,(U$195-'Indicator Data'!AC131)/(U$195-U$194)*10)),1))</f>
        <v>0</v>
      </c>
      <c r="V128" s="97">
        <f>IF('Indicator Data'!AD131="No data","x",ROUND(IF('Indicator Data'!AD131&gt;V$195,10,IF('Indicator Data'!AD131&lt;V$194,0,10-(V$195-'Indicator Data'!AD131)/(V$195-V$194)*10)),1))</f>
        <v>0.1</v>
      </c>
      <c r="W128" s="98">
        <f t="shared" si="14"/>
        <v>0.2</v>
      </c>
      <c r="X128" s="99">
        <f t="shared" si="15"/>
        <v>1.2</v>
      </c>
      <c r="Y128" s="183"/>
    </row>
    <row r="129" spans="1:25" s="4" customFormat="1" x14ac:dyDescent="0.25">
      <c r="A129" s="131" t="s">
        <v>239</v>
      </c>
      <c r="B129" s="51" t="s">
        <v>238</v>
      </c>
      <c r="C129" s="97" t="str">
        <f>IF('Indicator Data'!AR132="No data","x",ROUND(IF('Indicator Data'!AR132&gt;C$195,0,IF('Indicator Data'!AR132&lt;C$194,10,(C$195-'Indicator Data'!AR132)/(C$195-C$194)*10)),1))</f>
        <v>x</v>
      </c>
      <c r="D129" s="98" t="str">
        <f t="shared" si="8"/>
        <v>x</v>
      </c>
      <c r="E129" s="97">
        <f>IF('Indicator Data'!AT132="No data","x",ROUND(IF('Indicator Data'!AT132&gt;E$195,0,IF('Indicator Data'!AT132&lt;E$194,10,(E$195-'Indicator Data'!AT132)/(E$195-E$194)*10)),1))</f>
        <v>5.6</v>
      </c>
      <c r="F129" s="97">
        <f>IF('Indicator Data'!AS132="No data","x",ROUND(IF('Indicator Data'!AS132&gt;F$195,0,IF('Indicator Data'!AS132&lt;F$194,10,(F$195-'Indicator Data'!AS132)/(F$195-F$194)*10)),1))</f>
        <v>4.5999999999999996</v>
      </c>
      <c r="G129" s="98">
        <f t="shared" si="9"/>
        <v>5.0999999999999996</v>
      </c>
      <c r="H129" s="99">
        <f t="shared" si="10"/>
        <v>5.0999999999999996</v>
      </c>
      <c r="I129" s="97">
        <f>IF('Indicator Data'!AV132="No data","x",ROUND(IF('Indicator Data'!AV132^2&gt;I$195,0,IF('Indicator Data'!AV132^2&lt;I$194,10,(I$195-'Indicator Data'!AV132^2)/(I$195-I$194)*10)),1))</f>
        <v>1.3</v>
      </c>
      <c r="J129" s="97">
        <f>IF(OR('Indicator Data'!AU132=0,'Indicator Data'!AU132="No data"),"x",ROUND(IF('Indicator Data'!AU132&gt;J$195,0,IF('Indicator Data'!AU132&lt;J$194,10,(J$195-'Indicator Data'!AU132)/(J$195-J$194)*10)),1))</f>
        <v>0</v>
      </c>
      <c r="K129" s="97">
        <f>IF('Indicator Data'!AW132="No data","x",ROUND(IF('Indicator Data'!AW132&gt;K$195,0,IF('Indicator Data'!AW132&lt;K$194,10,(K$195-'Indicator Data'!AW132)/(K$195-K$194)*10)),1))</f>
        <v>2.6</v>
      </c>
      <c r="L129" s="97">
        <f>IF('Indicator Data'!AX132="No data","x",ROUND(IF('Indicator Data'!AX132&gt;L$195,0,IF('Indicator Data'!AX132&lt;L$194,10,(L$195-'Indicator Data'!AX132)/(L$195-L$194)*10)),1))</f>
        <v>2.1</v>
      </c>
      <c r="M129" s="98">
        <f t="shared" si="11"/>
        <v>1.5</v>
      </c>
      <c r="N129" s="148">
        <f>IF('Indicator Data'!AY132="No data","x",'Indicator Data'!AY132/'Indicator Data'!BE132*100)</f>
        <v>13.570274636510501</v>
      </c>
      <c r="O129" s="97">
        <f t="shared" si="12"/>
        <v>8.6999999999999993</v>
      </c>
      <c r="P129" s="97">
        <f>IF('Indicator Data'!AZ132="No data","x",ROUND(IF('Indicator Data'!AZ132&gt;P$195,0,IF('Indicator Data'!AZ132&lt;P$194,10,(P$195-'Indicator Data'!AZ132)/(P$195-P$194)*10)),1))</f>
        <v>0.4</v>
      </c>
      <c r="Q129" s="97">
        <f>IF('Indicator Data'!BA132="No data","x",ROUND(IF('Indicator Data'!BA132&gt;Q$195,0,IF('Indicator Data'!BA132&lt;Q$194,10,(Q$195-'Indicator Data'!BA132)/(Q$195-Q$194)*10)),1))</f>
        <v>1.3</v>
      </c>
      <c r="R129" s="98">
        <f t="shared" si="13"/>
        <v>3.5</v>
      </c>
      <c r="S129" s="97">
        <f>IF('Indicator Data'!Y132="No data","x",ROUND(IF('Indicator Data'!Y132&gt;S$195,0,IF('Indicator Data'!Y132&lt;S$194,10,(S$195-'Indicator Data'!Y132)/(S$195-S$194)*10)),1))</f>
        <v>5.2</v>
      </c>
      <c r="T129" s="97">
        <f>IF('Indicator Data'!Z132="No data","x",ROUND(IF('Indicator Data'!Z132&gt;T$195,0,IF('Indicator Data'!Z132&lt;T$194,10,(T$195-'Indicator Data'!Z132)/(T$195-T$194)*10)),1))</f>
        <v>0</v>
      </c>
      <c r="U129" s="97">
        <f>IF('Indicator Data'!AC132="No data","x",ROUND(IF('Indicator Data'!AC132&gt;U$195,0,IF('Indicator Data'!AC132&lt;U$194,10,(U$195-'Indicator Data'!AC132)/(U$195-U$194)*10)),1))</f>
        <v>4.5999999999999996</v>
      </c>
      <c r="V129" s="97">
        <f>IF('Indicator Data'!AD132="No data","x",ROUND(IF('Indicator Data'!AD132&gt;V$195,10,IF('Indicator Data'!AD132&lt;V$194,0,10-(V$195-'Indicator Data'!AD132)/(V$195-V$194)*10)),1))</f>
        <v>0.2</v>
      </c>
      <c r="W129" s="98">
        <f t="shared" si="14"/>
        <v>2.5</v>
      </c>
      <c r="X129" s="99">
        <f t="shared" si="15"/>
        <v>2.5</v>
      </c>
      <c r="Y129" s="183"/>
    </row>
    <row r="130" spans="1:25" s="4" customFormat="1" x14ac:dyDescent="0.25">
      <c r="A130" s="131" t="s">
        <v>241</v>
      </c>
      <c r="B130" s="51" t="s">
        <v>240</v>
      </c>
      <c r="C130" s="97">
        <f>IF('Indicator Data'!AR133="No data","x",ROUND(IF('Indicator Data'!AR133&gt;C$195,0,IF('Indicator Data'!AR133&lt;C$194,10,(C$195-'Indicator Data'!AR133)/(C$195-C$194)*10)),1))</f>
        <v>4</v>
      </c>
      <c r="D130" s="98">
        <f t="shared" si="8"/>
        <v>4</v>
      </c>
      <c r="E130" s="97">
        <f>IF('Indicator Data'!AT133="No data","x",ROUND(IF('Indicator Data'!AT133&gt;E$195,0,IF('Indicator Data'!AT133&lt;E$194,10,(E$195-'Indicator Data'!AT133)/(E$195-E$194)*10)),1))</f>
        <v>6.8</v>
      </c>
      <c r="F130" s="97">
        <f>IF('Indicator Data'!AS133="No data","x",ROUND(IF('Indicator Data'!AS133&gt;F$195,0,IF('Indicator Data'!AS133&lt;F$194,10,(F$195-'Indicator Data'!AS133)/(F$195-F$194)*10)),1))</f>
        <v>6.3</v>
      </c>
      <c r="G130" s="98">
        <f t="shared" si="9"/>
        <v>6.6</v>
      </c>
      <c r="H130" s="99">
        <f t="shared" si="10"/>
        <v>5.3</v>
      </c>
      <c r="I130" s="97">
        <f>IF('Indicator Data'!AV133="No data","x",ROUND(IF('Indicator Data'!AV133^2&gt;I$195,0,IF('Indicator Data'!AV133^2&lt;I$194,10,(I$195-'Indicator Data'!AV133^2)/(I$195-I$194)*10)),1))</f>
        <v>7.5</v>
      </c>
      <c r="J130" s="97">
        <f>IF(OR('Indicator Data'!AU133=0,'Indicator Data'!AU133="No data"),"x",ROUND(IF('Indicator Data'!AU133&gt;J$195,0,IF('Indicator Data'!AU133&lt;J$194,10,(J$195-'Indicator Data'!AU133)/(J$195-J$194)*10)),1))</f>
        <v>0.1</v>
      </c>
      <c r="K130" s="97">
        <f>IF('Indicator Data'!AW133="No data","x",ROUND(IF('Indicator Data'!AW133&gt;K$195,0,IF('Indicator Data'!AW133&lt;K$194,10,(K$195-'Indicator Data'!AW133)/(K$195-K$194)*10)),1))</f>
        <v>8.1999999999999993</v>
      </c>
      <c r="L130" s="97">
        <f>IF('Indicator Data'!AX133="No data","x",ROUND(IF('Indicator Data'!AX133&gt;L$195,0,IF('Indicator Data'!AX133&lt;L$194,10,(L$195-'Indicator Data'!AX133)/(L$195-L$194)*10)),1))</f>
        <v>6.6</v>
      </c>
      <c r="M130" s="98">
        <f t="shared" si="11"/>
        <v>5.6</v>
      </c>
      <c r="N130" s="148">
        <f>IF('Indicator Data'!AY133="No data","x",'Indicator Data'!AY133/'Indicator Data'!BE133*100)</f>
        <v>12.972187629721876</v>
      </c>
      <c r="O130" s="97">
        <f t="shared" si="12"/>
        <v>8.8000000000000007</v>
      </c>
      <c r="P130" s="97">
        <f>IF('Indicator Data'!AZ133="No data","x",ROUND(IF('Indicator Data'!AZ133&gt;P$195,0,IF('Indicator Data'!AZ133&lt;P$194,10,(P$195-'Indicator Data'!AZ133)/(P$195-P$194)*10)),1))</f>
        <v>4.0999999999999996</v>
      </c>
      <c r="Q130" s="97">
        <f>IF('Indicator Data'!BA133="No data","x",ROUND(IF('Indicator Data'!BA133&gt;Q$195,0,IF('Indicator Data'!BA133&lt;Q$194,10,(Q$195-'Indicator Data'!BA133)/(Q$195-Q$194)*10)),1))</f>
        <v>1.7</v>
      </c>
      <c r="R130" s="98">
        <f t="shared" si="13"/>
        <v>4.9000000000000004</v>
      </c>
      <c r="S130" s="97">
        <f>IF('Indicator Data'!Y133="No data","x",ROUND(IF('Indicator Data'!Y133&gt;S$195,0,IF('Indicator Data'!Y133&lt;S$194,10,(S$195-'Indicator Data'!Y133)/(S$195-S$194)*10)),1))</f>
        <v>7.9</v>
      </c>
      <c r="T130" s="97">
        <f>IF('Indicator Data'!Z133="No data","x",ROUND(IF('Indicator Data'!Z133&gt;T$195,0,IF('Indicator Data'!Z133&lt;T$194,10,(T$195-'Indicator Data'!Z133)/(T$195-T$194)*10)),1))</f>
        <v>9.6999999999999993</v>
      </c>
      <c r="U130" s="97">
        <f>IF('Indicator Data'!AC133="No data","x",ROUND(IF('Indicator Data'!AC133&gt;U$195,0,IF('Indicator Data'!AC133&lt;U$194,10,(U$195-'Indicator Data'!AC133)/(U$195-U$194)*10)),1))</f>
        <v>9.6999999999999993</v>
      </c>
      <c r="V130" s="97">
        <f>IF('Indicator Data'!AD133="No data","x",ROUND(IF('Indicator Data'!AD133&gt;V$195,10,IF('Indicator Data'!AD133&lt;V$194,0,10-(V$195-'Indicator Data'!AD133)/(V$195-V$194)*10)),1))</f>
        <v>2</v>
      </c>
      <c r="W130" s="98">
        <f t="shared" si="14"/>
        <v>7.3</v>
      </c>
      <c r="X130" s="99">
        <f t="shared" si="15"/>
        <v>5.9</v>
      </c>
      <c r="Y130" s="183"/>
    </row>
    <row r="131" spans="1:25" s="4" customFormat="1" x14ac:dyDescent="0.25">
      <c r="A131" s="131" t="s">
        <v>243</v>
      </c>
      <c r="B131" s="51" t="s">
        <v>242</v>
      </c>
      <c r="C131" s="97">
        <f>IF('Indicator Data'!AR134="No data","x",ROUND(IF('Indicator Data'!AR134&gt;C$195,0,IF('Indicator Data'!AR134&lt;C$194,10,(C$195-'Indicator Data'!AR134)/(C$195-C$194)*10)),1))</f>
        <v>5.9</v>
      </c>
      <c r="D131" s="98">
        <f t="shared" si="8"/>
        <v>5.9</v>
      </c>
      <c r="E131" s="97" t="str">
        <f>IF('Indicator Data'!AT134="No data","x",ROUND(IF('Indicator Data'!AT134&gt;E$195,0,IF('Indicator Data'!AT134&lt;E$194,10,(E$195-'Indicator Data'!AT134)/(E$195-E$194)*10)),1))</f>
        <v>x</v>
      </c>
      <c r="F131" s="97">
        <f>IF('Indicator Data'!AS134="No data","x",ROUND(IF('Indicator Data'!AS134&gt;F$195,0,IF('Indicator Data'!AS134&lt;F$194,10,(F$195-'Indicator Data'!AS134)/(F$195-F$194)*10)),1))</f>
        <v>5.8</v>
      </c>
      <c r="G131" s="98">
        <f t="shared" si="9"/>
        <v>5.8</v>
      </c>
      <c r="H131" s="99">
        <f t="shared" si="10"/>
        <v>5.9</v>
      </c>
      <c r="I131" s="97">
        <f>IF('Indicator Data'!AV134="No data","x",ROUND(IF('Indicator Data'!AV134^2&gt;I$195,0,IF('Indicator Data'!AV134^2&lt;I$194,10,(I$195-'Indicator Data'!AV134^2)/(I$195-I$194)*10)),1))</f>
        <v>0.1</v>
      </c>
      <c r="J131" s="97">
        <f>IF(OR('Indicator Data'!AU134=0,'Indicator Data'!AU134="No data"),"x",ROUND(IF('Indicator Data'!AU134&gt;J$195,0,IF('Indicator Data'!AU134&lt;J$194,10,(J$195-'Indicator Data'!AU134)/(J$195-J$194)*10)),1))</f>
        <v>0.1</v>
      </c>
      <c r="K131" s="97" t="str">
        <f>IF('Indicator Data'!AW134="No data","x",ROUND(IF('Indicator Data'!AW134&gt;K$195,0,IF('Indicator Data'!AW134&lt;K$194,10,(K$195-'Indicator Data'!AW134)/(K$195-K$194)*10)),1))</f>
        <v>x</v>
      </c>
      <c r="L131" s="97">
        <f>IF('Indicator Data'!AX134="No data","x",ROUND(IF('Indicator Data'!AX134&gt;L$195,0,IF('Indicator Data'!AX134&lt;L$194,10,(L$195-'Indicator Data'!AX134)/(L$195-L$194)*10)),1))</f>
        <v>4.5</v>
      </c>
      <c r="M131" s="98">
        <f t="shared" si="11"/>
        <v>1.6</v>
      </c>
      <c r="N131" s="148">
        <f>IF('Indicator Data'!AY134="No data","x",'Indicator Data'!AY134/'Indicator Data'!BE134*100)</f>
        <v>60.869565217391312</v>
      </c>
      <c r="O131" s="97">
        <f t="shared" si="12"/>
        <v>4</v>
      </c>
      <c r="P131" s="97">
        <f>IF('Indicator Data'!AZ134="No data","x",ROUND(IF('Indicator Data'!AZ134&gt;P$195,0,IF('Indicator Data'!AZ134&lt;P$194,10,(P$195-'Indicator Data'!AZ134)/(P$195-P$194)*10)),1))</f>
        <v>0</v>
      </c>
      <c r="Q131" s="97">
        <f>IF('Indicator Data'!BA134="No data","x",ROUND(IF('Indicator Data'!BA134&gt;Q$195,0,IF('Indicator Data'!BA134&lt;Q$194,10,(Q$195-'Indicator Data'!BA134)/(Q$195-Q$194)*10)),1))</f>
        <v>0.9</v>
      </c>
      <c r="R131" s="98">
        <f t="shared" si="13"/>
        <v>1.6</v>
      </c>
      <c r="S131" s="97">
        <f>IF('Indicator Data'!Y134="No data","x",ROUND(IF('Indicator Data'!Y134&gt;S$195,0,IF('Indicator Data'!Y134&lt;S$194,10,(S$195-'Indicator Data'!Y134)/(S$195-S$194)*10)),1))</f>
        <v>6.5</v>
      </c>
      <c r="T131" s="97">
        <f>IF('Indicator Data'!Z134="No data","x",ROUND(IF('Indicator Data'!Z134&gt;T$195,0,IF('Indicator Data'!Z134&lt;T$194,10,(T$195-'Indicator Data'!Z134)/(T$195-T$194)*10)),1))</f>
        <v>0.8</v>
      </c>
      <c r="U131" s="97">
        <f>IF('Indicator Data'!AC134="No data","x",ROUND(IF('Indicator Data'!AC134&gt;U$195,0,IF('Indicator Data'!AC134&lt;U$194,10,(U$195-'Indicator Data'!AC134)/(U$195-U$194)*10)),1))</f>
        <v>4.7</v>
      </c>
      <c r="V131" s="97" t="str">
        <f>IF('Indicator Data'!AD134="No data","x",ROUND(IF('Indicator Data'!AD134&gt;V$195,10,IF('Indicator Data'!AD134&lt;V$194,0,10-(V$195-'Indicator Data'!AD134)/(V$195-V$194)*10)),1))</f>
        <v>x</v>
      </c>
      <c r="W131" s="98">
        <f t="shared" si="14"/>
        <v>4</v>
      </c>
      <c r="X131" s="99">
        <f t="shared" si="15"/>
        <v>2.4</v>
      </c>
      <c r="Y131" s="183"/>
    </row>
    <row r="132" spans="1:25" s="4" customFormat="1" x14ac:dyDescent="0.25">
      <c r="A132" s="131" t="s">
        <v>393</v>
      </c>
      <c r="B132" s="51" t="s">
        <v>237</v>
      </c>
      <c r="C132" s="97">
        <f>IF('Indicator Data'!AR135="No data","x",ROUND(IF('Indicator Data'!AR135&gt;C$195,0,IF('Indicator Data'!AR135&lt;C$194,10,(C$195-'Indicator Data'!AR135)/(C$195-C$194)*10)),1))</f>
        <v>5.8</v>
      </c>
      <c r="D132" s="98">
        <f t="shared" ref="D132:D193" si="16">IF(C132="x","x",C132)</f>
        <v>5.8</v>
      </c>
      <c r="E132" s="97" t="str">
        <f>IF('Indicator Data'!AT135="No data","x",ROUND(IF('Indicator Data'!AT135&gt;E$195,0,IF('Indicator Data'!AT135&lt;E$194,10,(E$195-'Indicator Data'!AT135)/(E$195-E$194)*10)),1))</f>
        <v>x</v>
      </c>
      <c r="F132" s="97">
        <f>IF('Indicator Data'!AS135="No data","x",ROUND(IF('Indicator Data'!AS135&gt;F$195,0,IF('Indicator Data'!AS135&lt;F$194,10,(F$195-'Indicator Data'!AS135)/(F$195-F$194)*10)),1))</f>
        <v>6.2</v>
      </c>
      <c r="G132" s="98">
        <f t="shared" ref="G132:G193" si="17">IF(AND(E132="x",F132="x"),"x",ROUND(AVERAGE(E132,F132),1))</f>
        <v>6.2</v>
      </c>
      <c r="H132" s="99">
        <f t="shared" ref="H132:H193" si="18">ROUND(AVERAGE(D132,G132),1)</f>
        <v>6</v>
      </c>
      <c r="I132" s="97">
        <f>IF('Indicator Data'!AV135="No data","x",ROUND(IF('Indicator Data'!AV135^2&gt;I$195,0,IF('Indicator Data'!AV135^2&lt;I$194,10,(I$195-'Indicator Data'!AV135^2)/(I$195-I$194)*10)),1))</f>
        <v>0.7</v>
      </c>
      <c r="J132" s="97">
        <f>IF(OR('Indicator Data'!AU135=0,'Indicator Data'!AU135="No data"),"x",ROUND(IF('Indicator Data'!AU135&gt;J$195,0,IF('Indicator Data'!AU135&lt;J$194,10,(J$195-'Indicator Data'!AU135)/(J$195-J$194)*10)),1))</f>
        <v>0</v>
      </c>
      <c r="K132" s="97">
        <f>IF('Indicator Data'!AW135="No data","x",ROUND(IF('Indicator Data'!AW135&gt;K$195,0,IF('Indicator Data'!AW135&lt;K$194,10,(K$195-'Indicator Data'!AW135)/(K$195-K$194)*10)),1))</f>
        <v>4.3</v>
      </c>
      <c r="L132" s="97">
        <f>IF('Indicator Data'!AX135="No data","x",ROUND(IF('Indicator Data'!AX135&gt;L$195,0,IF('Indicator Data'!AX135&lt;L$194,10,(L$195-'Indicator Data'!AX135)/(L$195-L$194)*10)),1))</f>
        <v>6.3</v>
      </c>
      <c r="M132" s="98">
        <f t="shared" ref="M132:M193" si="19">IF(AND(I132="x",J132="x",K132="x",L132="x"),"x",ROUND(AVERAGE(I132,J132,K132,L132),1))</f>
        <v>2.8</v>
      </c>
      <c r="N132" s="148">
        <f>IF('Indicator Data'!AY135="No data","x",'Indicator Data'!AY135/'Indicator Data'!BE135*100)</f>
        <v>282.39202657807311</v>
      </c>
      <c r="O132" s="97">
        <f t="shared" ref="O132:O193" si="20">IF(N132="x","x",ROUND(IF(N132&gt;O$195,0,IF(N132&lt;O$194,10,(O$195-N132)/(O$195-O$194)*10)),1))</f>
        <v>0</v>
      </c>
      <c r="P132" s="97">
        <f>IF('Indicator Data'!AZ135="No data","x",ROUND(IF('Indicator Data'!AZ135&gt;P$195,0,IF('Indicator Data'!AZ135&lt;P$194,10,(P$195-'Indicator Data'!AZ135)/(P$195-P$194)*10)),1))</f>
        <v>0.9</v>
      </c>
      <c r="Q132" s="97">
        <f>IF('Indicator Data'!BA135="No data","x",ROUND(IF('Indicator Data'!BA135&gt;Q$195,0,IF('Indicator Data'!BA135&lt;Q$194,10,(Q$195-'Indicator Data'!BA135)/(Q$195-Q$194)*10)),1))</f>
        <v>8.3000000000000007</v>
      </c>
      <c r="R132" s="98">
        <f t="shared" ref="R132:R193" si="21">IF(AND(O132="x",P132="x",Q132="x"),"x",ROUND(AVERAGE(O132,Q132,P132),1))</f>
        <v>3.1</v>
      </c>
      <c r="S132" s="97">
        <f>IF('Indicator Data'!Y135="No data","x",ROUND(IF('Indicator Data'!Y135&gt;S$195,0,IF('Indicator Data'!Y135&lt;S$194,10,(S$195-'Indicator Data'!Y135)/(S$195-S$194)*10)),1))</f>
        <v>5</v>
      </c>
      <c r="T132" s="97">
        <f>IF('Indicator Data'!Z135="No data","x",ROUND(IF('Indicator Data'!Z135&gt;T$195,0,IF('Indicator Data'!Z135&lt;T$194,10,(T$195-'Indicator Data'!Z135)/(T$195-T$194)*10)),1))</f>
        <v>0.1</v>
      </c>
      <c r="U132" s="97" t="str">
        <f>IF('Indicator Data'!AC135="No data","x",ROUND(IF('Indicator Data'!AC135&gt;U$195,0,IF('Indicator Data'!AC135&lt;U$194,10,(U$195-'Indicator Data'!AC135)/(U$195-U$194)*10)),1))</f>
        <v>x</v>
      </c>
      <c r="V132" s="97">
        <f>IF('Indicator Data'!AD135="No data","x",ROUND(IF('Indicator Data'!AD135&gt;V$195,10,IF('Indicator Data'!AD135&lt;V$194,0,10-(V$195-'Indicator Data'!AD135)/(V$195-V$194)*10)),1))</f>
        <v>0.5</v>
      </c>
      <c r="W132" s="98">
        <f t="shared" ref="W132:W193" si="22">IF(AND(S132="x",T132="x",U132="x",V132="x"),"x",ROUND(AVERAGE(S132,T132,U132,V132),1))</f>
        <v>1.9</v>
      </c>
      <c r="X132" s="99">
        <f t="shared" ref="X132:X193" si="23">ROUND(AVERAGE(R132,M132,W132),1)</f>
        <v>2.6</v>
      </c>
      <c r="Y132" s="183"/>
    </row>
    <row r="133" spans="1:25" s="4" customFormat="1" x14ac:dyDescent="0.25">
      <c r="A133" s="131" t="s">
        <v>245</v>
      </c>
      <c r="B133" s="51" t="s">
        <v>244</v>
      </c>
      <c r="C133" s="97">
        <f>IF('Indicator Data'!AR136="No data","x",ROUND(IF('Indicator Data'!AR136&gt;C$195,0,IF('Indicator Data'!AR136&lt;C$194,10,(C$195-'Indicator Data'!AR136)/(C$195-C$194)*10)),1))</f>
        <v>4.3</v>
      </c>
      <c r="D133" s="98">
        <f t="shared" si="16"/>
        <v>4.3</v>
      </c>
      <c r="E133" s="97">
        <f>IF('Indicator Data'!AT136="No data","x",ROUND(IF('Indicator Data'!AT136&gt;E$195,0,IF('Indicator Data'!AT136&lt;E$194,10,(E$195-'Indicator Data'!AT136)/(E$195-E$194)*10)),1))</f>
        <v>6.3</v>
      </c>
      <c r="F133" s="97">
        <f>IF('Indicator Data'!AS136="No data","x",ROUND(IF('Indicator Data'!AS136&gt;F$195,0,IF('Indicator Data'!AS136&lt;F$194,10,(F$195-'Indicator Data'!AS136)/(F$195-F$194)*10)),1))</f>
        <v>4.5999999999999996</v>
      </c>
      <c r="G133" s="98">
        <f t="shared" si="17"/>
        <v>5.5</v>
      </c>
      <c r="H133" s="99">
        <f t="shared" si="18"/>
        <v>4.9000000000000004</v>
      </c>
      <c r="I133" s="97">
        <f>IF('Indicator Data'!AV136="No data","x",ROUND(IF('Indicator Data'!AV136^2&gt;I$195,0,IF('Indicator Data'!AV136^2&lt;I$194,10,(I$195-'Indicator Data'!AV136^2)/(I$195-I$194)*10)),1))</f>
        <v>1.1000000000000001</v>
      </c>
      <c r="J133" s="97">
        <f>IF(OR('Indicator Data'!AU136=0,'Indicator Data'!AU136="No data"),"x",ROUND(IF('Indicator Data'!AU136&gt;J$195,0,IF('Indicator Data'!AU136&lt;J$194,10,(J$195-'Indicator Data'!AU136)/(J$195-J$194)*10)),1))</f>
        <v>0.7</v>
      </c>
      <c r="K133" s="97">
        <f>IF('Indicator Data'!AW136="No data","x",ROUND(IF('Indicator Data'!AW136&gt;K$195,0,IF('Indicator Data'!AW136&lt;K$194,10,(K$195-'Indicator Data'!AW136)/(K$195-K$194)*10)),1))</f>
        <v>4.9000000000000004</v>
      </c>
      <c r="L133" s="97">
        <f>IF('Indicator Data'!AX136="No data","x",ROUND(IF('Indicator Data'!AX136&gt;L$195,0,IF('Indicator Data'!AX136&lt;L$194,10,(L$195-'Indicator Data'!AX136)/(L$195-L$194)*10)),1))</f>
        <v>1.4</v>
      </c>
      <c r="M133" s="98">
        <f t="shared" si="19"/>
        <v>2</v>
      </c>
      <c r="N133" s="148">
        <f>IF('Indicator Data'!AY136="No data","x",'Indicator Data'!AY136/'Indicator Data'!BE136*100)</f>
        <v>16.142050040355123</v>
      </c>
      <c r="O133" s="97">
        <f t="shared" si="20"/>
        <v>8.5</v>
      </c>
      <c r="P133" s="97">
        <f>IF('Indicator Data'!AZ136="No data","x",ROUND(IF('Indicator Data'!AZ136&gt;P$195,0,IF('Indicator Data'!AZ136&lt;P$194,10,(P$195-'Indicator Data'!AZ136)/(P$195-P$194)*10)),1))</f>
        <v>2.8</v>
      </c>
      <c r="Q133" s="97">
        <f>IF('Indicator Data'!BA136="No data","x",ROUND(IF('Indicator Data'!BA136&gt;Q$195,0,IF('Indicator Data'!BA136&lt;Q$194,10,(Q$195-'Indicator Data'!BA136)/(Q$195-Q$194)*10)),1))</f>
        <v>1.1000000000000001</v>
      </c>
      <c r="R133" s="98">
        <f t="shared" si="21"/>
        <v>4.0999999999999996</v>
      </c>
      <c r="S133" s="97">
        <f>IF('Indicator Data'!Y136="No data","x",ROUND(IF('Indicator Data'!Y136&gt;S$195,0,IF('Indicator Data'!Y136&lt;S$194,10,(S$195-'Indicator Data'!Y136)/(S$195-S$194)*10)),1))</f>
        <v>5.9</v>
      </c>
      <c r="T133" s="97">
        <f>IF('Indicator Data'!Z136="No data","x",ROUND(IF('Indicator Data'!Z136&gt;T$195,0,IF('Indicator Data'!Z136&lt;T$194,10,(T$195-'Indicator Data'!Z136)/(T$195-T$194)*10)),1))</f>
        <v>2.2999999999999998</v>
      </c>
      <c r="U133" s="97">
        <f>IF('Indicator Data'!AC136="No data","x",ROUND(IF('Indicator Data'!AC136&gt;U$195,0,IF('Indicator Data'!AC136&lt;U$194,10,(U$195-'Indicator Data'!AC136)/(U$195-U$194)*10)),1))</f>
        <v>4.9000000000000004</v>
      </c>
      <c r="V133" s="97">
        <f>IF('Indicator Data'!AD136="No data","x",ROUND(IF('Indicator Data'!AD136&gt;V$195,10,IF('Indicator Data'!AD136&lt;V$194,0,10-(V$195-'Indicator Data'!AD136)/(V$195-V$194)*10)),1))</f>
        <v>1</v>
      </c>
      <c r="W133" s="98">
        <f t="shared" si="22"/>
        <v>3.5</v>
      </c>
      <c r="X133" s="99">
        <f t="shared" si="23"/>
        <v>3.2</v>
      </c>
      <c r="Y133" s="183"/>
    </row>
    <row r="134" spans="1:25" s="4" customFormat="1" x14ac:dyDescent="0.25">
      <c r="A134" s="131" t="s">
        <v>247</v>
      </c>
      <c r="B134" s="51" t="s">
        <v>246</v>
      </c>
      <c r="C134" s="97">
        <f>IF('Indicator Data'!AR137="No data","x",ROUND(IF('Indicator Data'!AR137&gt;C$195,0,IF('Indicator Data'!AR137&lt;C$194,10,(C$195-'Indicator Data'!AR137)/(C$195-C$194)*10)),1))</f>
        <v>6.7</v>
      </c>
      <c r="D134" s="98">
        <f t="shared" si="16"/>
        <v>6.7</v>
      </c>
      <c r="E134" s="97">
        <f>IF('Indicator Data'!AT137="No data","x",ROUND(IF('Indicator Data'!AT137&gt;E$195,0,IF('Indicator Data'!AT137&lt;E$194,10,(E$195-'Indicator Data'!AT137)/(E$195-E$194)*10)),1))</f>
        <v>7.1</v>
      </c>
      <c r="F134" s="97">
        <f>IF('Indicator Data'!AS137="No data","x",ROUND(IF('Indicator Data'!AS137&gt;F$195,0,IF('Indicator Data'!AS137&lt;F$194,10,(F$195-'Indicator Data'!AS137)/(F$195-F$194)*10)),1))</f>
        <v>6.5</v>
      </c>
      <c r="G134" s="98">
        <f t="shared" si="17"/>
        <v>6.8</v>
      </c>
      <c r="H134" s="99">
        <f t="shared" si="18"/>
        <v>6.8</v>
      </c>
      <c r="I134" s="97">
        <f>IF('Indicator Data'!AV137="No data","x",ROUND(IF('Indicator Data'!AV137^2&gt;I$195,0,IF('Indicator Data'!AV137^2&lt;I$194,10,(I$195-'Indicator Data'!AV137^2)/(I$195-I$194)*10)),1))</f>
        <v>6.6</v>
      </c>
      <c r="J134" s="97">
        <f>IF(OR('Indicator Data'!AU137=0,'Indicator Data'!AU137="No data"),"x",ROUND(IF('Indicator Data'!AU137&gt;J$195,0,IF('Indicator Data'!AU137&lt;J$194,10,(J$195-'Indicator Data'!AU137)/(J$195-J$194)*10)),1))</f>
        <v>7.7</v>
      </c>
      <c r="K134" s="97">
        <f>IF('Indicator Data'!AW137="No data","x",ROUND(IF('Indicator Data'!AW137&gt;K$195,0,IF('Indicator Data'!AW137&lt;K$194,10,(K$195-'Indicator Data'!AW137)/(K$195-K$194)*10)),1))</f>
        <v>9.1999999999999993</v>
      </c>
      <c r="L134" s="97">
        <f>IF('Indicator Data'!AX137="No data","x",ROUND(IF('Indicator Data'!AX137&gt;L$195,0,IF('Indicator Data'!AX137&lt;L$194,10,(L$195-'Indicator Data'!AX137)/(L$195-L$194)*10)),1))</f>
        <v>7.8</v>
      </c>
      <c r="M134" s="98">
        <f t="shared" si="19"/>
        <v>7.8</v>
      </c>
      <c r="N134" s="148">
        <f>IF('Indicator Data'!AY137="No data","x",'Indicator Data'!AY137/'Indicator Data'!BE137*100)</f>
        <v>3.0914631453429315</v>
      </c>
      <c r="O134" s="97">
        <f t="shared" si="20"/>
        <v>9.8000000000000007</v>
      </c>
      <c r="P134" s="97">
        <f>IF('Indicator Data'!AZ137="No data","x",ROUND(IF('Indicator Data'!AZ137&gt;P$195,0,IF('Indicator Data'!AZ137&lt;P$194,10,(P$195-'Indicator Data'!AZ137)/(P$195-P$194)*10)),1))</f>
        <v>9</v>
      </c>
      <c r="Q134" s="97">
        <f>IF('Indicator Data'!BA137="No data","x",ROUND(IF('Indicator Data'!BA137&gt;Q$195,0,IF('Indicator Data'!BA137&lt;Q$194,10,(Q$195-'Indicator Data'!BA137)/(Q$195-Q$194)*10)),1))</f>
        <v>10</v>
      </c>
      <c r="R134" s="98">
        <f t="shared" si="21"/>
        <v>9.6</v>
      </c>
      <c r="S134" s="97">
        <f>IF('Indicator Data'!Y137="No data","x",ROUND(IF('Indicator Data'!Y137&gt;S$195,0,IF('Indicator Data'!Y137&lt;S$194,10,(S$195-'Indicator Data'!Y137)/(S$195-S$194)*10)),1))</f>
        <v>9.9</v>
      </c>
      <c r="T134" s="97">
        <f>IF('Indicator Data'!Z137="No data","x",ROUND(IF('Indicator Data'!Z137&gt;T$195,0,IF('Indicator Data'!Z137&lt;T$194,10,(T$195-'Indicator Data'!Z137)/(T$195-T$194)*10)),1))</f>
        <v>7.4</v>
      </c>
      <c r="U134" s="97">
        <f>IF('Indicator Data'!AC137="No data","x",ROUND(IF('Indicator Data'!AC137&gt;U$195,0,IF('Indicator Data'!AC137&lt;U$194,10,(U$195-'Indicator Data'!AC137)/(U$195-U$194)*10)),1))</f>
        <v>9.8000000000000007</v>
      </c>
      <c r="V134" s="97">
        <f>IF('Indicator Data'!AD137="No data","x",ROUND(IF('Indicator Data'!AD137&gt;V$195,10,IF('Indicator Data'!AD137&lt;V$194,0,10-(V$195-'Indicator Data'!AD137)/(V$195-V$194)*10)),1))</f>
        <v>2.4</v>
      </c>
      <c r="W134" s="98">
        <f t="shared" si="22"/>
        <v>7.4</v>
      </c>
      <c r="X134" s="99">
        <f t="shared" si="23"/>
        <v>8.3000000000000007</v>
      </c>
      <c r="Y134" s="183"/>
    </row>
    <row r="135" spans="1:25" s="4" customFormat="1" x14ac:dyDescent="0.25">
      <c r="A135" s="131" t="s">
        <v>249</v>
      </c>
      <c r="B135" s="51" t="s">
        <v>248</v>
      </c>
      <c r="C135" s="97">
        <f>IF('Indicator Data'!AR138="No data","x",ROUND(IF('Indicator Data'!AR138&gt;C$195,0,IF('Indicator Data'!AR138&lt;C$194,10,(C$195-'Indicator Data'!AR138)/(C$195-C$194)*10)),1))</f>
        <v>3.7</v>
      </c>
      <c r="D135" s="98">
        <f t="shared" si="16"/>
        <v>3.7</v>
      </c>
      <c r="E135" s="97">
        <f>IF('Indicator Data'!AT138="No data","x",ROUND(IF('Indicator Data'!AT138&gt;E$195,0,IF('Indicator Data'!AT138&lt;E$194,10,(E$195-'Indicator Data'!AT138)/(E$195-E$194)*10)),1))</f>
        <v>7.1</v>
      </c>
      <c r="F135" s="97">
        <f>IF('Indicator Data'!AS138="No data","x",ROUND(IF('Indicator Data'!AS138&gt;F$195,0,IF('Indicator Data'!AS138&lt;F$194,10,(F$195-'Indicator Data'!AS138)/(F$195-F$194)*10)),1))</f>
        <v>6.5</v>
      </c>
      <c r="G135" s="98">
        <f t="shared" si="17"/>
        <v>6.8</v>
      </c>
      <c r="H135" s="99">
        <f t="shared" si="18"/>
        <v>5.3</v>
      </c>
      <c r="I135" s="97">
        <f>IF('Indicator Data'!AV138="No data","x",ROUND(IF('Indicator Data'!AV138^2&gt;I$195,0,IF('Indicator Data'!AV138^2&lt;I$194,10,(I$195-'Indicator Data'!AV138^2)/(I$195-I$194)*10)),1))</f>
        <v>1</v>
      </c>
      <c r="J135" s="97">
        <f>IF(OR('Indicator Data'!AU138=0,'Indicator Data'!AU138="No data"),"x",ROUND(IF('Indicator Data'!AU138&gt;J$195,0,IF('Indicator Data'!AU138&lt;J$194,10,(J$195-'Indicator Data'!AU138)/(J$195-J$194)*10)),1))</f>
        <v>0.2</v>
      </c>
      <c r="K135" s="97">
        <f>IF('Indicator Data'!AW138="No data","x",ROUND(IF('Indicator Data'!AW138&gt;K$195,0,IF('Indicator Data'!AW138&lt;K$194,10,(K$195-'Indicator Data'!AW138)/(K$195-K$194)*10)),1))</f>
        <v>5.6</v>
      </c>
      <c r="L135" s="97">
        <f>IF('Indicator Data'!AX138="No data","x",ROUND(IF('Indicator Data'!AX138&gt;L$195,0,IF('Indicator Data'!AX138&lt;L$194,10,(L$195-'Indicator Data'!AX138)/(L$195-L$194)*10)),1))</f>
        <v>4.9000000000000004</v>
      </c>
      <c r="M135" s="98">
        <f t="shared" si="19"/>
        <v>2.9</v>
      </c>
      <c r="N135" s="148">
        <f>IF('Indicator Data'!AY138="No data","x",'Indicator Data'!AY138/'Indicator Data'!BE138*100)</f>
        <v>18.625723634533099</v>
      </c>
      <c r="O135" s="97">
        <f t="shared" si="20"/>
        <v>8.1999999999999993</v>
      </c>
      <c r="P135" s="97">
        <f>IF('Indicator Data'!AZ138="No data","x",ROUND(IF('Indicator Data'!AZ138&gt;P$195,0,IF('Indicator Data'!AZ138&lt;P$194,10,(P$195-'Indicator Data'!AZ138)/(P$195-P$194)*10)),1))</f>
        <v>1.3</v>
      </c>
      <c r="Q135" s="97">
        <f>IF('Indicator Data'!BA138="No data","x",ROUND(IF('Indicator Data'!BA138&gt;Q$195,0,IF('Indicator Data'!BA138&lt;Q$194,10,(Q$195-'Indicator Data'!BA138)/(Q$195-Q$194)*10)),1))</f>
        <v>0.4</v>
      </c>
      <c r="R135" s="98">
        <f t="shared" si="21"/>
        <v>3.3</v>
      </c>
      <c r="S135" s="97">
        <f>IF('Indicator Data'!Y138="No data","x",ROUND(IF('Indicator Data'!Y138&gt;S$195,0,IF('Indicator Data'!Y138&lt;S$194,10,(S$195-'Indicator Data'!Y138)/(S$195-S$194)*10)),1))</f>
        <v>6.9</v>
      </c>
      <c r="T135" s="97">
        <f>IF('Indicator Data'!Z138="No data","x",ROUND(IF('Indicator Data'!Z138&gt;T$195,0,IF('Indicator Data'!Z138&lt;T$194,10,(T$195-'Indicator Data'!Z138)/(T$195-T$194)*10)),1))</f>
        <v>0</v>
      </c>
      <c r="U135" s="97">
        <f>IF('Indicator Data'!AC138="No data","x",ROUND(IF('Indicator Data'!AC138&gt;U$195,0,IF('Indicator Data'!AC138&lt;U$194,10,(U$195-'Indicator Data'!AC138)/(U$195-U$194)*10)),1))</f>
        <v>7.7</v>
      </c>
      <c r="V135" s="97">
        <f>IF('Indicator Data'!AD138="No data","x",ROUND(IF('Indicator Data'!AD138&gt;V$195,10,IF('Indicator Data'!AD138&lt;V$194,0,10-(V$195-'Indicator Data'!AD138)/(V$195-V$194)*10)),1))</f>
        <v>1.5</v>
      </c>
      <c r="W135" s="98">
        <f t="shared" si="22"/>
        <v>4</v>
      </c>
      <c r="X135" s="99">
        <f t="shared" si="23"/>
        <v>3.4</v>
      </c>
      <c r="Y135" s="183"/>
    </row>
    <row r="136" spans="1:25" s="4" customFormat="1" x14ac:dyDescent="0.25">
      <c r="A136" s="131" t="s">
        <v>251</v>
      </c>
      <c r="B136" s="51" t="s">
        <v>250</v>
      </c>
      <c r="C136" s="97">
        <f>IF('Indicator Data'!AR139="No data","x",ROUND(IF('Indicator Data'!AR139&gt;C$195,0,IF('Indicator Data'!AR139&lt;C$194,10,(C$195-'Indicator Data'!AR139)/(C$195-C$194)*10)),1))</f>
        <v>3.6</v>
      </c>
      <c r="D136" s="98">
        <f t="shared" si="16"/>
        <v>3.6</v>
      </c>
      <c r="E136" s="97">
        <f>IF('Indicator Data'!AT139="No data","x",ROUND(IF('Indicator Data'!AT139&gt;E$195,0,IF('Indicator Data'!AT139&lt;E$194,10,(E$195-'Indicator Data'!AT139)/(E$195-E$194)*10)),1))</f>
        <v>6.3</v>
      </c>
      <c r="F136" s="97">
        <f>IF('Indicator Data'!AS139="No data","x",ROUND(IF('Indicator Data'!AS139&gt;F$195,0,IF('Indicator Data'!AS139&lt;F$194,10,(F$195-'Indicator Data'!AS139)/(F$195-F$194)*10)),1))</f>
        <v>5.3</v>
      </c>
      <c r="G136" s="98">
        <f t="shared" si="17"/>
        <v>5.8</v>
      </c>
      <c r="H136" s="99">
        <f t="shared" si="18"/>
        <v>4.7</v>
      </c>
      <c r="I136" s="97">
        <f>IF('Indicator Data'!AV139="No data","x",ROUND(IF('Indicator Data'!AV139^2&gt;I$195,0,IF('Indicator Data'!AV139^2&lt;I$194,10,(I$195-'Indicator Data'!AV139^2)/(I$195-I$194)*10)),1))</f>
        <v>1.2</v>
      </c>
      <c r="J136" s="97">
        <f>IF(OR('Indicator Data'!AU139=0,'Indicator Data'!AU139="No data"),"x",ROUND(IF('Indicator Data'!AU139&gt;J$195,0,IF('Indicator Data'!AU139&lt;J$194,10,(J$195-'Indicator Data'!AU139)/(J$195-J$194)*10)),1))</f>
        <v>0.5</v>
      </c>
      <c r="K136" s="97">
        <f>IF('Indicator Data'!AW139="No data","x",ROUND(IF('Indicator Data'!AW139&gt;K$195,0,IF('Indicator Data'!AW139&lt;K$194,10,(K$195-'Indicator Data'!AW139)/(K$195-K$194)*10)),1))</f>
        <v>5.9</v>
      </c>
      <c r="L136" s="97">
        <f>IF('Indicator Data'!AX139="No data","x",ROUND(IF('Indicator Data'!AX139&gt;L$195,0,IF('Indicator Data'!AX139&lt;L$194,10,(L$195-'Indicator Data'!AX139)/(L$195-L$194)*10)),1))</f>
        <v>4.3</v>
      </c>
      <c r="M136" s="98">
        <f t="shared" si="19"/>
        <v>3</v>
      </c>
      <c r="N136" s="148">
        <f>IF('Indicator Data'!AY139="No data","x",'Indicator Data'!AY139/'Indicator Data'!BE139*100)</f>
        <v>6.5625</v>
      </c>
      <c r="O136" s="97">
        <f t="shared" si="20"/>
        <v>9.4</v>
      </c>
      <c r="P136" s="97">
        <f>IF('Indicator Data'!AZ139="No data","x",ROUND(IF('Indicator Data'!AZ139&gt;P$195,0,IF('Indicator Data'!AZ139&lt;P$194,10,(P$195-'Indicator Data'!AZ139)/(P$195-P$194)*10)),1))</f>
        <v>2.6</v>
      </c>
      <c r="Q136" s="97">
        <f>IF('Indicator Data'!BA139="No data","x",ROUND(IF('Indicator Data'!BA139&gt;Q$195,0,IF('Indicator Data'!BA139&lt;Q$194,10,(Q$195-'Indicator Data'!BA139)/(Q$195-Q$194)*10)),1))</f>
        <v>2.7</v>
      </c>
      <c r="R136" s="98">
        <f t="shared" si="21"/>
        <v>4.9000000000000004</v>
      </c>
      <c r="S136" s="97">
        <f>IF('Indicator Data'!Y139="No data","x",ROUND(IF('Indicator Data'!Y139&gt;S$195,0,IF('Indicator Data'!Y139&lt;S$194,10,(S$195-'Indicator Data'!Y139)/(S$195-S$194)*10)),1))</f>
        <v>7.2</v>
      </c>
      <c r="T136" s="97">
        <f>IF('Indicator Data'!Z139="No data","x",ROUND(IF('Indicator Data'!Z139&gt;T$195,0,IF('Indicator Data'!Z139&lt;T$194,10,(T$195-'Indicator Data'!Z139)/(T$195-T$194)*10)),1))</f>
        <v>2.8</v>
      </c>
      <c r="U136" s="97">
        <f>IF('Indicator Data'!AC139="No data","x",ROUND(IF('Indicator Data'!AC139&gt;U$195,0,IF('Indicator Data'!AC139&lt;U$194,10,(U$195-'Indicator Data'!AC139)/(U$195-U$194)*10)),1))</f>
        <v>7.9</v>
      </c>
      <c r="V136" s="97">
        <f>IF('Indicator Data'!AD139="No data","x",ROUND(IF('Indicator Data'!AD139&gt;V$195,10,IF('Indicator Data'!AD139&lt;V$194,0,10-(V$195-'Indicator Data'!AD139)/(V$195-V$194)*10)),1))</f>
        <v>0.8</v>
      </c>
      <c r="W136" s="98">
        <f t="shared" si="22"/>
        <v>4.7</v>
      </c>
      <c r="X136" s="99">
        <f t="shared" si="23"/>
        <v>4.2</v>
      </c>
      <c r="Y136" s="183"/>
    </row>
    <row r="137" spans="1:25" s="4" customFormat="1" x14ac:dyDescent="0.25">
      <c r="A137" s="131" t="s">
        <v>253</v>
      </c>
      <c r="B137" s="51" t="s">
        <v>252</v>
      </c>
      <c r="C137" s="97">
        <f>IF('Indicator Data'!AR140="No data","x",ROUND(IF('Indicator Data'!AR140&gt;C$195,0,IF('Indicator Data'!AR140&lt;C$194,10,(C$195-'Indicator Data'!AR140)/(C$195-C$194)*10)),1))</f>
        <v>3.5</v>
      </c>
      <c r="D137" s="98">
        <f t="shared" si="16"/>
        <v>3.5</v>
      </c>
      <c r="E137" s="97">
        <f>IF('Indicator Data'!AT140="No data","x",ROUND(IF('Indicator Data'!AT140&gt;E$195,0,IF('Indicator Data'!AT140&lt;E$194,10,(E$195-'Indicator Data'!AT140)/(E$195-E$194)*10)),1))</f>
        <v>6.6</v>
      </c>
      <c r="F137" s="97">
        <f>IF('Indicator Data'!AS140="No data","x",ROUND(IF('Indicator Data'!AS140&gt;F$195,0,IF('Indicator Data'!AS140&lt;F$194,10,(F$195-'Indicator Data'!AS140)/(F$195-F$194)*10)),1))</f>
        <v>5</v>
      </c>
      <c r="G137" s="98">
        <f t="shared" si="17"/>
        <v>5.8</v>
      </c>
      <c r="H137" s="99">
        <f t="shared" si="18"/>
        <v>4.7</v>
      </c>
      <c r="I137" s="97">
        <f>IF('Indicator Data'!AV140="No data","x",ROUND(IF('Indicator Data'!AV140^2&gt;I$195,0,IF('Indicator Data'!AV140^2&lt;I$194,10,(I$195-'Indicator Data'!AV140^2)/(I$195-I$194)*10)),1))</f>
        <v>0.7</v>
      </c>
      <c r="J137" s="97">
        <f>IF(OR('Indicator Data'!AU140=0,'Indicator Data'!AU140="No data"),"x",ROUND(IF('Indicator Data'!AU140&gt;J$195,0,IF('Indicator Data'!AU140&lt;J$194,10,(J$195-'Indicator Data'!AU140)/(J$195-J$194)*10)),1))</f>
        <v>0.9</v>
      </c>
      <c r="K137" s="97">
        <f>IF('Indicator Data'!AW140="No data","x",ROUND(IF('Indicator Data'!AW140&gt;K$195,0,IF('Indicator Data'!AW140&lt;K$194,10,(K$195-'Indicator Data'!AW140)/(K$195-K$194)*10)),1))</f>
        <v>5.9</v>
      </c>
      <c r="L137" s="97">
        <f>IF('Indicator Data'!AX140="No data","x",ROUND(IF('Indicator Data'!AX140&gt;L$195,0,IF('Indicator Data'!AX140&lt;L$194,10,(L$195-'Indicator Data'!AX140)/(L$195-L$194)*10)),1))</f>
        <v>4.7</v>
      </c>
      <c r="M137" s="98">
        <f t="shared" si="19"/>
        <v>3.1</v>
      </c>
      <c r="N137" s="148">
        <f>IF('Indicator Data'!AY140="No data","x",'Indicator Data'!AY140/'Indicator Data'!BE140*100)</f>
        <v>50.306871918704097</v>
      </c>
      <c r="O137" s="97">
        <f t="shared" si="20"/>
        <v>5</v>
      </c>
      <c r="P137" s="97">
        <f>IF('Indicator Data'!AZ140="No data","x",ROUND(IF('Indicator Data'!AZ140&gt;P$195,0,IF('Indicator Data'!AZ140&lt;P$194,10,(P$195-'Indicator Data'!AZ140)/(P$195-P$194)*10)),1))</f>
        <v>2.9</v>
      </c>
      <c r="Q137" s="97">
        <f>IF('Indicator Data'!BA140="No data","x",ROUND(IF('Indicator Data'!BA140&gt;Q$195,0,IF('Indicator Data'!BA140&lt;Q$194,10,(Q$195-'Indicator Data'!BA140)/(Q$195-Q$194)*10)),1))</f>
        <v>1.6</v>
      </c>
      <c r="R137" s="98">
        <f t="shared" si="21"/>
        <v>3.2</v>
      </c>
      <c r="S137" s="97" t="str">
        <f>IF('Indicator Data'!Y140="No data","x",ROUND(IF('Indicator Data'!Y140&gt;S$195,0,IF('Indicator Data'!Y140&lt;S$194,10,(S$195-'Indicator Data'!Y140)/(S$195-S$194)*10)),1))</f>
        <v>x</v>
      </c>
      <c r="T137" s="97">
        <f>IF('Indicator Data'!Z140="No data","x",ROUND(IF('Indicator Data'!Z140&gt;T$195,0,IF('Indicator Data'!Z140&lt;T$194,10,(T$195-'Indicator Data'!Z140)/(T$195-T$194)*10)),1))</f>
        <v>4.9000000000000004</v>
      </c>
      <c r="U137" s="97">
        <f>IF('Indicator Data'!AC140="No data","x",ROUND(IF('Indicator Data'!AC140&gt;U$195,0,IF('Indicator Data'!AC140&lt;U$194,10,(U$195-'Indicator Data'!AC140)/(U$195-U$194)*10)),1))</f>
        <v>9.1</v>
      </c>
      <c r="V137" s="97">
        <f>IF('Indicator Data'!AD140="No data","x",ROUND(IF('Indicator Data'!AD140&gt;V$195,10,IF('Indicator Data'!AD140&lt;V$194,0,10-(V$195-'Indicator Data'!AD140)/(V$195-V$194)*10)),1))</f>
        <v>1.3</v>
      </c>
      <c r="W137" s="98">
        <f t="shared" si="22"/>
        <v>5.0999999999999996</v>
      </c>
      <c r="X137" s="99">
        <f t="shared" si="23"/>
        <v>3.8</v>
      </c>
      <c r="Y137" s="183"/>
    </row>
    <row r="138" spans="1:25" s="4" customFormat="1" x14ac:dyDescent="0.25">
      <c r="A138" s="131" t="s">
        <v>255</v>
      </c>
      <c r="B138" s="51" t="s">
        <v>254</v>
      </c>
      <c r="C138" s="97">
        <f>IF('Indicator Data'!AR141="No data","x",ROUND(IF('Indicator Data'!AR141&gt;C$195,0,IF('Indicator Data'!AR141&lt;C$194,10,(C$195-'Indicator Data'!AR141)/(C$195-C$194)*10)),1))</f>
        <v>4.3</v>
      </c>
      <c r="D138" s="98">
        <f t="shared" si="16"/>
        <v>4.3</v>
      </c>
      <c r="E138" s="97">
        <f>IF('Indicator Data'!AT141="No data","x",ROUND(IF('Indicator Data'!AT141&gt;E$195,0,IF('Indicator Data'!AT141&lt;E$194,10,(E$195-'Indicator Data'!AT141)/(E$195-E$194)*10)),1))</f>
        <v>4</v>
      </c>
      <c r="F138" s="97">
        <f>IF('Indicator Data'!AS141="No data","x",ROUND(IF('Indicator Data'!AS141&gt;F$195,0,IF('Indicator Data'!AS141&lt;F$194,10,(F$195-'Indicator Data'!AS141)/(F$195-F$194)*10)),1))</f>
        <v>3.6</v>
      </c>
      <c r="G138" s="98">
        <f t="shared" si="17"/>
        <v>3.8</v>
      </c>
      <c r="H138" s="99">
        <f t="shared" si="18"/>
        <v>4.0999999999999996</v>
      </c>
      <c r="I138" s="97">
        <f>IF('Indicator Data'!AV141="No data","x",ROUND(IF('Indicator Data'!AV141^2&gt;I$195,0,IF('Indicator Data'!AV141^2&lt;I$194,10,(I$195-'Indicator Data'!AV141^2)/(I$195-I$194)*10)),1))</f>
        <v>0</v>
      </c>
      <c r="J138" s="97">
        <f>IF(OR('Indicator Data'!AU141=0,'Indicator Data'!AU141="No data"),"x",ROUND(IF('Indicator Data'!AU141&gt;J$195,0,IF('Indicator Data'!AU141&lt;J$194,10,(J$195-'Indicator Data'!AU141)/(J$195-J$194)*10)),1))</f>
        <v>0</v>
      </c>
      <c r="K138" s="97">
        <f>IF('Indicator Data'!AW141="No data","x",ROUND(IF('Indicator Data'!AW141&gt;K$195,0,IF('Indicator Data'!AW141&lt;K$194,10,(K$195-'Indicator Data'!AW141)/(K$195-K$194)*10)),1))</f>
        <v>3.2</v>
      </c>
      <c r="L138" s="97">
        <f>IF('Indicator Data'!AX141="No data","x",ROUND(IF('Indicator Data'!AX141&gt;L$195,0,IF('Indicator Data'!AX141&lt;L$194,10,(L$195-'Indicator Data'!AX141)/(L$195-L$194)*10)),1))</f>
        <v>2.8</v>
      </c>
      <c r="M138" s="98">
        <f t="shared" si="19"/>
        <v>1.5</v>
      </c>
      <c r="N138" s="148">
        <f>IF('Indicator Data'!AY141="No data","x",'Indicator Data'!AY141/'Indicator Data'!BE141*100)</f>
        <v>200.55893473614992</v>
      </c>
      <c r="O138" s="97">
        <f t="shared" si="20"/>
        <v>0</v>
      </c>
      <c r="P138" s="97">
        <f>IF('Indicator Data'!AZ141="No data","x",ROUND(IF('Indicator Data'!AZ141&gt;P$195,0,IF('Indicator Data'!AZ141&lt;P$194,10,(P$195-'Indicator Data'!AZ141)/(P$195-P$194)*10)),1))</f>
        <v>0.3</v>
      </c>
      <c r="Q138" s="97">
        <f>IF('Indicator Data'!BA141="No data","x",ROUND(IF('Indicator Data'!BA141&gt;Q$195,0,IF('Indicator Data'!BA141&lt;Q$194,10,(Q$195-'Indicator Data'!BA141)/(Q$195-Q$194)*10)),1))</f>
        <v>0.3</v>
      </c>
      <c r="R138" s="98">
        <f t="shared" si="21"/>
        <v>0.2</v>
      </c>
      <c r="S138" s="97">
        <f>IF('Indicator Data'!Y141="No data","x",ROUND(IF('Indicator Data'!Y141&gt;S$195,0,IF('Indicator Data'!Y141&lt;S$194,10,(S$195-'Indicator Data'!Y141)/(S$195-S$194)*10)),1))</f>
        <v>4.5</v>
      </c>
      <c r="T138" s="97">
        <f>IF('Indicator Data'!Z141="No data","x",ROUND(IF('Indicator Data'!Z141&gt;T$195,0,IF('Indicator Data'!Z141&lt;T$194,10,(T$195-'Indicator Data'!Z141)/(T$195-T$194)*10)),1))</f>
        <v>0.8</v>
      </c>
      <c r="U138" s="97">
        <f>IF('Indicator Data'!AC141="No data","x",ROUND(IF('Indicator Data'!AC141&gt;U$195,0,IF('Indicator Data'!AC141&lt;U$194,10,(U$195-'Indicator Data'!AC141)/(U$195-U$194)*10)),1))</f>
        <v>4.4000000000000004</v>
      </c>
      <c r="V138" s="97">
        <f>IF('Indicator Data'!AD141="No data","x",ROUND(IF('Indicator Data'!AD141&gt;V$195,10,IF('Indicator Data'!AD141&lt;V$194,0,10-(V$195-'Indicator Data'!AD141)/(V$195-V$194)*10)),1))</f>
        <v>0</v>
      </c>
      <c r="W138" s="98">
        <f t="shared" si="22"/>
        <v>2.4</v>
      </c>
      <c r="X138" s="99">
        <f t="shared" si="23"/>
        <v>1.4</v>
      </c>
      <c r="Y138" s="183"/>
    </row>
    <row r="139" spans="1:25" s="4" customFormat="1" x14ac:dyDescent="0.25">
      <c r="A139" s="131" t="s">
        <v>257</v>
      </c>
      <c r="B139" s="51" t="s">
        <v>256</v>
      </c>
      <c r="C139" s="97">
        <f>IF('Indicator Data'!AR142="No data","x",ROUND(IF('Indicator Data'!AR142&gt;C$195,0,IF('Indicator Data'!AR142&lt;C$194,10,(C$195-'Indicator Data'!AR142)/(C$195-C$194)*10)),1))</f>
        <v>2.6</v>
      </c>
      <c r="D139" s="98">
        <f t="shared" si="16"/>
        <v>2.6</v>
      </c>
      <c r="E139" s="97">
        <f>IF('Indicator Data'!AT142="No data","x",ROUND(IF('Indicator Data'!AT142&gt;E$195,0,IF('Indicator Data'!AT142&lt;E$194,10,(E$195-'Indicator Data'!AT142)/(E$195-E$194)*10)),1))</f>
        <v>3.7</v>
      </c>
      <c r="F139" s="97">
        <f>IF('Indicator Data'!AS142="No data","x",ROUND(IF('Indicator Data'!AS142&gt;F$195,0,IF('Indicator Data'!AS142&lt;F$194,10,(F$195-'Indicator Data'!AS142)/(F$195-F$194)*10)),1))</f>
        <v>2.6</v>
      </c>
      <c r="G139" s="98">
        <f t="shared" si="17"/>
        <v>3.2</v>
      </c>
      <c r="H139" s="99">
        <f t="shared" si="18"/>
        <v>2.9</v>
      </c>
      <c r="I139" s="97">
        <f>IF('Indicator Data'!AV142="No data","x",ROUND(IF('Indicator Data'!AV142^2&gt;I$195,0,IF('Indicator Data'!AV142^2&lt;I$194,10,(I$195-'Indicator Data'!AV142^2)/(I$195-I$194)*10)),1))</f>
        <v>1</v>
      </c>
      <c r="J139" s="97">
        <f>IF(OR('Indicator Data'!AU142=0,'Indicator Data'!AU142="No data"),"x",ROUND(IF('Indicator Data'!AU142&gt;J$195,0,IF('Indicator Data'!AU142&lt;J$194,10,(J$195-'Indicator Data'!AU142)/(J$195-J$194)*10)),1))</f>
        <v>0</v>
      </c>
      <c r="K139" s="97">
        <f>IF('Indicator Data'!AW142="No data","x",ROUND(IF('Indicator Data'!AW142&gt;K$195,0,IF('Indicator Data'!AW142&lt;K$194,10,(K$195-'Indicator Data'!AW142)/(K$195-K$194)*10)),1))</f>
        <v>3.1</v>
      </c>
      <c r="L139" s="97">
        <f>IF('Indicator Data'!AX142="No data","x",ROUND(IF('Indicator Data'!AX142&gt;L$195,0,IF('Indicator Data'!AX142&lt;L$194,10,(L$195-'Indicator Data'!AX142)/(L$195-L$194)*10)),1))</f>
        <v>4.7</v>
      </c>
      <c r="M139" s="98">
        <f t="shared" si="19"/>
        <v>2.2000000000000002</v>
      </c>
      <c r="N139" s="148">
        <f>IF('Indicator Data'!AY142="No data","x",'Indicator Data'!AY142/'Indicator Data'!BE142*100)</f>
        <v>174.92073904012244</v>
      </c>
      <c r="O139" s="97">
        <f t="shared" si="20"/>
        <v>0</v>
      </c>
      <c r="P139" s="97">
        <f>IF('Indicator Data'!AZ142="No data","x",ROUND(IF('Indicator Data'!AZ142&gt;P$195,0,IF('Indicator Data'!AZ142&lt;P$194,10,(P$195-'Indicator Data'!AZ142)/(P$195-P$194)*10)),1))</f>
        <v>0</v>
      </c>
      <c r="Q139" s="97">
        <f>IF('Indicator Data'!BA142="No data","x",ROUND(IF('Indicator Data'!BA142&gt;Q$195,0,IF('Indicator Data'!BA142&lt;Q$194,10,(Q$195-'Indicator Data'!BA142)/(Q$195-Q$194)*10)),1))</f>
        <v>0</v>
      </c>
      <c r="R139" s="98">
        <f t="shared" si="21"/>
        <v>0</v>
      </c>
      <c r="S139" s="97">
        <f>IF('Indicator Data'!Y142="No data","x",ROUND(IF('Indicator Data'!Y142&gt;S$195,0,IF('Indicator Data'!Y142&lt;S$194,10,(S$195-'Indicator Data'!Y142)/(S$195-S$194)*10)),1))</f>
        <v>0</v>
      </c>
      <c r="T139" s="97">
        <f>IF('Indicator Data'!Z142="No data","x",ROUND(IF('Indicator Data'!Z142&gt;T$195,0,IF('Indicator Data'!Z142&lt;T$194,10,(T$195-'Indicator Data'!Z142)/(T$195-T$194)*10)),1))</f>
        <v>0.3</v>
      </c>
      <c r="U139" s="97">
        <f>IF('Indicator Data'!AC142="No data","x",ROUND(IF('Indicator Data'!AC142&gt;U$195,0,IF('Indicator Data'!AC142&lt;U$194,10,(U$195-'Indicator Data'!AC142)/(U$195-U$194)*10)),1))</f>
        <v>1.1000000000000001</v>
      </c>
      <c r="V139" s="97">
        <f>IF('Indicator Data'!AD142="No data","x",ROUND(IF('Indicator Data'!AD142&gt;V$195,10,IF('Indicator Data'!AD142&lt;V$194,0,10-(V$195-'Indicator Data'!AD142)/(V$195-V$194)*10)),1))</f>
        <v>0.1</v>
      </c>
      <c r="W139" s="98">
        <f t="shared" si="22"/>
        <v>0.4</v>
      </c>
      <c r="X139" s="99">
        <f t="shared" si="23"/>
        <v>0.9</v>
      </c>
      <c r="Y139" s="183"/>
    </row>
    <row r="140" spans="1:25" s="4" customFormat="1" x14ac:dyDescent="0.25">
      <c r="A140" s="131" t="s">
        <v>259</v>
      </c>
      <c r="B140" s="51" t="s">
        <v>258</v>
      </c>
      <c r="C140" s="97">
        <f>IF('Indicator Data'!AR143="No data","x",ROUND(IF('Indicator Data'!AR143&gt;C$195,0,IF('Indicator Data'!AR143&lt;C$194,10,(C$195-'Indicator Data'!AR143)/(C$195-C$194)*10)),1))</f>
        <v>4.7</v>
      </c>
      <c r="D140" s="98">
        <f t="shared" si="16"/>
        <v>4.7</v>
      </c>
      <c r="E140" s="97">
        <f>IF('Indicator Data'!AT143="No data","x",ROUND(IF('Indicator Data'!AT143&gt;E$195,0,IF('Indicator Data'!AT143&lt;E$194,10,(E$195-'Indicator Data'!AT143)/(E$195-E$194)*10)),1))</f>
        <v>3.7</v>
      </c>
      <c r="F140" s="97">
        <f>IF('Indicator Data'!AS143="No data","x",ROUND(IF('Indicator Data'!AS143&gt;F$195,0,IF('Indicator Data'!AS143&lt;F$194,10,(F$195-'Indicator Data'!AS143)/(F$195-F$194)*10)),1))</f>
        <v>3.5</v>
      </c>
      <c r="G140" s="98">
        <f t="shared" si="17"/>
        <v>3.6</v>
      </c>
      <c r="H140" s="99">
        <f t="shared" si="18"/>
        <v>4.2</v>
      </c>
      <c r="I140" s="97">
        <f>IF('Indicator Data'!AV143="No data","x",ROUND(IF('Indicator Data'!AV143^2&gt;I$195,0,IF('Indicator Data'!AV143^2&lt;I$194,10,(I$195-'Indicator Data'!AV143^2)/(I$195-I$194)*10)),1))</f>
        <v>0.5</v>
      </c>
      <c r="J140" s="97">
        <f>IF(OR('Indicator Data'!AU143=0,'Indicator Data'!AU143="No data"),"x",ROUND(IF('Indicator Data'!AU143&gt;J$195,0,IF('Indicator Data'!AU143&lt;J$194,10,(J$195-'Indicator Data'!AU143)/(J$195-J$194)*10)),1))</f>
        <v>0</v>
      </c>
      <c r="K140" s="97">
        <f>IF('Indicator Data'!AW143="No data","x",ROUND(IF('Indicator Data'!AW143&gt;K$195,0,IF('Indicator Data'!AW143&lt;K$194,10,(K$195-'Indicator Data'!AW143)/(K$195-K$194)*10)),1))</f>
        <v>0.7</v>
      </c>
      <c r="L140" s="97">
        <f>IF('Indicator Data'!AX143="No data","x",ROUND(IF('Indicator Data'!AX143&gt;L$195,0,IF('Indicator Data'!AX143&lt;L$194,10,(L$195-'Indicator Data'!AX143)/(L$195-L$194)*10)),1))</f>
        <v>2.7</v>
      </c>
      <c r="M140" s="98">
        <f t="shared" si="19"/>
        <v>1</v>
      </c>
      <c r="N140" s="148">
        <f>IF('Indicator Data'!AY143="No data","x",'Indicator Data'!AY143/'Indicator Data'!BE143*100)</f>
        <v>94.745908699397077</v>
      </c>
      <c r="O140" s="97">
        <f t="shared" si="20"/>
        <v>0.5</v>
      </c>
      <c r="P140" s="97">
        <f>IF('Indicator Data'!AZ143="No data","x",ROUND(IF('Indicator Data'!AZ143&gt;P$195,0,IF('Indicator Data'!AZ143&lt;P$194,10,(P$195-'Indicator Data'!AZ143)/(P$195-P$194)*10)),1))</f>
        <v>0.2</v>
      </c>
      <c r="Q140" s="97">
        <f>IF('Indicator Data'!BA143="No data","x",ROUND(IF('Indicator Data'!BA143&gt;Q$195,0,IF('Indicator Data'!BA143&lt;Q$194,10,(Q$195-'Indicator Data'!BA143)/(Q$195-Q$194)*10)),1))</f>
        <v>0</v>
      </c>
      <c r="R140" s="98">
        <f t="shared" si="21"/>
        <v>0.2</v>
      </c>
      <c r="S140" s="97">
        <f>IF('Indicator Data'!Y143="No data","x",ROUND(IF('Indicator Data'!Y143&gt;S$195,0,IF('Indicator Data'!Y143&lt;S$194,10,(S$195-'Indicator Data'!Y143)/(S$195-S$194)*10)),1))</f>
        <v>0</v>
      </c>
      <c r="T140" s="97">
        <f>IF('Indicator Data'!Z143="No data","x",ROUND(IF('Indicator Data'!Z143&gt;T$195,0,IF('Indicator Data'!Z143&lt;T$194,10,(T$195-'Indicator Data'!Z143)/(T$195-T$194)*10)),1))</f>
        <v>0</v>
      </c>
      <c r="U140" s="97">
        <f>IF('Indicator Data'!AC143="No data","x",ROUND(IF('Indicator Data'!AC143&gt;U$195,0,IF('Indicator Data'!AC143&lt;U$194,10,(U$195-'Indicator Data'!AC143)/(U$195-U$194)*10)),1))</f>
        <v>0</v>
      </c>
      <c r="V140" s="97">
        <f>IF('Indicator Data'!AD143="No data","x",ROUND(IF('Indicator Data'!AD143&gt;V$195,10,IF('Indicator Data'!AD143&lt;V$194,0,10-(V$195-'Indicator Data'!AD143)/(V$195-V$194)*10)),1))</f>
        <v>0.1</v>
      </c>
      <c r="W140" s="98">
        <f t="shared" si="22"/>
        <v>0</v>
      </c>
      <c r="X140" s="99">
        <f t="shared" si="23"/>
        <v>0.4</v>
      </c>
      <c r="Y140" s="183"/>
    </row>
    <row r="141" spans="1:25" s="4" customFormat="1" x14ac:dyDescent="0.25">
      <c r="A141" s="131" t="s">
        <v>261</v>
      </c>
      <c r="B141" s="51" t="s">
        <v>260</v>
      </c>
      <c r="C141" s="97">
        <f>IF('Indicator Data'!AR144="No data","x",ROUND(IF('Indicator Data'!AR144&gt;C$195,0,IF('Indicator Data'!AR144&lt;C$194,10,(C$195-'Indicator Data'!AR144)/(C$195-C$194)*10)),1))</f>
        <v>3.8</v>
      </c>
      <c r="D141" s="98">
        <f t="shared" si="16"/>
        <v>3.8</v>
      </c>
      <c r="E141" s="97">
        <f>IF('Indicator Data'!AT144="No data","x",ROUND(IF('Indicator Data'!AT144&gt;E$195,0,IF('Indicator Data'!AT144&lt;E$194,10,(E$195-'Indicator Data'!AT144)/(E$195-E$194)*10)),1))</f>
        <v>5.2</v>
      </c>
      <c r="F141" s="97">
        <f>IF('Indicator Data'!AS144="No data","x",ROUND(IF('Indicator Data'!AS144&gt;F$195,0,IF('Indicator Data'!AS144&lt;F$194,10,(F$195-'Indicator Data'!AS144)/(F$195-F$194)*10)),1))</f>
        <v>5.3</v>
      </c>
      <c r="G141" s="98">
        <f t="shared" si="17"/>
        <v>5.3</v>
      </c>
      <c r="H141" s="99">
        <f t="shared" si="18"/>
        <v>4.5999999999999996</v>
      </c>
      <c r="I141" s="97">
        <f>IF('Indicator Data'!AV144="No data","x",ROUND(IF('Indicator Data'!AV144^2&gt;I$195,0,IF('Indicator Data'!AV144^2&lt;I$194,10,(I$195-'Indicator Data'!AV144^2)/(I$195-I$194)*10)),1))</f>
        <v>0.3</v>
      </c>
      <c r="J141" s="97">
        <f>IF(OR('Indicator Data'!AU144=0,'Indicator Data'!AU144="No data"),"x",ROUND(IF('Indicator Data'!AU144&gt;J$195,0,IF('Indicator Data'!AU144&lt;J$194,10,(J$195-'Indicator Data'!AU144)/(J$195-J$194)*10)),1))</f>
        <v>0</v>
      </c>
      <c r="K141" s="97">
        <f>IF('Indicator Data'!AW144="No data","x",ROUND(IF('Indicator Data'!AW144&gt;K$195,0,IF('Indicator Data'!AW144&lt;K$194,10,(K$195-'Indicator Data'!AW144)/(K$195-K$194)*10)),1))</f>
        <v>4.4000000000000004</v>
      </c>
      <c r="L141" s="97">
        <f>IF('Indicator Data'!AX144="No data","x",ROUND(IF('Indicator Data'!AX144&gt;L$195,0,IF('Indicator Data'!AX144&lt;L$194,10,(L$195-'Indicator Data'!AX144)/(L$195-L$194)*10)),1))</f>
        <v>4.8</v>
      </c>
      <c r="M141" s="98">
        <f t="shared" si="19"/>
        <v>2.4</v>
      </c>
      <c r="N141" s="148">
        <f>IF('Indicator Data'!AY144="No data","x",'Indicator Data'!AY144/'Indicator Data'!BE144*100)</f>
        <v>86.896072297532157</v>
      </c>
      <c r="O141" s="97">
        <f t="shared" si="20"/>
        <v>1.3</v>
      </c>
      <c r="P141" s="97">
        <f>IF('Indicator Data'!AZ144="No data","x",ROUND(IF('Indicator Data'!AZ144&gt;P$195,0,IF('Indicator Data'!AZ144&lt;P$194,10,(P$195-'Indicator Data'!AZ144)/(P$195-P$194)*10)),1))</f>
        <v>2.2999999999999998</v>
      </c>
      <c r="Q141" s="97">
        <f>IF('Indicator Data'!BA144="No data","x",ROUND(IF('Indicator Data'!BA144&gt;Q$195,0,IF('Indicator Data'!BA144&lt;Q$194,10,(Q$195-'Indicator Data'!BA144)/(Q$195-Q$194)*10)),1))</f>
        <v>0</v>
      </c>
      <c r="R141" s="98">
        <f t="shared" si="21"/>
        <v>1.2</v>
      </c>
      <c r="S141" s="97">
        <f>IF('Indicator Data'!Y144="No data","x",ROUND(IF('Indicator Data'!Y144&gt;S$195,0,IF('Indicator Data'!Y144&lt;S$194,10,(S$195-'Indicator Data'!Y144)/(S$195-S$194)*10)),1))</f>
        <v>3.9</v>
      </c>
      <c r="T141" s="97">
        <f>IF('Indicator Data'!Z144="No data","x",ROUND(IF('Indicator Data'!Z144&gt;T$195,0,IF('Indicator Data'!Z144&lt;T$194,10,(T$195-'Indicator Data'!Z144)/(T$195-T$194)*10)),1))</f>
        <v>3.3</v>
      </c>
      <c r="U141" s="97">
        <f>IF('Indicator Data'!AC144="No data","x",ROUND(IF('Indicator Data'!AC144&gt;U$195,0,IF('Indicator Data'!AC144&lt;U$194,10,(U$195-'Indicator Data'!AC144)/(U$195-U$194)*10)),1))</f>
        <v>6.5</v>
      </c>
      <c r="V141" s="97">
        <f>IF('Indicator Data'!AD144="No data","x",ROUND(IF('Indicator Data'!AD144&gt;V$195,10,IF('Indicator Data'!AD144&lt;V$194,0,10-(V$195-'Indicator Data'!AD144)/(V$195-V$194)*10)),1))</f>
        <v>0.3</v>
      </c>
      <c r="W141" s="98">
        <f t="shared" si="22"/>
        <v>3.5</v>
      </c>
      <c r="X141" s="99">
        <f t="shared" si="23"/>
        <v>2.4</v>
      </c>
      <c r="Y141" s="183"/>
    </row>
    <row r="142" spans="1:25" s="4" customFormat="1" x14ac:dyDescent="0.25">
      <c r="A142" s="131" t="s">
        <v>377</v>
      </c>
      <c r="B142" s="51" t="s">
        <v>262</v>
      </c>
      <c r="C142" s="97" t="str">
        <f>IF('Indicator Data'!AR145="No data","x",ROUND(IF('Indicator Data'!AR145&gt;C$195,0,IF('Indicator Data'!AR145&lt;C$194,10,(C$195-'Indicator Data'!AR145)/(C$195-C$194)*10)),1))</f>
        <v>x</v>
      </c>
      <c r="D142" s="98" t="str">
        <f t="shared" si="16"/>
        <v>x</v>
      </c>
      <c r="E142" s="97">
        <f>IF('Indicator Data'!AT145="No data","x",ROUND(IF('Indicator Data'!AT145&gt;E$195,0,IF('Indicator Data'!AT145&lt;E$194,10,(E$195-'Indicator Data'!AT145)/(E$195-E$194)*10)),1))</f>
        <v>7.1</v>
      </c>
      <c r="F142" s="97">
        <f>IF('Indicator Data'!AS145="No data","x",ROUND(IF('Indicator Data'!AS145&gt;F$195,0,IF('Indicator Data'!AS145&lt;F$194,10,(F$195-'Indicator Data'!AS145)/(F$195-F$194)*10)),1))</f>
        <v>5.4</v>
      </c>
      <c r="G142" s="98">
        <f t="shared" si="17"/>
        <v>6.3</v>
      </c>
      <c r="H142" s="99">
        <f t="shared" si="18"/>
        <v>6.3</v>
      </c>
      <c r="I142" s="97">
        <f>IF('Indicator Data'!AV145="No data","x",ROUND(IF('Indicator Data'!AV145^2&gt;I$195,0,IF('Indicator Data'!AV145^2&lt;I$194,10,(I$195-'Indicator Data'!AV145^2)/(I$195-I$194)*10)),1))</f>
        <v>0.1</v>
      </c>
      <c r="J142" s="97">
        <f>IF(OR('Indicator Data'!AU145=0,'Indicator Data'!AU145="No data"),"x",ROUND(IF('Indicator Data'!AU145&gt;J$195,0,IF('Indicator Data'!AU145&lt;J$194,10,(J$195-'Indicator Data'!AU145)/(J$195-J$194)*10)),1))</f>
        <v>0</v>
      </c>
      <c r="K142" s="97">
        <f>IF('Indicator Data'!AW145="No data","x",ROUND(IF('Indicator Data'!AW145&gt;K$195,0,IF('Indicator Data'!AW145&lt;K$194,10,(K$195-'Indicator Data'!AW145)/(K$195-K$194)*10)),1))</f>
        <v>2.7</v>
      </c>
      <c r="L142" s="97">
        <f>IF('Indicator Data'!AX145="No data","x",ROUND(IF('Indicator Data'!AX145&gt;L$195,0,IF('Indicator Data'!AX145&lt;L$194,10,(L$195-'Indicator Data'!AX145)/(L$195-L$194)*10)),1))</f>
        <v>1.9</v>
      </c>
      <c r="M142" s="98">
        <f t="shared" si="19"/>
        <v>1.2</v>
      </c>
      <c r="N142" s="148">
        <f>IF('Indicator Data'!AY145="No data","x",'Indicator Data'!AY145/'Indicator Data'!BE145*100)</f>
        <v>11.601728535428322</v>
      </c>
      <c r="O142" s="97">
        <f t="shared" si="20"/>
        <v>8.9</v>
      </c>
      <c r="P142" s="97">
        <f>IF('Indicator Data'!AZ145="No data","x",ROUND(IF('Indicator Data'!AZ145&gt;P$195,0,IF('Indicator Data'!AZ145&lt;P$194,10,(P$195-'Indicator Data'!AZ145)/(P$195-P$194)*10)),1))</f>
        <v>3.1</v>
      </c>
      <c r="Q142" s="97">
        <f>IF('Indicator Data'!BA145="No data","x",ROUND(IF('Indicator Data'!BA145&gt;Q$195,0,IF('Indicator Data'!BA145&lt;Q$194,10,(Q$195-'Indicator Data'!BA145)/(Q$195-Q$194)*10)),1))</f>
        <v>0.6</v>
      </c>
      <c r="R142" s="98">
        <f t="shared" si="21"/>
        <v>4.2</v>
      </c>
      <c r="S142" s="97">
        <f>IF('Indicator Data'!Y145="No data","x",ROUND(IF('Indicator Data'!Y145&gt;S$195,0,IF('Indicator Data'!Y145&lt;S$194,10,(S$195-'Indicator Data'!Y145)/(S$195-S$194)*10)),1))</f>
        <v>0</v>
      </c>
      <c r="T142" s="97">
        <f>IF('Indicator Data'!Z145="No data","x",ROUND(IF('Indicator Data'!Z145&gt;T$195,0,IF('Indicator Data'!Z145&lt;T$194,10,(T$195-'Indicator Data'!Z145)/(T$195-T$194)*10)),1))</f>
        <v>0.3</v>
      </c>
      <c r="U142" s="97">
        <f>IF('Indicator Data'!AC145="No data","x",ROUND(IF('Indicator Data'!AC145&gt;U$195,0,IF('Indicator Data'!AC145&lt;U$194,10,(U$195-'Indicator Data'!AC145)/(U$195-U$194)*10)),1))</f>
        <v>5.4</v>
      </c>
      <c r="V142" s="97">
        <f>IF('Indicator Data'!AD145="No data","x",ROUND(IF('Indicator Data'!AD145&gt;V$195,10,IF('Indicator Data'!AD145&lt;V$194,0,10-(V$195-'Indicator Data'!AD145)/(V$195-V$194)*10)),1))</f>
        <v>0.3</v>
      </c>
      <c r="W142" s="98">
        <f t="shared" si="22"/>
        <v>1.5</v>
      </c>
      <c r="X142" s="99">
        <f t="shared" si="23"/>
        <v>2.2999999999999998</v>
      </c>
      <c r="Y142" s="183"/>
    </row>
    <row r="143" spans="1:25" s="4" customFormat="1" x14ac:dyDescent="0.25">
      <c r="A143" s="131" t="s">
        <v>264</v>
      </c>
      <c r="B143" s="51" t="s">
        <v>263</v>
      </c>
      <c r="C143" s="97">
        <f>IF('Indicator Data'!AR146="No data","x",ROUND(IF('Indicator Data'!AR146&gt;C$195,0,IF('Indicator Data'!AR146&lt;C$194,10,(C$195-'Indicator Data'!AR146)/(C$195-C$194)*10)),1))</f>
        <v>3</v>
      </c>
      <c r="D143" s="98">
        <f t="shared" si="16"/>
        <v>3</v>
      </c>
      <c r="E143" s="97">
        <f>IF('Indicator Data'!AT146="No data","x",ROUND(IF('Indicator Data'!AT146&gt;E$195,0,IF('Indicator Data'!AT146&lt;E$194,10,(E$195-'Indicator Data'!AT146)/(E$195-E$194)*10)),1))</f>
        <v>4.5</v>
      </c>
      <c r="F143" s="97">
        <f>IF('Indicator Data'!AS146="No data","x",ROUND(IF('Indicator Data'!AS146&gt;F$195,0,IF('Indicator Data'!AS146&lt;F$194,10,(F$195-'Indicator Data'!AS146)/(F$195-F$194)*10)),1))</f>
        <v>4.8</v>
      </c>
      <c r="G143" s="98">
        <f t="shared" si="17"/>
        <v>4.7</v>
      </c>
      <c r="H143" s="99">
        <f t="shared" si="18"/>
        <v>3.9</v>
      </c>
      <c r="I143" s="97">
        <f>IF('Indicator Data'!AV146="No data","x",ROUND(IF('Indicator Data'!AV146^2&gt;I$195,0,IF('Indicator Data'!AV146^2&lt;I$194,10,(I$195-'Indicator Data'!AV146^2)/(I$195-I$194)*10)),1))</f>
        <v>5.4</v>
      </c>
      <c r="J143" s="97">
        <f>IF(OR('Indicator Data'!AU146=0,'Indicator Data'!AU146="No data"),"x",ROUND(IF('Indicator Data'!AU146&gt;J$195,0,IF('Indicator Data'!AU146&lt;J$194,10,(J$195-'Indicator Data'!AU146)/(J$195-J$194)*10)),1))</f>
        <v>7.1</v>
      </c>
      <c r="K143" s="97">
        <f>IF('Indicator Data'!AW146="No data","x",ROUND(IF('Indicator Data'!AW146&gt;K$195,0,IF('Indicator Data'!AW146&lt;K$194,10,(K$195-'Indicator Data'!AW146)/(K$195-K$194)*10)),1))</f>
        <v>8.1999999999999993</v>
      </c>
      <c r="L143" s="97">
        <f>IF('Indicator Data'!AX146="No data","x",ROUND(IF('Indicator Data'!AX146&gt;L$195,0,IF('Indicator Data'!AX146&lt;L$194,10,(L$195-'Indicator Data'!AX146)/(L$195-L$194)*10)),1))</f>
        <v>6.7</v>
      </c>
      <c r="M143" s="98">
        <f t="shared" si="19"/>
        <v>6.9</v>
      </c>
      <c r="N143" s="148">
        <f>IF('Indicator Data'!AY146="No data","x",'Indicator Data'!AY146/'Indicator Data'!BE146*100)</f>
        <v>32.833400891771383</v>
      </c>
      <c r="O143" s="97">
        <f t="shared" si="20"/>
        <v>6.8</v>
      </c>
      <c r="P143" s="97">
        <f>IF('Indicator Data'!AZ146="No data","x",ROUND(IF('Indicator Data'!AZ146&gt;P$195,0,IF('Indicator Data'!AZ146&lt;P$194,10,(P$195-'Indicator Data'!AZ146)/(P$195-P$194)*10)),1))</f>
        <v>4.3</v>
      </c>
      <c r="Q143" s="97">
        <f>IF('Indicator Data'!BA146="No data","x",ROUND(IF('Indicator Data'!BA146&gt;Q$195,0,IF('Indicator Data'!BA146&lt;Q$194,10,(Q$195-'Indicator Data'!BA146)/(Q$195-Q$194)*10)),1))</f>
        <v>4.8</v>
      </c>
      <c r="R143" s="98">
        <f t="shared" si="21"/>
        <v>5.3</v>
      </c>
      <c r="S143" s="97">
        <f>IF('Indicator Data'!Y146="No data","x",ROUND(IF('Indicator Data'!Y146&gt;S$195,0,IF('Indicator Data'!Y146&lt;S$194,10,(S$195-'Indicator Data'!Y146)/(S$195-S$194)*10)),1))</f>
        <v>9.9</v>
      </c>
      <c r="T143" s="97">
        <f>IF('Indicator Data'!Z146="No data","x",ROUND(IF('Indicator Data'!Z146&gt;T$195,0,IF('Indicator Data'!Z146&lt;T$194,10,(T$195-'Indicator Data'!Z146)/(T$195-T$194)*10)),1))</f>
        <v>1</v>
      </c>
      <c r="U143" s="97">
        <f>IF('Indicator Data'!AC146="No data","x",ROUND(IF('Indicator Data'!AC146&gt;U$195,0,IF('Indicator Data'!AC146&lt;U$194,10,(U$195-'Indicator Data'!AC146)/(U$195-U$194)*10)),1))</f>
        <v>9.6999999999999993</v>
      </c>
      <c r="V143" s="97">
        <f>IF('Indicator Data'!AD146="No data","x",ROUND(IF('Indicator Data'!AD146&gt;V$195,10,IF('Indicator Data'!AD146&lt;V$194,0,10-(V$195-'Indicator Data'!AD146)/(V$195-V$194)*10)),1))</f>
        <v>3.2</v>
      </c>
      <c r="W143" s="98">
        <f t="shared" si="22"/>
        <v>6</v>
      </c>
      <c r="X143" s="99">
        <f t="shared" si="23"/>
        <v>6.1</v>
      </c>
      <c r="Y143" s="183"/>
    </row>
    <row r="144" spans="1:25" s="4" customFormat="1" x14ac:dyDescent="0.25">
      <c r="A144" s="131" t="s">
        <v>266</v>
      </c>
      <c r="B144" s="51" t="s">
        <v>265</v>
      </c>
      <c r="C144" s="97">
        <f>IF('Indicator Data'!AR147="No data","x",ROUND(IF('Indicator Data'!AR147&gt;C$195,0,IF('Indicator Data'!AR147&lt;C$194,10,(C$195-'Indicator Data'!AR147)/(C$195-C$194)*10)),1))</f>
        <v>4</v>
      </c>
      <c r="D144" s="98">
        <f t="shared" si="16"/>
        <v>4</v>
      </c>
      <c r="E144" s="97" t="str">
        <f>IF('Indicator Data'!AT147="No data","x",ROUND(IF('Indicator Data'!AT147&gt;E$195,0,IF('Indicator Data'!AT147&lt;E$194,10,(E$195-'Indicator Data'!AT147)/(E$195-E$194)*10)),1))</f>
        <v>x</v>
      </c>
      <c r="F144" s="97">
        <f>IF('Indicator Data'!AS147="No data","x",ROUND(IF('Indicator Data'!AS147&gt;F$195,0,IF('Indicator Data'!AS147&lt;F$194,10,(F$195-'Indicator Data'!AS147)/(F$195-F$194)*10)),1))</f>
        <v>4.7</v>
      </c>
      <c r="G144" s="98">
        <f t="shared" si="17"/>
        <v>4.7</v>
      </c>
      <c r="H144" s="99">
        <f t="shared" si="18"/>
        <v>4.4000000000000004</v>
      </c>
      <c r="I144" s="97" t="str">
        <f>IF('Indicator Data'!AV147="No data","x",ROUND(IF('Indicator Data'!AV147^2&gt;I$195,0,IF('Indicator Data'!AV147^2&lt;I$194,10,(I$195-'Indicator Data'!AV147^2)/(I$195-I$194)*10)),1))</f>
        <v>x</v>
      </c>
      <c r="J144" s="97">
        <f>IF(OR('Indicator Data'!AU147=0,'Indicator Data'!AU147="No data"),"x",ROUND(IF('Indicator Data'!AU147&gt;J$195,0,IF('Indicator Data'!AU147&lt;J$194,10,(J$195-'Indicator Data'!AU147)/(J$195-J$194)*10)),1))</f>
        <v>0</v>
      </c>
      <c r="K144" s="97">
        <f>IF('Indicator Data'!AW147="No data","x",ROUND(IF('Indicator Data'!AW147&gt;K$195,0,IF('Indicator Data'!AW147&lt;K$194,10,(K$195-'Indicator Data'!AW147)/(K$195-K$194)*10)),1))</f>
        <v>2.4</v>
      </c>
      <c r="L144" s="97">
        <f>IF('Indicator Data'!AX147="No data","x",ROUND(IF('Indicator Data'!AX147&gt;L$195,0,IF('Indicator Data'!AX147&lt;L$194,10,(L$195-'Indicator Data'!AX147)/(L$195-L$194)*10)),1))</f>
        <v>3.2</v>
      </c>
      <c r="M144" s="98">
        <f t="shared" si="19"/>
        <v>1.9</v>
      </c>
      <c r="N144" s="148">
        <f>IF('Indicator Data'!AY147="No data","x",'Indicator Data'!AY147/'Indicator Data'!BE147*100)</f>
        <v>165.38461538461539</v>
      </c>
      <c r="O144" s="97">
        <f t="shared" si="20"/>
        <v>0</v>
      </c>
      <c r="P144" s="97">
        <f>IF('Indicator Data'!AZ147="No data","x",ROUND(IF('Indicator Data'!AZ147&gt;P$195,0,IF('Indicator Data'!AZ147&lt;P$194,10,(P$195-'Indicator Data'!AZ147)/(P$195-P$194)*10)),1))</f>
        <v>1.4</v>
      </c>
      <c r="Q144" s="97">
        <f>IF('Indicator Data'!BA147="No data","x",ROUND(IF('Indicator Data'!BA147&gt;Q$195,0,IF('Indicator Data'!BA147&lt;Q$194,10,(Q$195-'Indicator Data'!BA147)/(Q$195-Q$194)*10)),1))</f>
        <v>0.3</v>
      </c>
      <c r="R144" s="98">
        <f t="shared" si="21"/>
        <v>0.6</v>
      </c>
      <c r="S144" s="97" t="str">
        <f>IF('Indicator Data'!Y147="No data","x",ROUND(IF('Indicator Data'!Y147&gt;S$195,0,IF('Indicator Data'!Y147&lt;S$194,10,(S$195-'Indicator Data'!Y147)/(S$195-S$194)*10)),1))</f>
        <v>x</v>
      </c>
      <c r="T144" s="97">
        <f>IF('Indicator Data'!Z147="No data","x",ROUND(IF('Indicator Data'!Z147&gt;T$195,0,IF('Indicator Data'!Z147&lt;T$194,10,(T$195-'Indicator Data'!Z147)/(T$195-T$194)*10)),1))</f>
        <v>0.3</v>
      </c>
      <c r="U144" s="97">
        <f>IF('Indicator Data'!AC147="No data","x",ROUND(IF('Indicator Data'!AC147&gt;U$195,0,IF('Indicator Data'!AC147&lt;U$194,10,(U$195-'Indicator Data'!AC147)/(U$195-U$194)*10)),1))</f>
        <v>5.3</v>
      </c>
      <c r="V144" s="97" t="str">
        <f>IF('Indicator Data'!AD147="No data","x",ROUND(IF('Indicator Data'!AD147&gt;V$195,10,IF('Indicator Data'!AD147&lt;V$194,0,10-(V$195-'Indicator Data'!AD147)/(V$195-V$194)*10)),1))</f>
        <v>x</v>
      </c>
      <c r="W144" s="98">
        <f t="shared" si="22"/>
        <v>2.8</v>
      </c>
      <c r="X144" s="99">
        <f t="shared" si="23"/>
        <v>1.8</v>
      </c>
      <c r="Y144" s="183"/>
    </row>
    <row r="145" spans="1:25" s="4" customFormat="1" x14ac:dyDescent="0.25">
      <c r="A145" s="131" t="s">
        <v>268</v>
      </c>
      <c r="B145" s="51" t="s">
        <v>267</v>
      </c>
      <c r="C145" s="97">
        <f>IF('Indicator Data'!AR148="No data","x",ROUND(IF('Indicator Data'!AR148&gt;C$195,0,IF('Indicator Data'!AR148&lt;C$194,10,(C$195-'Indicator Data'!AR148)/(C$195-C$194)*10)),1))</f>
        <v>5.2</v>
      </c>
      <c r="D145" s="98">
        <f t="shared" si="16"/>
        <v>5.2</v>
      </c>
      <c r="E145" s="97">
        <f>IF('Indicator Data'!AT148="No data","x",ROUND(IF('Indicator Data'!AT148&gt;E$195,0,IF('Indicator Data'!AT148&lt;E$194,10,(E$195-'Indicator Data'!AT148)/(E$195-E$194)*10)),1))</f>
        <v>4.5</v>
      </c>
      <c r="F145" s="97">
        <f>IF('Indicator Data'!AS148="No data","x",ROUND(IF('Indicator Data'!AS148&gt;F$195,0,IF('Indicator Data'!AS148&lt;F$194,10,(F$195-'Indicator Data'!AS148)/(F$195-F$194)*10)),1))</f>
        <v>5</v>
      </c>
      <c r="G145" s="98">
        <f t="shared" si="17"/>
        <v>4.8</v>
      </c>
      <c r="H145" s="99">
        <f t="shared" si="18"/>
        <v>5</v>
      </c>
      <c r="I145" s="97" t="str">
        <f>IF('Indicator Data'!AV148="No data","x",ROUND(IF('Indicator Data'!AV148^2&gt;I$195,0,IF('Indicator Data'!AV148^2&lt;I$194,10,(I$195-'Indicator Data'!AV148^2)/(I$195-I$194)*10)),1))</f>
        <v>x</v>
      </c>
      <c r="J145" s="97">
        <f>IF(OR('Indicator Data'!AU148=0,'Indicator Data'!AU148="No data"),"x",ROUND(IF('Indicator Data'!AU148&gt;J$195,0,IF('Indicator Data'!AU148&lt;J$194,10,(J$195-'Indicator Data'!AU148)/(J$195-J$194)*10)),1))</f>
        <v>0.2</v>
      </c>
      <c r="K145" s="97">
        <f>IF('Indicator Data'!AW148="No data","x",ROUND(IF('Indicator Data'!AW148&gt;K$195,0,IF('Indicator Data'!AW148&lt;K$194,10,(K$195-'Indicator Data'!AW148)/(K$195-K$194)*10)),1))</f>
        <v>4.8</v>
      </c>
      <c r="L145" s="97">
        <f>IF('Indicator Data'!AX148="No data","x",ROUND(IF('Indicator Data'!AX148&gt;L$195,0,IF('Indicator Data'!AX148&lt;L$194,10,(L$195-'Indicator Data'!AX148)/(L$195-L$194)*10)),1))</f>
        <v>5.4</v>
      </c>
      <c r="M145" s="98">
        <f t="shared" si="19"/>
        <v>3.5</v>
      </c>
      <c r="N145" s="148">
        <f>IF('Indicator Data'!AY148="No data","x",'Indicator Data'!AY148/'Indicator Data'!BE148*100)</f>
        <v>113.11475409836065</v>
      </c>
      <c r="O145" s="97">
        <f t="shared" si="20"/>
        <v>0</v>
      </c>
      <c r="P145" s="97">
        <f>IF('Indicator Data'!AZ148="No data","x",ROUND(IF('Indicator Data'!AZ148&gt;P$195,0,IF('Indicator Data'!AZ148&lt;P$194,10,(P$195-'Indicator Data'!AZ148)/(P$195-P$194)*10)),1))</f>
        <v>1.1000000000000001</v>
      </c>
      <c r="Q145" s="97">
        <f>IF('Indicator Data'!BA148="No data","x",ROUND(IF('Indicator Data'!BA148&gt;Q$195,0,IF('Indicator Data'!BA148&lt;Q$194,10,(Q$195-'Indicator Data'!BA148)/(Q$195-Q$194)*10)),1))</f>
        <v>0.7</v>
      </c>
      <c r="R145" s="98">
        <f t="shared" si="21"/>
        <v>0.6</v>
      </c>
      <c r="S145" s="97">
        <f>IF('Indicator Data'!Y148="No data","x",ROUND(IF('Indicator Data'!Y148&gt;S$195,0,IF('Indicator Data'!Y148&lt;S$194,10,(S$195-'Indicator Data'!Y148)/(S$195-S$194)*10)),1))</f>
        <v>6.8</v>
      </c>
      <c r="T145" s="97">
        <f>IF('Indicator Data'!Z148="No data","x",ROUND(IF('Indicator Data'!Z148&gt;T$195,0,IF('Indicator Data'!Z148&lt;T$194,10,(T$195-'Indicator Data'!Z148)/(T$195-T$194)*10)),1))</f>
        <v>0</v>
      </c>
      <c r="U145" s="97">
        <f>IF('Indicator Data'!AC148="No data","x",ROUND(IF('Indicator Data'!AC148&gt;U$195,0,IF('Indicator Data'!AC148&lt;U$194,10,(U$195-'Indicator Data'!AC148)/(U$195-U$194)*10)),1))</f>
        <v>7.9</v>
      </c>
      <c r="V145" s="97">
        <f>IF('Indicator Data'!AD148="No data","x",ROUND(IF('Indicator Data'!AD148&gt;V$195,10,IF('Indicator Data'!AD148&lt;V$194,0,10-(V$195-'Indicator Data'!AD148)/(V$195-V$194)*10)),1))</f>
        <v>0.5</v>
      </c>
      <c r="W145" s="98">
        <f t="shared" si="22"/>
        <v>3.8</v>
      </c>
      <c r="X145" s="99">
        <f t="shared" si="23"/>
        <v>2.6</v>
      </c>
      <c r="Y145" s="183"/>
    </row>
    <row r="146" spans="1:25" s="4" customFormat="1" x14ac:dyDescent="0.25">
      <c r="A146" s="131" t="s">
        <v>270</v>
      </c>
      <c r="B146" s="51" t="s">
        <v>269</v>
      </c>
      <c r="C146" s="97" t="str">
        <f>IF('Indicator Data'!AR149="No data","x",ROUND(IF('Indicator Data'!AR149&gt;C$195,0,IF('Indicator Data'!AR149&lt;C$194,10,(C$195-'Indicator Data'!AR149)/(C$195-C$194)*10)),1))</f>
        <v>x</v>
      </c>
      <c r="D146" s="98" t="str">
        <f t="shared" si="16"/>
        <v>x</v>
      </c>
      <c r="E146" s="97">
        <f>IF('Indicator Data'!AT149="No data","x",ROUND(IF('Indicator Data'!AT149&gt;E$195,0,IF('Indicator Data'!AT149&lt;E$194,10,(E$195-'Indicator Data'!AT149)/(E$195-E$194)*10)),1))</f>
        <v>4.2</v>
      </c>
      <c r="F146" s="97">
        <f>IF('Indicator Data'!AS149="No data","x",ROUND(IF('Indicator Data'!AS149&gt;F$195,0,IF('Indicator Data'!AS149&lt;F$194,10,(F$195-'Indicator Data'!AS149)/(F$195-F$194)*10)),1))</f>
        <v>4.5999999999999996</v>
      </c>
      <c r="G146" s="98">
        <f t="shared" si="17"/>
        <v>4.4000000000000004</v>
      </c>
      <c r="H146" s="99">
        <f t="shared" si="18"/>
        <v>4.4000000000000004</v>
      </c>
      <c r="I146" s="97" t="str">
        <f>IF('Indicator Data'!AV149="No data","x",ROUND(IF('Indicator Data'!AV149^2&gt;I$195,0,IF('Indicator Data'!AV149^2&lt;I$194,10,(I$195-'Indicator Data'!AV149^2)/(I$195-I$194)*10)),1))</f>
        <v>x</v>
      </c>
      <c r="J146" s="97">
        <f>IF(OR('Indicator Data'!AU149=0,'Indicator Data'!AU149="No data"),"x",ROUND(IF('Indicator Data'!AU149&gt;J$195,0,IF('Indicator Data'!AU149&lt;J$194,10,(J$195-'Indicator Data'!AU149)/(J$195-J$194)*10)),1))</f>
        <v>0</v>
      </c>
      <c r="K146" s="97">
        <f>IF('Indicator Data'!AW149="No data","x",ROUND(IF('Indicator Data'!AW149&gt;K$195,0,IF('Indicator Data'!AW149&lt;K$194,10,(K$195-'Indicator Data'!AW149)/(K$195-K$194)*10)),1))</f>
        <v>4.8</v>
      </c>
      <c r="L146" s="97">
        <f>IF('Indicator Data'!AX149="No data","x",ROUND(IF('Indicator Data'!AX149&gt;L$195,0,IF('Indicator Data'!AX149&lt;L$194,10,(L$195-'Indicator Data'!AX149)/(L$195-L$194)*10)),1))</f>
        <v>5</v>
      </c>
      <c r="M146" s="98">
        <f t="shared" si="19"/>
        <v>3.3</v>
      </c>
      <c r="N146" s="148">
        <f>IF('Indicator Data'!AY149="No data","x",'Indicator Data'!AY149/'Indicator Data'!BE149*100)</f>
        <v>105.12820512820514</v>
      </c>
      <c r="O146" s="97">
        <f t="shared" si="20"/>
        <v>0</v>
      </c>
      <c r="P146" s="97">
        <f>IF('Indicator Data'!AZ149="No data","x",ROUND(IF('Indicator Data'!AZ149&gt;P$195,0,IF('Indicator Data'!AZ149&lt;P$194,10,(P$195-'Indicator Data'!AZ149)/(P$195-P$194)*10)),1))</f>
        <v>2.7</v>
      </c>
      <c r="Q146" s="97">
        <f>IF('Indicator Data'!BA149="No data","x",ROUND(IF('Indicator Data'!BA149&gt;Q$195,0,IF('Indicator Data'!BA149&lt;Q$194,10,(Q$195-'Indicator Data'!BA149)/(Q$195-Q$194)*10)),1))</f>
        <v>1</v>
      </c>
      <c r="R146" s="98">
        <f t="shared" si="21"/>
        <v>1.2</v>
      </c>
      <c r="S146" s="97">
        <f>IF('Indicator Data'!Y149="No data","x",ROUND(IF('Indicator Data'!Y149&gt;S$195,0,IF('Indicator Data'!Y149&lt;S$194,10,(S$195-'Indicator Data'!Y149)/(S$195-S$194)*10)),1))</f>
        <v>7.6</v>
      </c>
      <c r="T146" s="97">
        <f>IF('Indicator Data'!Z149="No data","x",ROUND(IF('Indicator Data'!Z149&gt;T$195,0,IF('Indicator Data'!Z149&lt;T$194,10,(T$195-'Indicator Data'!Z149)/(T$195-T$194)*10)),1))</f>
        <v>0</v>
      </c>
      <c r="U146" s="97">
        <f>IF('Indicator Data'!AC149="No data","x",ROUND(IF('Indicator Data'!AC149&gt;U$195,0,IF('Indicator Data'!AC149&lt;U$194,10,(U$195-'Indicator Data'!AC149)/(U$195-U$194)*10)),1))</f>
        <v>8.6</v>
      </c>
      <c r="V146" s="97">
        <f>IF('Indicator Data'!AD149="No data","x",ROUND(IF('Indicator Data'!AD149&gt;V$195,10,IF('Indicator Data'!AD149&lt;V$194,0,10-(V$195-'Indicator Data'!AD149)/(V$195-V$194)*10)),1))</f>
        <v>0.5</v>
      </c>
      <c r="W146" s="98">
        <f t="shared" si="22"/>
        <v>4.2</v>
      </c>
      <c r="X146" s="99">
        <f t="shared" si="23"/>
        <v>2.9</v>
      </c>
      <c r="Y146" s="183"/>
    </row>
    <row r="147" spans="1:25" s="4" customFormat="1" x14ac:dyDescent="0.25">
      <c r="A147" s="131" t="s">
        <v>272</v>
      </c>
      <c r="B147" s="51" t="s">
        <v>271</v>
      </c>
      <c r="C147" s="97">
        <f>IF('Indicator Data'!AR150="No data","x",ROUND(IF('Indicator Data'!AR150&gt;C$195,0,IF('Indicator Data'!AR150&lt;C$194,10,(C$195-'Indicator Data'!AR150)/(C$195-C$194)*10)),1))</f>
        <v>4.5999999999999996</v>
      </c>
      <c r="D147" s="98">
        <f t="shared" si="16"/>
        <v>4.5999999999999996</v>
      </c>
      <c r="E147" s="97" t="str">
        <f>IF('Indicator Data'!AT150="No data","x",ROUND(IF('Indicator Data'!AT150&gt;E$195,0,IF('Indicator Data'!AT150&lt;E$194,10,(E$195-'Indicator Data'!AT150)/(E$195-E$194)*10)),1))</f>
        <v>x</v>
      </c>
      <c r="F147" s="97">
        <f>IF('Indicator Data'!AS150="No data","x",ROUND(IF('Indicator Data'!AS150&gt;F$195,0,IF('Indicator Data'!AS150&lt;F$194,10,(F$195-'Indicator Data'!AS150)/(F$195-F$194)*10)),1))</f>
        <v>3.9</v>
      </c>
      <c r="G147" s="98">
        <f t="shared" si="17"/>
        <v>3.9</v>
      </c>
      <c r="H147" s="99">
        <f t="shared" si="18"/>
        <v>4.3</v>
      </c>
      <c r="I147" s="97">
        <f>IF('Indicator Data'!AV150="No data","x",ROUND(IF('Indicator Data'!AV150^2&gt;I$195,0,IF('Indicator Data'!AV150^2&lt;I$194,10,(I$195-'Indicator Data'!AV150^2)/(I$195-I$194)*10)),1))</f>
        <v>0.2</v>
      </c>
      <c r="J147" s="97">
        <f>IF(OR('Indicator Data'!AU150=0,'Indicator Data'!AU150="No data"),"x",ROUND(IF('Indicator Data'!AU150&gt;J$195,0,IF('Indicator Data'!AU150&lt;J$194,10,(J$195-'Indicator Data'!AU150)/(J$195-J$194)*10)),1))</f>
        <v>0</v>
      </c>
      <c r="K147" s="97">
        <f>IF('Indicator Data'!AW150="No data","x",ROUND(IF('Indicator Data'!AW150&gt;K$195,0,IF('Indicator Data'!AW150&lt;K$194,10,(K$195-'Indicator Data'!AW150)/(K$195-K$194)*10)),1))</f>
        <v>7.5</v>
      </c>
      <c r="L147" s="97">
        <f>IF('Indicator Data'!AX150="No data","x",ROUND(IF('Indicator Data'!AX150&gt;L$195,0,IF('Indicator Data'!AX150&lt;L$194,10,(L$195-'Indicator Data'!AX150)/(L$195-L$194)*10)),1))</f>
        <v>6.7</v>
      </c>
      <c r="M147" s="98">
        <f t="shared" si="19"/>
        <v>3.6</v>
      </c>
      <c r="N147" s="148">
        <f>IF('Indicator Data'!AY150="No data","x",'Indicator Data'!AY150/'Indicator Data'!BE150*100)</f>
        <v>56.537102473498237</v>
      </c>
      <c r="O147" s="97">
        <f t="shared" si="20"/>
        <v>4.4000000000000004</v>
      </c>
      <c r="P147" s="97">
        <f>IF('Indicator Data'!AZ150="No data","x",ROUND(IF('Indicator Data'!AZ150&gt;P$195,0,IF('Indicator Data'!AZ150&lt;P$194,10,(P$195-'Indicator Data'!AZ150)/(P$195-P$194)*10)),1))</f>
        <v>0.9</v>
      </c>
      <c r="Q147" s="97">
        <f>IF('Indicator Data'!BA150="No data","x",ROUND(IF('Indicator Data'!BA150&gt;Q$195,0,IF('Indicator Data'!BA150&lt;Q$194,10,(Q$195-'Indicator Data'!BA150)/(Q$195-Q$194)*10)),1))</f>
        <v>0.2</v>
      </c>
      <c r="R147" s="98">
        <f t="shared" si="21"/>
        <v>1.8</v>
      </c>
      <c r="S147" s="97">
        <f>IF('Indicator Data'!Y150="No data","x",ROUND(IF('Indicator Data'!Y150&gt;S$195,0,IF('Indicator Data'!Y150&lt;S$194,10,(S$195-'Indicator Data'!Y150)/(S$195-S$194)*10)),1))</f>
        <v>8.8000000000000007</v>
      </c>
      <c r="T147" s="97">
        <f>IF('Indicator Data'!Z150="No data","x",ROUND(IF('Indicator Data'!Z150&gt;T$195,0,IF('Indicator Data'!Z150&lt;T$194,10,(T$195-'Indicator Data'!Z150)/(T$195-T$194)*10)),1))</f>
        <v>7.9</v>
      </c>
      <c r="U147" s="97">
        <f>IF('Indicator Data'!AC150="No data","x",ROUND(IF('Indicator Data'!AC150&gt;U$195,0,IF('Indicator Data'!AC150&lt;U$194,10,(U$195-'Indicator Data'!AC150)/(U$195-U$194)*10)),1))</f>
        <v>9</v>
      </c>
      <c r="V147" s="97">
        <f>IF('Indicator Data'!AD150="No data","x",ROUND(IF('Indicator Data'!AD150&gt;V$195,10,IF('Indicator Data'!AD150&lt;V$194,0,10-(V$195-'Indicator Data'!AD150)/(V$195-V$194)*10)),1))</f>
        <v>0.6</v>
      </c>
      <c r="W147" s="98">
        <f t="shared" si="22"/>
        <v>6.6</v>
      </c>
      <c r="X147" s="99">
        <f t="shared" si="23"/>
        <v>4</v>
      </c>
      <c r="Y147" s="183"/>
    </row>
    <row r="148" spans="1:25" s="4" customFormat="1" x14ac:dyDescent="0.25">
      <c r="A148" s="131" t="s">
        <v>274</v>
      </c>
      <c r="B148" s="51" t="s">
        <v>273</v>
      </c>
      <c r="C148" s="97" t="str">
        <f>IF('Indicator Data'!AR151="No data","x",ROUND(IF('Indicator Data'!AR151&gt;C$195,0,IF('Indicator Data'!AR151&lt;C$194,10,(C$195-'Indicator Data'!AR151)/(C$195-C$194)*10)),1))</f>
        <v>x</v>
      </c>
      <c r="D148" s="98" t="str">
        <f t="shared" si="16"/>
        <v>x</v>
      </c>
      <c r="E148" s="97">
        <f>IF('Indicator Data'!AT151="No data","x",ROUND(IF('Indicator Data'!AT151&gt;E$195,0,IF('Indicator Data'!AT151&lt;E$194,10,(E$195-'Indicator Data'!AT151)/(E$195-E$194)*10)),1))</f>
        <v>5.4</v>
      </c>
      <c r="F148" s="97">
        <f>IF('Indicator Data'!AS151="No data","x",ROUND(IF('Indicator Data'!AS151&gt;F$195,0,IF('Indicator Data'!AS151&lt;F$194,10,(F$195-'Indicator Data'!AS151)/(F$195-F$194)*10)),1))</f>
        <v>6.4</v>
      </c>
      <c r="G148" s="98">
        <f t="shared" si="17"/>
        <v>5.9</v>
      </c>
      <c r="H148" s="99">
        <f t="shared" si="18"/>
        <v>5.9</v>
      </c>
      <c r="I148" s="97">
        <f>IF('Indicator Data'!AV151="No data","x",ROUND(IF('Indicator Data'!AV151^2&gt;I$195,0,IF('Indicator Data'!AV151^2&lt;I$194,10,(I$195-'Indicator Data'!AV151^2)/(I$195-I$194)*10)),1))</f>
        <v>1.7</v>
      </c>
      <c r="J148" s="97">
        <f>IF(OR('Indicator Data'!AU151=0,'Indicator Data'!AU151="No data"),"x",ROUND(IF('Indicator Data'!AU151&gt;J$195,0,IF('Indicator Data'!AU151&lt;J$194,10,(J$195-'Indicator Data'!AU151)/(J$195-J$194)*10)),1))</f>
        <v>3.5</v>
      </c>
      <c r="K148" s="97">
        <f>IF('Indicator Data'!AW151="No data","x",ROUND(IF('Indicator Data'!AW151&gt;K$195,0,IF('Indicator Data'!AW151&lt;K$194,10,(K$195-'Indicator Data'!AW151)/(K$195-K$194)*10)),1))</f>
        <v>7.4</v>
      </c>
      <c r="L148" s="97">
        <f>IF('Indicator Data'!AX151="No data","x",ROUND(IF('Indicator Data'!AX151&gt;L$195,0,IF('Indicator Data'!AX151&lt;L$194,10,(L$195-'Indicator Data'!AX151)/(L$195-L$194)*10)),1))</f>
        <v>5.9</v>
      </c>
      <c r="M148" s="98">
        <f t="shared" si="19"/>
        <v>4.5999999999999996</v>
      </c>
      <c r="N148" s="148">
        <f>IF('Indicator Data'!AY151="No data","x",'Indicator Data'!AY151/'Indicator Data'!BE151*100)</f>
        <v>66.666666666666657</v>
      </c>
      <c r="O148" s="97">
        <f t="shared" si="20"/>
        <v>3.4</v>
      </c>
      <c r="P148" s="97">
        <f>IF('Indicator Data'!AZ151="No data","x",ROUND(IF('Indicator Data'!AZ151&gt;P$195,0,IF('Indicator Data'!AZ151&lt;P$194,10,(P$195-'Indicator Data'!AZ151)/(P$195-P$194)*10)),1))</f>
        <v>7.3</v>
      </c>
      <c r="Q148" s="97">
        <f>IF('Indicator Data'!BA151="No data","x",ROUND(IF('Indicator Data'!BA151&gt;Q$195,0,IF('Indicator Data'!BA151&lt;Q$194,10,(Q$195-'Indicator Data'!BA151)/(Q$195-Q$194)*10)),1))</f>
        <v>0.6</v>
      </c>
      <c r="R148" s="98">
        <f t="shared" si="21"/>
        <v>3.8</v>
      </c>
      <c r="S148" s="97" t="str">
        <f>IF('Indicator Data'!Y151="No data","x",ROUND(IF('Indicator Data'!Y151&gt;S$195,0,IF('Indicator Data'!Y151&lt;S$194,10,(S$195-'Indicator Data'!Y151)/(S$195-S$194)*10)),1))</f>
        <v>x</v>
      </c>
      <c r="T148" s="97">
        <f>IF('Indicator Data'!Z151="No data","x",ROUND(IF('Indicator Data'!Z151&gt;T$195,0,IF('Indicator Data'!Z151&lt;T$194,10,(T$195-'Indicator Data'!Z151)/(T$195-T$194)*10)),1))</f>
        <v>1.5</v>
      </c>
      <c r="U148" s="97">
        <f>IF('Indicator Data'!AC151="No data","x",ROUND(IF('Indicator Data'!AC151&gt;U$195,0,IF('Indicator Data'!AC151&lt;U$194,10,(U$195-'Indicator Data'!AC151)/(U$195-U$194)*10)),1))</f>
        <v>9.1</v>
      </c>
      <c r="V148" s="97">
        <f>IF('Indicator Data'!AD151="No data","x",ROUND(IF('Indicator Data'!AD151&gt;V$195,10,IF('Indicator Data'!AD151&lt;V$194,0,10-(V$195-'Indicator Data'!AD151)/(V$195-V$194)*10)),1))</f>
        <v>1.7</v>
      </c>
      <c r="W148" s="98">
        <f t="shared" si="22"/>
        <v>4.0999999999999996</v>
      </c>
      <c r="X148" s="99">
        <f t="shared" si="23"/>
        <v>4.2</v>
      </c>
      <c r="Y148" s="183"/>
    </row>
    <row r="149" spans="1:25" s="4" customFormat="1" x14ac:dyDescent="0.25">
      <c r="A149" s="131" t="s">
        <v>276</v>
      </c>
      <c r="B149" s="51" t="s">
        <v>275</v>
      </c>
      <c r="C149" s="97" t="str">
        <f>IF('Indicator Data'!AR152="No data","x",ROUND(IF('Indicator Data'!AR152&gt;C$195,0,IF('Indicator Data'!AR152&lt;C$194,10,(C$195-'Indicator Data'!AR152)/(C$195-C$194)*10)),1))</f>
        <v>x</v>
      </c>
      <c r="D149" s="98" t="str">
        <f t="shared" si="16"/>
        <v>x</v>
      </c>
      <c r="E149" s="97">
        <f>IF('Indicator Data'!AT152="No data","x",ROUND(IF('Indicator Data'!AT152&gt;E$195,0,IF('Indicator Data'!AT152&lt;E$194,10,(E$195-'Indicator Data'!AT152)/(E$195-E$194)*10)),1))</f>
        <v>5.0999999999999996</v>
      </c>
      <c r="F149" s="97">
        <f>IF('Indicator Data'!AS152="No data","x",ROUND(IF('Indicator Data'!AS152&gt;F$195,0,IF('Indicator Data'!AS152&lt;F$194,10,(F$195-'Indicator Data'!AS152)/(F$195-F$194)*10)),1))</f>
        <v>4.5</v>
      </c>
      <c r="G149" s="98">
        <f t="shared" si="17"/>
        <v>4.8</v>
      </c>
      <c r="H149" s="99">
        <f t="shared" si="18"/>
        <v>4.8</v>
      </c>
      <c r="I149" s="97">
        <f>IF('Indicator Data'!AV152="No data","x",ROUND(IF('Indicator Data'!AV152^2&gt;I$195,0,IF('Indicator Data'!AV152^2&lt;I$194,10,(I$195-'Indicator Data'!AV152^2)/(I$195-I$194)*10)),1))</f>
        <v>1.1000000000000001</v>
      </c>
      <c r="J149" s="97">
        <f>IF(OR('Indicator Data'!AU152=0,'Indicator Data'!AU152="No data"),"x",ROUND(IF('Indicator Data'!AU152&gt;J$195,0,IF('Indicator Data'!AU152&lt;J$194,10,(J$195-'Indicator Data'!AU152)/(J$195-J$194)*10)),1))</f>
        <v>0</v>
      </c>
      <c r="K149" s="97">
        <f>IF('Indicator Data'!AW152="No data","x",ROUND(IF('Indicator Data'!AW152&gt;K$195,0,IF('Indicator Data'!AW152&lt;K$194,10,(K$195-'Indicator Data'!AW152)/(K$195-K$194)*10)),1))</f>
        <v>3</v>
      </c>
      <c r="L149" s="97">
        <f>IF('Indicator Data'!AX152="No data","x",ROUND(IF('Indicator Data'!AX152&gt;L$195,0,IF('Indicator Data'!AX152&lt;L$194,10,(L$195-'Indicator Data'!AX152)/(L$195-L$194)*10)),1))</f>
        <v>2.2000000000000002</v>
      </c>
      <c r="M149" s="98">
        <f t="shared" si="19"/>
        <v>1.6</v>
      </c>
      <c r="N149" s="148">
        <f>IF('Indicator Data'!AY152="No data","x",'Indicator Data'!AY152/'Indicator Data'!BE152*100)</f>
        <v>6.047383576236574</v>
      </c>
      <c r="O149" s="97">
        <f t="shared" si="20"/>
        <v>9.5</v>
      </c>
      <c r="P149" s="97">
        <f>IF('Indicator Data'!AZ152="No data","x",ROUND(IF('Indicator Data'!AZ152&gt;P$195,0,IF('Indicator Data'!AZ152&lt;P$194,10,(P$195-'Indicator Data'!AZ152)/(P$195-P$194)*10)),1))</f>
        <v>0</v>
      </c>
      <c r="Q149" s="97">
        <f>IF('Indicator Data'!BA152="No data","x",ROUND(IF('Indicator Data'!BA152&gt;Q$195,0,IF('Indicator Data'!BA152&lt;Q$194,10,(Q$195-'Indicator Data'!BA152)/(Q$195-Q$194)*10)),1))</f>
        <v>0.6</v>
      </c>
      <c r="R149" s="98">
        <f t="shared" si="21"/>
        <v>3.4</v>
      </c>
      <c r="S149" s="97">
        <f>IF('Indicator Data'!Y152="No data","x",ROUND(IF('Indicator Data'!Y152&gt;S$195,0,IF('Indicator Data'!Y152&lt;S$194,10,(S$195-'Indicator Data'!Y152)/(S$195-S$194)*10)),1))</f>
        <v>3.8</v>
      </c>
      <c r="T149" s="97">
        <f>IF('Indicator Data'!Z152="No data","x",ROUND(IF('Indicator Data'!Z152&gt;T$195,0,IF('Indicator Data'!Z152&lt;T$194,10,(T$195-'Indicator Data'!Z152)/(T$195-T$194)*10)),1))</f>
        <v>0.3</v>
      </c>
      <c r="U149" s="97">
        <f>IF('Indicator Data'!AC152="No data","x",ROUND(IF('Indicator Data'!AC152&gt;U$195,0,IF('Indicator Data'!AC152&lt;U$194,10,(U$195-'Indicator Data'!AC152)/(U$195-U$194)*10)),1))</f>
        <v>0</v>
      </c>
      <c r="V149" s="97">
        <f>IF('Indicator Data'!AD152="No data","x",ROUND(IF('Indicator Data'!AD152&gt;V$195,10,IF('Indicator Data'!AD152&lt;V$194,0,10-(V$195-'Indicator Data'!AD152)/(V$195-V$194)*10)),1))</f>
        <v>0.1</v>
      </c>
      <c r="W149" s="98">
        <f t="shared" si="22"/>
        <v>1.1000000000000001</v>
      </c>
      <c r="X149" s="99">
        <f t="shared" si="23"/>
        <v>2</v>
      </c>
      <c r="Y149" s="183"/>
    </row>
    <row r="150" spans="1:25" s="4" customFormat="1" x14ac:dyDescent="0.25">
      <c r="A150" s="131" t="s">
        <v>278</v>
      </c>
      <c r="B150" s="51" t="s">
        <v>277</v>
      </c>
      <c r="C150" s="97">
        <f>IF('Indicator Data'!AR153="No data","x",ROUND(IF('Indicator Data'!AR153&gt;C$195,0,IF('Indicator Data'!AR153&lt;C$194,10,(C$195-'Indicator Data'!AR153)/(C$195-C$194)*10)),1))</f>
        <v>4.7</v>
      </c>
      <c r="D150" s="98">
        <f t="shared" si="16"/>
        <v>4.7</v>
      </c>
      <c r="E150" s="97">
        <f>IF('Indicator Data'!AT153="No data","x",ROUND(IF('Indicator Data'!AT153&gt;E$195,0,IF('Indicator Data'!AT153&lt;E$194,10,(E$195-'Indicator Data'!AT153)/(E$195-E$194)*10)),1))</f>
        <v>5.5</v>
      </c>
      <c r="F150" s="97">
        <f>IF('Indicator Data'!AS153="No data","x",ROUND(IF('Indicator Data'!AS153&gt;F$195,0,IF('Indicator Data'!AS153&lt;F$194,10,(F$195-'Indicator Data'!AS153)/(F$195-F$194)*10)),1))</f>
        <v>5.9</v>
      </c>
      <c r="G150" s="98">
        <f t="shared" si="17"/>
        <v>5.7</v>
      </c>
      <c r="H150" s="99">
        <f t="shared" si="18"/>
        <v>5.2</v>
      </c>
      <c r="I150" s="97">
        <f>IF('Indicator Data'!AV153="No data","x",ROUND(IF('Indicator Data'!AV153^2&gt;I$195,0,IF('Indicator Data'!AV153^2&lt;I$194,10,(I$195-'Indicator Data'!AV153^2)/(I$195-I$194)*10)),1))</f>
        <v>7.6</v>
      </c>
      <c r="J150" s="97">
        <f>IF(OR('Indicator Data'!AU153=0,'Indicator Data'!AU153="No data"),"x",ROUND(IF('Indicator Data'!AU153&gt;J$195,0,IF('Indicator Data'!AU153&lt;J$194,10,(J$195-'Indicator Data'!AU153)/(J$195-J$194)*10)),1))</f>
        <v>3.6</v>
      </c>
      <c r="K150" s="97">
        <f>IF('Indicator Data'!AW153="No data","x",ROUND(IF('Indicator Data'!AW153&gt;K$195,0,IF('Indicator Data'!AW153&lt;K$194,10,(K$195-'Indicator Data'!AW153)/(K$195-K$194)*10)),1))</f>
        <v>7.8</v>
      </c>
      <c r="L150" s="97">
        <f>IF('Indicator Data'!AX153="No data","x",ROUND(IF('Indicator Data'!AX153&gt;L$195,0,IF('Indicator Data'!AX153&lt;L$194,10,(L$195-'Indicator Data'!AX153)/(L$195-L$194)*10)),1))</f>
        <v>5.2</v>
      </c>
      <c r="M150" s="98">
        <f t="shared" si="19"/>
        <v>6.1</v>
      </c>
      <c r="N150" s="148">
        <f>IF('Indicator Data'!AY153="No data","x",'Indicator Data'!AY153/'Indicator Data'!BE153*100)</f>
        <v>11.946190204124033</v>
      </c>
      <c r="O150" s="97">
        <f t="shared" si="20"/>
        <v>8.9</v>
      </c>
      <c r="P150" s="97">
        <f>IF('Indicator Data'!AZ153="No data","x",ROUND(IF('Indicator Data'!AZ153&gt;P$195,0,IF('Indicator Data'!AZ153&lt;P$194,10,(P$195-'Indicator Data'!AZ153)/(P$195-P$194)*10)),1))</f>
        <v>5.8</v>
      </c>
      <c r="Q150" s="97">
        <f>IF('Indicator Data'!BA153="No data","x",ROUND(IF('Indicator Data'!BA153&gt;Q$195,0,IF('Indicator Data'!BA153&lt;Q$194,10,(Q$195-'Indicator Data'!BA153)/(Q$195-Q$194)*10)),1))</f>
        <v>4.3</v>
      </c>
      <c r="R150" s="98">
        <f t="shared" si="21"/>
        <v>6.3</v>
      </c>
      <c r="S150" s="97">
        <f>IF('Indicator Data'!Y153="No data","x",ROUND(IF('Indicator Data'!Y153&gt;S$195,0,IF('Indicator Data'!Y153&lt;S$194,10,(S$195-'Indicator Data'!Y153)/(S$195-S$194)*10)),1))</f>
        <v>9.8000000000000007</v>
      </c>
      <c r="T150" s="97">
        <f>IF('Indicator Data'!Z153="No data","x",ROUND(IF('Indicator Data'!Z153&gt;T$195,0,IF('Indicator Data'!Z153&lt;T$194,10,(T$195-'Indicator Data'!Z153)/(T$195-T$194)*10)),1))</f>
        <v>1.5</v>
      </c>
      <c r="U150" s="97">
        <f>IF('Indicator Data'!AC153="No data","x",ROUND(IF('Indicator Data'!AC153&gt;U$195,0,IF('Indicator Data'!AC153&lt;U$194,10,(U$195-'Indicator Data'!AC153)/(U$195-U$194)*10)),1))</f>
        <v>9.8000000000000007</v>
      </c>
      <c r="V150" s="97">
        <f>IF('Indicator Data'!AD153="No data","x",ROUND(IF('Indicator Data'!AD153&gt;V$195,10,IF('Indicator Data'!AD153&lt;V$194,0,10-(V$195-'Indicator Data'!AD153)/(V$195-V$194)*10)),1))</f>
        <v>3.5</v>
      </c>
      <c r="W150" s="98">
        <f t="shared" si="22"/>
        <v>6.2</v>
      </c>
      <c r="X150" s="99">
        <f t="shared" si="23"/>
        <v>6.2</v>
      </c>
      <c r="Y150" s="183"/>
    </row>
    <row r="151" spans="1:25" s="4" customFormat="1" x14ac:dyDescent="0.25">
      <c r="A151" s="131" t="s">
        <v>280</v>
      </c>
      <c r="B151" s="51" t="s">
        <v>279</v>
      </c>
      <c r="C151" s="97">
        <f>IF('Indicator Data'!AR154="No data","x",ROUND(IF('Indicator Data'!AR154&gt;C$195,0,IF('Indicator Data'!AR154&lt;C$194,10,(C$195-'Indicator Data'!AR154)/(C$195-C$194)*10)),1))</f>
        <v>4.9000000000000004</v>
      </c>
      <c r="D151" s="98">
        <f t="shared" si="16"/>
        <v>4.9000000000000004</v>
      </c>
      <c r="E151" s="97">
        <f>IF('Indicator Data'!AT154="No data","x",ROUND(IF('Indicator Data'!AT154&gt;E$195,0,IF('Indicator Data'!AT154&lt;E$194,10,(E$195-'Indicator Data'!AT154)/(E$195-E$194)*10)),1))</f>
        <v>5.9</v>
      </c>
      <c r="F151" s="97">
        <f>IF('Indicator Data'!AS154="No data","x",ROUND(IF('Indicator Data'!AS154&gt;F$195,0,IF('Indicator Data'!AS154&lt;F$194,10,(F$195-'Indicator Data'!AS154)/(F$195-F$194)*10)),1))</f>
        <v>4.8</v>
      </c>
      <c r="G151" s="98">
        <f t="shared" si="17"/>
        <v>5.4</v>
      </c>
      <c r="H151" s="99">
        <f t="shared" si="18"/>
        <v>5.2</v>
      </c>
      <c r="I151" s="97">
        <f>IF('Indicator Data'!AV154="No data","x",ROUND(IF('Indicator Data'!AV154^2&gt;I$195,0,IF('Indicator Data'!AV154^2&lt;I$194,10,(I$195-'Indicator Data'!AV154^2)/(I$195-I$194)*10)),1))</f>
        <v>0.3</v>
      </c>
      <c r="J151" s="97">
        <f>IF(OR('Indicator Data'!AU154=0,'Indicator Data'!AU154="No data"),"x",ROUND(IF('Indicator Data'!AU154&gt;J$195,0,IF('Indicator Data'!AU154&lt;J$194,10,(J$195-'Indicator Data'!AU154)/(J$195-J$194)*10)),1))</f>
        <v>0</v>
      </c>
      <c r="K151" s="97">
        <f>IF('Indicator Data'!AW154="No data","x",ROUND(IF('Indicator Data'!AW154&gt;K$195,0,IF('Indicator Data'!AW154&lt;K$194,10,(K$195-'Indicator Data'!AW154)/(K$195-K$194)*10)),1))</f>
        <v>3.5</v>
      </c>
      <c r="L151" s="97">
        <f>IF('Indicator Data'!AX154="No data","x",ROUND(IF('Indicator Data'!AX154&gt;L$195,0,IF('Indicator Data'!AX154&lt;L$194,10,(L$195-'Indicator Data'!AX154)/(L$195-L$194)*10)),1))</f>
        <v>4.0999999999999996</v>
      </c>
      <c r="M151" s="98">
        <f t="shared" si="19"/>
        <v>2</v>
      </c>
      <c r="N151" s="148">
        <f>IF('Indicator Data'!AY154="No data","x",'Indicator Data'!AY154/'Indicator Data'!BE154*100)</f>
        <v>75.463068831465819</v>
      </c>
      <c r="O151" s="97">
        <f t="shared" si="20"/>
        <v>2.5</v>
      </c>
      <c r="P151" s="97">
        <f>IF('Indicator Data'!AZ154="No data","x",ROUND(IF('Indicator Data'!AZ154&gt;P$195,0,IF('Indicator Data'!AZ154&lt;P$194,10,(P$195-'Indicator Data'!AZ154)/(P$195-P$194)*10)),1))</f>
        <v>0.4</v>
      </c>
      <c r="Q151" s="97">
        <f>IF('Indicator Data'!BA154="No data","x",ROUND(IF('Indicator Data'!BA154&gt;Q$195,0,IF('Indicator Data'!BA154&lt;Q$194,10,(Q$195-'Indicator Data'!BA154)/(Q$195-Q$194)*10)),1))</f>
        <v>0.2</v>
      </c>
      <c r="R151" s="98">
        <f t="shared" si="21"/>
        <v>1</v>
      </c>
      <c r="S151" s="97">
        <f>IF('Indicator Data'!Y154="No data","x",ROUND(IF('Indicator Data'!Y154&gt;S$195,0,IF('Indicator Data'!Y154&lt;S$194,10,(S$195-'Indicator Data'!Y154)/(S$195-S$194)*10)),1))</f>
        <v>4.7</v>
      </c>
      <c r="T151" s="97">
        <f>IF('Indicator Data'!Z154="No data","x",ROUND(IF('Indicator Data'!Z154&gt;T$195,0,IF('Indicator Data'!Z154&lt;T$194,10,(T$195-'Indicator Data'!Z154)/(T$195-T$194)*10)),1))</f>
        <v>4.4000000000000004</v>
      </c>
      <c r="U151" s="97">
        <f>IF('Indicator Data'!AC154="No data","x",ROUND(IF('Indicator Data'!AC154&gt;U$195,0,IF('Indicator Data'!AC154&lt;U$194,10,(U$195-'Indicator Data'!AC154)/(U$195-U$194)*10)),1))</f>
        <v>5.7</v>
      </c>
      <c r="V151" s="97">
        <f>IF('Indicator Data'!AD154="No data","x",ROUND(IF('Indicator Data'!AD154&gt;V$195,10,IF('Indicator Data'!AD154&lt;V$194,0,10-(V$195-'Indicator Data'!AD154)/(V$195-V$194)*10)),1))</f>
        <v>0.2</v>
      </c>
      <c r="W151" s="98">
        <f t="shared" si="22"/>
        <v>3.8</v>
      </c>
      <c r="X151" s="99">
        <f t="shared" si="23"/>
        <v>2.2999999999999998</v>
      </c>
      <c r="Y151" s="183"/>
    </row>
    <row r="152" spans="1:25" s="4" customFormat="1" x14ac:dyDescent="0.25">
      <c r="A152" s="131" t="s">
        <v>282</v>
      </c>
      <c r="B152" s="51" t="s">
        <v>281</v>
      </c>
      <c r="C152" s="97">
        <f>IF('Indicator Data'!AR155="No data","x",ROUND(IF('Indicator Data'!AR155&gt;C$195,0,IF('Indicator Data'!AR155&lt;C$194,10,(C$195-'Indicator Data'!AR155)/(C$195-C$194)*10)),1))</f>
        <v>4.3</v>
      </c>
      <c r="D152" s="98">
        <f t="shared" si="16"/>
        <v>4.3</v>
      </c>
      <c r="E152" s="97">
        <f>IF('Indicator Data'!AT155="No data","x",ROUND(IF('Indicator Data'!AT155&gt;E$195,0,IF('Indicator Data'!AT155&lt;E$194,10,(E$195-'Indicator Data'!AT155)/(E$195-E$194)*10)),1))</f>
        <v>4</v>
      </c>
      <c r="F152" s="97">
        <f>IF('Indicator Data'!AS155="No data","x",ROUND(IF('Indicator Data'!AS155&gt;F$195,0,IF('Indicator Data'!AS155&lt;F$194,10,(F$195-'Indicator Data'!AS155)/(F$195-F$194)*10)),1))</f>
        <v>4.3</v>
      </c>
      <c r="G152" s="98">
        <f t="shared" si="17"/>
        <v>4.2</v>
      </c>
      <c r="H152" s="99">
        <f t="shared" si="18"/>
        <v>4.3</v>
      </c>
      <c r="I152" s="97">
        <f>IF('Indicator Data'!AV155="No data","x",ROUND(IF('Indicator Data'!AV155^2&gt;I$195,0,IF('Indicator Data'!AV155^2&lt;I$194,10,(I$195-'Indicator Data'!AV155^2)/(I$195-I$194)*10)),1))</f>
        <v>1</v>
      </c>
      <c r="J152" s="97">
        <f>IF(OR('Indicator Data'!AU155=0,'Indicator Data'!AU155="No data"),"x",ROUND(IF('Indicator Data'!AU155&gt;J$195,0,IF('Indicator Data'!AU155&lt;J$194,10,(J$195-'Indicator Data'!AU155)/(J$195-J$194)*10)),1))</f>
        <v>0</v>
      </c>
      <c r="K152" s="97">
        <f>IF('Indicator Data'!AW155="No data","x",ROUND(IF('Indicator Data'!AW155&gt;K$195,0,IF('Indicator Data'!AW155&lt;K$194,10,(K$195-'Indicator Data'!AW155)/(K$195-K$194)*10)),1))</f>
        <v>4.2</v>
      </c>
      <c r="L152" s="97">
        <f>IF('Indicator Data'!AX155="No data","x",ROUND(IF('Indicator Data'!AX155&gt;L$195,0,IF('Indicator Data'!AX155&lt;L$194,10,(L$195-'Indicator Data'!AX155)/(L$195-L$194)*10)),1))</f>
        <v>2</v>
      </c>
      <c r="M152" s="98">
        <f t="shared" si="19"/>
        <v>1.8</v>
      </c>
      <c r="N152" s="148">
        <f>IF('Indicator Data'!AY155="No data","x",'Indicator Data'!AY155/'Indicator Data'!BE155*100)</f>
        <v>82.608695652173907</v>
      </c>
      <c r="O152" s="97">
        <f t="shared" si="20"/>
        <v>1.8</v>
      </c>
      <c r="P152" s="97">
        <f>IF('Indicator Data'!AZ155="No data","x",ROUND(IF('Indicator Data'!AZ155&gt;P$195,0,IF('Indicator Data'!AZ155&lt;P$194,10,(P$195-'Indicator Data'!AZ155)/(P$195-P$194)*10)),1))</f>
        <v>0.2</v>
      </c>
      <c r="Q152" s="97">
        <f>IF('Indicator Data'!BA155="No data","x",ROUND(IF('Indicator Data'!BA155&gt;Q$195,0,IF('Indicator Data'!BA155&lt;Q$194,10,(Q$195-'Indicator Data'!BA155)/(Q$195-Q$194)*10)),1))</f>
        <v>0.9</v>
      </c>
      <c r="R152" s="98">
        <f t="shared" si="21"/>
        <v>1</v>
      </c>
      <c r="S152" s="97">
        <f>IF('Indicator Data'!Y155="No data","x",ROUND(IF('Indicator Data'!Y155&gt;S$195,0,IF('Indicator Data'!Y155&lt;S$194,10,(S$195-'Indicator Data'!Y155)/(S$195-S$194)*10)),1))</f>
        <v>7.3</v>
      </c>
      <c r="T152" s="97">
        <f>IF('Indicator Data'!Z155="No data","x",ROUND(IF('Indicator Data'!Z155&gt;T$195,0,IF('Indicator Data'!Z155&lt;T$194,10,(T$195-'Indicator Data'!Z155)/(T$195-T$194)*10)),1))</f>
        <v>0.5</v>
      </c>
      <c r="U152" s="97">
        <f>IF('Indicator Data'!AC155="No data","x",ROUND(IF('Indicator Data'!AC155&gt;U$195,0,IF('Indicator Data'!AC155&lt;U$194,10,(U$195-'Indicator Data'!AC155)/(U$195-U$194)*10)),1))</f>
        <v>7.2</v>
      </c>
      <c r="V152" s="97" t="str">
        <f>IF('Indicator Data'!AD155="No data","x",ROUND(IF('Indicator Data'!AD155&gt;V$195,10,IF('Indicator Data'!AD155&lt;V$194,0,10-(V$195-'Indicator Data'!AD155)/(V$195-V$194)*10)),1))</f>
        <v>x</v>
      </c>
      <c r="W152" s="98">
        <f t="shared" si="22"/>
        <v>5</v>
      </c>
      <c r="X152" s="99">
        <f t="shared" si="23"/>
        <v>2.6</v>
      </c>
      <c r="Y152" s="183"/>
    </row>
    <row r="153" spans="1:25" s="4" customFormat="1" x14ac:dyDescent="0.25">
      <c r="A153" s="131" t="s">
        <v>284</v>
      </c>
      <c r="B153" s="51" t="s">
        <v>283</v>
      </c>
      <c r="C153" s="97">
        <f>IF('Indicator Data'!AR156="No data","x",ROUND(IF('Indicator Data'!AR156&gt;C$195,0,IF('Indicator Data'!AR156&lt;C$194,10,(C$195-'Indicator Data'!AR156)/(C$195-C$194)*10)),1))</f>
        <v>3.5</v>
      </c>
      <c r="D153" s="98">
        <f t="shared" si="16"/>
        <v>3.5</v>
      </c>
      <c r="E153" s="97">
        <f>IF('Indicator Data'!AT156="No data","x",ROUND(IF('Indicator Data'!AT156&gt;E$195,0,IF('Indicator Data'!AT156&lt;E$194,10,(E$195-'Indicator Data'!AT156)/(E$195-E$194)*10)),1))</f>
        <v>7</v>
      </c>
      <c r="F153" s="97">
        <f>IF('Indicator Data'!AS156="No data","x",ROUND(IF('Indicator Data'!AS156&gt;F$195,0,IF('Indicator Data'!AS156&lt;F$194,10,(F$195-'Indicator Data'!AS156)/(F$195-F$194)*10)),1))</f>
        <v>7.4</v>
      </c>
      <c r="G153" s="98">
        <f t="shared" si="17"/>
        <v>7.2</v>
      </c>
      <c r="H153" s="99">
        <f t="shared" si="18"/>
        <v>5.4</v>
      </c>
      <c r="I153" s="97">
        <f>IF('Indicator Data'!AV156="No data","x",ROUND(IF('Indicator Data'!AV156^2&gt;I$195,0,IF('Indicator Data'!AV156^2&lt;I$194,10,(I$195-'Indicator Data'!AV156^2)/(I$195-I$194)*10)),1))</f>
        <v>8.4</v>
      </c>
      <c r="J153" s="97">
        <f>IF(OR('Indicator Data'!AU156=0,'Indicator Data'!AU156="No data"),"x",ROUND(IF('Indicator Data'!AU156&gt;J$195,0,IF('Indicator Data'!AU156&lt;J$194,10,(J$195-'Indicator Data'!AU156)/(J$195-J$194)*10)),1))</f>
        <v>8</v>
      </c>
      <c r="K153" s="97">
        <f>IF('Indicator Data'!AW156="No data","x",ROUND(IF('Indicator Data'!AW156&gt;K$195,0,IF('Indicator Data'!AW156&lt;K$194,10,(K$195-'Indicator Data'!AW156)/(K$195-K$194)*10)),1))</f>
        <v>9.8000000000000007</v>
      </c>
      <c r="L153" s="97">
        <f>IF('Indicator Data'!AX156="No data","x",ROUND(IF('Indicator Data'!AX156&gt;L$195,0,IF('Indicator Data'!AX156&lt;L$194,10,(L$195-'Indicator Data'!AX156)/(L$195-L$194)*10)),1))</f>
        <v>5.3</v>
      </c>
      <c r="M153" s="98">
        <f t="shared" si="19"/>
        <v>7.9</v>
      </c>
      <c r="N153" s="148">
        <f>IF('Indicator Data'!AY156="No data","x",'Indicator Data'!AY156/'Indicator Data'!BE156*100)</f>
        <v>20.943870427254957</v>
      </c>
      <c r="O153" s="97">
        <f t="shared" si="20"/>
        <v>8</v>
      </c>
      <c r="P153" s="97">
        <f>IF('Indicator Data'!AZ156="No data","x",ROUND(IF('Indicator Data'!AZ156&gt;P$195,0,IF('Indicator Data'!AZ156&lt;P$194,10,(P$195-'Indicator Data'!AZ156)/(P$195-P$194)*10)),1))</f>
        <v>9.6</v>
      </c>
      <c r="Q153" s="97">
        <f>IF('Indicator Data'!BA156="No data","x",ROUND(IF('Indicator Data'!BA156&gt;Q$195,0,IF('Indicator Data'!BA156&lt;Q$194,10,(Q$195-'Indicator Data'!BA156)/(Q$195-Q$194)*10)),1))</f>
        <v>7.5</v>
      </c>
      <c r="R153" s="98">
        <f t="shared" si="21"/>
        <v>8.4</v>
      </c>
      <c r="S153" s="97">
        <f>IF('Indicator Data'!Y156="No data","x",ROUND(IF('Indicator Data'!Y156&gt;S$195,0,IF('Indicator Data'!Y156&lt;S$194,10,(S$195-'Indicator Data'!Y156)/(S$195-S$194)*10)),1))</f>
        <v>9.9</v>
      </c>
      <c r="T153" s="97">
        <f>IF('Indicator Data'!Z156="No data","x",ROUND(IF('Indicator Data'!Z156&gt;T$195,0,IF('Indicator Data'!Z156&lt;T$194,10,(T$195-'Indicator Data'!Z156)/(T$195-T$194)*10)),1))</f>
        <v>4.0999999999999996</v>
      </c>
      <c r="U153" s="97">
        <f>IF('Indicator Data'!AC156="No data","x",ROUND(IF('Indicator Data'!AC156&gt;U$195,0,IF('Indicator Data'!AC156&lt;U$194,10,(U$195-'Indicator Data'!AC156)/(U$195-U$194)*10)),1))</f>
        <v>9.3000000000000007</v>
      </c>
      <c r="V153" s="97">
        <f>IF('Indicator Data'!AD156="No data","x",ROUND(IF('Indicator Data'!AD156&gt;V$195,10,IF('Indicator Data'!AD156&lt;V$194,0,10-(V$195-'Indicator Data'!AD156)/(V$195-V$194)*10)),1))</f>
        <v>10</v>
      </c>
      <c r="W153" s="98">
        <f t="shared" si="22"/>
        <v>8.3000000000000007</v>
      </c>
      <c r="X153" s="99">
        <f t="shared" si="23"/>
        <v>8.1999999999999993</v>
      </c>
      <c r="Y153" s="183"/>
    </row>
    <row r="154" spans="1:25" s="4" customFormat="1" x14ac:dyDescent="0.25">
      <c r="A154" s="131" t="s">
        <v>286</v>
      </c>
      <c r="B154" s="51" t="s">
        <v>285</v>
      </c>
      <c r="C154" s="97">
        <f>IF('Indicator Data'!AR157="No data","x",ROUND(IF('Indicator Data'!AR157&gt;C$195,0,IF('Indicator Data'!AR157&lt;C$194,10,(C$195-'Indicator Data'!AR157)/(C$195-C$194)*10)),1))</f>
        <v>1.2</v>
      </c>
      <c r="D154" s="98">
        <f t="shared" si="16"/>
        <v>1.2</v>
      </c>
      <c r="E154" s="97">
        <f>IF('Indicator Data'!AT157="No data","x",ROUND(IF('Indicator Data'!AT157&gt;E$195,0,IF('Indicator Data'!AT157&lt;E$194,10,(E$195-'Indicator Data'!AT157)/(E$195-E$194)*10)),1))</f>
        <v>1.6</v>
      </c>
      <c r="F154" s="97">
        <f>IF('Indicator Data'!AS157="No data","x",ROUND(IF('Indicator Data'!AS157&gt;F$195,0,IF('Indicator Data'!AS157&lt;F$194,10,(F$195-'Indicator Data'!AS157)/(F$195-F$194)*10)),1))</f>
        <v>0.6</v>
      </c>
      <c r="G154" s="98">
        <f t="shared" si="17"/>
        <v>1.1000000000000001</v>
      </c>
      <c r="H154" s="99">
        <f t="shared" si="18"/>
        <v>1.2</v>
      </c>
      <c r="I154" s="97">
        <f>IF('Indicator Data'!AV157="No data","x",ROUND(IF('Indicator Data'!AV157^2&gt;I$195,0,IF('Indicator Data'!AV157^2&lt;I$194,10,(I$195-'Indicator Data'!AV157^2)/(I$195-I$194)*10)),1))</f>
        <v>0.6</v>
      </c>
      <c r="J154" s="97">
        <f>IF(OR('Indicator Data'!AU157=0,'Indicator Data'!AU157="No data"),"x",ROUND(IF('Indicator Data'!AU157&gt;J$195,0,IF('Indicator Data'!AU157&lt;J$194,10,(J$195-'Indicator Data'!AU157)/(J$195-J$194)*10)),1))</f>
        <v>0</v>
      </c>
      <c r="K154" s="97">
        <f>IF('Indicator Data'!AW157="No data","x",ROUND(IF('Indicator Data'!AW157&gt;K$195,0,IF('Indicator Data'!AW157&lt;K$194,10,(K$195-'Indicator Data'!AW157)/(K$195-K$194)*10)),1))</f>
        <v>1.8</v>
      </c>
      <c r="L154" s="97">
        <f>IF('Indicator Data'!AX157="No data","x",ROUND(IF('Indicator Data'!AX157&gt;L$195,0,IF('Indicator Data'!AX157&lt;L$194,10,(L$195-'Indicator Data'!AX157)/(L$195-L$194)*10)),1))</f>
        <v>2.7</v>
      </c>
      <c r="M154" s="98">
        <f t="shared" si="19"/>
        <v>1.3</v>
      </c>
      <c r="N154" s="148">
        <f>IF('Indicator Data'!AY157="No data","x",'Indicator Data'!AY157/'Indicator Data'!BE157*100)</f>
        <v>800</v>
      </c>
      <c r="O154" s="97">
        <f t="shared" si="20"/>
        <v>0</v>
      </c>
      <c r="P154" s="97">
        <f>IF('Indicator Data'!AZ157="No data","x",ROUND(IF('Indicator Data'!AZ157&gt;P$195,0,IF('Indicator Data'!AZ157&lt;P$194,10,(P$195-'Indicator Data'!AZ157)/(P$195-P$194)*10)),1))</f>
        <v>0</v>
      </c>
      <c r="Q154" s="97">
        <f>IF('Indicator Data'!BA157="No data","x",ROUND(IF('Indicator Data'!BA157&gt;Q$195,0,IF('Indicator Data'!BA157&lt;Q$194,10,(Q$195-'Indicator Data'!BA157)/(Q$195-Q$194)*10)),1))</f>
        <v>0</v>
      </c>
      <c r="R154" s="98">
        <f t="shared" si="21"/>
        <v>0</v>
      </c>
      <c r="S154" s="97">
        <f>IF('Indicator Data'!Y157="No data","x",ROUND(IF('Indicator Data'!Y157&gt;S$195,0,IF('Indicator Data'!Y157&lt;S$194,10,(S$195-'Indicator Data'!Y157)/(S$195-S$194)*10)),1))</f>
        <v>4.3</v>
      </c>
      <c r="T154" s="97">
        <f>IF('Indicator Data'!Z157="No data","x",ROUND(IF('Indicator Data'!Z157&gt;T$195,0,IF('Indicator Data'!Z157&lt;T$194,10,(T$195-'Indicator Data'!Z157)/(T$195-T$194)*10)),1))</f>
        <v>1</v>
      </c>
      <c r="U154" s="97">
        <f>IF('Indicator Data'!AC157="No data","x",ROUND(IF('Indicator Data'!AC157&gt;U$195,0,IF('Indicator Data'!AC157&lt;U$194,10,(U$195-'Indicator Data'!AC157)/(U$195-U$194)*10)),1))</f>
        <v>0</v>
      </c>
      <c r="V154" s="97">
        <f>IF('Indicator Data'!AD157="No data","x",ROUND(IF('Indicator Data'!AD157&gt;V$195,10,IF('Indicator Data'!AD157&lt;V$194,0,10-(V$195-'Indicator Data'!AD157)/(V$195-V$194)*10)),1))</f>
        <v>0.1</v>
      </c>
      <c r="W154" s="98">
        <f t="shared" si="22"/>
        <v>1.4</v>
      </c>
      <c r="X154" s="99">
        <f t="shared" si="23"/>
        <v>0.9</v>
      </c>
      <c r="Y154" s="183"/>
    </row>
    <row r="155" spans="1:25" s="4" customFormat="1" x14ac:dyDescent="0.25">
      <c r="A155" s="131" t="s">
        <v>288</v>
      </c>
      <c r="B155" s="51" t="s">
        <v>287</v>
      </c>
      <c r="C155" s="97">
        <f>IF('Indicator Data'!AR158="No data","x",ROUND(IF('Indicator Data'!AR158&gt;C$195,0,IF('Indicator Data'!AR158&lt;C$194,10,(C$195-'Indicator Data'!AR158)/(C$195-C$194)*10)),1))</f>
        <v>3.4</v>
      </c>
      <c r="D155" s="98">
        <f t="shared" si="16"/>
        <v>3.4</v>
      </c>
      <c r="E155" s="97">
        <f>IF('Indicator Data'!AT158="No data","x",ROUND(IF('Indicator Data'!AT158&gt;E$195,0,IF('Indicator Data'!AT158&lt;E$194,10,(E$195-'Indicator Data'!AT158)/(E$195-E$194)*10)),1))</f>
        <v>5</v>
      </c>
      <c r="F155" s="97">
        <f>IF('Indicator Data'!AS158="No data","x",ROUND(IF('Indicator Data'!AS158&gt;F$195,0,IF('Indicator Data'!AS158&lt;F$194,10,(F$195-'Indicator Data'!AS158)/(F$195-F$194)*10)),1))</f>
        <v>3.2</v>
      </c>
      <c r="G155" s="98">
        <f t="shared" si="17"/>
        <v>4.0999999999999996</v>
      </c>
      <c r="H155" s="99">
        <f t="shared" si="18"/>
        <v>3.8</v>
      </c>
      <c r="I155" s="97" t="str">
        <f>IF('Indicator Data'!AV158="No data","x",ROUND(IF('Indicator Data'!AV158^2&gt;I$195,0,IF('Indicator Data'!AV158^2&lt;I$194,10,(I$195-'Indicator Data'!AV158^2)/(I$195-I$194)*10)),1))</f>
        <v>x</v>
      </c>
      <c r="J155" s="97">
        <f>IF(OR('Indicator Data'!AU158=0,'Indicator Data'!AU158="No data"),"x",ROUND(IF('Indicator Data'!AU158&gt;J$195,0,IF('Indicator Data'!AU158&lt;J$194,10,(J$195-'Indicator Data'!AU158)/(J$195-J$194)*10)),1))</f>
        <v>0</v>
      </c>
      <c r="K155" s="97">
        <f>IF('Indicator Data'!AW158="No data","x",ROUND(IF('Indicator Data'!AW158&gt;K$195,0,IF('Indicator Data'!AW158&lt;K$194,10,(K$195-'Indicator Data'!AW158)/(K$195-K$194)*10)),1))</f>
        <v>1.5</v>
      </c>
      <c r="L155" s="97">
        <f>IF('Indicator Data'!AX158="No data","x",ROUND(IF('Indicator Data'!AX158&gt;L$195,0,IF('Indicator Data'!AX158&lt;L$194,10,(L$195-'Indicator Data'!AX158)/(L$195-L$194)*10)),1))</f>
        <v>3.7</v>
      </c>
      <c r="M155" s="98">
        <f t="shared" si="19"/>
        <v>1.7</v>
      </c>
      <c r="N155" s="148">
        <f>IF('Indicator Data'!AY158="No data","x",'Indicator Data'!AY158/'Indicator Data'!BE158*100)</f>
        <v>174.67975378472801</v>
      </c>
      <c r="O155" s="97">
        <f t="shared" si="20"/>
        <v>0</v>
      </c>
      <c r="P155" s="97">
        <f>IF('Indicator Data'!AZ158="No data","x",ROUND(IF('Indicator Data'!AZ158&gt;P$195,0,IF('Indicator Data'!AZ158&lt;P$194,10,(P$195-'Indicator Data'!AZ158)/(P$195-P$194)*10)),1))</f>
        <v>0.1</v>
      </c>
      <c r="Q155" s="97">
        <f>IF('Indicator Data'!BA158="No data","x",ROUND(IF('Indicator Data'!BA158&gt;Q$195,0,IF('Indicator Data'!BA158&lt;Q$194,10,(Q$195-'Indicator Data'!BA158)/(Q$195-Q$194)*10)),1))</f>
        <v>0</v>
      </c>
      <c r="R155" s="98">
        <f t="shared" si="21"/>
        <v>0</v>
      </c>
      <c r="S155" s="97">
        <f>IF('Indicator Data'!Y158="No data","x",ROUND(IF('Indicator Data'!Y158&gt;S$195,0,IF('Indicator Data'!Y158&lt;S$194,10,(S$195-'Indicator Data'!Y158)/(S$195-S$194)*10)),1))</f>
        <v>1.7</v>
      </c>
      <c r="T155" s="97">
        <f>IF('Indicator Data'!Z158="No data","x",ROUND(IF('Indicator Data'!Z158&gt;T$195,0,IF('Indicator Data'!Z158&lt;T$194,10,(T$195-'Indicator Data'!Z158)/(T$195-T$194)*10)),1))</f>
        <v>1</v>
      </c>
      <c r="U155" s="97">
        <f>IF('Indicator Data'!AC158="No data","x",ROUND(IF('Indicator Data'!AC158&gt;U$195,0,IF('Indicator Data'!AC158&lt;U$194,10,(U$195-'Indicator Data'!AC158)/(U$195-U$194)*10)),1))</f>
        <v>3.2</v>
      </c>
      <c r="V155" s="97">
        <f>IF('Indicator Data'!AD158="No data","x",ROUND(IF('Indicator Data'!AD158&gt;V$195,10,IF('Indicator Data'!AD158&lt;V$194,0,10-(V$195-'Indicator Data'!AD158)/(V$195-V$194)*10)),1))</f>
        <v>0.1</v>
      </c>
      <c r="W155" s="98">
        <f t="shared" si="22"/>
        <v>1.5</v>
      </c>
      <c r="X155" s="99">
        <f t="shared" si="23"/>
        <v>1.1000000000000001</v>
      </c>
      <c r="Y155" s="183"/>
    </row>
    <row r="156" spans="1:25" s="4" customFormat="1" x14ac:dyDescent="0.25">
      <c r="A156" s="131" t="s">
        <v>290</v>
      </c>
      <c r="B156" s="51" t="s">
        <v>289</v>
      </c>
      <c r="C156" s="97">
        <f>IF('Indicator Data'!AR159="No data","x",ROUND(IF('Indicator Data'!AR159&gt;C$195,0,IF('Indicator Data'!AR159&lt;C$194,10,(C$195-'Indicator Data'!AR159)/(C$195-C$194)*10)),1))</f>
        <v>0.9</v>
      </c>
      <c r="D156" s="98">
        <f t="shared" si="16"/>
        <v>0.9</v>
      </c>
      <c r="E156" s="97">
        <f>IF('Indicator Data'!AT159="No data","x",ROUND(IF('Indicator Data'!AT159&gt;E$195,0,IF('Indicator Data'!AT159&lt;E$194,10,(E$195-'Indicator Data'!AT159)/(E$195-E$194)*10)),1))</f>
        <v>3.9</v>
      </c>
      <c r="F156" s="97">
        <f>IF('Indicator Data'!AS159="No data","x",ROUND(IF('Indicator Data'!AS159&gt;F$195,0,IF('Indicator Data'!AS159&lt;F$194,10,(F$195-'Indicator Data'!AS159)/(F$195-F$194)*10)),1))</f>
        <v>2.8</v>
      </c>
      <c r="G156" s="98">
        <f t="shared" si="17"/>
        <v>3.4</v>
      </c>
      <c r="H156" s="99">
        <f t="shared" si="18"/>
        <v>2.2000000000000002</v>
      </c>
      <c r="I156" s="97">
        <f>IF('Indicator Data'!AV159="No data","x",ROUND(IF('Indicator Data'!AV159^2&gt;I$195,0,IF('Indicator Data'!AV159^2&lt;I$194,10,(I$195-'Indicator Data'!AV159^2)/(I$195-I$194)*10)),1))</f>
        <v>0.1</v>
      </c>
      <c r="J156" s="97">
        <f>IF(OR('Indicator Data'!AU159=0,'Indicator Data'!AU159="No data"),"x",ROUND(IF('Indicator Data'!AU159&gt;J$195,0,IF('Indicator Data'!AU159&lt;J$194,10,(J$195-'Indicator Data'!AU159)/(J$195-J$194)*10)),1))</f>
        <v>0</v>
      </c>
      <c r="K156" s="97">
        <f>IF('Indicator Data'!AW159="No data","x",ROUND(IF('Indicator Data'!AW159&gt;K$195,0,IF('Indicator Data'!AW159&lt;K$194,10,(K$195-'Indicator Data'!AW159)/(K$195-K$194)*10)),1))</f>
        <v>2.7</v>
      </c>
      <c r="L156" s="97">
        <f>IF('Indicator Data'!AX159="No data","x",ROUND(IF('Indicator Data'!AX159&gt;L$195,0,IF('Indicator Data'!AX159&lt;L$194,10,(L$195-'Indicator Data'!AX159)/(L$195-L$194)*10)),1))</f>
        <v>4.4000000000000004</v>
      </c>
      <c r="M156" s="98">
        <f t="shared" si="19"/>
        <v>1.8</v>
      </c>
      <c r="N156" s="148">
        <f>IF('Indicator Data'!AY159="No data","x",'Indicator Data'!AY159/'Indicator Data'!BE159*100)</f>
        <v>178.74875868917576</v>
      </c>
      <c r="O156" s="97">
        <f t="shared" si="20"/>
        <v>0</v>
      </c>
      <c r="P156" s="97">
        <f>IF('Indicator Data'!AZ159="No data","x",ROUND(IF('Indicator Data'!AZ159&gt;P$195,0,IF('Indicator Data'!AZ159&lt;P$194,10,(P$195-'Indicator Data'!AZ159)/(P$195-P$194)*10)),1))</f>
        <v>0.1</v>
      </c>
      <c r="Q156" s="97">
        <f>IF('Indicator Data'!BA159="No data","x",ROUND(IF('Indicator Data'!BA159&gt;Q$195,0,IF('Indicator Data'!BA159&lt;Q$194,10,(Q$195-'Indicator Data'!BA159)/(Q$195-Q$194)*10)),1))</f>
        <v>0.1</v>
      </c>
      <c r="R156" s="98">
        <f t="shared" si="21"/>
        <v>0.1</v>
      </c>
      <c r="S156" s="97">
        <f>IF('Indicator Data'!Y159="No data","x",ROUND(IF('Indicator Data'!Y159&gt;S$195,0,IF('Indicator Data'!Y159&lt;S$194,10,(S$195-'Indicator Data'!Y159)/(S$195-S$194)*10)),1))</f>
        <v>3.7</v>
      </c>
      <c r="T156" s="97">
        <f>IF('Indicator Data'!Z159="No data","x",ROUND(IF('Indicator Data'!Z159&gt;T$195,0,IF('Indicator Data'!Z159&lt;T$194,10,(T$195-'Indicator Data'!Z159)/(T$195-T$194)*10)),1))</f>
        <v>1.8</v>
      </c>
      <c r="U156" s="97">
        <f>IF('Indicator Data'!AC159="No data","x",ROUND(IF('Indicator Data'!AC159&gt;U$195,0,IF('Indicator Data'!AC159&lt;U$194,10,(U$195-'Indicator Data'!AC159)/(U$195-U$194)*10)),1))</f>
        <v>0.9</v>
      </c>
      <c r="V156" s="97">
        <f>IF('Indicator Data'!AD159="No data","x",ROUND(IF('Indicator Data'!AD159&gt;V$195,10,IF('Indicator Data'!AD159&lt;V$194,0,10-(V$195-'Indicator Data'!AD159)/(V$195-V$194)*10)),1))</f>
        <v>0.1</v>
      </c>
      <c r="W156" s="98">
        <f t="shared" si="22"/>
        <v>1.6</v>
      </c>
      <c r="X156" s="99">
        <f t="shared" si="23"/>
        <v>1.2</v>
      </c>
      <c r="Y156" s="183"/>
    </row>
    <row r="157" spans="1:25" s="4" customFormat="1" x14ac:dyDescent="0.25">
      <c r="A157" s="131" t="s">
        <v>292</v>
      </c>
      <c r="B157" s="51" t="s">
        <v>291</v>
      </c>
      <c r="C157" s="97">
        <f>IF('Indicator Data'!AR160="No data","x",ROUND(IF('Indicator Data'!AR160&gt;C$195,0,IF('Indicator Data'!AR160&lt;C$194,10,(C$195-'Indicator Data'!AR160)/(C$195-C$194)*10)),1))</f>
        <v>6.6</v>
      </c>
      <c r="D157" s="98">
        <f t="shared" si="16"/>
        <v>6.6</v>
      </c>
      <c r="E157" s="97">
        <f>IF('Indicator Data'!AT160="No data","x",ROUND(IF('Indicator Data'!AT160&gt;E$195,0,IF('Indicator Data'!AT160&lt;E$194,10,(E$195-'Indicator Data'!AT160)/(E$195-E$194)*10)),1))</f>
        <v>6.1</v>
      </c>
      <c r="F157" s="97">
        <f>IF('Indicator Data'!AS160="No data","x",ROUND(IF('Indicator Data'!AS160&gt;F$195,0,IF('Indicator Data'!AS160&lt;F$194,10,(F$195-'Indicator Data'!AS160)/(F$195-F$194)*10)),1))</f>
        <v>7</v>
      </c>
      <c r="G157" s="98">
        <f t="shared" si="17"/>
        <v>6.6</v>
      </c>
      <c r="H157" s="99">
        <f t="shared" si="18"/>
        <v>6.6</v>
      </c>
      <c r="I157" s="97" t="str">
        <f>IF('Indicator Data'!AV160="No data","x",ROUND(IF('Indicator Data'!AV160^2&gt;I$195,0,IF('Indicator Data'!AV160^2&lt;I$194,10,(I$195-'Indicator Data'!AV160^2)/(I$195-I$194)*10)),1))</f>
        <v>x</v>
      </c>
      <c r="J157" s="97">
        <f>IF(OR('Indicator Data'!AU160=0,'Indicator Data'!AU160="No data"),"x",ROUND(IF('Indicator Data'!AU160&gt;J$195,0,IF('Indicator Data'!AU160&lt;J$194,10,(J$195-'Indicator Data'!AU160)/(J$195-J$194)*10)),1))</f>
        <v>5.2</v>
      </c>
      <c r="K157" s="97">
        <f>IF('Indicator Data'!AW160="No data","x",ROUND(IF('Indicator Data'!AW160&gt;K$195,0,IF('Indicator Data'!AW160&lt;K$194,10,(K$195-'Indicator Data'!AW160)/(K$195-K$194)*10)),1))</f>
        <v>9</v>
      </c>
      <c r="L157" s="97">
        <f>IF('Indicator Data'!AX160="No data","x",ROUND(IF('Indicator Data'!AX160&gt;L$195,0,IF('Indicator Data'!AX160&lt;L$194,10,(L$195-'Indicator Data'!AX160)/(L$195-L$194)*10)),1))</f>
        <v>6.7</v>
      </c>
      <c r="M157" s="98">
        <f t="shared" si="19"/>
        <v>7</v>
      </c>
      <c r="N157" s="148">
        <f>IF('Indicator Data'!AY160="No data","x",'Indicator Data'!AY160/'Indicator Data'!BE160*100)</f>
        <v>3.5727045373347623</v>
      </c>
      <c r="O157" s="97">
        <f t="shared" si="20"/>
        <v>9.6999999999999993</v>
      </c>
      <c r="P157" s="97">
        <f>IF('Indicator Data'!AZ160="No data","x",ROUND(IF('Indicator Data'!AZ160&gt;P$195,0,IF('Indicator Data'!AZ160&lt;P$194,10,(P$195-'Indicator Data'!AZ160)/(P$195-P$194)*10)),1))</f>
        <v>7.8</v>
      </c>
      <c r="Q157" s="97">
        <f>IF('Indicator Data'!BA160="No data","x",ROUND(IF('Indicator Data'!BA160&gt;Q$195,0,IF('Indicator Data'!BA160&lt;Q$194,10,(Q$195-'Indicator Data'!BA160)/(Q$195-Q$194)*10)),1))</f>
        <v>3.8</v>
      </c>
      <c r="R157" s="98">
        <f t="shared" si="21"/>
        <v>7.1</v>
      </c>
      <c r="S157" s="97">
        <f>IF('Indicator Data'!Y160="No data","x",ROUND(IF('Indicator Data'!Y160&gt;S$195,0,IF('Indicator Data'!Y160&lt;S$194,10,(S$195-'Indicator Data'!Y160)/(S$195-S$194)*10)),1))</f>
        <v>9.4</v>
      </c>
      <c r="T157" s="97">
        <f>IF('Indicator Data'!Z160="No data","x",ROUND(IF('Indicator Data'!Z160&gt;T$195,0,IF('Indicator Data'!Z160&lt;T$194,10,(T$195-'Indicator Data'!Z160)/(T$195-T$194)*10)),1))</f>
        <v>0</v>
      </c>
      <c r="U157" s="97">
        <f>IF('Indicator Data'!AC160="No data","x",ROUND(IF('Indicator Data'!AC160&gt;U$195,0,IF('Indicator Data'!AC160&lt;U$194,10,(U$195-'Indicator Data'!AC160)/(U$195-U$194)*10)),1))</f>
        <v>9.6</v>
      </c>
      <c r="V157" s="97">
        <f>IF('Indicator Data'!AD160="No data","x",ROUND(IF('Indicator Data'!AD160&gt;V$195,10,IF('Indicator Data'!AD160&lt;V$194,0,10-(V$195-'Indicator Data'!AD160)/(V$195-V$194)*10)),1))</f>
        <v>1.3</v>
      </c>
      <c r="W157" s="98">
        <f t="shared" si="22"/>
        <v>5.0999999999999996</v>
      </c>
      <c r="X157" s="99">
        <f t="shared" si="23"/>
        <v>6.4</v>
      </c>
      <c r="Y157" s="183"/>
    </row>
    <row r="158" spans="1:25" s="4" customFormat="1" x14ac:dyDescent="0.25">
      <c r="A158" s="131" t="s">
        <v>294</v>
      </c>
      <c r="B158" s="51" t="s">
        <v>293</v>
      </c>
      <c r="C158" s="97" t="str">
        <f>IF('Indicator Data'!AR161="No data","x",ROUND(IF('Indicator Data'!AR161&gt;C$195,0,IF('Indicator Data'!AR161&lt;C$194,10,(C$195-'Indicator Data'!AR161)/(C$195-C$194)*10)),1))</f>
        <v>x</v>
      </c>
      <c r="D158" s="98" t="str">
        <f t="shared" si="16"/>
        <v>x</v>
      </c>
      <c r="E158" s="97">
        <f>IF('Indicator Data'!AT161="No data","x",ROUND(IF('Indicator Data'!AT161&gt;E$195,0,IF('Indicator Data'!AT161&lt;E$194,10,(E$195-'Indicator Data'!AT161)/(E$195-E$194)*10)),1))</f>
        <v>9.1</v>
      </c>
      <c r="F158" s="97">
        <f>IF('Indicator Data'!AS161="No data","x",ROUND(IF('Indicator Data'!AS161&gt;F$195,0,IF('Indicator Data'!AS161&lt;F$194,10,(F$195-'Indicator Data'!AS161)/(F$195-F$194)*10)),1))</f>
        <v>9.4</v>
      </c>
      <c r="G158" s="98">
        <f t="shared" si="17"/>
        <v>9.3000000000000007</v>
      </c>
      <c r="H158" s="99">
        <f t="shared" si="18"/>
        <v>9.3000000000000007</v>
      </c>
      <c r="I158" s="97" t="str">
        <f>IF('Indicator Data'!AV161="No data","x",ROUND(IF('Indicator Data'!AV161^2&gt;I$195,0,IF('Indicator Data'!AV161^2&lt;I$194,10,(I$195-'Indicator Data'!AV161^2)/(I$195-I$194)*10)),1))</f>
        <v>x</v>
      </c>
      <c r="J158" s="97">
        <f>IF(OR('Indicator Data'!AU161=0,'Indicator Data'!AU161="No data"),"x",ROUND(IF('Indicator Data'!AU161&gt;J$195,0,IF('Indicator Data'!AU161&lt;J$194,10,(J$195-'Indicator Data'!AU161)/(J$195-J$194)*10)),1))</f>
        <v>7</v>
      </c>
      <c r="K158" s="97">
        <f>IF('Indicator Data'!AW161="No data","x",ROUND(IF('Indicator Data'!AW161&gt;K$195,0,IF('Indicator Data'!AW161&lt;K$194,10,(K$195-'Indicator Data'!AW161)/(K$195-K$194)*10)),1))</f>
        <v>9.8000000000000007</v>
      </c>
      <c r="L158" s="97">
        <f>IF('Indicator Data'!AX161="No data","x",ROUND(IF('Indicator Data'!AX161&gt;L$195,0,IF('Indicator Data'!AX161&lt;L$194,10,(L$195-'Indicator Data'!AX161)/(L$195-L$194)*10)),1))</f>
        <v>7.3</v>
      </c>
      <c r="M158" s="98">
        <f t="shared" si="19"/>
        <v>8</v>
      </c>
      <c r="N158" s="148">
        <f>IF('Indicator Data'!AY161="No data","x",'Indicator Data'!AY161/'Indicator Data'!BE161*100)</f>
        <v>30.28660694360315</v>
      </c>
      <c r="O158" s="97">
        <f t="shared" si="20"/>
        <v>7</v>
      </c>
      <c r="P158" s="97">
        <f>IF('Indicator Data'!AZ161="No data","x",ROUND(IF('Indicator Data'!AZ161&gt;P$195,0,IF('Indicator Data'!AZ161&lt;P$194,10,(P$195-'Indicator Data'!AZ161)/(P$195-P$194)*10)),1))</f>
        <v>8.5</v>
      </c>
      <c r="Q158" s="97">
        <f>IF('Indicator Data'!BA161="No data","x",ROUND(IF('Indicator Data'!BA161&gt;Q$195,0,IF('Indicator Data'!BA161&lt;Q$194,10,(Q$195-'Indicator Data'!BA161)/(Q$195-Q$194)*10)),1))</f>
        <v>10</v>
      </c>
      <c r="R158" s="98">
        <f t="shared" si="21"/>
        <v>8.5</v>
      </c>
      <c r="S158" s="97">
        <f>IF('Indicator Data'!Y161="No data","x",ROUND(IF('Indicator Data'!Y161&gt;S$195,0,IF('Indicator Data'!Y161&lt;S$194,10,(S$195-'Indicator Data'!Y161)/(S$195-S$194)*10)),1))</f>
        <v>9.9</v>
      </c>
      <c r="T158" s="97">
        <f>IF('Indicator Data'!Z161="No data","x",ROUND(IF('Indicator Data'!Z161&gt;T$195,0,IF('Indicator Data'!Z161&lt;T$194,10,(T$195-'Indicator Data'!Z161)/(T$195-T$194)*10)),1))</f>
        <v>10</v>
      </c>
      <c r="U158" s="97" t="str">
        <f>IF('Indicator Data'!AC161="No data","x",ROUND(IF('Indicator Data'!AC161&gt;U$195,0,IF('Indicator Data'!AC161&lt;U$194,10,(U$195-'Indicator Data'!AC161)/(U$195-U$194)*10)),1))</f>
        <v>x</v>
      </c>
      <c r="V158" s="97">
        <f>IF('Indicator Data'!AD161="No data","x",ROUND(IF('Indicator Data'!AD161&gt;V$195,10,IF('Indicator Data'!AD161&lt;V$194,0,10-(V$195-'Indicator Data'!AD161)/(V$195-V$194)*10)),1))</f>
        <v>8.1</v>
      </c>
      <c r="W158" s="98">
        <f t="shared" si="22"/>
        <v>9.3000000000000007</v>
      </c>
      <c r="X158" s="99">
        <f t="shared" si="23"/>
        <v>8.6</v>
      </c>
      <c r="Y158" s="183"/>
    </row>
    <row r="159" spans="1:25" s="4" customFormat="1" x14ac:dyDescent="0.25">
      <c r="A159" s="131" t="s">
        <v>296</v>
      </c>
      <c r="B159" s="51" t="s">
        <v>295</v>
      </c>
      <c r="C159" s="97">
        <f>IF('Indicator Data'!AR162="No data","x",ROUND(IF('Indicator Data'!AR162&gt;C$195,0,IF('Indicator Data'!AR162&lt;C$194,10,(C$195-'Indicator Data'!AR162)/(C$195-C$194)*10)),1))</f>
        <v>3.9</v>
      </c>
      <c r="D159" s="98">
        <f t="shared" si="16"/>
        <v>3.9</v>
      </c>
      <c r="E159" s="97">
        <f>IF('Indicator Data'!AT162="No data","x",ROUND(IF('Indicator Data'!AT162&gt;E$195,0,IF('Indicator Data'!AT162&lt;E$194,10,(E$195-'Indicator Data'!AT162)/(E$195-E$194)*10)),1))</f>
        <v>5.7</v>
      </c>
      <c r="F159" s="97">
        <f>IF('Indicator Data'!AS162="No data","x",ROUND(IF('Indicator Data'!AS162&gt;F$195,0,IF('Indicator Data'!AS162&lt;F$194,10,(F$195-'Indicator Data'!AS162)/(F$195-F$194)*10)),1))</f>
        <v>4.5</v>
      </c>
      <c r="G159" s="98">
        <f t="shared" si="17"/>
        <v>5.0999999999999996</v>
      </c>
      <c r="H159" s="99">
        <f t="shared" si="18"/>
        <v>4.5</v>
      </c>
      <c r="I159" s="97">
        <f>IF('Indicator Data'!AV162="No data","x",ROUND(IF('Indicator Data'!AV162^2&gt;I$195,0,IF('Indicator Data'!AV162^2&lt;I$194,10,(I$195-'Indicator Data'!AV162^2)/(I$195-I$194)*10)),1))</f>
        <v>1.2</v>
      </c>
      <c r="J159" s="97">
        <f>IF(OR('Indicator Data'!AU162=0,'Indicator Data'!AU162="No data"),"x",ROUND(IF('Indicator Data'!AU162&gt;J$195,0,IF('Indicator Data'!AU162&lt;J$194,10,(J$195-'Indicator Data'!AU162)/(J$195-J$194)*10)),1))</f>
        <v>1.6</v>
      </c>
      <c r="K159" s="97">
        <f>IF('Indicator Data'!AW162="No data","x",ROUND(IF('Indicator Data'!AW162&gt;K$195,0,IF('Indicator Data'!AW162&lt;K$194,10,(K$195-'Indicator Data'!AW162)/(K$195-K$194)*10)),1))</f>
        <v>4.8</v>
      </c>
      <c r="L159" s="97">
        <f>IF('Indicator Data'!AX162="No data","x",ROUND(IF('Indicator Data'!AX162&gt;L$195,0,IF('Indicator Data'!AX162&lt;L$194,10,(L$195-'Indicator Data'!AX162)/(L$195-L$194)*10)),1))</f>
        <v>3</v>
      </c>
      <c r="M159" s="98">
        <f t="shared" si="19"/>
        <v>2.7</v>
      </c>
      <c r="N159" s="148">
        <f>IF('Indicator Data'!AY162="No data","x",'Indicator Data'!AY162/'Indicator Data'!BE162*100)</f>
        <v>24.73023436018762</v>
      </c>
      <c r="O159" s="97">
        <f t="shared" si="20"/>
        <v>7.6</v>
      </c>
      <c r="P159" s="97">
        <f>IF('Indicator Data'!AZ162="No data","x",ROUND(IF('Indicator Data'!AZ162&gt;P$195,0,IF('Indicator Data'!AZ162&lt;P$194,10,(P$195-'Indicator Data'!AZ162)/(P$195-P$194)*10)),1))</f>
        <v>3.7</v>
      </c>
      <c r="Q159" s="97">
        <f>IF('Indicator Data'!BA162="No data","x",ROUND(IF('Indicator Data'!BA162&gt;Q$195,0,IF('Indicator Data'!BA162&lt;Q$194,10,(Q$195-'Indicator Data'!BA162)/(Q$195-Q$194)*10)),1))</f>
        <v>1.4</v>
      </c>
      <c r="R159" s="98">
        <f t="shared" si="21"/>
        <v>4.2</v>
      </c>
      <c r="S159" s="97">
        <f>IF('Indicator Data'!Y162="No data","x",ROUND(IF('Indicator Data'!Y162&gt;S$195,0,IF('Indicator Data'!Y162&lt;S$194,10,(S$195-'Indicator Data'!Y162)/(S$195-S$194)*10)),1))</f>
        <v>8</v>
      </c>
      <c r="T159" s="97">
        <f>IF('Indicator Data'!Z162="No data","x",ROUND(IF('Indicator Data'!Z162&gt;T$195,0,IF('Indicator Data'!Z162&lt;T$194,10,(T$195-'Indicator Data'!Z162)/(T$195-T$194)*10)),1))</f>
        <v>6.2</v>
      </c>
      <c r="U159" s="97">
        <f>IF('Indicator Data'!AC162="No data","x",ROUND(IF('Indicator Data'!AC162&gt;U$195,0,IF('Indicator Data'!AC162&lt;U$194,10,(U$195-'Indicator Data'!AC162)/(U$195-U$194)*10)),1))</f>
        <v>6.5</v>
      </c>
      <c r="V159" s="97">
        <f>IF('Indicator Data'!AD162="No data","x",ROUND(IF('Indicator Data'!AD162&gt;V$195,10,IF('Indicator Data'!AD162&lt;V$194,0,10-(V$195-'Indicator Data'!AD162)/(V$195-V$194)*10)),1))</f>
        <v>1.5</v>
      </c>
      <c r="W159" s="98">
        <f t="shared" si="22"/>
        <v>5.6</v>
      </c>
      <c r="X159" s="99">
        <f t="shared" si="23"/>
        <v>4.2</v>
      </c>
      <c r="Y159" s="183"/>
    </row>
    <row r="160" spans="1:25" s="4" customFormat="1" x14ac:dyDescent="0.25">
      <c r="A160" s="131" t="s">
        <v>299</v>
      </c>
      <c r="B160" s="51" t="s">
        <v>298</v>
      </c>
      <c r="C160" s="97" t="str">
        <f>IF('Indicator Data'!AR163="No data","x",ROUND(IF('Indicator Data'!AR163&gt;C$195,0,IF('Indicator Data'!AR163&lt;C$194,10,(C$195-'Indicator Data'!AR163)/(C$195-C$194)*10)),1))</f>
        <v>x</v>
      </c>
      <c r="D160" s="98" t="str">
        <f t="shared" si="16"/>
        <v>x</v>
      </c>
      <c r="E160" s="97">
        <f>IF('Indicator Data'!AT163="No data","x",ROUND(IF('Indicator Data'!AT163&gt;E$195,0,IF('Indicator Data'!AT163&lt;E$194,10,(E$195-'Indicator Data'!AT163)/(E$195-E$194)*10)),1))</f>
        <v>8.8000000000000007</v>
      </c>
      <c r="F160" s="97">
        <f>IF('Indicator Data'!AS163="No data","x",ROUND(IF('Indicator Data'!AS163&gt;F$195,0,IF('Indicator Data'!AS163&lt;F$194,10,(F$195-'Indicator Data'!AS163)/(F$195-F$194)*10)),1))</f>
        <v>9.5</v>
      </c>
      <c r="G160" s="98">
        <f t="shared" si="17"/>
        <v>9.1999999999999993</v>
      </c>
      <c r="H160" s="99">
        <f t="shared" si="18"/>
        <v>9.1999999999999993</v>
      </c>
      <c r="I160" s="97">
        <f>IF('Indicator Data'!AV163="No data","x",ROUND(IF('Indicator Data'!AV163^2&gt;I$195,0,IF('Indicator Data'!AV163^2&lt;I$194,10,(I$195-'Indicator Data'!AV163^2)/(I$195-I$194)*10)),1))</f>
        <v>9.9</v>
      </c>
      <c r="J160" s="97">
        <f>IF(OR('Indicator Data'!AU163=0,'Indicator Data'!AU163="No data"),"x",ROUND(IF('Indicator Data'!AU163&gt;J$195,0,IF('Indicator Data'!AU163&lt;J$194,10,(J$195-'Indicator Data'!AU163)/(J$195-J$194)*10)),1))</f>
        <v>9.1</v>
      </c>
      <c r="K160" s="97">
        <f>IF('Indicator Data'!AW163="No data","x",ROUND(IF('Indicator Data'!AW163&gt;K$195,0,IF('Indicator Data'!AW163&lt;K$194,10,(K$195-'Indicator Data'!AW163)/(K$195-K$194)*10)),1))</f>
        <v>8.1999999999999993</v>
      </c>
      <c r="L160" s="97">
        <f>IF('Indicator Data'!AX163="No data","x",ROUND(IF('Indicator Data'!AX163&gt;L$195,0,IF('Indicator Data'!AX163&lt;L$194,10,(L$195-'Indicator Data'!AX163)/(L$195-L$194)*10)),1))</f>
        <v>9.1999999999999993</v>
      </c>
      <c r="M160" s="98">
        <f t="shared" si="19"/>
        <v>9.1</v>
      </c>
      <c r="N160" s="148">
        <f>IF('Indicator Data'!AY163="No data","x",'Indicator Data'!AY163/'Indicator Data'!BE163*100)</f>
        <v>6.052808425509328</v>
      </c>
      <c r="O160" s="97">
        <f t="shared" si="20"/>
        <v>9.5</v>
      </c>
      <c r="P160" s="97">
        <f>IF('Indicator Data'!AZ163="No data","x",ROUND(IF('Indicator Data'!AZ163&gt;P$195,0,IF('Indicator Data'!AZ163&lt;P$194,10,(P$195-'Indicator Data'!AZ163)/(P$195-P$194)*10)),1))</f>
        <v>10</v>
      </c>
      <c r="Q160" s="97">
        <f>IF('Indicator Data'!BA163="No data","x",ROUND(IF('Indicator Data'!BA163&gt;Q$195,0,IF('Indicator Data'!BA163&lt;Q$194,10,(Q$195-'Indicator Data'!BA163)/(Q$195-Q$194)*10)),1))</f>
        <v>8.3000000000000007</v>
      </c>
      <c r="R160" s="98">
        <f t="shared" si="21"/>
        <v>9.3000000000000007</v>
      </c>
      <c r="S160" s="97" t="str">
        <f>IF('Indicator Data'!Y163="No data","x",ROUND(IF('Indicator Data'!Y163&gt;S$195,0,IF('Indicator Data'!Y163&lt;S$194,10,(S$195-'Indicator Data'!Y163)/(S$195-S$194)*10)),1))</f>
        <v>x</v>
      </c>
      <c r="T160" s="97">
        <f>IF('Indicator Data'!Z163="No data","x",ROUND(IF('Indicator Data'!Z163&gt;T$195,0,IF('Indicator Data'!Z163&lt;T$194,10,(T$195-'Indicator Data'!Z163)/(T$195-T$194)*10)),1))</f>
        <v>10</v>
      </c>
      <c r="U160" s="97">
        <f>IF('Indicator Data'!AC163="No data","x",ROUND(IF('Indicator Data'!AC163&gt;U$195,0,IF('Indicator Data'!AC163&lt;U$194,10,(U$195-'Indicator Data'!AC163)/(U$195-U$194)*10)),1))</f>
        <v>9.9</v>
      </c>
      <c r="V160" s="97">
        <f>IF('Indicator Data'!AD163="No data","x",ROUND(IF('Indicator Data'!AD163&gt;V$195,10,IF('Indicator Data'!AD163&lt;V$194,0,10-(V$195-'Indicator Data'!AD163)/(V$195-V$194)*10)),1))</f>
        <v>8.8000000000000007</v>
      </c>
      <c r="W160" s="98">
        <f t="shared" si="22"/>
        <v>9.6</v>
      </c>
      <c r="X160" s="99">
        <f t="shared" si="23"/>
        <v>9.3000000000000007</v>
      </c>
      <c r="Y160" s="183"/>
    </row>
    <row r="161" spans="1:25" s="4" customFormat="1" x14ac:dyDescent="0.25">
      <c r="A161" s="131" t="s">
        <v>301</v>
      </c>
      <c r="B161" s="51" t="s">
        <v>300</v>
      </c>
      <c r="C161" s="97">
        <f>IF('Indicator Data'!AR164="No data","x",ROUND(IF('Indicator Data'!AR164&gt;C$195,0,IF('Indicator Data'!AR164&lt;C$194,10,(C$195-'Indicator Data'!AR164)/(C$195-C$194)*10)),1))</f>
        <v>2.2000000000000002</v>
      </c>
      <c r="D161" s="98">
        <f t="shared" si="16"/>
        <v>2.2000000000000002</v>
      </c>
      <c r="E161" s="97">
        <f>IF('Indicator Data'!AT164="No data","x",ROUND(IF('Indicator Data'!AT164&gt;E$195,0,IF('Indicator Data'!AT164&lt;E$194,10,(E$195-'Indicator Data'!AT164)/(E$195-E$194)*10)),1))</f>
        <v>4.3</v>
      </c>
      <c r="F161" s="97">
        <f>IF('Indicator Data'!AS164="No data","x",ROUND(IF('Indicator Data'!AS164&gt;F$195,0,IF('Indicator Data'!AS164&lt;F$194,10,(F$195-'Indicator Data'!AS164)/(F$195-F$194)*10)),1))</f>
        <v>2.8</v>
      </c>
      <c r="G161" s="98">
        <f t="shared" si="17"/>
        <v>3.6</v>
      </c>
      <c r="H161" s="99">
        <f t="shared" si="18"/>
        <v>2.9</v>
      </c>
      <c r="I161" s="97">
        <f>IF('Indicator Data'!AV164="No data","x",ROUND(IF('Indicator Data'!AV164^2&gt;I$195,0,IF('Indicator Data'!AV164^2&lt;I$194,10,(I$195-'Indicator Data'!AV164^2)/(I$195-I$194)*10)),1))</f>
        <v>0.4</v>
      </c>
      <c r="J161" s="97">
        <f>IF(OR('Indicator Data'!AU164=0,'Indicator Data'!AU164="No data"),"x",ROUND(IF('Indicator Data'!AU164&gt;J$195,0,IF('Indicator Data'!AU164&lt;J$194,10,(J$195-'Indicator Data'!AU164)/(J$195-J$194)*10)),1))</f>
        <v>0</v>
      </c>
      <c r="K161" s="97">
        <f>IF('Indicator Data'!AW164="No data","x",ROUND(IF('Indicator Data'!AW164&gt;K$195,0,IF('Indicator Data'!AW164&lt;K$194,10,(K$195-'Indicator Data'!AW164)/(K$195-K$194)*10)),1))</f>
        <v>2.1</v>
      </c>
      <c r="L161" s="97">
        <f>IF('Indicator Data'!AX164="No data","x",ROUND(IF('Indicator Data'!AX164&gt;L$195,0,IF('Indicator Data'!AX164&lt;L$194,10,(L$195-'Indicator Data'!AX164)/(L$195-L$194)*10)),1))</f>
        <v>4.5999999999999996</v>
      </c>
      <c r="M161" s="98">
        <f t="shared" si="19"/>
        <v>1.8</v>
      </c>
      <c r="N161" s="148">
        <f>IF('Indicator Data'!AY164="No data","x",'Indicator Data'!AY164/'Indicator Data'!BE164*100)</f>
        <v>144.34643143544508</v>
      </c>
      <c r="O161" s="97">
        <f t="shared" si="20"/>
        <v>0</v>
      </c>
      <c r="P161" s="97">
        <f>IF('Indicator Data'!AZ164="No data","x",ROUND(IF('Indicator Data'!AZ164&gt;P$195,0,IF('Indicator Data'!AZ164&lt;P$194,10,(P$195-'Indicator Data'!AZ164)/(P$195-P$194)*10)),1))</f>
        <v>0</v>
      </c>
      <c r="Q161" s="97">
        <f>IF('Indicator Data'!BA164="No data","x",ROUND(IF('Indicator Data'!BA164&gt;Q$195,0,IF('Indicator Data'!BA164&lt;Q$194,10,(Q$195-'Indicator Data'!BA164)/(Q$195-Q$194)*10)),1))</f>
        <v>0</v>
      </c>
      <c r="R161" s="98">
        <f t="shared" si="21"/>
        <v>0</v>
      </c>
      <c r="S161" s="97">
        <f>IF('Indicator Data'!Y164="No data","x",ROUND(IF('Indicator Data'!Y164&gt;S$195,0,IF('Indicator Data'!Y164&lt;S$194,10,(S$195-'Indicator Data'!Y164)/(S$195-S$194)*10)),1))</f>
        <v>0</v>
      </c>
      <c r="T161" s="97">
        <f>IF('Indicator Data'!Z164="No data","x",ROUND(IF('Indicator Data'!Z164&gt;T$195,0,IF('Indicator Data'!Z164&lt;T$194,10,(T$195-'Indicator Data'!Z164)/(T$195-T$194)*10)),1))</f>
        <v>0.5</v>
      </c>
      <c r="U161" s="97">
        <f>IF('Indicator Data'!AC164="No data","x",ROUND(IF('Indicator Data'!AC164&gt;U$195,0,IF('Indicator Data'!AC164&lt;U$194,10,(U$195-'Indicator Data'!AC164)/(U$195-U$194)*10)),1))</f>
        <v>0</v>
      </c>
      <c r="V161" s="97">
        <f>IF('Indicator Data'!AD164="No data","x",ROUND(IF('Indicator Data'!AD164&gt;V$195,10,IF('Indicator Data'!AD164&lt;V$194,0,10-(V$195-'Indicator Data'!AD164)/(V$195-V$194)*10)),1))</f>
        <v>0.1</v>
      </c>
      <c r="W161" s="98">
        <f t="shared" si="22"/>
        <v>0.2</v>
      </c>
      <c r="X161" s="99">
        <f t="shared" si="23"/>
        <v>0.7</v>
      </c>
      <c r="Y161" s="183"/>
    </row>
    <row r="162" spans="1:25" s="4" customFormat="1" x14ac:dyDescent="0.25">
      <c r="A162" s="131" t="s">
        <v>303</v>
      </c>
      <c r="B162" s="51" t="s">
        <v>302</v>
      </c>
      <c r="C162" s="97">
        <f>IF('Indicator Data'!AR165="No data","x",ROUND(IF('Indicator Data'!AR165&gt;C$195,0,IF('Indicator Data'!AR165&lt;C$194,10,(C$195-'Indicator Data'!AR165)/(C$195-C$194)*10)),1))</f>
        <v>3.6</v>
      </c>
      <c r="D162" s="98">
        <f t="shared" si="16"/>
        <v>3.6</v>
      </c>
      <c r="E162" s="97">
        <f>IF('Indicator Data'!AT165="No data","x",ROUND(IF('Indicator Data'!AT165&gt;E$195,0,IF('Indicator Data'!AT165&lt;E$194,10,(E$195-'Indicator Data'!AT165)/(E$195-E$194)*10)),1))</f>
        <v>6.2</v>
      </c>
      <c r="F162" s="97">
        <f>IF('Indicator Data'!AS165="No data","x",ROUND(IF('Indicator Data'!AS165&gt;F$195,0,IF('Indicator Data'!AS165&lt;F$194,10,(F$195-'Indicator Data'!AS165)/(F$195-F$194)*10)),1))</f>
        <v>5.4</v>
      </c>
      <c r="G162" s="98">
        <f t="shared" si="17"/>
        <v>5.8</v>
      </c>
      <c r="H162" s="99">
        <f t="shared" si="18"/>
        <v>4.7</v>
      </c>
      <c r="I162" s="97">
        <f>IF('Indicator Data'!AV165="No data","x",ROUND(IF('Indicator Data'!AV165^2&gt;I$195,0,IF('Indicator Data'!AV165^2&lt;I$194,10,(I$195-'Indicator Data'!AV165^2)/(I$195-I$194)*10)),1))</f>
        <v>1.6</v>
      </c>
      <c r="J162" s="97">
        <f>IF(OR('Indicator Data'!AU165=0,'Indicator Data'!AU165="No data"),"x",ROUND(IF('Indicator Data'!AU165&gt;J$195,0,IF('Indicator Data'!AU165&lt;J$194,10,(J$195-'Indicator Data'!AU165)/(J$195-J$194)*10)),1))</f>
        <v>0.4</v>
      </c>
      <c r="K162" s="97">
        <f>IF('Indicator Data'!AW165="No data","x",ROUND(IF('Indicator Data'!AW165&gt;K$195,0,IF('Indicator Data'!AW165&lt;K$194,10,(K$195-'Indicator Data'!AW165)/(K$195-K$194)*10)),1))</f>
        <v>7</v>
      </c>
      <c r="L162" s="97">
        <f>IF('Indicator Data'!AX165="No data","x",ROUND(IF('Indicator Data'!AX165&gt;L$195,0,IF('Indicator Data'!AX165&lt;L$194,10,(L$195-'Indicator Data'!AX165)/(L$195-L$194)*10)),1))</f>
        <v>4.2</v>
      </c>
      <c r="M162" s="98">
        <f t="shared" si="19"/>
        <v>3.3</v>
      </c>
      <c r="N162" s="148">
        <f>IF('Indicator Data'!AY165="No data","x",'Indicator Data'!AY165/'Indicator Data'!BE165*100)</f>
        <v>41.460692074629243</v>
      </c>
      <c r="O162" s="97">
        <f t="shared" si="20"/>
        <v>5.9</v>
      </c>
      <c r="P162" s="97">
        <f>IF('Indicator Data'!AZ165="No data","x",ROUND(IF('Indicator Data'!AZ165&gt;P$195,0,IF('Indicator Data'!AZ165&lt;P$194,10,(P$195-'Indicator Data'!AZ165)/(P$195-P$194)*10)),1))</f>
        <v>0.5</v>
      </c>
      <c r="Q162" s="97">
        <f>IF('Indicator Data'!BA165="No data","x",ROUND(IF('Indicator Data'!BA165&gt;Q$195,0,IF('Indicator Data'!BA165&lt;Q$194,10,(Q$195-'Indicator Data'!BA165)/(Q$195-Q$194)*10)),1))</f>
        <v>0.9</v>
      </c>
      <c r="R162" s="98">
        <f t="shared" si="21"/>
        <v>2.4</v>
      </c>
      <c r="S162" s="97">
        <f>IF('Indicator Data'!Y165="No data","x",ROUND(IF('Indicator Data'!Y165&gt;S$195,0,IF('Indicator Data'!Y165&lt;S$194,10,(S$195-'Indicator Data'!Y165)/(S$195-S$194)*10)),1))</f>
        <v>8.3000000000000007</v>
      </c>
      <c r="T162" s="97">
        <f>IF('Indicator Data'!Z165="No data","x",ROUND(IF('Indicator Data'!Z165&gt;T$195,0,IF('Indicator Data'!Z165&lt;T$194,10,(T$195-'Indicator Data'!Z165)/(T$195-T$194)*10)),1))</f>
        <v>0</v>
      </c>
      <c r="U162" s="97">
        <f>IF('Indicator Data'!AC165="No data","x",ROUND(IF('Indicator Data'!AC165&gt;U$195,0,IF('Indicator Data'!AC165&lt;U$194,10,(U$195-'Indicator Data'!AC165)/(U$195-U$194)*10)),1))</f>
        <v>9</v>
      </c>
      <c r="V162" s="97">
        <f>IF('Indicator Data'!AD165="No data","x",ROUND(IF('Indicator Data'!AD165&gt;V$195,10,IF('Indicator Data'!AD165&lt;V$194,0,10-(V$195-'Indicator Data'!AD165)/(V$195-V$194)*10)),1))</f>
        <v>0.3</v>
      </c>
      <c r="W162" s="98">
        <f t="shared" si="22"/>
        <v>4.4000000000000004</v>
      </c>
      <c r="X162" s="99">
        <f t="shared" si="23"/>
        <v>3.4</v>
      </c>
      <c r="Y162" s="183"/>
    </row>
    <row r="163" spans="1:25" s="4" customFormat="1" x14ac:dyDescent="0.25">
      <c r="A163" s="131" t="s">
        <v>305</v>
      </c>
      <c r="B163" s="51" t="s">
        <v>304</v>
      </c>
      <c r="C163" s="97">
        <f>IF('Indicator Data'!AR166="No data","x",ROUND(IF('Indicator Data'!AR166&gt;C$195,0,IF('Indicator Data'!AR166&lt;C$194,10,(C$195-'Indicator Data'!AR166)/(C$195-C$194)*10)),1))</f>
        <v>4.9000000000000004</v>
      </c>
      <c r="D163" s="98">
        <f t="shared" si="16"/>
        <v>4.9000000000000004</v>
      </c>
      <c r="E163" s="97">
        <f>IF('Indicator Data'!AT166="No data","x",ROUND(IF('Indicator Data'!AT166&gt;E$195,0,IF('Indicator Data'!AT166&lt;E$194,10,(E$195-'Indicator Data'!AT166)/(E$195-E$194)*10)),1))</f>
        <v>8.4</v>
      </c>
      <c r="F163" s="97">
        <f>IF('Indicator Data'!AS166="No data","x",ROUND(IF('Indicator Data'!AS166&gt;F$195,0,IF('Indicator Data'!AS166&lt;F$194,10,(F$195-'Indicator Data'!AS166)/(F$195-F$194)*10)),1))</f>
        <v>7.8</v>
      </c>
      <c r="G163" s="98">
        <f t="shared" si="17"/>
        <v>8.1</v>
      </c>
      <c r="H163" s="99">
        <f t="shared" si="18"/>
        <v>6.5</v>
      </c>
      <c r="I163" s="97">
        <f>IF('Indicator Data'!AV166="No data","x",ROUND(IF('Indicator Data'!AV166^2&gt;I$195,0,IF('Indicator Data'!AV166^2&lt;I$194,10,(I$195-'Indicator Data'!AV166^2)/(I$195-I$194)*10)),1))</f>
        <v>7.2</v>
      </c>
      <c r="J163" s="97">
        <f>IF(OR('Indicator Data'!AU166=0,'Indicator Data'!AU166="No data"),"x",ROUND(IF('Indicator Data'!AU166&gt;J$195,0,IF('Indicator Data'!AU166&lt;J$194,10,(J$195-'Indicator Data'!AU166)/(J$195-J$194)*10)),1))</f>
        <v>6.1</v>
      </c>
      <c r="K163" s="97">
        <f>IF('Indicator Data'!AW166="No data","x",ROUND(IF('Indicator Data'!AW166&gt;K$195,0,IF('Indicator Data'!AW166&lt;K$194,10,(K$195-'Indicator Data'!AW166)/(K$195-K$194)*10)),1))</f>
        <v>7.3</v>
      </c>
      <c r="L163" s="97">
        <f>IF('Indicator Data'!AX166="No data","x",ROUND(IF('Indicator Data'!AX166&gt;L$195,0,IF('Indicator Data'!AX166&lt;L$194,10,(L$195-'Indicator Data'!AX166)/(L$195-L$194)*10)),1))</f>
        <v>6.7</v>
      </c>
      <c r="M163" s="98">
        <f t="shared" si="19"/>
        <v>6.8</v>
      </c>
      <c r="N163" s="148">
        <f>IF('Indicator Data'!AY166="No data","x",'Indicator Data'!AY166/'Indicator Data'!BE166*100)</f>
        <v>2.1043771043771047</v>
      </c>
      <c r="O163" s="97">
        <f t="shared" si="20"/>
        <v>9.9</v>
      </c>
      <c r="P163" s="97">
        <f>IF('Indicator Data'!AZ166="No data","x",ROUND(IF('Indicator Data'!AZ166&gt;P$195,0,IF('Indicator Data'!AZ166&lt;P$194,10,(P$195-'Indicator Data'!AZ166)/(P$195-P$194)*10)),1))</f>
        <v>8.5</v>
      </c>
      <c r="Q163" s="97">
        <f>IF('Indicator Data'!BA166="No data","x",ROUND(IF('Indicator Data'!BA166&gt;Q$195,0,IF('Indicator Data'!BA166&lt;Q$194,10,(Q$195-'Indicator Data'!BA166)/(Q$195-Q$194)*10)),1))</f>
        <v>8.9</v>
      </c>
      <c r="R163" s="98">
        <f t="shared" si="21"/>
        <v>9.1</v>
      </c>
      <c r="S163" s="97">
        <f>IF('Indicator Data'!Y166="No data","x",ROUND(IF('Indicator Data'!Y166&gt;S$195,0,IF('Indicator Data'!Y166&lt;S$194,10,(S$195-'Indicator Data'!Y166)/(S$195-S$194)*10)),1))</f>
        <v>9.3000000000000007</v>
      </c>
      <c r="T163" s="97">
        <f>IF('Indicator Data'!Z166="No data","x",ROUND(IF('Indicator Data'!Z166&gt;T$195,0,IF('Indicator Data'!Z166&lt;T$194,10,(T$195-'Indicator Data'!Z166)/(T$195-T$194)*10)),1))</f>
        <v>3.3</v>
      </c>
      <c r="U163" s="97">
        <f>IF('Indicator Data'!AC166="No data","x",ROUND(IF('Indicator Data'!AC166&gt;U$195,0,IF('Indicator Data'!AC166&lt;U$194,10,(U$195-'Indicator Data'!AC166)/(U$195-U$194)*10)),1))</f>
        <v>9.1999999999999993</v>
      </c>
      <c r="V163" s="97">
        <f>IF('Indicator Data'!AD166="No data","x",ROUND(IF('Indicator Data'!AD166&gt;V$195,10,IF('Indicator Data'!AD166&lt;V$194,0,10-(V$195-'Indicator Data'!AD166)/(V$195-V$194)*10)),1))</f>
        <v>3.5</v>
      </c>
      <c r="W163" s="98">
        <f t="shared" si="22"/>
        <v>6.3</v>
      </c>
      <c r="X163" s="99">
        <f t="shared" si="23"/>
        <v>7.4</v>
      </c>
      <c r="Y163" s="183"/>
    </row>
    <row r="164" spans="1:25" s="4" customFormat="1" x14ac:dyDescent="0.25">
      <c r="A164" s="131" t="s">
        <v>307</v>
      </c>
      <c r="B164" s="51" t="s">
        <v>306</v>
      </c>
      <c r="C164" s="97" t="str">
        <f>IF('Indicator Data'!AR167="No data","x",ROUND(IF('Indicator Data'!AR167&gt;C$195,0,IF('Indicator Data'!AR167&lt;C$194,10,(C$195-'Indicator Data'!AR167)/(C$195-C$194)*10)),1))</f>
        <v>x</v>
      </c>
      <c r="D164" s="98" t="str">
        <f t="shared" si="16"/>
        <v>x</v>
      </c>
      <c r="E164" s="97">
        <f>IF('Indicator Data'!AT167="No data","x",ROUND(IF('Indicator Data'!AT167&gt;E$195,0,IF('Indicator Data'!AT167&lt;E$194,10,(E$195-'Indicator Data'!AT167)/(E$195-E$194)*10)),1))</f>
        <v>5.9</v>
      </c>
      <c r="F164" s="97">
        <f>IF('Indicator Data'!AS167="No data","x",ROUND(IF('Indicator Data'!AS167&gt;F$195,0,IF('Indicator Data'!AS167&lt;F$194,10,(F$195-'Indicator Data'!AS167)/(F$195-F$194)*10)),1))</f>
        <v>5.7</v>
      </c>
      <c r="G164" s="98">
        <f t="shared" si="17"/>
        <v>5.8</v>
      </c>
      <c r="H164" s="99">
        <f t="shared" si="18"/>
        <v>5.8</v>
      </c>
      <c r="I164" s="97">
        <f>IF('Indicator Data'!AV167="No data","x",ROUND(IF('Indicator Data'!AV167^2&gt;I$195,0,IF('Indicator Data'!AV167^2&lt;I$194,10,(I$195-'Indicator Data'!AV167^2)/(I$195-I$194)*10)),1))</f>
        <v>1</v>
      </c>
      <c r="J164" s="97">
        <f>IF(OR('Indicator Data'!AU167=0,'Indicator Data'!AU167="No data"),"x",ROUND(IF('Indicator Data'!AU167&gt;J$195,0,IF('Indicator Data'!AU167&lt;J$194,10,(J$195-'Indicator Data'!AU167)/(J$195-J$194)*10)),1))</f>
        <v>1.3</v>
      </c>
      <c r="K164" s="97">
        <f>IF('Indicator Data'!AW167="No data","x",ROUND(IF('Indicator Data'!AW167&gt;K$195,0,IF('Indicator Data'!AW167&lt;K$194,10,(K$195-'Indicator Data'!AW167)/(K$195-K$194)*10)),1))</f>
        <v>5.7</v>
      </c>
      <c r="L164" s="97">
        <f>IF('Indicator Data'!AX167="No data","x",ROUND(IF('Indicator Data'!AX167&gt;L$195,0,IF('Indicator Data'!AX167&lt;L$194,10,(L$195-'Indicator Data'!AX167)/(L$195-L$194)*10)),1))</f>
        <v>2.8</v>
      </c>
      <c r="M164" s="98">
        <f t="shared" si="19"/>
        <v>2.7</v>
      </c>
      <c r="N164" s="148">
        <f>IF('Indicator Data'!AY167="No data","x",'Indicator Data'!AY167/'Indicator Data'!BE167*100)</f>
        <v>4.3589743589743586</v>
      </c>
      <c r="O164" s="97">
        <f t="shared" si="20"/>
        <v>9.6999999999999993</v>
      </c>
      <c r="P164" s="97">
        <f>IF('Indicator Data'!AZ167="No data","x",ROUND(IF('Indicator Data'!AZ167&gt;P$195,0,IF('Indicator Data'!AZ167&lt;P$194,10,(P$195-'Indicator Data'!AZ167)/(P$195-P$194)*10)),1))</f>
        <v>2.2999999999999998</v>
      </c>
      <c r="Q164" s="97">
        <f>IF('Indicator Data'!BA167="No data","x",ROUND(IF('Indicator Data'!BA167&gt;Q$195,0,IF('Indicator Data'!BA167&lt;Q$194,10,(Q$195-'Indicator Data'!BA167)/(Q$195-Q$194)*10)),1))</f>
        <v>1</v>
      </c>
      <c r="R164" s="98">
        <f t="shared" si="21"/>
        <v>4.3</v>
      </c>
      <c r="S164" s="97">
        <f>IF('Indicator Data'!Y167="No data","x",ROUND(IF('Indicator Data'!Y167&gt;S$195,0,IF('Indicator Data'!Y167&lt;S$194,10,(S$195-'Indicator Data'!Y167)/(S$195-S$194)*10)),1))</f>
        <v>7.4</v>
      </c>
      <c r="T164" s="97">
        <f>IF('Indicator Data'!Z167="No data","x",ROUND(IF('Indicator Data'!Z167&gt;T$195,0,IF('Indicator Data'!Z167&lt;T$194,10,(T$195-'Indicator Data'!Z167)/(T$195-T$194)*10)),1))</f>
        <v>0.5</v>
      </c>
      <c r="U164" s="97">
        <f>IF('Indicator Data'!AC167="No data","x",ROUND(IF('Indicator Data'!AC167&gt;U$195,0,IF('Indicator Data'!AC167&lt;U$194,10,(U$195-'Indicator Data'!AC167)/(U$195-U$194)*10)),1))</f>
        <v>6.7</v>
      </c>
      <c r="V164" s="97">
        <f>IF('Indicator Data'!AD167="No data","x",ROUND(IF('Indicator Data'!AD167&gt;V$195,10,IF('Indicator Data'!AD167&lt;V$194,0,10-(V$195-'Indicator Data'!AD167)/(V$195-V$194)*10)),1))</f>
        <v>1.7</v>
      </c>
      <c r="W164" s="98">
        <f t="shared" si="22"/>
        <v>4.0999999999999996</v>
      </c>
      <c r="X164" s="99">
        <f t="shared" si="23"/>
        <v>3.7</v>
      </c>
      <c r="Y164" s="183"/>
    </row>
    <row r="165" spans="1:25" s="4" customFormat="1" x14ac:dyDescent="0.25">
      <c r="A165" s="131" t="s">
        <v>309</v>
      </c>
      <c r="B165" s="51" t="s">
        <v>308</v>
      </c>
      <c r="C165" s="97">
        <f>IF('Indicator Data'!AR168="No data","x",ROUND(IF('Indicator Data'!AR168&gt;C$195,0,IF('Indicator Data'!AR168&lt;C$194,10,(C$195-'Indicator Data'!AR168)/(C$195-C$194)*10)),1))</f>
        <v>4.4000000000000004</v>
      </c>
      <c r="D165" s="98">
        <f t="shared" si="16"/>
        <v>4.4000000000000004</v>
      </c>
      <c r="E165" s="97">
        <f>IF('Indicator Data'!AT168="No data","x",ROUND(IF('Indicator Data'!AT168&gt;E$195,0,IF('Indicator Data'!AT168&lt;E$194,10,(E$195-'Indicator Data'!AT168)/(E$195-E$194)*10)),1))</f>
        <v>6.1</v>
      </c>
      <c r="F165" s="97">
        <f>IF('Indicator Data'!AS168="No data","x",ROUND(IF('Indicator Data'!AS168&gt;F$195,0,IF('Indicator Data'!AS168&lt;F$194,10,(F$195-'Indicator Data'!AS168)/(F$195-F$194)*10)),1))</f>
        <v>6.1</v>
      </c>
      <c r="G165" s="98">
        <f t="shared" si="17"/>
        <v>6.1</v>
      </c>
      <c r="H165" s="99">
        <f t="shared" si="18"/>
        <v>5.3</v>
      </c>
      <c r="I165" s="97">
        <f>IF('Indicator Data'!AV168="No data","x",ROUND(IF('Indicator Data'!AV168^2&gt;I$195,0,IF('Indicator Data'!AV168^2&lt;I$194,10,(I$195-'Indicator Data'!AV168^2)/(I$195-I$194)*10)),1))</f>
        <v>2.6</v>
      </c>
      <c r="J165" s="97">
        <f>IF(OR('Indicator Data'!AU168=0,'Indicator Data'!AU168="No data"),"x",ROUND(IF('Indicator Data'!AU168&gt;J$195,0,IF('Indicator Data'!AU168&lt;J$194,10,(J$195-'Indicator Data'!AU168)/(J$195-J$194)*10)),1))</f>
        <v>3.4</v>
      </c>
      <c r="K165" s="97">
        <f>IF('Indicator Data'!AW168="No data","x",ROUND(IF('Indicator Data'!AW168&gt;K$195,0,IF('Indicator Data'!AW168&lt;K$194,10,(K$195-'Indicator Data'!AW168)/(K$195-K$194)*10)),1))</f>
        <v>7</v>
      </c>
      <c r="L165" s="97">
        <f>IF('Indicator Data'!AX168="No data","x",ROUND(IF('Indicator Data'!AX168&gt;L$195,0,IF('Indicator Data'!AX168&lt;L$194,10,(L$195-'Indicator Data'!AX168)/(L$195-L$194)*10)),1))</f>
        <v>6.3</v>
      </c>
      <c r="M165" s="98">
        <f t="shared" si="19"/>
        <v>4.8</v>
      </c>
      <c r="N165" s="148">
        <f>IF('Indicator Data'!AY168="No data","x",'Indicator Data'!AY168/'Indicator Data'!BE168*100)</f>
        <v>41.860465116279073</v>
      </c>
      <c r="O165" s="97">
        <f t="shared" si="20"/>
        <v>5.9</v>
      </c>
      <c r="P165" s="97">
        <f>IF('Indicator Data'!AZ168="No data","x",ROUND(IF('Indicator Data'!AZ168&gt;P$195,0,IF('Indicator Data'!AZ168&lt;P$194,10,(P$195-'Indicator Data'!AZ168)/(P$195-P$194)*10)),1))</f>
        <v>4.7</v>
      </c>
      <c r="Q165" s="97">
        <f>IF('Indicator Data'!BA168="No data","x",ROUND(IF('Indicator Data'!BA168&gt;Q$195,0,IF('Indicator Data'!BA168&lt;Q$194,10,(Q$195-'Indicator Data'!BA168)/(Q$195-Q$194)*10)),1))</f>
        <v>5.2</v>
      </c>
      <c r="R165" s="98">
        <f t="shared" si="21"/>
        <v>5.3</v>
      </c>
      <c r="S165" s="97">
        <f>IF('Indicator Data'!Y168="No data","x",ROUND(IF('Indicator Data'!Y168&gt;S$195,0,IF('Indicator Data'!Y168&lt;S$194,10,(S$195-'Indicator Data'!Y168)/(S$195-S$194)*10)),1))</f>
        <v>9.6</v>
      </c>
      <c r="T165" s="97">
        <f>IF('Indicator Data'!Z168="No data","x",ROUND(IF('Indicator Data'!Z168&gt;T$195,0,IF('Indicator Data'!Z168&lt;T$194,10,(T$195-'Indicator Data'!Z168)/(T$195-T$194)*10)),1))</f>
        <v>2.6</v>
      </c>
      <c r="U165" s="97" t="str">
        <f>IF('Indicator Data'!AC168="No data","x",ROUND(IF('Indicator Data'!AC168&gt;U$195,0,IF('Indicator Data'!AC168&lt;U$194,10,(U$195-'Indicator Data'!AC168)/(U$195-U$194)*10)),1))</f>
        <v>x</v>
      </c>
      <c r="V165" s="97">
        <f>IF('Indicator Data'!AD168="No data","x",ROUND(IF('Indicator Data'!AD168&gt;V$195,10,IF('Indicator Data'!AD168&lt;V$194,0,10-(V$195-'Indicator Data'!AD168)/(V$195-V$194)*10)),1))</f>
        <v>4.3</v>
      </c>
      <c r="W165" s="98">
        <f t="shared" si="22"/>
        <v>5.5</v>
      </c>
      <c r="X165" s="99">
        <f t="shared" si="23"/>
        <v>5.2</v>
      </c>
      <c r="Y165" s="183"/>
    </row>
    <row r="166" spans="1:25" s="4" customFormat="1" x14ac:dyDescent="0.25">
      <c r="A166" s="131" t="s">
        <v>311</v>
      </c>
      <c r="B166" s="51" t="s">
        <v>310</v>
      </c>
      <c r="C166" s="97">
        <f>IF('Indicator Data'!AR169="No data","x",ROUND(IF('Indicator Data'!AR169&gt;C$195,0,IF('Indicator Data'!AR169&lt;C$194,10,(C$195-'Indicator Data'!AR169)/(C$195-C$194)*10)),1))</f>
        <v>2.5</v>
      </c>
      <c r="D166" s="98">
        <f t="shared" si="16"/>
        <v>2.5</v>
      </c>
      <c r="E166" s="97">
        <f>IF('Indicator Data'!AT169="No data","x",ROUND(IF('Indicator Data'!AT169&gt;E$195,0,IF('Indicator Data'!AT169&lt;E$194,10,(E$195-'Indicator Data'!AT169)/(E$195-E$194)*10)),1))</f>
        <v>1.6</v>
      </c>
      <c r="F166" s="97">
        <f>IF('Indicator Data'!AS169="No data","x",ROUND(IF('Indicator Data'!AS169&gt;F$195,0,IF('Indicator Data'!AS169&lt;F$194,10,(F$195-'Indicator Data'!AS169)/(F$195-F$194)*10)),1))</f>
        <v>1.4</v>
      </c>
      <c r="G166" s="98">
        <f t="shared" si="17"/>
        <v>1.5</v>
      </c>
      <c r="H166" s="99">
        <f t="shared" si="18"/>
        <v>2</v>
      </c>
      <c r="I166" s="97" t="str">
        <f>IF('Indicator Data'!AV169="No data","x",ROUND(IF('Indicator Data'!AV169^2&gt;I$195,0,IF('Indicator Data'!AV169^2&lt;I$194,10,(I$195-'Indicator Data'!AV169^2)/(I$195-I$194)*10)),1))</f>
        <v>x</v>
      </c>
      <c r="J166" s="97">
        <f>IF(OR('Indicator Data'!AU169=0,'Indicator Data'!AU169="No data"),"x",ROUND(IF('Indicator Data'!AU169&gt;J$195,0,IF('Indicator Data'!AU169&lt;J$194,10,(J$195-'Indicator Data'!AU169)/(J$195-J$194)*10)),1))</f>
        <v>0</v>
      </c>
      <c r="K166" s="97">
        <f>IF('Indicator Data'!AW169="No data","x",ROUND(IF('Indicator Data'!AW169&gt;K$195,0,IF('Indicator Data'!AW169&lt;K$194,10,(K$195-'Indicator Data'!AW169)/(K$195-K$194)*10)),1))</f>
        <v>0.9</v>
      </c>
      <c r="L166" s="97">
        <f>IF('Indicator Data'!AX169="No data","x",ROUND(IF('Indicator Data'!AX169&gt;L$195,0,IF('Indicator Data'!AX169&lt;L$194,10,(L$195-'Indicator Data'!AX169)/(L$195-L$194)*10)),1))</f>
        <v>3.8</v>
      </c>
      <c r="M166" s="98">
        <f t="shared" si="19"/>
        <v>1.6</v>
      </c>
      <c r="N166" s="148">
        <f>IF('Indicator Data'!AY169="No data","x",'Indicator Data'!AY169/'Indicator Data'!BE169*100)</f>
        <v>73.110103816347419</v>
      </c>
      <c r="O166" s="97">
        <f t="shared" si="20"/>
        <v>2.7</v>
      </c>
      <c r="P166" s="97">
        <f>IF('Indicator Data'!AZ169="No data","x",ROUND(IF('Indicator Data'!AZ169&gt;P$195,0,IF('Indicator Data'!AZ169&lt;P$194,10,(P$195-'Indicator Data'!AZ169)/(P$195-P$194)*10)),1))</f>
        <v>0.1</v>
      </c>
      <c r="Q166" s="97">
        <f>IF('Indicator Data'!BA169="No data","x",ROUND(IF('Indicator Data'!BA169&gt;Q$195,0,IF('Indicator Data'!BA169&lt;Q$194,10,(Q$195-'Indicator Data'!BA169)/(Q$195-Q$194)*10)),1))</f>
        <v>0</v>
      </c>
      <c r="R166" s="98">
        <f t="shared" si="21"/>
        <v>0.9</v>
      </c>
      <c r="S166" s="97">
        <f>IF('Indicator Data'!Y169="No data","x",ROUND(IF('Indicator Data'!Y169&gt;S$195,0,IF('Indicator Data'!Y169&lt;S$194,10,(S$195-'Indicator Data'!Y169)/(S$195-S$194)*10)),1))</f>
        <v>0.2</v>
      </c>
      <c r="T166" s="97">
        <f>IF('Indicator Data'!Z169="No data","x",ROUND(IF('Indicator Data'!Z169&gt;T$195,0,IF('Indicator Data'!Z169&lt;T$194,10,(T$195-'Indicator Data'!Z169)/(T$195-T$194)*10)),1))</f>
        <v>0.5</v>
      </c>
      <c r="U166" s="97">
        <f>IF('Indicator Data'!AC169="No data","x",ROUND(IF('Indicator Data'!AC169&gt;U$195,0,IF('Indicator Data'!AC169&lt;U$194,10,(U$195-'Indicator Data'!AC169)/(U$195-U$194)*10)),1))</f>
        <v>0</v>
      </c>
      <c r="V166" s="97">
        <f>IF('Indicator Data'!AD169="No data","x",ROUND(IF('Indicator Data'!AD169&gt;V$195,10,IF('Indicator Data'!AD169&lt;V$194,0,10-(V$195-'Indicator Data'!AD169)/(V$195-V$194)*10)),1))</f>
        <v>0</v>
      </c>
      <c r="W166" s="98">
        <f t="shared" si="22"/>
        <v>0.2</v>
      </c>
      <c r="X166" s="99">
        <f t="shared" si="23"/>
        <v>0.9</v>
      </c>
      <c r="Y166" s="183"/>
    </row>
    <row r="167" spans="1:25" s="4" customFormat="1" x14ac:dyDescent="0.25">
      <c r="A167" s="131" t="s">
        <v>313</v>
      </c>
      <c r="B167" s="51" t="s">
        <v>312</v>
      </c>
      <c r="C167" s="97">
        <f>IF('Indicator Data'!AR170="No data","x",ROUND(IF('Indicator Data'!AR170&gt;C$195,0,IF('Indicator Data'!AR170&lt;C$194,10,(C$195-'Indicator Data'!AR170)/(C$195-C$194)*10)),1))</f>
        <v>0.9</v>
      </c>
      <c r="D167" s="98">
        <f t="shared" si="16"/>
        <v>0.9</v>
      </c>
      <c r="E167" s="97">
        <f>IF('Indicator Data'!AT170="No data","x",ROUND(IF('Indicator Data'!AT170&gt;E$195,0,IF('Indicator Data'!AT170&lt;E$194,10,(E$195-'Indicator Data'!AT170)/(E$195-E$194)*10)),1))</f>
        <v>1.5</v>
      </c>
      <c r="F167" s="97">
        <f>IF('Indicator Data'!AS170="No data","x",ROUND(IF('Indicator Data'!AS170&gt;F$195,0,IF('Indicator Data'!AS170&lt;F$194,10,(F$195-'Indicator Data'!AS170)/(F$195-F$194)*10)),1))</f>
        <v>0.9</v>
      </c>
      <c r="G167" s="98">
        <f t="shared" si="17"/>
        <v>1.2</v>
      </c>
      <c r="H167" s="99">
        <f t="shared" si="18"/>
        <v>1.1000000000000001</v>
      </c>
      <c r="I167" s="97" t="str">
        <f>IF('Indicator Data'!AV170="No data","x",ROUND(IF('Indicator Data'!AV170^2&gt;I$195,0,IF('Indicator Data'!AV170^2&lt;I$194,10,(I$195-'Indicator Data'!AV170^2)/(I$195-I$194)*10)),1))</f>
        <v>x</v>
      </c>
      <c r="J167" s="97">
        <f>IF(OR('Indicator Data'!AU170=0,'Indicator Data'!AU170="No data"),"x",ROUND(IF('Indicator Data'!AU170&gt;J$195,0,IF('Indicator Data'!AU170&lt;J$194,10,(J$195-'Indicator Data'!AU170)/(J$195-J$194)*10)),1))</f>
        <v>0</v>
      </c>
      <c r="K167" s="97">
        <f>IF('Indicator Data'!AW170="No data","x",ROUND(IF('Indicator Data'!AW170&gt;K$195,0,IF('Indicator Data'!AW170&lt;K$194,10,(K$195-'Indicator Data'!AW170)/(K$195-K$194)*10)),1))</f>
        <v>1.2</v>
      </c>
      <c r="L167" s="97">
        <f>IF('Indicator Data'!AX170="No data","x",ROUND(IF('Indicator Data'!AX170&gt;L$195,0,IF('Indicator Data'!AX170&lt;L$194,10,(L$195-'Indicator Data'!AX170)/(L$195-L$194)*10)),1))</f>
        <v>3.3</v>
      </c>
      <c r="M167" s="98">
        <f t="shared" si="19"/>
        <v>1.5</v>
      </c>
      <c r="N167" s="148">
        <f>IF('Indicator Data'!AY170="No data","x",'Indicator Data'!AY170/'Indicator Data'!BE170*100)</f>
        <v>400</v>
      </c>
      <c r="O167" s="97">
        <f t="shared" si="20"/>
        <v>0</v>
      </c>
      <c r="P167" s="97">
        <f>IF('Indicator Data'!AZ170="No data","x",ROUND(IF('Indicator Data'!AZ170&gt;P$195,0,IF('Indicator Data'!AZ170&lt;P$194,10,(P$195-'Indicator Data'!AZ170)/(P$195-P$194)*10)),1))</f>
        <v>0</v>
      </c>
      <c r="Q167" s="97">
        <f>IF('Indicator Data'!BA170="No data","x",ROUND(IF('Indicator Data'!BA170&gt;Q$195,0,IF('Indicator Data'!BA170&lt;Q$194,10,(Q$195-'Indicator Data'!BA170)/(Q$195-Q$194)*10)),1))</f>
        <v>0</v>
      </c>
      <c r="R167" s="98">
        <f t="shared" si="21"/>
        <v>0</v>
      </c>
      <c r="S167" s="97">
        <f>IF('Indicator Data'!Y170="No data","x",ROUND(IF('Indicator Data'!Y170&gt;S$195,0,IF('Indicator Data'!Y170&lt;S$194,10,(S$195-'Indicator Data'!Y170)/(S$195-S$194)*10)),1))</f>
        <v>0</v>
      </c>
      <c r="T167" s="97">
        <f>IF('Indicator Data'!Z170="No data","x",ROUND(IF('Indicator Data'!Z170&gt;T$195,0,IF('Indicator Data'!Z170&lt;T$194,10,(T$195-'Indicator Data'!Z170)/(T$195-T$194)*10)),1))</f>
        <v>1.3</v>
      </c>
      <c r="U167" s="97">
        <f>IF('Indicator Data'!AC170="No data","x",ROUND(IF('Indicator Data'!AC170&gt;U$195,0,IF('Indicator Data'!AC170&lt;U$194,10,(U$195-'Indicator Data'!AC170)/(U$195-U$194)*10)),1))</f>
        <v>0</v>
      </c>
      <c r="V167" s="97">
        <f>IF('Indicator Data'!AD170="No data","x",ROUND(IF('Indicator Data'!AD170&gt;V$195,10,IF('Indicator Data'!AD170&lt;V$194,0,10-(V$195-'Indicator Data'!AD170)/(V$195-V$194)*10)),1))</f>
        <v>0.1</v>
      </c>
      <c r="W167" s="98">
        <f t="shared" si="22"/>
        <v>0.4</v>
      </c>
      <c r="X167" s="99">
        <f t="shared" si="23"/>
        <v>0.6</v>
      </c>
      <c r="Y167" s="183"/>
    </row>
    <row r="168" spans="1:25" s="4" customFormat="1" x14ac:dyDescent="0.25">
      <c r="A168" s="131" t="s">
        <v>849</v>
      </c>
      <c r="B168" s="51" t="s">
        <v>314</v>
      </c>
      <c r="C168" s="97">
        <f>IF('Indicator Data'!AR171="No data","x",ROUND(IF('Indicator Data'!AR171&gt;C$195,0,IF('Indicator Data'!AR171&lt;C$194,10,(C$195-'Indicator Data'!AR171)/(C$195-C$194)*10)),1))</f>
        <v>4.5999999999999996</v>
      </c>
      <c r="D168" s="98">
        <f t="shared" si="16"/>
        <v>4.5999999999999996</v>
      </c>
      <c r="E168" s="97">
        <f>IF('Indicator Data'!AT171="No data","x",ROUND(IF('Indicator Data'!AT171&gt;E$195,0,IF('Indicator Data'!AT171&lt;E$194,10,(E$195-'Indicator Data'!AT171)/(E$195-E$194)*10)),1))</f>
        <v>8.6</v>
      </c>
      <c r="F168" s="97">
        <f>IF('Indicator Data'!AS171="No data","x",ROUND(IF('Indicator Data'!AS171&gt;F$195,0,IF('Indicator Data'!AS171&lt;F$194,10,(F$195-'Indicator Data'!AS171)/(F$195-F$194)*10)),1))</f>
        <v>8.6</v>
      </c>
      <c r="G168" s="98">
        <f t="shared" si="17"/>
        <v>8.6</v>
      </c>
      <c r="H168" s="99">
        <f t="shared" si="18"/>
        <v>6.6</v>
      </c>
      <c r="I168" s="97">
        <f>IF('Indicator Data'!AV171="No data","x",ROUND(IF('Indicator Data'!AV171^2&gt;I$195,0,IF('Indicator Data'!AV171^2&lt;I$194,10,(I$195-'Indicator Data'!AV171^2)/(I$195-I$194)*10)),1))</f>
        <v>2.8</v>
      </c>
      <c r="J168" s="97">
        <f>IF(OR('Indicator Data'!AU171=0,'Indicator Data'!AU171="No data"),"x",ROUND(IF('Indicator Data'!AU171&gt;J$195,0,IF('Indicator Data'!AU171&lt;J$194,10,(J$195-'Indicator Data'!AU171)/(J$195-J$194)*10)),1))</f>
        <v>0</v>
      </c>
      <c r="K168" s="97">
        <f>IF('Indicator Data'!AW171="No data","x",ROUND(IF('Indicator Data'!AW171&gt;K$195,0,IF('Indicator Data'!AW171&lt;K$194,10,(K$195-'Indicator Data'!AW171)/(K$195-K$194)*10)),1))</f>
        <v>7</v>
      </c>
      <c r="L168" s="97">
        <f>IF('Indicator Data'!AX171="No data","x",ROUND(IF('Indicator Data'!AX171&gt;L$195,0,IF('Indicator Data'!AX171&lt;L$194,10,(L$195-'Indicator Data'!AX171)/(L$195-L$194)*10)),1))</f>
        <v>7.5</v>
      </c>
      <c r="M168" s="98">
        <f t="shared" si="19"/>
        <v>4.3</v>
      </c>
      <c r="N168" s="148">
        <f>IF('Indicator Data'!AY171="No data","x",'Indicator Data'!AY171/'Indicator Data'!BE171*100)</f>
        <v>35.397266241899473</v>
      </c>
      <c r="O168" s="97">
        <f t="shared" si="20"/>
        <v>6.5</v>
      </c>
      <c r="P168" s="97">
        <f>IF('Indicator Data'!AZ171="No data","x",ROUND(IF('Indicator Data'!AZ171&gt;P$195,0,IF('Indicator Data'!AZ171&lt;P$194,10,(P$195-'Indicator Data'!AZ171)/(P$195-P$194)*10)),1))</f>
        <v>0.5</v>
      </c>
      <c r="Q168" s="97">
        <f>IF('Indicator Data'!BA171="No data","x",ROUND(IF('Indicator Data'!BA171&gt;Q$195,0,IF('Indicator Data'!BA171&lt;Q$194,10,(Q$195-'Indicator Data'!BA171)/(Q$195-Q$194)*10)),1))</f>
        <v>2</v>
      </c>
      <c r="R168" s="98">
        <f t="shared" si="21"/>
        <v>3</v>
      </c>
      <c r="S168" s="97">
        <f>IF('Indicator Data'!Y171="No data","x",ROUND(IF('Indicator Data'!Y171&gt;S$195,0,IF('Indicator Data'!Y171&lt;S$194,10,(S$195-'Indicator Data'!Y171)/(S$195-S$194)*10)),1))</f>
        <v>6.4</v>
      </c>
      <c r="T168" s="97">
        <f>IF('Indicator Data'!Z171="No data","x",ROUND(IF('Indicator Data'!Z171&gt;T$195,0,IF('Indicator Data'!Z171&lt;T$194,10,(T$195-'Indicator Data'!Z171)/(T$195-T$194)*10)),1))</f>
        <v>9.5</v>
      </c>
      <c r="U168" s="97">
        <f>IF('Indicator Data'!AC171="No data","x",ROUND(IF('Indicator Data'!AC171&gt;U$195,0,IF('Indicator Data'!AC171&lt;U$194,10,(U$195-'Indicator Data'!AC171)/(U$195-U$194)*10)),1))</f>
        <v>9.6</v>
      </c>
      <c r="V168" s="97">
        <f>IF('Indicator Data'!AD171="No data","x",ROUND(IF('Indicator Data'!AD171&gt;V$195,10,IF('Indicator Data'!AD171&lt;V$194,0,10-(V$195-'Indicator Data'!AD171)/(V$195-V$194)*10)),1))</f>
        <v>0.8</v>
      </c>
      <c r="W168" s="98">
        <f t="shared" si="22"/>
        <v>6.6</v>
      </c>
      <c r="X168" s="99">
        <f t="shared" si="23"/>
        <v>4.5999999999999996</v>
      </c>
      <c r="Y168" s="183"/>
    </row>
    <row r="169" spans="1:25" s="4" customFormat="1" x14ac:dyDescent="0.25">
      <c r="A169" s="131" t="s">
        <v>317</v>
      </c>
      <c r="B169" s="51" t="s">
        <v>316</v>
      </c>
      <c r="C169" s="97">
        <f>IF('Indicator Data'!AR172="No data","x",ROUND(IF('Indicator Data'!AR172&gt;C$195,0,IF('Indicator Data'!AR172&lt;C$194,10,(C$195-'Indicator Data'!AR172)/(C$195-C$194)*10)),1))</f>
        <v>4.5999999999999996</v>
      </c>
      <c r="D169" s="98">
        <f t="shared" si="16"/>
        <v>4.5999999999999996</v>
      </c>
      <c r="E169" s="97">
        <f>IF('Indicator Data'!AT172="No data","x",ROUND(IF('Indicator Data'!AT172&gt;E$195,0,IF('Indicator Data'!AT172&lt;E$194,10,(E$195-'Indicator Data'!AT172)/(E$195-E$194)*10)),1))</f>
        <v>7.9</v>
      </c>
      <c r="F169" s="97">
        <f>IF('Indicator Data'!AS172="No data","x",ROUND(IF('Indicator Data'!AS172&gt;F$195,0,IF('Indicator Data'!AS172&lt;F$194,10,(F$195-'Indicator Data'!AS172)/(F$195-F$194)*10)),1))</f>
        <v>7</v>
      </c>
      <c r="G169" s="98">
        <f t="shared" si="17"/>
        <v>7.5</v>
      </c>
      <c r="H169" s="99">
        <f t="shared" si="18"/>
        <v>6.1</v>
      </c>
      <c r="I169" s="97">
        <f>IF('Indicator Data'!AV172="No data","x",ROUND(IF('Indicator Data'!AV172^2&gt;I$195,0,IF('Indicator Data'!AV172^2&lt;I$194,10,(I$195-'Indicator Data'!AV172^2)/(I$195-I$194)*10)),1))</f>
        <v>0</v>
      </c>
      <c r="J169" s="97">
        <f>IF(OR('Indicator Data'!AU172=0,'Indicator Data'!AU172="No data"),"x",ROUND(IF('Indicator Data'!AU172&gt;J$195,0,IF('Indicator Data'!AU172&lt;J$194,10,(J$195-'Indicator Data'!AU172)/(J$195-J$194)*10)),1))</f>
        <v>0</v>
      </c>
      <c r="K169" s="97">
        <f>IF('Indicator Data'!AW172="No data","x",ROUND(IF('Indicator Data'!AW172&gt;K$195,0,IF('Indicator Data'!AW172&lt;K$194,10,(K$195-'Indicator Data'!AW172)/(K$195-K$194)*10)),1))</f>
        <v>8.1</v>
      </c>
      <c r="L169" s="97">
        <f>IF('Indicator Data'!AX172="No data","x",ROUND(IF('Indicator Data'!AX172&gt;L$195,0,IF('Indicator Data'!AX172&lt;L$194,10,(L$195-'Indicator Data'!AX172)/(L$195-L$194)*10)),1))</f>
        <v>4.8</v>
      </c>
      <c r="M169" s="98">
        <f t="shared" si="19"/>
        <v>3.2</v>
      </c>
      <c r="N169" s="148">
        <f>IF('Indicator Data'!AY172="No data","x",'Indicator Data'!AY172/'Indicator Data'!BE172*100)</f>
        <v>10.002857959416977</v>
      </c>
      <c r="O169" s="97">
        <f t="shared" si="20"/>
        <v>9.1</v>
      </c>
      <c r="P169" s="97">
        <f>IF('Indicator Data'!AZ172="No data","x",ROUND(IF('Indicator Data'!AZ172&gt;P$195,0,IF('Indicator Data'!AZ172&lt;P$194,10,(P$195-'Indicator Data'!AZ172)/(P$195-P$194)*10)),1))</f>
        <v>0.6</v>
      </c>
      <c r="Q169" s="97">
        <f>IF('Indicator Data'!BA172="No data","x",ROUND(IF('Indicator Data'!BA172&gt;Q$195,0,IF('Indicator Data'!BA172&lt;Q$194,10,(Q$195-'Indicator Data'!BA172)/(Q$195-Q$194)*10)),1))</f>
        <v>5.2</v>
      </c>
      <c r="R169" s="98">
        <f t="shared" si="21"/>
        <v>5</v>
      </c>
      <c r="S169" s="97">
        <f>IF('Indicator Data'!Y172="No data","x",ROUND(IF('Indicator Data'!Y172&gt;S$195,0,IF('Indicator Data'!Y172&lt;S$194,10,(S$195-'Indicator Data'!Y172)/(S$195-S$194)*10)),1))</f>
        <v>5.2</v>
      </c>
      <c r="T169" s="97">
        <f>IF('Indicator Data'!Z172="No data","x",ROUND(IF('Indicator Data'!Z172&gt;T$195,0,IF('Indicator Data'!Z172&lt;T$194,10,(T$195-'Indicator Data'!Z172)/(T$195-T$194)*10)),1))</f>
        <v>0.5</v>
      </c>
      <c r="U169" s="97">
        <f>IF('Indicator Data'!AC172="No data","x",ROUND(IF('Indicator Data'!AC172&gt;U$195,0,IF('Indicator Data'!AC172&lt;U$194,10,(U$195-'Indicator Data'!AC172)/(U$195-U$194)*10)),1))</f>
        <v>9.5</v>
      </c>
      <c r="V169" s="97">
        <f>IF('Indicator Data'!AD172="No data","x",ROUND(IF('Indicator Data'!AD172&gt;V$195,10,IF('Indicator Data'!AD172&lt;V$194,0,10-(V$195-'Indicator Data'!AD172)/(V$195-V$194)*10)),1))</f>
        <v>0.4</v>
      </c>
      <c r="W169" s="98">
        <f t="shared" si="22"/>
        <v>3.9</v>
      </c>
      <c r="X169" s="99">
        <f t="shared" si="23"/>
        <v>4</v>
      </c>
      <c r="Y169" s="183"/>
    </row>
    <row r="170" spans="1:25" s="4" customFormat="1" x14ac:dyDescent="0.25">
      <c r="A170" s="131" t="s">
        <v>850</v>
      </c>
      <c r="B170" s="51" t="s">
        <v>318</v>
      </c>
      <c r="C170" s="97">
        <f>IF('Indicator Data'!AR173="No data","x",ROUND(IF('Indicator Data'!AR173&gt;C$195,0,IF('Indicator Data'!AR173&lt;C$194,10,(C$195-'Indicator Data'!AR173)/(C$195-C$194)*10)),1))</f>
        <v>3.5</v>
      </c>
      <c r="D170" s="98">
        <f t="shared" si="16"/>
        <v>3.5</v>
      </c>
      <c r="E170" s="97">
        <f>IF('Indicator Data'!AT173="No data","x",ROUND(IF('Indicator Data'!AT173&gt;E$195,0,IF('Indicator Data'!AT173&lt;E$194,10,(E$195-'Indicator Data'!AT173)/(E$195-E$194)*10)),1))</f>
        <v>6.4</v>
      </c>
      <c r="F170" s="97">
        <f>IF('Indicator Data'!AS173="No data","x",ROUND(IF('Indicator Data'!AS173&gt;F$195,0,IF('Indicator Data'!AS173&lt;F$194,10,(F$195-'Indicator Data'!AS173)/(F$195-F$194)*10)),1))</f>
        <v>6.1</v>
      </c>
      <c r="G170" s="98">
        <f t="shared" si="17"/>
        <v>6.3</v>
      </c>
      <c r="H170" s="99">
        <f t="shared" si="18"/>
        <v>4.9000000000000004</v>
      </c>
      <c r="I170" s="97">
        <f>IF('Indicator Data'!AV173="No data","x",ROUND(IF('Indicator Data'!AV173^2&gt;I$195,0,IF('Indicator Data'!AV173^2&lt;I$194,10,(I$195-'Indicator Data'!AV173^2)/(I$195-I$194)*10)),1))</f>
        <v>3.9</v>
      </c>
      <c r="J170" s="97">
        <f>IF(OR('Indicator Data'!AU173=0,'Indicator Data'!AU173="No data"),"x",ROUND(IF('Indicator Data'!AU173&gt;J$195,0,IF('Indicator Data'!AU173&lt;J$194,10,(J$195-'Indicator Data'!AU173)/(J$195-J$194)*10)),1))</f>
        <v>6.7</v>
      </c>
      <c r="K170" s="97">
        <f>IF('Indicator Data'!AW173="No data","x",ROUND(IF('Indicator Data'!AW173&gt;K$195,0,IF('Indicator Data'!AW173&lt;K$194,10,(K$195-'Indicator Data'!AW173)/(K$195-K$194)*10)),1))</f>
        <v>9.5</v>
      </c>
      <c r="L170" s="97">
        <f>IF('Indicator Data'!AX173="No data","x",ROUND(IF('Indicator Data'!AX173&gt;L$195,0,IF('Indicator Data'!AX173&lt;L$194,10,(L$195-'Indicator Data'!AX173)/(L$195-L$194)*10)),1))</f>
        <v>6.4</v>
      </c>
      <c r="M170" s="98">
        <f t="shared" si="19"/>
        <v>6.6</v>
      </c>
      <c r="N170" s="148">
        <f>IF('Indicator Data'!AY173="No data","x",'Indicator Data'!AY173/'Indicator Data'!BE173*100)</f>
        <v>8.1282456536464203</v>
      </c>
      <c r="O170" s="97">
        <f t="shared" si="20"/>
        <v>9.3000000000000007</v>
      </c>
      <c r="P170" s="97">
        <f>IF('Indicator Data'!AZ173="No data","x",ROUND(IF('Indicator Data'!AZ173&gt;P$195,0,IF('Indicator Data'!AZ173&lt;P$194,10,(P$195-'Indicator Data'!AZ173)/(P$195-P$194)*10)),1))</f>
        <v>9.4</v>
      </c>
      <c r="Q170" s="97">
        <f>IF('Indicator Data'!BA173="No data","x",ROUND(IF('Indicator Data'!BA173&gt;Q$195,0,IF('Indicator Data'!BA173&lt;Q$194,10,(Q$195-'Indicator Data'!BA173)/(Q$195-Q$194)*10)),1))</f>
        <v>8.9</v>
      </c>
      <c r="R170" s="98">
        <f t="shared" si="21"/>
        <v>9.1999999999999993</v>
      </c>
      <c r="S170" s="97">
        <f>IF('Indicator Data'!Y173="No data","x",ROUND(IF('Indicator Data'!Y173&gt;S$195,0,IF('Indicator Data'!Y173&lt;S$194,10,(S$195-'Indicator Data'!Y173)/(S$195-S$194)*10)),1))</f>
        <v>9.9</v>
      </c>
      <c r="T170" s="97">
        <f>IF('Indicator Data'!Z173="No data","x",ROUND(IF('Indicator Data'!Z173&gt;T$195,0,IF('Indicator Data'!Z173&lt;T$194,10,(T$195-'Indicator Data'!Z173)/(T$195-T$194)*10)),1))</f>
        <v>2.2999999999999998</v>
      </c>
      <c r="U170" s="97">
        <f>IF('Indicator Data'!AC173="No data","x",ROUND(IF('Indicator Data'!AC173&gt;U$195,0,IF('Indicator Data'!AC173&lt;U$194,10,(U$195-'Indicator Data'!AC173)/(U$195-U$194)*10)),1))</f>
        <v>9.8000000000000007</v>
      </c>
      <c r="V170" s="97">
        <f>IF('Indicator Data'!AD173="No data","x",ROUND(IF('Indicator Data'!AD173&gt;V$195,10,IF('Indicator Data'!AD173&lt;V$194,0,10-(V$195-'Indicator Data'!AD173)/(V$195-V$194)*10)),1))</f>
        <v>4.4000000000000004</v>
      </c>
      <c r="W170" s="98">
        <f t="shared" si="22"/>
        <v>6.6</v>
      </c>
      <c r="X170" s="99">
        <f t="shared" si="23"/>
        <v>7.5</v>
      </c>
      <c r="Y170" s="183"/>
    </row>
    <row r="171" spans="1:25" s="4" customFormat="1" x14ac:dyDescent="0.25">
      <c r="A171" s="131" t="s">
        <v>320</v>
      </c>
      <c r="B171" s="51" t="s">
        <v>319</v>
      </c>
      <c r="C171" s="97">
        <f>IF('Indicator Data'!AR174="No data","x",ROUND(IF('Indicator Data'!AR174&gt;C$195,0,IF('Indicator Data'!AR174&lt;C$194,10,(C$195-'Indicator Data'!AR174)/(C$195-C$194)*10)),1))</f>
        <v>4.7</v>
      </c>
      <c r="D171" s="98">
        <f t="shared" si="16"/>
        <v>4.7</v>
      </c>
      <c r="E171" s="97">
        <f>IF('Indicator Data'!AT174="No data","x",ROUND(IF('Indicator Data'!AT174&gt;E$195,0,IF('Indicator Data'!AT174&lt;E$194,10,(E$195-'Indicator Data'!AT174)/(E$195-E$194)*10)),1))</f>
        <v>6.3</v>
      </c>
      <c r="F171" s="97">
        <f>IF('Indicator Data'!AS174="No data","x",ROUND(IF('Indicator Data'!AS174&gt;F$195,0,IF('Indicator Data'!AS174&lt;F$194,10,(F$195-'Indicator Data'!AS174)/(F$195-F$194)*10)),1))</f>
        <v>4.3</v>
      </c>
      <c r="G171" s="98">
        <f t="shared" si="17"/>
        <v>5.3</v>
      </c>
      <c r="H171" s="99">
        <f t="shared" si="18"/>
        <v>5</v>
      </c>
      <c r="I171" s="97">
        <f>IF('Indicator Data'!AV174="No data","x",ROUND(IF('Indicator Data'!AV174^2&gt;I$195,0,IF('Indicator Data'!AV174^2&lt;I$194,10,(I$195-'Indicator Data'!AV174^2)/(I$195-I$194)*10)),1))</f>
        <v>1.3</v>
      </c>
      <c r="J171" s="97">
        <f>IF(OR('Indicator Data'!AU174=0,'Indicator Data'!AU174="No data"),"x",ROUND(IF('Indicator Data'!AU174&gt;J$195,0,IF('Indicator Data'!AU174&lt;J$194,10,(J$195-'Indicator Data'!AU174)/(J$195-J$194)*10)),1))</f>
        <v>0</v>
      </c>
      <c r="K171" s="97">
        <f>IF('Indicator Data'!AW174="No data","x",ROUND(IF('Indicator Data'!AW174&gt;K$195,0,IF('Indicator Data'!AW174&lt;K$194,10,(K$195-'Indicator Data'!AW174)/(K$195-K$194)*10)),1))</f>
        <v>6.1</v>
      </c>
      <c r="L171" s="97">
        <f>IF('Indicator Data'!AX174="No data","x",ROUND(IF('Indicator Data'!AX174&gt;L$195,0,IF('Indicator Data'!AX174&lt;L$194,10,(L$195-'Indicator Data'!AX174)/(L$195-L$194)*10)),1))</f>
        <v>1.4</v>
      </c>
      <c r="M171" s="98">
        <f t="shared" si="19"/>
        <v>2.2000000000000002</v>
      </c>
      <c r="N171" s="148">
        <f>IF('Indicator Data'!AY174="No data","x",'Indicator Data'!AY174/'Indicator Data'!BE174*100)</f>
        <v>45.01947581671201</v>
      </c>
      <c r="O171" s="97">
        <f t="shared" si="20"/>
        <v>5.6</v>
      </c>
      <c r="P171" s="97">
        <f>IF('Indicator Data'!AZ174="No data","x",ROUND(IF('Indicator Data'!AZ174&gt;P$195,0,IF('Indicator Data'!AZ174&lt;P$194,10,(P$195-'Indicator Data'!AZ174)/(P$195-P$194)*10)),1))</f>
        <v>0.8</v>
      </c>
      <c r="Q171" s="97">
        <f>IF('Indicator Data'!BA174="No data","x",ROUND(IF('Indicator Data'!BA174&gt;Q$195,0,IF('Indicator Data'!BA174&lt;Q$194,10,(Q$195-'Indicator Data'!BA174)/(Q$195-Q$194)*10)),1))</f>
        <v>0.4</v>
      </c>
      <c r="R171" s="98">
        <f t="shared" si="21"/>
        <v>2.2999999999999998</v>
      </c>
      <c r="S171" s="97">
        <f>IF('Indicator Data'!Y174="No data","x",ROUND(IF('Indicator Data'!Y174&gt;S$195,0,IF('Indicator Data'!Y174&lt;S$194,10,(S$195-'Indicator Data'!Y174)/(S$195-S$194)*10)),1))</f>
        <v>9</v>
      </c>
      <c r="T171" s="97">
        <f>IF('Indicator Data'!Z174="No data","x",ROUND(IF('Indicator Data'!Z174&gt;T$195,0,IF('Indicator Data'!Z174&lt;T$194,10,(T$195-'Indicator Data'!Z174)/(T$195-T$194)*10)),1))</f>
        <v>0</v>
      </c>
      <c r="U171" s="97">
        <f>IF('Indicator Data'!AC174="No data","x",ROUND(IF('Indicator Data'!AC174&gt;U$195,0,IF('Indicator Data'!AC174&lt;U$194,10,(U$195-'Indicator Data'!AC174)/(U$195-U$194)*10)),1))</f>
        <v>8.1</v>
      </c>
      <c r="V171" s="97">
        <f>IF('Indicator Data'!AD174="No data","x",ROUND(IF('Indicator Data'!AD174&gt;V$195,10,IF('Indicator Data'!AD174&lt;V$194,0,10-(V$195-'Indicator Data'!AD174)/(V$195-V$194)*10)),1))</f>
        <v>0.2</v>
      </c>
      <c r="W171" s="98">
        <f t="shared" si="22"/>
        <v>4.3</v>
      </c>
      <c r="X171" s="99">
        <f t="shared" si="23"/>
        <v>2.9</v>
      </c>
      <c r="Y171" s="183"/>
    </row>
    <row r="172" spans="1:25" s="4" customFormat="1" x14ac:dyDescent="0.25">
      <c r="A172" s="133" t="s">
        <v>1144</v>
      </c>
      <c r="B172" s="51" t="s">
        <v>187</v>
      </c>
      <c r="C172" s="97">
        <f>IF('Indicator Data'!AR175="No data","x",ROUND(IF('Indicator Data'!AR175&gt;C$195,0,IF('Indicator Data'!AR175&lt;C$194,10,(C$195-'Indicator Data'!AR175)/(C$195-C$194)*10)),1))</f>
        <v>3.8</v>
      </c>
      <c r="D172" s="98">
        <f t="shared" si="16"/>
        <v>3.8</v>
      </c>
      <c r="E172" s="97">
        <f>IF('Indicator Data'!AT175="No data","x",ROUND(IF('Indicator Data'!AT175&gt;E$195,0,IF('Indicator Data'!AT175&lt;E$194,10,(E$195-'Indicator Data'!AT175)/(E$195-E$194)*10)),1))</f>
        <v>6.5</v>
      </c>
      <c r="F172" s="97">
        <f>IF('Indicator Data'!AS175="No data","x",ROUND(IF('Indicator Data'!AS175&gt;F$195,0,IF('Indicator Data'!AS175&lt;F$194,10,(F$195-'Indicator Data'!AS175)/(F$195-F$194)*10)),1))</f>
        <v>4.8</v>
      </c>
      <c r="G172" s="98">
        <f t="shared" si="17"/>
        <v>5.7</v>
      </c>
      <c r="H172" s="99">
        <f t="shared" si="18"/>
        <v>4.8</v>
      </c>
      <c r="I172" s="97">
        <f>IF('Indicator Data'!AV175="No data","x",ROUND(IF('Indicator Data'!AV175^2&gt;I$195,0,IF('Indicator Data'!AV175^2&lt;I$194,10,(I$195-'Indicator Data'!AV175^2)/(I$195-I$194)*10)),1))</f>
        <v>0.5</v>
      </c>
      <c r="J172" s="97">
        <f>IF(OR('Indicator Data'!AU175=0,'Indicator Data'!AU175="No data"),"x",ROUND(IF('Indicator Data'!AU175&gt;J$195,0,IF('Indicator Data'!AU175&lt;J$194,10,(J$195-'Indicator Data'!AU175)/(J$195-J$194)*10)),1))</f>
        <v>0</v>
      </c>
      <c r="K172" s="97">
        <f>IF('Indicator Data'!AW175="No data","x",ROUND(IF('Indicator Data'!AW175&gt;K$195,0,IF('Indicator Data'!AW175&lt;K$194,10,(K$195-'Indicator Data'!AW175)/(K$195-K$194)*10)),1))</f>
        <v>3</v>
      </c>
      <c r="L172" s="97">
        <f>IF('Indicator Data'!AX175="No data","x",ROUND(IF('Indicator Data'!AX175&gt;L$195,0,IF('Indicator Data'!AX175&lt;L$194,10,(L$195-'Indicator Data'!AX175)/(L$195-L$194)*10)),1))</f>
        <v>5.0999999999999996</v>
      </c>
      <c r="M172" s="98">
        <f t="shared" si="19"/>
        <v>2.2000000000000002</v>
      </c>
      <c r="N172" s="148">
        <f>IF('Indicator Data'!AY175="No data","x",'Indicator Data'!AY175/'Indicator Data'!BE175*100)</f>
        <v>55.511498810467884</v>
      </c>
      <c r="O172" s="97">
        <f t="shared" si="20"/>
        <v>4.5</v>
      </c>
      <c r="P172" s="97">
        <f>IF('Indicator Data'!AZ175="No data","x",ROUND(IF('Indicator Data'!AZ175&gt;P$195,0,IF('Indicator Data'!AZ175&lt;P$194,10,(P$195-'Indicator Data'!AZ175)/(P$195-P$194)*10)),1))</f>
        <v>1</v>
      </c>
      <c r="Q172" s="97">
        <f>IF('Indicator Data'!BA175="No data","x",ROUND(IF('Indicator Data'!BA175&gt;Q$195,0,IF('Indicator Data'!BA175&lt;Q$194,10,(Q$195-'Indicator Data'!BA175)/(Q$195-Q$194)*10)),1))</f>
        <v>0.1</v>
      </c>
      <c r="R172" s="98">
        <f t="shared" si="21"/>
        <v>1.9</v>
      </c>
      <c r="S172" s="97">
        <f>IF('Indicator Data'!Y175="No data","x",ROUND(IF('Indicator Data'!Y175&gt;S$195,0,IF('Indicator Data'!Y175&lt;S$194,10,(S$195-'Indicator Data'!Y175)/(S$195-S$194)*10)),1))</f>
        <v>3.4</v>
      </c>
      <c r="T172" s="97">
        <f>IF('Indicator Data'!Z175="No data","x",ROUND(IF('Indicator Data'!Z175&gt;T$195,0,IF('Indicator Data'!Z175&lt;T$194,10,(T$195-'Indicator Data'!Z175)/(T$195-T$194)*10)),1))</f>
        <v>4.4000000000000004</v>
      </c>
      <c r="U172" s="97">
        <f>IF('Indicator Data'!AC175="No data","x",ROUND(IF('Indicator Data'!AC175&gt;U$195,0,IF('Indicator Data'!AC175&lt;U$194,10,(U$195-'Indicator Data'!AC175)/(U$195-U$194)*10)),1))</f>
        <v>7.3</v>
      </c>
      <c r="V172" s="97">
        <f>IF('Indicator Data'!AD175="No data","x",ROUND(IF('Indicator Data'!AD175&gt;V$195,10,IF('Indicator Data'!AD175&lt;V$194,0,10-(V$195-'Indicator Data'!AD175)/(V$195-V$194)*10)),1))</f>
        <v>0.1</v>
      </c>
      <c r="W172" s="98">
        <f t="shared" si="22"/>
        <v>3.8</v>
      </c>
      <c r="X172" s="99">
        <f t="shared" si="23"/>
        <v>2.6</v>
      </c>
      <c r="Y172" s="183"/>
    </row>
    <row r="173" spans="1:25" s="4" customFormat="1" x14ac:dyDescent="0.25">
      <c r="A173" s="131" t="s">
        <v>373</v>
      </c>
      <c r="B173" s="51" t="s">
        <v>91</v>
      </c>
      <c r="C173" s="97">
        <f>IF('Indicator Data'!AR176="No data","x",ROUND(IF('Indicator Data'!AR176&gt;C$195,0,IF('Indicator Data'!AR176&lt;C$194,10,(C$195-'Indicator Data'!AR176)/(C$195-C$194)*10)),1))</f>
        <v>6.3</v>
      </c>
      <c r="D173" s="98">
        <f t="shared" si="16"/>
        <v>6.3</v>
      </c>
      <c r="E173" s="97">
        <f>IF('Indicator Data'!AT176="No data","x",ROUND(IF('Indicator Data'!AT176&gt;E$195,0,IF('Indicator Data'!AT176&lt;E$194,10,(E$195-'Indicator Data'!AT176)/(E$195-E$194)*10)),1))</f>
        <v>6.2</v>
      </c>
      <c r="F173" s="97">
        <f>IF('Indicator Data'!AS176="No data","x",ROUND(IF('Indicator Data'!AS176&gt;F$195,0,IF('Indicator Data'!AS176&lt;F$194,10,(F$195-'Indicator Data'!AS176)/(F$195-F$194)*10)),1))</f>
        <v>7.1</v>
      </c>
      <c r="G173" s="98">
        <f t="shared" si="17"/>
        <v>6.7</v>
      </c>
      <c r="H173" s="99">
        <f t="shared" si="18"/>
        <v>6.5</v>
      </c>
      <c r="I173" s="97">
        <f>IF('Indicator Data'!AV176="No data","x",ROUND(IF('Indicator Data'!AV176^2&gt;I$195,0,IF('Indicator Data'!AV176^2&lt;I$194,10,(I$195-'Indicator Data'!AV176^2)/(I$195-I$194)*10)),1))</f>
        <v>6.5</v>
      </c>
      <c r="J173" s="97">
        <f>IF(OR('Indicator Data'!AU176=0,'Indicator Data'!AU176="No data"),"x",ROUND(IF('Indicator Data'!AU176&gt;J$195,0,IF('Indicator Data'!AU176&lt;J$194,10,(J$195-'Indicator Data'!AU176)/(J$195-J$194)*10)),1))</f>
        <v>3.7</v>
      </c>
      <c r="K173" s="97">
        <f>IF('Indicator Data'!AW176="No data","x",ROUND(IF('Indicator Data'!AW176&gt;K$195,0,IF('Indicator Data'!AW176&lt;K$194,10,(K$195-'Indicator Data'!AW176)/(K$195-K$194)*10)),1))</f>
        <v>8.6999999999999993</v>
      </c>
      <c r="L173" s="97">
        <f>IF('Indicator Data'!AX176="No data","x",ROUND(IF('Indicator Data'!AX176&gt;L$195,0,IF('Indicator Data'!AX176&lt;L$194,10,(L$195-'Indicator Data'!AX176)/(L$195-L$194)*10)),1))</f>
        <v>3.8</v>
      </c>
      <c r="M173" s="98">
        <f t="shared" si="19"/>
        <v>5.7</v>
      </c>
      <c r="N173" s="148">
        <f>IF('Indicator Data'!AY176="No data","x",'Indicator Data'!AY176/'Indicator Data'!BE176*100)</f>
        <v>19.502353732347007</v>
      </c>
      <c r="O173" s="97">
        <f t="shared" si="20"/>
        <v>8.1</v>
      </c>
      <c r="P173" s="97">
        <f>IF('Indicator Data'!AZ176="No data","x",ROUND(IF('Indicator Data'!AZ176&gt;P$195,0,IF('Indicator Data'!AZ176&lt;P$194,10,(P$195-'Indicator Data'!AZ176)/(P$195-P$194)*10)),1))</f>
        <v>6.6</v>
      </c>
      <c r="Q173" s="97">
        <f>IF('Indicator Data'!BA176="No data","x",ROUND(IF('Indicator Data'!BA176&gt;Q$195,0,IF('Indicator Data'!BA176&lt;Q$194,10,(Q$195-'Indicator Data'!BA176)/(Q$195-Q$194)*10)),1))</f>
        <v>5.6</v>
      </c>
      <c r="R173" s="98">
        <f t="shared" si="21"/>
        <v>6.8</v>
      </c>
      <c r="S173" s="97">
        <f>IF('Indicator Data'!Y176="No data","x",ROUND(IF('Indicator Data'!Y176&gt;S$195,0,IF('Indicator Data'!Y176&lt;S$194,10,(S$195-'Indicator Data'!Y176)/(S$195-S$194)*10)),1))</f>
        <v>9.8000000000000007</v>
      </c>
      <c r="T173" s="97">
        <f>IF('Indicator Data'!Z176="No data","x",ROUND(IF('Indicator Data'!Z176&gt;T$195,0,IF('Indicator Data'!Z176&lt;T$194,10,(T$195-'Indicator Data'!Z176)/(T$195-T$194)*10)),1))</f>
        <v>5.4</v>
      </c>
      <c r="U173" s="97">
        <f>IF('Indicator Data'!AC176="No data","x",ROUND(IF('Indicator Data'!AC176&gt;U$195,0,IF('Indicator Data'!AC176&lt;U$194,10,(U$195-'Indicator Data'!AC176)/(U$195-U$194)*10)),1))</f>
        <v>9.6999999999999993</v>
      </c>
      <c r="V173" s="97">
        <f>IF('Indicator Data'!AD176="No data","x",ROUND(IF('Indicator Data'!AD176&gt;V$195,10,IF('Indicator Data'!AD176&lt;V$194,0,10-(V$195-'Indicator Data'!AD176)/(V$195-V$194)*10)),1))</f>
        <v>2.4</v>
      </c>
      <c r="W173" s="98">
        <f t="shared" si="22"/>
        <v>6.8</v>
      </c>
      <c r="X173" s="99">
        <f t="shared" si="23"/>
        <v>6.4</v>
      </c>
      <c r="Y173" s="183"/>
    </row>
    <row r="174" spans="1:25" s="4" customFormat="1" x14ac:dyDescent="0.25">
      <c r="A174" s="131" t="s">
        <v>322</v>
      </c>
      <c r="B174" s="51" t="s">
        <v>321</v>
      </c>
      <c r="C174" s="97">
        <f>IF('Indicator Data'!AR177="No data","x",ROUND(IF('Indicator Data'!AR177&gt;C$195,0,IF('Indicator Data'!AR177&lt;C$194,10,(C$195-'Indicator Data'!AR177)/(C$195-C$194)*10)),1))</f>
        <v>9.1999999999999993</v>
      </c>
      <c r="D174" s="98">
        <f t="shared" si="16"/>
        <v>9.1999999999999993</v>
      </c>
      <c r="E174" s="97">
        <f>IF('Indicator Data'!AT177="No data","x",ROUND(IF('Indicator Data'!AT177&gt;E$195,0,IF('Indicator Data'!AT177&lt;E$194,10,(E$195-'Indicator Data'!AT177)/(E$195-E$194)*10)),1))</f>
        <v>6.8</v>
      </c>
      <c r="F174" s="97">
        <f>IF('Indicator Data'!AS177="No data","x",ROUND(IF('Indicator Data'!AS177&gt;F$195,0,IF('Indicator Data'!AS177&lt;F$194,10,(F$195-'Indicator Data'!AS177)/(F$195-F$194)*10)),1))</f>
        <v>7.2</v>
      </c>
      <c r="G174" s="98">
        <f t="shared" si="17"/>
        <v>7</v>
      </c>
      <c r="H174" s="99">
        <f t="shared" si="18"/>
        <v>8.1</v>
      </c>
      <c r="I174" s="97">
        <f>IF('Indicator Data'!AV177="No data","x",ROUND(IF('Indicator Data'!AV177^2&gt;I$195,0,IF('Indicator Data'!AV177^2&lt;I$194,10,(I$195-'Indicator Data'!AV177^2)/(I$195-I$194)*10)),1))</f>
        <v>6.1</v>
      </c>
      <c r="J174" s="97">
        <f>IF(OR('Indicator Data'!AU177=0,'Indicator Data'!AU177="No data"),"x",ROUND(IF('Indicator Data'!AU177&gt;J$195,0,IF('Indicator Data'!AU177&lt;J$194,10,(J$195-'Indicator Data'!AU177)/(J$195-J$194)*10)),1))</f>
        <v>5.3</v>
      </c>
      <c r="K174" s="97">
        <f>IF('Indicator Data'!AW177="No data","x",ROUND(IF('Indicator Data'!AW177&gt;K$195,0,IF('Indicator Data'!AW177&lt;K$194,10,(K$195-'Indicator Data'!AW177)/(K$195-K$194)*10)),1))</f>
        <v>9.3000000000000007</v>
      </c>
      <c r="L174" s="97">
        <f>IF('Indicator Data'!AX177="No data","x",ROUND(IF('Indicator Data'!AX177&gt;L$195,0,IF('Indicator Data'!AX177&lt;L$194,10,(L$195-'Indicator Data'!AX177)/(L$195-L$194)*10)),1))</f>
        <v>6.4</v>
      </c>
      <c r="M174" s="98">
        <f t="shared" si="19"/>
        <v>6.8</v>
      </c>
      <c r="N174" s="148">
        <f>IF('Indicator Data'!AY177="No data","x",'Indicator Data'!AY177/'Indicator Data'!BE177*100)</f>
        <v>23.901452472881044</v>
      </c>
      <c r="O174" s="97">
        <f t="shared" si="20"/>
        <v>7.7</v>
      </c>
      <c r="P174" s="97">
        <f>IF('Indicator Data'!AZ177="No data","x",ROUND(IF('Indicator Data'!AZ177&gt;P$195,0,IF('Indicator Data'!AZ177&lt;P$194,10,(P$195-'Indicator Data'!AZ177)/(P$195-P$194)*10)),1))</f>
        <v>9.8000000000000007</v>
      </c>
      <c r="Q174" s="97">
        <f>IF('Indicator Data'!BA177="No data","x",ROUND(IF('Indicator Data'!BA177&gt;Q$195,0,IF('Indicator Data'!BA177&lt;Q$194,10,(Q$195-'Indicator Data'!BA177)/(Q$195-Q$194)*10)),1))</f>
        <v>7.4</v>
      </c>
      <c r="R174" s="98">
        <f t="shared" si="21"/>
        <v>8.3000000000000007</v>
      </c>
      <c r="S174" s="97">
        <f>IF('Indicator Data'!Y177="No data","x",ROUND(IF('Indicator Data'!Y177&gt;S$195,0,IF('Indicator Data'!Y177&lt;S$194,10,(S$195-'Indicator Data'!Y177)/(S$195-S$194)*10)),1))</f>
        <v>9.9</v>
      </c>
      <c r="T174" s="97">
        <f>IF('Indicator Data'!Z177="No data","x",ROUND(IF('Indicator Data'!Z177&gt;T$195,0,IF('Indicator Data'!Z177&lt;T$194,10,(T$195-'Indicator Data'!Z177)/(T$195-T$194)*10)),1))</f>
        <v>3.1</v>
      </c>
      <c r="U174" s="97">
        <f>IF('Indicator Data'!AC177="No data","x",ROUND(IF('Indicator Data'!AC177&gt;U$195,0,IF('Indicator Data'!AC177&lt;U$194,10,(U$195-'Indicator Data'!AC177)/(U$195-U$194)*10)),1))</f>
        <v>9.8000000000000007</v>
      </c>
      <c r="V174" s="97">
        <f>IF('Indicator Data'!AD177="No data","x",ROUND(IF('Indicator Data'!AD177&gt;V$195,10,IF('Indicator Data'!AD177&lt;V$194,0,10-(V$195-'Indicator Data'!AD177)/(V$195-V$194)*10)),1))</f>
        <v>4.0999999999999996</v>
      </c>
      <c r="W174" s="98">
        <f t="shared" si="22"/>
        <v>6.7</v>
      </c>
      <c r="X174" s="99">
        <f t="shared" si="23"/>
        <v>7.3</v>
      </c>
      <c r="Y174" s="183"/>
    </row>
    <row r="175" spans="1:25" s="4" customFormat="1" x14ac:dyDescent="0.25">
      <c r="A175" s="131" t="s">
        <v>324</v>
      </c>
      <c r="B175" s="51" t="s">
        <v>323</v>
      </c>
      <c r="C175" s="97">
        <f>IF('Indicator Data'!AR178="No data","x",ROUND(IF('Indicator Data'!AR178&gt;C$195,0,IF('Indicator Data'!AR178&lt;C$194,10,(C$195-'Indicator Data'!AR178)/(C$195-C$194)*10)),1))</f>
        <v>5.8</v>
      </c>
      <c r="D175" s="98">
        <f t="shared" si="16"/>
        <v>5.8</v>
      </c>
      <c r="E175" s="97" t="str">
        <f>IF('Indicator Data'!AT178="No data","x",ROUND(IF('Indicator Data'!AT178&gt;E$195,0,IF('Indicator Data'!AT178&lt;E$194,10,(E$195-'Indicator Data'!AT178)/(E$195-E$194)*10)),1))</f>
        <v>x</v>
      </c>
      <c r="F175" s="97">
        <f>IF('Indicator Data'!AS178="No data","x",ROUND(IF('Indicator Data'!AS178&gt;F$195,0,IF('Indicator Data'!AS178&lt;F$194,10,(F$195-'Indicator Data'!AS178)/(F$195-F$194)*10)),1))</f>
        <v>5.6</v>
      </c>
      <c r="G175" s="98">
        <f t="shared" si="17"/>
        <v>5.6</v>
      </c>
      <c r="H175" s="99">
        <f t="shared" si="18"/>
        <v>5.7</v>
      </c>
      <c r="I175" s="97">
        <f>IF('Indicator Data'!AV178="No data","x",ROUND(IF('Indicator Data'!AV178^2&gt;I$195,0,IF('Indicator Data'!AV178^2&lt;I$194,10,(I$195-'Indicator Data'!AV178^2)/(I$195-I$194)*10)),1))</f>
        <v>0.1</v>
      </c>
      <c r="J175" s="97">
        <f>IF(OR('Indicator Data'!AU178=0,'Indicator Data'!AU178="No data"),"x",ROUND(IF('Indicator Data'!AU178&gt;J$195,0,IF('Indicator Data'!AU178&lt;J$194,10,(J$195-'Indicator Data'!AU178)/(J$195-J$194)*10)),1))</f>
        <v>0.3</v>
      </c>
      <c r="K175" s="97">
        <f>IF('Indicator Data'!AW178="No data","x",ROUND(IF('Indicator Data'!AW178&gt;K$195,0,IF('Indicator Data'!AW178&lt;K$194,10,(K$195-'Indicator Data'!AW178)/(K$195-K$194)*10)),1))</f>
        <v>5.5</v>
      </c>
      <c r="L175" s="97">
        <f>IF('Indicator Data'!AX178="No data","x",ROUND(IF('Indicator Data'!AX178&gt;L$195,0,IF('Indicator Data'!AX178&lt;L$194,10,(L$195-'Indicator Data'!AX178)/(L$195-L$194)*10)),1))</f>
        <v>6.4</v>
      </c>
      <c r="M175" s="98">
        <f t="shared" si="19"/>
        <v>3.1</v>
      </c>
      <c r="N175" s="148">
        <f>IF('Indicator Data'!AY178="No data","x",'Indicator Data'!AY178/'Indicator Data'!BE178*100)</f>
        <v>100</v>
      </c>
      <c r="O175" s="97">
        <f t="shared" si="20"/>
        <v>0</v>
      </c>
      <c r="P175" s="97">
        <f>IF('Indicator Data'!AZ178="No data","x",ROUND(IF('Indicator Data'!AZ178&gt;P$195,0,IF('Indicator Data'!AZ178&lt;P$194,10,(P$195-'Indicator Data'!AZ178)/(P$195-P$194)*10)),1))</f>
        <v>1</v>
      </c>
      <c r="Q175" s="97">
        <f>IF('Indicator Data'!BA178="No data","x",ROUND(IF('Indicator Data'!BA178&gt;Q$195,0,IF('Indicator Data'!BA178&lt;Q$194,10,(Q$195-'Indicator Data'!BA178)/(Q$195-Q$194)*10)),1))</f>
        <v>0.1</v>
      </c>
      <c r="R175" s="98">
        <f t="shared" si="21"/>
        <v>0.4</v>
      </c>
      <c r="S175" s="97">
        <f>IF('Indicator Data'!Y178="No data","x",ROUND(IF('Indicator Data'!Y178&gt;S$195,0,IF('Indicator Data'!Y178&lt;S$194,10,(S$195-'Indicator Data'!Y178)/(S$195-S$194)*10)),1))</f>
        <v>8.6</v>
      </c>
      <c r="T175" s="97">
        <f>IF('Indicator Data'!Z178="No data","x",ROUND(IF('Indicator Data'!Z178&gt;T$195,0,IF('Indicator Data'!Z178&lt;T$194,10,(T$195-'Indicator Data'!Z178)/(T$195-T$194)*10)),1))</f>
        <v>3.8</v>
      </c>
      <c r="U175" s="97">
        <f>IF('Indicator Data'!AC178="No data","x",ROUND(IF('Indicator Data'!AC178&gt;U$195,0,IF('Indicator Data'!AC178&lt;U$194,10,(U$195-'Indicator Data'!AC178)/(U$195-U$194)*10)),1))</f>
        <v>9.1</v>
      </c>
      <c r="V175" s="97">
        <f>IF('Indicator Data'!AD178="No data","x",ROUND(IF('Indicator Data'!AD178&gt;V$195,10,IF('Indicator Data'!AD178&lt;V$194,0,10-(V$195-'Indicator Data'!AD178)/(V$195-V$194)*10)),1))</f>
        <v>1.4</v>
      </c>
      <c r="W175" s="98">
        <f t="shared" si="22"/>
        <v>5.7</v>
      </c>
      <c r="X175" s="99">
        <f t="shared" si="23"/>
        <v>3.1</v>
      </c>
      <c r="Y175" s="183"/>
    </row>
    <row r="176" spans="1:25" s="4" customFormat="1" x14ac:dyDescent="0.25">
      <c r="A176" s="131" t="s">
        <v>326</v>
      </c>
      <c r="B176" s="51" t="s">
        <v>325</v>
      </c>
      <c r="C176" s="97">
        <f>IF('Indicator Data'!AR179="No data","x",ROUND(IF('Indicator Data'!AR179&gt;C$195,0,IF('Indicator Data'!AR179&lt;C$194,10,(C$195-'Indicator Data'!AR179)/(C$195-C$194)*10)),1))</f>
        <v>4.4000000000000004</v>
      </c>
      <c r="D176" s="98">
        <f t="shared" si="16"/>
        <v>4.4000000000000004</v>
      </c>
      <c r="E176" s="97">
        <f>IF('Indicator Data'!AT179="No data","x",ROUND(IF('Indicator Data'!AT179&gt;E$195,0,IF('Indicator Data'!AT179&lt;E$194,10,(E$195-'Indicator Data'!AT179)/(E$195-E$194)*10)),1))</f>
        <v>5.9</v>
      </c>
      <c r="F176" s="97">
        <f>IF('Indicator Data'!AS179="No data","x",ROUND(IF('Indicator Data'!AS179&gt;F$195,0,IF('Indicator Data'!AS179&lt;F$194,10,(F$195-'Indicator Data'!AS179)/(F$195-F$194)*10)),1))</f>
        <v>4.5999999999999996</v>
      </c>
      <c r="G176" s="98">
        <f t="shared" si="17"/>
        <v>5.3</v>
      </c>
      <c r="H176" s="99">
        <f t="shared" si="18"/>
        <v>4.9000000000000004</v>
      </c>
      <c r="I176" s="97">
        <f>IF('Indicator Data'!AV179="No data","x",ROUND(IF('Indicator Data'!AV179^2&gt;I$195,0,IF('Indicator Data'!AV179^2&lt;I$194,10,(I$195-'Indicator Data'!AV179^2)/(I$195-I$194)*10)),1))</f>
        <v>0.2</v>
      </c>
      <c r="J176" s="97">
        <f>IF(OR('Indicator Data'!AU179=0,'Indicator Data'!AU179="No data"),"x",ROUND(IF('Indicator Data'!AU179&gt;J$195,0,IF('Indicator Data'!AU179&lt;J$194,10,(J$195-'Indicator Data'!AU179)/(J$195-J$194)*10)),1))</f>
        <v>0</v>
      </c>
      <c r="K176" s="97">
        <f>IF('Indicator Data'!AW179="No data","x",ROUND(IF('Indicator Data'!AW179&gt;K$195,0,IF('Indicator Data'!AW179&lt;K$194,10,(K$195-'Indicator Data'!AW179)/(K$195-K$194)*10)),1))</f>
        <v>3.1</v>
      </c>
      <c r="L176" s="97">
        <f>IF('Indicator Data'!AX179="No data","x",ROUND(IF('Indicator Data'!AX179&gt;L$195,0,IF('Indicator Data'!AX179&lt;L$194,10,(L$195-'Indicator Data'!AX179)/(L$195-L$194)*10)),1))</f>
        <v>2</v>
      </c>
      <c r="M176" s="98">
        <f t="shared" si="19"/>
        <v>1.3</v>
      </c>
      <c r="N176" s="148">
        <f>IF('Indicator Data'!AY179="No data","x",'Indicator Data'!AY179/'Indicator Data'!BE179*100)</f>
        <v>173.48927875243666</v>
      </c>
      <c r="O176" s="97">
        <f t="shared" si="20"/>
        <v>0</v>
      </c>
      <c r="P176" s="97">
        <f>IF('Indicator Data'!AZ179="No data","x",ROUND(IF('Indicator Data'!AZ179&gt;P$195,0,IF('Indicator Data'!AZ179&lt;P$194,10,(P$195-'Indicator Data'!AZ179)/(P$195-P$194)*10)),1))</f>
        <v>0.9</v>
      </c>
      <c r="Q176" s="97">
        <f>IF('Indicator Data'!BA179="No data","x",ROUND(IF('Indicator Data'!BA179&gt;Q$195,0,IF('Indicator Data'!BA179&lt;Q$194,10,(Q$195-'Indicator Data'!BA179)/(Q$195-Q$194)*10)),1))</f>
        <v>1</v>
      </c>
      <c r="R176" s="98">
        <f t="shared" si="21"/>
        <v>0.6</v>
      </c>
      <c r="S176" s="97">
        <f>IF('Indicator Data'!Y179="No data","x",ROUND(IF('Indicator Data'!Y179&gt;S$195,0,IF('Indicator Data'!Y179&lt;S$194,10,(S$195-'Indicator Data'!Y179)/(S$195-S$194)*10)),1))</f>
        <v>7.1</v>
      </c>
      <c r="T176" s="97">
        <f>IF('Indicator Data'!Z179="No data","x",ROUND(IF('Indicator Data'!Z179&gt;T$195,0,IF('Indicator Data'!Z179&lt;T$194,10,(T$195-'Indicator Data'!Z179)/(T$195-T$194)*10)),1))</f>
        <v>3.3</v>
      </c>
      <c r="U176" s="97">
        <f>IF('Indicator Data'!AC179="No data","x",ROUND(IF('Indicator Data'!AC179&gt;U$195,0,IF('Indicator Data'!AC179&lt;U$194,10,(U$195-'Indicator Data'!AC179)/(U$195-U$194)*10)),1))</f>
        <v>2.7</v>
      </c>
      <c r="V176" s="97">
        <f>IF('Indicator Data'!AD179="No data","x",ROUND(IF('Indicator Data'!AD179&gt;V$195,10,IF('Indicator Data'!AD179&lt;V$194,0,10-(V$195-'Indicator Data'!AD179)/(V$195-V$194)*10)),1))</f>
        <v>0.7</v>
      </c>
      <c r="W176" s="98">
        <f t="shared" si="22"/>
        <v>3.5</v>
      </c>
      <c r="X176" s="99">
        <f t="shared" si="23"/>
        <v>1.8</v>
      </c>
      <c r="Y176" s="183"/>
    </row>
    <row r="177" spans="1:25" s="4" customFormat="1" x14ac:dyDescent="0.25">
      <c r="A177" s="131" t="s">
        <v>328</v>
      </c>
      <c r="B177" s="51" t="s">
        <v>327</v>
      </c>
      <c r="C177" s="97">
        <f>IF('Indicator Data'!AR180="No data","x",ROUND(IF('Indicator Data'!AR180&gt;C$195,0,IF('Indicator Data'!AR180&lt;C$194,10,(C$195-'Indicator Data'!AR180)/(C$195-C$194)*10)),1))</f>
        <v>6.4</v>
      </c>
      <c r="D177" s="98">
        <f t="shared" si="16"/>
        <v>6.4</v>
      </c>
      <c r="E177" s="97">
        <f>IF('Indicator Data'!AT180="No data","x",ROUND(IF('Indicator Data'!AT180&gt;E$195,0,IF('Indicator Data'!AT180&lt;E$194,10,(E$195-'Indicator Data'!AT180)/(E$195-E$194)*10)),1))</f>
        <v>5.8</v>
      </c>
      <c r="F177" s="97">
        <f>IF('Indicator Data'!AS180="No data","x",ROUND(IF('Indicator Data'!AS180&gt;F$195,0,IF('Indicator Data'!AS180&lt;F$194,10,(F$195-'Indicator Data'!AS180)/(F$195-F$194)*10)),1))</f>
        <v>5.4</v>
      </c>
      <c r="G177" s="98">
        <f t="shared" si="17"/>
        <v>5.6</v>
      </c>
      <c r="H177" s="99">
        <f t="shared" si="18"/>
        <v>6</v>
      </c>
      <c r="I177" s="97">
        <f>IF('Indicator Data'!AV180="No data","x",ROUND(IF('Indicator Data'!AV180^2&gt;I$195,0,IF('Indicator Data'!AV180^2&lt;I$194,10,(I$195-'Indicator Data'!AV180^2)/(I$195-I$194)*10)),1))</f>
        <v>3.8</v>
      </c>
      <c r="J177" s="97">
        <f>IF(OR('Indicator Data'!AU180=0,'Indicator Data'!AU180="No data"),"x",ROUND(IF('Indicator Data'!AU180&gt;J$195,0,IF('Indicator Data'!AU180&lt;J$194,10,(J$195-'Indicator Data'!AU180)/(J$195-J$194)*10)),1))</f>
        <v>0</v>
      </c>
      <c r="K177" s="97">
        <f>IF('Indicator Data'!AW180="No data","x",ROUND(IF('Indicator Data'!AW180&gt;K$195,0,IF('Indicator Data'!AW180&lt;K$194,10,(K$195-'Indicator Data'!AW180)/(K$195-K$194)*10)),1))</f>
        <v>5.0999999999999996</v>
      </c>
      <c r="L177" s="97">
        <f>IF('Indicator Data'!AX180="No data","x",ROUND(IF('Indicator Data'!AX180&gt;L$195,0,IF('Indicator Data'!AX180&lt;L$194,10,(L$195-'Indicator Data'!AX180)/(L$195-L$194)*10)),1))</f>
        <v>3.8</v>
      </c>
      <c r="M177" s="98">
        <f t="shared" si="19"/>
        <v>3.2</v>
      </c>
      <c r="N177" s="148">
        <f>IF('Indicator Data'!AY180="No data","x",'Indicator Data'!AY180/'Indicator Data'!BE180*100)</f>
        <v>35.401647785787851</v>
      </c>
      <c r="O177" s="97">
        <f t="shared" si="20"/>
        <v>6.5</v>
      </c>
      <c r="P177" s="97">
        <f>IF('Indicator Data'!AZ180="No data","x",ROUND(IF('Indicator Data'!AZ180&gt;P$195,0,IF('Indicator Data'!AZ180&lt;P$194,10,(P$195-'Indicator Data'!AZ180)/(P$195-P$194)*10)),1))</f>
        <v>0.9</v>
      </c>
      <c r="Q177" s="97">
        <f>IF('Indicator Data'!BA180="No data","x",ROUND(IF('Indicator Data'!BA180&gt;Q$195,0,IF('Indicator Data'!BA180&lt;Q$194,10,(Q$195-'Indicator Data'!BA180)/(Q$195-Q$194)*10)),1))</f>
        <v>0.5</v>
      </c>
      <c r="R177" s="98">
        <f t="shared" si="21"/>
        <v>2.6</v>
      </c>
      <c r="S177" s="97">
        <f>IF('Indicator Data'!Y180="No data","x",ROUND(IF('Indicator Data'!Y180&gt;S$195,0,IF('Indicator Data'!Y180&lt;S$194,10,(S$195-'Indicator Data'!Y180)/(S$195-S$194)*10)),1))</f>
        <v>6.9</v>
      </c>
      <c r="T177" s="97">
        <f>IF('Indicator Data'!Z180="No data","x",ROUND(IF('Indicator Data'!Z180&gt;T$195,0,IF('Indicator Data'!Z180&lt;T$194,10,(T$195-'Indicator Data'!Z180)/(T$195-T$194)*10)),1))</f>
        <v>0.8</v>
      </c>
      <c r="U177" s="97">
        <f>IF('Indicator Data'!AC180="No data","x",ROUND(IF('Indicator Data'!AC180&gt;U$195,0,IF('Indicator Data'!AC180&lt;U$194,10,(U$195-'Indicator Data'!AC180)/(U$195-U$194)*10)),1))</f>
        <v>7.5</v>
      </c>
      <c r="V177" s="97">
        <f>IF('Indicator Data'!AD180="No data","x",ROUND(IF('Indicator Data'!AD180&gt;V$195,10,IF('Indicator Data'!AD180&lt;V$194,0,10-(V$195-'Indicator Data'!AD180)/(V$195-V$194)*10)),1))</f>
        <v>0.7</v>
      </c>
      <c r="W177" s="98">
        <f t="shared" si="22"/>
        <v>4</v>
      </c>
      <c r="X177" s="99">
        <f t="shared" si="23"/>
        <v>3.3</v>
      </c>
      <c r="Y177" s="183"/>
    </row>
    <row r="178" spans="1:25" s="4" customFormat="1" x14ac:dyDescent="0.25">
      <c r="A178" s="131" t="s">
        <v>330</v>
      </c>
      <c r="B178" s="51" t="s">
        <v>329</v>
      </c>
      <c r="C178" s="97">
        <f>IF('Indicator Data'!AR181="No data","x",ROUND(IF('Indicator Data'!AR181&gt;C$195,0,IF('Indicator Data'!AR181&lt;C$194,10,(C$195-'Indicator Data'!AR181)/(C$195-C$194)*10)),1))</f>
        <v>2.1</v>
      </c>
      <c r="D178" s="98">
        <f t="shared" si="16"/>
        <v>2.1</v>
      </c>
      <c r="E178" s="97">
        <f>IF('Indicator Data'!AT181="No data","x",ROUND(IF('Indicator Data'!AT181&gt;E$195,0,IF('Indicator Data'!AT181&lt;E$194,10,(E$195-'Indicator Data'!AT181)/(E$195-E$194)*10)),1))</f>
        <v>6</v>
      </c>
      <c r="F178" s="97">
        <f>IF('Indicator Data'!AS181="No data","x",ROUND(IF('Indicator Data'!AS181&gt;F$195,0,IF('Indicator Data'!AS181&lt;F$194,10,(F$195-'Indicator Data'!AS181)/(F$195-F$194)*10)),1))</f>
        <v>4.9000000000000004</v>
      </c>
      <c r="G178" s="98">
        <f t="shared" si="17"/>
        <v>5.5</v>
      </c>
      <c r="H178" s="99">
        <f t="shared" si="18"/>
        <v>3.8</v>
      </c>
      <c r="I178" s="97">
        <f>IF('Indicator Data'!AV181="No data","x",ROUND(IF('Indicator Data'!AV181^2&gt;I$195,0,IF('Indicator Data'!AV181^2&lt;I$194,10,(I$195-'Indicator Data'!AV181^2)/(I$195-I$194)*10)),1))</f>
        <v>0.9</v>
      </c>
      <c r="J178" s="97">
        <f>IF(OR('Indicator Data'!AU181=0,'Indicator Data'!AU181="No data"),"x",ROUND(IF('Indicator Data'!AU181&gt;J$195,0,IF('Indicator Data'!AU181&lt;J$194,10,(J$195-'Indicator Data'!AU181)/(J$195-J$194)*10)),1))</f>
        <v>0</v>
      </c>
      <c r="K178" s="97">
        <f>IF('Indicator Data'!AW181="No data","x",ROUND(IF('Indicator Data'!AW181&gt;K$195,0,IF('Indicator Data'!AW181&lt;K$194,10,(K$195-'Indicator Data'!AW181)/(K$195-K$194)*10)),1))</f>
        <v>4.5999999999999996</v>
      </c>
      <c r="L178" s="97">
        <f>IF('Indicator Data'!AX181="No data","x",ROUND(IF('Indicator Data'!AX181&gt;L$195,0,IF('Indicator Data'!AX181&lt;L$194,10,(L$195-'Indicator Data'!AX181)/(L$195-L$194)*10)),1))</f>
        <v>5.3</v>
      </c>
      <c r="M178" s="98">
        <f t="shared" si="19"/>
        <v>2.7</v>
      </c>
      <c r="N178" s="148">
        <f>IF('Indicator Data'!AY181="No data","x",'Indicator Data'!AY181/'Indicator Data'!BE181*100)</f>
        <v>51.973025999506262</v>
      </c>
      <c r="O178" s="97">
        <f t="shared" si="20"/>
        <v>4.9000000000000004</v>
      </c>
      <c r="P178" s="97">
        <f>IF('Indicator Data'!AZ181="No data","x",ROUND(IF('Indicator Data'!AZ181&gt;P$195,0,IF('Indicator Data'!AZ181&lt;P$194,10,(P$195-'Indicator Data'!AZ181)/(P$195-P$194)*10)),1))</f>
        <v>0.6</v>
      </c>
      <c r="Q178" s="97">
        <f>IF('Indicator Data'!BA181="No data","x",ROUND(IF('Indicator Data'!BA181&gt;Q$195,0,IF('Indicator Data'!BA181&lt;Q$194,10,(Q$195-'Indicator Data'!BA181)/(Q$195-Q$194)*10)),1))</f>
        <v>0</v>
      </c>
      <c r="R178" s="98">
        <f t="shared" si="21"/>
        <v>1.8</v>
      </c>
      <c r="S178" s="97">
        <f>IF('Indicator Data'!Y181="No data","x",ROUND(IF('Indicator Data'!Y181&gt;S$195,0,IF('Indicator Data'!Y181&lt;S$194,10,(S$195-'Indicator Data'!Y181)/(S$195-S$194)*10)),1))</f>
        <v>5.7</v>
      </c>
      <c r="T178" s="97">
        <f>IF('Indicator Data'!Z181="No data","x",ROUND(IF('Indicator Data'!Z181&gt;T$195,0,IF('Indicator Data'!Z181&lt;T$194,10,(T$195-'Indicator Data'!Z181)/(T$195-T$194)*10)),1))</f>
        <v>0.3</v>
      </c>
      <c r="U178" s="97">
        <f>IF('Indicator Data'!AC181="No data","x",ROUND(IF('Indicator Data'!AC181&gt;U$195,0,IF('Indicator Data'!AC181&lt;U$194,10,(U$195-'Indicator Data'!AC181)/(U$195-U$194)*10)),1))</f>
        <v>6.8</v>
      </c>
      <c r="V178" s="97">
        <f>IF('Indicator Data'!AD181="No data","x",ROUND(IF('Indicator Data'!AD181&gt;V$195,10,IF('Indicator Data'!AD181&lt;V$194,0,10-(V$195-'Indicator Data'!AD181)/(V$195-V$194)*10)),1))</f>
        <v>0.2</v>
      </c>
      <c r="W178" s="98">
        <f t="shared" si="22"/>
        <v>3.3</v>
      </c>
      <c r="X178" s="99">
        <f t="shared" si="23"/>
        <v>2.6</v>
      </c>
      <c r="Y178" s="183"/>
    </row>
    <row r="179" spans="1:25" s="4" customFormat="1" x14ac:dyDescent="0.25">
      <c r="A179" s="131" t="s">
        <v>332</v>
      </c>
      <c r="B179" s="51" t="s">
        <v>331</v>
      </c>
      <c r="C179" s="97" t="str">
        <f>IF('Indicator Data'!AR182="No data","x",ROUND(IF('Indicator Data'!AR182&gt;C$195,0,IF('Indicator Data'!AR182&lt;C$194,10,(C$195-'Indicator Data'!AR182)/(C$195-C$194)*10)),1))</f>
        <v>x</v>
      </c>
      <c r="D179" s="98" t="str">
        <f t="shared" si="16"/>
        <v>x</v>
      </c>
      <c r="E179" s="97">
        <f>IF('Indicator Data'!AT182="No data","x",ROUND(IF('Indicator Data'!AT182&gt;E$195,0,IF('Indicator Data'!AT182&lt;E$194,10,(E$195-'Indicator Data'!AT182)/(E$195-E$194)*10)),1))</f>
        <v>8.1</v>
      </c>
      <c r="F179" s="97">
        <f>IF('Indicator Data'!AS182="No data","x",ROUND(IF('Indicator Data'!AS182&gt;F$195,0,IF('Indicator Data'!AS182&lt;F$194,10,(F$195-'Indicator Data'!AS182)/(F$195-F$194)*10)),1))</f>
        <v>7.3</v>
      </c>
      <c r="G179" s="98">
        <f t="shared" si="17"/>
        <v>7.7</v>
      </c>
      <c r="H179" s="99">
        <f t="shared" si="18"/>
        <v>7.7</v>
      </c>
      <c r="I179" s="97">
        <f>IF('Indicator Data'!AV182="No data","x",ROUND(IF('Indicator Data'!AV182^2&gt;I$195,0,IF('Indicator Data'!AV182^2&lt;I$194,10,(I$195-'Indicator Data'!AV182^2)/(I$195-I$194)*10)),1))</f>
        <v>0.1</v>
      </c>
      <c r="J179" s="97">
        <f>IF(OR('Indicator Data'!AU182=0,'Indicator Data'!AU182="No data"),"x",ROUND(IF('Indicator Data'!AU182&gt;J$195,0,IF('Indicator Data'!AU182&lt;J$194,10,(J$195-'Indicator Data'!AU182)/(J$195-J$194)*10)),1))</f>
        <v>0</v>
      </c>
      <c r="K179" s="97">
        <f>IF('Indicator Data'!AW182="No data","x",ROUND(IF('Indicator Data'!AW182&gt;K$195,0,IF('Indicator Data'!AW182&lt;K$194,10,(K$195-'Indicator Data'!AW182)/(K$195-K$194)*10)),1))</f>
        <v>8.5</v>
      </c>
      <c r="L179" s="97">
        <f>IF('Indicator Data'!AX182="No data","x",ROUND(IF('Indicator Data'!AX182&gt;L$195,0,IF('Indicator Data'!AX182&lt;L$194,10,(L$195-'Indicator Data'!AX182)/(L$195-L$194)*10)),1))</f>
        <v>2.2000000000000002</v>
      </c>
      <c r="M179" s="98">
        <f t="shared" si="19"/>
        <v>2.7</v>
      </c>
      <c r="N179" s="148">
        <f>IF('Indicator Data'!AY182="No data","x",'Indicator Data'!AY182/'Indicator Data'!BE182*100)</f>
        <v>4.2559530142787221</v>
      </c>
      <c r="O179" s="97">
        <f t="shared" si="20"/>
        <v>9.6999999999999993</v>
      </c>
      <c r="P179" s="97">
        <f>IF('Indicator Data'!AZ182="No data","x",ROUND(IF('Indicator Data'!AZ182&gt;P$195,0,IF('Indicator Data'!AZ182&lt;P$194,10,(P$195-'Indicator Data'!AZ182)/(P$195-P$194)*10)),1))</f>
        <v>4.0999999999999996</v>
      </c>
      <c r="Q179" s="97">
        <f>IF('Indicator Data'!BA182="No data","x",ROUND(IF('Indicator Data'!BA182&gt;Q$195,0,IF('Indicator Data'!BA182&lt;Q$194,10,(Q$195-'Indicator Data'!BA182)/(Q$195-Q$194)*10)),1))</f>
        <v>7.9</v>
      </c>
      <c r="R179" s="98">
        <f t="shared" si="21"/>
        <v>7.2</v>
      </c>
      <c r="S179" s="97">
        <f>IF('Indicator Data'!Y182="No data","x",ROUND(IF('Indicator Data'!Y182&gt;S$195,0,IF('Indicator Data'!Y182&lt;S$194,10,(S$195-'Indicator Data'!Y182)/(S$195-S$194)*10)),1))</f>
        <v>4</v>
      </c>
      <c r="T179" s="97">
        <f>IF('Indicator Data'!Z182="No data","x",ROUND(IF('Indicator Data'!Z182&gt;T$195,0,IF('Indicator Data'!Z182&lt;T$194,10,(T$195-'Indicator Data'!Z182)/(T$195-T$194)*10)),1))</f>
        <v>0</v>
      </c>
      <c r="U179" s="97">
        <f>IF('Indicator Data'!AC182="No data","x",ROUND(IF('Indicator Data'!AC182&gt;U$195,0,IF('Indicator Data'!AC182&lt;U$194,10,(U$195-'Indicator Data'!AC182)/(U$195-U$194)*10)),1))</f>
        <v>6.8</v>
      </c>
      <c r="V179" s="97">
        <f>IF('Indicator Data'!AD182="No data","x",ROUND(IF('Indicator Data'!AD182&gt;V$195,10,IF('Indicator Data'!AD182&lt;V$194,0,10-(V$195-'Indicator Data'!AD182)/(V$195-V$194)*10)),1))</f>
        <v>0.5</v>
      </c>
      <c r="W179" s="98">
        <f t="shared" si="22"/>
        <v>2.8</v>
      </c>
      <c r="X179" s="99">
        <f t="shared" si="23"/>
        <v>4.2</v>
      </c>
      <c r="Y179" s="183"/>
    </row>
    <row r="180" spans="1:25" s="4" customFormat="1" x14ac:dyDescent="0.25">
      <c r="A180" s="131" t="s">
        <v>334</v>
      </c>
      <c r="B180" s="51" t="s">
        <v>333</v>
      </c>
      <c r="C180" s="97" t="str">
        <f>IF('Indicator Data'!AR183="No data","x",ROUND(IF('Indicator Data'!AR183&gt;C$195,0,IF('Indicator Data'!AR183&lt;C$194,10,(C$195-'Indicator Data'!AR183)/(C$195-C$194)*10)),1))</f>
        <v>x</v>
      </c>
      <c r="D180" s="98" t="str">
        <f t="shared" si="16"/>
        <v>x</v>
      </c>
      <c r="E180" s="97" t="str">
        <f>IF('Indicator Data'!AT183="No data","x",ROUND(IF('Indicator Data'!AT183&gt;E$195,0,IF('Indicator Data'!AT183&lt;E$194,10,(E$195-'Indicator Data'!AT183)/(E$195-E$194)*10)),1))</f>
        <v>x</v>
      </c>
      <c r="F180" s="97">
        <f>IF('Indicator Data'!AS183="No data","x",ROUND(IF('Indicator Data'!AS183&gt;F$195,0,IF('Indicator Data'!AS183&lt;F$194,10,(F$195-'Indicator Data'!AS183)/(F$195-F$194)*10)),1))</f>
        <v>6.9</v>
      </c>
      <c r="G180" s="98">
        <f t="shared" si="17"/>
        <v>6.9</v>
      </c>
      <c r="H180" s="99">
        <f t="shared" si="18"/>
        <v>6.9</v>
      </c>
      <c r="I180" s="97" t="str">
        <f>IF('Indicator Data'!AV183="No data","x",ROUND(IF('Indicator Data'!AV183^2&gt;I$195,0,IF('Indicator Data'!AV183^2&lt;I$194,10,(I$195-'Indicator Data'!AV183^2)/(I$195-I$194)*10)),1))</f>
        <v>x</v>
      </c>
      <c r="J180" s="97">
        <f>IF(OR('Indicator Data'!AU183=0,'Indicator Data'!AU183="No data"),"x",ROUND(IF('Indicator Data'!AU183&gt;J$195,0,IF('Indicator Data'!AU183&lt;J$194,10,(J$195-'Indicator Data'!AU183)/(J$195-J$194)*10)),1))</f>
        <v>0.1</v>
      </c>
      <c r="K180" s="97">
        <f>IF('Indicator Data'!AW183="No data","x",ROUND(IF('Indicator Data'!AW183&gt;K$195,0,IF('Indicator Data'!AW183&lt;K$194,10,(K$195-'Indicator Data'!AW183)/(K$195-K$194)*10)),1))</f>
        <v>5.7</v>
      </c>
      <c r="L180" s="97">
        <f>IF('Indicator Data'!AX183="No data","x",ROUND(IF('Indicator Data'!AX183&gt;L$195,0,IF('Indicator Data'!AX183&lt;L$194,10,(L$195-'Indicator Data'!AX183)/(L$195-L$194)*10)),1))</f>
        <v>6.3</v>
      </c>
      <c r="M180" s="98">
        <f t="shared" si="19"/>
        <v>4</v>
      </c>
      <c r="N180" s="148">
        <f>IF('Indicator Data'!AY183="No data","x",'Indicator Data'!AY183/'Indicator Data'!BE183*100)</f>
        <v>156.66666666666666</v>
      </c>
      <c r="O180" s="97">
        <f t="shared" si="20"/>
        <v>0</v>
      </c>
      <c r="P180" s="97">
        <f>IF('Indicator Data'!AZ183="No data","x",ROUND(IF('Indicator Data'!AZ183&gt;P$195,0,IF('Indicator Data'!AZ183&lt;P$194,10,(P$195-'Indicator Data'!AZ183)/(P$195-P$194)*10)),1))</f>
        <v>1.9</v>
      </c>
      <c r="Q180" s="97">
        <f>IF('Indicator Data'!BA183="No data","x",ROUND(IF('Indicator Data'!BA183&gt;Q$195,0,IF('Indicator Data'!BA183&lt;Q$194,10,(Q$195-'Indicator Data'!BA183)/(Q$195-Q$194)*10)),1))</f>
        <v>0.5</v>
      </c>
      <c r="R180" s="98">
        <f t="shared" si="21"/>
        <v>0.8</v>
      </c>
      <c r="S180" s="97">
        <f>IF('Indicator Data'!Y183="No data","x",ROUND(IF('Indicator Data'!Y183&gt;S$195,0,IF('Indicator Data'!Y183&lt;S$194,10,(S$195-'Indicator Data'!Y183)/(S$195-S$194)*10)),1))</f>
        <v>7.3</v>
      </c>
      <c r="T180" s="97">
        <f>IF('Indicator Data'!Z183="No data","x",ROUND(IF('Indicator Data'!Z183&gt;T$195,0,IF('Indicator Data'!Z183&lt;T$194,10,(T$195-'Indicator Data'!Z183)/(T$195-T$194)*10)),1))</f>
        <v>0.8</v>
      </c>
      <c r="U180" s="97">
        <f>IF('Indicator Data'!AC183="No data","x",ROUND(IF('Indicator Data'!AC183&gt;U$195,0,IF('Indicator Data'!AC183&lt;U$194,10,(U$195-'Indicator Data'!AC183)/(U$195-U$194)*10)),1))</f>
        <v>8.4</v>
      </c>
      <c r="V180" s="97" t="str">
        <f>IF('Indicator Data'!AD183="No data","x",ROUND(IF('Indicator Data'!AD183&gt;V$195,10,IF('Indicator Data'!AD183&lt;V$194,0,10-(V$195-'Indicator Data'!AD183)/(V$195-V$194)*10)),1))</f>
        <v>x</v>
      </c>
      <c r="W180" s="98">
        <f t="shared" si="22"/>
        <v>5.5</v>
      </c>
      <c r="X180" s="99">
        <f t="shared" si="23"/>
        <v>3.4</v>
      </c>
      <c r="Y180" s="183"/>
    </row>
    <row r="181" spans="1:25" s="4" customFormat="1" x14ac:dyDescent="0.25">
      <c r="A181" s="131" t="s">
        <v>336</v>
      </c>
      <c r="B181" s="51" t="s">
        <v>335</v>
      </c>
      <c r="C181" s="97" t="str">
        <f>IF('Indicator Data'!AR184="No data","x",ROUND(IF('Indicator Data'!AR184&gt;C$195,0,IF('Indicator Data'!AR184&lt;C$194,10,(C$195-'Indicator Data'!AR184)/(C$195-C$194)*10)),1))</f>
        <v>x</v>
      </c>
      <c r="D181" s="98" t="str">
        <f t="shared" si="16"/>
        <v>x</v>
      </c>
      <c r="E181" s="97">
        <f>IF('Indicator Data'!AT184="No data","x",ROUND(IF('Indicator Data'!AT184&gt;E$195,0,IF('Indicator Data'!AT184&lt;E$194,10,(E$195-'Indicator Data'!AT184)/(E$195-E$194)*10)),1))</f>
        <v>7.4</v>
      </c>
      <c r="F181" s="97">
        <f>IF('Indicator Data'!AS184="No data","x",ROUND(IF('Indicator Data'!AS184&gt;F$195,0,IF('Indicator Data'!AS184&lt;F$194,10,(F$195-'Indicator Data'!AS184)/(F$195-F$194)*10)),1))</f>
        <v>6.1</v>
      </c>
      <c r="G181" s="98">
        <f t="shared" si="17"/>
        <v>6.8</v>
      </c>
      <c r="H181" s="99">
        <f t="shared" si="18"/>
        <v>6.8</v>
      </c>
      <c r="I181" s="97">
        <f>IF('Indicator Data'!AV184="No data","x",ROUND(IF('Indicator Data'!AV184^2&gt;I$195,0,IF('Indicator Data'!AV184^2&lt;I$194,10,(I$195-'Indicator Data'!AV184^2)/(I$195-I$194)*10)),1))</f>
        <v>5</v>
      </c>
      <c r="J181" s="97">
        <f>IF(OR('Indicator Data'!AU184=0,'Indicator Data'!AU184="No data"),"x",ROUND(IF('Indicator Data'!AU184&gt;J$195,0,IF('Indicator Data'!AU184&lt;J$194,10,(J$195-'Indicator Data'!AU184)/(J$195-J$194)*10)),1))</f>
        <v>7.3</v>
      </c>
      <c r="K181" s="97">
        <f>IF('Indicator Data'!AW184="No data","x",ROUND(IF('Indicator Data'!AW184&gt;K$195,0,IF('Indicator Data'!AW184&lt;K$194,10,(K$195-'Indicator Data'!AW184)/(K$195-K$194)*10)),1))</f>
        <v>8.1</v>
      </c>
      <c r="L181" s="97">
        <f>IF('Indicator Data'!AX184="No data","x",ROUND(IF('Indicator Data'!AX184&gt;L$195,0,IF('Indicator Data'!AX184&lt;L$194,10,(L$195-'Indicator Data'!AX184)/(L$195-L$194)*10)),1))</f>
        <v>7.4</v>
      </c>
      <c r="M181" s="98">
        <f t="shared" si="19"/>
        <v>7</v>
      </c>
      <c r="N181" s="148">
        <f>IF('Indicator Data'!AY184="No data","x",'Indicator Data'!AY184/'Indicator Data'!BE184*100)</f>
        <v>23.021870777238377</v>
      </c>
      <c r="O181" s="97">
        <f t="shared" si="20"/>
        <v>7.8</v>
      </c>
      <c r="P181" s="97">
        <f>IF('Indicator Data'!AZ184="No data","x",ROUND(IF('Indicator Data'!AZ184&gt;P$195,0,IF('Indicator Data'!AZ184&lt;P$194,10,(P$195-'Indicator Data'!AZ184)/(P$195-P$194)*10)),1))</f>
        <v>9</v>
      </c>
      <c r="Q181" s="97">
        <f>IF('Indicator Data'!BA184="No data","x",ROUND(IF('Indicator Data'!BA184&gt;Q$195,0,IF('Indicator Data'!BA184&lt;Q$194,10,(Q$195-'Indicator Data'!BA184)/(Q$195-Q$194)*10)),1))</f>
        <v>4.2</v>
      </c>
      <c r="R181" s="98">
        <f t="shared" si="21"/>
        <v>7</v>
      </c>
      <c r="S181" s="97">
        <f>IF('Indicator Data'!Y184="No data","x",ROUND(IF('Indicator Data'!Y184&gt;S$195,0,IF('Indicator Data'!Y184&lt;S$194,10,(S$195-'Indicator Data'!Y184)/(S$195-S$194)*10)),1))</f>
        <v>9.6999999999999993</v>
      </c>
      <c r="T181" s="97">
        <f>IF('Indicator Data'!Z184="No data","x",ROUND(IF('Indicator Data'!Z184&gt;T$195,0,IF('Indicator Data'!Z184&lt;T$194,10,(T$195-'Indicator Data'!Z184)/(T$195-T$194)*10)),1))</f>
        <v>4.4000000000000004</v>
      </c>
      <c r="U181" s="97">
        <f>IF('Indicator Data'!AC184="No data","x",ROUND(IF('Indicator Data'!AC184&gt;U$195,0,IF('Indicator Data'!AC184&lt;U$194,10,(U$195-'Indicator Data'!AC184)/(U$195-U$194)*10)),1))</f>
        <v>9.6999999999999993</v>
      </c>
      <c r="V181" s="97">
        <f>IF('Indicator Data'!AD184="No data","x",ROUND(IF('Indicator Data'!AD184&gt;V$195,10,IF('Indicator Data'!AD184&lt;V$194,0,10-(V$195-'Indicator Data'!AD184)/(V$195-V$194)*10)),1))</f>
        <v>3.8</v>
      </c>
      <c r="W181" s="98">
        <f t="shared" si="22"/>
        <v>6.9</v>
      </c>
      <c r="X181" s="99">
        <f t="shared" si="23"/>
        <v>7</v>
      </c>
      <c r="Y181" s="183"/>
    </row>
    <row r="182" spans="1:25" s="4" customFormat="1" x14ac:dyDescent="0.25">
      <c r="A182" s="131" t="s">
        <v>338</v>
      </c>
      <c r="B182" s="51" t="s">
        <v>337</v>
      </c>
      <c r="C182" s="97" t="str">
        <f>IF('Indicator Data'!AR185="No data","x",ROUND(IF('Indicator Data'!AR185&gt;C$195,0,IF('Indicator Data'!AR185&lt;C$194,10,(C$195-'Indicator Data'!AR185)/(C$195-C$194)*10)),1))</f>
        <v>x</v>
      </c>
      <c r="D182" s="98" t="str">
        <f t="shared" si="16"/>
        <v>x</v>
      </c>
      <c r="E182" s="97">
        <f>IF('Indicator Data'!AT185="No data","x",ROUND(IF('Indicator Data'!AT185&gt;E$195,0,IF('Indicator Data'!AT185&lt;E$194,10,(E$195-'Indicator Data'!AT185)/(E$195-E$194)*10)),1))</f>
        <v>7</v>
      </c>
      <c r="F182" s="97">
        <f>IF('Indicator Data'!AS185="No data","x",ROUND(IF('Indicator Data'!AS185&gt;F$195,0,IF('Indicator Data'!AS185&lt;F$194,10,(F$195-'Indicator Data'!AS185)/(F$195-F$194)*10)),1))</f>
        <v>6.2</v>
      </c>
      <c r="G182" s="98">
        <f t="shared" si="17"/>
        <v>6.6</v>
      </c>
      <c r="H182" s="99">
        <f t="shared" si="18"/>
        <v>6.6</v>
      </c>
      <c r="I182" s="97">
        <f>IF('Indicator Data'!AV185="No data","x",ROUND(IF('Indicator Data'!AV185^2&gt;I$195,0,IF('Indicator Data'!AV185^2&lt;I$194,10,(I$195-'Indicator Data'!AV185^2)/(I$195-I$194)*10)),1))</f>
        <v>0.1</v>
      </c>
      <c r="J182" s="97">
        <f>IF(OR('Indicator Data'!AU185=0,'Indicator Data'!AU185="No data"),"x",ROUND(IF('Indicator Data'!AU185&gt;J$195,0,IF('Indicator Data'!AU185&lt;J$194,10,(J$195-'Indicator Data'!AU185)/(J$195-J$194)*10)),1))</f>
        <v>0</v>
      </c>
      <c r="K182" s="97">
        <f>IF('Indicator Data'!AW185="No data","x",ROUND(IF('Indicator Data'!AW185&gt;K$195,0,IF('Indicator Data'!AW185&lt;K$194,10,(K$195-'Indicator Data'!AW185)/(K$195-K$194)*10)),1))</f>
        <v>5.0999999999999996</v>
      </c>
      <c r="L182" s="97">
        <f>IF('Indicator Data'!AX185="No data","x",ROUND(IF('Indicator Data'!AX185&gt;L$195,0,IF('Indicator Data'!AX185&lt;L$194,10,(L$195-'Indicator Data'!AX185)/(L$195-L$194)*10)),1))</f>
        <v>3.5</v>
      </c>
      <c r="M182" s="98">
        <f t="shared" si="19"/>
        <v>2.2000000000000002</v>
      </c>
      <c r="N182" s="148">
        <f>IF('Indicator Data'!AY185="No data","x",'Indicator Data'!AY185/'Indicator Data'!BE185*100)</f>
        <v>74.224953393633925</v>
      </c>
      <c r="O182" s="97">
        <f t="shared" si="20"/>
        <v>2.6</v>
      </c>
      <c r="P182" s="97">
        <f>IF('Indicator Data'!AZ185="No data","x",ROUND(IF('Indicator Data'!AZ185&gt;P$195,0,IF('Indicator Data'!AZ185&lt;P$194,10,(P$195-'Indicator Data'!AZ185)/(P$195-P$194)*10)),1))</f>
        <v>0.5</v>
      </c>
      <c r="Q182" s="97">
        <f>IF('Indicator Data'!BA185="No data","x",ROUND(IF('Indicator Data'!BA185&gt;Q$195,0,IF('Indicator Data'!BA185&lt;Q$194,10,(Q$195-'Indicator Data'!BA185)/(Q$195-Q$194)*10)),1))</f>
        <v>0.8</v>
      </c>
      <c r="R182" s="98">
        <f t="shared" si="21"/>
        <v>1.3</v>
      </c>
      <c r="S182" s="97">
        <f>IF('Indicator Data'!Y185="No data","x",ROUND(IF('Indicator Data'!Y185&gt;S$195,0,IF('Indicator Data'!Y185&lt;S$194,10,(S$195-'Indicator Data'!Y185)/(S$195-S$194)*10)),1))</f>
        <v>1.1000000000000001</v>
      </c>
      <c r="T182" s="97">
        <f>IF('Indicator Data'!Z185="No data","x",ROUND(IF('Indicator Data'!Z185&gt;T$195,0,IF('Indicator Data'!Z185&lt;T$194,10,(T$195-'Indicator Data'!Z185)/(T$195-T$194)*10)),1))</f>
        <v>10</v>
      </c>
      <c r="U182" s="97">
        <f>IF('Indicator Data'!AC185="No data","x",ROUND(IF('Indicator Data'!AC185&gt;U$195,0,IF('Indicator Data'!AC185&lt;U$194,10,(U$195-'Indicator Data'!AC185)/(U$195-U$194)*10)),1))</f>
        <v>8.6</v>
      </c>
      <c r="V182" s="97">
        <f>IF('Indicator Data'!AD185="No data","x",ROUND(IF('Indicator Data'!AD185&gt;V$195,10,IF('Indicator Data'!AD185&lt;V$194,0,10-(V$195-'Indicator Data'!AD185)/(V$195-V$194)*10)),1))</f>
        <v>0.3</v>
      </c>
      <c r="W182" s="98">
        <f t="shared" si="22"/>
        <v>5</v>
      </c>
      <c r="X182" s="99">
        <f t="shared" si="23"/>
        <v>2.8</v>
      </c>
      <c r="Y182" s="183"/>
    </row>
    <row r="183" spans="1:25" s="4" customFormat="1" x14ac:dyDescent="0.25">
      <c r="A183" s="131" t="s">
        <v>340</v>
      </c>
      <c r="B183" s="51" t="s">
        <v>339</v>
      </c>
      <c r="C183" s="97">
        <f>IF('Indicator Data'!AR186="No data","x",ROUND(IF('Indicator Data'!AR186&gt;C$195,0,IF('Indicator Data'!AR186&lt;C$194,10,(C$195-'Indicator Data'!AR186)/(C$195-C$194)*10)),1))</f>
        <v>2.1</v>
      </c>
      <c r="D183" s="98">
        <f t="shared" si="16"/>
        <v>2.1</v>
      </c>
      <c r="E183" s="97">
        <f>IF('Indicator Data'!AT186="No data","x",ROUND(IF('Indicator Data'!AT186&gt;E$195,0,IF('Indicator Data'!AT186&lt;E$194,10,(E$195-'Indicator Data'!AT186)/(E$195-E$194)*10)),1))</f>
        <v>2.9</v>
      </c>
      <c r="F183" s="97">
        <f>IF('Indicator Data'!AS186="No data","x",ROUND(IF('Indicator Data'!AS186&gt;F$195,0,IF('Indicator Data'!AS186&lt;F$194,10,(F$195-'Indicator Data'!AS186)/(F$195-F$194)*10)),1))</f>
        <v>2.2000000000000002</v>
      </c>
      <c r="G183" s="98">
        <f t="shared" si="17"/>
        <v>2.6</v>
      </c>
      <c r="H183" s="99">
        <f t="shared" si="18"/>
        <v>2.4</v>
      </c>
      <c r="I183" s="97">
        <f>IF('Indicator Data'!AV186="No data","x",ROUND(IF('Indicator Data'!AV186^2&gt;I$195,0,IF('Indicator Data'!AV186^2&lt;I$194,10,(I$195-'Indicator Data'!AV186^2)/(I$195-I$194)*10)),1))</f>
        <v>1.5</v>
      </c>
      <c r="J183" s="97">
        <f>IF(OR('Indicator Data'!AU186=0,'Indicator Data'!AU186="No data"),"x",ROUND(IF('Indicator Data'!AU186&gt;J$195,0,IF('Indicator Data'!AU186&lt;J$194,10,(J$195-'Indicator Data'!AU186)/(J$195-J$194)*10)),1))</f>
        <v>0</v>
      </c>
      <c r="K183" s="97">
        <f>IF('Indicator Data'!AW186="No data","x",ROUND(IF('Indicator Data'!AW186&gt;K$195,0,IF('Indicator Data'!AW186&lt;K$194,10,(K$195-'Indicator Data'!AW186)/(K$195-K$194)*10)),1))</f>
        <v>0.9</v>
      </c>
      <c r="L183" s="97">
        <f>IF('Indicator Data'!AX186="No data","x",ROUND(IF('Indicator Data'!AX186&gt;L$195,0,IF('Indicator Data'!AX186&lt;L$194,10,(L$195-'Indicator Data'!AX186)/(L$195-L$194)*10)),1))</f>
        <v>0</v>
      </c>
      <c r="M183" s="98">
        <f t="shared" si="19"/>
        <v>0.6</v>
      </c>
      <c r="N183" s="148">
        <f>IF('Indicator Data'!AY186="No data","x",'Indicator Data'!AY186/'Indicator Data'!BE186*100)</f>
        <v>47.846889952153113</v>
      </c>
      <c r="O183" s="97">
        <f t="shared" si="20"/>
        <v>5.3</v>
      </c>
      <c r="P183" s="97">
        <f>IF('Indicator Data'!AZ186="No data","x",ROUND(IF('Indicator Data'!AZ186&gt;P$195,0,IF('Indicator Data'!AZ186&lt;P$194,10,(P$195-'Indicator Data'!AZ186)/(P$195-P$194)*10)),1))</f>
        <v>0.3</v>
      </c>
      <c r="Q183" s="97">
        <f>IF('Indicator Data'!BA186="No data","x",ROUND(IF('Indicator Data'!BA186&gt;Q$195,0,IF('Indicator Data'!BA186&lt;Q$194,10,(Q$195-'Indicator Data'!BA186)/(Q$195-Q$194)*10)),1))</f>
        <v>0.1</v>
      </c>
      <c r="R183" s="98">
        <f t="shared" si="21"/>
        <v>1.9</v>
      </c>
      <c r="S183" s="97">
        <f>IF('Indicator Data'!Y186="No data","x",ROUND(IF('Indicator Data'!Y186&gt;S$195,0,IF('Indicator Data'!Y186&lt;S$194,10,(S$195-'Indicator Data'!Y186)/(S$195-S$194)*10)),1))</f>
        <v>3.7</v>
      </c>
      <c r="T183" s="97">
        <f>IF('Indicator Data'!Z186="No data","x",ROUND(IF('Indicator Data'!Z186&gt;T$195,0,IF('Indicator Data'!Z186&lt;T$194,10,(T$195-'Indicator Data'!Z186)/(T$195-T$194)*10)),1))</f>
        <v>0</v>
      </c>
      <c r="U183" s="97">
        <f>IF('Indicator Data'!AC186="No data","x",ROUND(IF('Indicator Data'!AC186&gt;U$195,0,IF('Indicator Data'!AC186&lt;U$194,10,(U$195-'Indicator Data'!AC186)/(U$195-U$194)*10)),1))</f>
        <v>1.9</v>
      </c>
      <c r="V183" s="97">
        <f>IF('Indicator Data'!AD186="No data","x",ROUND(IF('Indicator Data'!AD186&gt;V$195,10,IF('Indicator Data'!AD186&lt;V$194,0,10-(V$195-'Indicator Data'!AD186)/(V$195-V$194)*10)),1))</f>
        <v>0.1</v>
      </c>
      <c r="W183" s="98">
        <f t="shared" si="22"/>
        <v>1.4</v>
      </c>
      <c r="X183" s="99">
        <f t="shared" si="23"/>
        <v>1.3</v>
      </c>
      <c r="Y183" s="183"/>
    </row>
    <row r="184" spans="1:25" s="4" customFormat="1" x14ac:dyDescent="0.25">
      <c r="A184" s="131" t="s">
        <v>851</v>
      </c>
      <c r="B184" s="51" t="s">
        <v>341</v>
      </c>
      <c r="C184" s="97">
        <f>IF('Indicator Data'!AR187="No data","x",ROUND(IF('Indicator Data'!AR187&gt;C$195,0,IF('Indicator Data'!AR187&lt;C$194,10,(C$195-'Indicator Data'!AR187)/(C$195-C$194)*10)),1))</f>
        <v>2.1</v>
      </c>
      <c r="D184" s="98">
        <f t="shared" si="16"/>
        <v>2.1</v>
      </c>
      <c r="E184" s="97">
        <f>IF('Indicator Data'!AT187="No data","x",ROUND(IF('Indicator Data'!AT187&gt;E$195,0,IF('Indicator Data'!AT187&lt;E$194,10,(E$195-'Indicator Data'!AT187)/(E$195-E$194)*10)),1))</f>
        <v>1.8</v>
      </c>
      <c r="F184" s="97">
        <f>IF('Indicator Data'!AS187="No data","x",ROUND(IF('Indicator Data'!AS187&gt;F$195,0,IF('Indicator Data'!AS187&lt;F$194,10,(F$195-'Indicator Data'!AS187)/(F$195-F$194)*10)),1))</f>
        <v>1.8</v>
      </c>
      <c r="G184" s="98">
        <f t="shared" si="17"/>
        <v>1.8</v>
      </c>
      <c r="H184" s="99">
        <f t="shared" si="18"/>
        <v>2</v>
      </c>
      <c r="I184" s="97" t="str">
        <f>IF('Indicator Data'!AV187="No data","x",ROUND(IF('Indicator Data'!AV187^2&gt;I$195,0,IF('Indicator Data'!AV187^2&lt;I$194,10,(I$195-'Indicator Data'!AV187^2)/(I$195-I$194)*10)),1))</f>
        <v>x</v>
      </c>
      <c r="J184" s="97">
        <f>IF(OR('Indicator Data'!AU187=0,'Indicator Data'!AU187="No data"),"x",ROUND(IF('Indicator Data'!AU187&gt;J$195,0,IF('Indicator Data'!AU187&lt;J$194,10,(J$195-'Indicator Data'!AU187)/(J$195-J$194)*10)),1))</f>
        <v>0</v>
      </c>
      <c r="K184" s="97">
        <f>IF('Indicator Data'!AW187="No data","x",ROUND(IF('Indicator Data'!AW187&gt;K$195,0,IF('Indicator Data'!AW187&lt;K$194,10,(K$195-'Indicator Data'!AW187)/(K$195-K$194)*10)),1))</f>
        <v>0.8</v>
      </c>
      <c r="L184" s="97">
        <f>IF('Indicator Data'!AX187="No data","x",ROUND(IF('Indicator Data'!AX187&gt;L$195,0,IF('Indicator Data'!AX187&lt;L$194,10,(L$195-'Indicator Data'!AX187)/(L$195-L$194)*10)),1))</f>
        <v>4</v>
      </c>
      <c r="M184" s="98">
        <f t="shared" si="19"/>
        <v>1.6</v>
      </c>
      <c r="N184" s="148">
        <f>IF('Indicator Data'!AY187="No data","x",'Indicator Data'!AY187/'Indicator Data'!BE187*100)</f>
        <v>268.67275658248258</v>
      </c>
      <c r="O184" s="97">
        <f t="shared" si="20"/>
        <v>0</v>
      </c>
      <c r="P184" s="97">
        <f>IF('Indicator Data'!AZ187="No data","x",ROUND(IF('Indicator Data'!AZ187&gt;P$195,0,IF('Indicator Data'!AZ187&lt;P$194,10,(P$195-'Indicator Data'!AZ187)/(P$195-P$194)*10)),1))</f>
        <v>0.1</v>
      </c>
      <c r="Q184" s="97">
        <f>IF('Indicator Data'!BA187="No data","x",ROUND(IF('Indicator Data'!BA187&gt;Q$195,0,IF('Indicator Data'!BA187&lt;Q$194,10,(Q$195-'Indicator Data'!BA187)/(Q$195-Q$194)*10)),1))</f>
        <v>0</v>
      </c>
      <c r="R184" s="98">
        <f t="shared" si="21"/>
        <v>0</v>
      </c>
      <c r="S184" s="97">
        <f>IF('Indicator Data'!Y187="No data","x",ROUND(IF('Indicator Data'!Y187&gt;S$195,0,IF('Indicator Data'!Y187&lt;S$194,10,(S$195-'Indicator Data'!Y187)/(S$195-S$194)*10)),1))</f>
        <v>2.9</v>
      </c>
      <c r="T184" s="97">
        <f>IF('Indicator Data'!Z187="No data","x",ROUND(IF('Indicator Data'!Z187&gt;T$195,0,IF('Indicator Data'!Z187&lt;T$194,10,(T$195-'Indicator Data'!Z187)/(T$195-T$194)*10)),1))</f>
        <v>1.8</v>
      </c>
      <c r="U184" s="97">
        <f>IF('Indicator Data'!AC187="No data","x",ROUND(IF('Indicator Data'!AC187&gt;U$195,0,IF('Indicator Data'!AC187&lt;U$194,10,(U$195-'Indicator Data'!AC187)/(U$195-U$194)*10)),1))</f>
        <v>0</v>
      </c>
      <c r="V184" s="97">
        <f>IF('Indicator Data'!AD187="No data","x",ROUND(IF('Indicator Data'!AD187&gt;V$195,10,IF('Indicator Data'!AD187&lt;V$194,0,10-(V$195-'Indicator Data'!AD187)/(V$195-V$194)*10)),1))</f>
        <v>0.1</v>
      </c>
      <c r="W184" s="98">
        <f t="shared" si="22"/>
        <v>1.2</v>
      </c>
      <c r="X184" s="99">
        <f t="shared" si="23"/>
        <v>0.9</v>
      </c>
      <c r="Y184" s="183"/>
    </row>
    <row r="185" spans="1:25" s="4" customFormat="1" x14ac:dyDescent="0.25">
      <c r="A185" s="131" t="s">
        <v>343</v>
      </c>
      <c r="B185" s="51" t="s">
        <v>342</v>
      </c>
      <c r="C185" s="97">
        <f>IF('Indicator Data'!AR188="No data","x",ROUND(IF('Indicator Data'!AR188&gt;C$195,0,IF('Indicator Data'!AR188&lt;C$194,10,(C$195-'Indicator Data'!AR188)/(C$195-C$194)*10)),1))</f>
        <v>3</v>
      </c>
      <c r="D185" s="98">
        <f t="shared" si="16"/>
        <v>3</v>
      </c>
      <c r="E185" s="97">
        <f>IF('Indicator Data'!AT188="No data","x",ROUND(IF('Indicator Data'!AT188&gt;E$195,0,IF('Indicator Data'!AT188&lt;E$194,10,(E$195-'Indicator Data'!AT188)/(E$195-E$194)*10)),1))</f>
        <v>2.5</v>
      </c>
      <c r="F185" s="97">
        <f>IF('Indicator Data'!AS188="No data","x",ROUND(IF('Indicator Data'!AS188&gt;F$195,0,IF('Indicator Data'!AS188&lt;F$194,10,(F$195-'Indicator Data'!AS188)/(F$195-F$194)*10)),1))</f>
        <v>2</v>
      </c>
      <c r="G185" s="98">
        <f t="shared" si="17"/>
        <v>2.2999999999999998</v>
      </c>
      <c r="H185" s="99">
        <f t="shared" si="18"/>
        <v>2.7</v>
      </c>
      <c r="I185" s="97" t="str">
        <f>IF('Indicator Data'!AV188="No data","x",ROUND(IF('Indicator Data'!AV188^2&gt;I$195,0,IF('Indicator Data'!AV188^2&lt;I$194,10,(I$195-'Indicator Data'!AV188^2)/(I$195-I$194)*10)),1))</f>
        <v>x</v>
      </c>
      <c r="J185" s="97">
        <f>IF(OR('Indicator Data'!AU188=0,'Indicator Data'!AU188="No data"),"x",ROUND(IF('Indicator Data'!AU188&gt;J$195,0,IF('Indicator Data'!AU188&lt;J$194,10,(J$195-'Indicator Data'!AU188)/(J$195-J$194)*10)),1))</f>
        <v>0</v>
      </c>
      <c r="K185" s="97">
        <f>IF('Indicator Data'!AW188="No data","x",ROUND(IF('Indicator Data'!AW188&gt;K$195,0,IF('Indicator Data'!AW188&lt;K$194,10,(K$195-'Indicator Data'!AW188)/(K$195-K$194)*10)),1))</f>
        <v>2.5</v>
      </c>
      <c r="L185" s="97">
        <f>IF('Indicator Data'!AX188="No data","x",ROUND(IF('Indicator Data'!AX188&gt;L$195,0,IF('Indicator Data'!AX188&lt;L$194,10,(L$195-'Indicator Data'!AX188)/(L$195-L$194)*10)),1))</f>
        <v>3.7</v>
      </c>
      <c r="M185" s="98">
        <f t="shared" si="19"/>
        <v>2.1</v>
      </c>
      <c r="N185" s="148">
        <f>IF('Indicator Data'!AY188="No data","x",'Indicator Data'!AY188/'Indicator Data'!BE188*100)</f>
        <v>72.151491896075612</v>
      </c>
      <c r="O185" s="97">
        <f t="shared" si="20"/>
        <v>2.8</v>
      </c>
      <c r="P185" s="97">
        <f>IF('Indicator Data'!AZ188="No data","x",ROUND(IF('Indicator Data'!AZ188&gt;P$195,0,IF('Indicator Data'!AZ188&lt;P$194,10,(P$195-'Indicator Data'!AZ188)/(P$195-P$194)*10)),1))</f>
        <v>0</v>
      </c>
      <c r="Q185" s="97">
        <f>IF('Indicator Data'!BA188="No data","x",ROUND(IF('Indicator Data'!BA188&gt;Q$195,0,IF('Indicator Data'!BA188&lt;Q$194,10,(Q$195-'Indicator Data'!BA188)/(Q$195-Q$194)*10)),1))</f>
        <v>0.2</v>
      </c>
      <c r="R185" s="98">
        <f t="shared" si="21"/>
        <v>1</v>
      </c>
      <c r="S185" s="97">
        <f>IF('Indicator Data'!Y188="No data","x",ROUND(IF('Indicator Data'!Y188&gt;S$195,0,IF('Indicator Data'!Y188&lt;S$194,10,(S$195-'Indicator Data'!Y188)/(S$195-S$194)*10)),1))</f>
        <v>3.9</v>
      </c>
      <c r="T185" s="97">
        <f>IF('Indicator Data'!Z188="No data","x",ROUND(IF('Indicator Data'!Z188&gt;T$195,0,IF('Indicator Data'!Z188&lt;T$194,10,(T$195-'Indicator Data'!Z188)/(T$195-T$194)*10)),1))</f>
        <v>1.8</v>
      </c>
      <c r="U185" s="97">
        <f>IF('Indicator Data'!AC188="No data","x",ROUND(IF('Indicator Data'!AC188&gt;U$195,0,IF('Indicator Data'!AC188&lt;U$194,10,(U$195-'Indicator Data'!AC188)/(U$195-U$194)*10)),1))</f>
        <v>0</v>
      </c>
      <c r="V185" s="97">
        <f>IF('Indicator Data'!AD188="No data","x",ROUND(IF('Indicator Data'!AD188&gt;V$195,10,IF('Indicator Data'!AD188&lt;V$194,0,10-(V$195-'Indicator Data'!AD188)/(V$195-V$194)*10)),1))</f>
        <v>0.2</v>
      </c>
      <c r="W185" s="98">
        <f t="shared" si="22"/>
        <v>1.5</v>
      </c>
      <c r="X185" s="99">
        <f t="shared" si="23"/>
        <v>1.5</v>
      </c>
      <c r="Y185" s="183"/>
    </row>
    <row r="186" spans="1:25" s="4" customFormat="1" x14ac:dyDescent="0.25">
      <c r="A186" s="131" t="s">
        <v>345</v>
      </c>
      <c r="B186" s="51" t="s">
        <v>344</v>
      </c>
      <c r="C186" s="97">
        <f>IF('Indicator Data'!AR189="No data","x",ROUND(IF('Indicator Data'!AR189&gt;C$195,0,IF('Indicator Data'!AR189&lt;C$194,10,(C$195-'Indicator Data'!AR189)/(C$195-C$194)*10)),1))</f>
        <v>4</v>
      </c>
      <c r="D186" s="98">
        <f t="shared" si="16"/>
        <v>4</v>
      </c>
      <c r="E186" s="97">
        <f>IF('Indicator Data'!AT189="No data","x",ROUND(IF('Indicator Data'!AT189&gt;E$195,0,IF('Indicator Data'!AT189&lt;E$194,10,(E$195-'Indicator Data'!AT189)/(E$195-E$194)*10)),1))</f>
        <v>3</v>
      </c>
      <c r="F186" s="97">
        <f>IF('Indicator Data'!AS189="No data","x",ROUND(IF('Indicator Data'!AS189&gt;F$195,0,IF('Indicator Data'!AS189&lt;F$194,10,(F$195-'Indicator Data'!AS189)/(F$195-F$194)*10)),1))</f>
        <v>3.9</v>
      </c>
      <c r="G186" s="98">
        <f t="shared" si="17"/>
        <v>3.5</v>
      </c>
      <c r="H186" s="99">
        <f t="shared" si="18"/>
        <v>3.8</v>
      </c>
      <c r="I186" s="97">
        <f>IF('Indicator Data'!AV189="No data","x",ROUND(IF('Indicator Data'!AV189^2&gt;I$195,0,IF('Indicator Data'!AV189^2&lt;I$194,10,(I$195-'Indicator Data'!AV189^2)/(I$195-I$194)*10)),1))</f>
        <v>0.3</v>
      </c>
      <c r="J186" s="97">
        <f>IF(OR('Indicator Data'!AU189=0,'Indicator Data'!AU189="No data"),"x",ROUND(IF('Indicator Data'!AU189&gt;J$195,0,IF('Indicator Data'!AU189&lt;J$194,10,(J$195-'Indicator Data'!AU189)/(J$195-J$194)*10)),1))</f>
        <v>0</v>
      </c>
      <c r="K186" s="97">
        <f>IF('Indicator Data'!AW189="No data","x",ROUND(IF('Indicator Data'!AW189&gt;K$195,0,IF('Indicator Data'!AW189&lt;K$194,10,(K$195-'Indicator Data'!AW189)/(K$195-K$194)*10)),1))</f>
        <v>3.5</v>
      </c>
      <c r="L186" s="97">
        <f>IF('Indicator Data'!AX189="No data","x",ROUND(IF('Indicator Data'!AX189&gt;L$195,0,IF('Indicator Data'!AX189&lt;L$194,10,(L$195-'Indicator Data'!AX189)/(L$195-L$194)*10)),1))</f>
        <v>2.6</v>
      </c>
      <c r="M186" s="98">
        <f t="shared" si="19"/>
        <v>1.6</v>
      </c>
      <c r="N186" s="148">
        <f>IF('Indicator Data'!AY189="No data","x",'Indicator Data'!AY189/'Indicator Data'!BE189*100)</f>
        <v>33.139069820591935</v>
      </c>
      <c r="O186" s="97">
        <f t="shared" si="20"/>
        <v>6.8</v>
      </c>
      <c r="P186" s="97">
        <f>IF('Indicator Data'!AZ189="No data","x",ROUND(IF('Indicator Data'!AZ189&gt;P$195,0,IF('Indicator Data'!AZ189&lt;P$194,10,(P$195-'Indicator Data'!AZ189)/(P$195-P$194)*10)),1))</f>
        <v>0.4</v>
      </c>
      <c r="Q186" s="97">
        <f>IF('Indicator Data'!BA189="No data","x",ROUND(IF('Indicator Data'!BA189&gt;Q$195,0,IF('Indicator Data'!BA189&lt;Q$194,10,(Q$195-'Indicator Data'!BA189)/(Q$195-Q$194)*10)),1))</f>
        <v>0.1</v>
      </c>
      <c r="R186" s="98">
        <f t="shared" si="21"/>
        <v>2.4</v>
      </c>
      <c r="S186" s="97">
        <f>IF('Indicator Data'!Y189="No data","x",ROUND(IF('Indicator Data'!Y189&gt;S$195,0,IF('Indicator Data'!Y189&lt;S$194,10,(S$195-'Indicator Data'!Y189)/(S$195-S$194)*10)),1))</f>
        <v>0.7</v>
      </c>
      <c r="T186" s="97">
        <f>IF('Indicator Data'!Z189="No data","x",ROUND(IF('Indicator Data'!Z189&gt;T$195,0,IF('Indicator Data'!Z189&lt;T$194,10,(T$195-'Indicator Data'!Z189)/(T$195-T$194)*10)),1))</f>
        <v>1</v>
      </c>
      <c r="U186" s="97">
        <f>IF('Indicator Data'!AC189="No data","x",ROUND(IF('Indicator Data'!AC189&gt;U$195,0,IF('Indicator Data'!AC189&lt;U$194,10,(U$195-'Indicator Data'!AC189)/(U$195-U$194)*10)),1))</f>
        <v>4.2</v>
      </c>
      <c r="V186" s="97">
        <f>IF('Indicator Data'!AD189="No data","x",ROUND(IF('Indicator Data'!AD189&gt;V$195,10,IF('Indicator Data'!AD189&lt;V$194,0,10-(V$195-'Indicator Data'!AD189)/(V$195-V$194)*10)),1))</f>
        <v>0.2</v>
      </c>
      <c r="W186" s="98">
        <f t="shared" si="22"/>
        <v>1.5</v>
      </c>
      <c r="X186" s="99">
        <f t="shared" si="23"/>
        <v>1.8</v>
      </c>
      <c r="Y186" s="183"/>
    </row>
    <row r="187" spans="1:25" s="4" customFormat="1" x14ac:dyDescent="0.25">
      <c r="A187" s="131" t="s">
        <v>347</v>
      </c>
      <c r="B187" s="51" t="s">
        <v>346</v>
      </c>
      <c r="C187" s="97">
        <f>IF('Indicator Data'!AR190="No data","x",ROUND(IF('Indicator Data'!AR190&gt;C$195,0,IF('Indicator Data'!AR190&lt;C$194,10,(C$195-'Indicator Data'!AR190)/(C$195-C$194)*10)),1))</f>
        <v>2.6</v>
      </c>
      <c r="D187" s="98">
        <f t="shared" si="16"/>
        <v>2.6</v>
      </c>
      <c r="E187" s="97">
        <f>IF('Indicator Data'!AT190="No data","x",ROUND(IF('Indicator Data'!AT190&gt;E$195,0,IF('Indicator Data'!AT190&lt;E$194,10,(E$195-'Indicator Data'!AT190)/(E$195-E$194)*10)),1))</f>
        <v>7.8</v>
      </c>
      <c r="F187" s="97">
        <f>IF('Indicator Data'!AS190="No data","x",ROUND(IF('Indicator Data'!AS190&gt;F$195,0,IF('Indicator Data'!AS190&lt;F$194,10,(F$195-'Indicator Data'!AS190)/(F$195-F$194)*10)),1))</f>
        <v>6.2</v>
      </c>
      <c r="G187" s="98">
        <f t="shared" si="17"/>
        <v>7</v>
      </c>
      <c r="H187" s="99">
        <f t="shared" si="18"/>
        <v>4.8</v>
      </c>
      <c r="I187" s="97">
        <f>IF('Indicator Data'!AV190="No data","x",ROUND(IF('Indicator Data'!AV190^2&gt;I$195,0,IF('Indicator Data'!AV190^2&lt;I$194,10,(I$195-'Indicator Data'!AV190^2)/(I$195-I$194)*10)),1))</f>
        <v>0</v>
      </c>
      <c r="J187" s="97">
        <f>IF(OR('Indicator Data'!AU190=0,'Indicator Data'!AU190="No data"),"x",ROUND(IF('Indicator Data'!AU190&gt;J$195,0,IF('Indicator Data'!AU190&lt;J$194,10,(J$195-'Indicator Data'!AU190)/(J$195-J$194)*10)),1))</f>
        <v>0</v>
      </c>
      <c r="K187" s="97">
        <f>IF('Indicator Data'!AW190="No data","x",ROUND(IF('Indicator Data'!AW190&gt;K$195,0,IF('Indicator Data'!AW190&lt;K$194,10,(K$195-'Indicator Data'!AW190)/(K$195-K$194)*10)),1))</f>
        <v>5.7</v>
      </c>
      <c r="L187" s="97">
        <f>IF('Indicator Data'!AX190="No data","x",ROUND(IF('Indicator Data'!AX190&gt;L$195,0,IF('Indicator Data'!AX190&lt;L$194,10,(L$195-'Indicator Data'!AX190)/(L$195-L$194)*10)),1))</f>
        <v>6.3</v>
      </c>
      <c r="M187" s="98">
        <f t="shared" si="19"/>
        <v>3</v>
      </c>
      <c r="N187" s="148">
        <f>IF('Indicator Data'!AY190="No data","x",'Indicator Data'!AY190/'Indicator Data'!BE190*100)</f>
        <v>19.040902679830747</v>
      </c>
      <c r="O187" s="97">
        <f t="shared" si="20"/>
        <v>8.1999999999999993</v>
      </c>
      <c r="P187" s="97">
        <f>IF('Indicator Data'!AZ190="No data","x",ROUND(IF('Indicator Data'!AZ190&gt;P$195,0,IF('Indicator Data'!AZ190&lt;P$194,10,(P$195-'Indicator Data'!AZ190)/(P$195-P$194)*10)),1))</f>
        <v>0</v>
      </c>
      <c r="Q187" s="97">
        <f>IF('Indicator Data'!BA190="No data","x",ROUND(IF('Indicator Data'!BA190&gt;Q$195,0,IF('Indicator Data'!BA190&lt;Q$194,10,(Q$195-'Indicator Data'!BA190)/(Q$195-Q$194)*10)),1))</f>
        <v>2.5</v>
      </c>
      <c r="R187" s="98">
        <f t="shared" si="21"/>
        <v>3.6</v>
      </c>
      <c r="S187" s="97">
        <f>IF('Indicator Data'!Y190="No data","x",ROUND(IF('Indicator Data'!Y190&gt;S$195,0,IF('Indicator Data'!Y190&lt;S$194,10,(S$195-'Indicator Data'!Y190)/(S$195-S$194)*10)),1))</f>
        <v>3.7</v>
      </c>
      <c r="T187" s="97">
        <f>IF('Indicator Data'!Z190="No data","x",ROUND(IF('Indicator Data'!Z190&gt;T$195,0,IF('Indicator Data'!Z190&lt;T$194,10,(T$195-'Indicator Data'!Z190)/(T$195-T$194)*10)),1))</f>
        <v>0</v>
      </c>
      <c r="U187" s="97">
        <f>IF('Indicator Data'!AC190="No data","x",ROUND(IF('Indicator Data'!AC190&gt;U$195,0,IF('Indicator Data'!AC190&lt;U$194,10,(U$195-'Indicator Data'!AC190)/(U$195-U$194)*10)),1))</f>
        <v>8.9</v>
      </c>
      <c r="V187" s="97">
        <f>IF('Indicator Data'!AD190="No data","x",ROUND(IF('Indicator Data'!AD190&gt;V$195,10,IF('Indicator Data'!AD190&lt;V$194,0,10-(V$195-'Indicator Data'!AD190)/(V$195-V$194)*10)),1))</f>
        <v>0.4</v>
      </c>
      <c r="W187" s="98">
        <f t="shared" si="22"/>
        <v>3.3</v>
      </c>
      <c r="X187" s="99">
        <f t="shared" si="23"/>
        <v>3.3</v>
      </c>
      <c r="Y187" s="183"/>
    </row>
    <row r="188" spans="1:25" s="4" customFormat="1" x14ac:dyDescent="0.25">
      <c r="A188" s="131" t="s">
        <v>349</v>
      </c>
      <c r="B188" s="51" t="s">
        <v>348</v>
      </c>
      <c r="C188" s="97">
        <f>IF('Indicator Data'!AR191="No data","x",ROUND(IF('Indicator Data'!AR191&gt;C$195,0,IF('Indicator Data'!AR191&lt;C$194,10,(C$195-'Indicator Data'!AR191)/(C$195-C$194)*10)),1))</f>
        <v>5.4</v>
      </c>
      <c r="D188" s="98">
        <f t="shared" si="16"/>
        <v>5.4</v>
      </c>
      <c r="E188" s="97">
        <f>IF('Indicator Data'!AT191="No data","x",ROUND(IF('Indicator Data'!AT191&gt;E$195,0,IF('Indicator Data'!AT191&lt;E$194,10,(E$195-'Indicator Data'!AT191)/(E$195-E$194)*10)),1))</f>
        <v>5.7</v>
      </c>
      <c r="F188" s="97">
        <f>IF('Indicator Data'!AS191="No data","x",ROUND(IF('Indicator Data'!AS191&gt;F$195,0,IF('Indicator Data'!AS191&lt;F$194,10,(F$195-'Indicator Data'!AS191)/(F$195-F$194)*10)),1))</f>
        <v>6.8</v>
      </c>
      <c r="G188" s="98">
        <f t="shared" si="17"/>
        <v>6.3</v>
      </c>
      <c r="H188" s="99">
        <f t="shared" si="18"/>
        <v>5.9</v>
      </c>
      <c r="I188" s="97">
        <f>IF('Indicator Data'!AV191="No data","x",ROUND(IF('Indicator Data'!AV191^2&gt;I$195,0,IF('Indicator Data'!AV191^2&lt;I$194,10,(I$195-'Indicator Data'!AV191^2)/(I$195-I$194)*10)),1))</f>
        <v>3</v>
      </c>
      <c r="J188" s="97">
        <f>IF(OR('Indicator Data'!AU191=0,'Indicator Data'!AU191="No data"),"x",ROUND(IF('Indicator Data'!AU191&gt;J$195,0,IF('Indicator Data'!AU191&lt;J$194,10,(J$195-'Indicator Data'!AU191)/(J$195-J$194)*10)),1))</f>
        <v>4.2</v>
      </c>
      <c r="K188" s="97">
        <f>IF('Indicator Data'!AW191="No data","x",ROUND(IF('Indicator Data'!AW191&gt;K$195,0,IF('Indicator Data'!AW191&lt;K$194,10,(K$195-'Indicator Data'!AW191)/(K$195-K$194)*10)),1))</f>
        <v>7.8</v>
      </c>
      <c r="L188" s="97">
        <f>IF('Indicator Data'!AX191="No data","x",ROUND(IF('Indicator Data'!AX191&gt;L$195,0,IF('Indicator Data'!AX191&lt;L$194,10,(L$195-'Indicator Data'!AX191)/(L$195-L$194)*10)),1))</f>
        <v>6.6</v>
      </c>
      <c r="M188" s="98">
        <f t="shared" si="19"/>
        <v>5.4</v>
      </c>
      <c r="N188" s="148">
        <f>IF('Indicator Data'!AY191="No data","x",'Indicator Data'!AY191/'Indicator Data'!BE191*100)</f>
        <v>8.2034454470877769</v>
      </c>
      <c r="O188" s="97">
        <f t="shared" si="20"/>
        <v>9.3000000000000007</v>
      </c>
      <c r="P188" s="97">
        <f>IF('Indicator Data'!AZ191="No data","x",ROUND(IF('Indicator Data'!AZ191&gt;P$195,0,IF('Indicator Data'!AZ191&lt;P$194,10,(P$195-'Indicator Data'!AZ191)/(P$195-P$194)*10)),1))</f>
        <v>4.7</v>
      </c>
      <c r="Q188" s="97">
        <f>IF('Indicator Data'!BA191="No data","x",ROUND(IF('Indicator Data'!BA191&gt;Q$195,0,IF('Indicator Data'!BA191&lt;Q$194,10,(Q$195-'Indicator Data'!BA191)/(Q$195-Q$194)*10)),1))</f>
        <v>1.1000000000000001</v>
      </c>
      <c r="R188" s="98">
        <f t="shared" si="21"/>
        <v>5</v>
      </c>
      <c r="S188" s="97">
        <f>IF('Indicator Data'!Y191="No data","x",ROUND(IF('Indicator Data'!Y191&gt;S$195,0,IF('Indicator Data'!Y191&lt;S$194,10,(S$195-'Indicator Data'!Y191)/(S$195-S$194)*10)),1))</f>
        <v>9.6999999999999993</v>
      </c>
      <c r="T188" s="97">
        <f>IF('Indicator Data'!Z191="No data","x",ROUND(IF('Indicator Data'!Z191&gt;T$195,0,IF('Indicator Data'!Z191&lt;T$194,10,(T$195-'Indicator Data'!Z191)/(T$195-T$194)*10)),1))</f>
        <v>10</v>
      </c>
      <c r="U188" s="97">
        <f>IF('Indicator Data'!AC191="No data","x",ROUND(IF('Indicator Data'!AC191&gt;U$195,0,IF('Indicator Data'!AC191&lt;U$194,10,(U$195-'Indicator Data'!AC191)/(U$195-U$194)*10)),1))</f>
        <v>9.8000000000000007</v>
      </c>
      <c r="V188" s="97">
        <f>IF('Indicator Data'!AD191="No data","x",ROUND(IF('Indicator Data'!AD191&gt;V$195,10,IF('Indicator Data'!AD191&lt;V$194,0,10-(V$195-'Indicator Data'!AD191)/(V$195-V$194)*10)),1))</f>
        <v>0.9</v>
      </c>
      <c r="W188" s="98">
        <f t="shared" si="22"/>
        <v>7.6</v>
      </c>
      <c r="X188" s="99">
        <f t="shared" si="23"/>
        <v>6</v>
      </c>
      <c r="Y188" s="183"/>
    </row>
    <row r="189" spans="1:25" s="4" customFormat="1" x14ac:dyDescent="0.25">
      <c r="A189" s="131" t="s">
        <v>852</v>
      </c>
      <c r="B189" s="51" t="s">
        <v>350</v>
      </c>
      <c r="C189" s="97">
        <f>IF('Indicator Data'!AR192="No data","x",ROUND(IF('Indicator Data'!AR192&gt;C$195,0,IF('Indicator Data'!AR192&lt;C$194,10,(C$195-'Indicator Data'!AR192)/(C$195-C$194)*10)),1))</f>
        <v>2.5</v>
      </c>
      <c r="D189" s="98">
        <f t="shared" si="16"/>
        <v>2.5</v>
      </c>
      <c r="E189" s="97">
        <f>IF('Indicator Data'!AT192="No data","x",ROUND(IF('Indicator Data'!AT192&gt;E$195,0,IF('Indicator Data'!AT192&lt;E$194,10,(E$195-'Indicator Data'!AT192)/(E$195-E$194)*10)),1))</f>
        <v>8.1999999999999993</v>
      </c>
      <c r="F189" s="97">
        <f>IF('Indicator Data'!AS192="No data","x",ROUND(IF('Indicator Data'!AS192&gt;F$195,0,IF('Indicator Data'!AS192&lt;F$194,10,(F$195-'Indicator Data'!AS192)/(F$195-F$194)*10)),1))</f>
        <v>7.6</v>
      </c>
      <c r="G189" s="98">
        <f t="shared" si="17"/>
        <v>7.9</v>
      </c>
      <c r="H189" s="99">
        <f t="shared" si="18"/>
        <v>5.2</v>
      </c>
      <c r="I189" s="97">
        <f>IF('Indicator Data'!AV192="No data","x",ROUND(IF('Indicator Data'!AV192^2&gt;I$195,0,IF('Indicator Data'!AV192^2&lt;I$194,10,(I$195-'Indicator Data'!AV192^2)/(I$195-I$194)*10)),1))</f>
        <v>0.6</v>
      </c>
      <c r="J189" s="97">
        <f>IF(OR('Indicator Data'!AU192=0,'Indicator Data'!AU192="No data"),"x",ROUND(IF('Indicator Data'!AU192&gt;J$195,0,IF('Indicator Data'!AU192&lt;J$194,10,(J$195-'Indicator Data'!AU192)/(J$195-J$194)*10)),1))</f>
        <v>0</v>
      </c>
      <c r="K189" s="97">
        <f>IF('Indicator Data'!AW192="No data","x",ROUND(IF('Indicator Data'!AW192&gt;K$195,0,IF('Indicator Data'!AW192&lt;K$194,10,(K$195-'Indicator Data'!AW192)/(K$195-K$194)*10)),1))</f>
        <v>3.8</v>
      </c>
      <c r="L189" s="97">
        <f>IF('Indicator Data'!AX192="No data","x",ROUND(IF('Indicator Data'!AX192&gt;L$195,0,IF('Indicator Data'!AX192&lt;L$194,10,(L$195-'Indicator Data'!AX192)/(L$195-L$194)*10)),1))</f>
        <v>5.8</v>
      </c>
      <c r="M189" s="98">
        <f t="shared" si="19"/>
        <v>2.6</v>
      </c>
      <c r="N189" s="148">
        <f>IF('Indicator Data'!AY192="No data","x",'Indicator Data'!AY192/'Indicator Data'!BE192*100)</f>
        <v>7.9360580465959982</v>
      </c>
      <c r="O189" s="97">
        <f t="shared" si="20"/>
        <v>9.3000000000000007</v>
      </c>
      <c r="P189" s="97">
        <f>IF('Indicator Data'!AZ192="No data","x",ROUND(IF('Indicator Data'!AZ192&gt;P$195,0,IF('Indicator Data'!AZ192&lt;P$194,10,(P$195-'Indicator Data'!AZ192)/(P$195-P$194)*10)),1))</f>
        <v>0.6</v>
      </c>
      <c r="Q189" s="97">
        <f>IF('Indicator Data'!BA192="No data","x",ROUND(IF('Indicator Data'!BA192&gt;Q$195,0,IF('Indicator Data'!BA192&lt;Q$194,10,(Q$195-'Indicator Data'!BA192)/(Q$195-Q$194)*10)),1))</f>
        <v>1.4</v>
      </c>
      <c r="R189" s="98">
        <f t="shared" si="21"/>
        <v>3.8</v>
      </c>
      <c r="S189" s="97" t="str">
        <f>IF('Indicator Data'!Y192="No data","x",ROUND(IF('Indicator Data'!Y192&gt;S$195,0,IF('Indicator Data'!Y192&lt;S$194,10,(S$195-'Indicator Data'!Y192)/(S$195-S$194)*10)),1))</f>
        <v>x</v>
      </c>
      <c r="T189" s="97">
        <f>IF('Indicator Data'!Z192="No data","x",ROUND(IF('Indicator Data'!Z192&gt;T$195,0,IF('Indicator Data'!Z192&lt;T$194,10,(T$195-'Indicator Data'!Z192)/(T$195-T$194)*10)),1))</f>
        <v>2.8</v>
      </c>
      <c r="U189" s="97">
        <f>IF('Indicator Data'!AC192="No data","x",ROUND(IF('Indicator Data'!AC192&gt;U$195,0,IF('Indicator Data'!AC192&lt;U$194,10,(U$195-'Indicator Data'!AC192)/(U$195-U$194)*10)),1))</f>
        <v>8.1999999999999993</v>
      </c>
      <c r="V189" s="97">
        <f>IF('Indicator Data'!AD192="No data","x",ROUND(IF('Indicator Data'!AD192&gt;V$195,10,IF('Indicator Data'!AD192&lt;V$194,0,10-(V$195-'Indicator Data'!AD192)/(V$195-V$194)*10)),1))</f>
        <v>1.1000000000000001</v>
      </c>
      <c r="W189" s="98">
        <f t="shared" si="22"/>
        <v>4</v>
      </c>
      <c r="X189" s="99">
        <f t="shared" si="23"/>
        <v>3.5</v>
      </c>
      <c r="Y189" s="183"/>
    </row>
    <row r="190" spans="1:25" s="4" customFormat="1" x14ac:dyDescent="0.25">
      <c r="A190" s="131" t="s">
        <v>375</v>
      </c>
      <c r="B190" s="51" t="s">
        <v>351</v>
      </c>
      <c r="C190" s="97">
        <f>IF('Indicator Data'!AR193="No data","x",ROUND(IF('Indicator Data'!AR193&gt;C$195,0,IF('Indicator Data'!AR193&lt;C$194,10,(C$195-'Indicator Data'!AR193)/(C$195-C$194)*10)),1))</f>
        <v>4.2</v>
      </c>
      <c r="D190" s="98">
        <f t="shared" si="16"/>
        <v>4.2</v>
      </c>
      <c r="E190" s="97">
        <f>IF('Indicator Data'!AT193="No data","x",ROUND(IF('Indicator Data'!AT193&gt;E$195,0,IF('Indicator Data'!AT193&lt;E$194,10,(E$195-'Indicator Data'!AT193)/(E$195-E$194)*10)),1))</f>
        <v>6.5</v>
      </c>
      <c r="F190" s="97">
        <f>IF('Indicator Data'!AS193="No data","x",ROUND(IF('Indicator Data'!AS193&gt;F$195,0,IF('Indicator Data'!AS193&lt;F$194,10,(F$195-'Indicator Data'!AS193)/(F$195-F$194)*10)),1))</f>
        <v>5</v>
      </c>
      <c r="G190" s="98">
        <f t="shared" si="17"/>
        <v>5.8</v>
      </c>
      <c r="H190" s="99">
        <f t="shared" si="18"/>
        <v>5</v>
      </c>
      <c r="I190" s="97">
        <f>IF('Indicator Data'!AV193="No data","x",ROUND(IF('Indicator Data'!AV193^2&gt;I$195,0,IF('Indicator Data'!AV193^2&lt;I$194,10,(I$195-'Indicator Data'!AV193^2)/(I$195-I$194)*10)),1))</f>
        <v>1.2</v>
      </c>
      <c r="J190" s="97">
        <f>IF(OR('Indicator Data'!AU193=0,'Indicator Data'!AU193="No data"),"x",ROUND(IF('Indicator Data'!AU193&gt;J$195,0,IF('Indicator Data'!AU193&lt;J$194,10,(J$195-'Indicator Data'!AU193)/(J$195-J$194)*10)),1))</f>
        <v>0</v>
      </c>
      <c r="K190" s="97">
        <f>IF('Indicator Data'!AW193="No data","x",ROUND(IF('Indicator Data'!AW193&gt;K$195,0,IF('Indicator Data'!AW193&lt;K$194,10,(K$195-'Indicator Data'!AW193)/(K$195-K$194)*10)),1))</f>
        <v>4.7</v>
      </c>
      <c r="L190" s="97">
        <f>IF('Indicator Data'!AX193="No data","x",ROUND(IF('Indicator Data'!AX193&gt;L$195,0,IF('Indicator Data'!AX193&lt;L$194,10,(L$195-'Indicator Data'!AX193)/(L$195-L$194)*10)),1))</f>
        <v>3.7</v>
      </c>
      <c r="M190" s="98">
        <f t="shared" si="19"/>
        <v>2.4</v>
      </c>
      <c r="N190" s="148">
        <f>IF('Indicator Data'!AY193="No data","x",'Indicator Data'!AY193/'Indicator Data'!BE193*100)</f>
        <v>24.833102202728416</v>
      </c>
      <c r="O190" s="97">
        <f t="shared" si="20"/>
        <v>7.6</v>
      </c>
      <c r="P190" s="97">
        <f>IF('Indicator Data'!AZ193="No data","x",ROUND(IF('Indicator Data'!AZ193&gt;P$195,0,IF('Indicator Data'!AZ193&lt;P$194,10,(P$195-'Indicator Data'!AZ193)/(P$195-P$194)*10)),1))</f>
        <v>2.4</v>
      </c>
      <c r="Q190" s="97">
        <f>IF('Indicator Data'!BA193="No data","x",ROUND(IF('Indicator Data'!BA193&gt;Q$195,0,IF('Indicator Data'!BA193&lt;Q$194,10,(Q$195-'Indicator Data'!BA193)/(Q$195-Q$194)*10)),1))</f>
        <v>0.5</v>
      </c>
      <c r="R190" s="98">
        <f t="shared" si="21"/>
        <v>3.5</v>
      </c>
      <c r="S190" s="97">
        <f>IF('Indicator Data'!Y193="No data","x",ROUND(IF('Indicator Data'!Y193&gt;S$195,0,IF('Indicator Data'!Y193&lt;S$194,10,(S$195-'Indicator Data'!Y193)/(S$195-S$194)*10)),1))</f>
        <v>7.9</v>
      </c>
      <c r="T190" s="97">
        <f>IF('Indicator Data'!Z193="No data","x",ROUND(IF('Indicator Data'!Z193&gt;T$195,0,IF('Indicator Data'!Z193&lt;T$194,10,(T$195-'Indicator Data'!Z193)/(T$195-T$194)*10)),1))</f>
        <v>0</v>
      </c>
      <c r="U190" s="97">
        <f>IF('Indicator Data'!AC193="No data","x",ROUND(IF('Indicator Data'!AC193&gt;U$195,0,IF('Indicator Data'!AC193&lt;U$194,10,(U$195-'Indicator Data'!AC193)/(U$195-U$194)*10)),1))</f>
        <v>9</v>
      </c>
      <c r="V190" s="97">
        <f>IF('Indicator Data'!AD193="No data","x",ROUND(IF('Indicator Data'!AD193&gt;V$195,10,IF('Indicator Data'!AD193&lt;V$194,0,10-(V$195-'Indicator Data'!AD193)/(V$195-V$194)*10)),1))</f>
        <v>0.6</v>
      </c>
      <c r="W190" s="98">
        <f t="shared" si="22"/>
        <v>4.4000000000000004</v>
      </c>
      <c r="X190" s="99">
        <f t="shared" si="23"/>
        <v>3.4</v>
      </c>
      <c r="Y190" s="183"/>
    </row>
    <row r="191" spans="1:25" s="4" customFormat="1" x14ac:dyDescent="0.25">
      <c r="A191" s="131" t="s">
        <v>353</v>
      </c>
      <c r="B191" s="51" t="s">
        <v>352</v>
      </c>
      <c r="C191" s="97">
        <f>IF('Indicator Data'!AR194="No data","x",ROUND(IF('Indicator Data'!AR194&gt;C$195,0,IF('Indicator Data'!AR194&lt;C$194,10,(C$195-'Indicator Data'!AR194)/(C$195-C$194)*10)),1))</f>
        <v>8.5</v>
      </c>
      <c r="D191" s="98">
        <f t="shared" si="16"/>
        <v>8.5</v>
      </c>
      <c r="E191" s="97">
        <f>IF('Indicator Data'!AT194="No data","x",ROUND(IF('Indicator Data'!AT194&gt;E$195,0,IF('Indicator Data'!AT194&lt;E$194,10,(E$195-'Indicator Data'!AT194)/(E$195-E$194)*10)),1))</f>
        <v>8.4</v>
      </c>
      <c r="F191" s="97">
        <f>IF('Indicator Data'!AS194="No data","x",ROUND(IF('Indicator Data'!AS194&gt;F$195,0,IF('Indicator Data'!AS194&lt;F$194,10,(F$195-'Indicator Data'!AS194)/(F$195-F$194)*10)),1))</f>
        <v>8.6</v>
      </c>
      <c r="G191" s="98">
        <f t="shared" si="17"/>
        <v>8.5</v>
      </c>
      <c r="H191" s="99">
        <f t="shared" si="18"/>
        <v>8.5</v>
      </c>
      <c r="I191" s="97">
        <f>IF('Indicator Data'!AV194="No data","x",ROUND(IF('Indicator Data'!AV194^2&gt;I$195,0,IF('Indicator Data'!AV194^2&lt;I$194,10,(I$195-'Indicator Data'!AV194^2)/(I$195-I$194)*10)),1))</f>
        <v>5.6</v>
      </c>
      <c r="J191" s="97">
        <f>IF(OR('Indicator Data'!AU194=0,'Indicator Data'!AU194="No data"),"x",ROUND(IF('Indicator Data'!AU194&gt;J$195,0,IF('Indicator Data'!AU194&lt;J$194,10,(J$195-'Indicator Data'!AU194)/(J$195-J$194)*10)),1))</f>
        <v>2.8</v>
      </c>
      <c r="K191" s="97">
        <f>IF('Indicator Data'!AW194="No data","x",ROUND(IF('Indicator Data'!AW194&gt;K$195,0,IF('Indicator Data'!AW194&lt;K$194,10,(K$195-'Indicator Data'!AW194)/(K$195-K$194)*10)),1))</f>
        <v>7.5</v>
      </c>
      <c r="L191" s="97">
        <f>IF('Indicator Data'!AX194="No data","x",ROUND(IF('Indicator Data'!AX194&gt;L$195,0,IF('Indicator Data'!AX194&lt;L$194,10,(L$195-'Indicator Data'!AX194)/(L$195-L$194)*10)),1))</f>
        <v>6.8</v>
      </c>
      <c r="M191" s="98">
        <f t="shared" si="19"/>
        <v>5.7</v>
      </c>
      <c r="N191" s="148">
        <f>IF('Indicator Data'!AY194="No data","x",'Indicator Data'!AY194/'Indicator Data'!BE194*100)</f>
        <v>4.1669034225429478</v>
      </c>
      <c r="O191" s="97">
        <f t="shared" si="20"/>
        <v>9.6999999999999993</v>
      </c>
      <c r="P191" s="97">
        <f>IF('Indicator Data'!AZ194="No data","x",ROUND(IF('Indicator Data'!AZ194&gt;P$195,0,IF('Indicator Data'!AZ194&lt;P$194,10,(P$195-'Indicator Data'!AZ194)/(P$195-P$194)*10)),1))</f>
        <v>5.2</v>
      </c>
      <c r="Q191" s="97">
        <f>IF('Indicator Data'!BA194="No data","x",ROUND(IF('Indicator Data'!BA194&gt;Q$195,0,IF('Indicator Data'!BA194&lt;Q$194,10,(Q$195-'Indicator Data'!BA194)/(Q$195-Q$194)*10)),1))</f>
        <v>9</v>
      </c>
      <c r="R191" s="98">
        <f t="shared" si="21"/>
        <v>8</v>
      </c>
      <c r="S191" s="97">
        <f>IF('Indicator Data'!Y194="No data","x",ROUND(IF('Indicator Data'!Y194&gt;S$195,0,IF('Indicator Data'!Y194&lt;S$194,10,(S$195-'Indicator Data'!Y194)/(S$195-S$194)*10)),1))</f>
        <v>9.5</v>
      </c>
      <c r="T191" s="97">
        <f>IF('Indicator Data'!Z194="No data","x",ROUND(IF('Indicator Data'!Z194&gt;T$195,0,IF('Indicator Data'!Z194&lt;T$194,10,(T$195-'Indicator Data'!Z194)/(T$195-T$194)*10)),1))</f>
        <v>7.4</v>
      </c>
      <c r="U191" s="97">
        <f>IF('Indicator Data'!AC194="No data","x",ROUND(IF('Indicator Data'!AC194&gt;U$195,0,IF('Indicator Data'!AC194&lt;U$194,10,(U$195-'Indicator Data'!AC194)/(U$195-U$194)*10)),1))</f>
        <v>9.6999999999999993</v>
      </c>
      <c r="V191" s="97">
        <f>IF('Indicator Data'!AD194="No data","x",ROUND(IF('Indicator Data'!AD194&gt;V$195,10,IF('Indicator Data'!AD194&lt;V$194,0,10-(V$195-'Indicator Data'!AD194)/(V$195-V$194)*10)),1))</f>
        <v>4.3</v>
      </c>
      <c r="W191" s="98">
        <f t="shared" si="22"/>
        <v>7.7</v>
      </c>
      <c r="X191" s="99">
        <f t="shared" si="23"/>
        <v>7.1</v>
      </c>
      <c r="Y191" s="183"/>
    </row>
    <row r="192" spans="1:25" s="4" customFormat="1" x14ac:dyDescent="0.25">
      <c r="A192" s="131" t="s">
        <v>355</v>
      </c>
      <c r="B192" s="51" t="s">
        <v>354</v>
      </c>
      <c r="C192" s="97">
        <f>IF('Indicator Data'!AR195="No data","x",ROUND(IF('Indicator Data'!AR195&gt;C$195,0,IF('Indicator Data'!AR195&lt;C$194,10,(C$195-'Indicator Data'!AR195)/(C$195-C$194)*10)),1))</f>
        <v>3.5</v>
      </c>
      <c r="D192" s="98">
        <f t="shared" si="16"/>
        <v>3.5</v>
      </c>
      <c r="E192" s="97">
        <f>IF('Indicator Data'!AT195="No data","x",ROUND(IF('Indicator Data'!AT195&gt;E$195,0,IF('Indicator Data'!AT195&lt;E$194,10,(E$195-'Indicator Data'!AT195)/(E$195-E$194)*10)),1))</f>
        <v>6.3</v>
      </c>
      <c r="F192" s="97">
        <f>IF('Indicator Data'!AS195="No data","x",ROUND(IF('Indicator Data'!AS195&gt;F$195,0,IF('Indicator Data'!AS195&lt;F$194,10,(F$195-'Indicator Data'!AS195)/(F$195-F$194)*10)),1))</f>
        <v>6.3</v>
      </c>
      <c r="G192" s="98">
        <f t="shared" si="17"/>
        <v>6.3</v>
      </c>
      <c r="H192" s="99">
        <f t="shared" si="18"/>
        <v>4.9000000000000004</v>
      </c>
      <c r="I192" s="97">
        <f>IF('Indicator Data'!AV195="No data","x",ROUND(IF('Indicator Data'!AV195^2&gt;I$195,0,IF('Indicator Data'!AV195^2&lt;I$194,10,(I$195-'Indicator Data'!AV195^2)/(I$195-I$194)*10)),1))</f>
        <v>3</v>
      </c>
      <c r="J192" s="97">
        <f>IF(OR('Indicator Data'!AU195=0,'Indicator Data'!AU195="No data"),"x",ROUND(IF('Indicator Data'!AU195&gt;J$195,0,IF('Indicator Data'!AU195&lt;J$194,10,(J$195-'Indicator Data'!AU195)/(J$195-J$194)*10)),1))</f>
        <v>7.3</v>
      </c>
      <c r="K192" s="97">
        <f>IF('Indicator Data'!AW195="No data","x",ROUND(IF('Indicator Data'!AW195&gt;K$195,0,IF('Indicator Data'!AW195&lt;K$194,10,(K$195-'Indicator Data'!AW195)/(K$195-K$194)*10)),1))</f>
        <v>7.9</v>
      </c>
      <c r="L192" s="97">
        <f>IF('Indicator Data'!AX195="No data","x",ROUND(IF('Indicator Data'!AX195&gt;L$195,0,IF('Indicator Data'!AX195&lt;L$194,10,(L$195-'Indicator Data'!AX195)/(L$195-L$194)*10)),1))</f>
        <v>6.4</v>
      </c>
      <c r="M192" s="98">
        <f t="shared" si="19"/>
        <v>6.2</v>
      </c>
      <c r="N192" s="148">
        <f>IF('Indicator Data'!AY195="No data","x",'Indicator Data'!AY195/'Indicator Data'!BE195*100)</f>
        <v>4.1700856885349546</v>
      </c>
      <c r="O192" s="97">
        <f t="shared" si="20"/>
        <v>9.6999999999999993</v>
      </c>
      <c r="P192" s="97">
        <f>IF('Indicator Data'!AZ195="No data","x",ROUND(IF('Indicator Data'!AZ195&gt;P$195,0,IF('Indicator Data'!AZ195&lt;P$194,10,(P$195-'Indicator Data'!AZ195)/(P$195-P$194)*10)),1))</f>
        <v>6.2</v>
      </c>
      <c r="Q192" s="97">
        <f>IF('Indicator Data'!BA195="No data","x",ROUND(IF('Indicator Data'!BA195&gt;Q$195,0,IF('Indicator Data'!BA195&lt;Q$194,10,(Q$195-'Indicator Data'!BA195)/(Q$195-Q$194)*10)),1))</f>
        <v>6.9</v>
      </c>
      <c r="R192" s="98">
        <f t="shared" si="21"/>
        <v>7.6</v>
      </c>
      <c r="S192" s="97">
        <f>IF('Indicator Data'!Y195="No data","x",ROUND(IF('Indicator Data'!Y195&gt;S$195,0,IF('Indicator Data'!Y195&lt;S$194,10,(S$195-'Indicator Data'!Y195)/(S$195-S$194)*10)),1))</f>
        <v>9.8000000000000007</v>
      </c>
      <c r="T192" s="97">
        <f>IF('Indicator Data'!Z195="No data","x",ROUND(IF('Indicator Data'!Z195&gt;T$195,0,IF('Indicator Data'!Z195&lt;T$194,10,(T$195-'Indicator Data'!Z195)/(T$195-T$194)*10)),1))</f>
        <v>1.5</v>
      </c>
      <c r="U192" s="97">
        <f>IF('Indicator Data'!AC195="No data","x",ROUND(IF('Indicator Data'!AC195&gt;U$195,0,IF('Indicator Data'!AC195&lt;U$194,10,(U$195-'Indicator Data'!AC195)/(U$195-U$194)*10)),1))</f>
        <v>9.5</v>
      </c>
      <c r="V192" s="97">
        <f>IF('Indicator Data'!AD195="No data","x",ROUND(IF('Indicator Data'!AD195&gt;V$195,10,IF('Indicator Data'!AD195&lt;V$194,0,10-(V$195-'Indicator Data'!AD195)/(V$195-V$194)*10)),1))</f>
        <v>2.5</v>
      </c>
      <c r="W192" s="98">
        <f t="shared" si="22"/>
        <v>5.8</v>
      </c>
      <c r="X192" s="99">
        <f t="shared" si="23"/>
        <v>6.5</v>
      </c>
      <c r="Y192" s="183"/>
    </row>
    <row r="193" spans="1:25" s="4" customFormat="1" x14ac:dyDescent="0.25">
      <c r="A193" s="131" t="s">
        <v>357</v>
      </c>
      <c r="B193" s="51" t="s">
        <v>356</v>
      </c>
      <c r="C193" s="97">
        <f>IF('Indicator Data'!AR196="No data","x",ROUND(IF('Indicator Data'!AR196&gt;C$195,0,IF('Indicator Data'!AR196&lt;C$194,10,(C$195-'Indicator Data'!AR196)/(C$195-C$194)*10)),1))</f>
        <v>2.6</v>
      </c>
      <c r="D193" s="98">
        <f t="shared" si="16"/>
        <v>2.6</v>
      </c>
      <c r="E193" s="97">
        <f>IF('Indicator Data'!AT196="No data","x",ROUND(IF('Indicator Data'!AT196&gt;E$195,0,IF('Indicator Data'!AT196&lt;E$194,10,(E$195-'Indicator Data'!AT196)/(E$195-E$194)*10)),1))</f>
        <v>7.8</v>
      </c>
      <c r="F193" s="97">
        <f>IF('Indicator Data'!AS196="No data","x",ROUND(IF('Indicator Data'!AS196&gt;F$195,0,IF('Indicator Data'!AS196&lt;F$194,10,(F$195-'Indicator Data'!AS196)/(F$195-F$194)*10)),1))</f>
        <v>7.3</v>
      </c>
      <c r="G193" s="98">
        <f t="shared" si="17"/>
        <v>7.6</v>
      </c>
      <c r="H193" s="99">
        <f t="shared" si="18"/>
        <v>5.0999999999999996</v>
      </c>
      <c r="I193" s="97">
        <f>IF('Indicator Data'!AV196="No data","x",ROUND(IF('Indicator Data'!AV196^2&gt;I$195,0,IF('Indicator Data'!AV196^2&lt;I$194,10,(I$195-'Indicator Data'!AV196^2)/(I$195-I$194)*10)),1))</f>
        <v>2.7</v>
      </c>
      <c r="J193" s="97">
        <f>IF(OR('Indicator Data'!AU196=0,'Indicator Data'!AU196="No data"),"x",ROUND(IF('Indicator Data'!AU196&gt;J$195,0,IF('Indicator Data'!AU196&lt;J$194,10,(J$195-'Indicator Data'!AU196)/(J$195-J$194)*10)),1))</f>
        <v>6.2</v>
      </c>
      <c r="K193" s="97">
        <f>IF('Indicator Data'!AW196="No data","x",ROUND(IF('Indicator Data'!AW196&gt;K$195,0,IF('Indicator Data'!AW196&lt;K$194,10,(K$195-'Indicator Data'!AW196)/(K$195-K$194)*10)),1))</f>
        <v>8.4</v>
      </c>
      <c r="L193" s="97">
        <f>IF('Indicator Data'!AX196="No data","x",ROUND(IF('Indicator Data'!AX196&gt;L$195,0,IF('Indicator Data'!AX196&lt;L$194,10,(L$195-'Indicator Data'!AX196)/(L$195-L$194)*10)),1))</f>
        <v>6</v>
      </c>
      <c r="M193" s="98">
        <f t="shared" si="19"/>
        <v>5.8</v>
      </c>
      <c r="N193" s="148">
        <f>IF('Indicator Data'!AY196="No data","x",'Indicator Data'!AY196/'Indicator Data'!BE196*100)</f>
        <v>12.666408168540777</v>
      </c>
      <c r="O193" s="97">
        <f t="shared" si="20"/>
        <v>8.8000000000000007</v>
      </c>
      <c r="P193" s="97">
        <f>IF('Indicator Data'!AZ196="No data","x",ROUND(IF('Indicator Data'!AZ196&gt;P$195,0,IF('Indicator Data'!AZ196&lt;P$194,10,(P$195-'Indicator Data'!AZ196)/(P$195-P$194)*10)),1))</f>
        <v>7</v>
      </c>
      <c r="Q193" s="97">
        <f>IF('Indicator Data'!BA196="No data","x",ROUND(IF('Indicator Data'!BA196&gt;Q$195,0,IF('Indicator Data'!BA196&lt;Q$194,10,(Q$195-'Indicator Data'!BA196)/(Q$195-Q$194)*10)),1))</f>
        <v>4.5999999999999996</v>
      </c>
      <c r="R193" s="98">
        <f t="shared" si="21"/>
        <v>6.8</v>
      </c>
      <c r="S193" s="97">
        <f>IF('Indicator Data'!Y196="No data","x",ROUND(IF('Indicator Data'!Y196&gt;S$195,0,IF('Indicator Data'!Y196&lt;S$194,10,(S$195-'Indicator Data'!Y196)/(S$195-S$194)*10)),1))</f>
        <v>9.8000000000000007</v>
      </c>
      <c r="T193" s="97">
        <f>IF('Indicator Data'!Z196="No data","x",ROUND(IF('Indicator Data'!Z196&gt;T$195,0,IF('Indicator Data'!Z196&lt;T$194,10,(T$195-'Indicator Data'!Z196)/(T$195-T$194)*10)),1))</f>
        <v>1</v>
      </c>
      <c r="U193" s="97">
        <f>IF('Indicator Data'!AC196="No data","x",ROUND(IF('Indicator Data'!AC196&gt;U$195,0,IF('Indicator Data'!AC196&lt;U$194,10,(U$195-'Indicator Data'!AC196)/(U$195-U$194)*10)),1))</f>
        <v>9.6</v>
      </c>
      <c r="V193" s="97">
        <f>IF('Indicator Data'!AD196="No data","x",ROUND(IF('Indicator Data'!AD196&gt;V$195,10,IF('Indicator Data'!AD196&lt;V$194,0,10-(V$195-'Indicator Data'!AD196)/(V$195-V$194)*10)),1))</f>
        <v>4.9000000000000004</v>
      </c>
      <c r="W193" s="98">
        <f t="shared" si="22"/>
        <v>6.3</v>
      </c>
      <c r="X193" s="99">
        <f t="shared" si="23"/>
        <v>6.3</v>
      </c>
      <c r="Y193" s="183"/>
    </row>
    <row r="194" spans="1:25" s="4" customFormat="1" x14ac:dyDescent="0.25">
      <c r="A194" s="100"/>
      <c r="B194" s="101" t="s">
        <v>390</v>
      </c>
      <c r="C194" s="102">
        <v>1</v>
      </c>
      <c r="D194" s="103"/>
      <c r="E194" s="102">
        <v>0</v>
      </c>
      <c r="F194" s="104">
        <v>-2.5</v>
      </c>
      <c r="G194" s="105"/>
      <c r="H194" s="105"/>
      <c r="I194" s="102">
        <v>900</v>
      </c>
      <c r="J194" s="102">
        <v>0</v>
      </c>
      <c r="K194" s="102">
        <v>0</v>
      </c>
      <c r="L194" s="102">
        <v>5</v>
      </c>
      <c r="M194" s="105"/>
      <c r="N194" s="105"/>
      <c r="O194" s="102">
        <v>1</v>
      </c>
      <c r="P194" s="102">
        <v>10</v>
      </c>
      <c r="Q194" s="102">
        <v>50</v>
      </c>
      <c r="R194" s="105"/>
      <c r="S194" s="102">
        <v>0</v>
      </c>
      <c r="T194" s="102">
        <v>60</v>
      </c>
      <c r="U194" s="102">
        <v>50</v>
      </c>
      <c r="V194" s="102">
        <v>0</v>
      </c>
      <c r="W194" s="106"/>
      <c r="X194" s="105"/>
      <c r="Y194" s="183"/>
    </row>
    <row r="195" spans="1:25" s="4" customFormat="1" x14ac:dyDescent="0.25">
      <c r="A195" s="100"/>
      <c r="B195" s="101" t="s">
        <v>391</v>
      </c>
      <c r="C195" s="102">
        <v>5</v>
      </c>
      <c r="D195" s="103"/>
      <c r="E195" s="102">
        <v>100</v>
      </c>
      <c r="F195" s="104">
        <v>2.5</v>
      </c>
      <c r="G195" s="105"/>
      <c r="H195" s="105"/>
      <c r="I195" s="102">
        <v>10000</v>
      </c>
      <c r="J195" s="102">
        <v>100</v>
      </c>
      <c r="K195" s="102">
        <v>100</v>
      </c>
      <c r="L195" s="102">
        <v>200</v>
      </c>
      <c r="M195" s="105"/>
      <c r="N195" s="105"/>
      <c r="O195" s="102">
        <v>100</v>
      </c>
      <c r="P195" s="102">
        <v>100</v>
      </c>
      <c r="Q195" s="102">
        <v>100</v>
      </c>
      <c r="R195" s="105"/>
      <c r="S195" s="107">
        <v>4</v>
      </c>
      <c r="T195" s="107">
        <v>99</v>
      </c>
      <c r="U195" s="107">
        <v>3000</v>
      </c>
      <c r="V195" s="107">
        <v>900</v>
      </c>
      <c r="W195" s="107"/>
      <c r="X195" s="105"/>
      <c r="Y195" s="183"/>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F196"/>
  <sheetViews>
    <sheetView showGridLines="0" workbookViewId="0">
      <pane xSplit="2" ySplit="5" topLeftCell="AN6"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1123</v>
      </c>
      <c r="AD2" s="143" t="s">
        <v>997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361</v>
      </c>
      <c r="AW2" s="143" t="s">
        <v>363</v>
      </c>
      <c r="AX2" s="143" t="s">
        <v>364</v>
      </c>
      <c r="AY2" s="143" t="s">
        <v>877</v>
      </c>
      <c r="AZ2" s="143" t="s">
        <v>389</v>
      </c>
      <c r="BA2" s="143" t="s">
        <v>388</v>
      </c>
      <c r="BB2" s="143" t="s">
        <v>906</v>
      </c>
      <c r="BC2" s="143" t="s">
        <v>925</v>
      </c>
      <c r="BD2" s="143" t="s">
        <v>1136</v>
      </c>
      <c r="BE2" s="143" t="s">
        <v>788</v>
      </c>
    </row>
    <row r="3" spans="1:58" x14ac:dyDescent="0.25">
      <c r="A3" s="190" t="s">
        <v>488</v>
      </c>
      <c r="B3" s="147"/>
      <c r="C3" s="161">
        <v>2015</v>
      </c>
      <c r="D3" s="161">
        <v>2015</v>
      </c>
      <c r="E3" s="161">
        <v>2015</v>
      </c>
      <c r="F3" s="161">
        <v>2015</v>
      </c>
      <c r="G3" s="161">
        <v>2015</v>
      </c>
      <c r="H3" s="161">
        <v>2015</v>
      </c>
      <c r="I3" s="161">
        <v>2015</v>
      </c>
      <c r="J3" s="161" t="s">
        <v>1107</v>
      </c>
      <c r="K3" s="161" t="s">
        <v>1107</v>
      </c>
      <c r="L3" s="161" t="s">
        <v>1107</v>
      </c>
      <c r="M3" s="161">
        <v>2018</v>
      </c>
      <c r="N3" s="161">
        <v>2018</v>
      </c>
      <c r="O3" s="161">
        <v>2017</v>
      </c>
      <c r="P3" s="161">
        <v>2017</v>
      </c>
      <c r="Q3" s="161">
        <v>2015</v>
      </c>
      <c r="R3" s="161" t="s">
        <v>1085</v>
      </c>
      <c r="S3" s="161" t="s">
        <v>1118</v>
      </c>
      <c r="T3" s="161">
        <v>2015</v>
      </c>
      <c r="U3" s="161">
        <v>2016</v>
      </c>
      <c r="V3" s="161">
        <v>2016</v>
      </c>
      <c r="W3" s="161">
        <v>2016</v>
      </c>
      <c r="X3" s="161" t="s">
        <v>1120</v>
      </c>
      <c r="Y3" s="161" t="s">
        <v>1121</v>
      </c>
      <c r="Z3" s="161">
        <v>2016</v>
      </c>
      <c r="AA3" s="161">
        <v>2016</v>
      </c>
      <c r="AB3" s="161">
        <v>2016</v>
      </c>
      <c r="AC3" s="161">
        <v>2015</v>
      </c>
      <c r="AD3" s="161">
        <v>2015</v>
      </c>
      <c r="AE3" s="161">
        <v>2012</v>
      </c>
      <c r="AF3" s="161">
        <v>2015</v>
      </c>
      <c r="AG3" s="161" t="s">
        <v>1122</v>
      </c>
      <c r="AH3" s="161">
        <v>2016</v>
      </c>
      <c r="AI3" s="161">
        <v>2017</v>
      </c>
      <c r="AJ3" s="161">
        <v>2018</v>
      </c>
      <c r="AK3" s="161">
        <v>2018</v>
      </c>
      <c r="AL3" s="161">
        <v>2018</v>
      </c>
      <c r="AM3" s="161">
        <v>2017</v>
      </c>
      <c r="AN3" s="161" t="s">
        <v>905</v>
      </c>
      <c r="AO3" s="161" t="s">
        <v>905</v>
      </c>
      <c r="AP3" s="161" t="s">
        <v>1057</v>
      </c>
      <c r="AQ3" s="161" t="s">
        <v>1058</v>
      </c>
      <c r="AR3" s="161" t="s">
        <v>942</v>
      </c>
      <c r="AS3" s="161">
        <v>2016</v>
      </c>
      <c r="AT3" s="161">
        <v>2017</v>
      </c>
      <c r="AU3" s="161">
        <v>2016</v>
      </c>
      <c r="AV3" s="161" t="s">
        <v>1119</v>
      </c>
      <c r="AW3" s="161">
        <v>2015</v>
      </c>
      <c r="AX3" s="161">
        <v>2016</v>
      </c>
      <c r="AY3" s="161">
        <v>2014</v>
      </c>
      <c r="AZ3" s="161">
        <v>2015</v>
      </c>
      <c r="BA3" s="161">
        <v>2015</v>
      </c>
      <c r="BB3" s="161">
        <v>2017</v>
      </c>
      <c r="BC3" s="161">
        <v>2017</v>
      </c>
      <c r="BD3" s="161">
        <v>2015</v>
      </c>
      <c r="BE3" s="161">
        <v>2014</v>
      </c>
    </row>
    <row r="4" spans="1:58" x14ac:dyDescent="0.25">
      <c r="A4" s="190" t="s">
        <v>1112</v>
      </c>
      <c r="B4" s="147"/>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row>
    <row r="5" spans="1:58" ht="25.5" x14ac:dyDescent="0.25">
      <c r="A5" s="135" t="s">
        <v>439</v>
      </c>
      <c r="B5" s="111"/>
      <c r="C5" s="112" t="s">
        <v>866</v>
      </c>
      <c r="D5" s="112" t="s">
        <v>866</v>
      </c>
      <c r="E5" s="112" t="s">
        <v>866</v>
      </c>
      <c r="F5" s="112" t="s">
        <v>866</v>
      </c>
      <c r="G5" s="112" t="s">
        <v>866</v>
      </c>
      <c r="H5" s="112" t="s">
        <v>866</v>
      </c>
      <c r="I5" s="112" t="s">
        <v>866</v>
      </c>
      <c r="J5" s="112" t="s">
        <v>866</v>
      </c>
      <c r="K5" s="112" t="s">
        <v>472</v>
      </c>
      <c r="L5" s="112" t="s">
        <v>472</v>
      </c>
      <c r="M5" s="112" t="s">
        <v>472</v>
      </c>
      <c r="N5" s="112" t="s">
        <v>472</v>
      </c>
      <c r="O5" s="112" t="s">
        <v>441</v>
      </c>
      <c r="P5" s="112" t="s">
        <v>441</v>
      </c>
      <c r="Q5" s="112" t="s">
        <v>441</v>
      </c>
      <c r="R5" s="112" t="s">
        <v>441</v>
      </c>
      <c r="S5" s="112" t="s">
        <v>470</v>
      </c>
      <c r="T5" s="112" t="s">
        <v>757</v>
      </c>
      <c r="U5" s="112" t="s">
        <v>757</v>
      </c>
      <c r="V5" s="112" t="s">
        <v>471</v>
      </c>
      <c r="W5" s="112" t="s">
        <v>474</v>
      </c>
      <c r="X5" s="112" t="s">
        <v>472</v>
      </c>
      <c r="Y5" s="112" t="s">
        <v>910</v>
      </c>
      <c r="Z5" s="112" t="s">
        <v>472</v>
      </c>
      <c r="AA5" s="112" t="s">
        <v>473</v>
      </c>
      <c r="AB5" s="112" t="s">
        <v>472</v>
      </c>
      <c r="AC5" s="112" t="s">
        <v>487</v>
      </c>
      <c r="AD5" s="112" t="s">
        <v>996</v>
      </c>
      <c r="AE5" s="112" t="s">
        <v>473</v>
      </c>
      <c r="AF5" s="112" t="s">
        <v>441</v>
      </c>
      <c r="AG5" s="112" t="s">
        <v>441</v>
      </c>
      <c r="AH5" s="112" t="s">
        <v>440</v>
      </c>
      <c r="AI5" s="112" t="s">
        <v>440</v>
      </c>
      <c r="AJ5" s="112" t="s">
        <v>440</v>
      </c>
      <c r="AK5" s="112" t="s">
        <v>440</v>
      </c>
      <c r="AL5" s="112" t="s">
        <v>440</v>
      </c>
      <c r="AM5" s="112" t="s">
        <v>440</v>
      </c>
      <c r="AN5" s="112" t="s">
        <v>472</v>
      </c>
      <c r="AO5" s="112" t="s">
        <v>472</v>
      </c>
      <c r="AP5" s="112" t="s">
        <v>441</v>
      </c>
      <c r="AQ5" s="112" t="s">
        <v>441</v>
      </c>
      <c r="AR5" s="112" t="s">
        <v>441</v>
      </c>
      <c r="AS5" s="112" t="s">
        <v>441</v>
      </c>
      <c r="AT5" s="112" t="s">
        <v>441</v>
      </c>
      <c r="AU5" s="112" t="s">
        <v>472</v>
      </c>
      <c r="AV5" s="112" t="s">
        <v>472</v>
      </c>
      <c r="AW5" s="112" t="s">
        <v>472</v>
      </c>
      <c r="AX5" s="112" t="s">
        <v>867</v>
      </c>
      <c r="AY5" s="112" t="s">
        <v>878</v>
      </c>
      <c r="AZ5" s="112" t="s">
        <v>472</v>
      </c>
      <c r="BA5" s="112" t="s">
        <v>472</v>
      </c>
      <c r="BB5" s="112" t="s">
        <v>487</v>
      </c>
      <c r="BC5" s="112" t="s">
        <v>440</v>
      </c>
      <c r="BD5" s="112" t="s">
        <v>440</v>
      </c>
      <c r="BE5" s="112" t="s">
        <v>789</v>
      </c>
    </row>
    <row r="6" spans="1:58" x14ac:dyDescent="0.25">
      <c r="A6" s="133" t="s">
        <v>1</v>
      </c>
      <c r="B6" s="111" t="s">
        <v>0</v>
      </c>
      <c r="C6" s="108">
        <v>63070.570526315787</v>
      </c>
      <c r="D6" s="108">
        <v>15608.374736842105</v>
      </c>
      <c r="E6" s="108">
        <v>252084.609</v>
      </c>
      <c r="F6" s="108">
        <v>0</v>
      </c>
      <c r="G6" s="108">
        <v>0</v>
      </c>
      <c r="H6" s="108">
        <v>0</v>
      </c>
      <c r="I6" s="108">
        <v>0</v>
      </c>
      <c r="J6" s="108">
        <v>197272</v>
      </c>
      <c r="K6" s="109">
        <v>0.121</v>
      </c>
      <c r="L6" s="109">
        <v>0.27272727272727298</v>
      </c>
      <c r="M6" s="109">
        <v>0.98899999999999999</v>
      </c>
      <c r="N6" s="109">
        <v>0.98499999999999999</v>
      </c>
      <c r="O6" s="108">
        <v>5</v>
      </c>
      <c r="P6" s="108">
        <v>0</v>
      </c>
      <c r="Q6" s="109">
        <v>0.47899999999999998</v>
      </c>
      <c r="R6" s="109">
        <v>0.29342590000000002</v>
      </c>
      <c r="S6" s="108">
        <v>1140719051</v>
      </c>
      <c r="T6" s="108">
        <v>3584.26</v>
      </c>
      <c r="U6" s="108">
        <v>3150.78</v>
      </c>
      <c r="V6" s="109">
        <v>20.64</v>
      </c>
      <c r="W6" s="110">
        <v>70.400000000000006</v>
      </c>
      <c r="X6" s="110" t="s">
        <v>443</v>
      </c>
      <c r="Y6" s="109">
        <v>0.29499998688697798</v>
      </c>
      <c r="Z6" s="108">
        <v>62</v>
      </c>
      <c r="AA6" s="108">
        <v>189</v>
      </c>
      <c r="AB6" s="110">
        <v>0.1</v>
      </c>
      <c r="AC6" s="109">
        <v>183.92785644531301</v>
      </c>
      <c r="AD6" s="109">
        <v>396</v>
      </c>
      <c r="AE6" s="110">
        <v>0</v>
      </c>
      <c r="AF6" s="109">
        <v>0.66666407501560399</v>
      </c>
      <c r="AG6" s="109">
        <v>27.819999694824201</v>
      </c>
      <c r="AH6" s="108">
        <v>3010</v>
      </c>
      <c r="AI6" s="108">
        <v>11240</v>
      </c>
      <c r="AJ6" s="108">
        <v>4000</v>
      </c>
      <c r="AK6" s="108">
        <v>1286483</v>
      </c>
      <c r="AL6" s="108">
        <v>75928</v>
      </c>
      <c r="AM6" s="108">
        <v>60545</v>
      </c>
      <c r="AN6" s="108">
        <v>99</v>
      </c>
      <c r="AO6" s="110">
        <v>23</v>
      </c>
      <c r="AP6" s="110" t="s">
        <v>443</v>
      </c>
      <c r="AQ6" s="110" t="s">
        <v>443</v>
      </c>
      <c r="AR6" s="109">
        <v>2.4666666666666668</v>
      </c>
      <c r="AS6" s="109">
        <v>-1.22</v>
      </c>
      <c r="AT6" s="108">
        <v>15</v>
      </c>
      <c r="AU6" s="110">
        <v>84.137138366699205</v>
      </c>
      <c r="AV6" s="109">
        <v>38.17</v>
      </c>
      <c r="AW6" s="109">
        <v>8.2600002288818395</v>
      </c>
      <c r="AX6" s="109">
        <v>66</v>
      </c>
      <c r="AY6" s="108">
        <v>72000</v>
      </c>
      <c r="AZ6" s="110">
        <v>31.852952599999998</v>
      </c>
      <c r="BA6" s="110">
        <v>55.3006162</v>
      </c>
      <c r="BB6" s="108">
        <v>1980.51623535156</v>
      </c>
      <c r="BC6" s="108">
        <v>35530080</v>
      </c>
      <c r="BD6" s="108">
        <v>32038319</v>
      </c>
      <c r="BE6" s="108">
        <v>652230</v>
      </c>
      <c r="BF6" s="108"/>
    </row>
    <row r="7" spans="1:58" x14ac:dyDescent="0.25">
      <c r="A7" s="133" t="s">
        <v>3</v>
      </c>
      <c r="B7" s="111" t="s">
        <v>2</v>
      </c>
      <c r="C7" s="108">
        <v>5951.3157894736842</v>
      </c>
      <c r="D7" s="108">
        <v>0</v>
      </c>
      <c r="E7" s="108">
        <v>15903.288</v>
      </c>
      <c r="F7" s="108">
        <v>75.286000000000001</v>
      </c>
      <c r="G7" s="108">
        <v>0</v>
      </c>
      <c r="H7" s="108">
        <v>0</v>
      </c>
      <c r="I7" s="108">
        <v>0</v>
      </c>
      <c r="J7" s="108">
        <v>96969</v>
      </c>
      <c r="K7" s="109">
        <v>0.03</v>
      </c>
      <c r="L7" s="109">
        <v>0.24242424242424199</v>
      </c>
      <c r="M7" s="109">
        <v>1.9E-2</v>
      </c>
      <c r="N7" s="109">
        <v>4.0000000000000001E-3</v>
      </c>
      <c r="O7" s="108">
        <v>0</v>
      </c>
      <c r="P7" s="108">
        <v>0</v>
      </c>
      <c r="Q7" s="109">
        <v>0.76400000000000001</v>
      </c>
      <c r="R7" s="109">
        <v>4.6061000000000001E-3</v>
      </c>
      <c r="S7" s="108">
        <v>437834</v>
      </c>
      <c r="T7" s="108">
        <v>164.92</v>
      </c>
      <c r="U7" s="108">
        <v>98.6</v>
      </c>
      <c r="V7" s="109">
        <v>1.44</v>
      </c>
      <c r="W7" s="110">
        <v>13.5</v>
      </c>
      <c r="X7" s="110">
        <v>6.3000001907348597</v>
      </c>
      <c r="Y7" s="109">
        <v>1.1449999809265099</v>
      </c>
      <c r="Z7" s="108">
        <v>96</v>
      </c>
      <c r="AA7" s="108">
        <v>16</v>
      </c>
      <c r="AB7" s="110">
        <v>0.1</v>
      </c>
      <c r="AC7" s="109">
        <v>773.67828369140602</v>
      </c>
      <c r="AD7" s="109">
        <v>29</v>
      </c>
      <c r="AE7" s="110" t="s">
        <v>443</v>
      </c>
      <c r="AF7" s="109">
        <v>0.267266160487246</v>
      </c>
      <c r="AG7" s="109">
        <v>28.959999084472699</v>
      </c>
      <c r="AH7" s="108">
        <v>4500</v>
      </c>
      <c r="AI7" s="108">
        <v>21002</v>
      </c>
      <c r="AJ7" s="108">
        <v>800</v>
      </c>
      <c r="AK7" s="108">
        <v>0</v>
      </c>
      <c r="AL7" s="108">
        <v>119</v>
      </c>
      <c r="AM7" s="108">
        <v>0</v>
      </c>
      <c r="AN7" s="108">
        <v>130</v>
      </c>
      <c r="AO7" s="110">
        <v>4.9000000000000004</v>
      </c>
      <c r="AP7" s="110">
        <v>6.43</v>
      </c>
      <c r="AQ7" s="110">
        <v>10.3</v>
      </c>
      <c r="AR7" s="109" t="s">
        <v>443</v>
      </c>
      <c r="AS7" s="109">
        <v>0</v>
      </c>
      <c r="AT7" s="108">
        <v>38</v>
      </c>
      <c r="AU7" s="110">
        <v>100</v>
      </c>
      <c r="AV7" s="109">
        <v>97.55</v>
      </c>
      <c r="AW7" s="109">
        <v>63.252933502197301</v>
      </c>
      <c r="AX7" s="109">
        <v>105.06</v>
      </c>
      <c r="AY7" s="108">
        <v>19000</v>
      </c>
      <c r="AZ7" s="110">
        <v>93.233710200000004</v>
      </c>
      <c r="BA7" s="110">
        <v>95.069379499999997</v>
      </c>
      <c r="BB7" s="108">
        <v>12020.6904296875</v>
      </c>
      <c r="BC7" s="108">
        <v>2873457</v>
      </c>
      <c r="BD7" s="108">
        <v>2871059</v>
      </c>
      <c r="BE7" s="108">
        <v>27400</v>
      </c>
      <c r="BF7" s="108"/>
    </row>
    <row r="8" spans="1:58" x14ac:dyDescent="0.25">
      <c r="A8" s="133" t="s">
        <v>5</v>
      </c>
      <c r="B8" s="111" t="s">
        <v>4</v>
      </c>
      <c r="C8" s="108">
        <v>53634.286315789475</v>
      </c>
      <c r="D8" s="108">
        <v>0</v>
      </c>
      <c r="E8" s="108">
        <v>94971.389500000005</v>
      </c>
      <c r="F8" s="108">
        <v>9.6639999999999997</v>
      </c>
      <c r="G8" s="108">
        <v>0</v>
      </c>
      <c r="H8" s="108">
        <v>0</v>
      </c>
      <c r="I8" s="108">
        <v>0</v>
      </c>
      <c r="J8" s="108">
        <v>0</v>
      </c>
      <c r="K8" s="109">
        <v>0</v>
      </c>
      <c r="L8" s="109">
        <v>0.24242424242424199</v>
      </c>
      <c r="M8" s="109">
        <v>0.92600000000000005</v>
      </c>
      <c r="N8" s="109">
        <v>0.66100000000000003</v>
      </c>
      <c r="O8" s="108">
        <v>0</v>
      </c>
      <c r="P8" s="108">
        <v>0</v>
      </c>
      <c r="Q8" s="109">
        <v>0.745</v>
      </c>
      <c r="R8" s="109" t="s">
        <v>443</v>
      </c>
      <c r="S8" s="108">
        <v>63759441</v>
      </c>
      <c r="T8" s="108">
        <v>51.53</v>
      </c>
      <c r="U8" s="108">
        <v>91.97</v>
      </c>
      <c r="V8" s="109">
        <v>0.1</v>
      </c>
      <c r="W8" s="110">
        <v>25.2</v>
      </c>
      <c r="X8" s="110">
        <v>3</v>
      </c>
      <c r="Y8" s="109">
        <v>1.2070000171661399</v>
      </c>
      <c r="Z8" s="108">
        <v>94</v>
      </c>
      <c r="AA8" s="108">
        <v>70</v>
      </c>
      <c r="AB8" s="110">
        <v>0.1</v>
      </c>
      <c r="AC8" s="109">
        <v>1031.16967773438</v>
      </c>
      <c r="AD8" s="109">
        <v>140</v>
      </c>
      <c r="AE8" s="110">
        <v>0</v>
      </c>
      <c r="AF8" s="109">
        <v>0.42908975331066801</v>
      </c>
      <c r="AG8" s="109" t="s">
        <v>443</v>
      </c>
      <c r="AH8" s="108">
        <v>0</v>
      </c>
      <c r="AI8" s="108">
        <v>125000</v>
      </c>
      <c r="AJ8" s="108">
        <v>0</v>
      </c>
      <c r="AK8" s="108">
        <v>0</v>
      </c>
      <c r="AL8" s="108">
        <v>94258</v>
      </c>
      <c r="AM8" s="108">
        <v>0</v>
      </c>
      <c r="AN8" s="108">
        <v>143</v>
      </c>
      <c r="AO8" s="110">
        <v>4.5999999999999996</v>
      </c>
      <c r="AP8" s="110">
        <v>5.1100000000000003</v>
      </c>
      <c r="AQ8" s="110">
        <v>5.5</v>
      </c>
      <c r="AR8" s="109">
        <v>3.5833333333333335</v>
      </c>
      <c r="AS8" s="109">
        <v>-0.54</v>
      </c>
      <c r="AT8" s="108">
        <v>33</v>
      </c>
      <c r="AU8" s="110">
        <v>99.439567565917997</v>
      </c>
      <c r="AV8" s="109">
        <v>79.61</v>
      </c>
      <c r="AW8" s="109">
        <v>38.200000762939503</v>
      </c>
      <c r="AX8" s="109">
        <v>117.02</v>
      </c>
      <c r="AY8" s="108">
        <v>110000</v>
      </c>
      <c r="AZ8" s="110">
        <v>87.595800299999993</v>
      </c>
      <c r="BA8" s="110">
        <v>83.571376000000001</v>
      </c>
      <c r="BB8" s="108">
        <v>15275.3740234375</v>
      </c>
      <c r="BC8" s="108">
        <v>41318144</v>
      </c>
      <c r="BD8" s="108">
        <v>39560993</v>
      </c>
      <c r="BE8" s="108">
        <v>2381740</v>
      </c>
      <c r="BF8" s="108"/>
    </row>
    <row r="9" spans="1:58" x14ac:dyDescent="0.25">
      <c r="A9" s="133" t="s">
        <v>7</v>
      </c>
      <c r="B9" s="111" t="s">
        <v>6</v>
      </c>
      <c r="C9" s="108">
        <v>0</v>
      </c>
      <c r="D9" s="108">
        <v>0</v>
      </c>
      <c r="E9" s="108">
        <v>76289.522500000006</v>
      </c>
      <c r="F9" s="108">
        <v>0</v>
      </c>
      <c r="G9" s="108">
        <v>0</v>
      </c>
      <c r="H9" s="108">
        <v>0</v>
      </c>
      <c r="I9" s="108">
        <v>0</v>
      </c>
      <c r="J9" s="108">
        <v>132239</v>
      </c>
      <c r="K9" s="109">
        <v>0.182</v>
      </c>
      <c r="L9" s="109">
        <v>3.03030303030303E-2</v>
      </c>
      <c r="M9" s="109">
        <v>0.70399999999999996</v>
      </c>
      <c r="N9" s="109">
        <v>0.20599999999999999</v>
      </c>
      <c r="O9" s="108">
        <v>0</v>
      </c>
      <c r="P9" s="108">
        <v>0</v>
      </c>
      <c r="Q9" s="109">
        <v>0.53300000000000003</v>
      </c>
      <c r="R9" s="109" t="s">
        <v>443</v>
      </c>
      <c r="S9" s="108">
        <v>36545179</v>
      </c>
      <c r="T9" s="108">
        <v>279.56</v>
      </c>
      <c r="U9" s="108">
        <v>65.45</v>
      </c>
      <c r="V9" s="109">
        <v>0.23</v>
      </c>
      <c r="W9" s="110">
        <v>82.5</v>
      </c>
      <c r="X9" s="110">
        <v>19</v>
      </c>
      <c r="Y9" s="109">
        <v>0.16599999368190799</v>
      </c>
      <c r="Z9" s="108">
        <v>49</v>
      </c>
      <c r="AA9" s="108">
        <v>370</v>
      </c>
      <c r="AB9" s="110">
        <v>1.9</v>
      </c>
      <c r="AC9" s="109">
        <v>195.51441955566401</v>
      </c>
      <c r="AD9" s="109">
        <v>477</v>
      </c>
      <c r="AE9" s="110">
        <v>101</v>
      </c>
      <c r="AF9" s="109" t="s">
        <v>443</v>
      </c>
      <c r="AG9" s="109">
        <v>42.720001220703097</v>
      </c>
      <c r="AH9" s="108">
        <v>9899</v>
      </c>
      <c r="AI9" s="108">
        <v>1450250</v>
      </c>
      <c r="AJ9" s="108">
        <v>3000</v>
      </c>
      <c r="AK9" s="108">
        <v>0</v>
      </c>
      <c r="AL9" s="108">
        <v>38484</v>
      </c>
      <c r="AM9" s="108">
        <v>0</v>
      </c>
      <c r="AN9" s="108">
        <v>120</v>
      </c>
      <c r="AO9" s="110">
        <v>14</v>
      </c>
      <c r="AP9" s="110">
        <v>7.22</v>
      </c>
      <c r="AQ9" s="110">
        <v>13.7</v>
      </c>
      <c r="AR9" s="109">
        <v>2.9</v>
      </c>
      <c r="AS9" s="109">
        <v>-1.04</v>
      </c>
      <c r="AT9" s="108">
        <v>19</v>
      </c>
      <c r="AU9" s="110">
        <v>40.520606994628899</v>
      </c>
      <c r="AV9" s="109">
        <v>71.16</v>
      </c>
      <c r="AW9" s="109">
        <v>12.3999996185303</v>
      </c>
      <c r="AX9" s="109">
        <v>55.28</v>
      </c>
      <c r="AY9" s="108">
        <v>51000</v>
      </c>
      <c r="AZ9" s="110">
        <v>51.593703699999999</v>
      </c>
      <c r="BA9" s="110">
        <v>48.963239399999999</v>
      </c>
      <c r="BB9" s="108">
        <v>6388.9599609375</v>
      </c>
      <c r="BC9" s="108">
        <v>29784192</v>
      </c>
      <c r="BD9" s="108">
        <v>24968416</v>
      </c>
      <c r="BE9" s="108">
        <v>1246700</v>
      </c>
      <c r="BF9" s="108"/>
    </row>
    <row r="10" spans="1:58" x14ac:dyDescent="0.25">
      <c r="A10" s="133" t="s">
        <v>9</v>
      </c>
      <c r="B10" s="111" t="s">
        <v>8</v>
      </c>
      <c r="C10" s="108">
        <v>16.686315789473685</v>
      </c>
      <c r="D10" s="108">
        <v>16.686315789473685</v>
      </c>
      <c r="E10" s="108" t="s">
        <v>443</v>
      </c>
      <c r="F10" s="108">
        <v>0</v>
      </c>
      <c r="G10" s="108">
        <v>1742.2429999999999</v>
      </c>
      <c r="H10" s="108">
        <v>550.18200000000002</v>
      </c>
      <c r="I10" s="108">
        <v>911.83799999999997</v>
      </c>
      <c r="J10" s="108">
        <v>0</v>
      </c>
      <c r="K10" s="109">
        <v>0</v>
      </c>
      <c r="L10" s="109">
        <v>6.0606060606060601E-2</v>
      </c>
      <c r="M10" s="109">
        <v>6.0000000000000001E-3</v>
      </c>
      <c r="N10" s="109">
        <v>1E-3</v>
      </c>
      <c r="O10" s="108">
        <v>0</v>
      </c>
      <c r="P10" s="108">
        <v>0</v>
      </c>
      <c r="Q10" s="109">
        <v>0.78600000000000003</v>
      </c>
      <c r="R10" s="109" t="s">
        <v>443</v>
      </c>
      <c r="S10" s="108">
        <v>6627837</v>
      </c>
      <c r="T10" s="108">
        <v>1.27</v>
      </c>
      <c r="U10" s="108">
        <v>5.09</v>
      </c>
      <c r="V10" s="109">
        <v>0.01</v>
      </c>
      <c r="W10" s="110">
        <v>8.5</v>
      </c>
      <c r="X10" s="110" t="s">
        <v>443</v>
      </c>
      <c r="Y10" s="109" t="s">
        <v>443</v>
      </c>
      <c r="Z10" s="108">
        <v>98</v>
      </c>
      <c r="AA10" s="108">
        <v>3.4</v>
      </c>
      <c r="AB10" s="110" t="s">
        <v>443</v>
      </c>
      <c r="AC10" s="109">
        <v>1105.11108398438</v>
      </c>
      <c r="AD10" s="109" t="s">
        <v>443</v>
      </c>
      <c r="AE10" s="110" t="s">
        <v>443</v>
      </c>
      <c r="AF10" s="109" t="s">
        <v>443</v>
      </c>
      <c r="AG10" s="109">
        <v>48</v>
      </c>
      <c r="AH10" s="108">
        <v>0</v>
      </c>
      <c r="AI10" s="108">
        <v>1400</v>
      </c>
      <c r="AJ10" s="108">
        <v>0</v>
      </c>
      <c r="AK10" s="108">
        <v>0</v>
      </c>
      <c r="AL10" s="108">
        <v>1</v>
      </c>
      <c r="AM10" s="108">
        <v>0</v>
      </c>
      <c r="AN10" s="108">
        <v>97</v>
      </c>
      <c r="AO10" s="110">
        <v>26.7</v>
      </c>
      <c r="AP10" s="110">
        <v>2.63</v>
      </c>
      <c r="AQ10" s="110" t="s">
        <v>443</v>
      </c>
      <c r="AR10" s="109">
        <v>2.833333333333333</v>
      </c>
      <c r="AS10" s="109">
        <v>0.27</v>
      </c>
      <c r="AT10" s="108" t="s">
        <v>443</v>
      </c>
      <c r="AU10" s="110">
        <v>97.354667663574205</v>
      </c>
      <c r="AV10" s="109">
        <v>98.95</v>
      </c>
      <c r="AW10" s="109">
        <v>65.199996948242202</v>
      </c>
      <c r="AX10" s="109">
        <v>194.08</v>
      </c>
      <c r="AY10" s="108">
        <v>980</v>
      </c>
      <c r="AZ10" s="110">
        <v>91.4</v>
      </c>
      <c r="BA10" s="110">
        <v>97.866524400000003</v>
      </c>
      <c r="BB10" s="108">
        <v>23593.93359375</v>
      </c>
      <c r="BC10" s="108">
        <v>102012</v>
      </c>
      <c r="BD10" s="108">
        <v>91162</v>
      </c>
      <c r="BE10" s="108">
        <v>440</v>
      </c>
      <c r="BF10" s="108"/>
    </row>
    <row r="11" spans="1:58" x14ac:dyDescent="0.25">
      <c r="A11" s="133" t="s">
        <v>11</v>
      </c>
      <c r="B11" s="111" t="s">
        <v>10</v>
      </c>
      <c r="C11" s="108">
        <v>19017.903157894736</v>
      </c>
      <c r="D11" s="108">
        <v>959.68421052631584</v>
      </c>
      <c r="E11" s="108">
        <v>220859.038</v>
      </c>
      <c r="F11" s="108">
        <v>0</v>
      </c>
      <c r="G11" s="108">
        <v>0</v>
      </c>
      <c r="H11" s="108">
        <v>0</v>
      </c>
      <c r="I11" s="108">
        <v>0</v>
      </c>
      <c r="J11" s="108">
        <v>0</v>
      </c>
      <c r="K11" s="109">
        <v>6.0999999999999999E-2</v>
      </c>
      <c r="L11" s="109">
        <v>0.15151515151515199</v>
      </c>
      <c r="M11" s="109">
        <v>9.4E-2</v>
      </c>
      <c r="N11" s="109">
        <v>0.03</v>
      </c>
      <c r="O11" s="108">
        <v>0</v>
      </c>
      <c r="P11" s="108">
        <v>0</v>
      </c>
      <c r="Q11" s="109">
        <v>0.82699999999999996</v>
      </c>
      <c r="R11" s="109">
        <v>1.4565099999999999E-2</v>
      </c>
      <c r="S11" s="108">
        <v>644468</v>
      </c>
      <c r="T11" s="108">
        <v>-19.89</v>
      </c>
      <c r="U11" s="108">
        <v>-10.77</v>
      </c>
      <c r="V11" s="109">
        <v>0</v>
      </c>
      <c r="W11" s="110">
        <v>11.1</v>
      </c>
      <c r="X11" s="110" t="s">
        <v>443</v>
      </c>
      <c r="Y11" s="109">
        <v>3.8589999675750701</v>
      </c>
      <c r="Z11" s="108">
        <v>90</v>
      </c>
      <c r="AA11" s="108">
        <v>24</v>
      </c>
      <c r="AB11" s="110">
        <v>0.4</v>
      </c>
      <c r="AC11" s="109">
        <v>1389.84033203125</v>
      </c>
      <c r="AD11" s="109">
        <v>52</v>
      </c>
      <c r="AE11" s="110" t="s">
        <v>443</v>
      </c>
      <c r="AF11" s="109">
        <v>0.36181526035093903</v>
      </c>
      <c r="AG11" s="109">
        <v>42.400001525878899</v>
      </c>
      <c r="AH11" s="108">
        <v>85769</v>
      </c>
      <c r="AI11" s="108">
        <v>54443</v>
      </c>
      <c r="AJ11" s="108">
        <v>62000</v>
      </c>
      <c r="AK11" s="108">
        <v>0</v>
      </c>
      <c r="AL11" s="108">
        <v>3360</v>
      </c>
      <c r="AM11" s="108">
        <v>0</v>
      </c>
      <c r="AN11" s="108">
        <v>134</v>
      </c>
      <c r="AO11" s="110">
        <v>3.6</v>
      </c>
      <c r="AP11" s="110" t="s">
        <v>443</v>
      </c>
      <c r="AQ11" s="110" t="s">
        <v>443</v>
      </c>
      <c r="AR11" s="109">
        <v>3.5</v>
      </c>
      <c r="AS11" s="109">
        <v>0.18</v>
      </c>
      <c r="AT11" s="108">
        <v>39</v>
      </c>
      <c r="AU11" s="110">
        <v>100</v>
      </c>
      <c r="AV11" s="109">
        <v>98.09</v>
      </c>
      <c r="AW11" s="109">
        <v>69.400924682617202</v>
      </c>
      <c r="AX11" s="109">
        <v>150.66999999999999</v>
      </c>
      <c r="AY11" s="108">
        <v>520000</v>
      </c>
      <c r="AZ11" s="110">
        <v>96.355067899999995</v>
      </c>
      <c r="BA11" s="110">
        <v>99.074060500000002</v>
      </c>
      <c r="BB11" s="108">
        <v>20786.6796875</v>
      </c>
      <c r="BC11" s="108">
        <v>44271040</v>
      </c>
      <c r="BD11" s="108">
        <v>43307081</v>
      </c>
      <c r="BE11" s="108">
        <v>2736690</v>
      </c>
      <c r="BF11" s="108"/>
    </row>
    <row r="12" spans="1:58" x14ac:dyDescent="0.25">
      <c r="A12" s="133" t="s">
        <v>13</v>
      </c>
      <c r="B12" s="111" t="s">
        <v>12</v>
      </c>
      <c r="C12" s="108">
        <v>6325.4589473684209</v>
      </c>
      <c r="D12" s="108">
        <v>1925.7473684210527</v>
      </c>
      <c r="E12" s="108">
        <v>14232.505999999999</v>
      </c>
      <c r="F12" s="108">
        <v>0</v>
      </c>
      <c r="G12" s="108">
        <v>0</v>
      </c>
      <c r="H12" s="108">
        <v>0</v>
      </c>
      <c r="I12" s="108">
        <v>0</v>
      </c>
      <c r="J12" s="108">
        <v>9000</v>
      </c>
      <c r="K12" s="109">
        <v>0.03</v>
      </c>
      <c r="L12" s="109">
        <v>0.18181818181818199</v>
      </c>
      <c r="M12" s="109">
        <v>9.6000000000000002E-2</v>
      </c>
      <c r="N12" s="109">
        <v>7.5999999999999998E-2</v>
      </c>
      <c r="O12" s="108">
        <v>0</v>
      </c>
      <c r="P12" s="108">
        <v>0</v>
      </c>
      <c r="Q12" s="109">
        <v>0.74299999999999999</v>
      </c>
      <c r="R12" s="109">
        <v>2.2295000000000001E-3</v>
      </c>
      <c r="S12" s="108">
        <v>3880081</v>
      </c>
      <c r="T12" s="108">
        <v>65.84</v>
      </c>
      <c r="U12" s="108">
        <v>143.82</v>
      </c>
      <c r="V12" s="109">
        <v>3.03</v>
      </c>
      <c r="W12" s="110">
        <v>13.4</v>
      </c>
      <c r="X12" s="110">
        <v>2.5999999046325701</v>
      </c>
      <c r="Y12" s="109">
        <v>2.6979999542236301</v>
      </c>
      <c r="Z12" s="108">
        <v>97</v>
      </c>
      <c r="AA12" s="108">
        <v>44</v>
      </c>
      <c r="AB12" s="110">
        <v>0.2</v>
      </c>
      <c r="AC12" s="109">
        <v>883.22064208984398</v>
      </c>
      <c r="AD12" s="109">
        <v>25</v>
      </c>
      <c r="AE12" s="110" t="s">
        <v>443</v>
      </c>
      <c r="AF12" s="109">
        <v>0.29313461009981301</v>
      </c>
      <c r="AG12" s="109">
        <v>32.5</v>
      </c>
      <c r="AH12" s="108">
        <v>750</v>
      </c>
      <c r="AI12" s="108">
        <v>0</v>
      </c>
      <c r="AJ12" s="108">
        <v>0</v>
      </c>
      <c r="AK12" s="108">
        <v>0</v>
      </c>
      <c r="AL12" s="108">
        <v>17972</v>
      </c>
      <c r="AM12" s="108">
        <v>0</v>
      </c>
      <c r="AN12" s="108">
        <v>121</v>
      </c>
      <c r="AO12" s="110">
        <v>4.4000000000000004</v>
      </c>
      <c r="AP12" s="110">
        <v>8.8699999999999992</v>
      </c>
      <c r="AQ12" s="110">
        <v>11.9</v>
      </c>
      <c r="AR12" s="109">
        <v>2</v>
      </c>
      <c r="AS12" s="109">
        <v>-0.15</v>
      </c>
      <c r="AT12" s="108">
        <v>35</v>
      </c>
      <c r="AU12" s="110">
        <v>100</v>
      </c>
      <c r="AV12" s="109">
        <v>99.77</v>
      </c>
      <c r="AW12" s="109">
        <v>58.249332427978501</v>
      </c>
      <c r="AX12" s="109">
        <v>114.78</v>
      </c>
      <c r="AY12" s="108">
        <v>20000</v>
      </c>
      <c r="AZ12" s="110">
        <v>89.495083899999997</v>
      </c>
      <c r="BA12" s="110">
        <v>100</v>
      </c>
      <c r="BB12" s="108">
        <v>9647.486328125</v>
      </c>
      <c r="BC12" s="108">
        <v>2930450</v>
      </c>
      <c r="BD12" s="108">
        <v>3001671</v>
      </c>
      <c r="BE12" s="108">
        <v>28480</v>
      </c>
      <c r="BF12" s="108"/>
    </row>
    <row r="13" spans="1:58" x14ac:dyDescent="0.25">
      <c r="A13" s="133" t="s">
        <v>15</v>
      </c>
      <c r="B13" s="111" t="s">
        <v>14</v>
      </c>
      <c r="C13" s="108">
        <v>18824.084210526315</v>
      </c>
      <c r="D13" s="108">
        <v>0</v>
      </c>
      <c r="E13" s="108">
        <v>83712.782000000007</v>
      </c>
      <c r="F13" s="108">
        <v>166.86</v>
      </c>
      <c r="G13" s="108">
        <v>35813.1855</v>
      </c>
      <c r="H13" s="108">
        <v>2223.2449999999999</v>
      </c>
      <c r="I13" s="108">
        <v>37353.385000000002</v>
      </c>
      <c r="J13" s="108">
        <v>212121</v>
      </c>
      <c r="K13" s="109">
        <v>0.121</v>
      </c>
      <c r="L13" s="109">
        <v>0.21212121212121199</v>
      </c>
      <c r="M13" s="109">
        <v>1.2999999999999999E-2</v>
      </c>
      <c r="N13" s="109">
        <v>2E-3</v>
      </c>
      <c r="O13" s="108">
        <v>0</v>
      </c>
      <c r="P13" s="108">
        <v>0</v>
      </c>
      <c r="Q13" s="109">
        <v>0.93899999999999995</v>
      </c>
      <c r="R13" s="109" t="s">
        <v>443</v>
      </c>
      <c r="S13" s="108">
        <v>0</v>
      </c>
      <c r="T13" s="108">
        <v>0</v>
      </c>
      <c r="U13" s="108">
        <v>0</v>
      </c>
      <c r="V13" s="109" t="s">
        <v>443</v>
      </c>
      <c r="W13" s="110">
        <v>3.7</v>
      </c>
      <c r="X13" s="110">
        <v>0.20000000298023199</v>
      </c>
      <c r="Y13" s="109">
        <v>3.27300000190735</v>
      </c>
      <c r="Z13" s="108">
        <v>95</v>
      </c>
      <c r="AA13" s="108">
        <v>6.1</v>
      </c>
      <c r="AB13" s="110">
        <v>0.1</v>
      </c>
      <c r="AC13" s="109">
        <v>4491.6298828125</v>
      </c>
      <c r="AD13" s="109">
        <v>6</v>
      </c>
      <c r="AE13" s="110" t="s">
        <v>443</v>
      </c>
      <c r="AF13" s="109">
        <v>0.11972686082581201</v>
      </c>
      <c r="AG13" s="109">
        <v>34.939998626708999</v>
      </c>
      <c r="AH13" s="108">
        <v>2836</v>
      </c>
      <c r="AI13" s="108">
        <v>51143</v>
      </c>
      <c r="AJ13" s="108">
        <v>600</v>
      </c>
      <c r="AK13" s="108">
        <v>0</v>
      </c>
      <c r="AL13" s="108">
        <v>48482</v>
      </c>
      <c r="AM13" s="108">
        <v>0</v>
      </c>
      <c r="AN13" s="108">
        <v>127</v>
      </c>
      <c r="AO13" s="110">
        <v>2.4</v>
      </c>
      <c r="AP13" s="110">
        <v>1.36</v>
      </c>
      <c r="AQ13" s="110" t="s">
        <v>443</v>
      </c>
      <c r="AR13" s="109">
        <v>4.05</v>
      </c>
      <c r="AS13" s="109">
        <v>1.58</v>
      </c>
      <c r="AT13" s="108">
        <v>77</v>
      </c>
      <c r="AU13" s="110">
        <v>100</v>
      </c>
      <c r="AV13" s="109" t="s">
        <v>443</v>
      </c>
      <c r="AW13" s="109">
        <v>84.560516357421903</v>
      </c>
      <c r="AX13" s="109">
        <v>109.61</v>
      </c>
      <c r="AY13" s="108">
        <v>770000</v>
      </c>
      <c r="AZ13" s="110">
        <v>100</v>
      </c>
      <c r="BA13" s="110">
        <v>100</v>
      </c>
      <c r="BB13" s="108">
        <v>47046.671875</v>
      </c>
      <c r="BC13" s="108">
        <v>24598932</v>
      </c>
      <c r="BD13" s="108">
        <v>23685720</v>
      </c>
      <c r="BE13" s="108">
        <v>7682300</v>
      </c>
      <c r="BF13" s="108"/>
    </row>
    <row r="14" spans="1:58" x14ac:dyDescent="0.25">
      <c r="A14" s="133" t="s">
        <v>17</v>
      </c>
      <c r="B14" s="111" t="s">
        <v>16</v>
      </c>
      <c r="C14" s="108">
        <v>9279.0189473684204</v>
      </c>
      <c r="D14" s="108">
        <v>0</v>
      </c>
      <c r="E14" s="108">
        <v>50109.85100000001</v>
      </c>
      <c r="F14" s="108">
        <v>0</v>
      </c>
      <c r="G14" s="108">
        <v>0</v>
      </c>
      <c r="H14" s="108">
        <v>0</v>
      </c>
      <c r="I14" s="108">
        <v>0</v>
      </c>
      <c r="J14" s="108">
        <v>0</v>
      </c>
      <c r="K14" s="109">
        <v>0</v>
      </c>
      <c r="L14" s="109">
        <v>3.03030303030303E-2</v>
      </c>
      <c r="M14" s="109">
        <v>3.0000000000000001E-3</v>
      </c>
      <c r="N14" s="109">
        <v>3.0000000000000001E-3</v>
      </c>
      <c r="O14" s="108">
        <v>0</v>
      </c>
      <c r="P14" s="108">
        <v>0</v>
      </c>
      <c r="Q14" s="109">
        <v>0.89300000000000002</v>
      </c>
      <c r="R14" s="109" t="s">
        <v>443</v>
      </c>
      <c r="S14" s="108">
        <v>0</v>
      </c>
      <c r="T14" s="108">
        <v>0</v>
      </c>
      <c r="U14" s="108">
        <v>0</v>
      </c>
      <c r="V14" s="109" t="s">
        <v>443</v>
      </c>
      <c r="W14" s="110">
        <v>3.5</v>
      </c>
      <c r="X14" s="110" t="s">
        <v>443</v>
      </c>
      <c r="Y14" s="109">
        <v>5.2300000190734899</v>
      </c>
      <c r="Z14" s="108">
        <v>95</v>
      </c>
      <c r="AA14" s="108">
        <v>8.1999999999999993</v>
      </c>
      <c r="AB14" s="110" t="s">
        <v>443</v>
      </c>
      <c r="AC14" s="109">
        <v>5138.1845703125</v>
      </c>
      <c r="AD14" s="109">
        <v>4</v>
      </c>
      <c r="AE14" s="110" t="s">
        <v>443</v>
      </c>
      <c r="AF14" s="109">
        <v>7.8390284111125794E-2</v>
      </c>
      <c r="AG14" s="109">
        <v>30.4799995422363</v>
      </c>
      <c r="AH14" s="108">
        <v>0</v>
      </c>
      <c r="AI14" s="108">
        <v>330</v>
      </c>
      <c r="AJ14" s="108">
        <v>0</v>
      </c>
      <c r="AK14" s="108">
        <v>0</v>
      </c>
      <c r="AL14" s="108">
        <v>115263</v>
      </c>
      <c r="AM14" s="108">
        <v>0</v>
      </c>
      <c r="AN14" s="108">
        <v>150</v>
      </c>
      <c r="AO14" s="110">
        <v>2.4</v>
      </c>
      <c r="AP14" s="110">
        <v>1.43</v>
      </c>
      <c r="AQ14" s="110">
        <v>5.9</v>
      </c>
      <c r="AR14" s="109">
        <v>4.1833333333333336</v>
      </c>
      <c r="AS14" s="109">
        <v>1.51</v>
      </c>
      <c r="AT14" s="108">
        <v>75</v>
      </c>
      <c r="AU14" s="110">
        <v>100</v>
      </c>
      <c r="AV14" s="109" t="s">
        <v>443</v>
      </c>
      <c r="AW14" s="109">
        <v>83.926300048828097</v>
      </c>
      <c r="AX14" s="109">
        <v>166.14</v>
      </c>
      <c r="AY14" s="108">
        <v>290000</v>
      </c>
      <c r="AZ14" s="110">
        <v>100</v>
      </c>
      <c r="BA14" s="110">
        <v>100</v>
      </c>
      <c r="BB14" s="108">
        <v>52557.48046875</v>
      </c>
      <c r="BC14" s="108">
        <v>8809212</v>
      </c>
      <c r="BD14" s="108">
        <v>8434795</v>
      </c>
      <c r="BE14" s="108">
        <v>82409</v>
      </c>
      <c r="BF14" s="108"/>
    </row>
    <row r="15" spans="1:58" x14ac:dyDescent="0.25">
      <c r="A15" s="133" t="s">
        <v>19</v>
      </c>
      <c r="B15" s="111" t="s">
        <v>18</v>
      </c>
      <c r="C15" s="108">
        <v>17872.886315789474</v>
      </c>
      <c r="D15" s="108">
        <v>4815.6273684210528</v>
      </c>
      <c r="E15" s="108">
        <v>39439.323000000004</v>
      </c>
      <c r="F15" s="108">
        <v>0</v>
      </c>
      <c r="G15" s="108">
        <v>0</v>
      </c>
      <c r="H15" s="108">
        <v>0</v>
      </c>
      <c r="I15" s="108">
        <v>0</v>
      </c>
      <c r="J15" s="108">
        <v>0</v>
      </c>
      <c r="K15" s="109">
        <v>0.03</v>
      </c>
      <c r="L15" s="109">
        <v>0.30303030303030298</v>
      </c>
      <c r="M15" s="109">
        <v>0.88500000000000001</v>
      </c>
      <c r="N15" s="109">
        <v>0.23100000000000001</v>
      </c>
      <c r="O15" s="108">
        <v>0</v>
      </c>
      <c r="P15" s="108">
        <v>0</v>
      </c>
      <c r="Q15" s="109">
        <v>0.75900000000000001</v>
      </c>
      <c r="R15" s="109">
        <v>9.2669999999999992E-3</v>
      </c>
      <c r="S15" s="108">
        <v>2351081</v>
      </c>
      <c r="T15" s="108">
        <v>61.67</v>
      </c>
      <c r="U15" s="108">
        <v>73.78</v>
      </c>
      <c r="V15" s="109">
        <v>0.22</v>
      </c>
      <c r="W15" s="110">
        <v>30.9</v>
      </c>
      <c r="X15" s="110">
        <v>4.9000000953674299</v>
      </c>
      <c r="Y15" s="109">
        <v>3.40199995040894</v>
      </c>
      <c r="Z15" s="108">
        <v>98</v>
      </c>
      <c r="AA15" s="108">
        <v>66</v>
      </c>
      <c r="AB15" s="110">
        <v>0.1</v>
      </c>
      <c r="AC15" s="109">
        <v>1191.28942871094</v>
      </c>
      <c r="AD15" s="109">
        <v>25</v>
      </c>
      <c r="AE15" s="110">
        <v>0</v>
      </c>
      <c r="AF15" s="109">
        <v>0.32552041635446299</v>
      </c>
      <c r="AG15" s="109">
        <v>31.790000915527301</v>
      </c>
      <c r="AH15" s="108">
        <v>0</v>
      </c>
      <c r="AI15" s="108">
        <v>0</v>
      </c>
      <c r="AJ15" s="108">
        <v>0</v>
      </c>
      <c r="AK15" s="108">
        <v>392982</v>
      </c>
      <c r="AL15" s="108">
        <v>1121</v>
      </c>
      <c r="AM15" s="108">
        <v>0</v>
      </c>
      <c r="AN15" s="108">
        <v>131</v>
      </c>
      <c r="AO15" s="110">
        <v>2.4</v>
      </c>
      <c r="AP15" s="110" t="s">
        <v>443</v>
      </c>
      <c r="AQ15" s="110" t="s">
        <v>443</v>
      </c>
      <c r="AR15" s="109" t="s">
        <v>443</v>
      </c>
      <c r="AS15" s="109">
        <v>-0.16</v>
      </c>
      <c r="AT15" s="108">
        <v>31</v>
      </c>
      <c r="AU15" s="110">
        <v>100</v>
      </c>
      <c r="AV15" s="109">
        <v>99.79</v>
      </c>
      <c r="AW15" s="109">
        <v>77</v>
      </c>
      <c r="AX15" s="109">
        <v>106.28</v>
      </c>
      <c r="AY15" s="108">
        <v>26000</v>
      </c>
      <c r="AZ15" s="110">
        <v>89.349071699999996</v>
      </c>
      <c r="BA15" s="110">
        <v>86.997767499999995</v>
      </c>
      <c r="BB15" s="108">
        <v>17398.1640625</v>
      </c>
      <c r="BC15" s="108">
        <v>9862429</v>
      </c>
      <c r="BD15" s="108">
        <v>9651533</v>
      </c>
      <c r="BE15" s="108">
        <v>82658</v>
      </c>
      <c r="BF15" s="108"/>
    </row>
    <row r="16" spans="1:58" x14ac:dyDescent="0.25">
      <c r="A16" s="133" t="s">
        <v>21</v>
      </c>
      <c r="B16" s="111" t="s">
        <v>20</v>
      </c>
      <c r="C16" s="108">
        <v>0</v>
      </c>
      <c r="D16" s="108">
        <v>0</v>
      </c>
      <c r="E16" s="108" t="s">
        <v>443</v>
      </c>
      <c r="F16" s="108">
        <v>0</v>
      </c>
      <c r="G16" s="108">
        <v>7361.5880000000006</v>
      </c>
      <c r="H16" s="108">
        <v>2324.712</v>
      </c>
      <c r="I16" s="108">
        <v>18574.803</v>
      </c>
      <c r="J16" s="108">
        <v>0</v>
      </c>
      <c r="K16" s="109">
        <v>0</v>
      </c>
      <c r="L16" s="109">
        <v>0.15151515151515199</v>
      </c>
      <c r="M16" s="109">
        <v>3.0000000000000001E-3</v>
      </c>
      <c r="N16" s="109">
        <v>1.4E-2</v>
      </c>
      <c r="O16" s="108">
        <v>0</v>
      </c>
      <c r="P16" s="108">
        <v>0</v>
      </c>
      <c r="Q16" s="109">
        <v>0.79200000000000004</v>
      </c>
      <c r="R16" s="109" t="s">
        <v>443</v>
      </c>
      <c r="S16" s="108">
        <v>874328</v>
      </c>
      <c r="T16" s="108">
        <v>0</v>
      </c>
      <c r="U16" s="108">
        <v>0</v>
      </c>
      <c r="V16" s="109" t="s">
        <v>443</v>
      </c>
      <c r="W16" s="110">
        <v>10.6</v>
      </c>
      <c r="X16" s="110" t="s">
        <v>443</v>
      </c>
      <c r="Y16" s="109" t="s">
        <v>443</v>
      </c>
      <c r="Z16" s="108">
        <v>89</v>
      </c>
      <c r="AA16" s="108">
        <v>26</v>
      </c>
      <c r="AB16" s="110">
        <v>3.3</v>
      </c>
      <c r="AC16" s="109">
        <v>1699.05249023438</v>
      </c>
      <c r="AD16" s="109">
        <v>80</v>
      </c>
      <c r="AE16" s="110" t="s">
        <v>443</v>
      </c>
      <c r="AF16" s="109">
        <v>0.36186787743541199</v>
      </c>
      <c r="AG16" s="109" t="s">
        <v>443</v>
      </c>
      <c r="AH16" s="108">
        <v>0</v>
      </c>
      <c r="AI16" s="108">
        <v>0</v>
      </c>
      <c r="AJ16" s="108">
        <v>0</v>
      </c>
      <c r="AK16" s="108">
        <v>0</v>
      </c>
      <c r="AL16" s="108">
        <v>12</v>
      </c>
      <c r="AM16" s="108">
        <v>0</v>
      </c>
      <c r="AN16" s="108">
        <v>108</v>
      </c>
      <c r="AO16" s="110">
        <v>10</v>
      </c>
      <c r="AP16" s="110">
        <v>1.62</v>
      </c>
      <c r="AQ16" s="110">
        <v>5.4</v>
      </c>
      <c r="AR16" s="109" t="s">
        <v>443</v>
      </c>
      <c r="AS16" s="109">
        <v>0.72</v>
      </c>
      <c r="AT16" s="108">
        <v>65</v>
      </c>
      <c r="AU16" s="110">
        <v>100</v>
      </c>
      <c r="AV16" s="109" t="s">
        <v>443</v>
      </c>
      <c r="AW16" s="109">
        <v>78</v>
      </c>
      <c r="AX16" s="109">
        <v>91.82</v>
      </c>
      <c r="AY16" s="108">
        <v>4800</v>
      </c>
      <c r="AZ16" s="110">
        <v>92.011074699999995</v>
      </c>
      <c r="BA16" s="110">
        <v>98.353756599999997</v>
      </c>
      <c r="BB16" s="108">
        <v>30430.169921875</v>
      </c>
      <c r="BC16" s="108">
        <v>395361</v>
      </c>
      <c r="BD16" s="108">
        <v>384746</v>
      </c>
      <c r="BE16" s="108">
        <v>10010</v>
      </c>
      <c r="BF16" s="108"/>
    </row>
    <row r="17" spans="1:58" x14ac:dyDescent="0.25">
      <c r="A17" s="133" t="s">
        <v>23</v>
      </c>
      <c r="B17" s="111" t="s">
        <v>22</v>
      </c>
      <c r="C17" s="108">
        <v>0</v>
      </c>
      <c r="D17" s="108">
        <v>0</v>
      </c>
      <c r="E17" s="108" t="s">
        <v>443</v>
      </c>
      <c r="F17" s="108">
        <v>0</v>
      </c>
      <c r="G17" s="108">
        <v>0</v>
      </c>
      <c r="H17" s="108">
        <v>0</v>
      </c>
      <c r="I17" s="108">
        <v>0</v>
      </c>
      <c r="J17" s="108">
        <v>0</v>
      </c>
      <c r="K17" s="109">
        <v>0</v>
      </c>
      <c r="L17" s="109">
        <v>0.45454545454545497</v>
      </c>
      <c r="M17" s="109">
        <v>4.9000000000000002E-2</v>
      </c>
      <c r="N17" s="109">
        <v>3.0000000000000001E-3</v>
      </c>
      <c r="O17" s="108">
        <v>0</v>
      </c>
      <c r="P17" s="108">
        <v>0</v>
      </c>
      <c r="Q17" s="109">
        <v>0.82399999999999995</v>
      </c>
      <c r="R17" s="109" t="s">
        <v>443</v>
      </c>
      <c r="S17" s="108">
        <v>0</v>
      </c>
      <c r="T17" s="108">
        <v>0</v>
      </c>
      <c r="U17" s="108">
        <v>0</v>
      </c>
      <c r="V17" s="109" t="s">
        <v>443</v>
      </c>
      <c r="W17" s="110">
        <v>7.6</v>
      </c>
      <c r="X17" s="110" t="s">
        <v>443</v>
      </c>
      <c r="Y17" s="109">
        <v>0.91500002145767201</v>
      </c>
      <c r="Z17" s="108">
        <v>99</v>
      </c>
      <c r="AA17" s="108">
        <v>12</v>
      </c>
      <c r="AB17" s="110">
        <v>0.1</v>
      </c>
      <c r="AC17" s="109">
        <v>2453.15600585938</v>
      </c>
      <c r="AD17" s="109">
        <v>15</v>
      </c>
      <c r="AE17" s="110" t="s">
        <v>443</v>
      </c>
      <c r="AF17" s="109">
        <v>0.233452607607681</v>
      </c>
      <c r="AG17" s="109" t="s">
        <v>443</v>
      </c>
      <c r="AH17" s="108">
        <v>0</v>
      </c>
      <c r="AI17" s="108">
        <v>0</v>
      </c>
      <c r="AJ17" s="108">
        <v>0</v>
      </c>
      <c r="AK17" s="108">
        <v>0</v>
      </c>
      <c r="AL17" s="108">
        <v>256</v>
      </c>
      <c r="AM17" s="108">
        <v>0</v>
      </c>
      <c r="AN17" s="108">
        <v>139</v>
      </c>
      <c r="AO17" s="110">
        <v>4.4000000000000004</v>
      </c>
      <c r="AP17" s="110">
        <v>2.2400000000000002</v>
      </c>
      <c r="AQ17" s="110">
        <v>18.5</v>
      </c>
      <c r="AR17" s="109">
        <v>3.4833333333333329</v>
      </c>
      <c r="AS17" s="109">
        <v>0.32</v>
      </c>
      <c r="AT17" s="108">
        <v>36</v>
      </c>
      <c r="AU17" s="110">
        <v>100</v>
      </c>
      <c r="AV17" s="109">
        <v>95.72</v>
      </c>
      <c r="AW17" s="109">
        <v>93.478302001953097</v>
      </c>
      <c r="AX17" s="109">
        <v>216.93</v>
      </c>
      <c r="AY17" s="108">
        <v>3400</v>
      </c>
      <c r="AZ17" s="110">
        <v>99.197632499999997</v>
      </c>
      <c r="BA17" s="110">
        <v>100</v>
      </c>
      <c r="BB17" s="108">
        <v>47526.90234375</v>
      </c>
      <c r="BC17" s="108">
        <v>1492584</v>
      </c>
      <c r="BD17" s="108">
        <v>1374443</v>
      </c>
      <c r="BE17" s="108">
        <v>760</v>
      </c>
      <c r="BF17" s="108"/>
    </row>
    <row r="18" spans="1:58" x14ac:dyDescent="0.25">
      <c r="A18" s="133" t="s">
        <v>25</v>
      </c>
      <c r="B18" s="111" t="s">
        <v>24</v>
      </c>
      <c r="C18" s="108">
        <v>267984.96421052632</v>
      </c>
      <c r="D18" s="108">
        <v>26715.155789473683</v>
      </c>
      <c r="E18" s="108">
        <v>3544576.827</v>
      </c>
      <c r="F18" s="108">
        <v>1464.71</v>
      </c>
      <c r="G18" s="108">
        <v>676160.86400000006</v>
      </c>
      <c r="H18" s="108">
        <v>22086.356500000002</v>
      </c>
      <c r="I18" s="108">
        <v>311540.201</v>
      </c>
      <c r="J18" s="108">
        <v>151515</v>
      </c>
      <c r="K18" s="109">
        <v>6.0999999999999999E-2</v>
      </c>
      <c r="L18" s="109">
        <v>0.15151515151515199</v>
      </c>
      <c r="M18" s="109">
        <v>0.92</v>
      </c>
      <c r="N18" s="109">
        <v>0.61399999999999999</v>
      </c>
      <c r="O18" s="108">
        <v>0</v>
      </c>
      <c r="P18" s="108">
        <v>0</v>
      </c>
      <c r="Q18" s="109">
        <v>0.57899999999999996</v>
      </c>
      <c r="R18" s="109">
        <v>0.1884286</v>
      </c>
      <c r="S18" s="108">
        <v>965044733</v>
      </c>
      <c r="T18" s="108">
        <v>1200.54</v>
      </c>
      <c r="U18" s="108">
        <v>1221.77</v>
      </c>
      <c r="V18" s="109">
        <v>1.07</v>
      </c>
      <c r="W18" s="110">
        <v>34.200000000000003</v>
      </c>
      <c r="X18" s="110">
        <v>32.599998474121101</v>
      </c>
      <c r="Y18" s="109">
        <v>0.356000006198883</v>
      </c>
      <c r="Z18" s="108">
        <v>94</v>
      </c>
      <c r="AA18" s="108">
        <v>221</v>
      </c>
      <c r="AB18" s="110">
        <v>0.1</v>
      </c>
      <c r="AC18" s="109">
        <v>88.035354614257798</v>
      </c>
      <c r="AD18" s="109">
        <v>176</v>
      </c>
      <c r="AE18" s="110">
        <v>14</v>
      </c>
      <c r="AF18" s="109">
        <v>0.52027552111682795</v>
      </c>
      <c r="AG18" s="109">
        <v>32.400001525878899</v>
      </c>
      <c r="AH18" s="108">
        <v>3103625</v>
      </c>
      <c r="AI18" s="108">
        <v>11467013</v>
      </c>
      <c r="AJ18" s="108">
        <v>14000</v>
      </c>
      <c r="AK18" s="108">
        <v>432000</v>
      </c>
      <c r="AL18" s="108">
        <v>891245</v>
      </c>
      <c r="AM18" s="108">
        <v>0</v>
      </c>
      <c r="AN18" s="108">
        <v>109</v>
      </c>
      <c r="AO18" s="110">
        <v>15.1</v>
      </c>
      <c r="AP18" s="110">
        <v>7.99</v>
      </c>
      <c r="AQ18" s="110">
        <v>4.5</v>
      </c>
      <c r="AR18" s="109">
        <v>3.7833333333333328</v>
      </c>
      <c r="AS18" s="109">
        <v>-0.69</v>
      </c>
      <c r="AT18" s="108">
        <v>28</v>
      </c>
      <c r="AU18" s="110">
        <v>75.919998168945298</v>
      </c>
      <c r="AV18" s="109">
        <v>72.760000000000005</v>
      </c>
      <c r="AW18" s="109">
        <v>14.3999996185303</v>
      </c>
      <c r="AX18" s="109">
        <v>77.88</v>
      </c>
      <c r="AY18" s="108">
        <v>24000</v>
      </c>
      <c r="AZ18" s="110">
        <v>60.558993000000001</v>
      </c>
      <c r="BA18" s="110">
        <v>86.853716199999994</v>
      </c>
      <c r="BB18" s="108">
        <v>3868.822265625</v>
      </c>
      <c r="BC18" s="108">
        <v>164669744</v>
      </c>
      <c r="BD18" s="108">
        <v>160724193</v>
      </c>
      <c r="BE18" s="108">
        <v>130170</v>
      </c>
      <c r="BF18" s="108"/>
    </row>
    <row r="19" spans="1:58" x14ac:dyDescent="0.25">
      <c r="A19" s="133" t="s">
        <v>27</v>
      </c>
      <c r="B19" s="111" t="s">
        <v>26</v>
      </c>
      <c r="C19" s="108">
        <v>0</v>
      </c>
      <c r="D19" s="108">
        <v>0</v>
      </c>
      <c r="E19" s="108" t="s">
        <v>443</v>
      </c>
      <c r="F19" s="108">
        <v>1.538</v>
      </c>
      <c r="G19" s="108">
        <v>3975.8600000000006</v>
      </c>
      <c r="H19" s="108">
        <v>567.98</v>
      </c>
      <c r="I19" s="108">
        <v>544.03200000000004</v>
      </c>
      <c r="J19" s="108">
        <v>0</v>
      </c>
      <c r="K19" s="109">
        <v>0.03</v>
      </c>
      <c r="L19" s="109" t="s">
        <v>443</v>
      </c>
      <c r="M19" s="109">
        <v>3.0000000000000001E-3</v>
      </c>
      <c r="N19" s="109">
        <v>2E-3</v>
      </c>
      <c r="O19" s="108">
        <v>0</v>
      </c>
      <c r="P19" s="108">
        <v>0</v>
      </c>
      <c r="Q19" s="109">
        <v>0.79500000000000004</v>
      </c>
      <c r="R19" s="109">
        <v>4.1340999999999999E-3</v>
      </c>
      <c r="S19" s="108">
        <v>2175543</v>
      </c>
      <c r="T19" s="108">
        <v>0</v>
      </c>
      <c r="U19" s="108">
        <v>0</v>
      </c>
      <c r="V19" s="109" t="s">
        <v>443</v>
      </c>
      <c r="W19" s="110">
        <v>12.3</v>
      </c>
      <c r="X19" s="110">
        <v>3.5</v>
      </c>
      <c r="Y19" s="109">
        <v>1.8109999895095801</v>
      </c>
      <c r="Z19" s="108">
        <v>92</v>
      </c>
      <c r="AA19" s="108">
        <v>1.2</v>
      </c>
      <c r="AB19" s="110">
        <v>1.3</v>
      </c>
      <c r="AC19" s="109">
        <v>1233.55041503906</v>
      </c>
      <c r="AD19" s="109">
        <v>27</v>
      </c>
      <c r="AE19" s="110" t="s">
        <v>443</v>
      </c>
      <c r="AF19" s="109">
        <v>0.29140957811373502</v>
      </c>
      <c r="AG19" s="109">
        <v>47</v>
      </c>
      <c r="AH19" s="108">
        <v>0</v>
      </c>
      <c r="AI19" s="108">
        <v>0</v>
      </c>
      <c r="AJ19" s="108">
        <v>0</v>
      </c>
      <c r="AK19" s="108">
        <v>0</v>
      </c>
      <c r="AL19" s="108">
        <v>1</v>
      </c>
      <c r="AM19" s="108">
        <v>0</v>
      </c>
      <c r="AN19" s="108">
        <v>119</v>
      </c>
      <c r="AO19" s="110">
        <v>4.4000000000000004</v>
      </c>
      <c r="AP19" s="110">
        <v>2.39</v>
      </c>
      <c r="AQ19" s="110">
        <v>5.4</v>
      </c>
      <c r="AR19" s="109">
        <v>3.9</v>
      </c>
      <c r="AS19" s="109">
        <v>1.08</v>
      </c>
      <c r="AT19" s="108">
        <v>68</v>
      </c>
      <c r="AU19" s="110">
        <v>100</v>
      </c>
      <c r="AV19" s="109" t="s">
        <v>443</v>
      </c>
      <c r="AW19" s="109">
        <v>76.110000610351605</v>
      </c>
      <c r="AX19" s="109">
        <v>115</v>
      </c>
      <c r="AY19" s="108">
        <v>1800</v>
      </c>
      <c r="AZ19" s="110">
        <v>96.209153999999998</v>
      </c>
      <c r="BA19" s="110">
        <v>99.742940399999995</v>
      </c>
      <c r="BB19" s="108">
        <v>18639.451171875</v>
      </c>
      <c r="BC19" s="108">
        <v>285719</v>
      </c>
      <c r="BD19" s="108">
        <v>281853</v>
      </c>
      <c r="BE19" s="108">
        <v>430</v>
      </c>
      <c r="BF19" s="108"/>
    </row>
    <row r="20" spans="1:58" x14ac:dyDescent="0.25">
      <c r="A20" s="133" t="s">
        <v>29</v>
      </c>
      <c r="B20" s="111" t="s">
        <v>28</v>
      </c>
      <c r="C20" s="108">
        <v>0</v>
      </c>
      <c r="D20" s="108">
        <v>0</v>
      </c>
      <c r="E20" s="108">
        <v>71879.269</v>
      </c>
      <c r="F20" s="108">
        <v>0</v>
      </c>
      <c r="G20" s="108">
        <v>0</v>
      </c>
      <c r="H20" s="108">
        <v>0</v>
      </c>
      <c r="I20" s="108">
        <v>0</v>
      </c>
      <c r="J20" s="108">
        <v>0</v>
      </c>
      <c r="K20" s="109">
        <v>0</v>
      </c>
      <c r="L20" s="109">
        <v>0.18181818181818199</v>
      </c>
      <c r="M20" s="109">
        <v>0.28100000000000003</v>
      </c>
      <c r="N20" s="109">
        <v>0.10299999999999999</v>
      </c>
      <c r="O20" s="108">
        <v>0</v>
      </c>
      <c r="P20" s="108">
        <v>0</v>
      </c>
      <c r="Q20" s="109">
        <v>0.79600000000000004</v>
      </c>
      <c r="R20" s="109">
        <v>1.4621E-3</v>
      </c>
      <c r="S20" s="108">
        <v>711879</v>
      </c>
      <c r="T20" s="108">
        <v>62.7</v>
      </c>
      <c r="U20" s="108">
        <v>51.55</v>
      </c>
      <c r="V20" s="109">
        <v>-0.05</v>
      </c>
      <c r="W20" s="110">
        <v>3.9</v>
      </c>
      <c r="X20" s="110" t="s">
        <v>443</v>
      </c>
      <c r="Y20" s="109">
        <v>3.9249999523162802</v>
      </c>
      <c r="Z20" s="108">
        <v>98</v>
      </c>
      <c r="AA20" s="108">
        <v>52</v>
      </c>
      <c r="AB20" s="110">
        <v>0.4</v>
      </c>
      <c r="AC20" s="109">
        <v>1084.61975097656</v>
      </c>
      <c r="AD20" s="109">
        <v>4</v>
      </c>
      <c r="AE20" s="110" t="s">
        <v>443</v>
      </c>
      <c r="AF20" s="109">
        <v>0.14357342086226099</v>
      </c>
      <c r="AG20" s="109">
        <v>27</v>
      </c>
      <c r="AH20" s="108">
        <v>0</v>
      </c>
      <c r="AI20" s="108">
        <v>50539</v>
      </c>
      <c r="AJ20" s="108">
        <v>50000</v>
      </c>
      <c r="AK20" s="108">
        <v>0</v>
      </c>
      <c r="AL20" s="108">
        <v>2160</v>
      </c>
      <c r="AM20" s="108">
        <v>0</v>
      </c>
      <c r="AN20" s="108">
        <v>131</v>
      </c>
      <c r="AO20" s="110">
        <v>2.4</v>
      </c>
      <c r="AP20" s="110">
        <v>5.29</v>
      </c>
      <c r="AQ20" s="110" t="s">
        <v>443</v>
      </c>
      <c r="AR20" s="109">
        <v>3.8833333333333329</v>
      </c>
      <c r="AS20" s="109">
        <v>-0.51</v>
      </c>
      <c r="AT20" s="108">
        <v>44</v>
      </c>
      <c r="AU20" s="110">
        <v>100</v>
      </c>
      <c r="AV20" s="109">
        <v>99.72</v>
      </c>
      <c r="AW20" s="109">
        <v>62.230361938476598</v>
      </c>
      <c r="AX20" s="109">
        <v>124.17</v>
      </c>
      <c r="AY20" s="108">
        <v>200000</v>
      </c>
      <c r="AZ20" s="110">
        <v>94.323844899999997</v>
      </c>
      <c r="BA20" s="110">
        <v>99.718261999999996</v>
      </c>
      <c r="BB20" s="108">
        <v>18847.93359375</v>
      </c>
      <c r="BC20" s="108">
        <v>9507875</v>
      </c>
      <c r="BD20" s="108">
        <v>9363038</v>
      </c>
      <c r="BE20" s="108">
        <v>202910</v>
      </c>
      <c r="BF20" s="108"/>
    </row>
    <row r="21" spans="1:58" x14ac:dyDescent="0.25">
      <c r="A21" s="133" t="s">
        <v>31</v>
      </c>
      <c r="B21" s="111" t="s">
        <v>30</v>
      </c>
      <c r="C21" s="108">
        <v>4660.3599999999997</v>
      </c>
      <c r="D21" s="108">
        <v>0</v>
      </c>
      <c r="E21" s="108">
        <v>21925.404500000004</v>
      </c>
      <c r="F21" s="108">
        <v>0</v>
      </c>
      <c r="G21" s="108">
        <v>0</v>
      </c>
      <c r="H21" s="108">
        <v>0</v>
      </c>
      <c r="I21" s="108">
        <v>0</v>
      </c>
      <c r="J21" s="108">
        <v>0</v>
      </c>
      <c r="K21" s="109">
        <v>0</v>
      </c>
      <c r="L21" s="109">
        <v>3.03030303030303E-2</v>
      </c>
      <c r="M21" s="109">
        <v>0.70499999999999996</v>
      </c>
      <c r="N21" s="109">
        <v>0.40699999999999997</v>
      </c>
      <c r="O21" s="108">
        <v>0</v>
      </c>
      <c r="P21" s="108">
        <v>0</v>
      </c>
      <c r="Q21" s="109">
        <v>0.89600000000000002</v>
      </c>
      <c r="R21" s="109" t="s">
        <v>443</v>
      </c>
      <c r="S21" s="108">
        <v>1516729</v>
      </c>
      <c r="T21" s="108">
        <v>0</v>
      </c>
      <c r="U21" s="108">
        <v>0</v>
      </c>
      <c r="V21" s="109" t="s">
        <v>443</v>
      </c>
      <c r="W21" s="110">
        <v>3.9</v>
      </c>
      <c r="X21" s="110" t="s">
        <v>443</v>
      </c>
      <c r="Y21" s="109">
        <v>4.8870000839233398</v>
      </c>
      <c r="Z21" s="108">
        <v>96</v>
      </c>
      <c r="AA21" s="108">
        <v>10</v>
      </c>
      <c r="AB21" s="110" t="s">
        <v>443</v>
      </c>
      <c r="AC21" s="109">
        <v>4782.36083984375</v>
      </c>
      <c r="AD21" s="109">
        <v>7</v>
      </c>
      <c r="AE21" s="110" t="s">
        <v>443</v>
      </c>
      <c r="AF21" s="109">
        <v>7.3095263815169606E-2</v>
      </c>
      <c r="AG21" s="109">
        <v>27.590000152587901</v>
      </c>
      <c r="AH21" s="108">
        <v>0</v>
      </c>
      <c r="AI21" s="108">
        <v>0</v>
      </c>
      <c r="AJ21" s="108">
        <v>0</v>
      </c>
      <c r="AK21" s="108">
        <v>0</v>
      </c>
      <c r="AL21" s="108">
        <v>42168</v>
      </c>
      <c r="AM21" s="108">
        <v>0</v>
      </c>
      <c r="AN21" s="108">
        <v>149</v>
      </c>
      <c r="AO21" s="110">
        <v>2.4</v>
      </c>
      <c r="AP21" s="110">
        <v>1.68</v>
      </c>
      <c r="AQ21" s="110">
        <v>6</v>
      </c>
      <c r="AR21" s="109" t="s">
        <v>443</v>
      </c>
      <c r="AS21" s="109">
        <v>1.33</v>
      </c>
      <c r="AT21" s="108">
        <v>75</v>
      </c>
      <c r="AU21" s="110">
        <v>100</v>
      </c>
      <c r="AV21" s="109" t="s">
        <v>443</v>
      </c>
      <c r="AW21" s="109">
        <v>85.052902221679702</v>
      </c>
      <c r="AX21" s="109">
        <v>111.01</v>
      </c>
      <c r="AY21" s="108">
        <v>150000</v>
      </c>
      <c r="AZ21" s="110">
        <v>99.4847994</v>
      </c>
      <c r="BA21" s="110">
        <v>100</v>
      </c>
      <c r="BB21" s="108">
        <v>47561.03125</v>
      </c>
      <c r="BC21" s="108">
        <v>11372068</v>
      </c>
      <c r="BD21" s="108">
        <v>11176877</v>
      </c>
      <c r="BE21" s="108">
        <v>30280</v>
      </c>
      <c r="BF21" s="108"/>
    </row>
    <row r="22" spans="1:58" x14ac:dyDescent="0.25">
      <c r="A22" s="133" t="s">
        <v>33</v>
      </c>
      <c r="B22" s="111" t="s">
        <v>32</v>
      </c>
      <c r="C22" s="108">
        <v>265.56842105263161</v>
      </c>
      <c r="D22" s="108">
        <v>0</v>
      </c>
      <c r="E22" s="108">
        <v>6340.1775000000007</v>
      </c>
      <c r="F22" s="108">
        <v>1.198</v>
      </c>
      <c r="G22" s="108">
        <v>4211.0860000000002</v>
      </c>
      <c r="H22" s="108">
        <v>514.59799999999996</v>
      </c>
      <c r="I22" s="108">
        <v>4109.0789999999997</v>
      </c>
      <c r="J22" s="108">
        <v>0</v>
      </c>
      <c r="K22" s="109">
        <v>0</v>
      </c>
      <c r="L22" s="109">
        <v>6.0606060606060601E-2</v>
      </c>
      <c r="M22" s="109">
        <v>0.04</v>
      </c>
      <c r="N22" s="109">
        <v>1.0999999999999999E-2</v>
      </c>
      <c r="O22" s="108">
        <v>0</v>
      </c>
      <c r="P22" s="108">
        <v>0</v>
      </c>
      <c r="Q22" s="109">
        <v>0.70599999999999996</v>
      </c>
      <c r="R22" s="109">
        <v>3.0412999999999999E-2</v>
      </c>
      <c r="S22" s="108">
        <v>205000</v>
      </c>
      <c r="T22" s="108">
        <v>6.11</v>
      </c>
      <c r="U22" s="108">
        <v>4.3600000000000003</v>
      </c>
      <c r="V22" s="109">
        <v>2.14</v>
      </c>
      <c r="W22" s="110">
        <v>14.9</v>
      </c>
      <c r="X22" s="110">
        <v>6.1999998092651403</v>
      </c>
      <c r="Y22" s="109">
        <v>0.82800000905990601</v>
      </c>
      <c r="Z22" s="108">
        <v>95</v>
      </c>
      <c r="AA22" s="108">
        <v>38</v>
      </c>
      <c r="AB22" s="110">
        <v>1.8</v>
      </c>
      <c r="AC22" s="109">
        <v>523.72888183593795</v>
      </c>
      <c r="AD22" s="109">
        <v>28</v>
      </c>
      <c r="AE22" s="110">
        <v>0</v>
      </c>
      <c r="AF22" s="109">
        <v>0.37523759269691298</v>
      </c>
      <c r="AG22" s="109">
        <v>36.200000000000003</v>
      </c>
      <c r="AH22" s="108">
        <v>10355</v>
      </c>
      <c r="AI22" s="108">
        <v>0</v>
      </c>
      <c r="AJ22" s="108">
        <v>0</v>
      </c>
      <c r="AK22" s="108">
        <v>0</v>
      </c>
      <c r="AL22" s="108">
        <v>0</v>
      </c>
      <c r="AM22" s="108">
        <v>0</v>
      </c>
      <c r="AN22" s="108">
        <v>123</v>
      </c>
      <c r="AO22" s="110">
        <v>6.2</v>
      </c>
      <c r="AP22" s="110">
        <v>3.03</v>
      </c>
      <c r="AQ22" s="110">
        <v>27.9</v>
      </c>
      <c r="AR22" s="109" t="s">
        <v>443</v>
      </c>
      <c r="AS22" s="109">
        <v>-0.68</v>
      </c>
      <c r="AT22" s="108" t="s">
        <v>443</v>
      </c>
      <c r="AU22" s="110">
        <v>92.214317321777301</v>
      </c>
      <c r="AV22" s="109">
        <v>82.78</v>
      </c>
      <c r="AW22" s="109">
        <v>41.590000152587898</v>
      </c>
      <c r="AX22" s="109">
        <v>63.87</v>
      </c>
      <c r="AY22" s="108">
        <v>6000</v>
      </c>
      <c r="AZ22" s="110">
        <v>90.539646399999995</v>
      </c>
      <c r="BA22" s="110">
        <v>99.504312499999997</v>
      </c>
      <c r="BB22" s="108">
        <v>8590.013671875</v>
      </c>
      <c r="BC22" s="108">
        <v>374681</v>
      </c>
      <c r="BD22" s="108">
        <v>359600</v>
      </c>
      <c r="BE22" s="108">
        <v>22810</v>
      </c>
      <c r="BF22" s="108"/>
    </row>
    <row r="23" spans="1:58" x14ac:dyDescent="0.25">
      <c r="A23" s="133" t="s">
        <v>35</v>
      </c>
      <c r="B23" s="111" t="s">
        <v>34</v>
      </c>
      <c r="C23" s="108">
        <v>0</v>
      </c>
      <c r="D23" s="108">
        <v>0</v>
      </c>
      <c r="E23" s="108">
        <v>48174.735999999997</v>
      </c>
      <c r="F23" s="108">
        <v>0</v>
      </c>
      <c r="G23" s="108">
        <v>0</v>
      </c>
      <c r="H23" s="108">
        <v>0</v>
      </c>
      <c r="I23" s="108">
        <v>0</v>
      </c>
      <c r="J23" s="108">
        <v>0</v>
      </c>
      <c r="K23" s="109">
        <v>0</v>
      </c>
      <c r="L23" s="109">
        <v>3.03030303030303E-2</v>
      </c>
      <c r="M23" s="109">
        <v>0.27500000000000002</v>
      </c>
      <c r="N23" s="109">
        <v>0.08</v>
      </c>
      <c r="O23" s="108">
        <v>0</v>
      </c>
      <c r="P23" s="108">
        <v>0</v>
      </c>
      <c r="Q23" s="109">
        <v>0.48499999999999999</v>
      </c>
      <c r="R23" s="109">
        <v>0.3425127</v>
      </c>
      <c r="S23" s="108">
        <v>3636391</v>
      </c>
      <c r="T23" s="108">
        <v>184.17</v>
      </c>
      <c r="U23" s="108">
        <v>221.93</v>
      </c>
      <c r="V23" s="109">
        <v>5.74</v>
      </c>
      <c r="W23" s="110">
        <v>97.6</v>
      </c>
      <c r="X23" s="110">
        <v>18</v>
      </c>
      <c r="Y23" s="109">
        <v>0.152999997138977</v>
      </c>
      <c r="Z23" s="108">
        <v>74</v>
      </c>
      <c r="AA23" s="108">
        <v>59</v>
      </c>
      <c r="AB23" s="110">
        <v>1</v>
      </c>
      <c r="AC23" s="109">
        <v>84.460456848144503</v>
      </c>
      <c r="AD23" s="109">
        <v>405</v>
      </c>
      <c r="AE23" s="110">
        <v>80</v>
      </c>
      <c r="AF23" s="109">
        <v>0.61268894779622496</v>
      </c>
      <c r="AG23" s="109">
        <v>43.439998626708999</v>
      </c>
      <c r="AH23" s="108">
        <v>281</v>
      </c>
      <c r="AI23" s="108">
        <v>0</v>
      </c>
      <c r="AJ23" s="108">
        <v>0</v>
      </c>
      <c r="AK23" s="108">
        <v>0</v>
      </c>
      <c r="AL23" s="108">
        <v>1061</v>
      </c>
      <c r="AM23" s="108">
        <v>0</v>
      </c>
      <c r="AN23" s="108">
        <v>123</v>
      </c>
      <c r="AO23" s="110">
        <v>10.3</v>
      </c>
      <c r="AP23" s="110">
        <v>8.07</v>
      </c>
      <c r="AQ23" s="110">
        <v>21.8</v>
      </c>
      <c r="AR23" s="109">
        <v>2.7833333333333332</v>
      </c>
      <c r="AS23" s="109">
        <v>-0.56999999999999995</v>
      </c>
      <c r="AT23" s="108">
        <v>39</v>
      </c>
      <c r="AU23" s="110">
        <v>41.402614593505902</v>
      </c>
      <c r="AV23" s="109">
        <v>38.450000000000003</v>
      </c>
      <c r="AW23" s="109">
        <v>6.7877030372619602</v>
      </c>
      <c r="AX23" s="109">
        <v>79.650000000000006</v>
      </c>
      <c r="AY23" s="108">
        <v>13000</v>
      </c>
      <c r="AZ23" s="110">
        <v>19.718905500000002</v>
      </c>
      <c r="BA23" s="110">
        <v>77.904522</v>
      </c>
      <c r="BB23" s="108">
        <v>2266.23168945313</v>
      </c>
      <c r="BC23" s="108">
        <v>11175692</v>
      </c>
      <c r="BD23" s="108">
        <v>10851061</v>
      </c>
      <c r="BE23" s="108">
        <v>112760</v>
      </c>
      <c r="BF23" s="108"/>
    </row>
    <row r="24" spans="1:58" x14ac:dyDescent="0.25">
      <c r="A24" s="133" t="s">
        <v>37</v>
      </c>
      <c r="B24" s="111" t="s">
        <v>36</v>
      </c>
      <c r="C24" s="108">
        <v>1685.0757894736842</v>
      </c>
      <c r="D24" s="108">
        <v>374.55368421052634</v>
      </c>
      <c r="E24" s="108">
        <v>6770.1765000000005</v>
      </c>
      <c r="F24" s="108">
        <v>0</v>
      </c>
      <c r="G24" s="108">
        <v>0</v>
      </c>
      <c r="H24" s="108">
        <v>0</v>
      </c>
      <c r="I24" s="108">
        <v>0</v>
      </c>
      <c r="J24" s="108">
        <v>0</v>
      </c>
      <c r="K24" s="109">
        <v>0</v>
      </c>
      <c r="L24" s="109">
        <v>0</v>
      </c>
      <c r="M24" s="109">
        <v>2.3E-2</v>
      </c>
      <c r="N24" s="109">
        <v>1E-3</v>
      </c>
      <c r="O24" s="108">
        <v>0</v>
      </c>
      <c r="P24" s="108">
        <v>0</v>
      </c>
      <c r="Q24" s="109">
        <v>0.60699999999999998</v>
      </c>
      <c r="R24" s="109">
        <v>0.12796350000000001</v>
      </c>
      <c r="S24" s="108">
        <v>1210333</v>
      </c>
      <c r="T24" s="108">
        <v>37.159999999999997</v>
      </c>
      <c r="U24" s="108">
        <v>30.62</v>
      </c>
      <c r="V24" s="109">
        <v>2.54</v>
      </c>
      <c r="W24" s="110">
        <v>32.4</v>
      </c>
      <c r="X24" s="110">
        <v>12.800000190734901</v>
      </c>
      <c r="Y24" s="109">
        <v>0.38100001215934798</v>
      </c>
      <c r="Z24" s="108">
        <v>97</v>
      </c>
      <c r="AA24" s="108">
        <v>178</v>
      </c>
      <c r="AB24" s="110">
        <v>0.1</v>
      </c>
      <c r="AC24" s="109">
        <v>287.12863159179699</v>
      </c>
      <c r="AD24" s="109">
        <v>148</v>
      </c>
      <c r="AE24" s="110">
        <v>0</v>
      </c>
      <c r="AF24" s="109">
        <v>0.47728728842290302</v>
      </c>
      <c r="AG24" s="109">
        <v>38.810001373291001</v>
      </c>
      <c r="AH24" s="108">
        <v>0</v>
      </c>
      <c r="AI24" s="108">
        <v>0</v>
      </c>
      <c r="AJ24" s="108">
        <v>0</v>
      </c>
      <c r="AK24" s="108">
        <v>0</v>
      </c>
      <c r="AL24" s="108">
        <v>0</v>
      </c>
      <c r="AM24" s="108">
        <v>0</v>
      </c>
      <c r="AN24" s="108">
        <v>110</v>
      </c>
      <c r="AO24" s="110">
        <v>14.9</v>
      </c>
      <c r="AP24" s="110">
        <v>5.07</v>
      </c>
      <c r="AQ24" s="110">
        <v>6.4</v>
      </c>
      <c r="AR24" s="109">
        <v>3.2166666666666672</v>
      </c>
      <c r="AS24" s="109">
        <v>0.49</v>
      </c>
      <c r="AT24" s="108">
        <v>67</v>
      </c>
      <c r="AU24" s="110">
        <v>100</v>
      </c>
      <c r="AV24" s="109">
        <v>63.91</v>
      </c>
      <c r="AW24" s="109">
        <v>39.799999237060497</v>
      </c>
      <c r="AX24" s="109">
        <v>88.78</v>
      </c>
      <c r="AY24" s="108">
        <v>1600</v>
      </c>
      <c r="AZ24" s="110">
        <v>50.400342100000003</v>
      </c>
      <c r="BA24" s="110">
        <v>99.998840900000005</v>
      </c>
      <c r="BB24" s="108">
        <v>9560.7744140625</v>
      </c>
      <c r="BC24" s="108">
        <v>807610</v>
      </c>
      <c r="BD24" s="108">
        <v>735758</v>
      </c>
      <c r="BE24" s="108">
        <v>38394</v>
      </c>
      <c r="BF24" s="108"/>
    </row>
    <row r="25" spans="1:58" x14ac:dyDescent="0.25">
      <c r="A25" s="133" t="s">
        <v>841</v>
      </c>
      <c r="B25" s="111" t="s">
        <v>38</v>
      </c>
      <c r="C25" s="108">
        <v>20312.206315789474</v>
      </c>
      <c r="D25" s="108">
        <v>0</v>
      </c>
      <c r="E25" s="108">
        <v>59201.149999999994</v>
      </c>
      <c r="F25" s="108">
        <v>0</v>
      </c>
      <c r="G25" s="108">
        <v>0</v>
      </c>
      <c r="H25" s="108">
        <v>0</v>
      </c>
      <c r="I25" s="108">
        <v>0</v>
      </c>
      <c r="J25" s="108">
        <v>47111</v>
      </c>
      <c r="K25" s="109">
        <v>0.30299999999999999</v>
      </c>
      <c r="L25" s="109">
        <v>0</v>
      </c>
      <c r="M25" s="109">
        <v>0.80700000000000005</v>
      </c>
      <c r="N25" s="109">
        <v>7.2999999999999995E-2</v>
      </c>
      <c r="O25" s="108">
        <v>0</v>
      </c>
      <c r="P25" s="108">
        <v>0</v>
      </c>
      <c r="Q25" s="109">
        <v>0.67400000000000004</v>
      </c>
      <c r="R25" s="109">
        <v>9.6584000000000003E-2</v>
      </c>
      <c r="S25" s="108">
        <v>11175106</v>
      </c>
      <c r="T25" s="108">
        <v>205.59</v>
      </c>
      <c r="U25" s="108">
        <v>203.17</v>
      </c>
      <c r="V25" s="109">
        <v>2.1</v>
      </c>
      <c r="W25" s="110">
        <v>36.9</v>
      </c>
      <c r="X25" s="110">
        <v>3.4000000953674299</v>
      </c>
      <c r="Y25" s="109">
        <v>0.42</v>
      </c>
      <c r="Z25" s="108">
        <v>99</v>
      </c>
      <c r="AA25" s="108">
        <v>114</v>
      </c>
      <c r="AB25" s="110">
        <v>0.3</v>
      </c>
      <c r="AC25" s="109">
        <v>445.82263183593801</v>
      </c>
      <c r="AD25" s="109">
        <v>206</v>
      </c>
      <c r="AE25" s="110">
        <v>0</v>
      </c>
      <c r="AF25" s="109">
        <v>0.44558403443998101</v>
      </c>
      <c r="AG25" s="109">
        <v>44.599998474121101</v>
      </c>
      <c r="AH25" s="108">
        <v>670420</v>
      </c>
      <c r="AI25" s="108">
        <v>0</v>
      </c>
      <c r="AJ25" s="108">
        <v>12186</v>
      </c>
      <c r="AK25" s="108">
        <v>0</v>
      </c>
      <c r="AL25" s="108">
        <v>786</v>
      </c>
      <c r="AM25" s="108">
        <v>0</v>
      </c>
      <c r="AN25" s="108">
        <v>103</v>
      </c>
      <c r="AO25" s="110">
        <v>20.2</v>
      </c>
      <c r="AP25" s="110">
        <v>5.85</v>
      </c>
      <c r="AQ25" s="110">
        <v>12.2</v>
      </c>
      <c r="AR25" s="109">
        <v>2.7666666666666666</v>
      </c>
      <c r="AS25" s="109">
        <v>-0.56999999999999995</v>
      </c>
      <c r="AT25" s="108">
        <v>33</v>
      </c>
      <c r="AU25" s="110">
        <v>93.039131164550795</v>
      </c>
      <c r="AV25" s="109">
        <v>95.14</v>
      </c>
      <c r="AW25" s="109">
        <v>45.099998474121101</v>
      </c>
      <c r="AX25" s="109">
        <v>90.75</v>
      </c>
      <c r="AY25" s="108">
        <v>95000</v>
      </c>
      <c r="AZ25" s="110">
        <v>50.329057400000003</v>
      </c>
      <c r="BA25" s="110">
        <v>90.036293599999993</v>
      </c>
      <c r="BB25" s="108">
        <v>7559.63916015625</v>
      </c>
      <c r="BC25" s="108">
        <v>11051600</v>
      </c>
      <c r="BD25" s="108">
        <v>10561753</v>
      </c>
      <c r="BE25" s="108">
        <v>1083300</v>
      </c>
      <c r="BF25" s="108"/>
    </row>
    <row r="26" spans="1:58" x14ac:dyDescent="0.25">
      <c r="A26" s="133" t="s">
        <v>40</v>
      </c>
      <c r="B26" s="111" t="s">
        <v>39</v>
      </c>
      <c r="C26" s="108">
        <v>7983.5621052631577</v>
      </c>
      <c r="D26" s="108">
        <v>0</v>
      </c>
      <c r="E26" s="108">
        <v>42730.434500000003</v>
      </c>
      <c r="F26" s="108">
        <v>0.442</v>
      </c>
      <c r="G26" s="108">
        <v>0</v>
      </c>
      <c r="H26" s="108">
        <v>0</v>
      </c>
      <c r="I26" s="108">
        <v>0</v>
      </c>
      <c r="J26" s="108">
        <v>1896</v>
      </c>
      <c r="K26" s="109">
        <v>6.0999999999999999E-2</v>
      </c>
      <c r="L26" s="109">
        <v>0.12121212121212099</v>
      </c>
      <c r="M26" s="109">
        <v>6.4000000000000001E-2</v>
      </c>
      <c r="N26" s="109">
        <v>3.7999999999999999E-2</v>
      </c>
      <c r="O26" s="108">
        <v>0</v>
      </c>
      <c r="P26" s="108">
        <v>0</v>
      </c>
      <c r="Q26" s="109">
        <v>0.75</v>
      </c>
      <c r="R26" s="109">
        <v>6.3216000000000001E-3</v>
      </c>
      <c r="S26" s="108">
        <v>7258069</v>
      </c>
      <c r="T26" s="108">
        <v>146.76</v>
      </c>
      <c r="U26" s="108">
        <v>164.62</v>
      </c>
      <c r="V26" s="109">
        <v>2.63</v>
      </c>
      <c r="W26" s="110">
        <v>6</v>
      </c>
      <c r="X26" s="110">
        <v>1.5</v>
      </c>
      <c r="Y26" s="109">
        <v>1.9299999475479099</v>
      </c>
      <c r="Z26" s="108">
        <v>83</v>
      </c>
      <c r="AA26" s="108">
        <v>32</v>
      </c>
      <c r="AB26" s="110" t="s">
        <v>443</v>
      </c>
      <c r="AC26" s="109">
        <v>1101.79296875</v>
      </c>
      <c r="AD26" s="109">
        <v>11</v>
      </c>
      <c r="AE26" s="110" t="s">
        <v>443</v>
      </c>
      <c r="AF26" s="109">
        <v>0.15834531834483101</v>
      </c>
      <c r="AG26" s="109">
        <v>33.830001831054702</v>
      </c>
      <c r="AH26" s="108">
        <v>0</v>
      </c>
      <c r="AI26" s="108">
        <v>0</v>
      </c>
      <c r="AJ26" s="108">
        <v>0</v>
      </c>
      <c r="AK26" s="108">
        <v>98574</v>
      </c>
      <c r="AL26" s="108">
        <v>5229</v>
      </c>
      <c r="AM26" s="108">
        <v>0</v>
      </c>
      <c r="AN26" s="108">
        <v>125</v>
      </c>
      <c r="AO26" s="110">
        <v>2.4</v>
      </c>
      <c r="AP26" s="110">
        <v>4.82</v>
      </c>
      <c r="AQ26" s="110">
        <v>6.3</v>
      </c>
      <c r="AR26" s="109" t="s">
        <v>443</v>
      </c>
      <c r="AS26" s="109">
        <v>-0.43</v>
      </c>
      <c r="AT26" s="108">
        <v>38</v>
      </c>
      <c r="AU26" s="110">
        <v>100</v>
      </c>
      <c r="AV26" s="109">
        <v>98.49</v>
      </c>
      <c r="AW26" s="109">
        <v>65.065505981445298</v>
      </c>
      <c r="AX26" s="109">
        <v>89.25</v>
      </c>
      <c r="AY26" s="108">
        <v>38000</v>
      </c>
      <c r="AZ26" s="110">
        <v>94.782081399999996</v>
      </c>
      <c r="BA26" s="110">
        <v>99.874047200000007</v>
      </c>
      <c r="BB26" s="108">
        <v>12875.96875</v>
      </c>
      <c r="BC26" s="108">
        <v>3507017</v>
      </c>
      <c r="BD26" s="108">
        <v>3777844</v>
      </c>
      <c r="BE26" s="108">
        <v>51000</v>
      </c>
      <c r="BF26" s="108"/>
    </row>
    <row r="27" spans="1:58" x14ac:dyDescent="0.25">
      <c r="A27" s="133" t="s">
        <v>42</v>
      </c>
      <c r="B27" s="111" t="s">
        <v>41</v>
      </c>
      <c r="C27" s="108">
        <v>0</v>
      </c>
      <c r="D27" s="108">
        <v>0</v>
      </c>
      <c r="E27" s="108">
        <v>13832.653499999999</v>
      </c>
      <c r="F27" s="108">
        <v>0</v>
      </c>
      <c r="G27" s="108">
        <v>0</v>
      </c>
      <c r="H27" s="108">
        <v>0</v>
      </c>
      <c r="I27" s="108">
        <v>0</v>
      </c>
      <c r="J27" s="108">
        <v>3030</v>
      </c>
      <c r="K27" s="109">
        <v>6.0999999999999999E-2</v>
      </c>
      <c r="L27" s="109">
        <v>0.60606060606060597</v>
      </c>
      <c r="M27" s="109">
        <v>0.02</v>
      </c>
      <c r="N27" s="109">
        <v>8.0000000000000002E-3</v>
      </c>
      <c r="O27" s="108">
        <v>0</v>
      </c>
      <c r="P27" s="108">
        <v>0</v>
      </c>
      <c r="Q27" s="109">
        <v>0.69799999999999995</v>
      </c>
      <c r="R27" s="109" t="s">
        <v>443</v>
      </c>
      <c r="S27" s="108">
        <v>0</v>
      </c>
      <c r="T27" s="108">
        <v>56.31</v>
      </c>
      <c r="U27" s="108">
        <v>78.61</v>
      </c>
      <c r="V27" s="109">
        <v>0.59</v>
      </c>
      <c r="W27" s="110">
        <v>40.6</v>
      </c>
      <c r="X27" s="110">
        <v>11.199999809265099</v>
      </c>
      <c r="Y27" s="109">
        <v>0.335999995470047</v>
      </c>
      <c r="Z27" s="108">
        <v>97</v>
      </c>
      <c r="AA27" s="108">
        <v>326</v>
      </c>
      <c r="AB27" s="110">
        <v>21.9</v>
      </c>
      <c r="AC27" s="109">
        <v>969.95635986328102</v>
      </c>
      <c r="AD27" s="109">
        <v>129</v>
      </c>
      <c r="AE27" s="110">
        <v>0</v>
      </c>
      <c r="AF27" s="109">
        <v>0.43541451802318198</v>
      </c>
      <c r="AG27" s="109">
        <v>60.459999084472699</v>
      </c>
      <c r="AH27" s="108">
        <v>0</v>
      </c>
      <c r="AI27" s="108">
        <v>3250</v>
      </c>
      <c r="AJ27" s="108">
        <v>4225</v>
      </c>
      <c r="AK27" s="108">
        <v>0</v>
      </c>
      <c r="AL27" s="108">
        <v>2119</v>
      </c>
      <c r="AM27" s="108">
        <v>0</v>
      </c>
      <c r="AN27" s="108">
        <v>99</v>
      </c>
      <c r="AO27" s="110">
        <v>26</v>
      </c>
      <c r="AP27" s="110">
        <v>2.93</v>
      </c>
      <c r="AQ27" s="110">
        <v>3.6</v>
      </c>
      <c r="AR27" s="109">
        <v>2.75</v>
      </c>
      <c r="AS27" s="109">
        <v>0.51</v>
      </c>
      <c r="AT27" s="108">
        <v>61</v>
      </c>
      <c r="AU27" s="110">
        <v>60.688396453857401</v>
      </c>
      <c r="AV27" s="109">
        <v>88.22</v>
      </c>
      <c r="AW27" s="109">
        <v>27.5</v>
      </c>
      <c r="AX27" s="109">
        <v>158.53</v>
      </c>
      <c r="AY27" s="108">
        <v>40000</v>
      </c>
      <c r="AZ27" s="110">
        <v>63.432747999999997</v>
      </c>
      <c r="BA27" s="110">
        <v>96.229326400000005</v>
      </c>
      <c r="BB27" s="108">
        <v>17354.19921875</v>
      </c>
      <c r="BC27" s="108">
        <v>2291661</v>
      </c>
      <c r="BD27" s="108">
        <v>2247379</v>
      </c>
      <c r="BE27" s="108">
        <v>566730</v>
      </c>
      <c r="BF27" s="108"/>
    </row>
    <row r="28" spans="1:58" x14ac:dyDescent="0.25">
      <c r="A28" s="133" t="s">
        <v>44</v>
      </c>
      <c r="B28" s="111" t="s">
        <v>43</v>
      </c>
      <c r="C28" s="108">
        <v>5135.68</v>
      </c>
      <c r="D28" s="108">
        <v>0</v>
      </c>
      <c r="E28" s="108">
        <v>977995.05449999985</v>
      </c>
      <c r="F28" s="108">
        <v>0</v>
      </c>
      <c r="G28" s="108">
        <v>0</v>
      </c>
      <c r="H28" s="108">
        <v>0</v>
      </c>
      <c r="I28" s="108">
        <v>0</v>
      </c>
      <c r="J28" s="108">
        <v>1327636</v>
      </c>
      <c r="K28" s="109">
        <v>0.39400000000000002</v>
      </c>
      <c r="L28" s="109">
        <v>0</v>
      </c>
      <c r="M28" s="109">
        <v>0.73099999999999998</v>
      </c>
      <c r="N28" s="109">
        <v>0.55600000000000005</v>
      </c>
      <c r="O28" s="108">
        <v>0</v>
      </c>
      <c r="P28" s="108">
        <v>4</v>
      </c>
      <c r="Q28" s="109">
        <v>0.754</v>
      </c>
      <c r="R28" s="109">
        <v>9.6871000000000006E-3</v>
      </c>
      <c r="S28" s="108">
        <v>7344256</v>
      </c>
      <c r="T28" s="108">
        <v>686.97</v>
      </c>
      <c r="U28" s="108">
        <v>587.64</v>
      </c>
      <c r="V28" s="109">
        <v>0.04</v>
      </c>
      <c r="W28" s="110">
        <v>15.1</v>
      </c>
      <c r="X28" s="110">
        <v>2.2000000476837198</v>
      </c>
      <c r="Y28" s="109">
        <v>1.8910000324249301</v>
      </c>
      <c r="Z28" s="108">
        <v>96</v>
      </c>
      <c r="AA28" s="108">
        <v>42</v>
      </c>
      <c r="AB28" s="110">
        <v>0.6</v>
      </c>
      <c r="AC28" s="109">
        <v>1391.52258300781</v>
      </c>
      <c r="AD28" s="109">
        <v>44</v>
      </c>
      <c r="AE28" s="110">
        <v>1</v>
      </c>
      <c r="AF28" s="109">
        <v>0.41445600997491</v>
      </c>
      <c r="AG28" s="109">
        <v>51.4799995422363</v>
      </c>
      <c r="AH28" s="108">
        <v>51292</v>
      </c>
      <c r="AI28" s="108">
        <v>104450</v>
      </c>
      <c r="AJ28" s="108">
        <v>1250</v>
      </c>
      <c r="AK28" s="108">
        <v>0</v>
      </c>
      <c r="AL28" s="108">
        <v>10264</v>
      </c>
      <c r="AM28" s="108">
        <v>0</v>
      </c>
      <c r="AN28" s="108">
        <v>131</v>
      </c>
      <c r="AO28" s="110">
        <v>2.4</v>
      </c>
      <c r="AP28" s="110">
        <v>2.61</v>
      </c>
      <c r="AQ28" s="110">
        <v>4.4000000000000004</v>
      </c>
      <c r="AR28" s="109">
        <v>3.2833333333333328</v>
      </c>
      <c r="AS28" s="109">
        <v>-0.18</v>
      </c>
      <c r="AT28" s="108">
        <v>37</v>
      </c>
      <c r="AU28" s="110">
        <v>100</v>
      </c>
      <c r="AV28" s="109">
        <v>92.59</v>
      </c>
      <c r="AW28" s="109">
        <v>59.079479217529297</v>
      </c>
      <c r="AX28" s="109">
        <v>118.92</v>
      </c>
      <c r="AY28" s="108">
        <v>900000</v>
      </c>
      <c r="AZ28" s="110">
        <v>82.775672900000004</v>
      </c>
      <c r="BA28" s="110">
        <v>98.124383100000003</v>
      </c>
      <c r="BB28" s="108">
        <v>15483.541015625</v>
      </c>
      <c r="BC28" s="108">
        <v>209288272</v>
      </c>
      <c r="BD28" s="108">
        <v>202645045</v>
      </c>
      <c r="BE28" s="108">
        <v>8459420</v>
      </c>
      <c r="BF28" s="108"/>
    </row>
    <row r="29" spans="1:58" x14ac:dyDescent="0.25">
      <c r="A29" s="133" t="s">
        <v>379</v>
      </c>
      <c r="B29" s="111" t="s">
        <v>45</v>
      </c>
      <c r="C29" s="108">
        <v>0</v>
      </c>
      <c r="D29" s="108">
        <v>0</v>
      </c>
      <c r="E29" s="108">
        <v>583.51499999999999</v>
      </c>
      <c r="F29" s="108">
        <v>0.98399999999999999</v>
      </c>
      <c r="G29" s="108">
        <v>194.03100000000001</v>
      </c>
      <c r="H29" s="108">
        <v>0</v>
      </c>
      <c r="I29" s="108">
        <v>1061.7850000000001</v>
      </c>
      <c r="J29" s="108">
        <v>0</v>
      </c>
      <c r="K29" s="109">
        <v>0</v>
      </c>
      <c r="L29" s="109">
        <v>0.12121212121212099</v>
      </c>
      <c r="M29" s="109">
        <v>2E-3</v>
      </c>
      <c r="N29" s="109">
        <v>0.13700000000000001</v>
      </c>
      <c r="O29" s="108">
        <v>0</v>
      </c>
      <c r="P29" s="108">
        <v>0</v>
      </c>
      <c r="Q29" s="109">
        <v>0.86499999999999999</v>
      </c>
      <c r="R29" s="109" t="s">
        <v>443</v>
      </c>
      <c r="S29" s="108">
        <v>0</v>
      </c>
      <c r="T29" s="108">
        <v>0</v>
      </c>
      <c r="U29" s="108">
        <v>0</v>
      </c>
      <c r="V29" s="109" t="s">
        <v>443</v>
      </c>
      <c r="W29" s="110">
        <v>9.9</v>
      </c>
      <c r="X29" s="110">
        <v>9.6000003814697301</v>
      </c>
      <c r="Y29" s="109">
        <v>1.442999958992</v>
      </c>
      <c r="Z29" s="108">
        <v>98</v>
      </c>
      <c r="AA29" s="108">
        <v>66</v>
      </c>
      <c r="AB29" s="110">
        <v>1.0999999999999999E-2</v>
      </c>
      <c r="AC29" s="109">
        <v>2083.43041992188</v>
      </c>
      <c r="AD29" s="109">
        <v>23</v>
      </c>
      <c r="AE29" s="110" t="s">
        <v>443</v>
      </c>
      <c r="AF29" s="109" t="s">
        <v>443</v>
      </c>
      <c r="AG29" s="109" t="s">
        <v>443</v>
      </c>
      <c r="AH29" s="108">
        <v>0</v>
      </c>
      <c r="AI29" s="108">
        <v>0</v>
      </c>
      <c r="AJ29" s="108">
        <v>0</v>
      </c>
      <c r="AK29" s="108">
        <v>0</v>
      </c>
      <c r="AL29" s="108">
        <v>0</v>
      </c>
      <c r="AM29" s="108">
        <v>0</v>
      </c>
      <c r="AN29" s="108">
        <v>125</v>
      </c>
      <c r="AO29" s="110">
        <v>2.4</v>
      </c>
      <c r="AP29" s="110">
        <v>2.95</v>
      </c>
      <c r="AQ29" s="110">
        <v>4.7</v>
      </c>
      <c r="AR29" s="109">
        <v>2.6166666666666667</v>
      </c>
      <c r="AS29" s="109">
        <v>1.07</v>
      </c>
      <c r="AT29" s="108">
        <v>62</v>
      </c>
      <c r="AU29" s="110">
        <v>100</v>
      </c>
      <c r="AV29" s="109">
        <v>96.66</v>
      </c>
      <c r="AW29" s="109">
        <v>71.199996948242202</v>
      </c>
      <c r="AX29" s="109">
        <v>120.67</v>
      </c>
      <c r="AY29" s="108">
        <v>1500</v>
      </c>
      <c r="AZ29" s="110" t="s">
        <v>443</v>
      </c>
      <c r="BA29" s="110" t="s">
        <v>443</v>
      </c>
      <c r="BB29" s="108">
        <v>78836.125</v>
      </c>
      <c r="BC29" s="108">
        <v>428697</v>
      </c>
      <c r="BD29" s="108">
        <v>421313</v>
      </c>
      <c r="BE29" s="108">
        <v>5270</v>
      </c>
      <c r="BF29" s="108"/>
    </row>
    <row r="30" spans="1:58" x14ac:dyDescent="0.25">
      <c r="A30" s="133" t="s">
        <v>47</v>
      </c>
      <c r="B30" s="111" t="s">
        <v>46</v>
      </c>
      <c r="C30" s="108">
        <v>13990.204210526315</v>
      </c>
      <c r="D30" s="108">
        <v>27.650526315789474</v>
      </c>
      <c r="E30" s="108">
        <v>33439.556000000004</v>
      </c>
      <c r="F30" s="108">
        <v>0</v>
      </c>
      <c r="G30" s="108">
        <v>0</v>
      </c>
      <c r="H30" s="108">
        <v>0</v>
      </c>
      <c r="I30" s="108">
        <v>0</v>
      </c>
      <c r="J30" s="108">
        <v>0</v>
      </c>
      <c r="K30" s="109">
        <v>0.03</v>
      </c>
      <c r="L30" s="109">
        <v>0.15151515151515199</v>
      </c>
      <c r="M30" s="109">
        <v>5.2999999999999999E-2</v>
      </c>
      <c r="N30" s="109">
        <v>1.7999999999999999E-2</v>
      </c>
      <c r="O30" s="108">
        <v>0</v>
      </c>
      <c r="P30" s="108">
        <v>0</v>
      </c>
      <c r="Q30" s="109">
        <v>0.79400000000000004</v>
      </c>
      <c r="R30" s="109" t="s">
        <v>443</v>
      </c>
      <c r="S30" s="108">
        <v>28351</v>
      </c>
      <c r="T30" s="108">
        <v>0</v>
      </c>
      <c r="U30" s="108">
        <v>0</v>
      </c>
      <c r="V30" s="109" t="s">
        <v>443</v>
      </c>
      <c r="W30" s="110">
        <v>7.6</v>
      </c>
      <c r="X30" s="110" t="s">
        <v>443</v>
      </c>
      <c r="Y30" s="109">
        <v>3.8659999370575</v>
      </c>
      <c r="Z30" s="108">
        <v>92</v>
      </c>
      <c r="AA30" s="108">
        <v>27</v>
      </c>
      <c r="AB30" s="110">
        <v>0.1</v>
      </c>
      <c r="AC30" s="109">
        <v>1491.86804199219</v>
      </c>
      <c r="AD30" s="109">
        <v>11</v>
      </c>
      <c r="AE30" s="110" t="s">
        <v>443</v>
      </c>
      <c r="AF30" s="109">
        <v>0.22270121152588801</v>
      </c>
      <c r="AG30" s="109">
        <v>36.009998321533203</v>
      </c>
      <c r="AH30" s="108">
        <v>0</v>
      </c>
      <c r="AI30" s="108">
        <v>0</v>
      </c>
      <c r="AJ30" s="108">
        <v>0</v>
      </c>
      <c r="AK30" s="108">
        <v>0</v>
      </c>
      <c r="AL30" s="108">
        <v>19184</v>
      </c>
      <c r="AM30" s="108">
        <v>0</v>
      </c>
      <c r="AN30" s="108">
        <v>117</v>
      </c>
      <c r="AO30" s="110">
        <v>3.4</v>
      </c>
      <c r="AP30" s="110">
        <v>3.19</v>
      </c>
      <c r="AQ30" s="110">
        <v>5.9</v>
      </c>
      <c r="AR30" s="109">
        <v>3.7166666666666672</v>
      </c>
      <c r="AS30" s="109">
        <v>0.28999999999999998</v>
      </c>
      <c r="AT30" s="108">
        <v>43</v>
      </c>
      <c r="AU30" s="110">
        <v>100</v>
      </c>
      <c r="AV30" s="109">
        <v>98.39</v>
      </c>
      <c r="AW30" s="109">
        <v>56.656299591064503</v>
      </c>
      <c r="AX30" s="109">
        <v>127.23</v>
      </c>
      <c r="AY30" s="108">
        <v>84000</v>
      </c>
      <c r="AZ30" s="110">
        <v>85.982070500000006</v>
      </c>
      <c r="BA30" s="110">
        <v>99.446211300000002</v>
      </c>
      <c r="BB30" s="108">
        <v>20329.34375</v>
      </c>
      <c r="BC30" s="108">
        <v>7075991</v>
      </c>
      <c r="BD30" s="108">
        <v>7057373</v>
      </c>
      <c r="BE30" s="108">
        <v>108560</v>
      </c>
      <c r="BF30" s="108"/>
    </row>
    <row r="31" spans="1:58" x14ac:dyDescent="0.25">
      <c r="A31" s="133" t="s">
        <v>49</v>
      </c>
      <c r="B31" s="111" t="s">
        <v>48</v>
      </c>
      <c r="C31" s="108">
        <v>0</v>
      </c>
      <c r="D31" s="108">
        <v>0</v>
      </c>
      <c r="E31" s="108">
        <v>45374.432499999995</v>
      </c>
      <c r="F31" s="108">
        <v>0</v>
      </c>
      <c r="G31" s="108">
        <v>0</v>
      </c>
      <c r="H31" s="108">
        <v>0</v>
      </c>
      <c r="I31" s="108">
        <v>0</v>
      </c>
      <c r="J31" s="108">
        <v>295342</v>
      </c>
      <c r="K31" s="109">
        <v>0.21199999999999999</v>
      </c>
      <c r="L31" s="109">
        <v>0.12121212121212099</v>
      </c>
      <c r="M31" s="109">
        <v>0.66100000000000003</v>
      </c>
      <c r="N31" s="109">
        <v>0.214</v>
      </c>
      <c r="O31" s="108">
        <v>0</v>
      </c>
      <c r="P31" s="108">
        <v>0</v>
      </c>
      <c r="Q31" s="109">
        <v>0.40200000000000002</v>
      </c>
      <c r="R31" s="109">
        <v>0.50783230000000001</v>
      </c>
      <c r="S31" s="108">
        <v>164084595</v>
      </c>
      <c r="T31" s="108">
        <v>360.24</v>
      </c>
      <c r="U31" s="108">
        <v>364.6</v>
      </c>
      <c r="V31" s="109">
        <v>8.98</v>
      </c>
      <c r="W31" s="110">
        <v>84.6</v>
      </c>
      <c r="X31" s="110">
        <v>19.200000762939499</v>
      </c>
      <c r="Y31" s="109">
        <v>4.6999998390674598E-2</v>
      </c>
      <c r="Z31" s="108">
        <v>88</v>
      </c>
      <c r="AA31" s="108">
        <v>51</v>
      </c>
      <c r="AB31" s="110">
        <v>0.8</v>
      </c>
      <c r="AC31" s="109">
        <v>96.100669860839801</v>
      </c>
      <c r="AD31" s="109">
        <v>371</v>
      </c>
      <c r="AE31" s="110">
        <v>103</v>
      </c>
      <c r="AF31" s="109">
        <v>0.61514177014085103</v>
      </c>
      <c r="AG31" s="109">
        <v>35.299999237060497</v>
      </c>
      <c r="AH31" s="108">
        <v>34893</v>
      </c>
      <c r="AI31" s="108">
        <v>9911</v>
      </c>
      <c r="AJ31" s="108">
        <v>0</v>
      </c>
      <c r="AK31" s="108">
        <v>27347</v>
      </c>
      <c r="AL31" s="108">
        <v>24780</v>
      </c>
      <c r="AM31" s="108">
        <v>0</v>
      </c>
      <c r="AN31" s="108">
        <v>128</v>
      </c>
      <c r="AO31" s="110">
        <v>20.2</v>
      </c>
      <c r="AP31" s="110">
        <v>8.3699999999999992</v>
      </c>
      <c r="AQ31" s="110">
        <v>11.8</v>
      </c>
      <c r="AR31" s="109">
        <v>3.7166666666666672</v>
      </c>
      <c r="AS31" s="109">
        <v>-0.55000000000000004</v>
      </c>
      <c r="AT31" s="108">
        <v>42</v>
      </c>
      <c r="AU31" s="110">
        <v>19.1647129058838</v>
      </c>
      <c r="AV31" s="109">
        <v>37.75</v>
      </c>
      <c r="AW31" s="109">
        <v>11.387645721435501</v>
      </c>
      <c r="AX31" s="109">
        <v>83.63</v>
      </c>
      <c r="AY31" s="108">
        <v>41000</v>
      </c>
      <c r="AZ31" s="110">
        <v>19.7318113</v>
      </c>
      <c r="BA31" s="110">
        <v>82.289224599999997</v>
      </c>
      <c r="BB31" s="108">
        <v>1869.75817871094</v>
      </c>
      <c r="BC31" s="108">
        <v>19193382</v>
      </c>
      <c r="BD31" s="108">
        <v>17926858</v>
      </c>
      <c r="BE31" s="108">
        <v>273600</v>
      </c>
      <c r="BF31" s="108"/>
    </row>
    <row r="32" spans="1:58" x14ac:dyDescent="0.25">
      <c r="A32" s="133" t="s">
        <v>51</v>
      </c>
      <c r="B32" s="111" t="s">
        <v>50</v>
      </c>
      <c r="C32" s="108">
        <v>11277.042105263157</v>
      </c>
      <c r="D32" s="108">
        <v>0</v>
      </c>
      <c r="E32" s="108">
        <v>18033.010999999999</v>
      </c>
      <c r="F32" s="108">
        <v>0</v>
      </c>
      <c r="G32" s="108">
        <v>0</v>
      </c>
      <c r="H32" s="108">
        <v>0</v>
      </c>
      <c r="I32" s="108">
        <v>0</v>
      </c>
      <c r="J32" s="108">
        <v>92803</v>
      </c>
      <c r="K32" s="109">
        <v>0.182</v>
      </c>
      <c r="L32" s="109">
        <v>9.0909090909090898E-2</v>
      </c>
      <c r="M32" s="109">
        <v>0.83799999999999997</v>
      </c>
      <c r="N32" s="109">
        <v>0.76600000000000001</v>
      </c>
      <c r="O32" s="108">
        <v>0</v>
      </c>
      <c r="P32" s="108">
        <v>0</v>
      </c>
      <c r="Q32" s="109">
        <v>0.40400000000000003</v>
      </c>
      <c r="R32" s="109">
        <v>0.44169619999999998</v>
      </c>
      <c r="S32" s="108">
        <v>184242160</v>
      </c>
      <c r="T32" s="108">
        <v>167.92</v>
      </c>
      <c r="U32" s="108">
        <v>558.58000000000004</v>
      </c>
      <c r="V32" s="109">
        <v>24.85</v>
      </c>
      <c r="W32" s="110">
        <v>71.7</v>
      </c>
      <c r="X32" s="110">
        <v>29.299999237060501</v>
      </c>
      <c r="Y32" s="109" t="s">
        <v>443</v>
      </c>
      <c r="Z32" s="108">
        <v>93</v>
      </c>
      <c r="AA32" s="108">
        <v>118</v>
      </c>
      <c r="AB32" s="110">
        <v>1.1000000000000001</v>
      </c>
      <c r="AC32" s="109">
        <v>63.735538482666001</v>
      </c>
      <c r="AD32" s="109">
        <v>712</v>
      </c>
      <c r="AE32" s="110">
        <v>64</v>
      </c>
      <c r="AF32" s="109">
        <v>0.473951831172848</v>
      </c>
      <c r="AG32" s="109">
        <v>33.360000610351598</v>
      </c>
      <c r="AH32" s="108">
        <v>193</v>
      </c>
      <c r="AI32" s="108">
        <v>810</v>
      </c>
      <c r="AJ32" s="108">
        <v>12000</v>
      </c>
      <c r="AK32" s="108">
        <v>47553</v>
      </c>
      <c r="AL32" s="108">
        <v>71961</v>
      </c>
      <c r="AM32" s="108">
        <v>70612</v>
      </c>
      <c r="AN32" s="108">
        <v>92</v>
      </c>
      <c r="AO32" s="110">
        <v>41.1</v>
      </c>
      <c r="AP32" s="110">
        <v>7.04</v>
      </c>
      <c r="AQ32" s="110">
        <v>8.3000000000000007</v>
      </c>
      <c r="AR32" s="109">
        <v>3.15</v>
      </c>
      <c r="AS32" s="109">
        <v>-1.4</v>
      </c>
      <c r="AT32" s="108">
        <v>22</v>
      </c>
      <c r="AU32" s="110">
        <v>7.5884771347045898</v>
      </c>
      <c r="AV32" s="109">
        <v>85.5</v>
      </c>
      <c r="AW32" s="109">
        <v>4.8662242889404297</v>
      </c>
      <c r="AX32" s="109">
        <v>48.04</v>
      </c>
      <c r="AY32" s="108">
        <v>6000</v>
      </c>
      <c r="AZ32" s="110">
        <v>48.012909700000002</v>
      </c>
      <c r="BA32" s="110">
        <v>75.861657600000001</v>
      </c>
      <c r="BB32" s="108">
        <v>770.94134521484398</v>
      </c>
      <c r="BC32" s="108">
        <v>10864245</v>
      </c>
      <c r="BD32" s="108">
        <v>11159075</v>
      </c>
      <c r="BE32" s="108">
        <v>25680</v>
      </c>
      <c r="BF32" s="108"/>
    </row>
    <row r="33" spans="1:58" x14ac:dyDescent="0.25">
      <c r="A33" s="133" t="s">
        <v>842</v>
      </c>
      <c r="B33" s="111" t="s">
        <v>58</v>
      </c>
      <c r="C33" s="108">
        <v>0</v>
      </c>
      <c r="D33" s="108">
        <v>0</v>
      </c>
      <c r="E33" s="108" t="s">
        <v>443</v>
      </c>
      <c r="F33" s="108">
        <v>0</v>
      </c>
      <c r="G33" s="108">
        <v>0</v>
      </c>
      <c r="H33" s="108">
        <v>0</v>
      </c>
      <c r="I33" s="108">
        <v>0</v>
      </c>
      <c r="J33" s="108">
        <v>1212</v>
      </c>
      <c r="K33" s="109">
        <v>9.0999999999999998E-2</v>
      </c>
      <c r="L33" s="109">
        <v>0.42424242424242398</v>
      </c>
      <c r="M33" s="109">
        <v>5.0000000000000001E-3</v>
      </c>
      <c r="N33" s="109">
        <v>4.0000000000000001E-3</v>
      </c>
      <c r="O33" s="108">
        <v>0</v>
      </c>
      <c r="P33" s="108">
        <v>0</v>
      </c>
      <c r="Q33" s="109">
        <v>0.64800000000000002</v>
      </c>
      <c r="R33" s="109" t="s">
        <v>443</v>
      </c>
      <c r="S33" s="108">
        <v>1922684</v>
      </c>
      <c r="T33" s="108">
        <v>104.4</v>
      </c>
      <c r="U33" s="108">
        <v>75.86</v>
      </c>
      <c r="V33" s="109">
        <v>7.38</v>
      </c>
      <c r="W33" s="110">
        <v>21.4</v>
      </c>
      <c r="X33" s="110" t="s">
        <v>443</v>
      </c>
      <c r="Y33" s="109">
        <v>0.30599999427795399</v>
      </c>
      <c r="Z33" s="108">
        <v>92</v>
      </c>
      <c r="AA33" s="108">
        <v>137</v>
      </c>
      <c r="AB33" s="110">
        <v>0.8</v>
      </c>
      <c r="AC33" s="109">
        <v>310.40603637695301</v>
      </c>
      <c r="AD33" s="109">
        <v>42</v>
      </c>
      <c r="AE33" s="110">
        <v>0</v>
      </c>
      <c r="AF33" s="109" t="s">
        <v>443</v>
      </c>
      <c r="AG33" s="109">
        <v>47.189998626708999</v>
      </c>
      <c r="AH33" s="108">
        <v>0</v>
      </c>
      <c r="AI33" s="108">
        <v>0</v>
      </c>
      <c r="AJ33" s="108">
        <v>0</v>
      </c>
      <c r="AK33" s="108">
        <v>0</v>
      </c>
      <c r="AL33" s="108">
        <v>0</v>
      </c>
      <c r="AM33" s="108">
        <v>0</v>
      </c>
      <c r="AN33" s="108">
        <v>111</v>
      </c>
      <c r="AO33" s="110">
        <v>13.7</v>
      </c>
      <c r="AP33" s="110">
        <v>5.7</v>
      </c>
      <c r="AQ33" s="110">
        <v>5.4</v>
      </c>
      <c r="AR33" s="109">
        <v>3.65</v>
      </c>
      <c r="AS33" s="109">
        <v>0.1</v>
      </c>
      <c r="AT33" s="108">
        <v>55</v>
      </c>
      <c r="AU33" s="110">
        <v>92.611587524414105</v>
      </c>
      <c r="AV33" s="109">
        <v>88.47</v>
      </c>
      <c r="AW33" s="109">
        <v>43.019626617431598</v>
      </c>
      <c r="AX33" s="109">
        <v>122.02</v>
      </c>
      <c r="AY33" s="108">
        <v>2400</v>
      </c>
      <c r="AZ33" s="110">
        <v>72.221948999999995</v>
      </c>
      <c r="BA33" s="110">
        <v>91.712029000000001</v>
      </c>
      <c r="BB33" s="108">
        <v>6831.46044921875</v>
      </c>
      <c r="BC33" s="108">
        <v>546388</v>
      </c>
      <c r="BD33" s="108">
        <v>519585</v>
      </c>
      <c r="BE33" s="108">
        <v>4030</v>
      </c>
      <c r="BF33" s="108"/>
    </row>
    <row r="34" spans="1:58" x14ac:dyDescent="0.25">
      <c r="A34" s="133" t="s">
        <v>53</v>
      </c>
      <c r="B34" s="111" t="s">
        <v>52</v>
      </c>
      <c r="C34" s="108">
        <v>0</v>
      </c>
      <c r="D34" s="108">
        <v>0</v>
      </c>
      <c r="E34" s="108">
        <v>301299.88750000001</v>
      </c>
      <c r="F34" s="108">
        <v>11.125999999999999</v>
      </c>
      <c r="G34" s="108">
        <v>32353.851499999997</v>
      </c>
      <c r="H34" s="108">
        <v>549.67600000000004</v>
      </c>
      <c r="I34" s="108">
        <v>8677.773000000001</v>
      </c>
      <c r="J34" s="108">
        <v>274242</v>
      </c>
      <c r="K34" s="109">
        <v>0.182</v>
      </c>
      <c r="L34" s="109">
        <v>6.0606060606060601E-2</v>
      </c>
      <c r="M34" s="109">
        <v>0.40600000000000003</v>
      </c>
      <c r="N34" s="109">
        <v>7.0999999999999994E-2</v>
      </c>
      <c r="O34" s="108">
        <v>0</v>
      </c>
      <c r="P34" s="108">
        <v>0</v>
      </c>
      <c r="Q34" s="109">
        <v>0.56299999999999994</v>
      </c>
      <c r="R34" s="109">
        <v>0.14972650000000001</v>
      </c>
      <c r="S34" s="108">
        <v>14767755</v>
      </c>
      <c r="T34" s="108">
        <v>468.19</v>
      </c>
      <c r="U34" s="108">
        <v>477.98</v>
      </c>
      <c r="V34" s="109">
        <v>3.88</v>
      </c>
      <c r="W34" s="110">
        <v>30.6</v>
      </c>
      <c r="X34" s="110">
        <v>23.899999618530298</v>
      </c>
      <c r="Y34" s="109">
        <v>0.168999999761581</v>
      </c>
      <c r="Z34" s="108">
        <v>81</v>
      </c>
      <c r="AA34" s="108">
        <v>345</v>
      </c>
      <c r="AB34" s="110">
        <v>0.6</v>
      </c>
      <c r="AC34" s="109">
        <v>209.61686706543</v>
      </c>
      <c r="AD34" s="109">
        <v>161</v>
      </c>
      <c r="AE34" s="110">
        <v>4</v>
      </c>
      <c r="AF34" s="109">
        <v>0.47893624751069502</v>
      </c>
      <c r="AG34" s="109">
        <v>30.7600002288818</v>
      </c>
      <c r="AH34" s="108">
        <v>2500000</v>
      </c>
      <c r="AI34" s="108">
        <v>0</v>
      </c>
      <c r="AJ34" s="108">
        <v>0</v>
      </c>
      <c r="AK34" s="108">
        <v>0</v>
      </c>
      <c r="AL34" s="108">
        <v>67</v>
      </c>
      <c r="AM34" s="108">
        <v>0</v>
      </c>
      <c r="AN34" s="108">
        <v>112</v>
      </c>
      <c r="AO34" s="110">
        <v>15.3</v>
      </c>
      <c r="AP34" s="110">
        <v>7.78</v>
      </c>
      <c r="AQ34" s="110">
        <v>4.7</v>
      </c>
      <c r="AR34" s="109">
        <v>2.2999999999999998</v>
      </c>
      <c r="AS34" s="109">
        <v>-0.69</v>
      </c>
      <c r="AT34" s="108">
        <v>21</v>
      </c>
      <c r="AU34" s="110">
        <v>49.770656585693402</v>
      </c>
      <c r="AV34" s="109">
        <v>78.349999999999994</v>
      </c>
      <c r="AW34" s="109">
        <v>19</v>
      </c>
      <c r="AX34" s="109">
        <v>124.94</v>
      </c>
      <c r="AY34" s="108">
        <v>33000</v>
      </c>
      <c r="AZ34" s="110">
        <v>42.428946699999997</v>
      </c>
      <c r="BA34" s="110">
        <v>75.543033899999998</v>
      </c>
      <c r="BB34" s="108">
        <v>4001.7568359375</v>
      </c>
      <c r="BC34" s="108">
        <v>16005373</v>
      </c>
      <c r="BD34" s="108">
        <v>15262351</v>
      </c>
      <c r="BE34" s="108">
        <v>176520</v>
      </c>
      <c r="BF34" s="108"/>
    </row>
    <row r="35" spans="1:58" x14ac:dyDescent="0.25">
      <c r="A35" s="133" t="s">
        <v>55</v>
      </c>
      <c r="B35" s="111" t="s">
        <v>54</v>
      </c>
      <c r="C35" s="108">
        <v>91.054736842105257</v>
      </c>
      <c r="D35" s="108">
        <v>0</v>
      </c>
      <c r="E35" s="108">
        <v>121963.73100000001</v>
      </c>
      <c r="F35" s="108">
        <v>0</v>
      </c>
      <c r="G35" s="108">
        <v>0</v>
      </c>
      <c r="H35" s="108">
        <v>0</v>
      </c>
      <c r="I35" s="108">
        <v>0</v>
      </c>
      <c r="J35" s="108">
        <v>6027</v>
      </c>
      <c r="K35" s="109">
        <v>0.121</v>
      </c>
      <c r="L35" s="109">
        <v>6.0606060606060601E-2</v>
      </c>
      <c r="M35" s="109">
        <v>0.93700000000000006</v>
      </c>
      <c r="N35" s="109">
        <v>0.71499999999999997</v>
      </c>
      <c r="O35" s="108">
        <v>0</v>
      </c>
      <c r="P35" s="108">
        <v>0</v>
      </c>
      <c r="Q35" s="109">
        <v>0.51800000000000002</v>
      </c>
      <c r="R35" s="109">
        <v>0.26031300000000002</v>
      </c>
      <c r="S35" s="108">
        <v>437132005</v>
      </c>
      <c r="T35" s="108">
        <v>393.54</v>
      </c>
      <c r="U35" s="108">
        <v>472.36</v>
      </c>
      <c r="V35" s="109">
        <v>2.4</v>
      </c>
      <c r="W35" s="110">
        <v>79.7</v>
      </c>
      <c r="X35" s="110">
        <v>15.1000003814697</v>
      </c>
      <c r="Y35" s="109">
        <v>7.69999995827675E-2</v>
      </c>
      <c r="Z35" s="108">
        <v>78</v>
      </c>
      <c r="AA35" s="108">
        <v>203</v>
      </c>
      <c r="AB35" s="110">
        <v>3.8</v>
      </c>
      <c r="AC35" s="109">
        <v>162.84019470214801</v>
      </c>
      <c r="AD35" s="109">
        <v>596</v>
      </c>
      <c r="AE35" s="110">
        <v>65</v>
      </c>
      <c r="AF35" s="109">
        <v>0.56791286987937695</v>
      </c>
      <c r="AG35" s="109">
        <v>46.540000915527301</v>
      </c>
      <c r="AH35" s="108">
        <v>0</v>
      </c>
      <c r="AI35" s="108">
        <v>12890</v>
      </c>
      <c r="AJ35" s="108">
        <v>0</v>
      </c>
      <c r="AK35" s="108">
        <v>239337</v>
      </c>
      <c r="AL35" s="108">
        <v>363111</v>
      </c>
      <c r="AM35" s="108">
        <v>1</v>
      </c>
      <c r="AN35" s="108">
        <v>121</v>
      </c>
      <c r="AO35" s="110">
        <v>7.9</v>
      </c>
      <c r="AP35" s="110">
        <v>7.81</v>
      </c>
      <c r="AQ35" s="110">
        <v>10</v>
      </c>
      <c r="AR35" s="109">
        <v>3.9666666666666663</v>
      </c>
      <c r="AS35" s="109">
        <v>-0.76</v>
      </c>
      <c r="AT35" s="108">
        <v>25</v>
      </c>
      <c r="AU35" s="110">
        <v>60.0747680664063</v>
      </c>
      <c r="AV35" s="109">
        <v>74.989999999999995</v>
      </c>
      <c r="AW35" s="109">
        <v>20.680147171020501</v>
      </c>
      <c r="AX35" s="109">
        <v>68.11</v>
      </c>
      <c r="AY35" s="108">
        <v>37000</v>
      </c>
      <c r="AZ35" s="110">
        <v>45.801611200000004</v>
      </c>
      <c r="BA35" s="110">
        <v>75.596047900000002</v>
      </c>
      <c r="BB35" s="108">
        <v>3694.19995117188</v>
      </c>
      <c r="BC35" s="108">
        <v>24053728</v>
      </c>
      <c r="BD35" s="108">
        <v>23334420</v>
      </c>
      <c r="BE35" s="108">
        <v>472710</v>
      </c>
      <c r="BF35" s="108"/>
    </row>
    <row r="36" spans="1:58" x14ac:dyDescent="0.25">
      <c r="A36" s="133" t="s">
        <v>57</v>
      </c>
      <c r="B36" s="111" t="s">
        <v>56</v>
      </c>
      <c r="C36" s="108">
        <v>26464.162105263156</v>
      </c>
      <c r="D36" s="108">
        <v>98.328421052631583</v>
      </c>
      <c r="E36" s="108">
        <v>95354.708499999993</v>
      </c>
      <c r="F36" s="108">
        <v>144.80199999999999</v>
      </c>
      <c r="G36" s="108">
        <v>24069.913</v>
      </c>
      <c r="H36" s="108">
        <v>733.82550000000003</v>
      </c>
      <c r="I36" s="108">
        <v>55.944000000000003</v>
      </c>
      <c r="J36" s="108">
        <v>909</v>
      </c>
      <c r="K36" s="109">
        <v>6.0999999999999999E-2</v>
      </c>
      <c r="L36" s="109">
        <v>0.21212121212121199</v>
      </c>
      <c r="M36" s="109">
        <v>0.03</v>
      </c>
      <c r="N36" s="109">
        <v>1.4999999999999999E-2</v>
      </c>
      <c r="O36" s="108">
        <v>0</v>
      </c>
      <c r="P36" s="108">
        <v>0</v>
      </c>
      <c r="Q36" s="109">
        <v>0.92</v>
      </c>
      <c r="R36" s="109" t="s">
        <v>443</v>
      </c>
      <c r="S36" s="108">
        <v>100000</v>
      </c>
      <c r="T36" s="108">
        <v>0</v>
      </c>
      <c r="U36" s="108">
        <v>0</v>
      </c>
      <c r="V36" s="109" t="s">
        <v>443</v>
      </c>
      <c r="W36" s="110">
        <v>4.9000000000000004</v>
      </c>
      <c r="X36" s="110" t="s">
        <v>443</v>
      </c>
      <c r="Y36" s="109">
        <v>2.0680000782012899</v>
      </c>
      <c r="Z36" s="108">
        <v>90</v>
      </c>
      <c r="AA36" s="108">
        <v>5.2</v>
      </c>
      <c r="AB36" s="110" t="s">
        <v>443</v>
      </c>
      <c r="AC36" s="109">
        <v>4600.08837890625</v>
      </c>
      <c r="AD36" s="109">
        <v>7</v>
      </c>
      <c r="AE36" s="110" t="s">
        <v>443</v>
      </c>
      <c r="AF36" s="109">
        <v>9.7908733048228794E-2</v>
      </c>
      <c r="AG36" s="109">
        <v>33.680000305175803</v>
      </c>
      <c r="AH36" s="108">
        <v>88300</v>
      </c>
      <c r="AI36" s="108">
        <v>62554</v>
      </c>
      <c r="AJ36" s="108">
        <v>0</v>
      </c>
      <c r="AK36" s="108">
        <v>0</v>
      </c>
      <c r="AL36" s="108">
        <v>104778</v>
      </c>
      <c r="AM36" s="108">
        <v>0</v>
      </c>
      <c r="AN36" s="108">
        <v>139</v>
      </c>
      <c r="AO36" s="110">
        <v>2.4</v>
      </c>
      <c r="AP36" s="110">
        <v>1.25</v>
      </c>
      <c r="AQ36" s="110">
        <v>7.1</v>
      </c>
      <c r="AR36" s="109">
        <v>3.8666666666666671</v>
      </c>
      <c r="AS36" s="109">
        <v>1.8</v>
      </c>
      <c r="AT36" s="108">
        <v>82</v>
      </c>
      <c r="AU36" s="110">
        <v>100</v>
      </c>
      <c r="AV36" s="109" t="s">
        <v>443</v>
      </c>
      <c r="AW36" s="109">
        <v>88.470001220703097</v>
      </c>
      <c r="AX36" s="109">
        <v>84.06</v>
      </c>
      <c r="AY36" s="108">
        <v>1200000</v>
      </c>
      <c r="AZ36" s="110">
        <v>99.818275200000002</v>
      </c>
      <c r="BA36" s="110">
        <v>99.818275200000002</v>
      </c>
      <c r="BB36" s="108">
        <v>46377.6484375</v>
      </c>
      <c r="BC36" s="108">
        <v>36708084</v>
      </c>
      <c r="BD36" s="108">
        <v>35032831</v>
      </c>
      <c r="BE36" s="108">
        <v>9093510</v>
      </c>
      <c r="BF36" s="108"/>
    </row>
    <row r="37" spans="1:58" x14ac:dyDescent="0.25">
      <c r="A37" s="133" t="s">
        <v>60</v>
      </c>
      <c r="B37" s="111" t="s">
        <v>59</v>
      </c>
      <c r="C37" s="108">
        <v>54.004210526315788</v>
      </c>
      <c r="D37" s="108">
        <v>0</v>
      </c>
      <c r="E37" s="108">
        <v>37207.945000000007</v>
      </c>
      <c r="F37" s="108">
        <v>0</v>
      </c>
      <c r="G37" s="108">
        <v>0</v>
      </c>
      <c r="H37" s="108">
        <v>0</v>
      </c>
      <c r="I37" s="108">
        <v>0</v>
      </c>
      <c r="J37" s="108">
        <v>0</v>
      </c>
      <c r="K37" s="109">
        <v>0</v>
      </c>
      <c r="L37" s="109">
        <v>3.03030303030303E-2</v>
      </c>
      <c r="M37" s="109">
        <v>0.97399999999999998</v>
      </c>
      <c r="N37" s="109">
        <v>0.91300000000000003</v>
      </c>
      <c r="O37" s="108">
        <v>5</v>
      </c>
      <c r="P37" s="108">
        <v>0</v>
      </c>
      <c r="Q37" s="109">
        <v>0.35199999999999998</v>
      </c>
      <c r="R37" s="109">
        <v>0.42433470000000001</v>
      </c>
      <c r="S37" s="108">
        <v>702098723</v>
      </c>
      <c r="T37" s="108">
        <v>278.14999999999998</v>
      </c>
      <c r="U37" s="108">
        <v>255.54</v>
      </c>
      <c r="V37" s="109">
        <v>28.42</v>
      </c>
      <c r="W37" s="110">
        <v>123.6</v>
      </c>
      <c r="X37" s="110">
        <v>23.5</v>
      </c>
      <c r="Y37" s="109">
        <v>4.80000004172325E-2</v>
      </c>
      <c r="Z37" s="108">
        <v>49</v>
      </c>
      <c r="AA37" s="108">
        <v>407</v>
      </c>
      <c r="AB37" s="110">
        <v>4</v>
      </c>
      <c r="AC37" s="109">
        <v>31.855775833129901</v>
      </c>
      <c r="AD37" s="109">
        <v>882</v>
      </c>
      <c r="AE37" s="110">
        <v>115</v>
      </c>
      <c r="AF37" s="109">
        <v>0.64828953571663295</v>
      </c>
      <c r="AG37" s="109">
        <v>56.240001678466797</v>
      </c>
      <c r="AH37" s="108">
        <v>266</v>
      </c>
      <c r="AI37" s="108">
        <v>5440</v>
      </c>
      <c r="AJ37" s="108">
        <v>0</v>
      </c>
      <c r="AK37" s="108">
        <v>608028</v>
      </c>
      <c r="AL37" s="108">
        <v>10054</v>
      </c>
      <c r="AM37" s="108">
        <v>78618</v>
      </c>
      <c r="AN37" s="108">
        <v>80</v>
      </c>
      <c r="AO37" s="110">
        <v>58.6</v>
      </c>
      <c r="AP37" s="110" t="s">
        <v>443</v>
      </c>
      <c r="AQ37" s="110" t="s">
        <v>443</v>
      </c>
      <c r="AR37" s="109" t="s">
        <v>443</v>
      </c>
      <c r="AS37" s="109">
        <v>-1.77</v>
      </c>
      <c r="AT37" s="108">
        <v>23</v>
      </c>
      <c r="AU37" s="110">
        <v>13.9851121902466</v>
      </c>
      <c r="AV37" s="109">
        <v>36.75</v>
      </c>
      <c r="AW37" s="109">
        <v>4.5632643699645996</v>
      </c>
      <c r="AX37" s="109">
        <v>25.49</v>
      </c>
      <c r="AY37" s="108">
        <v>30000</v>
      </c>
      <c r="AZ37" s="110">
        <v>21.792090999999999</v>
      </c>
      <c r="BA37" s="110">
        <v>68.455441699999994</v>
      </c>
      <c r="BB37" s="108">
        <v>725.94543457031295</v>
      </c>
      <c r="BC37" s="108">
        <v>4659080</v>
      </c>
      <c r="BD37" s="108">
        <v>4875342</v>
      </c>
      <c r="BE37" s="108">
        <v>622980</v>
      </c>
      <c r="BF37" s="108"/>
    </row>
    <row r="38" spans="1:58" x14ac:dyDescent="0.25">
      <c r="A38" s="133" t="s">
        <v>62</v>
      </c>
      <c r="B38" s="111" t="s">
        <v>61</v>
      </c>
      <c r="C38" s="108">
        <v>0</v>
      </c>
      <c r="D38" s="108">
        <v>0</v>
      </c>
      <c r="E38" s="108">
        <v>147350.614</v>
      </c>
      <c r="F38" s="108">
        <v>0</v>
      </c>
      <c r="G38" s="108">
        <v>0</v>
      </c>
      <c r="H38" s="108">
        <v>0</v>
      </c>
      <c r="I38" s="108">
        <v>0</v>
      </c>
      <c r="J38" s="108">
        <v>165333</v>
      </c>
      <c r="K38" s="109">
        <v>0.152</v>
      </c>
      <c r="L38" s="109">
        <v>0.12121212121212099</v>
      </c>
      <c r="M38" s="109">
        <v>0.98</v>
      </c>
      <c r="N38" s="109">
        <v>0.97499999999999998</v>
      </c>
      <c r="O38" s="108">
        <v>0</v>
      </c>
      <c r="P38" s="108">
        <v>0</v>
      </c>
      <c r="Q38" s="109">
        <v>0.39600000000000002</v>
      </c>
      <c r="R38" s="109">
        <v>0.54485649999999997</v>
      </c>
      <c r="S38" s="108">
        <v>800619273</v>
      </c>
      <c r="T38" s="108">
        <v>226.45</v>
      </c>
      <c r="U38" s="108">
        <v>176.17</v>
      </c>
      <c r="V38" s="109">
        <v>6.63</v>
      </c>
      <c r="W38" s="110">
        <v>127.3</v>
      </c>
      <c r="X38" s="110">
        <v>28.799999237060501</v>
      </c>
      <c r="Y38" s="109" t="s">
        <v>443</v>
      </c>
      <c r="Z38" s="108">
        <v>58</v>
      </c>
      <c r="AA38" s="108">
        <v>153</v>
      </c>
      <c r="AB38" s="110">
        <v>1.3</v>
      </c>
      <c r="AC38" s="109">
        <v>99.771194458007798</v>
      </c>
      <c r="AD38" s="109">
        <v>856</v>
      </c>
      <c r="AE38" s="110">
        <v>153</v>
      </c>
      <c r="AF38" s="109">
        <v>0.69462731754444595</v>
      </c>
      <c r="AG38" s="109">
        <v>43.319999694824197</v>
      </c>
      <c r="AH38" s="108">
        <v>0</v>
      </c>
      <c r="AI38" s="108">
        <v>1887452</v>
      </c>
      <c r="AJ38" s="108">
        <v>0</v>
      </c>
      <c r="AK38" s="108">
        <v>157734</v>
      </c>
      <c r="AL38" s="108">
        <v>434961</v>
      </c>
      <c r="AM38" s="108">
        <v>969</v>
      </c>
      <c r="AN38" s="108">
        <v>102</v>
      </c>
      <c r="AO38" s="110">
        <v>32.5</v>
      </c>
      <c r="AP38" s="110">
        <v>8.0299999999999994</v>
      </c>
      <c r="AQ38" s="110" t="s">
        <v>443</v>
      </c>
      <c r="AR38" s="109" t="s">
        <v>443</v>
      </c>
      <c r="AS38" s="109">
        <v>-1.49</v>
      </c>
      <c r="AT38" s="108">
        <v>20</v>
      </c>
      <c r="AU38" s="110">
        <v>8.8308982849121094</v>
      </c>
      <c r="AV38" s="109">
        <v>22.31</v>
      </c>
      <c r="AW38" s="109">
        <v>2.7000000476837198</v>
      </c>
      <c r="AX38" s="109">
        <v>44.48</v>
      </c>
      <c r="AY38" s="108">
        <v>31000</v>
      </c>
      <c r="AZ38" s="110">
        <v>12.0801433</v>
      </c>
      <c r="BA38" s="110">
        <v>50.828925499999997</v>
      </c>
      <c r="BB38" s="108">
        <v>1941.17553710938</v>
      </c>
      <c r="BC38" s="108">
        <v>14899994</v>
      </c>
      <c r="BD38" s="108">
        <v>13983501</v>
      </c>
      <c r="BE38" s="108">
        <v>1259200</v>
      </c>
      <c r="BF38" s="108"/>
    </row>
    <row r="39" spans="1:58" x14ac:dyDescent="0.25">
      <c r="A39" s="133" t="s">
        <v>64</v>
      </c>
      <c r="B39" s="111" t="s">
        <v>63</v>
      </c>
      <c r="C39" s="108">
        <v>36078.616842105264</v>
      </c>
      <c r="D39" s="108">
        <v>28558.983157894738</v>
      </c>
      <c r="E39" s="108">
        <v>82456.862999999983</v>
      </c>
      <c r="F39" s="108">
        <v>1189.386</v>
      </c>
      <c r="G39" s="108">
        <v>0</v>
      </c>
      <c r="H39" s="108">
        <v>0</v>
      </c>
      <c r="I39" s="108">
        <v>0</v>
      </c>
      <c r="J39" s="108">
        <v>0</v>
      </c>
      <c r="K39" s="109">
        <v>0.03</v>
      </c>
      <c r="L39" s="109">
        <v>0</v>
      </c>
      <c r="M39" s="109">
        <v>0.109</v>
      </c>
      <c r="N39" s="109">
        <v>7.0000000000000007E-2</v>
      </c>
      <c r="O39" s="108">
        <v>0</v>
      </c>
      <c r="P39" s="108">
        <v>0</v>
      </c>
      <c r="Q39" s="109">
        <v>0.84699999999999998</v>
      </c>
      <c r="R39" s="109" t="s">
        <v>443</v>
      </c>
      <c r="S39" s="108">
        <v>11036841</v>
      </c>
      <c r="T39" s="108">
        <v>32.54</v>
      </c>
      <c r="U39" s="108">
        <v>159.55000000000001</v>
      </c>
      <c r="V39" s="109">
        <v>7.0000000000000007E-2</v>
      </c>
      <c r="W39" s="110">
        <v>8.3000000000000007</v>
      </c>
      <c r="X39" s="110">
        <v>0.5</v>
      </c>
      <c r="Y39" s="109">
        <v>1.02600002288818</v>
      </c>
      <c r="Z39" s="108">
        <v>93</v>
      </c>
      <c r="AA39" s="108">
        <v>16</v>
      </c>
      <c r="AB39" s="110">
        <v>0.5</v>
      </c>
      <c r="AC39" s="109">
        <v>1903.11865234375</v>
      </c>
      <c r="AD39" s="109">
        <v>22</v>
      </c>
      <c r="AE39" s="110" t="s">
        <v>443</v>
      </c>
      <c r="AF39" s="109">
        <v>0.32226891578762701</v>
      </c>
      <c r="AG39" s="109">
        <v>50.450000762939503</v>
      </c>
      <c r="AH39" s="108">
        <v>100</v>
      </c>
      <c r="AI39" s="108">
        <v>14989</v>
      </c>
      <c r="AJ39" s="108">
        <v>0</v>
      </c>
      <c r="AK39" s="108">
        <v>0</v>
      </c>
      <c r="AL39" s="108">
        <v>1869</v>
      </c>
      <c r="AM39" s="108">
        <v>0</v>
      </c>
      <c r="AN39" s="108">
        <v>122</v>
      </c>
      <c r="AO39" s="110">
        <v>3.7</v>
      </c>
      <c r="AP39" s="110">
        <v>2.62</v>
      </c>
      <c r="AQ39" s="110">
        <v>7.4</v>
      </c>
      <c r="AR39" s="109">
        <v>3.7166666666666672</v>
      </c>
      <c r="AS39" s="109">
        <v>1.02</v>
      </c>
      <c r="AT39" s="108">
        <v>67</v>
      </c>
      <c r="AU39" s="110">
        <v>100</v>
      </c>
      <c r="AV39" s="109">
        <v>96.63</v>
      </c>
      <c r="AW39" s="109">
        <v>64.289001464843807</v>
      </c>
      <c r="AX39" s="109">
        <v>127.12</v>
      </c>
      <c r="AY39" s="108">
        <v>150000</v>
      </c>
      <c r="AZ39" s="110">
        <v>99.050801100000001</v>
      </c>
      <c r="BA39" s="110">
        <v>98.996890300000004</v>
      </c>
      <c r="BB39" s="108">
        <v>24084.970703125</v>
      </c>
      <c r="BC39" s="108">
        <v>18054726</v>
      </c>
      <c r="BD39" s="108">
        <v>17894412</v>
      </c>
      <c r="BE39" s="108">
        <v>743532</v>
      </c>
      <c r="BF39" s="108"/>
    </row>
    <row r="40" spans="1:58" x14ac:dyDescent="0.25">
      <c r="A40" s="133" t="s">
        <v>376</v>
      </c>
      <c r="B40" s="111" t="s">
        <v>65</v>
      </c>
      <c r="C40" s="108">
        <v>860772.06105263159</v>
      </c>
      <c r="D40" s="108">
        <v>73783.774736842111</v>
      </c>
      <c r="E40" s="108">
        <v>9235558.7504999992</v>
      </c>
      <c r="F40" s="108">
        <v>16377.686000000002</v>
      </c>
      <c r="G40" s="108">
        <v>10141603.364</v>
      </c>
      <c r="H40" s="108">
        <v>2977721.6014999999</v>
      </c>
      <c r="I40" s="108">
        <v>2163500.8710000003</v>
      </c>
      <c r="J40" s="108">
        <v>15212121</v>
      </c>
      <c r="K40" s="109">
        <v>0.97</v>
      </c>
      <c r="L40" s="109">
        <v>0</v>
      </c>
      <c r="M40" s="109">
        <v>0.65600000000000003</v>
      </c>
      <c r="N40" s="109">
        <v>0.61399999999999999</v>
      </c>
      <c r="O40" s="108">
        <v>0</v>
      </c>
      <c r="P40" s="108">
        <v>0</v>
      </c>
      <c r="Q40" s="109">
        <v>0.73799999999999999</v>
      </c>
      <c r="R40" s="109">
        <v>2.2642599999999999E-2</v>
      </c>
      <c r="S40" s="108">
        <v>1131612</v>
      </c>
      <c r="T40" s="108">
        <v>-51.84</v>
      </c>
      <c r="U40" s="108">
        <v>-215.53</v>
      </c>
      <c r="V40" s="109">
        <v>-0.01</v>
      </c>
      <c r="W40" s="110">
        <v>9.9</v>
      </c>
      <c r="X40" s="110">
        <v>3.4000000953674299</v>
      </c>
      <c r="Y40" s="109">
        <v>1.9400000572204601</v>
      </c>
      <c r="Z40" s="108">
        <v>99</v>
      </c>
      <c r="AA40" s="108">
        <v>64</v>
      </c>
      <c r="AB40" s="110">
        <v>0.1</v>
      </c>
      <c r="AC40" s="109">
        <v>762.24377441406295</v>
      </c>
      <c r="AD40" s="109">
        <v>27</v>
      </c>
      <c r="AE40" s="110">
        <v>0</v>
      </c>
      <c r="AF40" s="109">
        <v>0.16369865630208999</v>
      </c>
      <c r="AG40" s="109">
        <v>42.159999847412102</v>
      </c>
      <c r="AH40" s="108">
        <v>72387822</v>
      </c>
      <c r="AI40" s="108">
        <v>14890393</v>
      </c>
      <c r="AJ40" s="108">
        <v>3371900</v>
      </c>
      <c r="AK40" s="108">
        <v>0</v>
      </c>
      <c r="AL40" s="108">
        <v>321718</v>
      </c>
      <c r="AM40" s="108">
        <v>0</v>
      </c>
      <c r="AN40" s="108">
        <v>129</v>
      </c>
      <c r="AO40" s="110">
        <v>9.6</v>
      </c>
      <c r="AP40" s="110">
        <v>3.25</v>
      </c>
      <c r="AQ40" s="110">
        <v>8.1</v>
      </c>
      <c r="AR40" s="109">
        <v>4</v>
      </c>
      <c r="AS40" s="109">
        <v>0.36</v>
      </c>
      <c r="AT40" s="108">
        <v>41</v>
      </c>
      <c r="AU40" s="110">
        <v>100</v>
      </c>
      <c r="AV40" s="109">
        <v>96.36</v>
      </c>
      <c r="AW40" s="109">
        <v>50.299999237060497</v>
      </c>
      <c r="AX40" s="109">
        <v>96.88</v>
      </c>
      <c r="AY40" s="108">
        <v>1000000</v>
      </c>
      <c r="AZ40" s="110">
        <v>76.465871500000006</v>
      </c>
      <c r="BA40" s="110">
        <v>95.493212299999996</v>
      </c>
      <c r="BB40" s="108">
        <v>16806.7421875</v>
      </c>
      <c r="BC40" s="108">
        <v>1386395008</v>
      </c>
      <c r="BD40" s="108">
        <v>1368496710</v>
      </c>
      <c r="BE40" s="108">
        <v>9327489.9000000004</v>
      </c>
      <c r="BF40" s="108"/>
    </row>
    <row r="41" spans="1:58" x14ac:dyDescent="0.25">
      <c r="A41" s="133" t="s">
        <v>67</v>
      </c>
      <c r="B41" s="111" t="s">
        <v>66</v>
      </c>
      <c r="C41" s="108">
        <v>99901.317894736843</v>
      </c>
      <c r="D41" s="108">
        <v>3204.7284210526318</v>
      </c>
      <c r="E41" s="108">
        <v>269719.66899999999</v>
      </c>
      <c r="F41" s="108">
        <v>513.178</v>
      </c>
      <c r="G41" s="108">
        <v>16475.826500000003</v>
      </c>
      <c r="H41" s="108">
        <v>84.069000000000003</v>
      </c>
      <c r="I41" s="108">
        <v>42889.378000000004</v>
      </c>
      <c r="J41" s="108">
        <v>3030</v>
      </c>
      <c r="K41" s="109">
        <v>6.0999999999999999E-2</v>
      </c>
      <c r="L41" s="109">
        <v>3.03030303030303E-2</v>
      </c>
      <c r="M41" s="109">
        <v>0.91900000000000004</v>
      </c>
      <c r="N41" s="109">
        <v>0.47</v>
      </c>
      <c r="O41" s="108">
        <v>0</v>
      </c>
      <c r="P41" s="108">
        <v>4</v>
      </c>
      <c r="Q41" s="109">
        <v>0.72699999999999998</v>
      </c>
      <c r="R41" s="109">
        <v>3.2123899999999997E-2</v>
      </c>
      <c r="S41" s="108">
        <v>147987854</v>
      </c>
      <c r="T41" s="108">
        <v>1287.5999999999999</v>
      </c>
      <c r="U41" s="108">
        <v>988.5</v>
      </c>
      <c r="V41" s="109">
        <v>0.4</v>
      </c>
      <c r="W41" s="110">
        <v>15.3</v>
      </c>
      <c r="X41" s="110">
        <v>3.4000000953674299</v>
      </c>
      <c r="Y41" s="109">
        <v>1.4709999561309799</v>
      </c>
      <c r="Z41" s="108">
        <v>93</v>
      </c>
      <c r="AA41" s="108">
        <v>32</v>
      </c>
      <c r="AB41" s="110">
        <v>0.4</v>
      </c>
      <c r="AC41" s="109">
        <v>852.81219482421898</v>
      </c>
      <c r="AD41" s="109">
        <v>64</v>
      </c>
      <c r="AE41" s="110">
        <v>1</v>
      </c>
      <c r="AF41" s="109">
        <v>0.392622537649294</v>
      </c>
      <c r="AG41" s="109">
        <v>50.799999237060497</v>
      </c>
      <c r="AH41" s="108">
        <v>2284</v>
      </c>
      <c r="AI41" s="108">
        <v>76725</v>
      </c>
      <c r="AJ41" s="108">
        <v>0</v>
      </c>
      <c r="AK41" s="108">
        <v>6509223</v>
      </c>
      <c r="AL41" s="108">
        <v>277</v>
      </c>
      <c r="AM41" s="108">
        <v>194</v>
      </c>
      <c r="AN41" s="108">
        <v>125</v>
      </c>
      <c r="AO41" s="110">
        <v>7.1</v>
      </c>
      <c r="AP41" s="110">
        <v>2.74</v>
      </c>
      <c r="AQ41" s="110">
        <v>4.5</v>
      </c>
      <c r="AR41" s="109">
        <v>3.7833333333333328</v>
      </c>
      <c r="AS41" s="109">
        <v>0.02</v>
      </c>
      <c r="AT41" s="108">
        <v>37</v>
      </c>
      <c r="AU41" s="110">
        <v>99.004455566406307</v>
      </c>
      <c r="AV41" s="109">
        <v>94.58</v>
      </c>
      <c r="AW41" s="109">
        <v>55.904972076416001</v>
      </c>
      <c r="AX41" s="109">
        <v>117.09</v>
      </c>
      <c r="AY41" s="108">
        <v>120000</v>
      </c>
      <c r="AZ41" s="110">
        <v>81.0978463</v>
      </c>
      <c r="BA41" s="110">
        <v>91.404130699999996</v>
      </c>
      <c r="BB41" s="108">
        <v>14552.0087890625</v>
      </c>
      <c r="BC41" s="108">
        <v>49065616</v>
      </c>
      <c r="BD41" s="108">
        <v>48089508</v>
      </c>
      <c r="BE41" s="108">
        <v>1109500</v>
      </c>
      <c r="BF41" s="108"/>
    </row>
    <row r="42" spans="1:58" x14ac:dyDescent="0.25">
      <c r="A42" s="133" t="s">
        <v>69</v>
      </c>
      <c r="B42" s="111" t="s">
        <v>68</v>
      </c>
      <c r="C42" s="108">
        <v>0</v>
      </c>
      <c r="D42" s="108">
        <v>0</v>
      </c>
      <c r="E42" s="108" t="s">
        <v>443</v>
      </c>
      <c r="F42" s="108">
        <v>2.6760000000000002</v>
      </c>
      <c r="G42" s="108">
        <v>7394.2060000000001</v>
      </c>
      <c r="H42" s="108">
        <v>894.40150000000006</v>
      </c>
      <c r="I42" s="108">
        <v>0</v>
      </c>
      <c r="J42" s="108">
        <v>0</v>
      </c>
      <c r="K42" s="109">
        <v>0</v>
      </c>
      <c r="L42" s="109">
        <v>6.0606060606060601E-2</v>
      </c>
      <c r="M42" s="109">
        <v>0.13800000000000001</v>
      </c>
      <c r="N42" s="109">
        <v>1.2999999999999999E-2</v>
      </c>
      <c r="O42" s="108">
        <v>0</v>
      </c>
      <c r="P42" s="108">
        <v>0</v>
      </c>
      <c r="Q42" s="109">
        <v>0.498</v>
      </c>
      <c r="R42" s="109">
        <v>0.16520580000000001</v>
      </c>
      <c r="S42" s="108">
        <v>221076</v>
      </c>
      <c r="T42" s="108">
        <v>26.28</v>
      </c>
      <c r="U42" s="108">
        <v>21.56</v>
      </c>
      <c r="V42" s="109">
        <v>8.7799999999999994</v>
      </c>
      <c r="W42" s="110">
        <v>73.3</v>
      </c>
      <c r="X42" s="110">
        <v>16.899999618530298</v>
      </c>
      <c r="Y42" s="109" t="s">
        <v>443</v>
      </c>
      <c r="Z42" s="108">
        <v>99</v>
      </c>
      <c r="AA42" s="108">
        <v>35</v>
      </c>
      <c r="AB42" s="110">
        <v>0.1</v>
      </c>
      <c r="AC42" s="109">
        <v>121.042198181152</v>
      </c>
      <c r="AD42" s="109">
        <v>335</v>
      </c>
      <c r="AE42" s="110">
        <v>70</v>
      </c>
      <c r="AF42" s="109" t="s">
        <v>443</v>
      </c>
      <c r="AG42" s="109">
        <v>55.930000305175803</v>
      </c>
      <c r="AH42" s="108">
        <v>0</v>
      </c>
      <c r="AI42" s="108">
        <v>0</v>
      </c>
      <c r="AJ42" s="108">
        <v>0</v>
      </c>
      <c r="AK42" s="108">
        <v>0</v>
      </c>
      <c r="AL42" s="108">
        <v>0</v>
      </c>
      <c r="AM42" s="108">
        <v>0</v>
      </c>
      <c r="AN42" s="108">
        <v>106</v>
      </c>
      <c r="AO42" s="110">
        <v>32</v>
      </c>
      <c r="AP42" s="110" t="s">
        <v>443</v>
      </c>
      <c r="AQ42" s="110" t="s">
        <v>443</v>
      </c>
      <c r="AR42" s="109">
        <v>1.9</v>
      </c>
      <c r="AS42" s="109">
        <v>-1.54</v>
      </c>
      <c r="AT42" s="108">
        <v>27</v>
      </c>
      <c r="AU42" s="110">
        <v>77.844215393066406</v>
      </c>
      <c r="AV42" s="109">
        <v>78.14</v>
      </c>
      <c r="AW42" s="109">
        <v>7.4591612815856898</v>
      </c>
      <c r="AX42" s="109">
        <v>57.66</v>
      </c>
      <c r="AY42" s="108">
        <v>690</v>
      </c>
      <c r="AZ42" s="110">
        <v>35.818730500000001</v>
      </c>
      <c r="BA42" s="110">
        <v>90.116848300000001</v>
      </c>
      <c r="BB42" s="108">
        <v>1552.24584960938</v>
      </c>
      <c r="BC42" s="108">
        <v>813912</v>
      </c>
      <c r="BD42" s="108">
        <v>787248</v>
      </c>
      <c r="BE42" s="108">
        <v>1861</v>
      </c>
      <c r="BF42" s="108"/>
    </row>
    <row r="43" spans="1:58" x14ac:dyDescent="0.25">
      <c r="A43" s="133" t="s">
        <v>374</v>
      </c>
      <c r="B43" s="111" t="s">
        <v>71</v>
      </c>
      <c r="C43" s="108">
        <v>612.03157894736842</v>
      </c>
      <c r="D43" s="108">
        <v>0</v>
      </c>
      <c r="E43" s="108">
        <v>66628.386499999993</v>
      </c>
      <c r="F43" s="108">
        <v>0</v>
      </c>
      <c r="G43" s="108">
        <v>0</v>
      </c>
      <c r="H43" s="108">
        <v>0</v>
      </c>
      <c r="I43" s="108">
        <v>0</v>
      </c>
      <c r="J43" s="108">
        <v>0</v>
      </c>
      <c r="K43" s="109">
        <v>0</v>
      </c>
      <c r="L43" s="109">
        <v>3.03030303030303E-2</v>
      </c>
      <c r="M43" s="109">
        <v>0.54300000000000004</v>
      </c>
      <c r="N43" s="109">
        <v>0.184</v>
      </c>
      <c r="O43" s="108">
        <v>0</v>
      </c>
      <c r="P43" s="108">
        <v>0</v>
      </c>
      <c r="Q43" s="109">
        <v>0.59199999999999997</v>
      </c>
      <c r="R43" s="109">
        <v>0.19247069999999999</v>
      </c>
      <c r="S43" s="108">
        <v>51300431</v>
      </c>
      <c r="T43" s="108">
        <v>34.1</v>
      </c>
      <c r="U43" s="108">
        <v>32.880000000000003</v>
      </c>
      <c r="V43" s="109">
        <v>1.19</v>
      </c>
      <c r="W43" s="110">
        <v>54.1</v>
      </c>
      <c r="X43" s="110">
        <v>12.300000190734901</v>
      </c>
      <c r="Y43" s="109">
        <v>9.4999998807907104E-2</v>
      </c>
      <c r="Z43" s="108">
        <v>80</v>
      </c>
      <c r="AA43" s="108">
        <v>378</v>
      </c>
      <c r="AB43" s="110">
        <v>3.1</v>
      </c>
      <c r="AC43" s="109">
        <v>202.65858459472699</v>
      </c>
      <c r="AD43" s="109">
        <v>442</v>
      </c>
      <c r="AE43" s="110">
        <v>104</v>
      </c>
      <c r="AF43" s="109">
        <v>0.59171851251813901</v>
      </c>
      <c r="AG43" s="109">
        <v>48.939998626708999</v>
      </c>
      <c r="AH43" s="108">
        <v>0</v>
      </c>
      <c r="AI43" s="108">
        <v>0</v>
      </c>
      <c r="AJ43" s="108">
        <v>0</v>
      </c>
      <c r="AK43" s="108">
        <v>107828</v>
      </c>
      <c r="AL43" s="108">
        <v>49882</v>
      </c>
      <c r="AM43" s="108">
        <v>5</v>
      </c>
      <c r="AN43" s="108">
        <v>100</v>
      </c>
      <c r="AO43" s="110">
        <v>28.2</v>
      </c>
      <c r="AP43" s="110">
        <v>6.29</v>
      </c>
      <c r="AQ43" s="110">
        <v>18.8</v>
      </c>
      <c r="AR43" s="109" t="s">
        <v>443</v>
      </c>
      <c r="AS43" s="109">
        <v>-1.1000000000000001</v>
      </c>
      <c r="AT43" s="108">
        <v>21</v>
      </c>
      <c r="AU43" s="110">
        <v>56.566169738769503</v>
      </c>
      <c r="AV43" s="109">
        <v>79.31</v>
      </c>
      <c r="AW43" s="109">
        <v>7.6159744262695304</v>
      </c>
      <c r="AX43" s="109">
        <v>113.35</v>
      </c>
      <c r="AY43" s="108">
        <v>5900</v>
      </c>
      <c r="AZ43" s="110">
        <v>15.0092847</v>
      </c>
      <c r="BA43" s="110">
        <v>76.495919000000001</v>
      </c>
      <c r="BB43" s="108">
        <v>5359.07421875</v>
      </c>
      <c r="BC43" s="108">
        <v>5260750</v>
      </c>
      <c r="BD43" s="108">
        <v>4631406</v>
      </c>
      <c r="BE43" s="108">
        <v>341500</v>
      </c>
      <c r="BF43" s="108"/>
    </row>
    <row r="44" spans="1:58" x14ac:dyDescent="0.25">
      <c r="A44" s="133" t="s">
        <v>844</v>
      </c>
      <c r="B44" s="111" t="s">
        <v>70</v>
      </c>
      <c r="C44" s="108">
        <v>34436.250526315787</v>
      </c>
      <c r="D44" s="108">
        <v>0</v>
      </c>
      <c r="E44" s="108">
        <v>490721.90500000003</v>
      </c>
      <c r="F44" s="108">
        <v>0</v>
      </c>
      <c r="G44" s="108">
        <v>0</v>
      </c>
      <c r="H44" s="108">
        <v>0</v>
      </c>
      <c r="I44" s="108">
        <v>0</v>
      </c>
      <c r="J44" s="108">
        <v>9090</v>
      </c>
      <c r="K44" s="109">
        <v>0.03</v>
      </c>
      <c r="L44" s="109">
        <v>3.03030303030303E-2</v>
      </c>
      <c r="M44" s="109">
        <v>0.98099999999999998</v>
      </c>
      <c r="N44" s="109">
        <v>0.97899999999999998</v>
      </c>
      <c r="O44" s="108">
        <v>0</v>
      </c>
      <c r="P44" s="108">
        <v>5</v>
      </c>
      <c r="Q44" s="109">
        <v>0.435</v>
      </c>
      <c r="R44" s="109">
        <v>0.36861189999999999</v>
      </c>
      <c r="S44" s="108">
        <v>1577542847</v>
      </c>
      <c r="T44" s="108">
        <v>1410.29</v>
      </c>
      <c r="U44" s="108">
        <v>979.69</v>
      </c>
      <c r="V44" s="109">
        <v>6.76</v>
      </c>
      <c r="W44" s="110">
        <v>94.3</v>
      </c>
      <c r="X44" s="110">
        <v>23.399999618530298</v>
      </c>
      <c r="Y44" s="109" t="s">
        <v>443</v>
      </c>
      <c r="Z44" s="108">
        <v>77</v>
      </c>
      <c r="AA44" s="108">
        <v>323</v>
      </c>
      <c r="AB44" s="110">
        <v>0.7</v>
      </c>
      <c r="AC44" s="109">
        <v>33.973617553710902</v>
      </c>
      <c r="AD44" s="109">
        <v>693</v>
      </c>
      <c r="AE44" s="110">
        <v>107</v>
      </c>
      <c r="AF44" s="109">
        <v>0.66296001418365202</v>
      </c>
      <c r="AG44" s="109">
        <v>42.099998474121101</v>
      </c>
      <c r="AH44" s="108">
        <v>15273</v>
      </c>
      <c r="AI44" s="108">
        <v>1532</v>
      </c>
      <c r="AJ44" s="108">
        <v>17</v>
      </c>
      <c r="AK44" s="108">
        <v>4479750</v>
      </c>
      <c r="AL44" s="108">
        <v>538133</v>
      </c>
      <c r="AM44" s="108">
        <v>28</v>
      </c>
      <c r="AN44" s="108">
        <v>80</v>
      </c>
      <c r="AO44" s="110">
        <v>58.6</v>
      </c>
      <c r="AP44" s="110" t="s">
        <v>443</v>
      </c>
      <c r="AQ44" s="110" t="s">
        <v>443</v>
      </c>
      <c r="AR44" s="109">
        <v>2</v>
      </c>
      <c r="AS44" s="109">
        <v>-1.51</v>
      </c>
      <c r="AT44" s="108">
        <v>21</v>
      </c>
      <c r="AU44" s="110">
        <v>17.1473789215088</v>
      </c>
      <c r="AV44" s="109">
        <v>77.040000000000006</v>
      </c>
      <c r="AW44" s="109">
        <v>3.79999947547913</v>
      </c>
      <c r="AX44" s="109">
        <v>39.479999999999997</v>
      </c>
      <c r="AY44" s="108">
        <v>180000</v>
      </c>
      <c r="AZ44" s="110">
        <v>28.651403999999999</v>
      </c>
      <c r="BA44" s="110">
        <v>52.409114799999998</v>
      </c>
      <c r="BB44" s="108">
        <v>887.212890625</v>
      </c>
      <c r="BC44" s="108">
        <v>81339984</v>
      </c>
      <c r="BD44" s="108">
        <v>77127738</v>
      </c>
      <c r="BE44" s="108">
        <v>2267050</v>
      </c>
      <c r="BF44" s="108"/>
    </row>
    <row r="45" spans="1:58" x14ac:dyDescent="0.25">
      <c r="A45" s="133" t="s">
        <v>73</v>
      </c>
      <c r="B45" s="111" t="s">
        <v>72</v>
      </c>
      <c r="C45" s="108">
        <v>9780.6905263157896</v>
      </c>
      <c r="D45" s="108">
        <v>9738.9894736842107</v>
      </c>
      <c r="E45" s="108">
        <v>8892.3460000000014</v>
      </c>
      <c r="F45" s="108">
        <v>298.62599999999998</v>
      </c>
      <c r="G45" s="108">
        <v>2287.7869999999998</v>
      </c>
      <c r="H45" s="108">
        <v>0</v>
      </c>
      <c r="I45" s="108">
        <v>1777.7860000000001</v>
      </c>
      <c r="J45" s="108">
        <v>0</v>
      </c>
      <c r="K45" s="109">
        <v>9.0999999999999998E-2</v>
      </c>
      <c r="L45" s="109">
        <v>0</v>
      </c>
      <c r="M45" s="109">
        <v>1.0999999999999999E-2</v>
      </c>
      <c r="N45" s="109">
        <v>8.0000000000000002E-3</v>
      </c>
      <c r="O45" s="108">
        <v>0</v>
      </c>
      <c r="P45" s="108">
        <v>0</v>
      </c>
      <c r="Q45" s="109">
        <v>0.77600000000000002</v>
      </c>
      <c r="R45" s="109" t="s">
        <v>443</v>
      </c>
      <c r="S45" s="108">
        <v>15448744</v>
      </c>
      <c r="T45" s="108">
        <v>82.17</v>
      </c>
      <c r="U45" s="108">
        <v>68.78</v>
      </c>
      <c r="V45" s="109">
        <v>0.18</v>
      </c>
      <c r="W45" s="110">
        <v>8.8000000000000007</v>
      </c>
      <c r="X45" s="110">
        <v>1.1000000238418599</v>
      </c>
      <c r="Y45" s="109">
        <v>1.1130000352859499</v>
      </c>
      <c r="Z45" s="108">
        <v>93</v>
      </c>
      <c r="AA45" s="108">
        <v>9.5</v>
      </c>
      <c r="AB45" s="110">
        <v>0.4</v>
      </c>
      <c r="AC45" s="109">
        <v>1286.46276855469</v>
      </c>
      <c r="AD45" s="109">
        <v>25</v>
      </c>
      <c r="AE45" s="110">
        <v>0</v>
      </c>
      <c r="AF45" s="109">
        <v>0.30802674243285999</v>
      </c>
      <c r="AG45" s="109">
        <v>48.700000762939503</v>
      </c>
      <c r="AH45" s="108">
        <v>50000</v>
      </c>
      <c r="AI45" s="108">
        <v>11500</v>
      </c>
      <c r="AJ45" s="108">
        <v>0</v>
      </c>
      <c r="AK45" s="108">
        <v>0</v>
      </c>
      <c r="AL45" s="108">
        <v>4493</v>
      </c>
      <c r="AM45" s="108">
        <v>0</v>
      </c>
      <c r="AN45" s="108">
        <v>117</v>
      </c>
      <c r="AO45" s="110">
        <v>5.6</v>
      </c>
      <c r="AP45" s="110">
        <v>3.24</v>
      </c>
      <c r="AQ45" s="110">
        <v>7.6</v>
      </c>
      <c r="AR45" s="109">
        <v>4.4166666666666661</v>
      </c>
      <c r="AS45" s="109">
        <v>0.36</v>
      </c>
      <c r="AT45" s="108">
        <v>59</v>
      </c>
      <c r="AU45" s="110">
        <v>100</v>
      </c>
      <c r="AV45" s="109">
        <v>97.65</v>
      </c>
      <c r="AW45" s="109">
        <v>59.762950897216797</v>
      </c>
      <c r="AX45" s="109">
        <v>159.22999999999999</v>
      </c>
      <c r="AY45" s="108">
        <v>23000</v>
      </c>
      <c r="AZ45" s="110">
        <v>94.522395299999999</v>
      </c>
      <c r="BA45" s="110">
        <v>97.780635500000002</v>
      </c>
      <c r="BB45" s="108">
        <v>17044.189453125</v>
      </c>
      <c r="BC45" s="108">
        <v>4905769</v>
      </c>
      <c r="BD45" s="108">
        <v>4781618</v>
      </c>
      <c r="BE45" s="108">
        <v>51060</v>
      </c>
      <c r="BF45" s="108"/>
    </row>
    <row r="46" spans="1:58" x14ac:dyDescent="0.25">
      <c r="A46" s="133" t="s">
        <v>371</v>
      </c>
      <c r="B46" s="111" t="s">
        <v>74</v>
      </c>
      <c r="C46" s="108">
        <v>0</v>
      </c>
      <c r="D46" s="108">
        <v>0</v>
      </c>
      <c r="E46" s="108">
        <v>96135.651499999993</v>
      </c>
      <c r="F46" s="108">
        <v>6.5460000000000003</v>
      </c>
      <c r="G46" s="108">
        <v>0</v>
      </c>
      <c r="H46" s="108">
        <v>0</v>
      </c>
      <c r="I46" s="108">
        <v>0</v>
      </c>
      <c r="J46" s="108">
        <v>0</v>
      </c>
      <c r="K46" s="109">
        <v>0</v>
      </c>
      <c r="L46" s="109">
        <v>6.0606060606060601E-2</v>
      </c>
      <c r="M46" s="109">
        <v>0.93799999999999994</v>
      </c>
      <c r="N46" s="109">
        <v>0.375</v>
      </c>
      <c r="O46" s="108">
        <v>0</v>
      </c>
      <c r="P46" s="108">
        <v>0</v>
      </c>
      <c r="Q46" s="109">
        <v>0.47399999999999998</v>
      </c>
      <c r="R46" s="109">
        <v>0.30691449999999998</v>
      </c>
      <c r="S46" s="108">
        <v>17579740</v>
      </c>
      <c r="T46" s="108">
        <v>144.05000000000001</v>
      </c>
      <c r="U46" s="108">
        <v>253.05</v>
      </c>
      <c r="V46" s="109">
        <v>1.87</v>
      </c>
      <c r="W46" s="110">
        <v>91.8</v>
      </c>
      <c r="X46" s="110">
        <v>12.800000190734901</v>
      </c>
      <c r="Y46" s="109">
        <v>0.143999993801117</v>
      </c>
      <c r="Z46" s="108">
        <v>77</v>
      </c>
      <c r="AA46" s="108">
        <v>153</v>
      </c>
      <c r="AB46" s="110">
        <v>2.7</v>
      </c>
      <c r="AC46" s="109">
        <v>189.60119628906301</v>
      </c>
      <c r="AD46" s="109">
        <v>645</v>
      </c>
      <c r="AE46" s="110">
        <v>71</v>
      </c>
      <c r="AF46" s="109">
        <v>0.67203021077101199</v>
      </c>
      <c r="AG46" s="109">
        <v>43.180000305175803</v>
      </c>
      <c r="AH46" s="108">
        <v>0</v>
      </c>
      <c r="AI46" s="108">
        <v>846</v>
      </c>
      <c r="AJ46" s="108">
        <v>25000</v>
      </c>
      <c r="AK46" s="108">
        <v>15806</v>
      </c>
      <c r="AL46" s="108">
        <v>1564</v>
      </c>
      <c r="AM46" s="108">
        <v>8304</v>
      </c>
      <c r="AN46" s="108">
        <v>127</v>
      </c>
      <c r="AO46" s="110">
        <v>15.4</v>
      </c>
      <c r="AP46" s="110">
        <v>6.72</v>
      </c>
      <c r="AQ46" s="110">
        <v>8.8000000000000007</v>
      </c>
      <c r="AR46" s="109">
        <v>1.8666666666666665</v>
      </c>
      <c r="AS46" s="109">
        <v>-0.67</v>
      </c>
      <c r="AT46" s="108">
        <v>36</v>
      </c>
      <c r="AU46" s="110">
        <v>64.300003051757798</v>
      </c>
      <c r="AV46" s="109">
        <v>43.27</v>
      </c>
      <c r="AW46" s="109">
        <v>21</v>
      </c>
      <c r="AX46" s="109">
        <v>126.01</v>
      </c>
      <c r="AY46" s="108">
        <v>32000</v>
      </c>
      <c r="AZ46" s="110">
        <v>22.489561500000001</v>
      </c>
      <c r="BA46" s="110">
        <v>81.946528599999994</v>
      </c>
      <c r="BB46" s="108">
        <v>3953.38134765625</v>
      </c>
      <c r="BC46" s="108">
        <v>24294750</v>
      </c>
      <c r="BD46" s="108">
        <v>22657822</v>
      </c>
      <c r="BE46" s="108">
        <v>318000</v>
      </c>
      <c r="BF46" s="108"/>
    </row>
    <row r="47" spans="1:58" x14ac:dyDescent="0.25">
      <c r="A47" s="133" t="s">
        <v>76</v>
      </c>
      <c r="B47" s="111" t="s">
        <v>75</v>
      </c>
      <c r="C47" s="108">
        <v>6802.6105263157897</v>
      </c>
      <c r="D47" s="108">
        <v>483.6042105263158</v>
      </c>
      <c r="E47" s="108">
        <v>41053.731000000007</v>
      </c>
      <c r="F47" s="108">
        <v>90.634</v>
      </c>
      <c r="G47" s="108">
        <v>0</v>
      </c>
      <c r="H47" s="108">
        <v>0</v>
      </c>
      <c r="I47" s="108">
        <v>0</v>
      </c>
      <c r="J47" s="108">
        <v>0</v>
      </c>
      <c r="K47" s="109">
        <v>0.03</v>
      </c>
      <c r="L47" s="109">
        <v>0.18181818181818199</v>
      </c>
      <c r="M47" s="109">
        <v>3.5000000000000003E-2</v>
      </c>
      <c r="N47" s="109">
        <v>1.9E-2</v>
      </c>
      <c r="O47" s="108">
        <v>0</v>
      </c>
      <c r="P47" s="108">
        <v>0</v>
      </c>
      <c r="Q47" s="109">
        <v>0.82699999999999996</v>
      </c>
      <c r="R47" s="109" t="s">
        <v>443</v>
      </c>
      <c r="S47" s="108">
        <v>1075614</v>
      </c>
      <c r="T47" s="108">
        <v>0</v>
      </c>
      <c r="U47" s="108">
        <v>0</v>
      </c>
      <c r="V47" s="109" t="s">
        <v>443</v>
      </c>
      <c r="W47" s="110">
        <v>4.7</v>
      </c>
      <c r="X47" s="110" t="s">
        <v>443</v>
      </c>
      <c r="Y47" s="109">
        <v>3</v>
      </c>
      <c r="Z47" s="108">
        <v>90</v>
      </c>
      <c r="AA47" s="108">
        <v>12</v>
      </c>
      <c r="AB47" s="110">
        <v>0.1</v>
      </c>
      <c r="AC47" s="109">
        <v>1656.42614746094</v>
      </c>
      <c r="AD47" s="109">
        <v>8</v>
      </c>
      <c r="AE47" s="110" t="s">
        <v>443</v>
      </c>
      <c r="AF47" s="109">
        <v>0.14128755832533199</v>
      </c>
      <c r="AG47" s="109">
        <v>32.509998321533203</v>
      </c>
      <c r="AH47" s="108">
        <v>0</v>
      </c>
      <c r="AI47" s="108">
        <v>3580</v>
      </c>
      <c r="AJ47" s="108">
        <v>0</v>
      </c>
      <c r="AK47" s="108">
        <v>0</v>
      </c>
      <c r="AL47" s="108">
        <v>504</v>
      </c>
      <c r="AM47" s="108">
        <v>44</v>
      </c>
      <c r="AN47" s="108">
        <v>128</v>
      </c>
      <c r="AO47" s="110">
        <v>2.4</v>
      </c>
      <c r="AP47" s="110">
        <v>3.16</v>
      </c>
      <c r="AQ47" s="110">
        <v>2.7</v>
      </c>
      <c r="AR47" s="109">
        <v>3.25</v>
      </c>
      <c r="AS47" s="109">
        <v>0.49</v>
      </c>
      <c r="AT47" s="108">
        <v>49</v>
      </c>
      <c r="AU47" s="110">
        <v>100</v>
      </c>
      <c r="AV47" s="109">
        <v>99.27</v>
      </c>
      <c r="AW47" s="109">
        <v>69.8031005859375</v>
      </c>
      <c r="AX47" s="109">
        <v>104.11</v>
      </c>
      <c r="AY47" s="108">
        <v>83000</v>
      </c>
      <c r="AZ47" s="110">
        <v>96.976693499999996</v>
      </c>
      <c r="BA47" s="110">
        <v>99.637117700000005</v>
      </c>
      <c r="BB47" s="108">
        <v>25264.4375</v>
      </c>
      <c r="BC47" s="108">
        <v>4125700</v>
      </c>
      <c r="BD47" s="108">
        <v>4189666</v>
      </c>
      <c r="BE47" s="108">
        <v>55960</v>
      </c>
      <c r="BF47" s="108"/>
    </row>
    <row r="48" spans="1:58" x14ac:dyDescent="0.25">
      <c r="A48" s="133" t="s">
        <v>78</v>
      </c>
      <c r="B48" s="111" t="s">
        <v>77</v>
      </c>
      <c r="C48" s="108">
        <v>8591.5621052631577</v>
      </c>
      <c r="D48" s="108">
        <v>1019.7368421052631</v>
      </c>
      <c r="E48" s="108">
        <v>16737.554500000002</v>
      </c>
      <c r="F48" s="108">
        <v>16.34</v>
      </c>
      <c r="G48" s="108">
        <v>216262.693</v>
      </c>
      <c r="H48" s="108">
        <v>58705.150000000009</v>
      </c>
      <c r="I48" s="108">
        <v>20743.203000000001</v>
      </c>
      <c r="J48" s="108">
        <v>27878</v>
      </c>
      <c r="K48" s="109">
        <v>0.182</v>
      </c>
      <c r="L48" s="109">
        <v>0.12121212121212099</v>
      </c>
      <c r="M48" s="109">
        <v>0.01</v>
      </c>
      <c r="N48" s="109">
        <v>3.2000000000000001E-2</v>
      </c>
      <c r="O48" s="108">
        <v>0</v>
      </c>
      <c r="P48" s="108">
        <v>0</v>
      </c>
      <c r="Q48" s="109">
        <v>0.77500000000000002</v>
      </c>
      <c r="R48" s="109" t="s">
        <v>443</v>
      </c>
      <c r="S48" s="108">
        <v>28505677</v>
      </c>
      <c r="T48" s="108">
        <v>166.84</v>
      </c>
      <c r="U48" s="108">
        <v>2277.85</v>
      </c>
      <c r="V48" s="109" t="s">
        <v>443</v>
      </c>
      <c r="W48" s="110">
        <v>5.5</v>
      </c>
      <c r="X48" s="110" t="s">
        <v>443</v>
      </c>
      <c r="Y48" s="109">
        <v>6.72300004959106</v>
      </c>
      <c r="Z48" s="108">
        <v>99</v>
      </c>
      <c r="AA48" s="108">
        <v>6.9</v>
      </c>
      <c r="AB48" s="110">
        <v>0.4</v>
      </c>
      <c r="AC48" s="109" t="s">
        <v>443</v>
      </c>
      <c r="AD48" s="109">
        <v>39</v>
      </c>
      <c r="AE48" s="110" t="s">
        <v>443</v>
      </c>
      <c r="AF48" s="109">
        <v>0.30437905782514901</v>
      </c>
      <c r="AG48" s="109" t="s">
        <v>443</v>
      </c>
      <c r="AH48" s="108">
        <v>190000</v>
      </c>
      <c r="AI48" s="108">
        <v>10000000</v>
      </c>
      <c r="AJ48" s="108">
        <v>40000</v>
      </c>
      <c r="AK48" s="108">
        <v>0</v>
      </c>
      <c r="AL48" s="108">
        <v>342</v>
      </c>
      <c r="AM48" s="108">
        <v>8</v>
      </c>
      <c r="AN48" s="108">
        <v>143</v>
      </c>
      <c r="AO48" s="110">
        <v>2.4</v>
      </c>
      <c r="AP48" s="110" t="s">
        <v>443</v>
      </c>
      <c r="AQ48" s="110" t="s">
        <v>443</v>
      </c>
      <c r="AR48" s="109">
        <v>4</v>
      </c>
      <c r="AS48" s="109">
        <v>-0.13</v>
      </c>
      <c r="AT48" s="108">
        <v>47</v>
      </c>
      <c r="AU48" s="110">
        <v>100</v>
      </c>
      <c r="AV48" s="109">
        <v>99.71</v>
      </c>
      <c r="AW48" s="109">
        <v>31.107969284057599</v>
      </c>
      <c r="AX48" s="109">
        <v>35.49</v>
      </c>
      <c r="AY48" s="108">
        <v>67000</v>
      </c>
      <c r="AZ48" s="110">
        <v>93.158904399999997</v>
      </c>
      <c r="BA48" s="110">
        <v>94.886602400000001</v>
      </c>
      <c r="BB48" s="108">
        <v>20648.973905743602</v>
      </c>
      <c r="BC48" s="108">
        <v>11484636</v>
      </c>
      <c r="BD48" s="108">
        <v>11352254</v>
      </c>
      <c r="BE48" s="108">
        <v>106440</v>
      </c>
      <c r="BF48" s="108"/>
    </row>
    <row r="49" spans="1:58" x14ac:dyDescent="0.25">
      <c r="A49" s="133" t="s">
        <v>80</v>
      </c>
      <c r="B49" s="111" t="s">
        <v>79</v>
      </c>
      <c r="C49" s="108">
        <v>1707.8105263157895</v>
      </c>
      <c r="D49" s="108">
        <v>149.31789473684211</v>
      </c>
      <c r="E49" s="108">
        <v>63.141000000000005</v>
      </c>
      <c r="F49" s="108">
        <v>8.4580000000000002</v>
      </c>
      <c r="G49" s="108">
        <v>0</v>
      </c>
      <c r="H49" s="108">
        <v>0</v>
      </c>
      <c r="I49" s="108">
        <v>0</v>
      </c>
      <c r="J49" s="108">
        <v>0</v>
      </c>
      <c r="K49" s="109">
        <v>6.0999999999999999E-2</v>
      </c>
      <c r="L49" s="109">
        <v>0.15151515151515199</v>
      </c>
      <c r="M49" s="109">
        <v>2.8000000000000001E-2</v>
      </c>
      <c r="N49" s="109">
        <v>6.0000000000000001E-3</v>
      </c>
      <c r="O49" s="108">
        <v>0</v>
      </c>
      <c r="P49" s="108">
        <v>0</v>
      </c>
      <c r="Q49" s="109">
        <v>0.85599999999999998</v>
      </c>
      <c r="R49" s="109" t="s">
        <v>443</v>
      </c>
      <c r="S49" s="108">
        <v>0</v>
      </c>
      <c r="T49" s="108">
        <v>0</v>
      </c>
      <c r="U49" s="108">
        <v>0</v>
      </c>
      <c r="V49" s="109" t="s">
        <v>443</v>
      </c>
      <c r="W49" s="110">
        <v>2.6</v>
      </c>
      <c r="X49" s="110" t="s">
        <v>443</v>
      </c>
      <c r="Y49" s="109">
        <v>2.3289999961853001</v>
      </c>
      <c r="Z49" s="108">
        <v>90</v>
      </c>
      <c r="AA49" s="108">
        <v>5.6</v>
      </c>
      <c r="AB49" s="110">
        <v>0.1</v>
      </c>
      <c r="AC49" s="109">
        <v>2136.7978515625</v>
      </c>
      <c r="AD49" s="109">
        <v>7</v>
      </c>
      <c r="AE49" s="110" t="s">
        <v>443</v>
      </c>
      <c r="AF49" s="109">
        <v>0.11637838272378299</v>
      </c>
      <c r="AG49" s="109">
        <v>34.310001373291001</v>
      </c>
      <c r="AH49" s="108">
        <v>0</v>
      </c>
      <c r="AI49" s="108">
        <v>0</v>
      </c>
      <c r="AJ49" s="108">
        <v>0</v>
      </c>
      <c r="AK49" s="108">
        <v>216867</v>
      </c>
      <c r="AL49" s="108">
        <v>9800</v>
      </c>
      <c r="AM49" s="108">
        <v>0</v>
      </c>
      <c r="AN49" s="108">
        <v>107</v>
      </c>
      <c r="AO49" s="110">
        <v>4.7</v>
      </c>
      <c r="AP49" s="110">
        <v>2</v>
      </c>
      <c r="AQ49" s="110">
        <v>12.7</v>
      </c>
      <c r="AR49" s="109" t="s">
        <v>443</v>
      </c>
      <c r="AS49" s="109">
        <v>0.98</v>
      </c>
      <c r="AT49" s="108">
        <v>57</v>
      </c>
      <c r="AU49" s="110">
        <v>100</v>
      </c>
      <c r="AV49" s="109">
        <v>99.06</v>
      </c>
      <c r="AW49" s="109">
        <v>71.715896606445298</v>
      </c>
      <c r="AX49" s="109">
        <v>134.47999999999999</v>
      </c>
      <c r="AY49" s="108">
        <v>19000</v>
      </c>
      <c r="AZ49" s="110">
        <v>100</v>
      </c>
      <c r="BA49" s="110">
        <v>100</v>
      </c>
      <c r="BB49" s="108">
        <v>34503.46875</v>
      </c>
      <c r="BC49" s="108">
        <v>1179551</v>
      </c>
      <c r="BD49" s="108">
        <v>1152529</v>
      </c>
      <c r="BE49" s="108">
        <v>9240</v>
      </c>
      <c r="BF49" s="108"/>
    </row>
    <row r="50" spans="1:58" x14ac:dyDescent="0.25">
      <c r="A50" s="133" t="s">
        <v>82</v>
      </c>
      <c r="B50" s="111" t="s">
        <v>81</v>
      </c>
      <c r="C50" s="108">
        <v>2460.9621052631578</v>
      </c>
      <c r="D50" s="108">
        <v>0</v>
      </c>
      <c r="E50" s="108">
        <v>53770.236000000004</v>
      </c>
      <c r="F50" s="108">
        <v>0</v>
      </c>
      <c r="G50" s="108">
        <v>0</v>
      </c>
      <c r="H50" s="108">
        <v>0</v>
      </c>
      <c r="I50" s="108">
        <v>0</v>
      </c>
      <c r="J50" s="108">
        <v>0</v>
      </c>
      <c r="K50" s="109">
        <v>0</v>
      </c>
      <c r="L50" s="109">
        <v>9.0909090909090898E-2</v>
      </c>
      <c r="M50" s="109">
        <v>3.1E-2</v>
      </c>
      <c r="N50" s="109">
        <v>4.0000000000000001E-3</v>
      </c>
      <c r="O50" s="108">
        <v>0</v>
      </c>
      <c r="P50" s="108">
        <v>0</v>
      </c>
      <c r="Q50" s="109">
        <v>0.878</v>
      </c>
      <c r="R50" s="109" t="s">
        <v>443</v>
      </c>
      <c r="S50" s="108">
        <v>0</v>
      </c>
      <c r="T50" s="108">
        <v>0</v>
      </c>
      <c r="U50" s="108">
        <v>0</v>
      </c>
      <c r="V50" s="109" t="s">
        <v>443</v>
      </c>
      <c r="W50" s="110">
        <v>3.2</v>
      </c>
      <c r="X50" s="110" t="s">
        <v>443</v>
      </c>
      <c r="Y50" s="109">
        <v>3.6240000724792498</v>
      </c>
      <c r="Z50" s="108">
        <v>98</v>
      </c>
      <c r="AA50" s="108">
        <v>5</v>
      </c>
      <c r="AB50" s="110">
        <v>0.1</v>
      </c>
      <c r="AC50" s="109">
        <v>2469.85180664063</v>
      </c>
      <c r="AD50" s="109">
        <v>4</v>
      </c>
      <c r="AE50" s="110" t="s">
        <v>443</v>
      </c>
      <c r="AF50" s="109">
        <v>0.12915975544365299</v>
      </c>
      <c r="AG50" s="109">
        <v>26.129999160766602</v>
      </c>
      <c r="AH50" s="108">
        <v>0</v>
      </c>
      <c r="AI50" s="108">
        <v>0</v>
      </c>
      <c r="AJ50" s="108">
        <v>0</v>
      </c>
      <c r="AK50" s="108">
        <v>0</v>
      </c>
      <c r="AL50" s="108">
        <v>3644</v>
      </c>
      <c r="AM50" s="108">
        <v>0</v>
      </c>
      <c r="AN50" s="108">
        <v>129</v>
      </c>
      <c r="AO50" s="110">
        <v>2.4</v>
      </c>
      <c r="AP50" s="110">
        <v>2.27</v>
      </c>
      <c r="AQ50" s="110">
        <v>10.7</v>
      </c>
      <c r="AR50" s="109">
        <v>4.0166666666666675</v>
      </c>
      <c r="AS50" s="109">
        <v>1.06</v>
      </c>
      <c r="AT50" s="108">
        <v>57</v>
      </c>
      <c r="AU50" s="110">
        <v>100</v>
      </c>
      <c r="AV50" s="109" t="s">
        <v>443</v>
      </c>
      <c r="AW50" s="109">
        <v>81.298599243164105</v>
      </c>
      <c r="AX50" s="109">
        <v>115.47</v>
      </c>
      <c r="AY50" s="108">
        <v>210000</v>
      </c>
      <c r="AZ50" s="110">
        <v>99.114684299999993</v>
      </c>
      <c r="BA50" s="110">
        <v>100</v>
      </c>
      <c r="BB50" s="108">
        <v>36915.93359375</v>
      </c>
      <c r="BC50" s="108">
        <v>10591323</v>
      </c>
      <c r="BD50" s="108">
        <v>10441288</v>
      </c>
      <c r="BE50" s="108">
        <v>77240</v>
      </c>
      <c r="BF50" s="108"/>
    </row>
    <row r="51" spans="1:58" x14ac:dyDescent="0.25">
      <c r="A51" s="133" t="s">
        <v>84</v>
      </c>
      <c r="B51" s="111" t="s">
        <v>83</v>
      </c>
      <c r="C51" s="108">
        <v>0</v>
      </c>
      <c r="D51" s="108">
        <v>0</v>
      </c>
      <c r="E51" s="108">
        <v>3396.9535000000001</v>
      </c>
      <c r="F51" s="108">
        <v>0</v>
      </c>
      <c r="G51" s="108">
        <v>0</v>
      </c>
      <c r="H51" s="108">
        <v>0</v>
      </c>
      <c r="I51" s="108">
        <v>0</v>
      </c>
      <c r="J51" s="108">
        <v>0</v>
      </c>
      <c r="K51" s="109">
        <v>0.03</v>
      </c>
      <c r="L51" s="109">
        <v>0.12121212121212099</v>
      </c>
      <c r="M51" s="109">
        <v>2E-3</v>
      </c>
      <c r="N51" s="109">
        <v>1E-3</v>
      </c>
      <c r="O51" s="108">
        <v>0</v>
      </c>
      <c r="P51" s="108">
        <v>0</v>
      </c>
      <c r="Q51" s="109">
        <v>0.92500000000000004</v>
      </c>
      <c r="R51" s="109" t="s">
        <v>443</v>
      </c>
      <c r="S51" s="108">
        <v>10000000</v>
      </c>
      <c r="T51" s="108">
        <v>0</v>
      </c>
      <c r="U51" s="108">
        <v>0</v>
      </c>
      <c r="V51" s="109" t="s">
        <v>443</v>
      </c>
      <c r="W51" s="110">
        <v>4.4000000000000004</v>
      </c>
      <c r="X51" s="110" t="s">
        <v>443</v>
      </c>
      <c r="Y51" s="109">
        <v>3.4849998950958301</v>
      </c>
      <c r="Z51" s="108">
        <v>94</v>
      </c>
      <c r="AA51" s="108">
        <v>6.1</v>
      </c>
      <c r="AB51" s="110">
        <v>0.2</v>
      </c>
      <c r="AC51" s="109">
        <v>5083.20947265625</v>
      </c>
      <c r="AD51" s="109">
        <v>6</v>
      </c>
      <c r="AE51" s="110" t="s">
        <v>443</v>
      </c>
      <c r="AF51" s="109">
        <v>4.1487210092322903E-2</v>
      </c>
      <c r="AG51" s="109">
        <v>29.079999923706101</v>
      </c>
      <c r="AH51" s="108">
        <v>0</v>
      </c>
      <c r="AI51" s="108">
        <v>0</v>
      </c>
      <c r="AJ51" s="108">
        <v>0</v>
      </c>
      <c r="AK51" s="108">
        <v>0</v>
      </c>
      <c r="AL51" s="108">
        <v>35672</v>
      </c>
      <c r="AM51" s="108">
        <v>0</v>
      </c>
      <c r="AN51" s="108">
        <v>133</v>
      </c>
      <c r="AO51" s="110">
        <v>2.4</v>
      </c>
      <c r="AP51" s="110">
        <v>1.31</v>
      </c>
      <c r="AQ51" s="110">
        <v>6</v>
      </c>
      <c r="AR51" s="109">
        <v>3.9333333333333336</v>
      </c>
      <c r="AS51" s="109">
        <v>1.89</v>
      </c>
      <c r="AT51" s="108">
        <v>88</v>
      </c>
      <c r="AU51" s="110">
        <v>100</v>
      </c>
      <c r="AV51" s="109" t="s">
        <v>443</v>
      </c>
      <c r="AW51" s="109">
        <v>96.330497741699205</v>
      </c>
      <c r="AX51" s="109">
        <v>122.89</v>
      </c>
      <c r="AY51" s="108">
        <v>150000</v>
      </c>
      <c r="AZ51" s="110">
        <v>99.597225100000003</v>
      </c>
      <c r="BA51" s="110">
        <v>100</v>
      </c>
      <c r="BB51" s="108">
        <v>50540.8125</v>
      </c>
      <c r="BC51" s="108">
        <v>5769603</v>
      </c>
      <c r="BD51" s="108">
        <v>5561565</v>
      </c>
      <c r="BE51" s="108">
        <v>42430</v>
      </c>
      <c r="BF51" s="108"/>
    </row>
    <row r="52" spans="1:58" x14ac:dyDescent="0.25">
      <c r="A52" s="133" t="s">
        <v>86</v>
      </c>
      <c r="B52" s="111" t="s">
        <v>85</v>
      </c>
      <c r="C52" s="108">
        <v>1661.997894736842</v>
      </c>
      <c r="D52" s="108">
        <v>0</v>
      </c>
      <c r="E52" s="108">
        <v>170.27199999999999</v>
      </c>
      <c r="F52" s="108">
        <v>64.953999999999994</v>
      </c>
      <c r="G52" s="108">
        <v>0</v>
      </c>
      <c r="H52" s="108">
        <v>0</v>
      </c>
      <c r="I52" s="108">
        <v>0</v>
      </c>
      <c r="J52" s="108">
        <v>29182</v>
      </c>
      <c r="K52" s="109">
        <v>0.21199999999999999</v>
      </c>
      <c r="L52" s="109">
        <v>0.87878787878787901</v>
      </c>
      <c r="M52" s="109">
        <v>0.34499999999999997</v>
      </c>
      <c r="N52" s="109">
        <v>4.8000000000000001E-2</v>
      </c>
      <c r="O52" s="108">
        <v>0</v>
      </c>
      <c r="P52" s="108">
        <v>0</v>
      </c>
      <c r="Q52" s="109">
        <v>0.47299999999999998</v>
      </c>
      <c r="R52" s="109">
        <v>0.12749469999999999</v>
      </c>
      <c r="S52" s="108">
        <v>58287736</v>
      </c>
      <c r="T52" s="108">
        <v>87.74</v>
      </c>
      <c r="U52" s="108">
        <v>69.55</v>
      </c>
      <c r="V52" s="109" t="s">
        <v>443</v>
      </c>
      <c r="W52" s="110">
        <v>64.2</v>
      </c>
      <c r="X52" s="110">
        <v>29.799999237060501</v>
      </c>
      <c r="Y52" s="109">
        <v>0.22900000214576699</v>
      </c>
      <c r="Z52" s="108">
        <v>75</v>
      </c>
      <c r="AA52" s="108">
        <v>335</v>
      </c>
      <c r="AB52" s="110">
        <v>1.3</v>
      </c>
      <c r="AC52" s="109">
        <v>146.69877624511699</v>
      </c>
      <c r="AD52" s="109">
        <v>229</v>
      </c>
      <c r="AE52" s="110">
        <v>28</v>
      </c>
      <c r="AF52" s="109" t="s">
        <v>443</v>
      </c>
      <c r="AG52" s="109">
        <v>44.130001068115199</v>
      </c>
      <c r="AH52" s="108">
        <v>0</v>
      </c>
      <c r="AI52" s="108">
        <v>0</v>
      </c>
      <c r="AJ52" s="108">
        <v>25000</v>
      </c>
      <c r="AK52" s="108">
        <v>0</v>
      </c>
      <c r="AL52" s="108">
        <v>16585</v>
      </c>
      <c r="AM52" s="108">
        <v>0</v>
      </c>
      <c r="AN52" s="108">
        <v>118</v>
      </c>
      <c r="AO52" s="110">
        <v>12.8</v>
      </c>
      <c r="AP52" s="110" t="s">
        <v>443</v>
      </c>
      <c r="AQ52" s="110" t="s">
        <v>443</v>
      </c>
      <c r="AR52" s="109">
        <v>2.8</v>
      </c>
      <c r="AS52" s="109">
        <v>-0.97</v>
      </c>
      <c r="AT52" s="108">
        <v>31</v>
      </c>
      <c r="AU52" s="110">
        <v>51.782691955566399</v>
      </c>
      <c r="AV52" s="109" t="s">
        <v>443</v>
      </c>
      <c r="AW52" s="109">
        <v>11.9224309921265</v>
      </c>
      <c r="AX52" s="109">
        <v>37.82</v>
      </c>
      <c r="AY52" s="108">
        <v>2600</v>
      </c>
      <c r="AZ52" s="110">
        <v>47.433913799999999</v>
      </c>
      <c r="BA52" s="110">
        <v>90.000867</v>
      </c>
      <c r="BB52" s="108">
        <v>3342.47729492188</v>
      </c>
      <c r="BC52" s="108">
        <v>956985</v>
      </c>
      <c r="BD52" s="108">
        <v>882901</v>
      </c>
      <c r="BE52" s="108">
        <v>23180</v>
      </c>
      <c r="BF52" s="108"/>
    </row>
    <row r="53" spans="1:58" x14ac:dyDescent="0.25">
      <c r="A53" s="133" t="s">
        <v>88</v>
      </c>
      <c r="B53" s="111" t="s">
        <v>87</v>
      </c>
      <c r="C53" s="108">
        <v>54.724210526315787</v>
      </c>
      <c r="D53" s="108">
        <v>0</v>
      </c>
      <c r="E53" s="108" t="s">
        <v>443</v>
      </c>
      <c r="F53" s="108">
        <v>8.9459999999999997</v>
      </c>
      <c r="G53" s="108">
        <v>1379.5140000000001</v>
      </c>
      <c r="H53" s="108">
        <v>145.21199999999999</v>
      </c>
      <c r="I53" s="108">
        <v>849.19200000000001</v>
      </c>
      <c r="J53" s="108">
        <v>0</v>
      </c>
      <c r="K53" s="109">
        <v>0</v>
      </c>
      <c r="L53" s="109">
        <v>0.12121212121212099</v>
      </c>
      <c r="M53" s="109">
        <v>1.0999999999999999E-2</v>
      </c>
      <c r="N53" s="109">
        <v>3.0000000000000001E-3</v>
      </c>
      <c r="O53" s="108">
        <v>0</v>
      </c>
      <c r="P53" s="108">
        <v>0</v>
      </c>
      <c r="Q53" s="109">
        <v>0.72599999999999998</v>
      </c>
      <c r="R53" s="109" t="s">
        <v>443</v>
      </c>
      <c r="S53" s="108">
        <v>29911042</v>
      </c>
      <c r="T53" s="108">
        <v>1.74</v>
      </c>
      <c r="U53" s="108">
        <v>1</v>
      </c>
      <c r="V53" s="109">
        <v>1.51</v>
      </c>
      <c r="W53" s="110">
        <v>34</v>
      </c>
      <c r="X53" s="110" t="s">
        <v>443</v>
      </c>
      <c r="Y53" s="109">
        <v>1.77</v>
      </c>
      <c r="Z53" s="108">
        <v>96</v>
      </c>
      <c r="AA53" s="108">
        <v>7.8</v>
      </c>
      <c r="AB53" s="110" t="s">
        <v>443</v>
      </c>
      <c r="AC53" s="109">
        <v>585.72540283203102</v>
      </c>
      <c r="AD53" s="109" t="s">
        <v>443</v>
      </c>
      <c r="AE53" s="110" t="s">
        <v>443</v>
      </c>
      <c r="AF53" s="109" t="s">
        <v>443</v>
      </c>
      <c r="AG53" s="109">
        <v>44</v>
      </c>
      <c r="AH53" s="108">
        <v>0</v>
      </c>
      <c r="AI53" s="108">
        <v>71393</v>
      </c>
      <c r="AJ53" s="108">
        <v>0</v>
      </c>
      <c r="AK53" s="108">
        <v>0</v>
      </c>
      <c r="AL53" s="108">
        <v>0</v>
      </c>
      <c r="AM53" s="108">
        <v>0</v>
      </c>
      <c r="AN53" s="108">
        <v>120</v>
      </c>
      <c r="AO53" s="110">
        <v>5.8</v>
      </c>
      <c r="AP53" s="110" t="s">
        <v>443</v>
      </c>
      <c r="AQ53" s="110" t="s">
        <v>443</v>
      </c>
      <c r="AR53" s="109" t="s">
        <v>443</v>
      </c>
      <c r="AS53" s="109">
        <v>0.05</v>
      </c>
      <c r="AT53" s="108">
        <v>57</v>
      </c>
      <c r="AU53" s="110">
        <v>100</v>
      </c>
      <c r="AV53" s="109" t="s">
        <v>443</v>
      </c>
      <c r="AW53" s="109">
        <v>67.599998474121094</v>
      </c>
      <c r="AX53" s="109">
        <v>107.43</v>
      </c>
      <c r="AY53" s="108">
        <v>1000</v>
      </c>
      <c r="AZ53" s="110">
        <v>81.099999999999994</v>
      </c>
      <c r="BA53" s="110">
        <v>94.4</v>
      </c>
      <c r="BB53" s="108">
        <v>10619.951171875</v>
      </c>
      <c r="BC53" s="108">
        <v>73925</v>
      </c>
      <c r="BD53" s="108">
        <v>72323</v>
      </c>
      <c r="BE53" s="108">
        <v>750</v>
      </c>
      <c r="BF53" s="108"/>
    </row>
    <row r="54" spans="1:58" x14ac:dyDescent="0.25">
      <c r="A54" s="133" t="s">
        <v>90</v>
      </c>
      <c r="B54" s="111" t="s">
        <v>89</v>
      </c>
      <c r="C54" s="108">
        <v>12398.376842105263</v>
      </c>
      <c r="D54" s="108">
        <v>5016.0842105263155</v>
      </c>
      <c r="E54" s="108">
        <v>34960.277500000004</v>
      </c>
      <c r="F54" s="108">
        <v>36.652000000000001</v>
      </c>
      <c r="G54" s="108">
        <v>199800.12400000001</v>
      </c>
      <c r="H54" s="108">
        <v>56494.824000000001</v>
      </c>
      <c r="I54" s="108">
        <v>14196.406000000001</v>
      </c>
      <c r="J54" s="108">
        <v>0</v>
      </c>
      <c r="K54" s="109">
        <v>0</v>
      </c>
      <c r="L54" s="109">
        <v>6.0606060606060601E-2</v>
      </c>
      <c r="M54" s="109">
        <v>0.371</v>
      </c>
      <c r="N54" s="109">
        <v>8.2000000000000003E-2</v>
      </c>
      <c r="O54" s="108">
        <v>0</v>
      </c>
      <c r="P54" s="108">
        <v>0</v>
      </c>
      <c r="Q54" s="109">
        <v>0.72199999999999998</v>
      </c>
      <c r="R54" s="109">
        <v>2.4819399999999998E-2</v>
      </c>
      <c r="S54" s="108">
        <v>5672171</v>
      </c>
      <c r="T54" s="108">
        <v>241.4</v>
      </c>
      <c r="U54" s="108">
        <v>121.47</v>
      </c>
      <c r="V54" s="109">
        <v>0.26</v>
      </c>
      <c r="W54" s="110">
        <v>30.7</v>
      </c>
      <c r="X54" s="110">
        <v>4</v>
      </c>
      <c r="Y54" s="109">
        <v>1.53</v>
      </c>
      <c r="Z54" s="108">
        <v>85</v>
      </c>
      <c r="AA54" s="108">
        <v>60</v>
      </c>
      <c r="AB54" s="110">
        <v>1</v>
      </c>
      <c r="AC54" s="109">
        <v>873.11767578125</v>
      </c>
      <c r="AD54" s="109">
        <v>92</v>
      </c>
      <c r="AE54" s="110">
        <v>0</v>
      </c>
      <c r="AF54" s="109">
        <v>0.469747594574764</v>
      </c>
      <c r="AG54" s="109">
        <v>45.299999237060497</v>
      </c>
      <c r="AH54" s="108">
        <v>1795400</v>
      </c>
      <c r="AI54" s="108">
        <v>42587</v>
      </c>
      <c r="AJ54" s="108">
        <v>0</v>
      </c>
      <c r="AK54" s="108">
        <v>0</v>
      </c>
      <c r="AL54" s="108">
        <v>593</v>
      </c>
      <c r="AM54" s="108">
        <v>0</v>
      </c>
      <c r="AN54" s="108">
        <v>109</v>
      </c>
      <c r="AO54" s="110">
        <v>13.5</v>
      </c>
      <c r="AP54" s="110">
        <v>4.09</v>
      </c>
      <c r="AQ54" s="110">
        <v>5.2</v>
      </c>
      <c r="AR54" s="109">
        <v>3.166666666666667</v>
      </c>
      <c r="AS54" s="109">
        <v>-0.25</v>
      </c>
      <c r="AT54" s="108">
        <v>29</v>
      </c>
      <c r="AU54" s="110">
        <v>100</v>
      </c>
      <c r="AV54" s="109">
        <v>92.47</v>
      </c>
      <c r="AW54" s="109">
        <v>51.930233001708999</v>
      </c>
      <c r="AX54" s="109">
        <v>80.83</v>
      </c>
      <c r="AY54" s="108">
        <v>29000</v>
      </c>
      <c r="AZ54" s="110">
        <v>83.986149299999994</v>
      </c>
      <c r="BA54" s="110">
        <v>84.700428599999995</v>
      </c>
      <c r="BB54" s="108">
        <v>16029.6240234375</v>
      </c>
      <c r="BC54" s="108">
        <v>10766998</v>
      </c>
      <c r="BD54" s="108">
        <v>10492152</v>
      </c>
      <c r="BE54" s="108">
        <v>48320</v>
      </c>
      <c r="BF54" s="108"/>
    </row>
    <row r="55" spans="1:58" x14ac:dyDescent="0.25">
      <c r="A55" s="133" t="s">
        <v>93</v>
      </c>
      <c r="B55" s="111" t="s">
        <v>92</v>
      </c>
      <c r="C55" s="108">
        <v>33563.658947368422</v>
      </c>
      <c r="D55" s="108">
        <v>12664.484210526316</v>
      </c>
      <c r="E55" s="108">
        <v>127310.45150000001</v>
      </c>
      <c r="F55" s="108">
        <v>1227.3779999999999</v>
      </c>
      <c r="G55" s="108">
        <v>0</v>
      </c>
      <c r="H55" s="108">
        <v>0</v>
      </c>
      <c r="I55" s="108">
        <v>0</v>
      </c>
      <c r="J55" s="108">
        <v>4383</v>
      </c>
      <c r="K55" s="109">
        <v>9.0999999999999998E-2</v>
      </c>
      <c r="L55" s="109">
        <v>6.0606060606060601E-2</v>
      </c>
      <c r="M55" s="109">
        <v>0.16700000000000001</v>
      </c>
      <c r="N55" s="109">
        <v>1.6E-2</v>
      </c>
      <c r="O55" s="108">
        <v>0</v>
      </c>
      <c r="P55" s="108">
        <v>0</v>
      </c>
      <c r="Q55" s="109">
        <v>0.73899999999999999</v>
      </c>
      <c r="R55" s="109">
        <v>1.4546399999999999E-2</v>
      </c>
      <c r="S55" s="108">
        <v>55576500</v>
      </c>
      <c r="T55" s="108">
        <v>158.58000000000001</v>
      </c>
      <c r="U55" s="108">
        <v>186.1</v>
      </c>
      <c r="V55" s="109">
        <v>0.25</v>
      </c>
      <c r="W55" s="110">
        <v>20.9</v>
      </c>
      <c r="X55" s="110">
        <v>6.4000000953674299</v>
      </c>
      <c r="Y55" s="109">
        <v>1.72399997711182</v>
      </c>
      <c r="Z55" s="108">
        <v>86</v>
      </c>
      <c r="AA55" s="108">
        <v>50</v>
      </c>
      <c r="AB55" s="110">
        <v>0.3</v>
      </c>
      <c r="AC55" s="109">
        <v>980.22998046875</v>
      </c>
      <c r="AD55" s="109">
        <v>64</v>
      </c>
      <c r="AE55" s="110">
        <v>0</v>
      </c>
      <c r="AF55" s="109">
        <v>0.39053970441142699</v>
      </c>
      <c r="AG55" s="109">
        <v>45</v>
      </c>
      <c r="AH55" s="108">
        <v>423466</v>
      </c>
      <c r="AI55" s="108">
        <v>0</v>
      </c>
      <c r="AJ55" s="108">
        <v>0</v>
      </c>
      <c r="AK55" s="108">
        <v>0</v>
      </c>
      <c r="AL55" s="108">
        <v>92416</v>
      </c>
      <c r="AM55" s="108">
        <v>0</v>
      </c>
      <c r="AN55" s="108">
        <v>108</v>
      </c>
      <c r="AO55" s="110">
        <v>12.1</v>
      </c>
      <c r="AP55" s="110">
        <v>3.39</v>
      </c>
      <c r="AQ55" s="110">
        <v>5.7</v>
      </c>
      <c r="AR55" s="109">
        <v>3.8166666666666673</v>
      </c>
      <c r="AS55" s="109">
        <v>-0.43</v>
      </c>
      <c r="AT55" s="108">
        <v>32</v>
      </c>
      <c r="AU55" s="110">
        <v>99.936813354492202</v>
      </c>
      <c r="AV55" s="109">
        <v>94.35</v>
      </c>
      <c r="AW55" s="109">
        <v>48.940433502197301</v>
      </c>
      <c r="AX55" s="109">
        <v>84.3</v>
      </c>
      <c r="AY55" s="108">
        <v>62000</v>
      </c>
      <c r="AZ55" s="110">
        <v>84.688627400000001</v>
      </c>
      <c r="BA55" s="110">
        <v>86.935071100000002</v>
      </c>
      <c r="BB55" s="108">
        <v>11617.4287109375</v>
      </c>
      <c r="BC55" s="108">
        <v>16624858</v>
      </c>
      <c r="BD55" s="108">
        <v>15964890</v>
      </c>
      <c r="BE55" s="108">
        <v>248360</v>
      </c>
      <c r="BF55" s="108"/>
    </row>
    <row r="56" spans="1:58" x14ac:dyDescent="0.25">
      <c r="A56" s="133" t="s">
        <v>95</v>
      </c>
      <c r="B56" s="111" t="s">
        <v>94</v>
      </c>
      <c r="C56" s="108">
        <v>112398.41473684211</v>
      </c>
      <c r="D56" s="108">
        <v>0</v>
      </c>
      <c r="E56" s="108">
        <v>710352.14650000003</v>
      </c>
      <c r="F56" s="108">
        <v>342.27</v>
      </c>
      <c r="G56" s="108">
        <v>0</v>
      </c>
      <c r="H56" s="108">
        <v>0</v>
      </c>
      <c r="I56" s="108">
        <v>0</v>
      </c>
      <c r="J56" s="108">
        <v>0</v>
      </c>
      <c r="K56" s="109">
        <v>0</v>
      </c>
      <c r="L56" s="109">
        <v>0.18181818181818199</v>
      </c>
      <c r="M56" s="109">
        <v>0.747</v>
      </c>
      <c r="N56" s="109">
        <v>0.25900000000000001</v>
      </c>
      <c r="O56" s="108">
        <v>0</v>
      </c>
      <c r="P56" s="108">
        <v>4</v>
      </c>
      <c r="Q56" s="109">
        <v>0.69099999999999995</v>
      </c>
      <c r="R56" s="109">
        <v>1.56572E-2</v>
      </c>
      <c r="S56" s="108">
        <v>171149885</v>
      </c>
      <c r="T56" s="108">
        <v>107.49</v>
      </c>
      <c r="U56" s="108">
        <v>172.04</v>
      </c>
      <c r="V56" s="109">
        <v>0.65</v>
      </c>
      <c r="W56" s="110">
        <v>22.8</v>
      </c>
      <c r="X56" s="110">
        <v>7</v>
      </c>
      <c r="Y56" s="109">
        <v>2.8299999237060498</v>
      </c>
      <c r="Z56" s="108">
        <v>95</v>
      </c>
      <c r="AA56" s="108">
        <v>14</v>
      </c>
      <c r="AB56" s="110">
        <v>0.1</v>
      </c>
      <c r="AC56" s="109">
        <v>495.16506958007801</v>
      </c>
      <c r="AD56" s="109">
        <v>33</v>
      </c>
      <c r="AE56" s="110" t="s">
        <v>443</v>
      </c>
      <c r="AF56" s="109">
        <v>0.56540010028193</v>
      </c>
      <c r="AG56" s="109">
        <v>30.75</v>
      </c>
      <c r="AH56" s="108">
        <v>32572.000000000004</v>
      </c>
      <c r="AI56" s="108">
        <v>0</v>
      </c>
      <c r="AJ56" s="108">
        <v>0</v>
      </c>
      <c r="AK56" s="108">
        <v>81813</v>
      </c>
      <c r="AL56" s="108">
        <v>236260</v>
      </c>
      <c r="AM56" s="108">
        <v>0</v>
      </c>
      <c r="AN56" s="108">
        <v>152</v>
      </c>
      <c r="AO56" s="110">
        <v>4.5</v>
      </c>
      <c r="AP56" s="110">
        <v>7.47</v>
      </c>
      <c r="AQ56" s="110">
        <v>9.8000000000000007</v>
      </c>
      <c r="AR56" s="109">
        <v>3.3166666666666673</v>
      </c>
      <c r="AS56" s="109">
        <v>-0.66</v>
      </c>
      <c r="AT56" s="108">
        <v>32</v>
      </c>
      <c r="AU56" s="110">
        <v>100</v>
      </c>
      <c r="AV56" s="109">
        <v>75.84</v>
      </c>
      <c r="AW56" s="109">
        <v>35.900001525878899</v>
      </c>
      <c r="AX56" s="109">
        <v>113.7</v>
      </c>
      <c r="AY56" s="108">
        <v>83000</v>
      </c>
      <c r="AZ56" s="110">
        <v>94.720670499999997</v>
      </c>
      <c r="BA56" s="110">
        <v>99.4255663</v>
      </c>
      <c r="BB56" s="108">
        <v>11582.59375</v>
      </c>
      <c r="BC56" s="108">
        <v>97553152</v>
      </c>
      <c r="BD56" s="108">
        <v>91379338</v>
      </c>
      <c r="BE56" s="108">
        <v>995450</v>
      </c>
      <c r="BF56" s="108"/>
    </row>
    <row r="57" spans="1:58" x14ac:dyDescent="0.25">
      <c r="A57" s="133" t="s">
        <v>97</v>
      </c>
      <c r="B57" s="111" t="s">
        <v>96</v>
      </c>
      <c r="C57" s="108">
        <v>11831.482105263158</v>
      </c>
      <c r="D57" s="108">
        <v>4977.9768421052631</v>
      </c>
      <c r="E57" s="108">
        <v>7803.7894999999999</v>
      </c>
      <c r="F57" s="108">
        <v>211.93</v>
      </c>
      <c r="G57" s="108">
        <v>36733.846000000005</v>
      </c>
      <c r="H57" s="108">
        <v>865.05150000000003</v>
      </c>
      <c r="I57" s="108">
        <v>990.77400000000011</v>
      </c>
      <c r="J57" s="108">
        <v>33333</v>
      </c>
      <c r="K57" s="109">
        <v>0.152</v>
      </c>
      <c r="L57" s="109">
        <v>3.03030303030303E-2</v>
      </c>
      <c r="M57" s="109">
        <v>0.65800000000000003</v>
      </c>
      <c r="N57" s="109">
        <v>0.53400000000000003</v>
      </c>
      <c r="O57" s="108">
        <v>0</v>
      </c>
      <c r="P57" s="108">
        <v>4</v>
      </c>
      <c r="Q57" s="109">
        <v>0.68</v>
      </c>
      <c r="R57" s="109" t="s">
        <v>443</v>
      </c>
      <c r="S57" s="108">
        <v>6762405</v>
      </c>
      <c r="T57" s="108">
        <v>82.33</v>
      </c>
      <c r="U57" s="108">
        <v>111.01</v>
      </c>
      <c r="V57" s="109">
        <v>0.51</v>
      </c>
      <c r="W57" s="110">
        <v>15</v>
      </c>
      <c r="X57" s="110">
        <v>6.5999999046325701</v>
      </c>
      <c r="Y57" s="109">
        <v>1.5959999561309799</v>
      </c>
      <c r="Z57" s="108">
        <v>90</v>
      </c>
      <c r="AA57" s="108">
        <v>60</v>
      </c>
      <c r="AB57" s="110">
        <v>0.6</v>
      </c>
      <c r="AC57" s="109">
        <v>578.4609375</v>
      </c>
      <c r="AD57" s="109">
        <v>54</v>
      </c>
      <c r="AE57" s="110">
        <v>0</v>
      </c>
      <c r="AF57" s="109">
        <v>0.38439429725146401</v>
      </c>
      <c r="AG57" s="109">
        <v>40</v>
      </c>
      <c r="AH57" s="108">
        <v>0</v>
      </c>
      <c r="AI57" s="108">
        <v>584</v>
      </c>
      <c r="AJ57" s="108">
        <v>0</v>
      </c>
      <c r="AK57" s="108">
        <v>0</v>
      </c>
      <c r="AL57" s="108">
        <v>44</v>
      </c>
      <c r="AM57" s="108">
        <v>0</v>
      </c>
      <c r="AN57" s="108">
        <v>114</v>
      </c>
      <c r="AO57" s="110">
        <v>12.3</v>
      </c>
      <c r="AP57" s="110">
        <v>4.28</v>
      </c>
      <c r="AQ57" s="110">
        <v>3</v>
      </c>
      <c r="AR57" s="109">
        <v>2.9333333333333331</v>
      </c>
      <c r="AS57" s="109">
        <v>-0.28000000000000003</v>
      </c>
      <c r="AT57" s="108">
        <v>33</v>
      </c>
      <c r="AU57" s="110">
        <v>98.618896484375</v>
      </c>
      <c r="AV57" s="109">
        <v>87.65</v>
      </c>
      <c r="AW57" s="109">
        <v>26.915075302123999</v>
      </c>
      <c r="AX57" s="109">
        <v>140.75</v>
      </c>
      <c r="AY57" s="108">
        <v>11000</v>
      </c>
      <c r="AZ57" s="110">
        <v>74.992242500000003</v>
      </c>
      <c r="BA57" s="110">
        <v>93.847496500000005</v>
      </c>
      <c r="BB57" s="108">
        <v>8006.05908203125</v>
      </c>
      <c r="BC57" s="108">
        <v>6377853</v>
      </c>
      <c r="BD57" s="108">
        <v>6108926</v>
      </c>
      <c r="BE57" s="108">
        <v>20720</v>
      </c>
      <c r="BF57" s="108"/>
    </row>
    <row r="58" spans="1:58" x14ac:dyDescent="0.25">
      <c r="A58" s="133" t="s">
        <v>99</v>
      </c>
      <c r="B58" s="111" t="s">
        <v>98</v>
      </c>
      <c r="C58" s="108">
        <v>0</v>
      </c>
      <c r="D58" s="108">
        <v>0</v>
      </c>
      <c r="E58" s="108">
        <v>5450.8605000000007</v>
      </c>
      <c r="F58" s="108">
        <v>0</v>
      </c>
      <c r="G58" s="108">
        <v>0</v>
      </c>
      <c r="H58" s="108">
        <v>0</v>
      </c>
      <c r="I58" s="108">
        <v>0</v>
      </c>
      <c r="J58" s="108">
        <v>0</v>
      </c>
      <c r="K58" s="109">
        <v>0</v>
      </c>
      <c r="L58" s="109">
        <v>0.21212121212121199</v>
      </c>
      <c r="M58" s="109">
        <v>0.30299999999999999</v>
      </c>
      <c r="N58" s="109">
        <v>0.25900000000000001</v>
      </c>
      <c r="O58" s="108">
        <v>0</v>
      </c>
      <c r="P58" s="108">
        <v>0</v>
      </c>
      <c r="Q58" s="109">
        <v>0.59199999999999997</v>
      </c>
      <c r="R58" s="109" t="s">
        <v>443</v>
      </c>
      <c r="S58" s="108">
        <v>0</v>
      </c>
      <c r="T58" s="108">
        <v>5.01</v>
      </c>
      <c r="U58" s="108">
        <v>6.64</v>
      </c>
      <c r="V58" s="109">
        <v>0.09</v>
      </c>
      <c r="W58" s="110">
        <v>90.9</v>
      </c>
      <c r="X58" s="110">
        <v>5.5999999046325701</v>
      </c>
      <c r="Y58" s="109" t="s">
        <v>443</v>
      </c>
      <c r="Z58" s="108">
        <v>30</v>
      </c>
      <c r="AA58" s="108">
        <v>181</v>
      </c>
      <c r="AB58" s="110">
        <v>6.2</v>
      </c>
      <c r="AC58" s="109">
        <v>789.578857421875</v>
      </c>
      <c r="AD58" s="109">
        <v>342</v>
      </c>
      <c r="AE58" s="110">
        <v>69</v>
      </c>
      <c r="AF58" s="109" t="s">
        <v>443</v>
      </c>
      <c r="AG58" s="109" t="s">
        <v>443</v>
      </c>
      <c r="AH58" s="108">
        <v>0</v>
      </c>
      <c r="AI58" s="108">
        <v>0</v>
      </c>
      <c r="AJ58" s="108">
        <v>0</v>
      </c>
      <c r="AK58" s="108">
        <v>0</v>
      </c>
      <c r="AL58" s="108">
        <v>0</v>
      </c>
      <c r="AM58" s="108">
        <v>0</v>
      </c>
      <c r="AN58" s="108">
        <v>126</v>
      </c>
      <c r="AO58" s="110">
        <v>7</v>
      </c>
      <c r="AP58" s="110" t="s">
        <v>443</v>
      </c>
      <c r="AQ58" s="110" t="s">
        <v>443</v>
      </c>
      <c r="AR58" s="109" t="s">
        <v>443</v>
      </c>
      <c r="AS58" s="109">
        <v>-1.41</v>
      </c>
      <c r="AT58" s="108">
        <v>17</v>
      </c>
      <c r="AU58" s="110">
        <v>67.889289855957003</v>
      </c>
      <c r="AV58" s="109">
        <v>95.2</v>
      </c>
      <c r="AW58" s="109">
        <v>21.319999694824201</v>
      </c>
      <c r="AX58" s="109">
        <v>65.900000000000006</v>
      </c>
      <c r="AY58" s="108">
        <v>3200</v>
      </c>
      <c r="AZ58" s="110">
        <v>74.5378872</v>
      </c>
      <c r="BA58" s="110">
        <v>47.868201499999998</v>
      </c>
      <c r="BB58" s="108">
        <v>24816.8671875</v>
      </c>
      <c r="BC58" s="108">
        <v>1267689</v>
      </c>
      <c r="BD58" s="108">
        <v>822589</v>
      </c>
      <c r="BE58" s="108">
        <v>28050</v>
      </c>
      <c r="BF58" s="108"/>
    </row>
    <row r="59" spans="1:58" x14ac:dyDescent="0.25">
      <c r="A59" s="133" t="s">
        <v>101</v>
      </c>
      <c r="B59" s="111" t="s">
        <v>100</v>
      </c>
      <c r="C59" s="108">
        <v>3277.202105263158</v>
      </c>
      <c r="D59" s="108">
        <v>0</v>
      </c>
      <c r="E59" s="108">
        <v>7783.0664999999999</v>
      </c>
      <c r="F59" s="108">
        <v>0</v>
      </c>
      <c r="G59" s="108">
        <v>0</v>
      </c>
      <c r="H59" s="108">
        <v>0</v>
      </c>
      <c r="I59" s="108">
        <v>0</v>
      </c>
      <c r="J59" s="108">
        <v>169696</v>
      </c>
      <c r="K59" s="109">
        <v>9.0999999999999998E-2</v>
      </c>
      <c r="L59" s="109">
        <v>0.54545454545454497</v>
      </c>
      <c r="M59" s="109">
        <v>0.50600000000000001</v>
      </c>
      <c r="N59" s="109">
        <v>0.158</v>
      </c>
      <c r="O59" s="108">
        <v>0</v>
      </c>
      <c r="P59" s="108">
        <v>0</v>
      </c>
      <c r="Q59" s="109">
        <v>0.42</v>
      </c>
      <c r="R59" s="109" t="s">
        <v>443</v>
      </c>
      <c r="S59" s="108">
        <v>20806455</v>
      </c>
      <c r="T59" s="108">
        <v>11.51</v>
      </c>
      <c r="U59" s="108">
        <v>10.210000000000001</v>
      </c>
      <c r="V59" s="109" t="s">
        <v>443</v>
      </c>
      <c r="W59" s="110">
        <v>44.5</v>
      </c>
      <c r="X59" s="110">
        <v>38.799999237060497</v>
      </c>
      <c r="Y59" s="109" t="s">
        <v>443</v>
      </c>
      <c r="Z59" s="108">
        <v>93</v>
      </c>
      <c r="AA59" s="108">
        <v>74</v>
      </c>
      <c r="AB59" s="110">
        <v>0.6</v>
      </c>
      <c r="AC59" s="109">
        <v>56.226722717285199</v>
      </c>
      <c r="AD59" s="109">
        <v>501</v>
      </c>
      <c r="AE59" s="110">
        <v>4</v>
      </c>
      <c r="AF59" s="109" t="s">
        <v>443</v>
      </c>
      <c r="AG59" s="109" t="s">
        <v>443</v>
      </c>
      <c r="AH59" s="108">
        <v>0</v>
      </c>
      <c r="AI59" s="108">
        <v>0</v>
      </c>
      <c r="AJ59" s="108">
        <v>0</v>
      </c>
      <c r="AK59" s="108">
        <v>0</v>
      </c>
      <c r="AL59" s="108">
        <v>2392</v>
      </c>
      <c r="AM59" s="108">
        <v>468</v>
      </c>
      <c r="AN59" s="108">
        <v>99</v>
      </c>
      <c r="AO59" s="110">
        <v>28.8</v>
      </c>
      <c r="AP59" s="110" t="s">
        <v>443</v>
      </c>
      <c r="AQ59" s="110" t="s">
        <v>443</v>
      </c>
      <c r="AR59" s="109" t="s">
        <v>443</v>
      </c>
      <c r="AS59" s="109">
        <v>-1.69</v>
      </c>
      <c r="AT59" s="108">
        <v>20</v>
      </c>
      <c r="AU59" s="110">
        <v>46.680461883544901</v>
      </c>
      <c r="AV59" s="109">
        <v>73.849999999999994</v>
      </c>
      <c r="AW59" s="109">
        <v>1.0837330818176301</v>
      </c>
      <c r="AX59" s="109">
        <v>7.29</v>
      </c>
      <c r="AY59" s="108">
        <v>4700</v>
      </c>
      <c r="AZ59" s="110">
        <v>15.7297057</v>
      </c>
      <c r="BA59" s="110">
        <v>57.780045600000001</v>
      </c>
      <c r="BB59" s="108">
        <v>1411.15759277344</v>
      </c>
      <c r="BC59" s="108">
        <v>5110444</v>
      </c>
      <c r="BD59" s="108">
        <v>5288763</v>
      </c>
      <c r="BE59" s="108">
        <v>101000</v>
      </c>
      <c r="BF59" s="108"/>
    </row>
    <row r="60" spans="1:58" x14ac:dyDescent="0.25">
      <c r="A60" s="133" t="s">
        <v>103</v>
      </c>
      <c r="B60" s="111" t="s">
        <v>102</v>
      </c>
      <c r="C60" s="108">
        <v>0</v>
      </c>
      <c r="D60" s="108">
        <v>0</v>
      </c>
      <c r="E60" s="108">
        <v>5412.49</v>
      </c>
      <c r="F60" s="108">
        <v>0</v>
      </c>
      <c r="G60" s="108">
        <v>0</v>
      </c>
      <c r="H60" s="108">
        <v>0</v>
      </c>
      <c r="I60" s="108">
        <v>0</v>
      </c>
      <c r="J60" s="108">
        <v>0</v>
      </c>
      <c r="K60" s="109">
        <v>0</v>
      </c>
      <c r="L60" s="109">
        <v>0</v>
      </c>
      <c r="M60" s="109">
        <v>7.0000000000000001E-3</v>
      </c>
      <c r="N60" s="109">
        <v>1E-3</v>
      </c>
      <c r="O60" s="108">
        <v>0</v>
      </c>
      <c r="P60" s="108">
        <v>0</v>
      </c>
      <c r="Q60" s="109">
        <v>0.86499999999999999</v>
      </c>
      <c r="R60" s="109" t="s">
        <v>443</v>
      </c>
      <c r="S60" s="108">
        <v>23229</v>
      </c>
      <c r="T60" s="108">
        <v>0</v>
      </c>
      <c r="U60" s="108">
        <v>0</v>
      </c>
      <c r="V60" s="109" t="s">
        <v>443</v>
      </c>
      <c r="W60" s="110">
        <v>2.9</v>
      </c>
      <c r="X60" s="110" t="s">
        <v>443</v>
      </c>
      <c r="Y60" s="109">
        <v>3.2420001029968302</v>
      </c>
      <c r="Z60" s="108">
        <v>93</v>
      </c>
      <c r="AA60" s="108">
        <v>16</v>
      </c>
      <c r="AB60" s="110">
        <v>1.3</v>
      </c>
      <c r="AC60" s="109">
        <v>1886.81433105469</v>
      </c>
      <c r="AD60" s="109">
        <v>9</v>
      </c>
      <c r="AE60" s="110" t="s">
        <v>443</v>
      </c>
      <c r="AF60" s="109">
        <v>0.13086458675219301</v>
      </c>
      <c r="AG60" s="109">
        <v>33.150001525878899</v>
      </c>
      <c r="AH60" s="108">
        <v>0</v>
      </c>
      <c r="AI60" s="108">
        <v>0</v>
      </c>
      <c r="AJ60" s="108">
        <v>0</v>
      </c>
      <c r="AK60" s="108">
        <v>0</v>
      </c>
      <c r="AL60" s="108">
        <v>411</v>
      </c>
      <c r="AM60" s="108">
        <v>0</v>
      </c>
      <c r="AN60" s="108">
        <v>129</v>
      </c>
      <c r="AO60" s="110">
        <v>2.4</v>
      </c>
      <c r="AP60" s="110">
        <v>2.76</v>
      </c>
      <c r="AQ60" s="110">
        <v>7.4</v>
      </c>
      <c r="AR60" s="109" t="s">
        <v>443</v>
      </c>
      <c r="AS60" s="109">
        <v>1.1200000000000001</v>
      </c>
      <c r="AT60" s="108">
        <v>71</v>
      </c>
      <c r="AU60" s="110">
        <v>100</v>
      </c>
      <c r="AV60" s="109">
        <v>99.82</v>
      </c>
      <c r="AW60" s="109">
        <v>88.406600952148395</v>
      </c>
      <c r="AX60" s="109">
        <v>148.68</v>
      </c>
      <c r="AY60" s="108">
        <v>53000</v>
      </c>
      <c r="AZ60" s="110">
        <v>97.232365799999997</v>
      </c>
      <c r="BA60" s="110">
        <v>99.641001200000005</v>
      </c>
      <c r="BB60" s="108">
        <v>31637.677734375</v>
      </c>
      <c r="BC60" s="108">
        <v>1315480</v>
      </c>
      <c r="BD60" s="108">
        <v>1258179</v>
      </c>
      <c r="BE60" s="108">
        <v>42390</v>
      </c>
      <c r="BF60" s="108"/>
    </row>
    <row r="61" spans="1:58" x14ac:dyDescent="0.25">
      <c r="A61" s="133" t="s">
        <v>105</v>
      </c>
      <c r="B61" s="111" t="s">
        <v>104</v>
      </c>
      <c r="C61" s="108">
        <v>89829.43578947369</v>
      </c>
      <c r="D61" s="108">
        <v>0</v>
      </c>
      <c r="E61" s="108">
        <v>184395.02049999998</v>
      </c>
      <c r="F61" s="108">
        <v>0</v>
      </c>
      <c r="G61" s="108">
        <v>0</v>
      </c>
      <c r="H61" s="108">
        <v>0</v>
      </c>
      <c r="I61" s="108">
        <v>0</v>
      </c>
      <c r="J61" s="108">
        <v>1914905</v>
      </c>
      <c r="K61" s="109">
        <v>0.36399999999999999</v>
      </c>
      <c r="L61" s="109">
        <v>6.0606060606060601E-2</v>
      </c>
      <c r="M61" s="109">
        <v>0.97099999999999997</v>
      </c>
      <c r="N61" s="109">
        <v>0.91800000000000004</v>
      </c>
      <c r="O61" s="108">
        <v>0</v>
      </c>
      <c r="P61" s="108">
        <v>5</v>
      </c>
      <c r="Q61" s="109">
        <v>0.44800000000000001</v>
      </c>
      <c r="R61" s="109">
        <v>0.53713129999999998</v>
      </c>
      <c r="S61" s="108">
        <v>2690676957</v>
      </c>
      <c r="T61" s="108">
        <v>1854.35</v>
      </c>
      <c r="U61" s="108">
        <v>2050.88</v>
      </c>
      <c r="V61" s="109">
        <v>5.65</v>
      </c>
      <c r="W61" s="110">
        <v>58.4</v>
      </c>
      <c r="X61" s="110">
        <v>23.600000381469702</v>
      </c>
      <c r="Y61" s="109">
        <v>2.19999998807907E-2</v>
      </c>
      <c r="Z61" s="108">
        <v>70</v>
      </c>
      <c r="AA61" s="108">
        <v>177</v>
      </c>
      <c r="AB61" s="110">
        <v>1.1000000000000001</v>
      </c>
      <c r="AC61" s="109">
        <v>65.601943969726605</v>
      </c>
      <c r="AD61" s="109">
        <v>353</v>
      </c>
      <c r="AE61" s="110">
        <v>48</v>
      </c>
      <c r="AF61" s="109">
        <v>0.49862666375901499</v>
      </c>
      <c r="AG61" s="109">
        <v>33.169998168945298</v>
      </c>
      <c r="AH61" s="108">
        <v>493080</v>
      </c>
      <c r="AI61" s="108">
        <v>0</v>
      </c>
      <c r="AJ61" s="108">
        <v>17</v>
      </c>
      <c r="AK61" s="108">
        <v>1220193</v>
      </c>
      <c r="AL61" s="108">
        <v>917377</v>
      </c>
      <c r="AM61" s="108">
        <v>3</v>
      </c>
      <c r="AN61" s="108">
        <v>99</v>
      </c>
      <c r="AO61" s="110">
        <v>28.8</v>
      </c>
      <c r="AP61" s="110">
        <v>6.25</v>
      </c>
      <c r="AQ61" s="110">
        <v>9</v>
      </c>
      <c r="AR61" s="109">
        <v>3.85</v>
      </c>
      <c r="AS61" s="109">
        <v>-0.64</v>
      </c>
      <c r="AT61" s="108">
        <v>35</v>
      </c>
      <c r="AU61" s="110">
        <v>42.900001525878899</v>
      </c>
      <c r="AV61" s="109">
        <v>49.03</v>
      </c>
      <c r="AW61" s="109">
        <v>11.6000003814697</v>
      </c>
      <c r="AX61" s="109">
        <v>50.51</v>
      </c>
      <c r="AY61" s="108">
        <v>84000</v>
      </c>
      <c r="AZ61" s="110">
        <v>28.021381600000002</v>
      </c>
      <c r="BA61" s="110">
        <v>57.297217099999997</v>
      </c>
      <c r="BB61" s="108">
        <v>1899.20812988281</v>
      </c>
      <c r="BC61" s="108">
        <v>104957440</v>
      </c>
      <c r="BD61" s="108">
        <v>98880804</v>
      </c>
      <c r="BE61" s="108">
        <v>1000000</v>
      </c>
      <c r="BF61" s="108"/>
    </row>
    <row r="62" spans="1:58" x14ac:dyDescent="0.25">
      <c r="A62" s="133" t="s">
        <v>107</v>
      </c>
      <c r="B62" s="111" t="s">
        <v>106</v>
      </c>
      <c r="C62" s="108">
        <v>951.02736842105264</v>
      </c>
      <c r="D62" s="108">
        <v>0</v>
      </c>
      <c r="E62" s="108" t="s">
        <v>443</v>
      </c>
      <c r="F62" s="108">
        <v>38.863999999999997</v>
      </c>
      <c r="G62" s="108">
        <v>11440.004000000001</v>
      </c>
      <c r="H62" s="108">
        <v>448.69749999999999</v>
      </c>
      <c r="I62" s="108">
        <v>0</v>
      </c>
      <c r="J62" s="108">
        <v>10013</v>
      </c>
      <c r="K62" s="109">
        <v>6.0999999999999999E-2</v>
      </c>
      <c r="L62" s="109">
        <v>3.03030303030303E-2</v>
      </c>
      <c r="M62" s="109">
        <v>1.4E-2</v>
      </c>
      <c r="N62" s="109">
        <v>6.0000000000000001E-3</v>
      </c>
      <c r="O62" s="108">
        <v>0</v>
      </c>
      <c r="P62" s="108">
        <v>0</v>
      </c>
      <c r="Q62" s="109">
        <v>0.73599999999999999</v>
      </c>
      <c r="R62" s="109" t="s">
        <v>443</v>
      </c>
      <c r="S62" s="108">
        <v>45631886</v>
      </c>
      <c r="T62" s="108">
        <v>66.819999999999993</v>
      </c>
      <c r="U62" s="108">
        <v>85.63</v>
      </c>
      <c r="V62" s="109">
        <v>2.42</v>
      </c>
      <c r="W62" s="110">
        <v>22</v>
      </c>
      <c r="X62" s="110" t="s">
        <v>443</v>
      </c>
      <c r="Y62" s="109">
        <v>0.42599999904632602</v>
      </c>
      <c r="Z62" s="108">
        <v>94</v>
      </c>
      <c r="AA62" s="108">
        <v>59</v>
      </c>
      <c r="AB62" s="110">
        <v>0.1</v>
      </c>
      <c r="AC62" s="109">
        <v>331.35763549804699</v>
      </c>
      <c r="AD62" s="109">
        <v>30</v>
      </c>
      <c r="AE62" s="110" t="s">
        <v>443</v>
      </c>
      <c r="AF62" s="109">
        <v>0.35801132922360401</v>
      </c>
      <c r="AG62" s="109">
        <v>42.779998779296903</v>
      </c>
      <c r="AH62" s="108">
        <v>355000</v>
      </c>
      <c r="AI62" s="108">
        <v>0</v>
      </c>
      <c r="AJ62" s="108">
        <v>89950</v>
      </c>
      <c r="AK62" s="108">
        <v>0</v>
      </c>
      <c r="AL62" s="108">
        <v>11</v>
      </c>
      <c r="AM62" s="108">
        <v>0</v>
      </c>
      <c r="AN62" s="108">
        <v>123</v>
      </c>
      <c r="AO62" s="110">
        <v>4.5999999999999996</v>
      </c>
      <c r="AP62" s="110">
        <v>5.13</v>
      </c>
      <c r="AQ62" s="110">
        <v>8.3000000000000007</v>
      </c>
      <c r="AR62" s="109">
        <v>4.95</v>
      </c>
      <c r="AS62" s="109">
        <v>-0.26</v>
      </c>
      <c r="AT62" s="108" t="s">
        <v>443</v>
      </c>
      <c r="AU62" s="110">
        <v>98.646049499511705</v>
      </c>
      <c r="AV62" s="109" t="s">
        <v>443</v>
      </c>
      <c r="AW62" s="109">
        <v>46.328727722167997</v>
      </c>
      <c r="AX62" s="109">
        <v>103.3</v>
      </c>
      <c r="AY62" s="108">
        <v>3400</v>
      </c>
      <c r="AZ62" s="110">
        <v>91.120577699999998</v>
      </c>
      <c r="BA62" s="110">
        <v>95.691067899999993</v>
      </c>
      <c r="BB62" s="108">
        <v>9554.6025390625</v>
      </c>
      <c r="BC62" s="108">
        <v>905502</v>
      </c>
      <c r="BD62" s="108">
        <v>805792</v>
      </c>
      <c r="BE62" s="108">
        <v>18270</v>
      </c>
      <c r="BF62" s="108"/>
    </row>
    <row r="63" spans="1:58" x14ac:dyDescent="0.25">
      <c r="A63" s="133" t="s">
        <v>109</v>
      </c>
      <c r="B63" s="111" t="s">
        <v>108</v>
      </c>
      <c r="C63" s="108">
        <v>0</v>
      </c>
      <c r="D63" s="108">
        <v>0</v>
      </c>
      <c r="E63" s="108" t="s">
        <v>443</v>
      </c>
      <c r="F63" s="108">
        <v>0</v>
      </c>
      <c r="G63" s="108">
        <v>0</v>
      </c>
      <c r="H63" s="108">
        <v>0</v>
      </c>
      <c r="I63" s="108">
        <v>0</v>
      </c>
      <c r="J63" s="108">
        <v>0</v>
      </c>
      <c r="K63" s="109">
        <v>0</v>
      </c>
      <c r="L63" s="109">
        <v>0</v>
      </c>
      <c r="M63" s="109">
        <v>3.0000000000000001E-3</v>
      </c>
      <c r="N63" s="109">
        <v>5.0000000000000001E-3</v>
      </c>
      <c r="O63" s="108">
        <v>0</v>
      </c>
      <c r="P63" s="108">
        <v>0</v>
      </c>
      <c r="Q63" s="109">
        <v>0.89500000000000002</v>
      </c>
      <c r="R63" s="109" t="s">
        <v>443</v>
      </c>
      <c r="S63" s="108">
        <v>0</v>
      </c>
      <c r="T63" s="108">
        <v>0</v>
      </c>
      <c r="U63" s="108">
        <v>0</v>
      </c>
      <c r="V63" s="109" t="s">
        <v>443</v>
      </c>
      <c r="W63" s="110">
        <v>2.2999999999999998</v>
      </c>
      <c r="X63" s="110" t="s">
        <v>443</v>
      </c>
      <c r="Y63" s="109">
        <v>2.9049999713897701</v>
      </c>
      <c r="Z63" s="108">
        <v>94</v>
      </c>
      <c r="AA63" s="108">
        <v>4.7</v>
      </c>
      <c r="AB63" s="110" t="s">
        <v>443</v>
      </c>
      <c r="AC63" s="109">
        <v>3996.43676757813</v>
      </c>
      <c r="AD63" s="109">
        <v>3</v>
      </c>
      <c r="AE63" s="110" t="s">
        <v>443</v>
      </c>
      <c r="AF63" s="109">
        <v>5.6446134054791999E-2</v>
      </c>
      <c r="AG63" s="109">
        <v>27.120000839233398</v>
      </c>
      <c r="AH63" s="108">
        <v>0</v>
      </c>
      <c r="AI63" s="108">
        <v>0</v>
      </c>
      <c r="AJ63" s="108">
        <v>0</v>
      </c>
      <c r="AK63" s="108">
        <v>0</v>
      </c>
      <c r="AL63" s="108">
        <v>20805</v>
      </c>
      <c r="AM63" s="108">
        <v>0</v>
      </c>
      <c r="AN63" s="108">
        <v>134</v>
      </c>
      <c r="AO63" s="110">
        <v>2.4</v>
      </c>
      <c r="AP63" s="110">
        <v>1.6</v>
      </c>
      <c r="AQ63" s="110">
        <v>6.2</v>
      </c>
      <c r="AR63" s="109">
        <v>4.1166666666666663</v>
      </c>
      <c r="AS63" s="109">
        <v>1.85</v>
      </c>
      <c r="AT63" s="108">
        <v>85</v>
      </c>
      <c r="AU63" s="110">
        <v>100</v>
      </c>
      <c r="AV63" s="109" t="s">
        <v>443</v>
      </c>
      <c r="AW63" s="109">
        <v>92.651298522949205</v>
      </c>
      <c r="AX63" s="109">
        <v>134.47999999999999</v>
      </c>
      <c r="AY63" s="108">
        <v>260000</v>
      </c>
      <c r="AZ63" s="110">
        <v>97.6456582</v>
      </c>
      <c r="BA63" s="110">
        <v>100</v>
      </c>
      <c r="BB63" s="108">
        <v>45191.59375</v>
      </c>
      <c r="BC63" s="108">
        <v>5511303</v>
      </c>
      <c r="BD63" s="108">
        <v>5409271</v>
      </c>
      <c r="BE63" s="108">
        <v>303890</v>
      </c>
      <c r="BF63" s="108"/>
    </row>
    <row r="64" spans="1:58" x14ac:dyDescent="0.25">
      <c r="A64" s="133" t="s">
        <v>111</v>
      </c>
      <c r="B64" s="111" t="s">
        <v>110</v>
      </c>
      <c r="C64" s="108">
        <v>10747.25894736842</v>
      </c>
      <c r="D64" s="108">
        <v>0</v>
      </c>
      <c r="E64" s="108">
        <v>258244.52550000005</v>
      </c>
      <c r="F64" s="108">
        <v>46.634</v>
      </c>
      <c r="G64" s="108">
        <v>0</v>
      </c>
      <c r="H64" s="108">
        <v>0</v>
      </c>
      <c r="I64" s="108">
        <v>0</v>
      </c>
      <c r="J64" s="108">
        <v>0</v>
      </c>
      <c r="K64" s="109">
        <v>9.0999999999999998E-2</v>
      </c>
      <c r="L64" s="109">
        <v>9.0909090909090898E-2</v>
      </c>
      <c r="M64" s="109">
        <v>4.2000000000000003E-2</v>
      </c>
      <c r="N64" s="109">
        <v>8.1000000000000003E-2</v>
      </c>
      <c r="O64" s="108">
        <v>0</v>
      </c>
      <c r="P64" s="108">
        <v>0</v>
      </c>
      <c r="Q64" s="109">
        <v>0.89700000000000002</v>
      </c>
      <c r="R64" s="109" t="s">
        <v>443</v>
      </c>
      <c r="S64" s="108">
        <v>-512552</v>
      </c>
      <c r="T64" s="108">
        <v>0</v>
      </c>
      <c r="U64" s="108">
        <v>0</v>
      </c>
      <c r="V64" s="109" t="s">
        <v>443</v>
      </c>
      <c r="W64" s="110">
        <v>3.9</v>
      </c>
      <c r="X64" s="110" t="s">
        <v>443</v>
      </c>
      <c r="Y64" s="109">
        <v>3.2379999160766602</v>
      </c>
      <c r="Z64" s="108">
        <v>90</v>
      </c>
      <c r="AA64" s="108">
        <v>7.7</v>
      </c>
      <c r="AB64" s="110">
        <v>0.4</v>
      </c>
      <c r="AC64" s="109">
        <v>4542.30712890625</v>
      </c>
      <c r="AD64" s="109">
        <v>8</v>
      </c>
      <c r="AE64" s="110" t="s">
        <v>443</v>
      </c>
      <c r="AF64" s="109">
        <v>0.10210938326897601</v>
      </c>
      <c r="AG64" s="109">
        <v>33.099998474121101</v>
      </c>
      <c r="AH64" s="108">
        <v>24</v>
      </c>
      <c r="AI64" s="108">
        <v>12183</v>
      </c>
      <c r="AJ64" s="108">
        <v>2780</v>
      </c>
      <c r="AK64" s="108">
        <v>0</v>
      </c>
      <c r="AL64" s="108">
        <v>337177</v>
      </c>
      <c r="AM64" s="108">
        <v>0</v>
      </c>
      <c r="AN64" s="108">
        <v>141</v>
      </c>
      <c r="AO64" s="110">
        <v>2.4</v>
      </c>
      <c r="AP64" s="110">
        <v>1.7</v>
      </c>
      <c r="AQ64" s="110">
        <v>4.8</v>
      </c>
      <c r="AR64" s="109">
        <v>3.833333333333333</v>
      </c>
      <c r="AS64" s="109">
        <v>1.41</v>
      </c>
      <c r="AT64" s="108">
        <v>70</v>
      </c>
      <c r="AU64" s="110">
        <v>100</v>
      </c>
      <c r="AV64" s="109" t="s">
        <v>443</v>
      </c>
      <c r="AW64" s="109">
        <v>84.694503784179702</v>
      </c>
      <c r="AX64" s="109">
        <v>103.45</v>
      </c>
      <c r="AY64" s="108">
        <v>1400000</v>
      </c>
      <c r="AZ64" s="110">
        <v>98.652003699999995</v>
      </c>
      <c r="BA64" s="110">
        <v>100</v>
      </c>
      <c r="BB64" s="108">
        <v>42778.9296875</v>
      </c>
      <c r="BC64" s="108">
        <v>67118648</v>
      </c>
      <c r="BD64" s="108">
        <v>63410769</v>
      </c>
      <c r="BE64" s="108">
        <v>547660</v>
      </c>
      <c r="BF64" s="108"/>
    </row>
    <row r="65" spans="1:58" x14ac:dyDescent="0.25">
      <c r="A65" s="133" t="s">
        <v>113</v>
      </c>
      <c r="B65" s="111" t="s">
        <v>112</v>
      </c>
      <c r="C65" s="108">
        <v>569.8610526315789</v>
      </c>
      <c r="D65" s="108">
        <v>0</v>
      </c>
      <c r="E65" s="108">
        <v>11516.0995</v>
      </c>
      <c r="F65" s="108">
        <v>0</v>
      </c>
      <c r="G65" s="108">
        <v>0</v>
      </c>
      <c r="H65" s="108">
        <v>0</v>
      </c>
      <c r="I65" s="108">
        <v>0</v>
      </c>
      <c r="J65" s="108">
        <v>0</v>
      </c>
      <c r="K65" s="109">
        <v>0</v>
      </c>
      <c r="L65" s="109">
        <v>9.0909090909090898E-2</v>
      </c>
      <c r="M65" s="109">
        <v>0.88900000000000001</v>
      </c>
      <c r="N65" s="109">
        <v>0.20100000000000001</v>
      </c>
      <c r="O65" s="108">
        <v>0</v>
      </c>
      <c r="P65" s="108">
        <v>0</v>
      </c>
      <c r="Q65" s="109">
        <v>0.69699999999999995</v>
      </c>
      <c r="R65" s="109">
        <v>7.2532899999999997E-2</v>
      </c>
      <c r="S65" s="108">
        <v>0</v>
      </c>
      <c r="T65" s="108">
        <v>83.92</v>
      </c>
      <c r="U65" s="108">
        <v>24.58</v>
      </c>
      <c r="V65" s="109">
        <v>0.32</v>
      </c>
      <c r="W65" s="110">
        <v>47.4</v>
      </c>
      <c r="X65" s="110">
        <v>6.5</v>
      </c>
      <c r="Y65" s="109">
        <v>0.40599998831749001</v>
      </c>
      <c r="Z65" s="108">
        <v>64</v>
      </c>
      <c r="AA65" s="108">
        <v>485</v>
      </c>
      <c r="AB65" s="110">
        <v>3.6</v>
      </c>
      <c r="AC65" s="109">
        <v>480.85147094726602</v>
      </c>
      <c r="AD65" s="109">
        <v>291</v>
      </c>
      <c r="AE65" s="110">
        <v>67</v>
      </c>
      <c r="AF65" s="109">
        <v>0.54195481025749903</v>
      </c>
      <c r="AG65" s="109">
        <v>42.180000305175803</v>
      </c>
      <c r="AH65" s="108">
        <v>0</v>
      </c>
      <c r="AI65" s="108">
        <v>0</v>
      </c>
      <c r="AJ65" s="108">
        <v>0</v>
      </c>
      <c r="AK65" s="108">
        <v>0</v>
      </c>
      <c r="AL65" s="108">
        <v>841</v>
      </c>
      <c r="AM65" s="108">
        <v>3</v>
      </c>
      <c r="AN65" s="108">
        <v>126</v>
      </c>
      <c r="AO65" s="110">
        <v>7</v>
      </c>
      <c r="AP65" s="110">
        <v>5.22</v>
      </c>
      <c r="AQ65" s="110">
        <v>21</v>
      </c>
      <c r="AR65" s="109">
        <v>2.3166666666666669</v>
      </c>
      <c r="AS65" s="109">
        <v>-0.79</v>
      </c>
      <c r="AT65" s="108">
        <v>32</v>
      </c>
      <c r="AU65" s="110">
        <v>91.395500183105497</v>
      </c>
      <c r="AV65" s="109">
        <v>83.24</v>
      </c>
      <c r="AW65" s="109">
        <v>23.5</v>
      </c>
      <c r="AX65" s="109">
        <v>144.16999999999999</v>
      </c>
      <c r="AY65" s="108">
        <v>4500</v>
      </c>
      <c r="AZ65" s="110">
        <v>41.858578000000001</v>
      </c>
      <c r="BA65" s="110">
        <v>93.246170199999995</v>
      </c>
      <c r="BB65" s="108">
        <v>18183.123046875</v>
      </c>
      <c r="BC65" s="108">
        <v>2025137</v>
      </c>
      <c r="BD65" s="108">
        <v>1744663</v>
      </c>
      <c r="BE65" s="108">
        <v>257670</v>
      </c>
      <c r="BF65" s="108"/>
    </row>
    <row r="66" spans="1:58" x14ac:dyDescent="0.25">
      <c r="A66" s="133" t="s">
        <v>115</v>
      </c>
      <c r="B66" s="111" t="s">
        <v>114</v>
      </c>
      <c r="C66" s="108">
        <v>0</v>
      </c>
      <c r="D66" s="108">
        <v>0</v>
      </c>
      <c r="E66" s="108">
        <v>6712.9815000000008</v>
      </c>
      <c r="F66" s="108">
        <v>0.51600000000000001</v>
      </c>
      <c r="G66" s="108">
        <v>0</v>
      </c>
      <c r="H66" s="108">
        <v>0</v>
      </c>
      <c r="I66" s="108">
        <v>0</v>
      </c>
      <c r="J66" s="108">
        <v>14881</v>
      </c>
      <c r="K66" s="109">
        <v>9.0999999999999998E-2</v>
      </c>
      <c r="L66" s="109">
        <v>6.0606060606060601E-2</v>
      </c>
      <c r="M66" s="109">
        <v>0.107</v>
      </c>
      <c r="N66" s="109">
        <v>0.124</v>
      </c>
      <c r="O66" s="108">
        <v>0</v>
      </c>
      <c r="P66" s="108">
        <v>0</v>
      </c>
      <c r="Q66" s="109">
        <v>0.45200000000000001</v>
      </c>
      <c r="R66" s="109">
        <v>0.28910259999999999</v>
      </c>
      <c r="S66" s="108">
        <v>3250118</v>
      </c>
      <c r="T66" s="108">
        <v>23.23</v>
      </c>
      <c r="U66" s="108">
        <v>21.57</v>
      </c>
      <c r="V66" s="109">
        <v>9.7799999999999994</v>
      </c>
      <c r="W66" s="110">
        <v>65.3</v>
      </c>
      <c r="X66" s="110">
        <v>16.399999618530298</v>
      </c>
      <c r="Y66" s="109">
        <v>3.7999998778104803E-2</v>
      </c>
      <c r="Z66" s="108">
        <v>97</v>
      </c>
      <c r="AA66" s="108">
        <v>174</v>
      </c>
      <c r="AB66" s="110">
        <v>1.7</v>
      </c>
      <c r="AC66" s="109">
        <v>114.07472229003901</v>
      </c>
      <c r="AD66" s="109">
        <v>706</v>
      </c>
      <c r="AE66" s="110">
        <v>84</v>
      </c>
      <c r="AF66" s="109">
        <v>0.64068563005290602</v>
      </c>
      <c r="AG66" s="109" t="s">
        <v>443</v>
      </c>
      <c r="AH66" s="108">
        <v>0</v>
      </c>
      <c r="AI66" s="108">
        <v>0</v>
      </c>
      <c r="AJ66" s="108">
        <v>0</v>
      </c>
      <c r="AK66" s="108">
        <v>0</v>
      </c>
      <c r="AL66" s="108">
        <v>8039</v>
      </c>
      <c r="AM66" s="108">
        <v>38</v>
      </c>
      <c r="AN66" s="108">
        <v>118</v>
      </c>
      <c r="AO66" s="110">
        <v>10.9</v>
      </c>
      <c r="AP66" s="110">
        <v>7.25</v>
      </c>
      <c r="AQ66" s="110">
        <v>2.7</v>
      </c>
      <c r="AR66" s="109">
        <v>3.8166666666666673</v>
      </c>
      <c r="AS66" s="109">
        <v>-0.84</v>
      </c>
      <c r="AT66" s="108">
        <v>30</v>
      </c>
      <c r="AU66" s="110">
        <v>47.757087707519503</v>
      </c>
      <c r="AV66" s="109">
        <v>55.57</v>
      </c>
      <c r="AW66" s="109">
        <v>17.119819641113299</v>
      </c>
      <c r="AX66" s="109">
        <v>139.63</v>
      </c>
      <c r="AY66" s="108">
        <v>4200</v>
      </c>
      <c r="AZ66" s="110">
        <v>58.875447299999998</v>
      </c>
      <c r="BA66" s="110">
        <v>90.247253799999996</v>
      </c>
      <c r="BB66" s="108">
        <v>1714.59313964844</v>
      </c>
      <c r="BC66" s="108">
        <v>2100568</v>
      </c>
      <c r="BD66" s="108">
        <v>1999309</v>
      </c>
      <c r="BE66" s="108">
        <v>10120</v>
      </c>
      <c r="BF66" s="108"/>
    </row>
    <row r="67" spans="1:58" x14ac:dyDescent="0.25">
      <c r="A67" s="133" t="s">
        <v>117</v>
      </c>
      <c r="B67" s="111" t="s">
        <v>116</v>
      </c>
      <c r="C67" s="108">
        <v>8051.669473684211</v>
      </c>
      <c r="D67" s="108">
        <v>1491.0694736842106</v>
      </c>
      <c r="E67" s="108">
        <v>24905.304</v>
      </c>
      <c r="F67" s="108">
        <v>0</v>
      </c>
      <c r="G67" s="108">
        <v>0</v>
      </c>
      <c r="H67" s="108">
        <v>0</v>
      </c>
      <c r="I67" s="108">
        <v>0</v>
      </c>
      <c r="J67" s="108">
        <v>21090</v>
      </c>
      <c r="K67" s="109">
        <v>0.03</v>
      </c>
      <c r="L67" s="109">
        <v>0.21212121212121199</v>
      </c>
      <c r="M67" s="109">
        <v>0.216</v>
      </c>
      <c r="N67" s="109">
        <v>8.2000000000000003E-2</v>
      </c>
      <c r="O67" s="108">
        <v>0</v>
      </c>
      <c r="P67" s="108">
        <v>0</v>
      </c>
      <c r="Q67" s="109">
        <v>0.76900000000000002</v>
      </c>
      <c r="R67" s="109">
        <v>8.2771000000000008E-3</v>
      </c>
      <c r="S67" s="108">
        <v>2201757</v>
      </c>
      <c r="T67" s="108">
        <v>204.06</v>
      </c>
      <c r="U67" s="108">
        <v>176.72</v>
      </c>
      <c r="V67" s="109">
        <v>3.39</v>
      </c>
      <c r="W67" s="110">
        <v>10.7</v>
      </c>
      <c r="X67" s="110">
        <v>1.1000000238418599</v>
      </c>
      <c r="Y67" s="109">
        <v>4.2719998359680202</v>
      </c>
      <c r="Z67" s="108">
        <v>93</v>
      </c>
      <c r="AA67" s="108">
        <v>92</v>
      </c>
      <c r="AB67" s="110">
        <v>0.5</v>
      </c>
      <c r="AC67" s="109">
        <v>717.71624755859398</v>
      </c>
      <c r="AD67" s="109">
        <v>36</v>
      </c>
      <c r="AE67" s="110">
        <v>0</v>
      </c>
      <c r="AF67" s="109">
        <v>0.36077963702690002</v>
      </c>
      <c r="AG67" s="109">
        <v>36.5</v>
      </c>
      <c r="AH67" s="108">
        <v>0</v>
      </c>
      <c r="AI67" s="108">
        <v>0</v>
      </c>
      <c r="AJ67" s="108">
        <v>0</v>
      </c>
      <c r="AK67" s="108">
        <v>288765</v>
      </c>
      <c r="AL67" s="108">
        <v>2091</v>
      </c>
      <c r="AM67" s="108">
        <v>0</v>
      </c>
      <c r="AN67" s="108">
        <v>118</v>
      </c>
      <c r="AO67" s="110">
        <v>7</v>
      </c>
      <c r="AP67" s="110" t="s">
        <v>443</v>
      </c>
      <c r="AQ67" s="110" t="s">
        <v>443</v>
      </c>
      <c r="AR67" s="109">
        <v>3.1333333333333333</v>
      </c>
      <c r="AS67" s="109">
        <v>0.51</v>
      </c>
      <c r="AT67" s="108">
        <v>56</v>
      </c>
      <c r="AU67" s="110">
        <v>100</v>
      </c>
      <c r="AV67" s="109">
        <v>99.76</v>
      </c>
      <c r="AW67" s="109">
        <v>45.158374786377003</v>
      </c>
      <c r="AX67" s="109">
        <v>129.09</v>
      </c>
      <c r="AY67" s="108">
        <v>57000</v>
      </c>
      <c r="AZ67" s="110">
        <v>86.256185299999999</v>
      </c>
      <c r="BA67" s="110">
        <v>100</v>
      </c>
      <c r="BB67" s="108">
        <v>10698.6806640625</v>
      </c>
      <c r="BC67" s="108">
        <v>3717100</v>
      </c>
      <c r="BD67" s="108">
        <v>3970569</v>
      </c>
      <c r="BE67" s="108">
        <v>69490</v>
      </c>
      <c r="BF67" s="108"/>
    </row>
    <row r="68" spans="1:58" x14ac:dyDescent="0.25">
      <c r="A68" s="133" t="s">
        <v>119</v>
      </c>
      <c r="B68" s="111" t="s">
        <v>118</v>
      </c>
      <c r="C68" s="108">
        <v>8385.6315789473683</v>
      </c>
      <c r="D68" s="108">
        <v>0</v>
      </c>
      <c r="E68" s="108">
        <v>219206.15150000001</v>
      </c>
      <c r="F68" s="108">
        <v>0</v>
      </c>
      <c r="G68" s="108">
        <v>0</v>
      </c>
      <c r="H68" s="108">
        <v>0</v>
      </c>
      <c r="I68" s="108">
        <v>0</v>
      </c>
      <c r="J68" s="108">
        <v>0</v>
      </c>
      <c r="K68" s="109">
        <v>0</v>
      </c>
      <c r="L68" s="109">
        <v>3.03030303030303E-2</v>
      </c>
      <c r="M68" s="109">
        <v>3.5999999999999997E-2</v>
      </c>
      <c r="N68" s="109">
        <v>0.04</v>
      </c>
      <c r="O68" s="108">
        <v>0</v>
      </c>
      <c r="P68" s="108">
        <v>0</v>
      </c>
      <c r="Q68" s="109">
        <v>0.92600000000000005</v>
      </c>
      <c r="R68" s="109" t="s">
        <v>443</v>
      </c>
      <c r="S68" s="108">
        <v>2764395</v>
      </c>
      <c r="T68" s="108">
        <v>0</v>
      </c>
      <c r="U68" s="108">
        <v>0</v>
      </c>
      <c r="V68" s="109" t="s">
        <v>443</v>
      </c>
      <c r="W68" s="110">
        <v>3.8</v>
      </c>
      <c r="X68" s="110" t="s">
        <v>443</v>
      </c>
      <c r="Y68" s="109">
        <v>3.8889999389648402</v>
      </c>
      <c r="Z68" s="108">
        <v>97</v>
      </c>
      <c r="AA68" s="108">
        <v>8.1</v>
      </c>
      <c r="AB68" s="110" t="s">
        <v>443</v>
      </c>
      <c r="AC68" s="109">
        <v>5356.81103515625</v>
      </c>
      <c r="AD68" s="109">
        <v>6</v>
      </c>
      <c r="AE68" s="110" t="s">
        <v>443</v>
      </c>
      <c r="AF68" s="109">
        <v>6.6459848010946301E-2</v>
      </c>
      <c r="AG68" s="109">
        <v>30.129999160766602</v>
      </c>
      <c r="AH68" s="108">
        <v>0</v>
      </c>
      <c r="AI68" s="108">
        <v>600</v>
      </c>
      <c r="AJ68" s="108">
        <v>36</v>
      </c>
      <c r="AK68" s="108">
        <v>0</v>
      </c>
      <c r="AL68" s="108">
        <v>970365</v>
      </c>
      <c r="AM68" s="108">
        <v>0</v>
      </c>
      <c r="AN68" s="108">
        <v>136</v>
      </c>
      <c r="AO68" s="110">
        <v>2.4</v>
      </c>
      <c r="AP68" s="110">
        <v>1.54</v>
      </c>
      <c r="AQ68" s="110">
        <v>5.6</v>
      </c>
      <c r="AR68" s="109">
        <v>3.9333333333333327</v>
      </c>
      <c r="AS68" s="109">
        <v>1.74</v>
      </c>
      <c r="AT68" s="108">
        <v>81</v>
      </c>
      <c r="AU68" s="110">
        <v>100</v>
      </c>
      <c r="AV68" s="109" t="s">
        <v>443</v>
      </c>
      <c r="AW68" s="109">
        <v>87.589797973632798</v>
      </c>
      <c r="AX68" s="109">
        <v>114.53</v>
      </c>
      <c r="AY68" s="108">
        <v>1800000</v>
      </c>
      <c r="AZ68" s="110">
        <v>99.219123800000006</v>
      </c>
      <c r="BA68" s="110">
        <v>100</v>
      </c>
      <c r="BB68" s="108">
        <v>50715.5546875</v>
      </c>
      <c r="BC68" s="108">
        <v>82695000</v>
      </c>
      <c r="BD68" s="108">
        <v>80032468</v>
      </c>
      <c r="BE68" s="108">
        <v>348570</v>
      </c>
      <c r="BF68" s="108"/>
    </row>
    <row r="69" spans="1:58" x14ac:dyDescent="0.25">
      <c r="A69" s="133" t="s">
        <v>121</v>
      </c>
      <c r="B69" s="111" t="s">
        <v>120</v>
      </c>
      <c r="C69" s="108">
        <v>0</v>
      </c>
      <c r="D69" s="108">
        <v>0</v>
      </c>
      <c r="E69" s="108">
        <v>67250.249500000005</v>
      </c>
      <c r="F69" s="108">
        <v>15.92</v>
      </c>
      <c r="G69" s="108">
        <v>0</v>
      </c>
      <c r="H69" s="108">
        <v>0</v>
      </c>
      <c r="I69" s="108">
        <v>0</v>
      </c>
      <c r="J69" s="108">
        <v>0</v>
      </c>
      <c r="K69" s="109">
        <v>0</v>
      </c>
      <c r="L69" s="109">
        <v>6.0606060606060601E-2</v>
      </c>
      <c r="M69" s="109">
        <v>0.48299999999999998</v>
      </c>
      <c r="N69" s="109">
        <v>2.8000000000000001E-2</v>
      </c>
      <c r="O69" s="108">
        <v>0</v>
      </c>
      <c r="P69" s="108">
        <v>0</v>
      </c>
      <c r="Q69" s="109">
        <v>0.57899999999999996</v>
      </c>
      <c r="R69" s="109">
        <v>0.14722679999999999</v>
      </c>
      <c r="S69" s="108">
        <v>1338268</v>
      </c>
      <c r="T69" s="108">
        <v>625.22</v>
      </c>
      <c r="U69" s="108">
        <v>622.61</v>
      </c>
      <c r="V69" s="109">
        <v>3.19</v>
      </c>
      <c r="W69" s="110">
        <v>58.8</v>
      </c>
      <c r="X69" s="110">
        <v>11</v>
      </c>
      <c r="Y69" s="109">
        <v>9.6000000834464999E-2</v>
      </c>
      <c r="Z69" s="108">
        <v>89</v>
      </c>
      <c r="AA69" s="108">
        <v>156</v>
      </c>
      <c r="AB69" s="110">
        <v>1.6</v>
      </c>
      <c r="AC69" s="109">
        <v>249.32850646972699</v>
      </c>
      <c r="AD69" s="109">
        <v>319</v>
      </c>
      <c r="AE69" s="110">
        <v>67</v>
      </c>
      <c r="AF69" s="109">
        <v>0.546521362811764</v>
      </c>
      <c r="AG69" s="109">
        <v>42.7700004577637</v>
      </c>
      <c r="AH69" s="108">
        <v>172</v>
      </c>
      <c r="AI69" s="108">
        <v>1000012</v>
      </c>
      <c r="AJ69" s="108">
        <v>0</v>
      </c>
      <c r="AK69" s="108">
        <v>0</v>
      </c>
      <c r="AL69" s="108">
        <v>12114</v>
      </c>
      <c r="AM69" s="108">
        <v>1</v>
      </c>
      <c r="AN69" s="108">
        <v>132</v>
      </c>
      <c r="AO69" s="110">
        <v>7.6</v>
      </c>
      <c r="AP69" s="110">
        <v>5.4</v>
      </c>
      <c r="AQ69" s="110">
        <v>18.3</v>
      </c>
      <c r="AR69" s="109">
        <v>3.6333333333333329</v>
      </c>
      <c r="AS69" s="109">
        <v>-0.2</v>
      </c>
      <c r="AT69" s="108">
        <v>40</v>
      </c>
      <c r="AU69" s="110">
        <v>79.300003051757798</v>
      </c>
      <c r="AV69" s="109">
        <v>76.58</v>
      </c>
      <c r="AW69" s="109">
        <v>23.4781284332275</v>
      </c>
      <c r="AX69" s="109">
        <v>139.13</v>
      </c>
      <c r="AY69" s="108">
        <v>42000</v>
      </c>
      <c r="AZ69" s="110">
        <v>14.8710577</v>
      </c>
      <c r="BA69" s="110">
        <v>88.680040500000004</v>
      </c>
      <c r="BB69" s="108">
        <v>4641.3232421875</v>
      </c>
      <c r="BC69" s="108">
        <v>28833628</v>
      </c>
      <c r="BD69" s="108">
        <v>27387501</v>
      </c>
      <c r="BE69" s="108">
        <v>227540</v>
      </c>
      <c r="BF69" s="108"/>
    </row>
    <row r="70" spans="1:58" x14ac:dyDescent="0.25">
      <c r="A70" s="133" t="s">
        <v>123</v>
      </c>
      <c r="B70" s="111" t="s">
        <v>122</v>
      </c>
      <c r="C70" s="108">
        <v>14556.065263157894</v>
      </c>
      <c r="D70" s="108">
        <v>880.15578947368419</v>
      </c>
      <c r="E70" s="108">
        <v>10356.382500000002</v>
      </c>
      <c r="F70" s="108">
        <v>508.31</v>
      </c>
      <c r="G70" s="108">
        <v>0</v>
      </c>
      <c r="H70" s="108">
        <v>0</v>
      </c>
      <c r="I70" s="108">
        <v>0</v>
      </c>
      <c r="J70" s="108">
        <v>0</v>
      </c>
      <c r="K70" s="109">
        <v>0.03</v>
      </c>
      <c r="L70" s="109">
        <v>0.12121212121212099</v>
      </c>
      <c r="M70" s="109">
        <v>0.16700000000000001</v>
      </c>
      <c r="N70" s="109">
        <v>0.23300000000000001</v>
      </c>
      <c r="O70" s="108">
        <v>0</v>
      </c>
      <c r="P70" s="108">
        <v>0</v>
      </c>
      <c r="Q70" s="109">
        <v>0.86599999999999999</v>
      </c>
      <c r="R70" s="109" t="s">
        <v>443</v>
      </c>
      <c r="S70" s="108">
        <v>1058641756</v>
      </c>
      <c r="T70" s="108">
        <v>0</v>
      </c>
      <c r="U70" s="108">
        <v>0</v>
      </c>
      <c r="V70" s="109" t="s">
        <v>443</v>
      </c>
      <c r="W70" s="110">
        <v>3.8</v>
      </c>
      <c r="X70" s="110" t="s">
        <v>443</v>
      </c>
      <c r="Y70" s="109">
        <v>6.1669998168945304</v>
      </c>
      <c r="Z70" s="108">
        <v>97</v>
      </c>
      <c r="AA70" s="108">
        <v>4.4000000000000004</v>
      </c>
      <c r="AB70" s="110">
        <v>0.3</v>
      </c>
      <c r="AC70" s="109">
        <v>2204.3544921875</v>
      </c>
      <c r="AD70" s="109">
        <v>3</v>
      </c>
      <c r="AE70" s="110" t="s">
        <v>443</v>
      </c>
      <c r="AF70" s="109">
        <v>0.119151703863371</v>
      </c>
      <c r="AG70" s="109">
        <v>36.680000305175803</v>
      </c>
      <c r="AH70" s="108">
        <v>200</v>
      </c>
      <c r="AI70" s="108">
        <v>6875</v>
      </c>
      <c r="AJ70" s="108">
        <v>164</v>
      </c>
      <c r="AK70" s="108">
        <v>0</v>
      </c>
      <c r="AL70" s="108">
        <v>38999</v>
      </c>
      <c r="AM70" s="108">
        <v>0</v>
      </c>
      <c r="AN70" s="108">
        <v>135</v>
      </c>
      <c r="AO70" s="110">
        <v>2.4</v>
      </c>
      <c r="AP70" s="110">
        <v>2.5499999999999998</v>
      </c>
      <c r="AQ70" s="110">
        <v>11.2</v>
      </c>
      <c r="AR70" s="109">
        <v>4.0833333333333339</v>
      </c>
      <c r="AS70" s="109">
        <v>0.21</v>
      </c>
      <c r="AT70" s="108">
        <v>48</v>
      </c>
      <c r="AU70" s="110">
        <v>100</v>
      </c>
      <c r="AV70" s="109">
        <v>95.29</v>
      </c>
      <c r="AW70" s="109">
        <v>66.834999084472699</v>
      </c>
      <c r="AX70" s="109">
        <v>112.76</v>
      </c>
      <c r="AY70" s="108">
        <v>170000</v>
      </c>
      <c r="AZ70" s="110">
        <v>98.975555400000005</v>
      </c>
      <c r="BA70" s="110">
        <v>100</v>
      </c>
      <c r="BB70" s="108">
        <v>27809.400390625</v>
      </c>
      <c r="BC70" s="108">
        <v>10760421</v>
      </c>
      <c r="BD70" s="108">
        <v>10811563</v>
      </c>
      <c r="BE70" s="108">
        <v>128900</v>
      </c>
      <c r="BF70" s="108"/>
    </row>
    <row r="71" spans="1:58" x14ac:dyDescent="0.25">
      <c r="A71" s="133" t="s">
        <v>125</v>
      </c>
      <c r="B71" s="111" t="s">
        <v>124</v>
      </c>
      <c r="C71" s="108">
        <v>18.545263157894738</v>
      </c>
      <c r="D71" s="108">
        <v>0</v>
      </c>
      <c r="E71" s="108" t="s">
        <v>443</v>
      </c>
      <c r="F71" s="108">
        <v>0</v>
      </c>
      <c r="G71" s="108">
        <v>682.04399999999998</v>
      </c>
      <c r="H71" s="108">
        <v>53.349000000000004</v>
      </c>
      <c r="I71" s="108">
        <v>0</v>
      </c>
      <c r="J71" s="108">
        <v>0</v>
      </c>
      <c r="K71" s="109">
        <v>0.03</v>
      </c>
      <c r="L71" s="109" t="s">
        <v>443</v>
      </c>
      <c r="M71" s="109">
        <v>5.0000000000000001E-3</v>
      </c>
      <c r="N71" s="109">
        <v>2E-3</v>
      </c>
      <c r="O71" s="108">
        <v>0</v>
      </c>
      <c r="P71" s="108">
        <v>0</v>
      </c>
      <c r="Q71" s="109">
        <v>0.754</v>
      </c>
      <c r="R71" s="109" t="s">
        <v>443</v>
      </c>
      <c r="S71" s="108">
        <v>0</v>
      </c>
      <c r="T71" s="108">
        <v>3.86</v>
      </c>
      <c r="U71" s="108">
        <v>5.0199999999999996</v>
      </c>
      <c r="V71" s="109">
        <v>0.85</v>
      </c>
      <c r="W71" s="110">
        <v>16</v>
      </c>
      <c r="X71" s="110" t="s">
        <v>443</v>
      </c>
      <c r="Y71" s="109" t="s">
        <v>443</v>
      </c>
      <c r="Z71" s="108">
        <v>95</v>
      </c>
      <c r="AA71" s="108">
        <v>6.4</v>
      </c>
      <c r="AB71" s="110" t="s">
        <v>443</v>
      </c>
      <c r="AC71" s="109">
        <v>677.46630859375</v>
      </c>
      <c r="AD71" s="109">
        <v>27</v>
      </c>
      <c r="AE71" s="110" t="s">
        <v>443</v>
      </c>
      <c r="AF71" s="109" t="s">
        <v>443</v>
      </c>
      <c r="AG71" s="109">
        <v>37</v>
      </c>
      <c r="AH71" s="108">
        <v>0</v>
      </c>
      <c r="AI71" s="108">
        <v>0</v>
      </c>
      <c r="AJ71" s="108">
        <v>0</v>
      </c>
      <c r="AK71" s="108">
        <v>0</v>
      </c>
      <c r="AL71" s="108">
        <v>2</v>
      </c>
      <c r="AM71" s="108">
        <v>0</v>
      </c>
      <c r="AN71" s="108">
        <v>100</v>
      </c>
      <c r="AO71" s="110">
        <v>25.5</v>
      </c>
      <c r="AP71" s="110">
        <v>3.35</v>
      </c>
      <c r="AQ71" s="110" t="s">
        <v>443</v>
      </c>
      <c r="AR71" s="109">
        <v>3.1333333333333333</v>
      </c>
      <c r="AS71" s="109">
        <v>-0.18</v>
      </c>
      <c r="AT71" s="108">
        <v>52</v>
      </c>
      <c r="AU71" s="110">
        <v>92.344367980957003</v>
      </c>
      <c r="AV71" s="109" t="s">
        <v>443</v>
      </c>
      <c r="AW71" s="109">
        <v>53.810001373291001</v>
      </c>
      <c r="AX71" s="109">
        <v>111.12</v>
      </c>
      <c r="AY71" s="108">
        <v>790</v>
      </c>
      <c r="AZ71" s="110">
        <v>98.014883699999999</v>
      </c>
      <c r="BA71" s="110">
        <v>96.616491999999994</v>
      </c>
      <c r="BB71" s="108">
        <v>14924.1015625</v>
      </c>
      <c r="BC71" s="108">
        <v>107825</v>
      </c>
      <c r="BD71" s="108">
        <v>105864</v>
      </c>
      <c r="BE71" s="108">
        <v>340</v>
      </c>
      <c r="BF71" s="108"/>
    </row>
    <row r="72" spans="1:58" x14ac:dyDescent="0.25">
      <c r="A72" s="133" t="s">
        <v>127</v>
      </c>
      <c r="B72" s="111" t="s">
        <v>126</v>
      </c>
      <c r="C72" s="108">
        <v>33751.214736842107</v>
      </c>
      <c r="D72" s="108">
        <v>15987.964210526316</v>
      </c>
      <c r="E72" s="108">
        <v>57590.860499999995</v>
      </c>
      <c r="F72" s="108">
        <v>160.768</v>
      </c>
      <c r="G72" s="108">
        <v>109138.444</v>
      </c>
      <c r="H72" s="108">
        <v>8279.5040000000008</v>
      </c>
      <c r="I72" s="108">
        <v>1354.6370000000002</v>
      </c>
      <c r="J72" s="108">
        <v>128881</v>
      </c>
      <c r="K72" s="109">
        <v>0.182</v>
      </c>
      <c r="L72" s="109">
        <v>0</v>
      </c>
      <c r="M72" s="109">
        <v>0.55300000000000005</v>
      </c>
      <c r="N72" s="109">
        <v>0.20300000000000001</v>
      </c>
      <c r="O72" s="108">
        <v>0</v>
      </c>
      <c r="P72" s="108">
        <v>0</v>
      </c>
      <c r="Q72" s="109">
        <v>0.64</v>
      </c>
      <c r="R72" s="109" t="s">
        <v>443</v>
      </c>
      <c r="S72" s="108">
        <v>43248513</v>
      </c>
      <c r="T72" s="108">
        <v>216.25</v>
      </c>
      <c r="U72" s="108">
        <v>233.09</v>
      </c>
      <c r="V72" s="109">
        <v>0.4</v>
      </c>
      <c r="W72" s="110">
        <v>28.5</v>
      </c>
      <c r="X72" s="110">
        <v>12.6000003814697</v>
      </c>
      <c r="Y72" s="109">
        <v>0.93199998140335105</v>
      </c>
      <c r="Z72" s="108">
        <v>86</v>
      </c>
      <c r="AA72" s="108">
        <v>24</v>
      </c>
      <c r="AB72" s="110">
        <v>0.5</v>
      </c>
      <c r="AC72" s="109">
        <v>443.90185546875</v>
      </c>
      <c r="AD72" s="109">
        <v>88</v>
      </c>
      <c r="AE72" s="110">
        <v>0</v>
      </c>
      <c r="AF72" s="109">
        <v>0.49401227757385602</v>
      </c>
      <c r="AG72" s="109">
        <v>48.659999847412102</v>
      </c>
      <c r="AH72" s="108">
        <v>101</v>
      </c>
      <c r="AI72" s="108">
        <v>46573</v>
      </c>
      <c r="AJ72" s="108">
        <v>1714442</v>
      </c>
      <c r="AK72" s="108">
        <v>242386</v>
      </c>
      <c r="AL72" s="108">
        <v>370</v>
      </c>
      <c r="AM72" s="108">
        <v>0</v>
      </c>
      <c r="AN72" s="108">
        <v>115</v>
      </c>
      <c r="AO72" s="110">
        <v>15.6</v>
      </c>
      <c r="AP72" s="110">
        <v>7.11</v>
      </c>
      <c r="AQ72" s="110">
        <v>5.5</v>
      </c>
      <c r="AR72" s="109">
        <v>2.8</v>
      </c>
      <c r="AS72" s="109">
        <v>-0.6</v>
      </c>
      <c r="AT72" s="108">
        <v>28</v>
      </c>
      <c r="AU72" s="110">
        <v>91.779228210449205</v>
      </c>
      <c r="AV72" s="109">
        <v>79.069999999999993</v>
      </c>
      <c r="AW72" s="109">
        <v>27.100000381469702</v>
      </c>
      <c r="AX72" s="109">
        <v>115.34</v>
      </c>
      <c r="AY72" s="108">
        <v>21000</v>
      </c>
      <c r="AZ72" s="110">
        <v>63.854660000000003</v>
      </c>
      <c r="BA72" s="110">
        <v>92.794843299999997</v>
      </c>
      <c r="BB72" s="108">
        <v>8150.26220703125</v>
      </c>
      <c r="BC72" s="108">
        <v>16913504</v>
      </c>
      <c r="BD72" s="108">
        <v>16295964</v>
      </c>
      <c r="BE72" s="108">
        <v>107160</v>
      </c>
      <c r="BF72" s="108"/>
    </row>
    <row r="73" spans="1:58" x14ac:dyDescent="0.25">
      <c r="A73" s="133" t="s">
        <v>129</v>
      </c>
      <c r="B73" s="111" t="s">
        <v>128</v>
      </c>
      <c r="C73" s="108">
        <v>0</v>
      </c>
      <c r="D73" s="108">
        <v>0</v>
      </c>
      <c r="E73" s="108">
        <v>53606.819000000003</v>
      </c>
      <c r="F73" s="108">
        <v>10.194000000000001</v>
      </c>
      <c r="G73" s="108">
        <v>0</v>
      </c>
      <c r="H73" s="108">
        <v>0</v>
      </c>
      <c r="I73" s="108">
        <v>0</v>
      </c>
      <c r="J73" s="108">
        <v>0</v>
      </c>
      <c r="K73" s="109">
        <v>0.03</v>
      </c>
      <c r="L73" s="109">
        <v>3.03030303030303E-2</v>
      </c>
      <c r="M73" s="109">
        <v>0.78600000000000003</v>
      </c>
      <c r="N73" s="109">
        <v>0.129</v>
      </c>
      <c r="O73" s="108">
        <v>0</v>
      </c>
      <c r="P73" s="108">
        <v>0</v>
      </c>
      <c r="Q73" s="109">
        <v>0.41399999999999998</v>
      </c>
      <c r="R73" s="109">
        <v>0.42542730000000001</v>
      </c>
      <c r="S73" s="108">
        <v>20056787</v>
      </c>
      <c r="T73" s="108">
        <v>174.9</v>
      </c>
      <c r="U73" s="108">
        <v>237.87</v>
      </c>
      <c r="V73" s="109">
        <v>7.3</v>
      </c>
      <c r="W73" s="110">
        <v>89</v>
      </c>
      <c r="X73" s="110">
        <v>18.299999237060501</v>
      </c>
      <c r="Y73" s="109">
        <v>7.5000002980232197E-2</v>
      </c>
      <c r="Z73" s="108">
        <v>54</v>
      </c>
      <c r="AA73" s="108">
        <v>176</v>
      </c>
      <c r="AB73" s="110">
        <v>1.5</v>
      </c>
      <c r="AC73" s="109">
        <v>57.191360473632798</v>
      </c>
      <c r="AD73" s="109">
        <v>679</v>
      </c>
      <c r="AE73" s="110">
        <v>105</v>
      </c>
      <c r="AF73" s="109" t="s">
        <v>443</v>
      </c>
      <c r="AG73" s="109">
        <v>33.7299995422363</v>
      </c>
      <c r="AH73" s="108">
        <v>0</v>
      </c>
      <c r="AI73" s="108">
        <v>3409</v>
      </c>
      <c r="AJ73" s="108">
        <v>0</v>
      </c>
      <c r="AK73" s="108">
        <v>0</v>
      </c>
      <c r="AL73" s="108">
        <v>4864</v>
      </c>
      <c r="AM73" s="108">
        <v>5</v>
      </c>
      <c r="AN73" s="108">
        <v>117</v>
      </c>
      <c r="AO73" s="110">
        <v>17.5</v>
      </c>
      <c r="AP73" s="110">
        <v>9.9</v>
      </c>
      <c r="AQ73" s="110">
        <v>7.3</v>
      </c>
      <c r="AR73" s="109">
        <v>3</v>
      </c>
      <c r="AS73" s="109">
        <v>-1.01</v>
      </c>
      <c r="AT73" s="108">
        <v>27</v>
      </c>
      <c r="AU73" s="110">
        <v>33.5</v>
      </c>
      <c r="AV73" s="109">
        <v>30.47</v>
      </c>
      <c r="AW73" s="109">
        <v>4.6999998092651403</v>
      </c>
      <c r="AX73" s="109">
        <v>85.33</v>
      </c>
      <c r="AY73" s="108">
        <v>34000</v>
      </c>
      <c r="AZ73" s="110">
        <v>20.099141800000002</v>
      </c>
      <c r="BA73" s="110">
        <v>76.814032600000004</v>
      </c>
      <c r="BB73" s="108">
        <v>2284.77880859375</v>
      </c>
      <c r="BC73" s="108">
        <v>12717176</v>
      </c>
      <c r="BD73" s="108">
        <v>12518432</v>
      </c>
      <c r="BE73" s="108">
        <v>245720</v>
      </c>
      <c r="BF73" s="108"/>
    </row>
    <row r="74" spans="1:58" x14ac:dyDescent="0.25">
      <c r="A74" s="133" t="s">
        <v>372</v>
      </c>
      <c r="B74" s="111" t="s">
        <v>130</v>
      </c>
      <c r="C74" s="108">
        <v>0</v>
      </c>
      <c r="D74" s="108">
        <v>0</v>
      </c>
      <c r="E74" s="108">
        <v>5698.1505000000006</v>
      </c>
      <c r="F74" s="108">
        <v>4.2000000000000003E-2</v>
      </c>
      <c r="G74" s="108">
        <v>0</v>
      </c>
      <c r="H74" s="108">
        <v>0</v>
      </c>
      <c r="I74" s="108">
        <v>0</v>
      </c>
      <c r="J74" s="108">
        <v>4000</v>
      </c>
      <c r="K74" s="109">
        <v>6.0999999999999999E-2</v>
      </c>
      <c r="L74" s="109">
        <v>3.03030303030303E-2</v>
      </c>
      <c r="M74" s="109">
        <v>0.40100000000000002</v>
      </c>
      <c r="N74" s="109">
        <v>0.36899999999999999</v>
      </c>
      <c r="O74" s="108">
        <v>0</v>
      </c>
      <c r="P74" s="108">
        <v>0</v>
      </c>
      <c r="Q74" s="109">
        <v>0.42399999999999999</v>
      </c>
      <c r="R74" s="109">
        <v>0.49487690000000001</v>
      </c>
      <c r="S74" s="108">
        <v>4473099</v>
      </c>
      <c r="T74" s="108">
        <v>24.96</v>
      </c>
      <c r="U74" s="108">
        <v>133.78</v>
      </c>
      <c r="V74" s="109">
        <v>17.72</v>
      </c>
      <c r="W74" s="110">
        <v>88.1</v>
      </c>
      <c r="X74" s="110">
        <v>17</v>
      </c>
      <c r="Y74" s="109">
        <v>4.5000001788139302E-2</v>
      </c>
      <c r="Z74" s="108">
        <v>81</v>
      </c>
      <c r="AA74" s="108">
        <v>374</v>
      </c>
      <c r="AB74" s="110">
        <v>3.1</v>
      </c>
      <c r="AC74" s="109">
        <v>100.29572296142599</v>
      </c>
      <c r="AD74" s="109">
        <v>549</v>
      </c>
      <c r="AE74" s="110">
        <v>96</v>
      </c>
      <c r="AF74" s="109" t="s">
        <v>443</v>
      </c>
      <c r="AG74" s="109">
        <v>50.659999847412102</v>
      </c>
      <c r="AH74" s="108">
        <v>0</v>
      </c>
      <c r="AI74" s="108">
        <v>0</v>
      </c>
      <c r="AJ74" s="108">
        <v>11541</v>
      </c>
      <c r="AK74" s="108">
        <v>0</v>
      </c>
      <c r="AL74" s="108">
        <v>11204</v>
      </c>
      <c r="AM74" s="108">
        <v>0</v>
      </c>
      <c r="AN74" s="108">
        <v>100</v>
      </c>
      <c r="AO74" s="110">
        <v>28.3</v>
      </c>
      <c r="AP74" s="110" t="s">
        <v>443</v>
      </c>
      <c r="AQ74" s="110" t="s">
        <v>443</v>
      </c>
      <c r="AR74" s="109">
        <v>1.8666666666666665</v>
      </c>
      <c r="AS74" s="109">
        <v>-1.64</v>
      </c>
      <c r="AT74" s="108">
        <v>17</v>
      </c>
      <c r="AU74" s="110">
        <v>14.655790328979499</v>
      </c>
      <c r="AV74" s="109">
        <v>59.77</v>
      </c>
      <c r="AW74" s="109">
        <v>3.5407068729400599</v>
      </c>
      <c r="AX74" s="109">
        <v>70.260000000000005</v>
      </c>
      <c r="AY74" s="108">
        <v>3400</v>
      </c>
      <c r="AZ74" s="110">
        <v>20.849952999999999</v>
      </c>
      <c r="BA74" s="110">
        <v>79.290779200000003</v>
      </c>
      <c r="BB74" s="108">
        <v>1700.21984863281</v>
      </c>
      <c r="BC74" s="108">
        <v>1861283</v>
      </c>
      <c r="BD74" s="108">
        <v>1841997</v>
      </c>
      <c r="BE74" s="108">
        <v>28120</v>
      </c>
      <c r="BF74" s="108"/>
    </row>
    <row r="75" spans="1:58" x14ac:dyDescent="0.25">
      <c r="A75" s="133" t="s">
        <v>132</v>
      </c>
      <c r="B75" s="111" t="s">
        <v>131</v>
      </c>
      <c r="C75" s="108">
        <v>0</v>
      </c>
      <c r="D75" s="108">
        <v>0</v>
      </c>
      <c r="E75" s="108">
        <v>5922.9529999999995</v>
      </c>
      <c r="F75" s="108">
        <v>9.1720000000000006</v>
      </c>
      <c r="G75" s="108">
        <v>0</v>
      </c>
      <c r="H75" s="108">
        <v>0</v>
      </c>
      <c r="I75" s="108">
        <v>0</v>
      </c>
      <c r="J75" s="108">
        <v>18400</v>
      </c>
      <c r="K75" s="109">
        <v>9.0999999999999998E-2</v>
      </c>
      <c r="L75" s="109">
        <v>9.0909090909090898E-2</v>
      </c>
      <c r="M75" s="109">
        <v>4.4999999999999998E-2</v>
      </c>
      <c r="N75" s="109">
        <v>6.0000000000000001E-3</v>
      </c>
      <c r="O75" s="108">
        <v>0</v>
      </c>
      <c r="P75" s="108">
        <v>0</v>
      </c>
      <c r="Q75" s="109">
        <v>0.63800000000000001</v>
      </c>
      <c r="R75" s="109">
        <v>3.1288099999999999E-2</v>
      </c>
      <c r="S75" s="108">
        <v>0</v>
      </c>
      <c r="T75" s="108">
        <v>17.82</v>
      </c>
      <c r="U75" s="108">
        <v>14.13</v>
      </c>
      <c r="V75" s="109">
        <v>2</v>
      </c>
      <c r="W75" s="110">
        <v>32.4</v>
      </c>
      <c r="X75" s="110">
        <v>8.5</v>
      </c>
      <c r="Y75" s="109">
        <v>0.21400000154972099</v>
      </c>
      <c r="Z75" s="108">
        <v>99</v>
      </c>
      <c r="AA75" s="108">
        <v>93</v>
      </c>
      <c r="AB75" s="110">
        <v>1.6</v>
      </c>
      <c r="AC75" s="109">
        <v>336.1484375</v>
      </c>
      <c r="AD75" s="109">
        <v>229</v>
      </c>
      <c r="AE75" s="110">
        <v>24</v>
      </c>
      <c r="AF75" s="109">
        <v>0.50827639494431598</v>
      </c>
      <c r="AG75" s="109">
        <v>35</v>
      </c>
      <c r="AH75" s="108">
        <v>0</v>
      </c>
      <c r="AI75" s="108">
        <v>3274</v>
      </c>
      <c r="AJ75" s="108">
        <v>0</v>
      </c>
      <c r="AK75" s="108">
        <v>0</v>
      </c>
      <c r="AL75" s="108">
        <v>14</v>
      </c>
      <c r="AM75" s="108">
        <v>0</v>
      </c>
      <c r="AN75" s="108">
        <v>118</v>
      </c>
      <c r="AO75" s="110">
        <v>8.5</v>
      </c>
      <c r="AP75" s="110" t="s">
        <v>443</v>
      </c>
      <c r="AQ75" s="110" t="s">
        <v>443</v>
      </c>
      <c r="AR75" s="109" t="s">
        <v>443</v>
      </c>
      <c r="AS75" s="109">
        <v>-0.3</v>
      </c>
      <c r="AT75" s="108">
        <v>38</v>
      </c>
      <c r="AU75" s="110">
        <v>84.242904663085895</v>
      </c>
      <c r="AV75" s="109">
        <v>87.54</v>
      </c>
      <c r="AW75" s="109">
        <v>38.200000762939503</v>
      </c>
      <c r="AX75" s="109">
        <v>66.430000000000007</v>
      </c>
      <c r="AY75" s="108">
        <v>4200</v>
      </c>
      <c r="AZ75" s="110">
        <v>83.650173199999998</v>
      </c>
      <c r="BA75" s="110">
        <v>98.275407299999998</v>
      </c>
      <c r="BB75" s="108">
        <v>8162.6015625</v>
      </c>
      <c r="BC75" s="108">
        <v>777859</v>
      </c>
      <c r="BD75" s="108">
        <v>723086</v>
      </c>
      <c r="BE75" s="108">
        <v>196850</v>
      </c>
      <c r="BF75" s="108"/>
    </row>
    <row r="76" spans="1:58" x14ac:dyDescent="0.25">
      <c r="A76" s="133" t="s">
        <v>134</v>
      </c>
      <c r="B76" s="111" t="s">
        <v>133</v>
      </c>
      <c r="C76" s="108">
        <v>18858.553684210525</v>
      </c>
      <c r="D76" s="108">
        <v>0</v>
      </c>
      <c r="E76" s="108">
        <v>28282.252999999997</v>
      </c>
      <c r="F76" s="108">
        <v>36.646000000000001</v>
      </c>
      <c r="G76" s="108">
        <v>203578.52100000001</v>
      </c>
      <c r="H76" s="108">
        <v>22842.205999999998</v>
      </c>
      <c r="I76" s="108">
        <v>26149.962</v>
      </c>
      <c r="J76" s="108">
        <v>170757</v>
      </c>
      <c r="K76" s="109">
        <v>0.152</v>
      </c>
      <c r="L76" s="109">
        <v>3.03030303030303E-2</v>
      </c>
      <c r="M76" s="109">
        <v>0.71799999999999997</v>
      </c>
      <c r="N76" s="109">
        <v>0.184</v>
      </c>
      <c r="O76" s="108">
        <v>0</v>
      </c>
      <c r="P76" s="108">
        <v>0</v>
      </c>
      <c r="Q76" s="109">
        <v>0.49299999999999999</v>
      </c>
      <c r="R76" s="109">
        <v>0.24150099999999999</v>
      </c>
      <c r="S76" s="108">
        <v>395613520</v>
      </c>
      <c r="T76" s="108">
        <v>594.64</v>
      </c>
      <c r="U76" s="108">
        <v>658.63</v>
      </c>
      <c r="V76" s="109">
        <v>13.32</v>
      </c>
      <c r="W76" s="110">
        <v>67</v>
      </c>
      <c r="X76" s="110">
        <v>11.6000003814697</v>
      </c>
      <c r="Y76" s="109">
        <v>0.23</v>
      </c>
      <c r="Z76" s="108">
        <v>53</v>
      </c>
      <c r="AA76" s="108">
        <v>188</v>
      </c>
      <c r="AB76" s="110">
        <v>2.1</v>
      </c>
      <c r="AC76" s="109">
        <v>120.14574432373</v>
      </c>
      <c r="AD76" s="109">
        <v>359</v>
      </c>
      <c r="AE76" s="110">
        <v>5</v>
      </c>
      <c r="AF76" s="109">
        <v>0.59341001384296899</v>
      </c>
      <c r="AG76" s="109">
        <v>60.790000915527301</v>
      </c>
      <c r="AH76" s="108">
        <v>5801040</v>
      </c>
      <c r="AI76" s="108">
        <v>90434</v>
      </c>
      <c r="AJ76" s="108">
        <v>0</v>
      </c>
      <c r="AK76" s="108">
        <v>49648</v>
      </c>
      <c r="AL76" s="108">
        <v>5</v>
      </c>
      <c r="AM76" s="108">
        <v>2</v>
      </c>
      <c r="AN76" s="108">
        <v>95</v>
      </c>
      <c r="AO76" s="110">
        <v>46.8</v>
      </c>
      <c r="AP76" s="110">
        <v>9.73</v>
      </c>
      <c r="AQ76" s="110">
        <v>3.4</v>
      </c>
      <c r="AR76" s="109">
        <v>2.333333333333333</v>
      </c>
      <c r="AS76" s="109">
        <v>-2.06</v>
      </c>
      <c r="AT76" s="108">
        <v>22</v>
      </c>
      <c r="AU76" s="110">
        <v>38.6901664733887</v>
      </c>
      <c r="AV76" s="109">
        <v>60.69</v>
      </c>
      <c r="AW76" s="109">
        <v>12.197766304016101</v>
      </c>
      <c r="AX76" s="109">
        <v>60.54</v>
      </c>
      <c r="AY76" s="108">
        <v>23000</v>
      </c>
      <c r="AZ76" s="110">
        <v>27.6049817</v>
      </c>
      <c r="BA76" s="110">
        <v>57.736357099999999</v>
      </c>
      <c r="BB76" s="108">
        <v>1814.94323730469</v>
      </c>
      <c r="BC76" s="108">
        <v>10981229</v>
      </c>
      <c r="BD76" s="108">
        <v>10678016</v>
      </c>
      <c r="BE76" s="108">
        <v>27560</v>
      </c>
      <c r="BF76" s="108"/>
    </row>
    <row r="77" spans="1:58" x14ac:dyDescent="0.25">
      <c r="A77" s="133" t="s">
        <v>136</v>
      </c>
      <c r="B77" s="111" t="s">
        <v>135</v>
      </c>
      <c r="C77" s="108">
        <v>16609.844210526317</v>
      </c>
      <c r="D77" s="108">
        <v>0</v>
      </c>
      <c r="E77" s="108">
        <v>38341.169000000002</v>
      </c>
      <c r="F77" s="108">
        <v>65.617999999999995</v>
      </c>
      <c r="G77" s="108">
        <v>53989.46</v>
      </c>
      <c r="H77" s="108">
        <v>3920.6424999999999</v>
      </c>
      <c r="I77" s="108">
        <v>3232.4480000000003</v>
      </c>
      <c r="J77" s="108">
        <v>35070</v>
      </c>
      <c r="K77" s="109">
        <v>0.27300000000000002</v>
      </c>
      <c r="L77" s="109">
        <v>3.03030303030303E-2</v>
      </c>
      <c r="M77" s="109">
        <v>0.52600000000000002</v>
      </c>
      <c r="N77" s="109">
        <v>7.3999999999999996E-2</v>
      </c>
      <c r="O77" s="108">
        <v>0</v>
      </c>
      <c r="P77" s="108">
        <v>0</v>
      </c>
      <c r="Q77" s="109">
        <v>0.625</v>
      </c>
      <c r="R77" s="109">
        <v>9.8091700000000004E-2</v>
      </c>
      <c r="S77" s="108">
        <v>16279507</v>
      </c>
      <c r="T77" s="108">
        <v>205.41</v>
      </c>
      <c r="U77" s="108">
        <v>211.48</v>
      </c>
      <c r="V77" s="109">
        <v>2.06</v>
      </c>
      <c r="W77" s="110">
        <v>18.7</v>
      </c>
      <c r="X77" s="110">
        <v>7.0999999046325701</v>
      </c>
      <c r="Y77" s="109" t="s">
        <v>443</v>
      </c>
      <c r="Z77" s="108">
        <v>88</v>
      </c>
      <c r="AA77" s="108">
        <v>40</v>
      </c>
      <c r="AB77" s="110">
        <v>0.4</v>
      </c>
      <c r="AC77" s="109">
        <v>353.36456298828102</v>
      </c>
      <c r="AD77" s="109">
        <v>129</v>
      </c>
      <c r="AE77" s="110">
        <v>0</v>
      </c>
      <c r="AF77" s="109">
        <v>0.460537163520649</v>
      </c>
      <c r="AG77" s="109">
        <v>50</v>
      </c>
      <c r="AH77" s="108">
        <v>450651</v>
      </c>
      <c r="AI77" s="108">
        <v>48140</v>
      </c>
      <c r="AJ77" s="108">
        <v>0</v>
      </c>
      <c r="AK77" s="108">
        <v>190000</v>
      </c>
      <c r="AL77" s="108">
        <v>25</v>
      </c>
      <c r="AM77" s="108">
        <v>0</v>
      </c>
      <c r="AN77" s="108">
        <v>115</v>
      </c>
      <c r="AO77" s="110">
        <v>14.8</v>
      </c>
      <c r="AP77" s="110">
        <v>4.76</v>
      </c>
      <c r="AQ77" s="110">
        <v>4.8</v>
      </c>
      <c r="AR77" s="109">
        <v>2.916666666666667</v>
      </c>
      <c r="AS77" s="109">
        <v>-0.73</v>
      </c>
      <c r="AT77" s="108">
        <v>29</v>
      </c>
      <c r="AU77" s="110">
        <v>87.576629638671903</v>
      </c>
      <c r="AV77" s="109">
        <v>88.99</v>
      </c>
      <c r="AW77" s="109">
        <v>20.356866836547901</v>
      </c>
      <c r="AX77" s="109">
        <v>91.22</v>
      </c>
      <c r="AY77" s="108">
        <v>15000</v>
      </c>
      <c r="AZ77" s="110">
        <v>82.646659499999998</v>
      </c>
      <c r="BA77" s="110">
        <v>91.236452099999994</v>
      </c>
      <c r="BB77" s="108">
        <v>4986.2314453125</v>
      </c>
      <c r="BC77" s="108">
        <v>9265067</v>
      </c>
      <c r="BD77" s="108">
        <v>7762750</v>
      </c>
      <c r="BE77" s="108">
        <v>111890</v>
      </c>
      <c r="BF77" s="108"/>
    </row>
    <row r="78" spans="1:58" x14ac:dyDescent="0.25">
      <c r="A78" s="133" t="s">
        <v>138</v>
      </c>
      <c r="B78" s="111" t="s">
        <v>137</v>
      </c>
      <c r="C78" s="108">
        <v>9391.1242105263154</v>
      </c>
      <c r="D78" s="108">
        <v>0</v>
      </c>
      <c r="E78" s="108">
        <v>107438.743</v>
      </c>
      <c r="F78" s="108">
        <v>0</v>
      </c>
      <c r="G78" s="108">
        <v>0</v>
      </c>
      <c r="H78" s="108">
        <v>0</v>
      </c>
      <c r="I78" s="108">
        <v>0</v>
      </c>
      <c r="J78" s="108">
        <v>0</v>
      </c>
      <c r="K78" s="109">
        <v>9.0999999999999998E-2</v>
      </c>
      <c r="L78" s="109">
        <v>0.18181818181818199</v>
      </c>
      <c r="M78" s="109">
        <v>1.6E-2</v>
      </c>
      <c r="N78" s="109">
        <v>0.01</v>
      </c>
      <c r="O78" s="108">
        <v>0</v>
      </c>
      <c r="P78" s="108">
        <v>0</v>
      </c>
      <c r="Q78" s="109">
        <v>0.83599999999999997</v>
      </c>
      <c r="R78" s="109" t="s">
        <v>443</v>
      </c>
      <c r="S78" s="108">
        <v>0</v>
      </c>
      <c r="T78" s="108">
        <v>0</v>
      </c>
      <c r="U78" s="108">
        <v>0</v>
      </c>
      <c r="V78" s="109" t="s">
        <v>443</v>
      </c>
      <c r="W78" s="110">
        <v>5.2</v>
      </c>
      <c r="X78" s="110" t="s">
        <v>443</v>
      </c>
      <c r="Y78" s="109">
        <v>3.0799999237060498</v>
      </c>
      <c r="Z78" s="108">
        <v>99</v>
      </c>
      <c r="AA78" s="108">
        <v>8.8000000000000007</v>
      </c>
      <c r="AB78" s="110" t="s">
        <v>443</v>
      </c>
      <c r="AC78" s="109">
        <v>1912.06909179688</v>
      </c>
      <c r="AD78" s="109">
        <v>17</v>
      </c>
      <c r="AE78" s="110" t="s">
        <v>443</v>
      </c>
      <c r="AF78" s="109">
        <v>0.25199963899824801</v>
      </c>
      <c r="AG78" s="109">
        <v>30.549999237060501</v>
      </c>
      <c r="AH78" s="108">
        <v>2282</v>
      </c>
      <c r="AI78" s="108">
        <v>1298</v>
      </c>
      <c r="AJ78" s="108">
        <v>0</v>
      </c>
      <c r="AK78" s="108">
        <v>0</v>
      </c>
      <c r="AL78" s="108">
        <v>5691</v>
      </c>
      <c r="AM78" s="108">
        <v>0</v>
      </c>
      <c r="AN78" s="108">
        <v>121</v>
      </c>
      <c r="AO78" s="110">
        <v>2.4</v>
      </c>
      <c r="AP78" s="110">
        <v>2.4300000000000002</v>
      </c>
      <c r="AQ78" s="110">
        <v>5.8</v>
      </c>
      <c r="AR78" s="109">
        <v>4.4333333333333336</v>
      </c>
      <c r="AS78" s="109">
        <v>0.45</v>
      </c>
      <c r="AT78" s="108">
        <v>45</v>
      </c>
      <c r="AU78" s="110">
        <v>100</v>
      </c>
      <c r="AV78" s="109">
        <v>99.38</v>
      </c>
      <c r="AW78" s="109">
        <v>72.834701538085895</v>
      </c>
      <c r="AX78" s="109">
        <v>119.11</v>
      </c>
      <c r="AY78" s="108">
        <v>160000</v>
      </c>
      <c r="AZ78" s="110">
        <v>97.9895365</v>
      </c>
      <c r="BA78" s="110">
        <v>100</v>
      </c>
      <c r="BB78" s="108">
        <v>28375.373046875</v>
      </c>
      <c r="BC78" s="108">
        <v>9781127</v>
      </c>
      <c r="BD78" s="108">
        <v>9759995</v>
      </c>
      <c r="BE78" s="108">
        <v>90530</v>
      </c>
      <c r="BF78" s="108"/>
    </row>
    <row r="79" spans="1:58" x14ac:dyDescent="0.25">
      <c r="A79" s="133" t="s">
        <v>140</v>
      </c>
      <c r="B79" s="111" t="s">
        <v>139</v>
      </c>
      <c r="C79" s="108">
        <v>564.93684210526317</v>
      </c>
      <c r="D79" s="108">
        <v>156.61894736842106</v>
      </c>
      <c r="E79" s="108" t="s">
        <v>443</v>
      </c>
      <c r="F79" s="108">
        <v>0</v>
      </c>
      <c r="G79" s="108">
        <v>0</v>
      </c>
      <c r="H79" s="108">
        <v>0</v>
      </c>
      <c r="I79" s="108">
        <v>0</v>
      </c>
      <c r="J79" s="108">
        <v>0</v>
      </c>
      <c r="K79" s="109">
        <v>0</v>
      </c>
      <c r="L79" s="109" t="s">
        <v>443</v>
      </c>
      <c r="M79" s="109">
        <v>0</v>
      </c>
      <c r="N79" s="109">
        <v>2E-3</v>
      </c>
      <c r="O79" s="108">
        <v>0</v>
      </c>
      <c r="P79" s="108">
        <v>0</v>
      </c>
      <c r="Q79" s="109">
        <v>0.92100000000000004</v>
      </c>
      <c r="R79" s="109" t="s">
        <v>443</v>
      </c>
      <c r="S79" s="108">
        <v>0</v>
      </c>
      <c r="T79" s="108">
        <v>0</v>
      </c>
      <c r="U79" s="108">
        <v>0</v>
      </c>
      <c r="V79" s="109" t="s">
        <v>443</v>
      </c>
      <c r="W79" s="110">
        <v>2.1</v>
      </c>
      <c r="X79" s="110" t="s">
        <v>443</v>
      </c>
      <c r="Y79" s="109">
        <v>3.7909998893737802</v>
      </c>
      <c r="Z79" s="108">
        <v>91</v>
      </c>
      <c r="AA79" s="108">
        <v>2.1</v>
      </c>
      <c r="AB79" s="110" t="s">
        <v>443</v>
      </c>
      <c r="AC79" s="109">
        <v>4116.171875</v>
      </c>
      <c r="AD79" s="109">
        <v>3</v>
      </c>
      <c r="AE79" s="110" t="s">
        <v>443</v>
      </c>
      <c r="AF79" s="109">
        <v>5.1298533891617197E-2</v>
      </c>
      <c r="AG79" s="109">
        <v>26.940000534057599</v>
      </c>
      <c r="AH79" s="108">
        <v>0</v>
      </c>
      <c r="AI79" s="108">
        <v>0</v>
      </c>
      <c r="AJ79" s="108">
        <v>0</v>
      </c>
      <c r="AK79" s="108">
        <v>0</v>
      </c>
      <c r="AL79" s="108">
        <v>375</v>
      </c>
      <c r="AM79" s="108">
        <v>0</v>
      </c>
      <c r="AN79" s="108">
        <v>133</v>
      </c>
      <c r="AO79" s="110">
        <v>2.4</v>
      </c>
      <c r="AP79" s="110">
        <v>1.77</v>
      </c>
      <c r="AQ79" s="110">
        <v>5.4</v>
      </c>
      <c r="AR79" s="109" t="s">
        <v>443</v>
      </c>
      <c r="AS79" s="109">
        <v>1.41</v>
      </c>
      <c r="AT79" s="108">
        <v>77</v>
      </c>
      <c r="AU79" s="110">
        <v>100</v>
      </c>
      <c r="AV79" s="109" t="s">
        <v>443</v>
      </c>
      <c r="AW79" s="109">
        <v>98.199996948242202</v>
      </c>
      <c r="AX79" s="109">
        <v>118.01</v>
      </c>
      <c r="AY79" s="108">
        <v>24000</v>
      </c>
      <c r="AZ79" s="110">
        <v>98.777351499999995</v>
      </c>
      <c r="BA79" s="110">
        <v>100</v>
      </c>
      <c r="BB79" s="108">
        <v>53518.08984375</v>
      </c>
      <c r="BC79" s="108">
        <v>341284</v>
      </c>
      <c r="BD79" s="108">
        <v>322117</v>
      </c>
      <c r="BE79" s="108">
        <v>100250</v>
      </c>
      <c r="BF79" s="108"/>
    </row>
    <row r="80" spans="1:58" x14ac:dyDescent="0.25">
      <c r="A80" s="133" t="s">
        <v>142</v>
      </c>
      <c r="B80" s="111" t="s">
        <v>141</v>
      </c>
      <c r="C80" s="108">
        <v>820836.55368421052</v>
      </c>
      <c r="D80" s="108">
        <v>84331.713684210525</v>
      </c>
      <c r="E80" s="108">
        <v>8924834.7300000004</v>
      </c>
      <c r="F80" s="108">
        <v>3307.6979999999999</v>
      </c>
      <c r="G80" s="108">
        <v>1643228.4140000001</v>
      </c>
      <c r="H80" s="108">
        <v>33860.421000000002</v>
      </c>
      <c r="I80" s="108">
        <v>732203.84900000005</v>
      </c>
      <c r="J80" s="108">
        <v>29732575</v>
      </c>
      <c r="K80" s="109">
        <v>0.21199999999999999</v>
      </c>
      <c r="L80" s="109">
        <v>0.12121212121212099</v>
      </c>
      <c r="M80" s="109">
        <v>0.95399999999999996</v>
      </c>
      <c r="N80" s="109">
        <v>0.32400000000000001</v>
      </c>
      <c r="O80" s="108">
        <v>0</v>
      </c>
      <c r="P80" s="108">
        <v>0</v>
      </c>
      <c r="Q80" s="109">
        <v>0.624</v>
      </c>
      <c r="R80" s="109">
        <v>0.28248180000000001</v>
      </c>
      <c r="S80" s="108">
        <v>21850969</v>
      </c>
      <c r="T80" s="108">
        <v>2110.2600000000002</v>
      </c>
      <c r="U80" s="108">
        <v>1662.48</v>
      </c>
      <c r="V80" s="109">
        <v>0.12</v>
      </c>
      <c r="W80" s="110">
        <v>43</v>
      </c>
      <c r="X80" s="110">
        <v>43.5</v>
      </c>
      <c r="Y80" s="109">
        <v>0.75800001621246305</v>
      </c>
      <c r="Z80" s="108">
        <v>88</v>
      </c>
      <c r="AA80" s="108">
        <v>211</v>
      </c>
      <c r="AB80" s="110">
        <v>0.3</v>
      </c>
      <c r="AC80" s="109">
        <v>237.72341918945301</v>
      </c>
      <c r="AD80" s="109">
        <v>174</v>
      </c>
      <c r="AE80" s="110">
        <v>4</v>
      </c>
      <c r="AF80" s="109">
        <v>0.52990425652335404</v>
      </c>
      <c r="AG80" s="109">
        <v>33.900001525878899</v>
      </c>
      <c r="AH80" s="108">
        <v>3816813</v>
      </c>
      <c r="AI80" s="108">
        <v>22395195</v>
      </c>
      <c r="AJ80" s="108">
        <v>48195</v>
      </c>
      <c r="AK80" s="108">
        <v>805744</v>
      </c>
      <c r="AL80" s="108">
        <v>197146</v>
      </c>
      <c r="AM80" s="108">
        <v>0</v>
      </c>
      <c r="AN80" s="108">
        <v>109</v>
      </c>
      <c r="AO80" s="110">
        <v>14.5</v>
      </c>
      <c r="AP80" s="110">
        <v>4.68</v>
      </c>
      <c r="AQ80" s="110">
        <v>8.4</v>
      </c>
      <c r="AR80" s="109">
        <v>4.2666666666666666</v>
      </c>
      <c r="AS80" s="109">
        <v>0.1</v>
      </c>
      <c r="AT80" s="108">
        <v>40</v>
      </c>
      <c r="AU80" s="110">
        <v>84.526817321777301</v>
      </c>
      <c r="AV80" s="109">
        <v>72.23</v>
      </c>
      <c r="AW80" s="109">
        <v>26</v>
      </c>
      <c r="AX80" s="109">
        <v>86.95</v>
      </c>
      <c r="AY80" s="108">
        <v>730000</v>
      </c>
      <c r="AZ80" s="110">
        <v>39.626621800000002</v>
      </c>
      <c r="BA80" s="110">
        <v>94.090878799999999</v>
      </c>
      <c r="BB80" s="108">
        <v>7055.5546875</v>
      </c>
      <c r="BC80" s="108">
        <v>1339180160</v>
      </c>
      <c r="BD80" s="108">
        <v>1309290969</v>
      </c>
      <c r="BE80" s="108">
        <v>2973190</v>
      </c>
      <c r="BF80" s="108"/>
    </row>
    <row r="81" spans="1:58" x14ac:dyDescent="0.25">
      <c r="A81" s="133" t="s">
        <v>144</v>
      </c>
      <c r="B81" s="111" t="s">
        <v>143</v>
      </c>
      <c r="C81" s="108">
        <v>439377.72210526315</v>
      </c>
      <c r="D81" s="108">
        <v>7690.6947368421052</v>
      </c>
      <c r="E81" s="108">
        <v>1162909.1440000001</v>
      </c>
      <c r="F81" s="108">
        <v>11892.462</v>
      </c>
      <c r="G81" s="108">
        <v>112845.0705</v>
      </c>
      <c r="H81" s="108">
        <v>8580.2720000000008</v>
      </c>
      <c r="I81" s="108">
        <v>400204.38600000006</v>
      </c>
      <c r="J81" s="108">
        <v>32818</v>
      </c>
      <c r="K81" s="109">
        <v>0.182</v>
      </c>
      <c r="L81" s="109">
        <v>3.03030303030303E-2</v>
      </c>
      <c r="M81" s="109">
        <v>0.92</v>
      </c>
      <c r="N81" s="109">
        <v>0.33400000000000002</v>
      </c>
      <c r="O81" s="108">
        <v>0</v>
      </c>
      <c r="P81" s="108">
        <v>0</v>
      </c>
      <c r="Q81" s="109">
        <v>0.68899999999999995</v>
      </c>
      <c r="R81" s="109">
        <v>2.4362600000000002E-2</v>
      </c>
      <c r="S81" s="108">
        <v>38458715</v>
      </c>
      <c r="T81" s="108">
        <v>4.72</v>
      </c>
      <c r="U81" s="108">
        <v>-49.27</v>
      </c>
      <c r="V81" s="109">
        <v>-0.01</v>
      </c>
      <c r="W81" s="110">
        <v>26.4</v>
      </c>
      <c r="X81" s="110">
        <v>19.899999618530298</v>
      </c>
      <c r="Y81" s="109">
        <v>0.20399999618530301</v>
      </c>
      <c r="Z81" s="108">
        <v>76</v>
      </c>
      <c r="AA81" s="108">
        <v>391</v>
      </c>
      <c r="AB81" s="110">
        <v>0.4</v>
      </c>
      <c r="AC81" s="109">
        <v>369.28643798828102</v>
      </c>
      <c r="AD81" s="109">
        <v>126</v>
      </c>
      <c r="AE81" s="110">
        <v>10</v>
      </c>
      <c r="AF81" s="109">
        <v>0.46700603303414401</v>
      </c>
      <c r="AG81" s="109">
        <v>35.569999694824197</v>
      </c>
      <c r="AH81" s="108">
        <v>481805</v>
      </c>
      <c r="AI81" s="108">
        <v>534836</v>
      </c>
      <c r="AJ81" s="108">
        <v>100367</v>
      </c>
      <c r="AK81" s="108">
        <v>15700</v>
      </c>
      <c r="AL81" s="108">
        <v>9795</v>
      </c>
      <c r="AM81" s="108">
        <v>0</v>
      </c>
      <c r="AN81" s="108">
        <v>123</v>
      </c>
      <c r="AO81" s="110">
        <v>7.9</v>
      </c>
      <c r="AP81" s="110">
        <v>6.73</v>
      </c>
      <c r="AQ81" s="110">
        <v>10.7</v>
      </c>
      <c r="AR81" s="109">
        <v>3.666666666666667</v>
      </c>
      <c r="AS81" s="109">
        <v>0.01</v>
      </c>
      <c r="AT81" s="108">
        <v>37</v>
      </c>
      <c r="AU81" s="110">
        <v>97.620002746582003</v>
      </c>
      <c r="AV81" s="109">
        <v>95.38</v>
      </c>
      <c r="AW81" s="109">
        <v>21.976068496704102</v>
      </c>
      <c r="AX81" s="109">
        <v>149.13</v>
      </c>
      <c r="AY81" s="108">
        <v>180000</v>
      </c>
      <c r="AZ81" s="110">
        <v>60.827153000000003</v>
      </c>
      <c r="BA81" s="110">
        <v>87.373810800000001</v>
      </c>
      <c r="BB81" s="108">
        <v>12283.615234375</v>
      </c>
      <c r="BC81" s="108">
        <v>263991376</v>
      </c>
      <c r="BD81" s="108">
        <v>256648471</v>
      </c>
      <c r="BE81" s="108">
        <v>1811570</v>
      </c>
      <c r="BF81" s="108"/>
    </row>
    <row r="82" spans="1:58" x14ac:dyDescent="0.25">
      <c r="A82" s="133" t="s">
        <v>845</v>
      </c>
      <c r="B82" s="111" t="s">
        <v>145</v>
      </c>
      <c r="C82" s="108">
        <v>162047.88631578948</v>
      </c>
      <c r="D82" s="108">
        <v>88552.10105263158</v>
      </c>
      <c r="E82" s="108">
        <v>286546.10849999997</v>
      </c>
      <c r="F82" s="108">
        <v>213.768</v>
      </c>
      <c r="G82" s="108">
        <v>1007.388</v>
      </c>
      <c r="H82" s="108">
        <v>0</v>
      </c>
      <c r="I82" s="108">
        <v>2733.9120000000003</v>
      </c>
      <c r="J82" s="108">
        <v>1121212</v>
      </c>
      <c r="K82" s="109">
        <v>0.03</v>
      </c>
      <c r="L82" s="109">
        <v>0.18181818181818199</v>
      </c>
      <c r="M82" s="109">
        <v>0.66800000000000004</v>
      </c>
      <c r="N82" s="109">
        <v>0.45900000000000002</v>
      </c>
      <c r="O82" s="108">
        <v>0</v>
      </c>
      <c r="P82" s="108">
        <v>0</v>
      </c>
      <c r="Q82" s="109">
        <v>0.77400000000000002</v>
      </c>
      <c r="R82" s="109" t="s">
        <v>443</v>
      </c>
      <c r="S82" s="108">
        <v>68420770</v>
      </c>
      <c r="T82" s="108">
        <v>90.66</v>
      </c>
      <c r="U82" s="108">
        <v>75.77</v>
      </c>
      <c r="V82" s="109">
        <v>0.03</v>
      </c>
      <c r="W82" s="110">
        <v>15.1</v>
      </c>
      <c r="X82" s="110" t="s">
        <v>443</v>
      </c>
      <c r="Y82" s="109">
        <v>0.88999998569488503</v>
      </c>
      <c r="Z82" s="108">
        <v>99</v>
      </c>
      <c r="AA82" s="108">
        <v>14</v>
      </c>
      <c r="AB82" s="110">
        <v>0.1</v>
      </c>
      <c r="AC82" s="109">
        <v>1261.73046875</v>
      </c>
      <c r="AD82" s="109">
        <v>25</v>
      </c>
      <c r="AE82" s="110">
        <v>0</v>
      </c>
      <c r="AF82" s="109">
        <v>0.509047263299093</v>
      </c>
      <c r="AG82" s="109">
        <v>37.349998474121101</v>
      </c>
      <c r="AH82" s="108">
        <v>2000</v>
      </c>
      <c r="AI82" s="108">
        <v>213382</v>
      </c>
      <c r="AJ82" s="108">
        <v>27500</v>
      </c>
      <c r="AK82" s="108">
        <v>0</v>
      </c>
      <c r="AL82" s="108">
        <v>979435</v>
      </c>
      <c r="AM82" s="108">
        <v>6</v>
      </c>
      <c r="AN82" s="108">
        <v>129</v>
      </c>
      <c r="AO82" s="110">
        <v>5.5</v>
      </c>
      <c r="AP82" s="110">
        <v>4.47</v>
      </c>
      <c r="AQ82" s="110">
        <v>13</v>
      </c>
      <c r="AR82" s="109">
        <v>3.2333333333333329</v>
      </c>
      <c r="AS82" s="109">
        <v>-0.2</v>
      </c>
      <c r="AT82" s="108">
        <v>30</v>
      </c>
      <c r="AU82" s="110">
        <v>100</v>
      </c>
      <c r="AV82" s="109">
        <v>87.17</v>
      </c>
      <c r="AW82" s="109">
        <v>44.082874298095703</v>
      </c>
      <c r="AX82" s="109">
        <v>100.07</v>
      </c>
      <c r="AY82" s="108">
        <v>160000</v>
      </c>
      <c r="AZ82" s="110">
        <v>90.004383399999995</v>
      </c>
      <c r="BA82" s="110">
        <v>96.196658999999997</v>
      </c>
      <c r="BB82" s="108">
        <v>20949.943359375</v>
      </c>
      <c r="BC82" s="108">
        <v>81162784</v>
      </c>
      <c r="BD82" s="108">
        <v>78971725</v>
      </c>
      <c r="BE82" s="108">
        <v>1628550</v>
      </c>
      <c r="BF82" s="108"/>
    </row>
    <row r="83" spans="1:58" x14ac:dyDescent="0.25">
      <c r="A83" s="133" t="s">
        <v>147</v>
      </c>
      <c r="B83" s="111" t="s">
        <v>146</v>
      </c>
      <c r="C83" s="108">
        <v>36398.229473684209</v>
      </c>
      <c r="D83" s="108">
        <v>4521.4126315789472</v>
      </c>
      <c r="E83" s="108">
        <v>530186.05949999997</v>
      </c>
      <c r="F83" s="108">
        <v>0</v>
      </c>
      <c r="G83" s="108">
        <v>0</v>
      </c>
      <c r="H83" s="108">
        <v>0</v>
      </c>
      <c r="I83" s="108">
        <v>0</v>
      </c>
      <c r="J83" s="108">
        <v>0</v>
      </c>
      <c r="K83" s="109">
        <v>0.03</v>
      </c>
      <c r="L83" s="109">
        <v>0.18181818181818199</v>
      </c>
      <c r="M83" s="109">
        <v>0.997</v>
      </c>
      <c r="N83" s="109">
        <v>0.98799999999999999</v>
      </c>
      <c r="O83" s="108">
        <v>5</v>
      </c>
      <c r="P83" s="108">
        <v>0</v>
      </c>
      <c r="Q83" s="109">
        <v>0.64900000000000002</v>
      </c>
      <c r="R83" s="109">
        <v>5.2433E-2</v>
      </c>
      <c r="S83" s="108">
        <v>3942034163</v>
      </c>
      <c r="T83" s="108">
        <v>1202.5999999999999</v>
      </c>
      <c r="U83" s="108">
        <v>1888.77</v>
      </c>
      <c r="V83" s="109">
        <v>1.34</v>
      </c>
      <c r="W83" s="110">
        <v>31.2</v>
      </c>
      <c r="X83" s="110">
        <v>8.5</v>
      </c>
      <c r="Y83" s="109">
        <v>0.60699999332428001</v>
      </c>
      <c r="Z83" s="108">
        <v>66</v>
      </c>
      <c r="AA83" s="108">
        <v>43</v>
      </c>
      <c r="AB83" s="110" t="s">
        <v>443</v>
      </c>
      <c r="AC83" s="109">
        <v>481.03985595703102</v>
      </c>
      <c r="AD83" s="109">
        <v>50</v>
      </c>
      <c r="AE83" s="110" t="s">
        <v>443</v>
      </c>
      <c r="AF83" s="109">
        <v>0.52512442884744903</v>
      </c>
      <c r="AG83" s="109">
        <v>29.540000915527301</v>
      </c>
      <c r="AH83" s="108">
        <v>0</v>
      </c>
      <c r="AI83" s="108">
        <v>5969</v>
      </c>
      <c r="AJ83" s="108">
        <v>0</v>
      </c>
      <c r="AK83" s="108">
        <v>2019960</v>
      </c>
      <c r="AL83" s="108">
        <v>279738</v>
      </c>
      <c r="AM83" s="108">
        <v>872</v>
      </c>
      <c r="AN83" s="108">
        <v>110</v>
      </c>
      <c r="AO83" s="110">
        <v>27.8</v>
      </c>
      <c r="AP83" s="110">
        <v>5.0599999999999996</v>
      </c>
      <c r="AQ83" s="110">
        <v>16.399999999999999</v>
      </c>
      <c r="AR83" s="109">
        <v>1.6333333333333335</v>
      </c>
      <c r="AS83" s="109">
        <v>-1.26</v>
      </c>
      <c r="AT83" s="108">
        <v>18</v>
      </c>
      <c r="AU83" s="110">
        <v>100</v>
      </c>
      <c r="AV83" s="109">
        <v>79.72</v>
      </c>
      <c r="AW83" s="109">
        <v>17.219999313354499</v>
      </c>
      <c r="AX83" s="109">
        <v>82.18</v>
      </c>
      <c r="AY83" s="108">
        <v>48000</v>
      </c>
      <c r="AZ83" s="110">
        <v>85.610887500000004</v>
      </c>
      <c r="BA83" s="110">
        <v>86.576805399999998</v>
      </c>
      <c r="BB83" s="108">
        <v>17196.78125</v>
      </c>
      <c r="BC83" s="108">
        <v>38274616</v>
      </c>
      <c r="BD83" s="108">
        <v>36355645</v>
      </c>
      <c r="BE83" s="108">
        <v>434320</v>
      </c>
      <c r="BF83" s="108"/>
    </row>
    <row r="84" spans="1:58" x14ac:dyDescent="0.25">
      <c r="A84" s="133" t="s">
        <v>149</v>
      </c>
      <c r="B84" s="111" t="s">
        <v>148</v>
      </c>
      <c r="C84" s="108">
        <v>0</v>
      </c>
      <c r="D84" s="108">
        <v>0</v>
      </c>
      <c r="E84" s="108">
        <v>14359.488000000001</v>
      </c>
      <c r="F84" s="108">
        <v>11.164</v>
      </c>
      <c r="G84" s="108">
        <v>0</v>
      </c>
      <c r="H84" s="108">
        <v>0</v>
      </c>
      <c r="I84" s="108">
        <v>0</v>
      </c>
      <c r="J84" s="108">
        <v>0</v>
      </c>
      <c r="K84" s="109">
        <v>0</v>
      </c>
      <c r="L84" s="109">
        <v>3.03030303030303E-2</v>
      </c>
      <c r="M84" s="109">
        <v>2E-3</v>
      </c>
      <c r="N84" s="109">
        <v>2E-3</v>
      </c>
      <c r="O84" s="108">
        <v>0</v>
      </c>
      <c r="P84" s="108">
        <v>0</v>
      </c>
      <c r="Q84" s="109">
        <v>0.92300000000000004</v>
      </c>
      <c r="R84" s="109" t="s">
        <v>443</v>
      </c>
      <c r="S84" s="108">
        <v>793458</v>
      </c>
      <c r="T84" s="108">
        <v>0</v>
      </c>
      <c r="U84" s="108">
        <v>0</v>
      </c>
      <c r="V84" s="109" t="s">
        <v>443</v>
      </c>
      <c r="W84" s="110">
        <v>3.6</v>
      </c>
      <c r="X84" s="110" t="s">
        <v>443</v>
      </c>
      <c r="Y84" s="109">
        <v>2.9609999656677202</v>
      </c>
      <c r="Z84" s="108">
        <v>92</v>
      </c>
      <c r="AA84" s="108">
        <v>7.1</v>
      </c>
      <c r="AB84" s="110">
        <v>0.2</v>
      </c>
      <c r="AC84" s="109">
        <v>5334.94775390625</v>
      </c>
      <c r="AD84" s="109">
        <v>8</v>
      </c>
      <c r="AE84" s="110" t="s">
        <v>443</v>
      </c>
      <c r="AF84" s="109">
        <v>0.12663230586684501</v>
      </c>
      <c r="AG84" s="109">
        <v>32.5200004577637</v>
      </c>
      <c r="AH84" s="108">
        <v>0</v>
      </c>
      <c r="AI84" s="108">
        <v>300</v>
      </c>
      <c r="AJ84" s="108">
        <v>0</v>
      </c>
      <c r="AK84" s="108">
        <v>0</v>
      </c>
      <c r="AL84" s="108">
        <v>6405</v>
      </c>
      <c r="AM84" s="108">
        <v>0</v>
      </c>
      <c r="AN84" s="108">
        <v>146</v>
      </c>
      <c r="AO84" s="110">
        <v>2.4</v>
      </c>
      <c r="AP84" s="110">
        <v>1.23</v>
      </c>
      <c r="AQ84" s="110">
        <v>3.3</v>
      </c>
      <c r="AR84" s="109" t="s">
        <v>443</v>
      </c>
      <c r="AS84" s="109">
        <v>1.35</v>
      </c>
      <c r="AT84" s="108">
        <v>74</v>
      </c>
      <c r="AU84" s="110">
        <v>100</v>
      </c>
      <c r="AV84" s="109" t="s">
        <v>443</v>
      </c>
      <c r="AW84" s="109">
        <v>80.122398376464801</v>
      </c>
      <c r="AX84" s="109">
        <v>103.65</v>
      </c>
      <c r="AY84" s="108">
        <v>110000</v>
      </c>
      <c r="AZ84" s="110">
        <v>90.482320599999994</v>
      </c>
      <c r="BA84" s="110">
        <v>97.875501200000002</v>
      </c>
      <c r="BB84" s="108">
        <v>76304.7109375</v>
      </c>
      <c r="BC84" s="108">
        <v>4813608</v>
      </c>
      <c r="BD84" s="108">
        <v>4619926</v>
      </c>
      <c r="BE84" s="108">
        <v>68890</v>
      </c>
      <c r="BF84" s="108"/>
    </row>
    <row r="85" spans="1:58" x14ac:dyDescent="0.25">
      <c r="A85" s="133" t="s">
        <v>151</v>
      </c>
      <c r="B85" s="111" t="s">
        <v>150</v>
      </c>
      <c r="C85" s="108">
        <v>16835.896842105263</v>
      </c>
      <c r="D85" s="108">
        <v>0</v>
      </c>
      <c r="E85" s="108">
        <v>3924.3780000000002</v>
      </c>
      <c r="F85" s="108">
        <v>26.047999999999998</v>
      </c>
      <c r="G85" s="108">
        <v>0</v>
      </c>
      <c r="H85" s="108">
        <v>0</v>
      </c>
      <c r="I85" s="108">
        <v>0</v>
      </c>
      <c r="J85" s="108">
        <v>0</v>
      </c>
      <c r="K85" s="109">
        <v>0.03</v>
      </c>
      <c r="L85" s="109">
        <v>0.48484848484848497</v>
      </c>
      <c r="M85" s="109">
        <v>0.60499999999999998</v>
      </c>
      <c r="N85" s="109">
        <v>0.106</v>
      </c>
      <c r="O85" s="108">
        <v>0</v>
      </c>
      <c r="P85" s="108">
        <v>0</v>
      </c>
      <c r="Q85" s="109">
        <v>0.89900000000000002</v>
      </c>
      <c r="R85" s="109" t="s">
        <v>443</v>
      </c>
      <c r="S85" s="108">
        <v>919497</v>
      </c>
      <c r="T85" s="108">
        <v>0</v>
      </c>
      <c r="U85" s="108">
        <v>0</v>
      </c>
      <c r="V85" s="109" t="s">
        <v>443</v>
      </c>
      <c r="W85" s="110">
        <v>3.6</v>
      </c>
      <c r="X85" s="110" t="s">
        <v>443</v>
      </c>
      <c r="Y85" s="109">
        <v>3.3440001010894802</v>
      </c>
      <c r="Z85" s="108">
        <v>97</v>
      </c>
      <c r="AA85" s="108">
        <v>3.5</v>
      </c>
      <c r="AB85" s="110" t="s">
        <v>443</v>
      </c>
      <c r="AC85" s="109">
        <v>2819.111328125</v>
      </c>
      <c r="AD85" s="109">
        <v>5</v>
      </c>
      <c r="AE85" s="110" t="s">
        <v>443</v>
      </c>
      <c r="AF85" s="109">
        <v>0.103144990568294</v>
      </c>
      <c r="AG85" s="109">
        <v>42.779998779296903</v>
      </c>
      <c r="AH85" s="108">
        <v>60137</v>
      </c>
      <c r="AI85" s="108">
        <v>0</v>
      </c>
      <c r="AJ85" s="108">
        <v>0</v>
      </c>
      <c r="AK85" s="108">
        <v>0</v>
      </c>
      <c r="AL85" s="108">
        <v>25473</v>
      </c>
      <c r="AM85" s="108">
        <v>0</v>
      </c>
      <c r="AN85" s="108">
        <v>160</v>
      </c>
      <c r="AO85" s="110">
        <v>2.4</v>
      </c>
      <c r="AP85" s="110">
        <v>2.2000000000000002</v>
      </c>
      <c r="AQ85" s="110">
        <v>5.9</v>
      </c>
      <c r="AR85" s="109" t="s">
        <v>443</v>
      </c>
      <c r="AS85" s="109">
        <v>1.35</v>
      </c>
      <c r="AT85" s="108">
        <v>62</v>
      </c>
      <c r="AU85" s="110">
        <v>100</v>
      </c>
      <c r="AV85" s="109" t="s">
        <v>443</v>
      </c>
      <c r="AW85" s="109">
        <v>78.885177612304702</v>
      </c>
      <c r="AX85" s="109">
        <v>131.66999999999999</v>
      </c>
      <c r="AY85" s="108">
        <v>46000</v>
      </c>
      <c r="AZ85" s="110">
        <v>100</v>
      </c>
      <c r="BA85" s="110">
        <v>100</v>
      </c>
      <c r="BB85" s="108">
        <v>38412.6796875</v>
      </c>
      <c r="BC85" s="108">
        <v>8712400</v>
      </c>
      <c r="BD85" s="108">
        <v>8027935</v>
      </c>
      <c r="BE85" s="108">
        <v>21640</v>
      </c>
      <c r="BF85" s="108"/>
    </row>
    <row r="86" spans="1:58" x14ac:dyDescent="0.25">
      <c r="A86" s="133" t="s">
        <v>153</v>
      </c>
      <c r="B86" s="111" t="s">
        <v>152</v>
      </c>
      <c r="C86" s="108">
        <v>85046.877894736841</v>
      </c>
      <c r="D86" s="108">
        <v>0</v>
      </c>
      <c r="E86" s="108">
        <v>122713.72900000001</v>
      </c>
      <c r="F86" s="108">
        <v>337.952</v>
      </c>
      <c r="G86" s="108">
        <v>0</v>
      </c>
      <c r="H86" s="108">
        <v>0</v>
      </c>
      <c r="I86" s="108">
        <v>0</v>
      </c>
      <c r="J86" s="108">
        <v>0</v>
      </c>
      <c r="K86" s="109">
        <v>9.0999999999999998E-2</v>
      </c>
      <c r="L86" s="109">
        <v>0.12121212121212099</v>
      </c>
      <c r="M86" s="109">
        <v>4.2000000000000003E-2</v>
      </c>
      <c r="N86" s="109">
        <v>6.0999999999999999E-2</v>
      </c>
      <c r="O86" s="108">
        <v>0</v>
      </c>
      <c r="P86" s="108">
        <v>0</v>
      </c>
      <c r="Q86" s="109">
        <v>0.88700000000000001</v>
      </c>
      <c r="R86" s="109" t="s">
        <v>443</v>
      </c>
      <c r="S86" s="108">
        <v>135843</v>
      </c>
      <c r="T86" s="108">
        <v>0</v>
      </c>
      <c r="U86" s="108">
        <v>0</v>
      </c>
      <c r="V86" s="109" t="s">
        <v>443</v>
      </c>
      <c r="W86" s="110">
        <v>3.3</v>
      </c>
      <c r="X86" s="110" t="s">
        <v>443</v>
      </c>
      <c r="Y86" s="109">
        <v>4.0209999084472701</v>
      </c>
      <c r="Z86" s="108">
        <v>85</v>
      </c>
      <c r="AA86" s="108">
        <v>6.1</v>
      </c>
      <c r="AB86" s="110">
        <v>0.3</v>
      </c>
      <c r="AC86" s="109">
        <v>3350.57543945313</v>
      </c>
      <c r="AD86" s="109">
        <v>4</v>
      </c>
      <c r="AE86" s="110" t="s">
        <v>443</v>
      </c>
      <c r="AF86" s="109">
        <v>8.4572087944824098E-2</v>
      </c>
      <c r="AG86" s="109">
        <v>35.159999847412102</v>
      </c>
      <c r="AH86" s="108">
        <v>30573</v>
      </c>
      <c r="AI86" s="108">
        <v>4653</v>
      </c>
      <c r="AJ86" s="108">
        <v>0</v>
      </c>
      <c r="AK86" s="108">
        <v>0</v>
      </c>
      <c r="AL86" s="108">
        <v>167335</v>
      </c>
      <c r="AM86" s="108">
        <v>0</v>
      </c>
      <c r="AN86" s="108">
        <v>142</v>
      </c>
      <c r="AO86" s="110">
        <v>2.4</v>
      </c>
      <c r="AP86" s="110">
        <v>2.0099999999999998</v>
      </c>
      <c r="AQ86" s="110">
        <v>5</v>
      </c>
      <c r="AR86" s="109">
        <v>4.0333333333333332</v>
      </c>
      <c r="AS86" s="109">
        <v>0.52</v>
      </c>
      <c r="AT86" s="108">
        <v>50</v>
      </c>
      <c r="AU86" s="110">
        <v>100</v>
      </c>
      <c r="AV86" s="109">
        <v>99.02</v>
      </c>
      <c r="AW86" s="109">
        <v>65.571601867675795</v>
      </c>
      <c r="AX86" s="109">
        <v>140.43</v>
      </c>
      <c r="AY86" s="108">
        <v>710000</v>
      </c>
      <c r="AZ86" s="110">
        <v>99.546267700000001</v>
      </c>
      <c r="BA86" s="110">
        <v>100</v>
      </c>
      <c r="BB86" s="108">
        <v>39817.15234375</v>
      </c>
      <c r="BC86" s="108">
        <v>60551416</v>
      </c>
      <c r="BD86" s="108">
        <v>59324681</v>
      </c>
      <c r="BE86" s="108">
        <v>294140</v>
      </c>
      <c r="BF86" s="108"/>
    </row>
    <row r="87" spans="1:58" x14ac:dyDescent="0.25">
      <c r="A87" s="133" t="s">
        <v>155</v>
      </c>
      <c r="B87" s="111" t="s">
        <v>154</v>
      </c>
      <c r="C87" s="108">
        <v>3562.4589473684209</v>
      </c>
      <c r="D87" s="108">
        <v>0</v>
      </c>
      <c r="E87" s="108">
        <v>6141.4105</v>
      </c>
      <c r="F87" s="108">
        <v>0</v>
      </c>
      <c r="G87" s="108">
        <v>53032.61</v>
      </c>
      <c r="H87" s="108">
        <v>6184.7160000000003</v>
      </c>
      <c r="I87" s="108">
        <v>16019.505999999999</v>
      </c>
      <c r="J87" s="108">
        <v>2774</v>
      </c>
      <c r="K87" s="109">
        <v>6.0999999999999999E-2</v>
      </c>
      <c r="L87" s="109">
        <v>6.0606060606060601E-2</v>
      </c>
      <c r="M87" s="109">
        <v>6.2E-2</v>
      </c>
      <c r="N87" s="109">
        <v>6.0000000000000001E-3</v>
      </c>
      <c r="O87" s="108">
        <v>0</v>
      </c>
      <c r="P87" s="108">
        <v>0</v>
      </c>
      <c r="Q87" s="109">
        <v>0.73</v>
      </c>
      <c r="R87" s="109">
        <v>1.1081499999999999E-2</v>
      </c>
      <c r="S87" s="108">
        <v>399726</v>
      </c>
      <c r="T87" s="108">
        <v>23.12</v>
      </c>
      <c r="U87" s="108">
        <v>16.59</v>
      </c>
      <c r="V87" s="109">
        <v>0.2</v>
      </c>
      <c r="W87" s="110">
        <v>15.3</v>
      </c>
      <c r="X87" s="110">
        <v>2.5</v>
      </c>
      <c r="Y87" s="109">
        <v>0.472000002861023</v>
      </c>
      <c r="Z87" s="108">
        <v>95</v>
      </c>
      <c r="AA87" s="108">
        <v>4.5</v>
      </c>
      <c r="AB87" s="110">
        <v>1.7</v>
      </c>
      <c r="AC87" s="109">
        <v>511.37738037109398</v>
      </c>
      <c r="AD87" s="109">
        <v>89</v>
      </c>
      <c r="AE87" s="110" t="s">
        <v>443</v>
      </c>
      <c r="AF87" s="109">
        <v>0.42220641369704698</v>
      </c>
      <c r="AG87" s="109">
        <v>45.459999084472699</v>
      </c>
      <c r="AH87" s="108">
        <v>125000</v>
      </c>
      <c r="AI87" s="108">
        <v>5000</v>
      </c>
      <c r="AJ87" s="108">
        <v>0</v>
      </c>
      <c r="AK87" s="108">
        <v>0</v>
      </c>
      <c r="AL87" s="108">
        <v>15</v>
      </c>
      <c r="AM87" s="108">
        <v>0</v>
      </c>
      <c r="AN87" s="108">
        <v>114</v>
      </c>
      <c r="AO87" s="110">
        <v>8.4</v>
      </c>
      <c r="AP87" s="110">
        <v>4.96</v>
      </c>
      <c r="AQ87" s="110">
        <v>7</v>
      </c>
      <c r="AR87" s="109">
        <v>3.6833333333333327</v>
      </c>
      <c r="AS87" s="109">
        <v>0.41</v>
      </c>
      <c r="AT87" s="108">
        <v>44</v>
      </c>
      <c r="AU87" s="110">
        <v>98.204269409179702</v>
      </c>
      <c r="AV87" s="109">
        <v>88.5</v>
      </c>
      <c r="AW87" s="109">
        <v>43.175895690917997</v>
      </c>
      <c r="AX87" s="109">
        <v>115.57</v>
      </c>
      <c r="AY87" s="108">
        <v>8300</v>
      </c>
      <c r="AZ87" s="110">
        <v>81.784474799999998</v>
      </c>
      <c r="BA87" s="110">
        <v>93.843156500000006</v>
      </c>
      <c r="BB87" s="108">
        <v>8995.3505859375</v>
      </c>
      <c r="BC87" s="108">
        <v>2890299</v>
      </c>
      <c r="BD87" s="108">
        <v>2781153</v>
      </c>
      <c r="BE87" s="108">
        <v>10830</v>
      </c>
      <c r="BF87" s="108"/>
    </row>
    <row r="88" spans="1:58" x14ac:dyDescent="0.25">
      <c r="A88" s="133" t="s">
        <v>157</v>
      </c>
      <c r="B88" s="111" t="s">
        <v>156</v>
      </c>
      <c r="C88" s="108">
        <v>209113.83789473685</v>
      </c>
      <c r="D88" s="108">
        <v>113984.54315789473</v>
      </c>
      <c r="E88" s="108">
        <v>33636.095999999998</v>
      </c>
      <c r="F88" s="108">
        <v>38263.171999999999</v>
      </c>
      <c r="G88" s="108">
        <v>2390014.1260000002</v>
      </c>
      <c r="H88" s="108">
        <v>1520254.078</v>
      </c>
      <c r="I88" s="108">
        <v>1286229.601</v>
      </c>
      <c r="J88" s="108">
        <v>0</v>
      </c>
      <c r="K88" s="109">
        <v>0</v>
      </c>
      <c r="L88" s="109">
        <v>3.03030303030303E-2</v>
      </c>
      <c r="M88" s="109">
        <v>3.4000000000000002E-2</v>
      </c>
      <c r="N88" s="109">
        <v>1.7999999999999999E-2</v>
      </c>
      <c r="O88" s="108">
        <v>0</v>
      </c>
      <c r="P88" s="108">
        <v>0</v>
      </c>
      <c r="Q88" s="109">
        <v>0.90300000000000002</v>
      </c>
      <c r="R88" s="109" t="s">
        <v>443</v>
      </c>
      <c r="S88" s="108">
        <v>100000</v>
      </c>
      <c r="T88" s="108">
        <v>0</v>
      </c>
      <c r="U88" s="108">
        <v>0</v>
      </c>
      <c r="V88" s="109" t="s">
        <v>443</v>
      </c>
      <c r="W88" s="110">
        <v>2.7</v>
      </c>
      <c r="X88" s="110">
        <v>3.4000000953674299</v>
      </c>
      <c r="Y88" s="109">
        <v>2.2969999313354501</v>
      </c>
      <c r="Z88" s="108">
        <v>96</v>
      </c>
      <c r="AA88" s="108">
        <v>16</v>
      </c>
      <c r="AB88" s="110">
        <v>0.1</v>
      </c>
      <c r="AC88" s="109">
        <v>4405.1318359375</v>
      </c>
      <c r="AD88" s="109">
        <v>5</v>
      </c>
      <c r="AE88" s="110" t="s">
        <v>443</v>
      </c>
      <c r="AF88" s="109">
        <v>0.11622052637947</v>
      </c>
      <c r="AG88" s="109">
        <v>32.110000610351598</v>
      </c>
      <c r="AH88" s="108">
        <v>436528</v>
      </c>
      <c r="AI88" s="108">
        <v>44799</v>
      </c>
      <c r="AJ88" s="108">
        <v>1500000</v>
      </c>
      <c r="AK88" s="108">
        <v>0</v>
      </c>
      <c r="AL88" s="108">
        <v>2191</v>
      </c>
      <c r="AM88" s="108">
        <v>0</v>
      </c>
      <c r="AN88" s="108">
        <v>112</v>
      </c>
      <c r="AO88" s="110">
        <v>2.4</v>
      </c>
      <c r="AP88" s="110">
        <v>1.89</v>
      </c>
      <c r="AQ88" s="110">
        <v>5.6</v>
      </c>
      <c r="AR88" s="109">
        <v>4.2333333333333334</v>
      </c>
      <c r="AS88" s="109">
        <v>1.83</v>
      </c>
      <c r="AT88" s="108">
        <v>73</v>
      </c>
      <c r="AU88" s="110">
        <v>100</v>
      </c>
      <c r="AV88" s="109" t="s">
        <v>443</v>
      </c>
      <c r="AW88" s="109">
        <v>93.329414367675795</v>
      </c>
      <c r="AX88" s="109">
        <v>129.75</v>
      </c>
      <c r="AY88" s="108">
        <v>1400000</v>
      </c>
      <c r="AZ88" s="110">
        <v>100</v>
      </c>
      <c r="BA88" s="110">
        <v>100</v>
      </c>
      <c r="BB88" s="108">
        <v>43875.75</v>
      </c>
      <c r="BC88" s="108">
        <v>126785800</v>
      </c>
      <c r="BD88" s="108">
        <v>125810666</v>
      </c>
      <c r="BE88" s="108">
        <v>364500</v>
      </c>
      <c r="BF88" s="108"/>
    </row>
    <row r="89" spans="1:58" x14ac:dyDescent="0.25">
      <c r="A89" s="133" t="s">
        <v>159</v>
      </c>
      <c r="B89" s="111" t="s">
        <v>158</v>
      </c>
      <c r="C89" s="108">
        <v>15884.791578947368</v>
      </c>
      <c r="D89" s="108">
        <v>0</v>
      </c>
      <c r="E89" s="108">
        <v>5375.6459999999997</v>
      </c>
      <c r="F89" s="108">
        <v>0</v>
      </c>
      <c r="G89" s="108">
        <v>0</v>
      </c>
      <c r="H89" s="108">
        <v>0</v>
      </c>
      <c r="I89" s="108">
        <v>0</v>
      </c>
      <c r="J89" s="108">
        <v>10000</v>
      </c>
      <c r="K89" s="109">
        <v>6.0999999999999999E-2</v>
      </c>
      <c r="L89" s="109">
        <v>0.30303030303030298</v>
      </c>
      <c r="M89" s="109">
        <v>0.13900000000000001</v>
      </c>
      <c r="N89" s="109">
        <v>2.5999999999999999E-2</v>
      </c>
      <c r="O89" s="108">
        <v>0</v>
      </c>
      <c r="P89" s="108">
        <v>0</v>
      </c>
      <c r="Q89" s="109">
        <v>0.74199999999999999</v>
      </c>
      <c r="R89" s="109">
        <v>4.2903000000000004E-3</v>
      </c>
      <c r="S89" s="108">
        <v>2024323582</v>
      </c>
      <c r="T89" s="108">
        <v>1480.89</v>
      </c>
      <c r="U89" s="108">
        <v>1832.97</v>
      </c>
      <c r="V89" s="109">
        <v>7.14</v>
      </c>
      <c r="W89" s="110">
        <v>17.600000000000001</v>
      </c>
      <c r="X89" s="110">
        <v>3</v>
      </c>
      <c r="Y89" s="109">
        <v>2.5580000877380402</v>
      </c>
      <c r="Z89" s="108">
        <v>96</v>
      </c>
      <c r="AA89" s="108">
        <v>5.6</v>
      </c>
      <c r="AB89" s="110">
        <v>0.1</v>
      </c>
      <c r="AC89" s="109">
        <v>568.12255859375</v>
      </c>
      <c r="AD89" s="109">
        <v>58</v>
      </c>
      <c r="AE89" s="110" t="s">
        <v>443</v>
      </c>
      <c r="AF89" s="109">
        <v>0.47753223875421502</v>
      </c>
      <c r="AG89" s="109">
        <v>33.659999847412102</v>
      </c>
      <c r="AH89" s="108">
        <v>0</v>
      </c>
      <c r="AI89" s="108">
        <v>0</v>
      </c>
      <c r="AJ89" s="108">
        <v>0</v>
      </c>
      <c r="AK89" s="108">
        <v>0</v>
      </c>
      <c r="AL89" s="108">
        <v>2992758</v>
      </c>
      <c r="AM89" s="108">
        <v>0</v>
      </c>
      <c r="AN89" s="108">
        <v>132</v>
      </c>
      <c r="AO89" s="110">
        <v>4.2</v>
      </c>
      <c r="AP89" s="110">
        <v>4.5</v>
      </c>
      <c r="AQ89" s="110">
        <v>6.1</v>
      </c>
      <c r="AR89" s="109">
        <v>2.5499999999999998</v>
      </c>
      <c r="AS89" s="109">
        <v>0.14000000000000001</v>
      </c>
      <c r="AT89" s="108">
        <v>48</v>
      </c>
      <c r="AU89" s="110">
        <v>100</v>
      </c>
      <c r="AV89" s="109">
        <v>98.01</v>
      </c>
      <c r="AW89" s="109">
        <v>53.400001525878899</v>
      </c>
      <c r="AX89" s="109">
        <v>196.31</v>
      </c>
      <c r="AY89" s="108">
        <v>29000</v>
      </c>
      <c r="AZ89" s="110">
        <v>98.634742799999998</v>
      </c>
      <c r="BA89" s="110">
        <v>96.934078600000007</v>
      </c>
      <c r="BB89" s="108">
        <v>9153.3525390625</v>
      </c>
      <c r="BC89" s="108">
        <v>9702353</v>
      </c>
      <c r="BD89" s="108">
        <v>7570052</v>
      </c>
      <c r="BE89" s="108">
        <v>88780</v>
      </c>
      <c r="BF89" s="108"/>
    </row>
    <row r="90" spans="1:58" x14ac:dyDescent="0.25">
      <c r="A90" s="133" t="s">
        <v>161</v>
      </c>
      <c r="B90" s="111" t="s">
        <v>160</v>
      </c>
      <c r="C90" s="108">
        <v>15268.149473684211</v>
      </c>
      <c r="D90" s="108">
        <v>8814.8168421052633</v>
      </c>
      <c r="E90" s="108">
        <v>99484.461500000005</v>
      </c>
      <c r="F90" s="108">
        <v>0</v>
      </c>
      <c r="G90" s="108">
        <v>0</v>
      </c>
      <c r="H90" s="108">
        <v>0</v>
      </c>
      <c r="I90" s="108">
        <v>0</v>
      </c>
      <c r="J90" s="108">
        <v>0</v>
      </c>
      <c r="K90" s="109">
        <v>0</v>
      </c>
      <c r="L90" s="109">
        <v>0.39393939393939398</v>
      </c>
      <c r="M90" s="109">
        <v>0.183</v>
      </c>
      <c r="N90" s="109">
        <v>1.7999999999999999E-2</v>
      </c>
      <c r="O90" s="108">
        <v>0</v>
      </c>
      <c r="P90" s="108">
        <v>0</v>
      </c>
      <c r="Q90" s="109">
        <v>0.79400000000000004</v>
      </c>
      <c r="R90" s="109">
        <v>3.9113999999999998E-3</v>
      </c>
      <c r="S90" s="108">
        <v>5159519</v>
      </c>
      <c r="T90" s="108">
        <v>8.4600000000000009</v>
      </c>
      <c r="U90" s="108">
        <v>4.07</v>
      </c>
      <c r="V90" s="109">
        <v>0.05</v>
      </c>
      <c r="W90" s="110">
        <v>11.4</v>
      </c>
      <c r="X90" s="110">
        <v>3.7000000476837198</v>
      </c>
      <c r="Y90" s="109">
        <v>3.6170001029968302</v>
      </c>
      <c r="Z90" s="108">
        <v>99</v>
      </c>
      <c r="AA90" s="108">
        <v>67</v>
      </c>
      <c r="AB90" s="110">
        <v>0.2</v>
      </c>
      <c r="AC90" s="109">
        <v>903.32409667968795</v>
      </c>
      <c r="AD90" s="109">
        <v>12</v>
      </c>
      <c r="AE90" s="110" t="s">
        <v>443</v>
      </c>
      <c r="AF90" s="109">
        <v>0.202381137099054</v>
      </c>
      <c r="AG90" s="109">
        <v>26.350000381469702</v>
      </c>
      <c r="AH90" s="108">
        <v>0</v>
      </c>
      <c r="AI90" s="108">
        <v>7000</v>
      </c>
      <c r="AJ90" s="108">
        <v>0</v>
      </c>
      <c r="AK90" s="108">
        <v>0</v>
      </c>
      <c r="AL90" s="108">
        <v>608</v>
      </c>
      <c r="AM90" s="108">
        <v>1</v>
      </c>
      <c r="AN90" s="108">
        <v>137</v>
      </c>
      <c r="AO90" s="110">
        <v>2.4</v>
      </c>
      <c r="AP90" s="110" t="s">
        <v>443</v>
      </c>
      <c r="AQ90" s="110" t="s">
        <v>443</v>
      </c>
      <c r="AR90" s="109">
        <v>3.4666666666666672</v>
      </c>
      <c r="AS90" s="109">
        <v>-0.06</v>
      </c>
      <c r="AT90" s="108">
        <v>31</v>
      </c>
      <c r="AU90" s="110">
        <v>100</v>
      </c>
      <c r="AV90" s="109">
        <v>99.79</v>
      </c>
      <c r="AW90" s="109">
        <v>72.866012573242202</v>
      </c>
      <c r="AX90" s="109">
        <v>149.99</v>
      </c>
      <c r="AY90" s="108">
        <v>160000</v>
      </c>
      <c r="AZ90" s="110">
        <v>97.541103100000001</v>
      </c>
      <c r="BA90" s="110">
        <v>92.940909700000006</v>
      </c>
      <c r="BB90" s="108">
        <v>26409.541015625</v>
      </c>
      <c r="BC90" s="108">
        <v>18037646</v>
      </c>
      <c r="BD90" s="108">
        <v>17498628</v>
      </c>
      <c r="BE90" s="108">
        <v>2699700</v>
      </c>
      <c r="BF90" s="108"/>
    </row>
    <row r="91" spans="1:58" x14ac:dyDescent="0.25">
      <c r="A91" s="133" t="s">
        <v>163</v>
      </c>
      <c r="B91" s="111" t="s">
        <v>162</v>
      </c>
      <c r="C91" s="108">
        <v>29239.623157894737</v>
      </c>
      <c r="D91" s="108">
        <v>0</v>
      </c>
      <c r="E91" s="108">
        <v>127964.106</v>
      </c>
      <c r="F91" s="108">
        <v>55.128</v>
      </c>
      <c r="G91" s="108">
        <v>0</v>
      </c>
      <c r="H91" s="108">
        <v>0</v>
      </c>
      <c r="I91" s="108">
        <v>0</v>
      </c>
      <c r="J91" s="108">
        <v>1503169</v>
      </c>
      <c r="K91" s="109">
        <v>0.36399999999999999</v>
      </c>
      <c r="L91" s="109">
        <v>0.12121212121212099</v>
      </c>
      <c r="M91" s="109">
        <v>0.93300000000000005</v>
      </c>
      <c r="N91" s="109">
        <v>0.51200000000000001</v>
      </c>
      <c r="O91" s="108">
        <v>0</v>
      </c>
      <c r="P91" s="108">
        <v>0</v>
      </c>
      <c r="Q91" s="109">
        <v>0.55500000000000005</v>
      </c>
      <c r="R91" s="109">
        <v>0.1662488</v>
      </c>
      <c r="S91" s="108">
        <v>649842412</v>
      </c>
      <c r="T91" s="108">
        <v>1496</v>
      </c>
      <c r="U91" s="108">
        <v>1389.08</v>
      </c>
      <c r="V91" s="109">
        <v>3.13</v>
      </c>
      <c r="W91" s="110">
        <v>49.2</v>
      </c>
      <c r="X91" s="110">
        <v>11</v>
      </c>
      <c r="Y91" s="109">
        <v>0.19799999892711601</v>
      </c>
      <c r="Z91" s="108">
        <v>75</v>
      </c>
      <c r="AA91" s="108">
        <v>348</v>
      </c>
      <c r="AB91" s="110">
        <v>5.4</v>
      </c>
      <c r="AC91" s="109">
        <v>157.19209289550801</v>
      </c>
      <c r="AD91" s="109">
        <v>510</v>
      </c>
      <c r="AE91" s="110">
        <v>50</v>
      </c>
      <c r="AF91" s="109">
        <v>0.56467248639951995</v>
      </c>
      <c r="AG91" s="109">
        <v>48.509998321533203</v>
      </c>
      <c r="AH91" s="108">
        <v>1265600</v>
      </c>
      <c r="AI91" s="108">
        <v>29421</v>
      </c>
      <c r="AJ91" s="108">
        <v>211188</v>
      </c>
      <c r="AK91" s="108">
        <v>158637</v>
      </c>
      <c r="AL91" s="108">
        <v>684183</v>
      </c>
      <c r="AM91" s="108">
        <v>0</v>
      </c>
      <c r="AN91" s="108">
        <v>104</v>
      </c>
      <c r="AO91" s="110">
        <v>19.100000000000001</v>
      </c>
      <c r="AP91" s="110">
        <v>5.84</v>
      </c>
      <c r="AQ91" s="110">
        <v>6</v>
      </c>
      <c r="AR91" s="109">
        <v>3.45</v>
      </c>
      <c r="AS91" s="109">
        <v>-0.31</v>
      </c>
      <c r="AT91" s="108">
        <v>28</v>
      </c>
      <c r="AU91" s="110">
        <v>56</v>
      </c>
      <c r="AV91" s="109">
        <v>78.02</v>
      </c>
      <c r="AW91" s="109">
        <v>45.622798919677699</v>
      </c>
      <c r="AX91" s="109">
        <v>81.28</v>
      </c>
      <c r="AY91" s="108">
        <v>60000</v>
      </c>
      <c r="AZ91" s="110">
        <v>30.109853300000001</v>
      </c>
      <c r="BA91" s="110">
        <v>63.195580700000001</v>
      </c>
      <c r="BB91" s="108">
        <v>3285.91040039063</v>
      </c>
      <c r="BC91" s="108">
        <v>49699864</v>
      </c>
      <c r="BD91" s="108">
        <v>43804628</v>
      </c>
      <c r="BE91" s="108">
        <v>569140</v>
      </c>
      <c r="BF91" s="108"/>
    </row>
    <row r="92" spans="1:58" x14ac:dyDescent="0.25">
      <c r="A92" s="133" t="s">
        <v>165</v>
      </c>
      <c r="B92" s="111" t="s">
        <v>164</v>
      </c>
      <c r="C92" s="108">
        <v>0</v>
      </c>
      <c r="D92" s="108">
        <v>0</v>
      </c>
      <c r="E92" s="108" t="s">
        <v>443</v>
      </c>
      <c r="F92" s="108">
        <v>29.341999999999999</v>
      </c>
      <c r="G92" s="108">
        <v>1.359</v>
      </c>
      <c r="H92" s="108">
        <v>0</v>
      </c>
      <c r="I92" s="108">
        <v>0</v>
      </c>
      <c r="J92" s="108">
        <v>2545</v>
      </c>
      <c r="K92" s="109">
        <v>0.03</v>
      </c>
      <c r="L92" s="109" t="s">
        <v>443</v>
      </c>
      <c r="M92" s="109">
        <v>1.4999999999999999E-2</v>
      </c>
      <c r="N92" s="109">
        <v>1E-3</v>
      </c>
      <c r="O92" s="108">
        <v>0</v>
      </c>
      <c r="P92" s="108">
        <v>0</v>
      </c>
      <c r="Q92" s="109">
        <v>0.58799999999999997</v>
      </c>
      <c r="R92" s="109" t="s">
        <v>443</v>
      </c>
      <c r="S92" s="108">
        <v>200000</v>
      </c>
      <c r="T92" s="108">
        <v>38.659999999999997</v>
      </c>
      <c r="U92" s="108">
        <v>37.200000000000003</v>
      </c>
      <c r="V92" s="109">
        <v>24.11</v>
      </c>
      <c r="W92" s="110">
        <v>54.3</v>
      </c>
      <c r="X92" s="110">
        <v>14.8999996185303</v>
      </c>
      <c r="Y92" s="109">
        <v>0.37599998712539701</v>
      </c>
      <c r="Z92" s="108">
        <v>80</v>
      </c>
      <c r="AA92" s="108">
        <v>566</v>
      </c>
      <c r="AB92" s="110" t="s">
        <v>443</v>
      </c>
      <c r="AC92" s="109">
        <v>151.79287719726599</v>
      </c>
      <c r="AD92" s="109">
        <v>90</v>
      </c>
      <c r="AE92" s="110" t="s">
        <v>443</v>
      </c>
      <c r="AF92" s="109" t="s">
        <v>443</v>
      </c>
      <c r="AG92" s="109">
        <v>37.610000610351598</v>
      </c>
      <c r="AH92" s="108">
        <v>0</v>
      </c>
      <c r="AI92" s="108">
        <v>0</v>
      </c>
      <c r="AJ92" s="108">
        <v>0</v>
      </c>
      <c r="AK92" s="108">
        <v>0</v>
      </c>
      <c r="AL92" s="108">
        <v>0</v>
      </c>
      <c r="AM92" s="108">
        <v>0</v>
      </c>
      <c r="AN92" s="108">
        <v>139</v>
      </c>
      <c r="AO92" s="110">
        <v>3.3</v>
      </c>
      <c r="AP92" s="110" t="s">
        <v>443</v>
      </c>
      <c r="AQ92" s="110" t="s">
        <v>443</v>
      </c>
      <c r="AR92" s="109" t="s">
        <v>443</v>
      </c>
      <c r="AS92" s="109">
        <v>-0.45</v>
      </c>
      <c r="AT92" s="108" t="s">
        <v>443</v>
      </c>
      <c r="AU92" s="110">
        <v>84.936271667480497</v>
      </c>
      <c r="AV92" s="109" t="s">
        <v>443</v>
      </c>
      <c r="AW92" s="109">
        <v>12.997484207153301</v>
      </c>
      <c r="AX92" s="109">
        <v>51.31</v>
      </c>
      <c r="AY92" s="108">
        <v>750</v>
      </c>
      <c r="AZ92" s="110">
        <v>39.747998699999997</v>
      </c>
      <c r="BA92" s="110">
        <v>66.876036200000001</v>
      </c>
      <c r="BB92" s="108">
        <v>2174.99487304688</v>
      </c>
      <c r="BC92" s="108">
        <v>116398</v>
      </c>
      <c r="BD92" s="108">
        <v>111997</v>
      </c>
      <c r="BE92" s="108">
        <v>810</v>
      </c>
      <c r="BF92" s="108"/>
    </row>
    <row r="93" spans="1:58" x14ac:dyDescent="0.25">
      <c r="A93" s="133" t="s">
        <v>843</v>
      </c>
      <c r="B93" s="111" t="s">
        <v>166</v>
      </c>
      <c r="C93" s="108">
        <v>219.08</v>
      </c>
      <c r="D93" s="108">
        <v>0</v>
      </c>
      <c r="E93" s="108">
        <v>226889.234</v>
      </c>
      <c r="F93" s="108">
        <v>7.5460000000000003</v>
      </c>
      <c r="G93" s="108">
        <v>316117.54200000002</v>
      </c>
      <c r="H93" s="108">
        <v>34878.096000000005</v>
      </c>
      <c r="I93" s="108">
        <v>42671.496000000006</v>
      </c>
      <c r="J93" s="108">
        <v>636363</v>
      </c>
      <c r="K93" s="109">
        <v>6.0999999999999999E-2</v>
      </c>
      <c r="L93" s="109">
        <v>0</v>
      </c>
      <c r="M93" s="109">
        <v>0.13800000000000001</v>
      </c>
      <c r="N93" s="109">
        <v>0.13</v>
      </c>
      <c r="O93" s="108">
        <v>0</v>
      </c>
      <c r="P93" s="108">
        <v>0</v>
      </c>
      <c r="Q93" s="109" t="s">
        <v>443</v>
      </c>
      <c r="R93" s="109" t="s">
        <v>443</v>
      </c>
      <c r="S93" s="108">
        <v>99567040</v>
      </c>
      <c r="T93" s="108">
        <v>32.11</v>
      </c>
      <c r="U93" s="108">
        <v>25.75</v>
      </c>
      <c r="V93" s="109" t="s">
        <v>443</v>
      </c>
      <c r="W93" s="110">
        <v>20</v>
      </c>
      <c r="X93" s="110">
        <v>15.199999809265099</v>
      </c>
      <c r="Y93" s="109" t="s">
        <v>443</v>
      </c>
      <c r="Z93" s="108">
        <v>99</v>
      </c>
      <c r="AA93" s="108">
        <v>513</v>
      </c>
      <c r="AB93" s="110" t="s">
        <v>443</v>
      </c>
      <c r="AC93" s="109" t="s">
        <v>443</v>
      </c>
      <c r="AD93" s="109">
        <v>82</v>
      </c>
      <c r="AE93" s="110">
        <v>0</v>
      </c>
      <c r="AF93" s="109" t="s">
        <v>443</v>
      </c>
      <c r="AG93" s="109" t="s">
        <v>443</v>
      </c>
      <c r="AH93" s="108">
        <v>600000</v>
      </c>
      <c r="AI93" s="108">
        <v>126574</v>
      </c>
      <c r="AJ93" s="108">
        <v>0</v>
      </c>
      <c r="AK93" s="108">
        <v>0</v>
      </c>
      <c r="AL93" s="108">
        <v>0</v>
      </c>
      <c r="AM93" s="108">
        <v>0</v>
      </c>
      <c r="AN93" s="108">
        <v>88</v>
      </c>
      <c r="AO93" s="110">
        <v>40.799999999999997</v>
      </c>
      <c r="AP93" s="110" t="s">
        <v>443</v>
      </c>
      <c r="AQ93" s="110" t="s">
        <v>443</v>
      </c>
      <c r="AR93" s="109" t="s">
        <v>443</v>
      </c>
      <c r="AS93" s="109">
        <v>-1.65</v>
      </c>
      <c r="AT93" s="108">
        <v>17</v>
      </c>
      <c r="AU93" s="110">
        <v>39.244224548339801</v>
      </c>
      <c r="AV93" s="109">
        <v>100</v>
      </c>
      <c r="AW93" s="109">
        <v>0</v>
      </c>
      <c r="AX93" s="109">
        <v>14.26</v>
      </c>
      <c r="AY93" s="108">
        <v>35000</v>
      </c>
      <c r="AZ93" s="110">
        <v>81.913523999999995</v>
      </c>
      <c r="BA93" s="110">
        <v>99.699220800000006</v>
      </c>
      <c r="BB93" s="108">
        <v>1700</v>
      </c>
      <c r="BC93" s="108">
        <v>25490964</v>
      </c>
      <c r="BD93" s="108">
        <v>25025036</v>
      </c>
      <c r="BE93" s="108">
        <v>120410</v>
      </c>
      <c r="BF93" s="108"/>
    </row>
    <row r="94" spans="1:58" x14ac:dyDescent="0.25">
      <c r="A94" s="133" t="s">
        <v>847</v>
      </c>
      <c r="B94" s="111" t="s">
        <v>297</v>
      </c>
      <c r="C94" s="108">
        <v>0</v>
      </c>
      <c r="D94" s="108">
        <v>0</v>
      </c>
      <c r="E94" s="108">
        <v>70014.602500000008</v>
      </c>
      <c r="F94" s="108">
        <v>388.05399999999997</v>
      </c>
      <c r="G94" s="108">
        <v>954695.19100000011</v>
      </c>
      <c r="H94" s="108">
        <v>254283.95199999999</v>
      </c>
      <c r="I94" s="108">
        <v>60684.62000000001</v>
      </c>
      <c r="J94" s="108">
        <v>0</v>
      </c>
      <c r="K94" s="109">
        <v>0.03</v>
      </c>
      <c r="L94" s="109">
        <v>0</v>
      </c>
      <c r="M94" s="109">
        <v>0.26200000000000001</v>
      </c>
      <c r="N94" s="109">
        <v>4.5999999999999999E-2</v>
      </c>
      <c r="O94" s="108">
        <v>0</v>
      </c>
      <c r="P94" s="108">
        <v>0</v>
      </c>
      <c r="Q94" s="109">
        <v>0.90100000000000002</v>
      </c>
      <c r="R94" s="109" t="s">
        <v>443</v>
      </c>
      <c r="S94" s="108">
        <v>1112813</v>
      </c>
      <c r="T94" s="108">
        <v>0</v>
      </c>
      <c r="U94" s="108">
        <v>0</v>
      </c>
      <c r="V94" s="109" t="s">
        <v>443</v>
      </c>
      <c r="W94" s="110">
        <v>3.4</v>
      </c>
      <c r="X94" s="110">
        <v>0.60000002384185802</v>
      </c>
      <c r="Y94" s="109">
        <v>2.32599997520447</v>
      </c>
      <c r="Z94" s="108">
        <v>98</v>
      </c>
      <c r="AA94" s="108">
        <v>77</v>
      </c>
      <c r="AB94" s="110" t="s">
        <v>443</v>
      </c>
      <c r="AC94" s="109">
        <v>2556.04638671875</v>
      </c>
      <c r="AD94" s="109">
        <v>11</v>
      </c>
      <c r="AE94" s="110">
        <v>0</v>
      </c>
      <c r="AF94" s="109">
        <v>6.6630245626799103E-2</v>
      </c>
      <c r="AG94" s="109" t="s">
        <v>443</v>
      </c>
      <c r="AH94" s="108">
        <v>31332</v>
      </c>
      <c r="AI94" s="108">
        <v>5057</v>
      </c>
      <c r="AJ94" s="108">
        <v>0</v>
      </c>
      <c r="AK94" s="108">
        <v>0</v>
      </c>
      <c r="AL94" s="108">
        <v>2245</v>
      </c>
      <c r="AM94" s="108">
        <v>0</v>
      </c>
      <c r="AN94" s="108">
        <v>135</v>
      </c>
      <c r="AO94" s="110">
        <v>2.4</v>
      </c>
      <c r="AP94" s="110">
        <v>1.85</v>
      </c>
      <c r="AQ94" s="110">
        <v>9.1</v>
      </c>
      <c r="AR94" s="109">
        <v>4.4000000000000004</v>
      </c>
      <c r="AS94" s="109">
        <v>1.07</v>
      </c>
      <c r="AT94" s="108">
        <v>54</v>
      </c>
      <c r="AU94" s="110">
        <v>100</v>
      </c>
      <c r="AV94" s="109">
        <v>97.97</v>
      </c>
      <c r="AW94" s="109">
        <v>89.896255493164105</v>
      </c>
      <c r="AX94" s="109">
        <v>122.65</v>
      </c>
      <c r="AY94" s="108">
        <v>100000</v>
      </c>
      <c r="AZ94" s="110">
        <v>100</v>
      </c>
      <c r="BA94" s="110">
        <v>97.6</v>
      </c>
      <c r="BB94" s="108">
        <v>38260.17578125</v>
      </c>
      <c r="BC94" s="108">
        <v>51466200</v>
      </c>
      <c r="BD94" s="108">
        <v>50085030</v>
      </c>
      <c r="BE94" s="108">
        <v>97100</v>
      </c>
      <c r="BF94" s="108"/>
    </row>
    <row r="95" spans="1:58" x14ac:dyDescent="0.25">
      <c r="A95" s="133" t="s">
        <v>168</v>
      </c>
      <c r="B95" s="111" t="s">
        <v>167</v>
      </c>
      <c r="C95" s="108">
        <v>7141.12</v>
      </c>
      <c r="D95" s="108">
        <v>0</v>
      </c>
      <c r="E95" s="108">
        <v>833.48200000000008</v>
      </c>
      <c r="F95" s="108">
        <v>0</v>
      </c>
      <c r="G95" s="108">
        <v>0</v>
      </c>
      <c r="H95" s="108">
        <v>0</v>
      </c>
      <c r="I95" s="108">
        <v>0</v>
      </c>
      <c r="J95" s="108">
        <v>0</v>
      </c>
      <c r="K95" s="109">
        <v>0</v>
      </c>
      <c r="L95" s="109">
        <v>0.18181818181818199</v>
      </c>
      <c r="M95" s="109">
        <v>5.0999999999999997E-2</v>
      </c>
      <c r="N95" s="109">
        <v>6.0000000000000001E-3</v>
      </c>
      <c r="O95" s="108">
        <v>0</v>
      </c>
      <c r="P95" s="108">
        <v>0</v>
      </c>
      <c r="Q95" s="109">
        <v>0.8</v>
      </c>
      <c r="R95" s="109" t="s">
        <v>443</v>
      </c>
      <c r="S95" s="108">
        <v>0</v>
      </c>
      <c r="T95" s="108">
        <v>0</v>
      </c>
      <c r="U95" s="108">
        <v>0</v>
      </c>
      <c r="V95" s="109" t="s">
        <v>443</v>
      </c>
      <c r="W95" s="110">
        <v>8.4</v>
      </c>
      <c r="X95" s="110">
        <v>3</v>
      </c>
      <c r="Y95" s="109">
        <v>2.7000000476837198</v>
      </c>
      <c r="Z95" s="108">
        <v>93</v>
      </c>
      <c r="AA95" s="108">
        <v>24</v>
      </c>
      <c r="AB95" s="110">
        <v>0.1</v>
      </c>
      <c r="AC95" s="109">
        <v>2977.51416015625</v>
      </c>
      <c r="AD95" s="109">
        <v>4</v>
      </c>
      <c r="AE95" s="110" t="s">
        <v>443</v>
      </c>
      <c r="AF95" s="109">
        <v>0.33496193088752602</v>
      </c>
      <c r="AG95" s="109" t="s">
        <v>443</v>
      </c>
      <c r="AH95" s="108">
        <v>0</v>
      </c>
      <c r="AI95" s="108">
        <v>0</v>
      </c>
      <c r="AJ95" s="108">
        <v>0</v>
      </c>
      <c r="AK95" s="108">
        <v>0</v>
      </c>
      <c r="AL95" s="108">
        <v>618</v>
      </c>
      <c r="AM95" s="108">
        <v>0</v>
      </c>
      <c r="AN95" s="108">
        <v>140</v>
      </c>
      <c r="AO95" s="110">
        <v>2.4</v>
      </c>
      <c r="AP95" s="110">
        <v>2.6</v>
      </c>
      <c r="AQ95" s="110">
        <v>3.7</v>
      </c>
      <c r="AR95" s="109" t="s">
        <v>443</v>
      </c>
      <c r="AS95" s="109">
        <v>-0.18</v>
      </c>
      <c r="AT95" s="108">
        <v>39</v>
      </c>
      <c r="AU95" s="110">
        <v>100</v>
      </c>
      <c r="AV95" s="109">
        <v>96.12</v>
      </c>
      <c r="AW95" s="109">
        <v>82.079116821289105</v>
      </c>
      <c r="AX95" s="109">
        <v>146.55000000000001</v>
      </c>
      <c r="AY95" s="108">
        <v>9300</v>
      </c>
      <c r="AZ95" s="110">
        <v>100</v>
      </c>
      <c r="BA95" s="110">
        <v>98.999999700000004</v>
      </c>
      <c r="BB95" s="108">
        <v>71943.0078125</v>
      </c>
      <c r="BC95" s="108">
        <v>4136528</v>
      </c>
      <c r="BD95" s="108">
        <v>3885432</v>
      </c>
      <c r="BE95" s="108">
        <v>17820</v>
      </c>
      <c r="BF95" s="108"/>
    </row>
    <row r="96" spans="1:58" x14ac:dyDescent="0.25">
      <c r="A96" s="133" t="s">
        <v>170</v>
      </c>
      <c r="B96" s="111" t="s">
        <v>169</v>
      </c>
      <c r="C96" s="108">
        <v>12045.32</v>
      </c>
      <c r="D96" s="108">
        <v>11785.395789473685</v>
      </c>
      <c r="E96" s="108">
        <v>39314.786500000002</v>
      </c>
      <c r="F96" s="108">
        <v>0</v>
      </c>
      <c r="G96" s="108">
        <v>0</v>
      </c>
      <c r="H96" s="108">
        <v>0</v>
      </c>
      <c r="I96" s="108">
        <v>0</v>
      </c>
      <c r="J96" s="108">
        <v>60606</v>
      </c>
      <c r="K96" s="109">
        <v>0.03</v>
      </c>
      <c r="L96" s="109">
        <v>0.27272727272727298</v>
      </c>
      <c r="M96" s="109">
        <v>0.746</v>
      </c>
      <c r="N96" s="109">
        <v>4.5999999999999999E-2</v>
      </c>
      <c r="O96" s="108">
        <v>0</v>
      </c>
      <c r="P96" s="108">
        <v>0</v>
      </c>
      <c r="Q96" s="109">
        <v>0.66400000000000003</v>
      </c>
      <c r="R96" s="109">
        <v>7.9042999999999995E-3</v>
      </c>
      <c r="S96" s="108">
        <v>2556729</v>
      </c>
      <c r="T96" s="108">
        <v>172.34</v>
      </c>
      <c r="U96" s="108">
        <v>121.4</v>
      </c>
      <c r="V96" s="109">
        <v>8.19</v>
      </c>
      <c r="W96" s="110">
        <v>21.1</v>
      </c>
      <c r="X96" s="110">
        <v>2.7999999523162802</v>
      </c>
      <c r="Y96" s="109">
        <v>1.96899998188019</v>
      </c>
      <c r="Z96" s="108">
        <v>97</v>
      </c>
      <c r="AA96" s="108">
        <v>145</v>
      </c>
      <c r="AB96" s="110">
        <v>0.2</v>
      </c>
      <c r="AC96" s="109">
        <v>286.577880859375</v>
      </c>
      <c r="AD96" s="109">
        <v>76</v>
      </c>
      <c r="AE96" s="110">
        <v>0</v>
      </c>
      <c r="AF96" s="109">
        <v>0.39445766974955299</v>
      </c>
      <c r="AG96" s="109">
        <v>26.799999237060501</v>
      </c>
      <c r="AH96" s="108">
        <v>0</v>
      </c>
      <c r="AI96" s="108">
        <v>5055</v>
      </c>
      <c r="AJ96" s="108">
        <v>0</v>
      </c>
      <c r="AK96" s="108">
        <v>0</v>
      </c>
      <c r="AL96" s="108">
        <v>341</v>
      </c>
      <c r="AM96" s="108">
        <v>0</v>
      </c>
      <c r="AN96" s="108">
        <v>120</v>
      </c>
      <c r="AO96" s="110">
        <v>6.4</v>
      </c>
      <c r="AP96" s="110" t="s">
        <v>443</v>
      </c>
      <c r="AQ96" s="110" t="s">
        <v>443</v>
      </c>
      <c r="AR96" s="109">
        <v>3.5333333333333328</v>
      </c>
      <c r="AS96" s="109">
        <v>-0.9</v>
      </c>
      <c r="AT96" s="108">
        <v>29</v>
      </c>
      <c r="AU96" s="110">
        <v>99.996101379394503</v>
      </c>
      <c r="AV96" s="109">
        <v>99.5</v>
      </c>
      <c r="AW96" s="109">
        <v>30.247043609619102</v>
      </c>
      <c r="AX96" s="109">
        <v>131.38</v>
      </c>
      <c r="AY96" s="108">
        <v>38000</v>
      </c>
      <c r="AZ96" s="110">
        <v>93.284028899999996</v>
      </c>
      <c r="BA96" s="110">
        <v>89.965219599999998</v>
      </c>
      <c r="BB96" s="108">
        <v>3725.541015625</v>
      </c>
      <c r="BC96" s="108">
        <v>6201500</v>
      </c>
      <c r="BD96" s="108">
        <v>5769757</v>
      </c>
      <c r="BE96" s="108">
        <v>191800</v>
      </c>
      <c r="BF96" s="108"/>
    </row>
    <row r="97" spans="1:58" x14ac:dyDescent="0.25">
      <c r="A97" s="133" t="s">
        <v>846</v>
      </c>
      <c r="B97" s="111" t="s">
        <v>171</v>
      </c>
      <c r="C97" s="108">
        <v>6843.4126315789472</v>
      </c>
      <c r="D97" s="108">
        <v>0</v>
      </c>
      <c r="E97" s="108">
        <v>104635.27249999998</v>
      </c>
      <c r="F97" s="108">
        <v>0</v>
      </c>
      <c r="G97" s="108">
        <v>60088.925000000003</v>
      </c>
      <c r="H97" s="108">
        <v>3220.3155000000002</v>
      </c>
      <c r="I97" s="108">
        <v>0</v>
      </c>
      <c r="J97" s="108">
        <v>22727</v>
      </c>
      <c r="K97" s="109">
        <v>0.121</v>
      </c>
      <c r="L97" s="109">
        <v>0</v>
      </c>
      <c r="M97" s="109">
        <v>0.19</v>
      </c>
      <c r="N97" s="109">
        <v>2.7E-2</v>
      </c>
      <c r="O97" s="108">
        <v>0</v>
      </c>
      <c r="P97" s="108">
        <v>0</v>
      </c>
      <c r="Q97" s="109">
        <v>0.58599999999999997</v>
      </c>
      <c r="R97" s="109">
        <v>0.18592</v>
      </c>
      <c r="S97" s="108">
        <v>7337627</v>
      </c>
      <c r="T97" s="108">
        <v>348.67</v>
      </c>
      <c r="U97" s="108">
        <v>246.23</v>
      </c>
      <c r="V97" s="109">
        <v>2.63</v>
      </c>
      <c r="W97" s="110">
        <v>63.9</v>
      </c>
      <c r="X97" s="110">
        <v>26.5</v>
      </c>
      <c r="Y97" s="109">
        <v>0.181999996304512</v>
      </c>
      <c r="Z97" s="108">
        <v>76</v>
      </c>
      <c r="AA97" s="108">
        <v>175</v>
      </c>
      <c r="AB97" s="110">
        <v>0.3</v>
      </c>
      <c r="AC97" s="109">
        <v>165.83035278320301</v>
      </c>
      <c r="AD97" s="109">
        <v>197</v>
      </c>
      <c r="AE97" s="110">
        <v>10</v>
      </c>
      <c r="AF97" s="109">
        <v>0.46750018600873999</v>
      </c>
      <c r="AG97" s="109">
        <v>37.889999389648402</v>
      </c>
      <c r="AH97" s="108">
        <v>26328</v>
      </c>
      <c r="AI97" s="108">
        <v>0</v>
      </c>
      <c r="AJ97" s="108">
        <v>0</v>
      </c>
      <c r="AK97" s="108">
        <v>0</v>
      </c>
      <c r="AL97" s="108">
        <v>0</v>
      </c>
      <c r="AM97" s="108">
        <v>0</v>
      </c>
      <c r="AN97" s="108">
        <v>106</v>
      </c>
      <c r="AO97" s="110">
        <v>17.100000000000001</v>
      </c>
      <c r="AP97" s="110">
        <v>8.6199999999999992</v>
      </c>
      <c r="AQ97" s="110">
        <v>3.6</v>
      </c>
      <c r="AR97" s="109">
        <v>2.5666666666666669</v>
      </c>
      <c r="AS97" s="109">
        <v>-0.39</v>
      </c>
      <c r="AT97" s="108">
        <v>29</v>
      </c>
      <c r="AU97" s="110">
        <v>87.095771789550795</v>
      </c>
      <c r="AV97" s="109">
        <v>79.87</v>
      </c>
      <c r="AW97" s="109">
        <v>18.200000762939499</v>
      </c>
      <c r="AX97" s="109">
        <v>55.39</v>
      </c>
      <c r="AY97" s="108">
        <v>25000</v>
      </c>
      <c r="AZ97" s="110">
        <v>70.886562499999997</v>
      </c>
      <c r="BA97" s="110">
        <v>75.660745000000006</v>
      </c>
      <c r="BB97" s="108">
        <v>7023.37158203125</v>
      </c>
      <c r="BC97" s="108">
        <v>6858160</v>
      </c>
      <c r="BD97" s="108">
        <v>6021124</v>
      </c>
      <c r="BE97" s="108">
        <v>230800</v>
      </c>
      <c r="BF97" s="108"/>
    </row>
    <row r="98" spans="1:58" x14ac:dyDescent="0.25">
      <c r="A98" s="133" t="s">
        <v>378</v>
      </c>
      <c r="B98" s="111" t="s">
        <v>172</v>
      </c>
      <c r="C98" s="108">
        <v>0</v>
      </c>
      <c r="D98" s="108">
        <v>0</v>
      </c>
      <c r="E98" s="108">
        <v>20950.146500000003</v>
      </c>
      <c r="F98" s="108">
        <v>0</v>
      </c>
      <c r="G98" s="108">
        <v>0</v>
      </c>
      <c r="H98" s="108">
        <v>0</v>
      </c>
      <c r="I98" s="108">
        <v>0</v>
      </c>
      <c r="J98" s="108">
        <v>0</v>
      </c>
      <c r="K98" s="109">
        <v>0</v>
      </c>
      <c r="L98" s="109">
        <v>0.12121212121212099</v>
      </c>
      <c r="M98" s="109">
        <v>7.0000000000000001E-3</v>
      </c>
      <c r="N98" s="109">
        <v>5.0000000000000001E-3</v>
      </c>
      <c r="O98" s="108">
        <v>0</v>
      </c>
      <c r="P98" s="108">
        <v>0</v>
      </c>
      <c r="Q98" s="109">
        <v>0.83</v>
      </c>
      <c r="R98" s="109" t="s">
        <v>443</v>
      </c>
      <c r="S98" s="108">
        <v>0</v>
      </c>
      <c r="T98" s="108">
        <v>0</v>
      </c>
      <c r="U98" s="108">
        <v>0</v>
      </c>
      <c r="V98" s="109" t="s">
        <v>443</v>
      </c>
      <c r="W98" s="110">
        <v>4.5999999999999996</v>
      </c>
      <c r="X98" s="110" t="s">
        <v>443</v>
      </c>
      <c r="Y98" s="109">
        <v>3.5789999961853001</v>
      </c>
      <c r="Z98" s="108">
        <v>93</v>
      </c>
      <c r="AA98" s="108">
        <v>37</v>
      </c>
      <c r="AB98" s="110">
        <v>0.7</v>
      </c>
      <c r="AC98" s="109">
        <v>1429.30969238281</v>
      </c>
      <c r="AD98" s="109">
        <v>18</v>
      </c>
      <c r="AE98" s="110" t="s">
        <v>443</v>
      </c>
      <c r="AF98" s="109">
        <v>0.190734603736539</v>
      </c>
      <c r="AG98" s="109">
        <v>35.4799995422363</v>
      </c>
      <c r="AH98" s="108">
        <v>0</v>
      </c>
      <c r="AI98" s="108">
        <v>0</v>
      </c>
      <c r="AJ98" s="108">
        <v>0</v>
      </c>
      <c r="AK98" s="108">
        <v>0</v>
      </c>
      <c r="AL98" s="108">
        <v>662</v>
      </c>
      <c r="AM98" s="108">
        <v>0</v>
      </c>
      <c r="AN98" s="108">
        <v>132</v>
      </c>
      <c r="AO98" s="110">
        <v>2.4</v>
      </c>
      <c r="AP98" s="110">
        <v>2.86</v>
      </c>
      <c r="AQ98" s="110">
        <v>7.9</v>
      </c>
      <c r="AR98" s="109" t="s">
        <v>443</v>
      </c>
      <c r="AS98" s="109">
        <v>1</v>
      </c>
      <c r="AT98" s="108">
        <v>58</v>
      </c>
      <c r="AU98" s="110">
        <v>100</v>
      </c>
      <c r="AV98" s="109">
        <v>99.89</v>
      </c>
      <c r="AW98" s="109">
        <v>79.200599670410199</v>
      </c>
      <c r="AX98" s="109">
        <v>131.16</v>
      </c>
      <c r="AY98" s="108">
        <v>56000</v>
      </c>
      <c r="AZ98" s="110">
        <v>87.789270299999998</v>
      </c>
      <c r="BA98" s="110">
        <v>99.328479799999997</v>
      </c>
      <c r="BB98" s="108">
        <v>27598.328125</v>
      </c>
      <c r="BC98" s="108">
        <v>1940740</v>
      </c>
      <c r="BD98" s="108">
        <v>1953096</v>
      </c>
      <c r="BE98" s="108">
        <v>62200</v>
      </c>
      <c r="BF98" s="108"/>
    </row>
    <row r="99" spans="1:58" x14ac:dyDescent="0.25">
      <c r="A99" s="133" t="s">
        <v>174</v>
      </c>
      <c r="B99" s="111" t="s">
        <v>173</v>
      </c>
      <c r="C99" s="108">
        <v>12268.667368421053</v>
      </c>
      <c r="D99" s="108">
        <v>0</v>
      </c>
      <c r="E99" s="108">
        <v>743.32850000000008</v>
      </c>
      <c r="F99" s="108">
        <v>64.335999999999999</v>
      </c>
      <c r="G99" s="108">
        <v>0</v>
      </c>
      <c r="H99" s="108">
        <v>0</v>
      </c>
      <c r="I99" s="108">
        <v>0</v>
      </c>
      <c r="J99" s="108">
        <v>0</v>
      </c>
      <c r="K99" s="109">
        <v>0</v>
      </c>
      <c r="L99" s="109">
        <v>0.15151515151515199</v>
      </c>
      <c r="M99" s="109">
        <v>0.81699999999999995</v>
      </c>
      <c r="N99" s="109">
        <v>0.12</v>
      </c>
      <c r="O99" s="108">
        <v>0</v>
      </c>
      <c r="P99" s="108">
        <v>4</v>
      </c>
      <c r="Q99" s="109">
        <v>0.76300000000000001</v>
      </c>
      <c r="R99" s="109" t="s">
        <v>443</v>
      </c>
      <c r="S99" s="108">
        <v>3130086760</v>
      </c>
      <c r="T99" s="108">
        <v>722.03</v>
      </c>
      <c r="U99" s="108">
        <v>855.93</v>
      </c>
      <c r="V99" s="109">
        <v>2.33</v>
      </c>
      <c r="W99" s="110">
        <v>8.1</v>
      </c>
      <c r="X99" s="110" t="s">
        <v>443</v>
      </c>
      <c r="Y99" s="109">
        <v>3.2000000476837198</v>
      </c>
      <c r="Z99" s="108">
        <v>79</v>
      </c>
      <c r="AA99" s="108">
        <v>12</v>
      </c>
      <c r="AB99" s="110">
        <v>0.1</v>
      </c>
      <c r="AC99" s="109">
        <v>1117.25598144531</v>
      </c>
      <c r="AD99" s="109">
        <v>15</v>
      </c>
      <c r="AE99" s="110" t="s">
        <v>443</v>
      </c>
      <c r="AF99" s="109">
        <v>0.381129374682671</v>
      </c>
      <c r="AG99" s="109" t="s">
        <v>443</v>
      </c>
      <c r="AH99" s="108">
        <v>0</v>
      </c>
      <c r="AI99" s="108">
        <v>0</v>
      </c>
      <c r="AJ99" s="108">
        <v>0</v>
      </c>
      <c r="AK99" s="108">
        <v>10815</v>
      </c>
      <c r="AL99" s="108">
        <v>1514938</v>
      </c>
      <c r="AM99" s="108">
        <v>0</v>
      </c>
      <c r="AN99" s="108">
        <v>125</v>
      </c>
      <c r="AO99" s="110">
        <v>5.4</v>
      </c>
      <c r="AP99" s="110" t="s">
        <v>443</v>
      </c>
      <c r="AQ99" s="110" t="s">
        <v>443</v>
      </c>
      <c r="AR99" s="109">
        <v>3.1166666666666667</v>
      </c>
      <c r="AS99" s="109">
        <v>-0.53</v>
      </c>
      <c r="AT99" s="108">
        <v>28</v>
      </c>
      <c r="AU99" s="110">
        <v>100</v>
      </c>
      <c r="AV99" s="109">
        <v>94.05</v>
      </c>
      <c r="AW99" s="109">
        <v>74</v>
      </c>
      <c r="AX99" s="109">
        <v>96.37</v>
      </c>
      <c r="AY99" s="108">
        <v>11000</v>
      </c>
      <c r="AZ99" s="110">
        <v>80.669733199999996</v>
      </c>
      <c r="BA99" s="110">
        <v>98.951089400000001</v>
      </c>
      <c r="BB99" s="108">
        <v>14675.64453125</v>
      </c>
      <c r="BC99" s="108">
        <v>6082357</v>
      </c>
      <c r="BD99" s="108">
        <v>5821442</v>
      </c>
      <c r="BE99" s="108">
        <v>10230</v>
      </c>
      <c r="BF99" s="108"/>
    </row>
    <row r="100" spans="1:58" x14ac:dyDescent="0.25">
      <c r="A100" s="133" t="s">
        <v>176</v>
      </c>
      <c r="B100" s="111" t="s">
        <v>175</v>
      </c>
      <c r="C100" s="108">
        <v>0</v>
      </c>
      <c r="D100" s="108">
        <v>0</v>
      </c>
      <c r="E100" s="108">
        <v>4998.884</v>
      </c>
      <c r="F100" s="108">
        <v>0</v>
      </c>
      <c r="G100" s="108">
        <v>0</v>
      </c>
      <c r="H100" s="108">
        <v>0</v>
      </c>
      <c r="I100" s="108">
        <v>0</v>
      </c>
      <c r="J100" s="108">
        <v>91242</v>
      </c>
      <c r="K100" s="109">
        <v>0.152</v>
      </c>
      <c r="L100" s="109">
        <v>9.0909090909090898E-2</v>
      </c>
      <c r="M100" s="109">
        <v>0.42699999999999999</v>
      </c>
      <c r="N100" s="109">
        <v>4.2000000000000003E-2</v>
      </c>
      <c r="O100" s="108">
        <v>0</v>
      </c>
      <c r="P100" s="108">
        <v>0</v>
      </c>
      <c r="Q100" s="109">
        <v>0.497</v>
      </c>
      <c r="R100" s="109">
        <v>0.22722310000000001</v>
      </c>
      <c r="S100" s="108">
        <v>34988443</v>
      </c>
      <c r="T100" s="108">
        <v>36.03</v>
      </c>
      <c r="U100" s="108">
        <v>62.74</v>
      </c>
      <c r="V100" s="109">
        <v>4.3499999999999996</v>
      </c>
      <c r="W100" s="110">
        <v>93.5</v>
      </c>
      <c r="X100" s="110">
        <v>10.300000190734901</v>
      </c>
      <c r="Y100" s="109" t="s">
        <v>443</v>
      </c>
      <c r="Z100" s="108">
        <v>90</v>
      </c>
      <c r="AA100" s="108">
        <v>724</v>
      </c>
      <c r="AB100" s="110">
        <v>25</v>
      </c>
      <c r="AC100" s="109">
        <v>251.14297485351599</v>
      </c>
      <c r="AD100" s="109">
        <v>487</v>
      </c>
      <c r="AE100" s="110" t="s">
        <v>443</v>
      </c>
      <c r="AF100" s="109">
        <v>0.54947546977649298</v>
      </c>
      <c r="AG100" s="109">
        <v>54.180000305175803</v>
      </c>
      <c r="AH100" s="108">
        <v>979000</v>
      </c>
      <c r="AI100" s="108">
        <v>0</v>
      </c>
      <c r="AJ100" s="108">
        <v>0</v>
      </c>
      <c r="AK100" s="108">
        <v>0</v>
      </c>
      <c r="AL100" s="108">
        <v>56</v>
      </c>
      <c r="AM100" s="108">
        <v>0</v>
      </c>
      <c r="AN100" s="108">
        <v>111</v>
      </c>
      <c r="AO100" s="110">
        <v>14.5</v>
      </c>
      <c r="AP100" s="110">
        <v>4.43</v>
      </c>
      <c r="AQ100" s="110">
        <v>6.4</v>
      </c>
      <c r="AR100" s="109">
        <v>1.6333333333333335</v>
      </c>
      <c r="AS100" s="109">
        <v>-0.8</v>
      </c>
      <c r="AT100" s="108">
        <v>42</v>
      </c>
      <c r="AU100" s="110">
        <v>29.7333087921143</v>
      </c>
      <c r="AV100" s="109">
        <v>79.36</v>
      </c>
      <c r="AW100" s="109">
        <v>16.0717067718506</v>
      </c>
      <c r="AX100" s="109">
        <v>106.57</v>
      </c>
      <c r="AY100" s="108">
        <v>5500</v>
      </c>
      <c r="AZ100" s="110">
        <v>30.2696173</v>
      </c>
      <c r="BA100" s="110">
        <v>81.768261699999996</v>
      </c>
      <c r="BB100" s="108">
        <v>3130.15161132813</v>
      </c>
      <c r="BC100" s="108">
        <v>2233339</v>
      </c>
      <c r="BD100" s="108">
        <v>2123572</v>
      </c>
      <c r="BE100" s="108">
        <v>30360</v>
      </c>
      <c r="BF100" s="108"/>
    </row>
    <row r="101" spans="1:58" x14ac:dyDescent="0.25">
      <c r="A101" s="133" t="s">
        <v>178</v>
      </c>
      <c r="B101" s="111" t="s">
        <v>177</v>
      </c>
      <c r="C101" s="108">
        <v>0</v>
      </c>
      <c r="D101" s="108">
        <v>0</v>
      </c>
      <c r="E101" s="108">
        <v>39801.625999999997</v>
      </c>
      <c r="F101" s="108">
        <v>7.734</v>
      </c>
      <c r="G101" s="108">
        <v>0</v>
      </c>
      <c r="H101" s="108">
        <v>0</v>
      </c>
      <c r="I101" s="108">
        <v>0</v>
      </c>
      <c r="J101" s="108">
        <v>0</v>
      </c>
      <c r="K101" s="109">
        <v>0</v>
      </c>
      <c r="L101" s="109">
        <v>3.03030303030303E-2</v>
      </c>
      <c r="M101" s="109">
        <v>0.23899999999999999</v>
      </c>
      <c r="N101" s="109">
        <v>0.09</v>
      </c>
      <c r="O101" s="108">
        <v>0</v>
      </c>
      <c r="P101" s="108">
        <v>0</v>
      </c>
      <c r="Q101" s="109">
        <v>0.42699999999999999</v>
      </c>
      <c r="R101" s="109">
        <v>0.35618719999999998</v>
      </c>
      <c r="S101" s="108">
        <v>24577760</v>
      </c>
      <c r="T101" s="108">
        <v>649.20000000000005</v>
      </c>
      <c r="U101" s="108">
        <v>530.05999999999995</v>
      </c>
      <c r="V101" s="109">
        <v>44.78</v>
      </c>
      <c r="W101" s="110">
        <v>67.400000000000006</v>
      </c>
      <c r="X101" s="110">
        <v>15.300000190734901</v>
      </c>
      <c r="Y101" s="109">
        <v>1.4000000432133701E-2</v>
      </c>
      <c r="Z101" s="108">
        <v>80</v>
      </c>
      <c r="AA101" s="108">
        <v>308</v>
      </c>
      <c r="AB101" s="110">
        <v>1.6</v>
      </c>
      <c r="AC101" s="109">
        <v>127.770751953125</v>
      </c>
      <c r="AD101" s="109">
        <v>725</v>
      </c>
      <c r="AE101" s="110">
        <v>69</v>
      </c>
      <c r="AF101" s="109">
        <v>0.64871083548040298</v>
      </c>
      <c r="AG101" s="109">
        <v>36.4799995422363</v>
      </c>
      <c r="AH101" s="108">
        <v>15431</v>
      </c>
      <c r="AI101" s="108">
        <v>0</v>
      </c>
      <c r="AJ101" s="108">
        <v>0</v>
      </c>
      <c r="AK101" s="108">
        <v>0</v>
      </c>
      <c r="AL101" s="108">
        <v>9524</v>
      </c>
      <c r="AM101" s="108">
        <v>0</v>
      </c>
      <c r="AN101" s="108">
        <v>96</v>
      </c>
      <c r="AO101" s="110">
        <v>42.8</v>
      </c>
      <c r="AP101" s="110" t="s">
        <v>443</v>
      </c>
      <c r="AQ101" s="110" t="s">
        <v>443</v>
      </c>
      <c r="AR101" s="109" t="s">
        <v>443</v>
      </c>
      <c r="AS101" s="109">
        <v>-1.32</v>
      </c>
      <c r="AT101" s="108">
        <v>31</v>
      </c>
      <c r="AU101" s="110">
        <v>19.799999237060501</v>
      </c>
      <c r="AV101" s="109">
        <v>47.6</v>
      </c>
      <c r="AW101" s="109">
        <v>5.9038677215576199</v>
      </c>
      <c r="AX101" s="109">
        <v>83.1</v>
      </c>
      <c r="AY101" s="108">
        <v>8700</v>
      </c>
      <c r="AZ101" s="110">
        <v>16.889448300000002</v>
      </c>
      <c r="BA101" s="110">
        <v>75.550462699999997</v>
      </c>
      <c r="BB101" s="108">
        <v>826.45166015625</v>
      </c>
      <c r="BC101" s="108">
        <v>4731906</v>
      </c>
      <c r="BD101" s="108">
        <v>4495260</v>
      </c>
      <c r="BE101" s="108">
        <v>96320</v>
      </c>
      <c r="BF101" s="108"/>
    </row>
    <row r="102" spans="1:58" x14ac:dyDescent="0.25">
      <c r="A102" s="133" t="s">
        <v>180</v>
      </c>
      <c r="B102" s="111" t="s">
        <v>179</v>
      </c>
      <c r="C102" s="108">
        <v>10748.189473684211</v>
      </c>
      <c r="D102" s="108">
        <v>0</v>
      </c>
      <c r="E102" s="108">
        <v>5365.0760000000009</v>
      </c>
      <c r="F102" s="108">
        <v>78.546000000000006</v>
      </c>
      <c r="G102" s="108">
        <v>0</v>
      </c>
      <c r="H102" s="108">
        <v>0</v>
      </c>
      <c r="I102" s="108">
        <v>0</v>
      </c>
      <c r="J102" s="108">
        <v>0</v>
      </c>
      <c r="K102" s="109">
        <v>0</v>
      </c>
      <c r="L102" s="109">
        <v>0.54545454545454497</v>
      </c>
      <c r="M102" s="109">
        <v>0.997</v>
      </c>
      <c r="N102" s="109">
        <v>0.93400000000000005</v>
      </c>
      <c r="O102" s="108">
        <v>5</v>
      </c>
      <c r="P102" s="108">
        <v>0</v>
      </c>
      <c r="Q102" s="109">
        <v>0.71599999999999997</v>
      </c>
      <c r="R102" s="109">
        <v>5.0978000000000004E-3</v>
      </c>
      <c r="S102" s="108">
        <v>357615548</v>
      </c>
      <c r="T102" s="108">
        <v>63.79</v>
      </c>
      <c r="U102" s="108">
        <v>100.78</v>
      </c>
      <c r="V102" s="109" t="s">
        <v>443</v>
      </c>
      <c r="W102" s="110">
        <v>12.9</v>
      </c>
      <c r="X102" s="110">
        <v>5.5999999046325701</v>
      </c>
      <c r="Y102" s="109">
        <v>1.8999999761581401</v>
      </c>
      <c r="Z102" s="108">
        <v>97</v>
      </c>
      <c r="AA102" s="108">
        <v>40</v>
      </c>
      <c r="AB102" s="110" t="s">
        <v>443</v>
      </c>
      <c r="AC102" s="109">
        <v>627.31011962890602</v>
      </c>
      <c r="AD102" s="109">
        <v>9</v>
      </c>
      <c r="AE102" s="110" t="s">
        <v>443</v>
      </c>
      <c r="AF102" s="109">
        <v>0.16729102361568099</v>
      </c>
      <c r="AG102" s="109" t="s">
        <v>443</v>
      </c>
      <c r="AH102" s="108">
        <v>0</v>
      </c>
      <c r="AI102" s="108">
        <v>0</v>
      </c>
      <c r="AJ102" s="108">
        <v>0</v>
      </c>
      <c r="AK102" s="108">
        <v>193553</v>
      </c>
      <c r="AL102" s="108">
        <v>9352</v>
      </c>
      <c r="AM102" s="108">
        <v>0</v>
      </c>
      <c r="AN102" s="108">
        <v>133</v>
      </c>
      <c r="AO102" s="110">
        <v>5.3</v>
      </c>
      <c r="AP102" s="110" t="s">
        <v>443</v>
      </c>
      <c r="AQ102" s="110" t="s">
        <v>443</v>
      </c>
      <c r="AR102" s="109" t="s">
        <v>443</v>
      </c>
      <c r="AS102" s="109">
        <v>-1.89</v>
      </c>
      <c r="AT102" s="108">
        <v>17</v>
      </c>
      <c r="AU102" s="110">
        <v>98.536727905273395</v>
      </c>
      <c r="AV102" s="109">
        <v>91.39</v>
      </c>
      <c r="AW102" s="109">
        <v>19.016078948974599</v>
      </c>
      <c r="AX102" s="109">
        <v>119.78</v>
      </c>
      <c r="AY102" s="108">
        <v>62000</v>
      </c>
      <c r="AZ102" s="110">
        <v>96.564092900000006</v>
      </c>
      <c r="BA102" s="110" t="s">
        <v>443</v>
      </c>
      <c r="BB102" s="108">
        <v>19631.298828125</v>
      </c>
      <c r="BC102" s="108">
        <v>6374616</v>
      </c>
      <c r="BD102" s="108">
        <v>6231762</v>
      </c>
      <c r="BE102" s="108">
        <v>1759540</v>
      </c>
      <c r="BF102" s="108"/>
    </row>
    <row r="103" spans="1:58" x14ac:dyDescent="0.25">
      <c r="A103" s="133" t="s">
        <v>182</v>
      </c>
      <c r="B103" s="111" t="s">
        <v>181</v>
      </c>
      <c r="C103" s="108">
        <v>78.583157894736843</v>
      </c>
      <c r="D103" s="108">
        <v>0</v>
      </c>
      <c r="E103" s="108" t="s">
        <v>443</v>
      </c>
      <c r="F103" s="108">
        <v>0</v>
      </c>
      <c r="G103" s="108">
        <v>0</v>
      </c>
      <c r="H103" s="108">
        <v>0</v>
      </c>
      <c r="I103" s="108">
        <v>0</v>
      </c>
      <c r="J103" s="108">
        <v>0</v>
      </c>
      <c r="K103" s="109">
        <v>0</v>
      </c>
      <c r="L103" s="109" t="s">
        <v>443</v>
      </c>
      <c r="M103" s="109">
        <v>0</v>
      </c>
      <c r="N103" s="109">
        <v>1.0999999999999999E-2</v>
      </c>
      <c r="O103" s="108">
        <v>0</v>
      </c>
      <c r="P103" s="108">
        <v>0</v>
      </c>
      <c r="Q103" s="109">
        <v>0.91200000000000003</v>
      </c>
      <c r="R103" s="109" t="s">
        <v>443</v>
      </c>
      <c r="S103" s="108">
        <v>0</v>
      </c>
      <c r="T103" s="108">
        <v>0</v>
      </c>
      <c r="U103" s="108">
        <v>0</v>
      </c>
      <c r="V103" s="109" t="s">
        <v>443</v>
      </c>
      <c r="W103" s="110" t="s">
        <v>443</v>
      </c>
      <c r="X103" s="110" t="s">
        <v>443</v>
      </c>
      <c r="Y103" s="109" t="s">
        <v>443</v>
      </c>
      <c r="Z103" s="108" t="s">
        <v>443</v>
      </c>
      <c r="AA103" s="108" t="s">
        <v>443</v>
      </c>
      <c r="AB103" s="110" t="s">
        <v>443</v>
      </c>
      <c r="AC103" s="109" t="s">
        <v>443</v>
      </c>
      <c r="AD103" s="109" t="s">
        <v>443</v>
      </c>
      <c r="AE103" s="110" t="s">
        <v>443</v>
      </c>
      <c r="AF103" s="109" t="s">
        <v>443</v>
      </c>
      <c r="AG103" s="109" t="s">
        <v>443</v>
      </c>
      <c r="AH103" s="108">
        <v>0</v>
      </c>
      <c r="AI103" s="108">
        <v>0</v>
      </c>
      <c r="AJ103" s="108">
        <v>0</v>
      </c>
      <c r="AK103" s="108">
        <v>0</v>
      </c>
      <c r="AL103" s="108">
        <v>165</v>
      </c>
      <c r="AM103" s="108">
        <v>0</v>
      </c>
      <c r="AN103" s="108" t="s">
        <v>443</v>
      </c>
      <c r="AO103" s="110">
        <v>2.4</v>
      </c>
      <c r="AP103" s="110" t="s">
        <v>443</v>
      </c>
      <c r="AQ103" s="110" t="s">
        <v>443</v>
      </c>
      <c r="AR103" s="109" t="s">
        <v>443</v>
      </c>
      <c r="AS103" s="109">
        <v>1.7</v>
      </c>
      <c r="AT103" s="108" t="s">
        <v>443</v>
      </c>
      <c r="AU103" s="110">
        <v>100</v>
      </c>
      <c r="AV103" s="109" t="s">
        <v>443</v>
      </c>
      <c r="AW103" s="109">
        <v>96.641197204589801</v>
      </c>
      <c r="AX103" s="109">
        <v>116.4</v>
      </c>
      <c r="AY103" s="108">
        <v>1100</v>
      </c>
      <c r="AZ103" s="110" t="s">
        <v>443</v>
      </c>
      <c r="BA103" s="110" t="s">
        <v>443</v>
      </c>
      <c r="BB103" s="108" t="s">
        <v>443</v>
      </c>
      <c r="BC103" s="108">
        <v>37922</v>
      </c>
      <c r="BD103" s="108">
        <v>37029</v>
      </c>
      <c r="BE103" s="108">
        <v>160</v>
      </c>
      <c r="BF103" s="108"/>
    </row>
    <row r="104" spans="1:58" x14ac:dyDescent="0.25">
      <c r="A104" s="133" t="s">
        <v>184</v>
      </c>
      <c r="B104" s="111" t="s">
        <v>183</v>
      </c>
      <c r="C104" s="108">
        <v>0</v>
      </c>
      <c r="D104" s="108">
        <v>0</v>
      </c>
      <c r="E104" s="108">
        <v>15796.458999999999</v>
      </c>
      <c r="F104" s="108">
        <v>0</v>
      </c>
      <c r="G104" s="108">
        <v>0</v>
      </c>
      <c r="H104" s="108">
        <v>0</v>
      </c>
      <c r="I104" s="108">
        <v>0</v>
      </c>
      <c r="J104" s="108">
        <v>0</v>
      </c>
      <c r="K104" s="109">
        <v>6.0999999999999999E-2</v>
      </c>
      <c r="L104" s="109">
        <v>0.15151515151515199</v>
      </c>
      <c r="M104" s="109">
        <v>3.0000000000000001E-3</v>
      </c>
      <c r="N104" s="109">
        <v>2E-3</v>
      </c>
      <c r="O104" s="108">
        <v>0</v>
      </c>
      <c r="P104" s="108">
        <v>0</v>
      </c>
      <c r="Q104" s="109">
        <v>0.84799999999999998</v>
      </c>
      <c r="R104" s="109" t="s">
        <v>443</v>
      </c>
      <c r="S104" s="108">
        <v>0</v>
      </c>
      <c r="T104" s="108">
        <v>0</v>
      </c>
      <c r="U104" s="108">
        <v>0</v>
      </c>
      <c r="V104" s="109" t="s">
        <v>443</v>
      </c>
      <c r="W104" s="110">
        <v>5.3</v>
      </c>
      <c r="X104" s="110" t="s">
        <v>443</v>
      </c>
      <c r="Y104" s="109">
        <v>4.1160001754760698</v>
      </c>
      <c r="Z104" s="108">
        <v>94</v>
      </c>
      <c r="AA104" s="108">
        <v>53</v>
      </c>
      <c r="AB104" s="110">
        <v>0.2</v>
      </c>
      <c r="AC104" s="109">
        <v>1874.61584472656</v>
      </c>
      <c r="AD104" s="109">
        <v>10</v>
      </c>
      <c r="AE104" s="110" t="s">
        <v>443</v>
      </c>
      <c r="AF104" s="109">
        <v>0.12096956098278901</v>
      </c>
      <c r="AG104" s="109">
        <v>35.150001525878899</v>
      </c>
      <c r="AH104" s="108">
        <v>0</v>
      </c>
      <c r="AI104" s="108">
        <v>0</v>
      </c>
      <c r="AJ104" s="108">
        <v>0</v>
      </c>
      <c r="AK104" s="108">
        <v>0</v>
      </c>
      <c r="AL104" s="108">
        <v>1580</v>
      </c>
      <c r="AM104" s="108">
        <v>0</v>
      </c>
      <c r="AN104" s="108">
        <v>141</v>
      </c>
      <c r="AO104" s="110">
        <v>2.4</v>
      </c>
      <c r="AP104" s="110">
        <v>3.5</v>
      </c>
      <c r="AQ104" s="110">
        <v>5.5</v>
      </c>
      <c r="AR104" s="109" t="s">
        <v>443</v>
      </c>
      <c r="AS104" s="109">
        <v>1.0900000000000001</v>
      </c>
      <c r="AT104" s="108">
        <v>59</v>
      </c>
      <c r="AU104" s="110">
        <v>100</v>
      </c>
      <c r="AV104" s="109">
        <v>99.82</v>
      </c>
      <c r="AW104" s="109">
        <v>71.377998352050795</v>
      </c>
      <c r="AX104" s="109">
        <v>140.71</v>
      </c>
      <c r="AY104" s="108">
        <v>88000</v>
      </c>
      <c r="AZ104" s="110">
        <v>92.395920099999998</v>
      </c>
      <c r="BA104" s="110">
        <v>96.559684300000001</v>
      </c>
      <c r="BB104" s="108">
        <v>32092.498046875</v>
      </c>
      <c r="BC104" s="108">
        <v>2827721</v>
      </c>
      <c r="BD104" s="108">
        <v>2846156</v>
      </c>
      <c r="BE104" s="108">
        <v>62674</v>
      </c>
      <c r="BF104" s="108"/>
    </row>
    <row r="105" spans="1:58" x14ac:dyDescent="0.25">
      <c r="A105" s="133" t="s">
        <v>186</v>
      </c>
      <c r="B105" s="111" t="s">
        <v>185</v>
      </c>
      <c r="C105" s="108">
        <v>0</v>
      </c>
      <c r="D105" s="108">
        <v>0</v>
      </c>
      <c r="E105" s="108">
        <v>1078.5420000000001</v>
      </c>
      <c r="F105" s="108">
        <v>0</v>
      </c>
      <c r="G105" s="108">
        <v>0</v>
      </c>
      <c r="H105" s="108">
        <v>0</v>
      </c>
      <c r="I105" s="108">
        <v>0</v>
      </c>
      <c r="J105" s="108">
        <v>0</v>
      </c>
      <c r="K105" s="109">
        <v>0</v>
      </c>
      <c r="L105" s="109">
        <v>0</v>
      </c>
      <c r="M105" s="109">
        <v>1E-3</v>
      </c>
      <c r="N105" s="109">
        <v>0</v>
      </c>
      <c r="O105" s="108">
        <v>0</v>
      </c>
      <c r="P105" s="108">
        <v>0</v>
      </c>
      <c r="Q105" s="109">
        <v>0.89800000000000002</v>
      </c>
      <c r="R105" s="109" t="s">
        <v>443</v>
      </c>
      <c r="S105" s="108">
        <v>0</v>
      </c>
      <c r="T105" s="108">
        <v>0</v>
      </c>
      <c r="U105" s="108">
        <v>0</v>
      </c>
      <c r="V105" s="109" t="s">
        <v>443</v>
      </c>
      <c r="W105" s="110">
        <v>2.4</v>
      </c>
      <c r="X105" s="110" t="s">
        <v>443</v>
      </c>
      <c r="Y105" s="109">
        <v>2.9210000038146999</v>
      </c>
      <c r="Z105" s="108">
        <v>99</v>
      </c>
      <c r="AA105" s="108">
        <v>5.8</v>
      </c>
      <c r="AB105" s="110" t="s">
        <v>443</v>
      </c>
      <c r="AC105" s="109">
        <v>6381.50732421875</v>
      </c>
      <c r="AD105" s="109">
        <v>10</v>
      </c>
      <c r="AE105" s="110" t="s">
        <v>443</v>
      </c>
      <c r="AF105" s="109">
        <v>7.4584632225491901E-2</v>
      </c>
      <c r="AG105" s="109">
        <v>34.790000915527301</v>
      </c>
      <c r="AH105" s="108">
        <v>0</v>
      </c>
      <c r="AI105" s="108">
        <v>0</v>
      </c>
      <c r="AJ105" s="108">
        <v>0</v>
      </c>
      <c r="AK105" s="108">
        <v>0</v>
      </c>
      <c r="AL105" s="108">
        <v>2046</v>
      </c>
      <c r="AM105" s="108">
        <v>0</v>
      </c>
      <c r="AN105" s="108">
        <v>138</v>
      </c>
      <c r="AO105" s="110">
        <v>2.4</v>
      </c>
      <c r="AP105" s="110">
        <v>1.27</v>
      </c>
      <c r="AQ105" s="110">
        <v>8.9</v>
      </c>
      <c r="AR105" s="109" t="s">
        <v>443</v>
      </c>
      <c r="AS105" s="109">
        <v>1.69</v>
      </c>
      <c r="AT105" s="108">
        <v>82</v>
      </c>
      <c r="AU105" s="110">
        <v>100</v>
      </c>
      <c r="AV105" s="109" t="s">
        <v>443</v>
      </c>
      <c r="AW105" s="109">
        <v>97.334098815917997</v>
      </c>
      <c r="AX105" s="109">
        <v>147.84</v>
      </c>
      <c r="AY105" s="108">
        <v>14000</v>
      </c>
      <c r="AZ105" s="110">
        <v>97.600784899999994</v>
      </c>
      <c r="BA105" s="110">
        <v>100</v>
      </c>
      <c r="BB105" s="108">
        <v>103661.7578125</v>
      </c>
      <c r="BC105" s="108">
        <v>599449</v>
      </c>
      <c r="BD105" s="108">
        <v>559784</v>
      </c>
      <c r="BE105" s="108">
        <v>2590</v>
      </c>
      <c r="BF105" s="108"/>
    </row>
    <row r="106" spans="1:58" x14ac:dyDescent="0.25">
      <c r="A106" s="133" t="s">
        <v>189</v>
      </c>
      <c r="B106" s="111" t="s">
        <v>188</v>
      </c>
      <c r="C106" s="108">
        <v>0</v>
      </c>
      <c r="D106" s="108">
        <v>0</v>
      </c>
      <c r="E106" s="108">
        <v>203660.71100000001</v>
      </c>
      <c r="F106" s="108">
        <v>304.726</v>
      </c>
      <c r="G106" s="108">
        <v>375796.05800000002</v>
      </c>
      <c r="H106" s="108">
        <v>76403.056500000006</v>
      </c>
      <c r="I106" s="108">
        <v>48237.280000000006</v>
      </c>
      <c r="J106" s="108">
        <v>111372</v>
      </c>
      <c r="K106" s="109">
        <v>0.21199999999999999</v>
      </c>
      <c r="L106" s="109">
        <v>3.03030303030303E-2</v>
      </c>
      <c r="M106" s="109">
        <v>8.2000000000000003E-2</v>
      </c>
      <c r="N106" s="109">
        <v>2.1999999999999999E-2</v>
      </c>
      <c r="O106" s="108">
        <v>0</v>
      </c>
      <c r="P106" s="108">
        <v>0</v>
      </c>
      <c r="Q106" s="109">
        <v>0.51200000000000001</v>
      </c>
      <c r="R106" s="109">
        <v>0.4200547</v>
      </c>
      <c r="S106" s="108">
        <v>145055307</v>
      </c>
      <c r="T106" s="108">
        <v>316.95999999999998</v>
      </c>
      <c r="U106" s="108">
        <v>263.55</v>
      </c>
      <c r="V106" s="109">
        <v>6.48</v>
      </c>
      <c r="W106" s="110">
        <v>46.4</v>
      </c>
      <c r="X106" s="110" t="s">
        <v>443</v>
      </c>
      <c r="Y106" s="109">
        <v>0.16099999845027901</v>
      </c>
      <c r="Z106" s="108">
        <v>58</v>
      </c>
      <c r="AA106" s="108">
        <v>237</v>
      </c>
      <c r="AB106" s="110">
        <v>0.2</v>
      </c>
      <c r="AC106" s="109">
        <v>76.743392944335895</v>
      </c>
      <c r="AD106" s="109">
        <v>353</v>
      </c>
      <c r="AE106" s="110">
        <v>41</v>
      </c>
      <c r="AF106" s="109" t="s">
        <v>443</v>
      </c>
      <c r="AG106" s="109">
        <v>40.630001068115199</v>
      </c>
      <c r="AH106" s="108">
        <v>1140000</v>
      </c>
      <c r="AI106" s="108">
        <v>436637</v>
      </c>
      <c r="AJ106" s="108">
        <v>161000</v>
      </c>
      <c r="AK106" s="108">
        <v>0</v>
      </c>
      <c r="AL106" s="108">
        <v>43</v>
      </c>
      <c r="AM106" s="108">
        <v>0</v>
      </c>
      <c r="AN106" s="108">
        <v>90</v>
      </c>
      <c r="AO106" s="110">
        <v>42.3</v>
      </c>
      <c r="AP106" s="110">
        <v>7.07</v>
      </c>
      <c r="AQ106" s="110">
        <v>3.5</v>
      </c>
      <c r="AR106" s="109">
        <v>3.1333333333333333</v>
      </c>
      <c r="AS106" s="109">
        <v>-1.17</v>
      </c>
      <c r="AT106" s="108">
        <v>24</v>
      </c>
      <c r="AU106" s="110">
        <v>22.899999618530298</v>
      </c>
      <c r="AV106" s="109">
        <v>64.66</v>
      </c>
      <c r="AW106" s="109">
        <v>4.17397212982178</v>
      </c>
      <c r="AX106" s="109">
        <v>41.79</v>
      </c>
      <c r="AY106" s="108">
        <v>46000</v>
      </c>
      <c r="AZ106" s="110">
        <v>11.9951814</v>
      </c>
      <c r="BA106" s="110">
        <v>51.525145700000003</v>
      </c>
      <c r="BB106" s="108">
        <v>1555.04479980469</v>
      </c>
      <c r="BC106" s="108">
        <v>25570896</v>
      </c>
      <c r="BD106" s="108">
        <v>22864147</v>
      </c>
      <c r="BE106" s="108">
        <v>581540</v>
      </c>
      <c r="BF106" s="108"/>
    </row>
    <row r="107" spans="1:58" x14ac:dyDescent="0.25">
      <c r="A107" s="133" t="s">
        <v>191</v>
      </c>
      <c r="B107" s="111" t="s">
        <v>190</v>
      </c>
      <c r="C107" s="108">
        <v>15448.730526315789</v>
      </c>
      <c r="D107" s="108">
        <v>0</v>
      </c>
      <c r="E107" s="108">
        <v>66267.319999999992</v>
      </c>
      <c r="F107" s="108">
        <v>0</v>
      </c>
      <c r="G107" s="108">
        <v>6499.9684999999999</v>
      </c>
      <c r="H107" s="108">
        <v>0</v>
      </c>
      <c r="I107" s="108">
        <v>0</v>
      </c>
      <c r="J107" s="108">
        <v>856930</v>
      </c>
      <c r="K107" s="109">
        <v>0.24199999999999999</v>
      </c>
      <c r="L107" s="109">
        <v>9.0909090909090898E-2</v>
      </c>
      <c r="M107" s="109">
        <v>0.14000000000000001</v>
      </c>
      <c r="N107" s="109">
        <v>3.2000000000000001E-2</v>
      </c>
      <c r="O107" s="108">
        <v>0</v>
      </c>
      <c r="P107" s="108">
        <v>0</v>
      </c>
      <c r="Q107" s="109">
        <v>0.47599999999999998</v>
      </c>
      <c r="R107" s="109">
        <v>0.27284419999999998</v>
      </c>
      <c r="S107" s="108">
        <v>213795636</v>
      </c>
      <c r="T107" s="108">
        <v>580.79999999999995</v>
      </c>
      <c r="U107" s="108">
        <v>702.98</v>
      </c>
      <c r="V107" s="109">
        <v>23.56</v>
      </c>
      <c r="W107" s="110">
        <v>55.1</v>
      </c>
      <c r="X107" s="110">
        <v>16.700000762939499</v>
      </c>
      <c r="Y107" s="109">
        <v>1.8999999389052401E-2</v>
      </c>
      <c r="Z107" s="108">
        <v>81</v>
      </c>
      <c r="AA107" s="108">
        <v>159</v>
      </c>
      <c r="AB107" s="110">
        <v>9.1999999999999993</v>
      </c>
      <c r="AC107" s="109">
        <v>108.189643859863</v>
      </c>
      <c r="AD107" s="109">
        <v>634</v>
      </c>
      <c r="AE107" s="110">
        <v>63</v>
      </c>
      <c r="AF107" s="109">
        <v>0.614085331382757</v>
      </c>
      <c r="AG107" s="109">
        <v>46.119998931884801</v>
      </c>
      <c r="AH107" s="108">
        <v>2800</v>
      </c>
      <c r="AI107" s="108">
        <v>56371</v>
      </c>
      <c r="AJ107" s="108">
        <v>500</v>
      </c>
      <c r="AK107" s="108">
        <v>0</v>
      </c>
      <c r="AL107" s="108">
        <v>10946</v>
      </c>
      <c r="AM107" s="108">
        <v>0</v>
      </c>
      <c r="AN107" s="108">
        <v>105</v>
      </c>
      <c r="AO107" s="110">
        <v>25.9</v>
      </c>
      <c r="AP107" s="110">
        <v>7.63</v>
      </c>
      <c r="AQ107" s="110">
        <v>23.6</v>
      </c>
      <c r="AR107" s="109">
        <v>3.416666666666667</v>
      </c>
      <c r="AS107" s="109">
        <v>-0.73</v>
      </c>
      <c r="AT107" s="108">
        <v>31</v>
      </c>
      <c r="AU107" s="110">
        <v>11</v>
      </c>
      <c r="AV107" s="109">
        <v>65.959999999999994</v>
      </c>
      <c r="AW107" s="109">
        <v>9.2981481552124006</v>
      </c>
      <c r="AX107" s="109">
        <v>40.32</v>
      </c>
      <c r="AY107" s="108">
        <v>18000</v>
      </c>
      <c r="AZ107" s="110">
        <v>41.003374899999997</v>
      </c>
      <c r="BA107" s="110">
        <v>90.183049699999998</v>
      </c>
      <c r="BB107" s="108">
        <v>1202.19714355469</v>
      </c>
      <c r="BC107" s="108">
        <v>18622104</v>
      </c>
      <c r="BD107" s="108">
        <v>16838562</v>
      </c>
      <c r="BE107" s="108">
        <v>94280</v>
      </c>
      <c r="BF107" s="108"/>
    </row>
    <row r="108" spans="1:58" x14ac:dyDescent="0.25">
      <c r="A108" s="133" t="s">
        <v>193</v>
      </c>
      <c r="B108" s="111" t="s">
        <v>192</v>
      </c>
      <c r="C108" s="108">
        <v>23302.705263157895</v>
      </c>
      <c r="D108" s="108">
        <v>0</v>
      </c>
      <c r="E108" s="108">
        <v>182281.5655</v>
      </c>
      <c r="F108" s="108">
        <v>164.54599999999999</v>
      </c>
      <c r="G108" s="108">
        <v>3383.3510000000001</v>
      </c>
      <c r="H108" s="108">
        <v>0</v>
      </c>
      <c r="I108" s="108">
        <v>21822.666000000001</v>
      </c>
      <c r="J108" s="108">
        <v>66818</v>
      </c>
      <c r="K108" s="109">
        <v>6.0999999999999999E-2</v>
      </c>
      <c r="L108" s="109">
        <v>6.0606060606060601E-2</v>
      </c>
      <c r="M108" s="109">
        <v>0.28299999999999997</v>
      </c>
      <c r="N108" s="109">
        <v>8.9999999999999993E-3</v>
      </c>
      <c r="O108" s="108">
        <v>0</v>
      </c>
      <c r="P108" s="108">
        <v>0</v>
      </c>
      <c r="Q108" s="109">
        <v>0.78900000000000003</v>
      </c>
      <c r="R108" s="109" t="s">
        <v>443</v>
      </c>
      <c r="S108" s="108">
        <v>1502739</v>
      </c>
      <c r="T108" s="108">
        <v>-16.5</v>
      </c>
      <c r="U108" s="108">
        <v>-63.88</v>
      </c>
      <c r="V108" s="109">
        <v>-0.02</v>
      </c>
      <c r="W108" s="110">
        <v>8.3000000000000007</v>
      </c>
      <c r="X108" s="110">
        <v>13.699999809265099</v>
      </c>
      <c r="Y108" s="109">
        <v>1.1979999542236299</v>
      </c>
      <c r="Z108" s="108">
        <v>96</v>
      </c>
      <c r="AA108" s="108">
        <v>92</v>
      </c>
      <c r="AB108" s="110">
        <v>0.4</v>
      </c>
      <c r="AC108" s="109">
        <v>1063.88842773438</v>
      </c>
      <c r="AD108" s="109">
        <v>40</v>
      </c>
      <c r="AE108" s="110">
        <v>1</v>
      </c>
      <c r="AF108" s="109">
        <v>0.29097987359017202</v>
      </c>
      <c r="AG108" s="109">
        <v>46.259998321533203</v>
      </c>
      <c r="AH108" s="108">
        <v>31841</v>
      </c>
      <c r="AI108" s="108">
        <v>22407</v>
      </c>
      <c r="AJ108" s="108">
        <v>16900</v>
      </c>
      <c r="AK108" s="108">
        <v>0</v>
      </c>
      <c r="AL108" s="108">
        <v>103839</v>
      </c>
      <c r="AM108" s="108">
        <v>0</v>
      </c>
      <c r="AN108" s="108">
        <v>127</v>
      </c>
      <c r="AO108" s="110">
        <v>2.4</v>
      </c>
      <c r="AP108" s="110">
        <v>2.91</v>
      </c>
      <c r="AQ108" s="110">
        <v>4.3</v>
      </c>
      <c r="AR108" s="109">
        <v>3.95</v>
      </c>
      <c r="AS108" s="109">
        <v>0.88</v>
      </c>
      <c r="AT108" s="108">
        <v>47</v>
      </c>
      <c r="AU108" s="110">
        <v>100</v>
      </c>
      <c r="AV108" s="109">
        <v>94.64</v>
      </c>
      <c r="AW108" s="109">
        <v>71.064064025878906</v>
      </c>
      <c r="AX108" s="109">
        <v>141.16999999999999</v>
      </c>
      <c r="AY108" s="108">
        <v>69000</v>
      </c>
      <c r="AZ108" s="110">
        <v>96.012081199999997</v>
      </c>
      <c r="BA108" s="110">
        <v>98.227043600000002</v>
      </c>
      <c r="BB108" s="108">
        <v>29431.46875</v>
      </c>
      <c r="BC108" s="108">
        <v>31624264</v>
      </c>
      <c r="BD108" s="108">
        <v>30187724</v>
      </c>
      <c r="BE108" s="108">
        <v>328550</v>
      </c>
      <c r="BF108" s="108"/>
    </row>
    <row r="109" spans="1:58" x14ac:dyDescent="0.25">
      <c r="A109" s="133" t="s">
        <v>195</v>
      </c>
      <c r="B109" s="111" t="s">
        <v>194</v>
      </c>
      <c r="C109" s="108">
        <v>0</v>
      </c>
      <c r="D109" s="108">
        <v>0</v>
      </c>
      <c r="E109" s="108" t="s">
        <v>443</v>
      </c>
      <c r="F109" s="108">
        <v>190.51400000000001</v>
      </c>
      <c r="G109" s="108">
        <v>0</v>
      </c>
      <c r="H109" s="108">
        <v>0</v>
      </c>
      <c r="I109" s="108">
        <v>0</v>
      </c>
      <c r="J109" s="108">
        <v>0</v>
      </c>
      <c r="K109" s="109">
        <v>0</v>
      </c>
      <c r="L109" s="109" t="s">
        <v>443</v>
      </c>
      <c r="M109" s="109">
        <v>8.9999999999999993E-3</v>
      </c>
      <c r="N109" s="109">
        <v>6.0000000000000001E-3</v>
      </c>
      <c r="O109" s="108">
        <v>0</v>
      </c>
      <c r="P109" s="108">
        <v>0</v>
      </c>
      <c r="Q109" s="109">
        <v>0.70099999999999996</v>
      </c>
      <c r="R109" s="109">
        <v>7.4999999999999997E-3</v>
      </c>
      <c r="S109" s="108">
        <v>202182</v>
      </c>
      <c r="T109" s="108">
        <v>16.34</v>
      </c>
      <c r="U109" s="108">
        <v>13.72</v>
      </c>
      <c r="V109" s="109">
        <v>0.59</v>
      </c>
      <c r="W109" s="110">
        <v>8.5</v>
      </c>
      <c r="X109" s="110">
        <v>17.799999237060501</v>
      </c>
      <c r="Y109" s="109">
        <v>1.41499996185303</v>
      </c>
      <c r="Z109" s="108">
        <v>99</v>
      </c>
      <c r="AA109" s="108">
        <v>49</v>
      </c>
      <c r="AB109" s="110">
        <v>0.1</v>
      </c>
      <c r="AC109" s="109">
        <v>1513.88244628906</v>
      </c>
      <c r="AD109" s="109">
        <v>68</v>
      </c>
      <c r="AE109" s="110" t="s">
        <v>443</v>
      </c>
      <c r="AF109" s="109">
        <v>0.31212344404923997</v>
      </c>
      <c r="AG109" s="109">
        <v>36.779998779296903</v>
      </c>
      <c r="AH109" s="108">
        <v>0</v>
      </c>
      <c r="AI109" s="108">
        <v>0</v>
      </c>
      <c r="AJ109" s="108">
        <v>0</v>
      </c>
      <c r="AK109" s="108">
        <v>0</v>
      </c>
      <c r="AL109" s="108">
        <v>0</v>
      </c>
      <c r="AM109" s="108">
        <v>0</v>
      </c>
      <c r="AN109" s="108">
        <v>120</v>
      </c>
      <c r="AO109" s="110">
        <v>8.5</v>
      </c>
      <c r="AP109" s="110">
        <v>3.51</v>
      </c>
      <c r="AQ109" s="110">
        <v>14.2</v>
      </c>
      <c r="AR109" s="109">
        <v>2.6833333333333331</v>
      </c>
      <c r="AS109" s="109">
        <v>-0.33</v>
      </c>
      <c r="AT109" s="108">
        <v>33</v>
      </c>
      <c r="AU109" s="110">
        <v>100</v>
      </c>
      <c r="AV109" s="109">
        <v>99.32</v>
      </c>
      <c r="AW109" s="109">
        <v>54.461956024169901</v>
      </c>
      <c r="AX109" s="109">
        <v>222.99</v>
      </c>
      <c r="AY109" s="108">
        <v>680</v>
      </c>
      <c r="AZ109" s="110">
        <v>97.942069599999996</v>
      </c>
      <c r="BA109" s="110">
        <v>98.646576199999998</v>
      </c>
      <c r="BB109" s="108">
        <v>16669.404296875</v>
      </c>
      <c r="BC109" s="108">
        <v>436330</v>
      </c>
      <c r="BD109" s="108">
        <v>362782</v>
      </c>
      <c r="BE109" s="108">
        <v>300</v>
      </c>
      <c r="BF109" s="108"/>
    </row>
    <row r="110" spans="1:58" x14ac:dyDescent="0.25">
      <c r="A110" s="133" t="s">
        <v>197</v>
      </c>
      <c r="B110" s="111" t="s">
        <v>196</v>
      </c>
      <c r="C110" s="108">
        <v>0</v>
      </c>
      <c r="D110" s="108">
        <v>0</v>
      </c>
      <c r="E110" s="108">
        <v>147225.41500000001</v>
      </c>
      <c r="F110" s="108">
        <v>0</v>
      </c>
      <c r="G110" s="108">
        <v>0</v>
      </c>
      <c r="H110" s="108">
        <v>0</v>
      </c>
      <c r="I110" s="108">
        <v>0</v>
      </c>
      <c r="J110" s="108">
        <v>164454</v>
      </c>
      <c r="K110" s="109">
        <v>0.182</v>
      </c>
      <c r="L110" s="109">
        <v>9.0909090909090898E-2</v>
      </c>
      <c r="M110" s="109">
        <v>0.96099999999999997</v>
      </c>
      <c r="N110" s="109">
        <v>0.92800000000000005</v>
      </c>
      <c r="O110" s="108">
        <v>4</v>
      </c>
      <c r="P110" s="108">
        <v>0</v>
      </c>
      <c r="Q110" s="109">
        <v>0.442</v>
      </c>
      <c r="R110" s="109">
        <v>0.45609840000000001</v>
      </c>
      <c r="S110" s="108">
        <v>559377365</v>
      </c>
      <c r="T110" s="108">
        <v>656.65</v>
      </c>
      <c r="U110" s="108">
        <v>668.02</v>
      </c>
      <c r="V110" s="109">
        <v>8.92</v>
      </c>
      <c r="W110" s="110">
        <v>110.6</v>
      </c>
      <c r="X110" s="110">
        <v>27.899999618530298</v>
      </c>
      <c r="Y110" s="109">
        <v>8.2999996840953799E-2</v>
      </c>
      <c r="Z110" s="108">
        <v>75</v>
      </c>
      <c r="AA110" s="108">
        <v>56</v>
      </c>
      <c r="AB110" s="110">
        <v>1</v>
      </c>
      <c r="AC110" s="109">
        <v>118.45183563232401</v>
      </c>
      <c r="AD110" s="109">
        <v>587</v>
      </c>
      <c r="AE110" s="110">
        <v>92</v>
      </c>
      <c r="AF110" s="109">
        <v>0.68855276417617695</v>
      </c>
      <c r="AG110" s="109">
        <v>33.040000915527301</v>
      </c>
      <c r="AH110" s="108">
        <v>9500</v>
      </c>
      <c r="AI110" s="108">
        <v>0</v>
      </c>
      <c r="AJ110" s="108">
        <v>0</v>
      </c>
      <c r="AK110" s="108">
        <v>62627</v>
      </c>
      <c r="AL110" s="108">
        <v>17039</v>
      </c>
      <c r="AM110" s="108">
        <v>67420</v>
      </c>
      <c r="AN110" s="108">
        <v>147</v>
      </c>
      <c r="AO110" s="110">
        <v>4</v>
      </c>
      <c r="AP110" s="110">
        <v>7.67</v>
      </c>
      <c r="AQ110" s="110">
        <v>9.4</v>
      </c>
      <c r="AR110" s="109">
        <v>3.05</v>
      </c>
      <c r="AS110" s="109">
        <v>-0.99</v>
      </c>
      <c r="AT110" s="108">
        <v>31</v>
      </c>
      <c r="AU110" s="110">
        <v>35.069499969482401</v>
      </c>
      <c r="AV110" s="109">
        <v>33.07</v>
      </c>
      <c r="AW110" s="109">
        <v>10.3369245529175</v>
      </c>
      <c r="AX110" s="109">
        <v>120.31</v>
      </c>
      <c r="AY110" s="108">
        <v>110000</v>
      </c>
      <c r="AZ110" s="110">
        <v>24.670747800000001</v>
      </c>
      <c r="BA110" s="110">
        <v>77.021926899999997</v>
      </c>
      <c r="BB110" s="108">
        <v>2211.41528320313</v>
      </c>
      <c r="BC110" s="108">
        <v>18541980</v>
      </c>
      <c r="BD110" s="108">
        <v>17053961</v>
      </c>
      <c r="BE110" s="108">
        <v>1220190</v>
      </c>
      <c r="BF110" s="108"/>
    </row>
    <row r="111" spans="1:58" x14ac:dyDescent="0.25">
      <c r="A111" s="133" t="s">
        <v>199</v>
      </c>
      <c r="B111" s="111" t="s">
        <v>198</v>
      </c>
      <c r="C111" s="108">
        <v>0</v>
      </c>
      <c r="D111" s="108">
        <v>0</v>
      </c>
      <c r="E111" s="108" t="s">
        <v>443</v>
      </c>
      <c r="F111" s="108">
        <v>17.268000000000001</v>
      </c>
      <c r="G111" s="108">
        <v>0</v>
      </c>
      <c r="H111" s="108">
        <v>0</v>
      </c>
      <c r="I111" s="108">
        <v>0</v>
      </c>
      <c r="J111" s="108">
        <v>0</v>
      </c>
      <c r="K111" s="109">
        <v>0</v>
      </c>
      <c r="L111" s="109">
        <v>0.15151515151515199</v>
      </c>
      <c r="M111" s="109">
        <v>1E-3</v>
      </c>
      <c r="N111" s="109">
        <v>1E-3</v>
      </c>
      <c r="O111" s="108">
        <v>0</v>
      </c>
      <c r="P111" s="108">
        <v>0</v>
      </c>
      <c r="Q111" s="109">
        <v>0.85599999999999998</v>
      </c>
      <c r="R111" s="109" t="s">
        <v>443</v>
      </c>
      <c r="S111" s="108">
        <v>254582</v>
      </c>
      <c r="T111" s="108">
        <v>0</v>
      </c>
      <c r="U111" s="108">
        <v>0</v>
      </c>
      <c r="V111" s="109" t="s">
        <v>443</v>
      </c>
      <c r="W111" s="110">
        <v>6.8</v>
      </c>
      <c r="X111" s="110" t="s">
        <v>443</v>
      </c>
      <c r="Y111" s="109">
        <v>3.9079999923706099</v>
      </c>
      <c r="Z111" s="108">
        <v>93</v>
      </c>
      <c r="AA111" s="108">
        <v>13</v>
      </c>
      <c r="AB111" s="110">
        <v>0.1</v>
      </c>
      <c r="AC111" s="109">
        <v>3470.89697265625</v>
      </c>
      <c r="AD111" s="109">
        <v>9</v>
      </c>
      <c r="AE111" s="110" t="s">
        <v>443</v>
      </c>
      <c r="AF111" s="109">
        <v>0.21723879523902301</v>
      </c>
      <c r="AG111" s="109" t="s">
        <v>443</v>
      </c>
      <c r="AH111" s="108">
        <v>0</v>
      </c>
      <c r="AI111" s="108">
        <v>0</v>
      </c>
      <c r="AJ111" s="108">
        <v>0</v>
      </c>
      <c r="AK111" s="108">
        <v>0</v>
      </c>
      <c r="AL111" s="108">
        <v>8000</v>
      </c>
      <c r="AM111" s="108">
        <v>0</v>
      </c>
      <c r="AN111" s="108">
        <v>133</v>
      </c>
      <c r="AO111" s="110">
        <v>2.4</v>
      </c>
      <c r="AP111" s="110">
        <v>2.59</v>
      </c>
      <c r="AQ111" s="110">
        <v>8.6</v>
      </c>
      <c r="AR111" s="109" t="s">
        <v>443</v>
      </c>
      <c r="AS111" s="109">
        <v>0.95</v>
      </c>
      <c r="AT111" s="108">
        <v>56</v>
      </c>
      <c r="AU111" s="110">
        <v>100</v>
      </c>
      <c r="AV111" s="109">
        <v>94.07</v>
      </c>
      <c r="AW111" s="109">
        <v>76.183998107910199</v>
      </c>
      <c r="AX111" s="109">
        <v>124.82</v>
      </c>
      <c r="AY111" s="108">
        <v>2700</v>
      </c>
      <c r="AZ111" s="110">
        <v>100</v>
      </c>
      <c r="BA111" s="110">
        <v>100</v>
      </c>
      <c r="BB111" s="108">
        <v>39534.921875</v>
      </c>
      <c r="BC111" s="108">
        <v>465292</v>
      </c>
      <c r="BD111" s="108">
        <v>416968</v>
      </c>
      <c r="BE111" s="108">
        <v>320</v>
      </c>
      <c r="BF111" s="108"/>
    </row>
    <row r="112" spans="1:58" x14ac:dyDescent="0.25">
      <c r="A112" s="133" t="s">
        <v>201</v>
      </c>
      <c r="B112" s="111" t="s">
        <v>200</v>
      </c>
      <c r="C112" s="108">
        <v>0</v>
      </c>
      <c r="D112" s="108">
        <v>0</v>
      </c>
      <c r="E112" s="108" t="s">
        <v>443</v>
      </c>
      <c r="F112" s="108">
        <v>15.584</v>
      </c>
      <c r="G112" s="108">
        <v>60.7605</v>
      </c>
      <c r="H112" s="108">
        <v>0.28250000000000003</v>
      </c>
      <c r="I112" s="108">
        <v>0</v>
      </c>
      <c r="J112" s="108">
        <v>829</v>
      </c>
      <c r="K112" s="109">
        <v>6.0999999999999999E-2</v>
      </c>
      <c r="L112" s="109" t="s">
        <v>443</v>
      </c>
      <c r="M112" s="109">
        <v>5.0000000000000001E-3</v>
      </c>
      <c r="N112" s="109">
        <v>0.106</v>
      </c>
      <c r="O112" s="108">
        <v>0</v>
      </c>
      <c r="P112" s="108">
        <v>0</v>
      </c>
      <c r="Q112" s="109" t="s">
        <v>443</v>
      </c>
      <c r="R112" s="109" t="s">
        <v>443</v>
      </c>
      <c r="S112" s="108">
        <v>2846987</v>
      </c>
      <c r="T112" s="108">
        <v>55.09</v>
      </c>
      <c r="U112" s="108">
        <v>12.67</v>
      </c>
      <c r="V112" s="109">
        <v>4.75</v>
      </c>
      <c r="W112" s="110">
        <v>35.4</v>
      </c>
      <c r="X112" s="110">
        <v>13</v>
      </c>
      <c r="Y112" s="109">
        <v>0.43799999356269798</v>
      </c>
      <c r="Z112" s="108">
        <v>75</v>
      </c>
      <c r="AA112" s="108">
        <v>422</v>
      </c>
      <c r="AB112" s="110" t="s">
        <v>443</v>
      </c>
      <c r="AC112" s="109">
        <v>862.81353759765602</v>
      </c>
      <c r="AD112" s="109" t="s">
        <v>443</v>
      </c>
      <c r="AE112" s="110" t="s">
        <v>443</v>
      </c>
      <c r="AF112" s="109" t="s">
        <v>443</v>
      </c>
      <c r="AG112" s="109" t="s">
        <v>443</v>
      </c>
      <c r="AH112" s="108">
        <v>21000</v>
      </c>
      <c r="AI112" s="108">
        <v>0</v>
      </c>
      <c r="AJ112" s="108">
        <v>0</v>
      </c>
      <c r="AK112" s="108">
        <v>0</v>
      </c>
      <c r="AL112" s="108">
        <v>0</v>
      </c>
      <c r="AM112" s="108">
        <v>0</v>
      </c>
      <c r="AN112" s="108">
        <v>30</v>
      </c>
      <c r="AO112" s="110">
        <v>3.3</v>
      </c>
      <c r="AP112" s="110" t="s">
        <v>443</v>
      </c>
      <c r="AQ112" s="110" t="s">
        <v>443</v>
      </c>
      <c r="AR112" s="109">
        <v>2.083333333333333</v>
      </c>
      <c r="AS112" s="109">
        <v>-1.56</v>
      </c>
      <c r="AT112" s="108" t="s">
        <v>443</v>
      </c>
      <c r="AU112" s="110">
        <v>93.138046264648395</v>
      </c>
      <c r="AV112" s="109">
        <v>98.27</v>
      </c>
      <c r="AW112" s="109">
        <v>19.282442092895501</v>
      </c>
      <c r="AX112" s="109">
        <v>29.25</v>
      </c>
      <c r="AY112" s="108">
        <v>260</v>
      </c>
      <c r="AZ112" s="110">
        <v>76.860689500000007</v>
      </c>
      <c r="BA112" s="110">
        <v>94.618129699999997</v>
      </c>
      <c r="BB112" s="108">
        <v>4192.92919921875</v>
      </c>
      <c r="BC112" s="108">
        <v>53127</v>
      </c>
      <c r="BD112" s="108">
        <v>51167</v>
      </c>
      <c r="BE112" s="108">
        <v>180</v>
      </c>
      <c r="BF112" s="108"/>
    </row>
    <row r="113" spans="1:58" x14ac:dyDescent="0.25">
      <c r="A113" s="133" t="s">
        <v>203</v>
      </c>
      <c r="B113" s="111" t="s">
        <v>202</v>
      </c>
      <c r="C113" s="108">
        <v>0</v>
      </c>
      <c r="D113" s="108">
        <v>0</v>
      </c>
      <c r="E113" s="108">
        <v>49521.154000000002</v>
      </c>
      <c r="F113" s="108">
        <v>2.516</v>
      </c>
      <c r="G113" s="108">
        <v>0</v>
      </c>
      <c r="H113" s="108">
        <v>0</v>
      </c>
      <c r="I113" s="108">
        <v>0</v>
      </c>
      <c r="J113" s="108">
        <v>91785</v>
      </c>
      <c r="K113" s="109">
        <v>0.152</v>
      </c>
      <c r="L113" s="109">
        <v>0.33333333333333298</v>
      </c>
      <c r="M113" s="109">
        <v>0.54</v>
      </c>
      <c r="N113" s="109">
        <v>0.40899999999999997</v>
      </c>
      <c r="O113" s="108">
        <v>0</v>
      </c>
      <c r="P113" s="108">
        <v>0</v>
      </c>
      <c r="Q113" s="109">
        <v>0.51300000000000001</v>
      </c>
      <c r="R113" s="109">
        <v>0.29147620000000002</v>
      </c>
      <c r="S113" s="108">
        <v>121568410</v>
      </c>
      <c r="T113" s="108">
        <v>100.66</v>
      </c>
      <c r="U113" s="108">
        <v>68.12</v>
      </c>
      <c r="V113" s="109">
        <v>6.29</v>
      </c>
      <c r="W113" s="110">
        <v>81.400000000000006</v>
      </c>
      <c r="X113" s="110">
        <v>19.5</v>
      </c>
      <c r="Y113" s="109">
        <v>0.129999995231628</v>
      </c>
      <c r="Z113" s="108">
        <v>70</v>
      </c>
      <c r="AA113" s="108">
        <v>102</v>
      </c>
      <c r="AB113" s="110">
        <v>0.5</v>
      </c>
      <c r="AC113" s="109">
        <v>177.08067321777301</v>
      </c>
      <c r="AD113" s="109">
        <v>602</v>
      </c>
      <c r="AE113" s="110">
        <v>67</v>
      </c>
      <c r="AF113" s="109">
        <v>0.62649687617267802</v>
      </c>
      <c r="AG113" s="109">
        <v>32.419998168945298</v>
      </c>
      <c r="AH113" s="108">
        <v>0</v>
      </c>
      <c r="AI113" s="108">
        <v>3895814</v>
      </c>
      <c r="AJ113" s="108">
        <v>0</v>
      </c>
      <c r="AK113" s="108">
        <v>0</v>
      </c>
      <c r="AL113" s="108">
        <v>84270</v>
      </c>
      <c r="AM113" s="108">
        <v>0</v>
      </c>
      <c r="AN113" s="108">
        <v>133</v>
      </c>
      <c r="AO113" s="110">
        <v>5.3</v>
      </c>
      <c r="AP113" s="110">
        <v>10.09</v>
      </c>
      <c r="AQ113" s="110">
        <v>3.1</v>
      </c>
      <c r="AR113" s="109">
        <v>3.0666666666666669</v>
      </c>
      <c r="AS113" s="109">
        <v>-0.79</v>
      </c>
      <c r="AT113" s="108">
        <v>28</v>
      </c>
      <c r="AU113" s="110">
        <v>41.652107238769503</v>
      </c>
      <c r="AV113" s="109">
        <v>52.12</v>
      </c>
      <c r="AW113" s="109">
        <v>15.1991262435913</v>
      </c>
      <c r="AX113" s="109">
        <v>86.52</v>
      </c>
      <c r="AY113" s="108">
        <v>15000</v>
      </c>
      <c r="AZ113" s="110">
        <v>40.005230099999999</v>
      </c>
      <c r="BA113" s="110">
        <v>57.888390399999999</v>
      </c>
      <c r="BB113" s="108">
        <v>3949.677734375</v>
      </c>
      <c r="BC113" s="108">
        <v>4420184</v>
      </c>
      <c r="BD113" s="108">
        <v>3431831</v>
      </c>
      <c r="BE113" s="108">
        <v>1030700</v>
      </c>
      <c r="BF113" s="108"/>
    </row>
    <row r="114" spans="1:58" x14ac:dyDescent="0.25">
      <c r="A114" s="133" t="s">
        <v>205</v>
      </c>
      <c r="B114" s="111" t="s">
        <v>204</v>
      </c>
      <c r="C114" s="108">
        <v>0</v>
      </c>
      <c r="D114" s="108">
        <v>0</v>
      </c>
      <c r="E114" s="108" t="s">
        <v>443</v>
      </c>
      <c r="F114" s="108">
        <v>14.061999999999999</v>
      </c>
      <c r="G114" s="108">
        <v>24178.772999999997</v>
      </c>
      <c r="H114" s="108">
        <v>17813.929999999997</v>
      </c>
      <c r="I114" s="108">
        <v>909.6</v>
      </c>
      <c r="J114" s="108">
        <v>0</v>
      </c>
      <c r="K114" s="109">
        <v>0.03</v>
      </c>
      <c r="L114" s="109">
        <v>6.0606060606060601E-2</v>
      </c>
      <c r="M114" s="109">
        <v>2.1999999999999999E-2</v>
      </c>
      <c r="N114" s="109">
        <v>3.0000000000000001E-3</v>
      </c>
      <c r="O114" s="108">
        <v>0</v>
      </c>
      <c r="P114" s="108">
        <v>0</v>
      </c>
      <c r="Q114" s="109">
        <v>0.78100000000000003</v>
      </c>
      <c r="R114" s="109" t="s">
        <v>443</v>
      </c>
      <c r="S114" s="108">
        <v>0</v>
      </c>
      <c r="T114" s="108">
        <v>38.67</v>
      </c>
      <c r="U114" s="108">
        <v>7.81</v>
      </c>
      <c r="V114" s="109">
        <v>0.35</v>
      </c>
      <c r="W114" s="110">
        <v>13.7</v>
      </c>
      <c r="X114" s="110" t="s">
        <v>443</v>
      </c>
      <c r="Y114" s="109" t="s">
        <v>443</v>
      </c>
      <c r="Z114" s="108">
        <v>92</v>
      </c>
      <c r="AA114" s="108">
        <v>22</v>
      </c>
      <c r="AB114" s="110">
        <v>0.9</v>
      </c>
      <c r="AC114" s="109">
        <v>1098.62548828125</v>
      </c>
      <c r="AD114" s="109">
        <v>53</v>
      </c>
      <c r="AE114" s="110" t="s">
        <v>443</v>
      </c>
      <c r="AF114" s="109">
        <v>0.37988144719389599</v>
      </c>
      <c r="AG114" s="109">
        <v>35.840000152587898</v>
      </c>
      <c r="AH114" s="108">
        <v>0</v>
      </c>
      <c r="AI114" s="108">
        <v>0</v>
      </c>
      <c r="AJ114" s="108">
        <v>10000</v>
      </c>
      <c r="AK114" s="108">
        <v>0</v>
      </c>
      <c r="AL114" s="108">
        <v>3</v>
      </c>
      <c r="AM114" s="108">
        <v>0</v>
      </c>
      <c r="AN114" s="108">
        <v>127</v>
      </c>
      <c r="AO114" s="110">
        <v>5.2</v>
      </c>
      <c r="AP114" s="110">
        <v>4.9000000000000004</v>
      </c>
      <c r="AQ114" s="110">
        <v>11.7</v>
      </c>
      <c r="AR114" s="109">
        <v>3.7</v>
      </c>
      <c r="AS114" s="109">
        <v>0.96</v>
      </c>
      <c r="AT114" s="108">
        <v>50</v>
      </c>
      <c r="AU114" s="110">
        <v>98.781784057617202</v>
      </c>
      <c r="AV114" s="109">
        <v>90.62</v>
      </c>
      <c r="AW114" s="109">
        <v>50.139320373535199</v>
      </c>
      <c r="AX114" s="109">
        <v>144.24</v>
      </c>
      <c r="AY114" s="108">
        <v>2800</v>
      </c>
      <c r="AZ114" s="110">
        <v>93.149146299999998</v>
      </c>
      <c r="BA114" s="110">
        <v>99.856969800000002</v>
      </c>
      <c r="BB114" s="108">
        <v>22278.486328125</v>
      </c>
      <c r="BC114" s="108">
        <v>1264613</v>
      </c>
      <c r="BD114" s="108">
        <v>1269016</v>
      </c>
      <c r="BE114" s="108">
        <v>2030</v>
      </c>
      <c r="BF114" s="108"/>
    </row>
    <row r="115" spans="1:58" x14ac:dyDescent="0.25">
      <c r="A115" s="133" t="s">
        <v>207</v>
      </c>
      <c r="B115" s="111" t="s">
        <v>206</v>
      </c>
      <c r="C115" s="108">
        <v>173318.42736842105</v>
      </c>
      <c r="D115" s="108">
        <v>28202.456842105265</v>
      </c>
      <c r="E115" s="108">
        <v>536662.85300000012</v>
      </c>
      <c r="F115" s="108">
        <v>201.87200000000001</v>
      </c>
      <c r="G115" s="108">
        <v>1535119.9295000001</v>
      </c>
      <c r="H115" s="108">
        <v>516785.83350000007</v>
      </c>
      <c r="I115" s="108">
        <v>86727.087000000014</v>
      </c>
      <c r="J115" s="108">
        <v>77727</v>
      </c>
      <c r="K115" s="109">
        <v>0.182</v>
      </c>
      <c r="L115" s="109">
        <v>3.03030303030303E-2</v>
      </c>
      <c r="M115" s="109">
        <v>0.96899999999999997</v>
      </c>
      <c r="N115" s="109">
        <v>0.64200000000000002</v>
      </c>
      <c r="O115" s="108">
        <v>0</v>
      </c>
      <c r="P115" s="108">
        <v>5</v>
      </c>
      <c r="Q115" s="109">
        <v>0.76200000000000001</v>
      </c>
      <c r="R115" s="109">
        <v>2.3980899999999999E-2</v>
      </c>
      <c r="S115" s="108">
        <v>18912395</v>
      </c>
      <c r="T115" s="108">
        <v>256.48</v>
      </c>
      <c r="U115" s="108">
        <v>642.03</v>
      </c>
      <c r="V115" s="109">
        <v>0.08</v>
      </c>
      <c r="W115" s="110">
        <v>14.6</v>
      </c>
      <c r="X115" s="110">
        <v>2.7999999523162802</v>
      </c>
      <c r="Y115" s="109">
        <v>2.0950000286102299</v>
      </c>
      <c r="Z115" s="108">
        <v>96</v>
      </c>
      <c r="AA115" s="108">
        <v>22</v>
      </c>
      <c r="AB115" s="110">
        <v>0.3</v>
      </c>
      <c r="AC115" s="109">
        <v>1008.67620849609</v>
      </c>
      <c r="AD115" s="109">
        <v>38</v>
      </c>
      <c r="AE115" s="110">
        <v>0</v>
      </c>
      <c r="AF115" s="109">
        <v>0.34533413290405002</v>
      </c>
      <c r="AG115" s="109">
        <v>43.400001525878899</v>
      </c>
      <c r="AH115" s="108">
        <v>74500</v>
      </c>
      <c r="AI115" s="108">
        <v>1460060</v>
      </c>
      <c r="AJ115" s="108">
        <v>0</v>
      </c>
      <c r="AK115" s="108">
        <v>329917</v>
      </c>
      <c r="AL115" s="108">
        <v>9017</v>
      </c>
      <c r="AM115" s="108">
        <v>0</v>
      </c>
      <c r="AN115" s="108">
        <v>130</v>
      </c>
      <c r="AO115" s="110">
        <v>4.2</v>
      </c>
      <c r="AP115" s="110">
        <v>3.74</v>
      </c>
      <c r="AQ115" s="110">
        <v>4.7</v>
      </c>
      <c r="AR115" s="109">
        <v>2.9666666666666668</v>
      </c>
      <c r="AS115" s="109">
        <v>0.14000000000000001</v>
      </c>
      <c r="AT115" s="108">
        <v>29</v>
      </c>
      <c r="AU115" s="110">
        <v>100</v>
      </c>
      <c r="AV115" s="109">
        <v>94.55</v>
      </c>
      <c r="AW115" s="109">
        <v>57.431041717529297</v>
      </c>
      <c r="AX115" s="109">
        <v>88.23</v>
      </c>
      <c r="AY115" s="108">
        <v>360000</v>
      </c>
      <c r="AZ115" s="110">
        <v>85.157210899999995</v>
      </c>
      <c r="BA115" s="110">
        <v>96.110478599999993</v>
      </c>
      <c r="BB115" s="108">
        <v>18149.099609375</v>
      </c>
      <c r="BC115" s="108">
        <v>129163280</v>
      </c>
      <c r="BD115" s="108">
        <v>125993490</v>
      </c>
      <c r="BE115" s="108">
        <v>1943950</v>
      </c>
      <c r="BF115" s="108"/>
    </row>
    <row r="116" spans="1:58" x14ac:dyDescent="0.25">
      <c r="A116" s="133" t="s">
        <v>753</v>
      </c>
      <c r="B116" s="111" t="s">
        <v>208</v>
      </c>
      <c r="C116" s="108">
        <v>32.28</v>
      </c>
      <c r="D116" s="108">
        <v>0</v>
      </c>
      <c r="E116" s="108" t="s">
        <v>443</v>
      </c>
      <c r="F116" s="108">
        <v>14.65</v>
      </c>
      <c r="G116" s="108">
        <v>1196.789</v>
      </c>
      <c r="H116" s="108">
        <v>178.607</v>
      </c>
      <c r="I116" s="108">
        <v>215.80800000000002</v>
      </c>
      <c r="J116" s="108">
        <v>3903</v>
      </c>
      <c r="K116" s="109">
        <v>6.0999999999999999E-2</v>
      </c>
      <c r="L116" s="109">
        <v>0.39393939393939398</v>
      </c>
      <c r="M116" s="109">
        <v>5.0000000000000001E-3</v>
      </c>
      <c r="N116" s="109">
        <v>1.2E-2</v>
      </c>
      <c r="O116" s="108">
        <v>0</v>
      </c>
      <c r="P116" s="108">
        <v>0</v>
      </c>
      <c r="Q116" s="109">
        <v>0.63800000000000001</v>
      </c>
      <c r="R116" s="109" t="s">
        <v>443</v>
      </c>
      <c r="S116" s="108">
        <v>40985397</v>
      </c>
      <c r="T116" s="108">
        <v>75</v>
      </c>
      <c r="U116" s="108">
        <v>37.5</v>
      </c>
      <c r="V116" s="109">
        <v>13.22</v>
      </c>
      <c r="W116" s="110">
        <v>33.299999999999997</v>
      </c>
      <c r="X116" s="110" t="s">
        <v>443</v>
      </c>
      <c r="Y116" s="109">
        <v>0.17700000107288399</v>
      </c>
      <c r="Z116" s="108">
        <v>70</v>
      </c>
      <c r="AA116" s="108">
        <v>177</v>
      </c>
      <c r="AB116" s="110" t="s">
        <v>443</v>
      </c>
      <c r="AC116" s="109">
        <v>457.93493652343801</v>
      </c>
      <c r="AD116" s="109">
        <v>100</v>
      </c>
      <c r="AE116" s="110" t="s">
        <v>443</v>
      </c>
      <c r="AF116" s="109" t="s">
        <v>443</v>
      </c>
      <c r="AG116" s="109" t="s">
        <v>443</v>
      </c>
      <c r="AH116" s="108">
        <v>100000</v>
      </c>
      <c r="AI116" s="108">
        <v>0</v>
      </c>
      <c r="AJ116" s="108">
        <v>0</v>
      </c>
      <c r="AK116" s="108">
        <v>0</v>
      </c>
      <c r="AL116" s="108">
        <v>0</v>
      </c>
      <c r="AM116" s="108">
        <v>0</v>
      </c>
      <c r="AN116" s="108">
        <v>30</v>
      </c>
      <c r="AO116" s="110">
        <v>3.3</v>
      </c>
      <c r="AP116" s="110" t="s">
        <v>443</v>
      </c>
      <c r="AQ116" s="110" t="s">
        <v>443</v>
      </c>
      <c r="AR116" s="109">
        <v>2.6</v>
      </c>
      <c r="AS116" s="109">
        <v>-0.35</v>
      </c>
      <c r="AT116" s="108" t="s">
        <v>443</v>
      </c>
      <c r="AU116" s="110">
        <v>75.435173034667997</v>
      </c>
      <c r="AV116" s="109" t="s">
        <v>443</v>
      </c>
      <c r="AW116" s="109">
        <v>31.501081466674801</v>
      </c>
      <c r="AX116" s="109">
        <v>22.25</v>
      </c>
      <c r="AY116" s="108">
        <v>380</v>
      </c>
      <c r="AZ116" s="110">
        <v>57.076392900000002</v>
      </c>
      <c r="BA116" s="110">
        <v>89.028336199999998</v>
      </c>
      <c r="BB116" s="108">
        <v>3622.33203125</v>
      </c>
      <c r="BC116" s="108">
        <v>105544</v>
      </c>
      <c r="BD116" s="108">
        <v>100911</v>
      </c>
      <c r="BE116" s="108">
        <v>700</v>
      </c>
      <c r="BF116" s="108"/>
    </row>
    <row r="117" spans="1:58" x14ac:dyDescent="0.25">
      <c r="A117" s="133" t="s">
        <v>848</v>
      </c>
      <c r="B117" s="111" t="s">
        <v>209</v>
      </c>
      <c r="C117" s="108">
        <v>6879.8863157894739</v>
      </c>
      <c r="D117" s="108">
        <v>0</v>
      </c>
      <c r="E117" s="108">
        <v>29900.462</v>
      </c>
      <c r="F117" s="108">
        <v>0</v>
      </c>
      <c r="G117" s="108">
        <v>0</v>
      </c>
      <c r="H117" s="108">
        <v>0</v>
      </c>
      <c r="I117" s="108">
        <v>0</v>
      </c>
      <c r="J117" s="108">
        <v>6551</v>
      </c>
      <c r="K117" s="109">
        <v>9.0999999999999998E-2</v>
      </c>
      <c r="L117" s="109">
        <v>0.21212121212121199</v>
      </c>
      <c r="M117" s="109">
        <v>6.3E-2</v>
      </c>
      <c r="N117" s="109">
        <v>7.0000000000000001E-3</v>
      </c>
      <c r="O117" s="108">
        <v>0</v>
      </c>
      <c r="P117" s="108">
        <v>0</v>
      </c>
      <c r="Q117" s="109">
        <v>0.69899999999999995</v>
      </c>
      <c r="R117" s="109">
        <v>4.1305999999999999E-3</v>
      </c>
      <c r="S117" s="108">
        <v>33531</v>
      </c>
      <c r="T117" s="108">
        <v>198.74</v>
      </c>
      <c r="U117" s="108">
        <v>93.47</v>
      </c>
      <c r="V117" s="109">
        <v>4.58</v>
      </c>
      <c r="W117" s="110">
        <v>15.9</v>
      </c>
      <c r="X117" s="110">
        <v>2.2000000476837198</v>
      </c>
      <c r="Y117" s="109">
        <v>2.9839999675750701</v>
      </c>
      <c r="Z117" s="108">
        <v>88</v>
      </c>
      <c r="AA117" s="108">
        <v>101</v>
      </c>
      <c r="AB117" s="110">
        <v>0.6</v>
      </c>
      <c r="AC117" s="109">
        <v>515.32305908203102</v>
      </c>
      <c r="AD117" s="109">
        <v>23</v>
      </c>
      <c r="AE117" s="110" t="s">
        <v>443</v>
      </c>
      <c r="AF117" s="109">
        <v>0.23231943344964401</v>
      </c>
      <c r="AG117" s="109">
        <v>26.299999237060501</v>
      </c>
      <c r="AH117" s="108">
        <v>0</v>
      </c>
      <c r="AI117" s="108">
        <v>0</v>
      </c>
      <c r="AJ117" s="108">
        <v>0</v>
      </c>
      <c r="AK117" s="108">
        <v>0</v>
      </c>
      <c r="AL117" s="108">
        <v>401</v>
      </c>
      <c r="AM117" s="108">
        <v>0</v>
      </c>
      <c r="AN117" s="108">
        <v>105</v>
      </c>
      <c r="AO117" s="110">
        <v>8.5</v>
      </c>
      <c r="AP117" s="110">
        <v>4.82</v>
      </c>
      <c r="AQ117" s="110">
        <v>5.7</v>
      </c>
      <c r="AR117" s="109">
        <v>2.5333333333333332</v>
      </c>
      <c r="AS117" s="109">
        <v>-0.62</v>
      </c>
      <c r="AT117" s="108">
        <v>31</v>
      </c>
      <c r="AU117" s="110">
        <v>100</v>
      </c>
      <c r="AV117" s="109">
        <v>99.24</v>
      </c>
      <c r="AW117" s="109">
        <v>49.836940765380902</v>
      </c>
      <c r="AX117" s="109">
        <v>110.99</v>
      </c>
      <c r="AY117" s="108">
        <v>42000</v>
      </c>
      <c r="AZ117" s="110">
        <v>76.426169700000003</v>
      </c>
      <c r="BA117" s="110">
        <v>88.375502100000006</v>
      </c>
      <c r="BB117" s="108">
        <v>5697.8349609375</v>
      </c>
      <c r="BC117" s="108">
        <v>3549750</v>
      </c>
      <c r="BD117" s="108">
        <v>4035872</v>
      </c>
      <c r="BE117" s="108">
        <v>32854</v>
      </c>
      <c r="BF117" s="108"/>
    </row>
    <row r="118" spans="1:58" x14ac:dyDescent="0.25">
      <c r="A118" s="133" t="s">
        <v>211</v>
      </c>
      <c r="B118" s="111" t="s">
        <v>210</v>
      </c>
      <c r="C118" s="108">
        <v>1640.0147368421053</v>
      </c>
      <c r="D118" s="108">
        <v>318.27368421052631</v>
      </c>
      <c r="E118" s="108">
        <v>13788.153</v>
      </c>
      <c r="F118" s="108">
        <v>0</v>
      </c>
      <c r="G118" s="108">
        <v>0</v>
      </c>
      <c r="H118" s="108">
        <v>0</v>
      </c>
      <c r="I118" s="108">
        <v>0</v>
      </c>
      <c r="J118" s="108">
        <v>13636</v>
      </c>
      <c r="K118" s="109">
        <v>0.03</v>
      </c>
      <c r="L118" s="109">
        <v>0.24242424242424199</v>
      </c>
      <c r="M118" s="109">
        <v>9.9000000000000005E-2</v>
      </c>
      <c r="N118" s="109">
        <v>1.9E-2</v>
      </c>
      <c r="O118" s="108">
        <v>0</v>
      </c>
      <c r="P118" s="108">
        <v>0</v>
      </c>
      <c r="Q118" s="109">
        <v>0.73499999999999999</v>
      </c>
      <c r="R118" s="109">
        <v>4.73219E-2</v>
      </c>
      <c r="S118" s="108">
        <v>12195367</v>
      </c>
      <c r="T118" s="108">
        <v>196.67</v>
      </c>
      <c r="U118" s="108">
        <v>289.48</v>
      </c>
      <c r="V118" s="109">
        <v>3.12</v>
      </c>
      <c r="W118" s="110">
        <v>17.899999999999999</v>
      </c>
      <c r="X118" s="110">
        <v>1.6000000238418599</v>
      </c>
      <c r="Y118" s="109">
        <v>2.8369998931884801</v>
      </c>
      <c r="Z118" s="108">
        <v>98</v>
      </c>
      <c r="AA118" s="108">
        <v>183</v>
      </c>
      <c r="AB118" s="110">
        <v>0.1</v>
      </c>
      <c r="AC118" s="109">
        <v>469.56359863281301</v>
      </c>
      <c r="AD118" s="109">
        <v>44</v>
      </c>
      <c r="AE118" s="110" t="s">
        <v>443</v>
      </c>
      <c r="AF118" s="109">
        <v>0.27819221162762298</v>
      </c>
      <c r="AG118" s="109">
        <v>32.299999237060497</v>
      </c>
      <c r="AH118" s="108">
        <v>157000</v>
      </c>
      <c r="AI118" s="108">
        <v>0</v>
      </c>
      <c r="AJ118" s="108">
        <v>264000</v>
      </c>
      <c r="AK118" s="108">
        <v>0</v>
      </c>
      <c r="AL118" s="108">
        <v>6</v>
      </c>
      <c r="AM118" s="108">
        <v>0</v>
      </c>
      <c r="AN118" s="108">
        <v>106</v>
      </c>
      <c r="AO118" s="110">
        <v>19.600000000000001</v>
      </c>
      <c r="AP118" s="110">
        <v>4.78</v>
      </c>
      <c r="AQ118" s="110">
        <v>16.7</v>
      </c>
      <c r="AR118" s="109">
        <v>2.95</v>
      </c>
      <c r="AS118" s="109">
        <v>-0.11</v>
      </c>
      <c r="AT118" s="108">
        <v>36</v>
      </c>
      <c r="AU118" s="110">
        <v>81.775032043457003</v>
      </c>
      <c r="AV118" s="109">
        <v>98.37</v>
      </c>
      <c r="AW118" s="109">
        <v>21.436031341552699</v>
      </c>
      <c r="AX118" s="109">
        <v>113.63</v>
      </c>
      <c r="AY118" s="108">
        <v>65000</v>
      </c>
      <c r="AZ118" s="110">
        <v>59.716597399999998</v>
      </c>
      <c r="BA118" s="110">
        <v>64.424796000000001</v>
      </c>
      <c r="BB118" s="108">
        <v>12999.5283203125</v>
      </c>
      <c r="BC118" s="108">
        <v>3075647</v>
      </c>
      <c r="BD118" s="108">
        <v>2719849</v>
      </c>
      <c r="BE118" s="108">
        <v>1553560</v>
      </c>
      <c r="BF118" s="108"/>
    </row>
    <row r="119" spans="1:58" x14ac:dyDescent="0.25">
      <c r="A119" s="133" t="s">
        <v>213</v>
      </c>
      <c r="B119" s="111" t="s">
        <v>212</v>
      </c>
      <c r="C119" s="108">
        <v>1013.7557894736842</v>
      </c>
      <c r="D119" s="108">
        <v>0</v>
      </c>
      <c r="E119" s="108">
        <v>4286.7459999999992</v>
      </c>
      <c r="F119" s="108">
        <v>22.588000000000001</v>
      </c>
      <c r="G119" s="108">
        <v>0</v>
      </c>
      <c r="H119" s="108">
        <v>0</v>
      </c>
      <c r="I119" s="108">
        <v>0</v>
      </c>
      <c r="J119" s="108">
        <v>0</v>
      </c>
      <c r="K119" s="109">
        <v>0</v>
      </c>
      <c r="L119" s="109">
        <v>0.12121212121212099</v>
      </c>
      <c r="M119" s="109">
        <v>6.0000000000000001E-3</v>
      </c>
      <c r="N119" s="109">
        <v>5.0000000000000001E-3</v>
      </c>
      <c r="O119" s="108">
        <v>0</v>
      </c>
      <c r="P119" s="108">
        <v>0</v>
      </c>
      <c r="Q119" s="109">
        <v>0.80700000000000005</v>
      </c>
      <c r="R119" s="109">
        <v>1.8136999999999999E-3</v>
      </c>
      <c r="S119" s="108">
        <v>27990</v>
      </c>
      <c r="T119" s="108">
        <v>16.670000000000002</v>
      </c>
      <c r="U119" s="108">
        <v>23.26</v>
      </c>
      <c r="V119" s="109">
        <v>1.93</v>
      </c>
      <c r="W119" s="110">
        <v>3.8</v>
      </c>
      <c r="X119" s="110">
        <v>1</v>
      </c>
      <c r="Y119" s="109">
        <v>2.34299993515015</v>
      </c>
      <c r="Z119" s="108">
        <v>47</v>
      </c>
      <c r="AA119" s="108">
        <v>16</v>
      </c>
      <c r="AB119" s="110">
        <v>0.1</v>
      </c>
      <c r="AC119" s="109">
        <v>957.01483154296898</v>
      </c>
      <c r="AD119" s="109">
        <v>7</v>
      </c>
      <c r="AE119" s="110" t="s">
        <v>443</v>
      </c>
      <c r="AF119" s="109">
        <v>0.15609406667027401</v>
      </c>
      <c r="AG119" s="109">
        <v>31.930000305175799</v>
      </c>
      <c r="AH119" s="108">
        <v>0</v>
      </c>
      <c r="AI119" s="108">
        <v>200</v>
      </c>
      <c r="AJ119" s="108">
        <v>0</v>
      </c>
      <c r="AK119" s="108">
        <v>0</v>
      </c>
      <c r="AL119" s="108">
        <v>799</v>
      </c>
      <c r="AM119" s="108">
        <v>0</v>
      </c>
      <c r="AN119" s="108">
        <v>149</v>
      </c>
      <c r="AO119" s="110">
        <v>2.4</v>
      </c>
      <c r="AP119" s="110">
        <v>5.58</v>
      </c>
      <c r="AQ119" s="110" t="s">
        <v>443</v>
      </c>
      <c r="AR119" s="109">
        <v>3.4</v>
      </c>
      <c r="AS119" s="109">
        <v>0.1</v>
      </c>
      <c r="AT119" s="108">
        <v>46</v>
      </c>
      <c r="AU119" s="110">
        <v>100</v>
      </c>
      <c r="AV119" s="109">
        <v>98.72</v>
      </c>
      <c r="AW119" s="109">
        <v>64.564994812011705</v>
      </c>
      <c r="AX119" s="109">
        <v>167.48</v>
      </c>
      <c r="AY119" s="108">
        <v>11000</v>
      </c>
      <c r="AZ119" s="110">
        <v>95.908655100000004</v>
      </c>
      <c r="BA119" s="110">
        <v>99.700911899999994</v>
      </c>
      <c r="BB119" s="108">
        <v>18765.10546875</v>
      </c>
      <c r="BC119" s="108">
        <v>622471</v>
      </c>
      <c r="BD119" s="108">
        <v>619223</v>
      </c>
      <c r="BE119" s="108">
        <v>13450</v>
      </c>
      <c r="BF119" s="108"/>
    </row>
    <row r="120" spans="1:58" x14ac:dyDescent="0.25">
      <c r="A120" s="133" t="s">
        <v>215</v>
      </c>
      <c r="B120" s="111" t="s">
        <v>214</v>
      </c>
      <c r="C120" s="108">
        <v>13721.6</v>
      </c>
      <c r="D120" s="108">
        <v>0</v>
      </c>
      <c r="E120" s="108">
        <v>135983.89350000001</v>
      </c>
      <c r="F120" s="108">
        <v>108.574</v>
      </c>
      <c r="G120" s="108">
        <v>0</v>
      </c>
      <c r="H120" s="108">
        <v>0</v>
      </c>
      <c r="I120" s="108">
        <v>0</v>
      </c>
      <c r="J120" s="108">
        <v>8333</v>
      </c>
      <c r="K120" s="109">
        <v>6.0999999999999999E-2</v>
      </c>
      <c r="L120" s="109">
        <v>0.27272727272727298</v>
      </c>
      <c r="M120" s="109">
        <v>0.50800000000000001</v>
      </c>
      <c r="N120" s="109">
        <v>0.26</v>
      </c>
      <c r="O120" s="108">
        <v>0</v>
      </c>
      <c r="P120" s="108">
        <v>0</v>
      </c>
      <c r="Q120" s="109">
        <v>0.64700000000000002</v>
      </c>
      <c r="R120" s="109">
        <v>6.9283200000000003E-2</v>
      </c>
      <c r="S120" s="108">
        <v>6119097</v>
      </c>
      <c r="T120" s="108">
        <v>685.35</v>
      </c>
      <c r="U120" s="108">
        <v>942.27</v>
      </c>
      <c r="V120" s="109">
        <v>1.96</v>
      </c>
      <c r="W120" s="110">
        <v>27.1</v>
      </c>
      <c r="X120" s="110">
        <v>3.0999999046325701</v>
      </c>
      <c r="Y120" s="109">
        <v>0.62000000476837203</v>
      </c>
      <c r="Z120" s="108">
        <v>99</v>
      </c>
      <c r="AA120" s="108">
        <v>103</v>
      </c>
      <c r="AB120" s="110">
        <v>0.1</v>
      </c>
      <c r="AC120" s="109">
        <v>435.2900390625</v>
      </c>
      <c r="AD120" s="109">
        <v>121</v>
      </c>
      <c r="AE120" s="110" t="s">
        <v>443</v>
      </c>
      <c r="AF120" s="109">
        <v>0.49358292534026499</v>
      </c>
      <c r="AG120" s="109">
        <v>40.720001220703097</v>
      </c>
      <c r="AH120" s="108">
        <v>750000</v>
      </c>
      <c r="AI120" s="108">
        <v>1650000</v>
      </c>
      <c r="AJ120" s="108">
        <v>70000</v>
      </c>
      <c r="AK120" s="108">
        <v>0</v>
      </c>
      <c r="AL120" s="108">
        <v>4715</v>
      </c>
      <c r="AM120" s="108">
        <v>0</v>
      </c>
      <c r="AN120" s="108">
        <v>145</v>
      </c>
      <c r="AO120" s="110">
        <v>3.5</v>
      </c>
      <c r="AP120" s="110">
        <v>5.67</v>
      </c>
      <c r="AQ120" s="110">
        <v>4.9000000000000004</v>
      </c>
      <c r="AR120" s="109">
        <v>2.75</v>
      </c>
      <c r="AS120" s="109">
        <v>-0.1</v>
      </c>
      <c r="AT120" s="108">
        <v>40</v>
      </c>
      <c r="AU120" s="110">
        <v>100</v>
      </c>
      <c r="AV120" s="109">
        <v>71.709999999999994</v>
      </c>
      <c r="AW120" s="109">
        <v>57.080001831054702</v>
      </c>
      <c r="AX120" s="109">
        <v>120.72</v>
      </c>
      <c r="AY120" s="108">
        <v>130000</v>
      </c>
      <c r="AZ120" s="110">
        <v>76.710706999999999</v>
      </c>
      <c r="BA120" s="110">
        <v>85.424841400000005</v>
      </c>
      <c r="BB120" s="108">
        <v>8217.45703125</v>
      </c>
      <c r="BC120" s="108">
        <v>35739580</v>
      </c>
      <c r="BD120" s="108">
        <v>34227133</v>
      </c>
      <c r="BE120" s="108">
        <v>446300</v>
      </c>
      <c r="BF120" s="108"/>
    </row>
    <row r="121" spans="1:58" x14ac:dyDescent="0.25">
      <c r="A121" s="133" t="s">
        <v>217</v>
      </c>
      <c r="B121" s="111" t="s">
        <v>216</v>
      </c>
      <c r="C121" s="108">
        <v>7182.5621052631577</v>
      </c>
      <c r="D121" s="108">
        <v>0</v>
      </c>
      <c r="E121" s="108">
        <v>155520.22699999998</v>
      </c>
      <c r="F121" s="108">
        <v>42.451999999999998</v>
      </c>
      <c r="G121" s="108">
        <v>108909.436</v>
      </c>
      <c r="H121" s="108">
        <v>4199.51</v>
      </c>
      <c r="I121" s="108">
        <v>33586.608</v>
      </c>
      <c r="J121" s="108">
        <v>282045</v>
      </c>
      <c r="K121" s="109">
        <v>0.33300000000000002</v>
      </c>
      <c r="L121" s="109">
        <v>0.18181818181818199</v>
      </c>
      <c r="M121" s="109">
        <v>0.55400000000000005</v>
      </c>
      <c r="N121" s="109">
        <v>0.21</v>
      </c>
      <c r="O121" s="108">
        <v>0</v>
      </c>
      <c r="P121" s="108">
        <v>0</v>
      </c>
      <c r="Q121" s="109">
        <v>0.41799999999999998</v>
      </c>
      <c r="R121" s="109">
        <v>0.3900151</v>
      </c>
      <c r="S121" s="108">
        <v>131718990</v>
      </c>
      <c r="T121" s="108">
        <v>1059.53</v>
      </c>
      <c r="U121" s="108">
        <v>1057.19</v>
      </c>
      <c r="V121" s="109">
        <v>14.23</v>
      </c>
      <c r="W121" s="110">
        <v>71.3</v>
      </c>
      <c r="X121" s="110">
        <v>15.6000003814697</v>
      </c>
      <c r="Y121" s="109">
        <v>3.9999999105930301E-2</v>
      </c>
      <c r="Z121" s="108">
        <v>91</v>
      </c>
      <c r="AA121" s="108">
        <v>551</v>
      </c>
      <c r="AB121" s="110">
        <v>12.3</v>
      </c>
      <c r="AC121" s="109">
        <v>63.743930816650398</v>
      </c>
      <c r="AD121" s="109">
        <v>489</v>
      </c>
      <c r="AE121" s="110">
        <v>71</v>
      </c>
      <c r="AF121" s="109">
        <v>0.57386598084915197</v>
      </c>
      <c r="AG121" s="109">
        <v>45.580001831054702</v>
      </c>
      <c r="AH121" s="108">
        <v>2473300</v>
      </c>
      <c r="AI121" s="108">
        <v>751901</v>
      </c>
      <c r="AJ121" s="108">
        <v>77450</v>
      </c>
      <c r="AK121" s="108">
        <v>10085</v>
      </c>
      <c r="AL121" s="108">
        <v>4876</v>
      </c>
      <c r="AM121" s="108">
        <v>6231</v>
      </c>
      <c r="AN121" s="108">
        <v>109</v>
      </c>
      <c r="AO121" s="110">
        <v>26.6</v>
      </c>
      <c r="AP121" s="110">
        <v>8.61</v>
      </c>
      <c r="AQ121" s="110">
        <v>6.7</v>
      </c>
      <c r="AR121" s="109">
        <v>4.1500000000000004</v>
      </c>
      <c r="AS121" s="109">
        <v>-0.85</v>
      </c>
      <c r="AT121" s="108">
        <v>25</v>
      </c>
      <c r="AU121" s="110">
        <v>24.198339462280298</v>
      </c>
      <c r="AV121" s="109">
        <v>58.84</v>
      </c>
      <c r="AW121" s="109">
        <v>9</v>
      </c>
      <c r="AX121" s="109">
        <v>66.25</v>
      </c>
      <c r="AY121" s="108">
        <v>41000</v>
      </c>
      <c r="AZ121" s="110">
        <v>20.504614199999999</v>
      </c>
      <c r="BA121" s="110">
        <v>51.058230700000003</v>
      </c>
      <c r="BB121" s="108">
        <v>1247.27551269531</v>
      </c>
      <c r="BC121" s="108">
        <v>29668834</v>
      </c>
      <c r="BD121" s="108">
        <v>27614700</v>
      </c>
      <c r="BE121" s="108">
        <v>786380</v>
      </c>
      <c r="BF121" s="108"/>
    </row>
    <row r="122" spans="1:58" x14ac:dyDescent="0.25">
      <c r="A122" s="133" t="s">
        <v>370</v>
      </c>
      <c r="B122" s="111" t="s">
        <v>218</v>
      </c>
      <c r="C122" s="108">
        <v>106085.17052631579</v>
      </c>
      <c r="D122" s="108">
        <v>27258.132631578948</v>
      </c>
      <c r="E122" s="108">
        <v>821350.44149999996</v>
      </c>
      <c r="F122" s="108">
        <v>1806.24</v>
      </c>
      <c r="G122" s="108">
        <v>197671.81450000001</v>
      </c>
      <c r="H122" s="108">
        <v>2209.6015000000002</v>
      </c>
      <c r="I122" s="108">
        <v>100550.512</v>
      </c>
      <c r="J122" s="108">
        <v>0</v>
      </c>
      <c r="K122" s="109">
        <v>0</v>
      </c>
      <c r="L122" s="109">
        <v>6.0606060606060601E-2</v>
      </c>
      <c r="M122" s="109">
        <v>0.95899999999999996</v>
      </c>
      <c r="N122" s="109">
        <v>0.64</v>
      </c>
      <c r="O122" s="108">
        <v>0</v>
      </c>
      <c r="P122" s="108">
        <v>5</v>
      </c>
      <c r="Q122" s="109">
        <v>0.55600000000000005</v>
      </c>
      <c r="R122" s="109" t="s">
        <v>443</v>
      </c>
      <c r="S122" s="108">
        <v>478447369</v>
      </c>
      <c r="T122" s="108">
        <v>880.11</v>
      </c>
      <c r="U122" s="108">
        <v>1065.78</v>
      </c>
      <c r="V122" s="109">
        <v>2.5099999999999998</v>
      </c>
      <c r="W122" s="110">
        <v>50.8</v>
      </c>
      <c r="X122" s="110">
        <v>18.899999618530298</v>
      </c>
      <c r="Y122" s="109">
        <v>0.61199998855590798</v>
      </c>
      <c r="Z122" s="108">
        <v>91</v>
      </c>
      <c r="AA122" s="108">
        <v>361</v>
      </c>
      <c r="AB122" s="110">
        <v>0.8</v>
      </c>
      <c r="AC122" s="109">
        <v>267.22802734375</v>
      </c>
      <c r="AD122" s="109">
        <v>178</v>
      </c>
      <c r="AE122" s="110">
        <v>11</v>
      </c>
      <c r="AF122" s="109">
        <v>0.37356104374021298</v>
      </c>
      <c r="AG122" s="109" t="s">
        <v>443</v>
      </c>
      <c r="AH122" s="108">
        <v>953350</v>
      </c>
      <c r="AI122" s="108">
        <v>199520</v>
      </c>
      <c r="AJ122" s="108">
        <v>0</v>
      </c>
      <c r="AK122" s="108">
        <v>635155</v>
      </c>
      <c r="AL122" s="108">
        <v>0</v>
      </c>
      <c r="AM122" s="108">
        <v>2</v>
      </c>
      <c r="AN122" s="108">
        <v>112</v>
      </c>
      <c r="AO122" s="110">
        <v>16.899999999999999</v>
      </c>
      <c r="AP122" s="110">
        <v>8.49</v>
      </c>
      <c r="AQ122" s="110">
        <v>8.1</v>
      </c>
      <c r="AR122" s="109">
        <v>2.15</v>
      </c>
      <c r="AS122" s="109">
        <v>-0.98</v>
      </c>
      <c r="AT122" s="108">
        <v>30</v>
      </c>
      <c r="AU122" s="110">
        <v>57.009384155273402</v>
      </c>
      <c r="AV122" s="109">
        <v>75.55</v>
      </c>
      <c r="AW122" s="109">
        <v>21.799999237060501</v>
      </c>
      <c r="AX122" s="109">
        <v>89.26</v>
      </c>
      <c r="AY122" s="108">
        <v>47000</v>
      </c>
      <c r="AZ122" s="110">
        <v>79.554483700000006</v>
      </c>
      <c r="BA122" s="110">
        <v>80.638338599999997</v>
      </c>
      <c r="BB122" s="108">
        <v>6138.76123046875</v>
      </c>
      <c r="BC122" s="108">
        <v>53370608</v>
      </c>
      <c r="BD122" s="108">
        <v>53751557</v>
      </c>
      <c r="BE122" s="108">
        <v>653290</v>
      </c>
      <c r="BF122" s="108"/>
    </row>
    <row r="123" spans="1:58" x14ac:dyDescent="0.25">
      <c r="A123" s="133" t="s">
        <v>220</v>
      </c>
      <c r="B123" s="111" t="s">
        <v>219</v>
      </c>
      <c r="C123" s="108">
        <v>0</v>
      </c>
      <c r="D123" s="108">
        <v>0</v>
      </c>
      <c r="E123" s="108">
        <v>23016.108499999995</v>
      </c>
      <c r="F123" s="108">
        <v>0</v>
      </c>
      <c r="G123" s="108">
        <v>0</v>
      </c>
      <c r="H123" s="108">
        <v>0</v>
      </c>
      <c r="I123" s="108">
        <v>0</v>
      </c>
      <c r="J123" s="108">
        <v>51339</v>
      </c>
      <c r="K123" s="109">
        <v>0.21199999999999999</v>
      </c>
      <c r="L123" s="109">
        <v>0.27272727272727298</v>
      </c>
      <c r="M123" s="109">
        <v>6.2E-2</v>
      </c>
      <c r="N123" s="109">
        <v>7.0000000000000001E-3</v>
      </c>
      <c r="O123" s="108">
        <v>0</v>
      </c>
      <c r="P123" s="108">
        <v>0</v>
      </c>
      <c r="Q123" s="109">
        <v>0.64</v>
      </c>
      <c r="R123" s="109">
        <v>0.20454729999999999</v>
      </c>
      <c r="S123" s="108">
        <v>2110000</v>
      </c>
      <c r="T123" s="108">
        <v>113.23</v>
      </c>
      <c r="U123" s="108">
        <v>129.75</v>
      </c>
      <c r="V123" s="109">
        <v>1.59</v>
      </c>
      <c r="W123" s="110">
        <v>45.2</v>
      </c>
      <c r="X123" s="110">
        <v>13.199999809265099</v>
      </c>
      <c r="Y123" s="109">
        <v>0.37400001287460299</v>
      </c>
      <c r="Z123" s="108">
        <v>85</v>
      </c>
      <c r="AA123" s="108">
        <v>446</v>
      </c>
      <c r="AB123" s="110">
        <v>13.8</v>
      </c>
      <c r="AC123" s="109">
        <v>942.47418212890602</v>
      </c>
      <c r="AD123" s="109">
        <v>265</v>
      </c>
      <c r="AE123" s="110">
        <v>0</v>
      </c>
      <c r="AF123" s="109">
        <v>0.47380014046142199</v>
      </c>
      <c r="AG123" s="109">
        <v>60.970001220703097</v>
      </c>
      <c r="AH123" s="108">
        <v>0</v>
      </c>
      <c r="AI123" s="108">
        <v>2502</v>
      </c>
      <c r="AJ123" s="108">
        <v>0</v>
      </c>
      <c r="AK123" s="108">
        <v>0</v>
      </c>
      <c r="AL123" s="108">
        <v>2189</v>
      </c>
      <c r="AM123" s="108">
        <v>18</v>
      </c>
      <c r="AN123" s="108">
        <v>96</v>
      </c>
      <c r="AO123" s="110">
        <v>28.8</v>
      </c>
      <c r="AP123" s="110">
        <v>3.45</v>
      </c>
      <c r="AQ123" s="110">
        <v>7.2</v>
      </c>
      <c r="AR123" s="109">
        <v>3.3</v>
      </c>
      <c r="AS123" s="109">
        <v>0.17</v>
      </c>
      <c r="AT123" s="108">
        <v>51</v>
      </c>
      <c r="AU123" s="110">
        <v>51.782424926757798</v>
      </c>
      <c r="AV123" s="109">
        <v>90.82</v>
      </c>
      <c r="AW123" s="109">
        <v>22.307014465331999</v>
      </c>
      <c r="AX123" s="109">
        <v>109.19</v>
      </c>
      <c r="AY123" s="108">
        <v>58000</v>
      </c>
      <c r="AZ123" s="110">
        <v>34.390583399999997</v>
      </c>
      <c r="BA123" s="110">
        <v>90.9602194</v>
      </c>
      <c r="BB123" s="108">
        <v>10475.51953125</v>
      </c>
      <c r="BC123" s="108">
        <v>2533794</v>
      </c>
      <c r="BD123" s="108">
        <v>2085097</v>
      </c>
      <c r="BE123" s="108">
        <v>823290</v>
      </c>
      <c r="BF123" s="108"/>
    </row>
    <row r="124" spans="1:58" x14ac:dyDescent="0.25">
      <c r="A124" s="133" t="s">
        <v>222</v>
      </c>
      <c r="B124" s="111" t="s">
        <v>221</v>
      </c>
      <c r="C124" s="108">
        <v>0</v>
      </c>
      <c r="D124" s="108">
        <v>0</v>
      </c>
      <c r="E124" s="108" t="s">
        <v>443</v>
      </c>
      <c r="F124" s="108">
        <v>1.042</v>
      </c>
      <c r="G124" s="108">
        <v>0</v>
      </c>
      <c r="H124" s="108">
        <v>0</v>
      </c>
      <c r="I124" s="108">
        <v>0</v>
      </c>
      <c r="J124" s="108">
        <v>0</v>
      </c>
      <c r="K124" s="109">
        <v>0</v>
      </c>
      <c r="L124" s="109" t="s">
        <v>443</v>
      </c>
      <c r="M124" s="109">
        <v>1.0999999999999999E-2</v>
      </c>
      <c r="N124" s="109">
        <v>5.0000000000000001E-3</v>
      </c>
      <c r="O124" s="108">
        <v>0</v>
      </c>
      <c r="P124" s="108">
        <v>0</v>
      </c>
      <c r="Q124" s="109" t="s">
        <v>443</v>
      </c>
      <c r="R124" s="109" t="s">
        <v>443</v>
      </c>
      <c r="S124" s="108">
        <v>0</v>
      </c>
      <c r="T124" s="108">
        <v>27.85</v>
      </c>
      <c r="U124" s="108">
        <v>18.72</v>
      </c>
      <c r="V124" s="109">
        <v>18.309999999999999</v>
      </c>
      <c r="W124" s="110">
        <v>34.6</v>
      </c>
      <c r="X124" s="110">
        <v>4.8000001907348597</v>
      </c>
      <c r="Y124" s="109">
        <v>0.71399998664856001</v>
      </c>
      <c r="Z124" s="108">
        <v>98</v>
      </c>
      <c r="AA124" s="108">
        <v>112</v>
      </c>
      <c r="AB124" s="110" t="s">
        <v>443</v>
      </c>
      <c r="AC124" s="109">
        <v>1063.90539550781</v>
      </c>
      <c r="AD124" s="109" t="s">
        <v>443</v>
      </c>
      <c r="AE124" s="110" t="s">
        <v>443</v>
      </c>
      <c r="AF124" s="109" t="s">
        <v>443</v>
      </c>
      <c r="AG124" s="109" t="s">
        <v>443</v>
      </c>
      <c r="AH124" s="108">
        <v>0</v>
      </c>
      <c r="AI124" s="108">
        <v>0</v>
      </c>
      <c r="AJ124" s="108">
        <v>0</v>
      </c>
      <c r="AK124" s="108">
        <v>0</v>
      </c>
      <c r="AL124" s="108">
        <v>962</v>
      </c>
      <c r="AM124" s="108">
        <v>0</v>
      </c>
      <c r="AN124" s="108">
        <v>30</v>
      </c>
      <c r="AO124" s="110">
        <v>3.3</v>
      </c>
      <c r="AP124" s="110" t="s">
        <v>443</v>
      </c>
      <c r="AQ124" s="110" t="s">
        <v>443</v>
      </c>
      <c r="AR124" s="109">
        <v>1.7666666666666664</v>
      </c>
      <c r="AS124" s="109">
        <v>-0.69</v>
      </c>
      <c r="AT124" s="108" t="s">
        <v>443</v>
      </c>
      <c r="AU124" s="110">
        <v>99.202804565429702</v>
      </c>
      <c r="AV124" s="109" t="s">
        <v>443</v>
      </c>
      <c r="AW124" s="109">
        <v>54</v>
      </c>
      <c r="AX124" s="109">
        <v>97.3</v>
      </c>
      <c r="AY124" s="108">
        <v>46</v>
      </c>
      <c r="AZ124" s="110">
        <v>65.596894800000001</v>
      </c>
      <c r="BA124" s="110">
        <v>96.525608300000002</v>
      </c>
      <c r="BB124" s="108">
        <v>14157.533203125</v>
      </c>
      <c r="BC124" s="108">
        <v>13649</v>
      </c>
      <c r="BD124" s="108">
        <v>10159</v>
      </c>
      <c r="BE124" s="108">
        <v>21</v>
      </c>
      <c r="BF124" s="108"/>
    </row>
    <row r="125" spans="1:58" x14ac:dyDescent="0.25">
      <c r="A125" s="133" t="s">
        <v>224</v>
      </c>
      <c r="B125" s="111" t="s">
        <v>223</v>
      </c>
      <c r="C125" s="108">
        <v>59572.764210526315</v>
      </c>
      <c r="D125" s="108">
        <v>40523.06105263158</v>
      </c>
      <c r="E125" s="108">
        <v>192290.92750000002</v>
      </c>
      <c r="F125" s="108">
        <v>0</v>
      </c>
      <c r="G125" s="108">
        <v>421.78450000000004</v>
      </c>
      <c r="H125" s="108">
        <v>0</v>
      </c>
      <c r="I125" s="108">
        <v>0</v>
      </c>
      <c r="J125" s="108">
        <v>15242</v>
      </c>
      <c r="K125" s="109">
        <v>6.0999999999999999E-2</v>
      </c>
      <c r="L125" s="109">
        <v>6.0606060606060601E-2</v>
      </c>
      <c r="M125" s="109">
        <v>0.66400000000000003</v>
      </c>
      <c r="N125" s="109">
        <v>0.20499999999999999</v>
      </c>
      <c r="O125" s="108">
        <v>0</v>
      </c>
      <c r="P125" s="108">
        <v>0</v>
      </c>
      <c r="Q125" s="109">
        <v>0.55800000000000005</v>
      </c>
      <c r="R125" s="109">
        <v>0.11633930000000001</v>
      </c>
      <c r="S125" s="108">
        <v>53230151</v>
      </c>
      <c r="T125" s="108">
        <v>666.47</v>
      </c>
      <c r="U125" s="108">
        <v>572.89</v>
      </c>
      <c r="V125" s="109">
        <v>4.97</v>
      </c>
      <c r="W125" s="110">
        <v>34.5</v>
      </c>
      <c r="X125" s="110">
        <v>27</v>
      </c>
      <c r="Y125" s="109" t="s">
        <v>443</v>
      </c>
      <c r="Z125" s="108">
        <v>83</v>
      </c>
      <c r="AA125" s="108">
        <v>154</v>
      </c>
      <c r="AB125" s="110">
        <v>0.2</v>
      </c>
      <c r="AC125" s="109">
        <v>150.59036254882801</v>
      </c>
      <c r="AD125" s="109">
        <v>258</v>
      </c>
      <c r="AE125" s="110">
        <v>0</v>
      </c>
      <c r="AF125" s="109">
        <v>0.49741102361067402</v>
      </c>
      <c r="AG125" s="109">
        <v>32.75</v>
      </c>
      <c r="AH125" s="108">
        <v>20574</v>
      </c>
      <c r="AI125" s="108">
        <v>1713634</v>
      </c>
      <c r="AJ125" s="108">
        <v>1400</v>
      </c>
      <c r="AK125" s="108">
        <v>2</v>
      </c>
      <c r="AL125" s="108">
        <v>21471</v>
      </c>
      <c r="AM125" s="108">
        <v>0</v>
      </c>
      <c r="AN125" s="108">
        <v>121</v>
      </c>
      <c r="AO125" s="110">
        <v>8.1</v>
      </c>
      <c r="AP125" s="110">
        <v>9.5</v>
      </c>
      <c r="AQ125" s="110">
        <v>10.199999999999999</v>
      </c>
      <c r="AR125" s="109">
        <v>2.85</v>
      </c>
      <c r="AS125" s="109">
        <v>-0.81</v>
      </c>
      <c r="AT125" s="108">
        <v>31</v>
      </c>
      <c r="AU125" s="110">
        <v>90.699996948242202</v>
      </c>
      <c r="AV125" s="109">
        <v>64.66</v>
      </c>
      <c r="AW125" s="109">
        <v>17.581617355346701</v>
      </c>
      <c r="AX125" s="109">
        <v>111.7</v>
      </c>
      <c r="AY125" s="108">
        <v>22000</v>
      </c>
      <c r="AZ125" s="110">
        <v>45.793182000000002</v>
      </c>
      <c r="BA125" s="110">
        <v>91.607604699999996</v>
      </c>
      <c r="BB125" s="108">
        <v>2681.84375</v>
      </c>
      <c r="BC125" s="108">
        <v>29304998</v>
      </c>
      <c r="BD125" s="108">
        <v>27885921</v>
      </c>
      <c r="BE125" s="108">
        <v>143350</v>
      </c>
      <c r="BF125" s="108"/>
    </row>
    <row r="126" spans="1:58" x14ac:dyDescent="0.25">
      <c r="A126" s="133" t="s">
        <v>226</v>
      </c>
      <c r="B126" s="111" t="s">
        <v>225</v>
      </c>
      <c r="C126" s="108">
        <v>1259.1557894736843</v>
      </c>
      <c r="D126" s="108">
        <v>0</v>
      </c>
      <c r="E126" s="108">
        <v>88839.511500000008</v>
      </c>
      <c r="F126" s="108">
        <v>0</v>
      </c>
      <c r="G126" s="108">
        <v>0</v>
      </c>
      <c r="H126" s="108">
        <v>0</v>
      </c>
      <c r="I126" s="108">
        <v>0</v>
      </c>
      <c r="J126" s="108">
        <v>0</v>
      </c>
      <c r="K126" s="109">
        <v>0</v>
      </c>
      <c r="L126" s="109">
        <v>3.03030303030303E-2</v>
      </c>
      <c r="M126" s="109">
        <v>4.0000000000000001E-3</v>
      </c>
      <c r="N126" s="109">
        <v>2E-3</v>
      </c>
      <c r="O126" s="108">
        <v>0</v>
      </c>
      <c r="P126" s="108">
        <v>0</v>
      </c>
      <c r="Q126" s="109">
        <v>0.92400000000000004</v>
      </c>
      <c r="R126" s="109" t="s">
        <v>443</v>
      </c>
      <c r="S126" s="108">
        <v>0</v>
      </c>
      <c r="T126" s="108">
        <v>0</v>
      </c>
      <c r="U126" s="108">
        <v>0</v>
      </c>
      <c r="V126" s="109" t="s">
        <v>443</v>
      </c>
      <c r="W126" s="110">
        <v>3.8</v>
      </c>
      <c r="X126" s="110" t="s">
        <v>443</v>
      </c>
      <c r="Y126" s="109">
        <v>2.8589999675750701</v>
      </c>
      <c r="Z126" s="108">
        <v>94</v>
      </c>
      <c r="AA126" s="108">
        <v>5.9</v>
      </c>
      <c r="AB126" s="110">
        <v>0.2</v>
      </c>
      <c r="AC126" s="109">
        <v>5313.2431640625</v>
      </c>
      <c r="AD126" s="109">
        <v>7</v>
      </c>
      <c r="AE126" s="110" t="s">
        <v>443</v>
      </c>
      <c r="AF126" s="109">
        <v>4.3606862968317402E-2</v>
      </c>
      <c r="AG126" s="109">
        <v>27.9899997711182</v>
      </c>
      <c r="AH126" s="108">
        <v>0</v>
      </c>
      <c r="AI126" s="108">
        <v>0</v>
      </c>
      <c r="AJ126" s="108">
        <v>0</v>
      </c>
      <c r="AK126" s="108">
        <v>0</v>
      </c>
      <c r="AL126" s="108">
        <v>103860</v>
      </c>
      <c r="AM126" s="108">
        <v>0</v>
      </c>
      <c r="AN126" s="108">
        <v>126</v>
      </c>
      <c r="AO126" s="110">
        <v>2.4</v>
      </c>
      <c r="AP126" s="110">
        <v>1.38</v>
      </c>
      <c r="AQ126" s="110">
        <v>5.6</v>
      </c>
      <c r="AR126" s="109">
        <v>4.3166666666666664</v>
      </c>
      <c r="AS126" s="109">
        <v>1.84</v>
      </c>
      <c r="AT126" s="108">
        <v>82</v>
      </c>
      <c r="AU126" s="110">
        <v>100</v>
      </c>
      <c r="AV126" s="109" t="s">
        <v>443</v>
      </c>
      <c r="AW126" s="109">
        <v>93.096496582031307</v>
      </c>
      <c r="AX126" s="109">
        <v>129.94999999999999</v>
      </c>
      <c r="AY126" s="108">
        <v>210000</v>
      </c>
      <c r="AZ126" s="110">
        <v>97.726219599999993</v>
      </c>
      <c r="BA126" s="110">
        <v>100</v>
      </c>
      <c r="BB126" s="108">
        <v>52941.12109375</v>
      </c>
      <c r="BC126" s="108">
        <v>17132854</v>
      </c>
      <c r="BD126" s="108">
        <v>16774129</v>
      </c>
      <c r="BE126" s="108">
        <v>33730</v>
      </c>
      <c r="BF126" s="108"/>
    </row>
    <row r="127" spans="1:58" x14ac:dyDescent="0.25">
      <c r="A127" s="133" t="s">
        <v>228</v>
      </c>
      <c r="B127" s="111" t="s">
        <v>227</v>
      </c>
      <c r="C127" s="108">
        <v>7803.0715789473688</v>
      </c>
      <c r="D127" s="108">
        <v>3705.7536842105264</v>
      </c>
      <c r="E127" s="108">
        <v>12861.413500000001</v>
      </c>
      <c r="F127" s="108">
        <v>48.415999999999997</v>
      </c>
      <c r="G127" s="108">
        <v>8991.17</v>
      </c>
      <c r="H127" s="108">
        <v>0</v>
      </c>
      <c r="I127" s="108">
        <v>7073.5910000000003</v>
      </c>
      <c r="J127" s="108">
        <v>0</v>
      </c>
      <c r="K127" s="109">
        <v>6.0999999999999999E-2</v>
      </c>
      <c r="L127" s="109">
        <v>6.0606060606060601E-2</v>
      </c>
      <c r="M127" s="109">
        <v>7.0000000000000001E-3</v>
      </c>
      <c r="N127" s="109">
        <v>4.0000000000000001E-3</v>
      </c>
      <c r="O127" s="108">
        <v>0</v>
      </c>
      <c r="P127" s="108">
        <v>0</v>
      </c>
      <c r="Q127" s="109">
        <v>0.91500000000000004</v>
      </c>
      <c r="R127" s="109" t="s">
        <v>443</v>
      </c>
      <c r="S127" s="108">
        <v>-11745</v>
      </c>
      <c r="T127" s="108">
        <v>0</v>
      </c>
      <c r="U127" s="108">
        <v>0</v>
      </c>
      <c r="V127" s="109" t="s">
        <v>443</v>
      </c>
      <c r="W127" s="110">
        <v>5.4</v>
      </c>
      <c r="X127" s="110" t="s">
        <v>443</v>
      </c>
      <c r="Y127" s="109">
        <v>2.7349998950958301</v>
      </c>
      <c r="Z127" s="108">
        <v>92</v>
      </c>
      <c r="AA127" s="108">
        <v>7.3</v>
      </c>
      <c r="AB127" s="110">
        <v>0.11</v>
      </c>
      <c r="AC127" s="109">
        <v>3530.09692382813</v>
      </c>
      <c r="AD127" s="109">
        <v>11</v>
      </c>
      <c r="AE127" s="110" t="s">
        <v>443</v>
      </c>
      <c r="AF127" s="109">
        <v>0.157796553707724</v>
      </c>
      <c r="AG127" s="109" t="s">
        <v>443</v>
      </c>
      <c r="AH127" s="108">
        <v>350</v>
      </c>
      <c r="AI127" s="108">
        <v>2383</v>
      </c>
      <c r="AJ127" s="108">
        <v>0</v>
      </c>
      <c r="AK127" s="108">
        <v>0</v>
      </c>
      <c r="AL127" s="108">
        <v>1474</v>
      </c>
      <c r="AM127" s="108">
        <v>0</v>
      </c>
      <c r="AN127" s="108">
        <v>121</v>
      </c>
      <c r="AO127" s="110">
        <v>2.4</v>
      </c>
      <c r="AP127" s="110">
        <v>1.96</v>
      </c>
      <c r="AQ127" s="110" t="s">
        <v>443</v>
      </c>
      <c r="AR127" s="109">
        <v>3.95</v>
      </c>
      <c r="AS127" s="109">
        <v>1.86</v>
      </c>
      <c r="AT127" s="108">
        <v>89</v>
      </c>
      <c r="AU127" s="110">
        <v>100</v>
      </c>
      <c r="AV127" s="109" t="s">
        <v>443</v>
      </c>
      <c r="AW127" s="109">
        <v>88.222885131835895</v>
      </c>
      <c r="AX127" s="109">
        <v>124.98</v>
      </c>
      <c r="AY127" s="108">
        <v>110000</v>
      </c>
      <c r="AZ127" s="110" t="s">
        <v>443</v>
      </c>
      <c r="BA127" s="110">
        <v>100</v>
      </c>
      <c r="BB127" s="108">
        <v>40916.9375</v>
      </c>
      <c r="BC127" s="108">
        <v>4793900</v>
      </c>
      <c r="BD127" s="108">
        <v>4430276</v>
      </c>
      <c r="BE127" s="108">
        <v>263310</v>
      </c>
      <c r="BF127" s="108"/>
    </row>
    <row r="128" spans="1:58" x14ac:dyDescent="0.25">
      <c r="A128" s="133" t="s">
        <v>230</v>
      </c>
      <c r="B128" s="111" t="s">
        <v>229</v>
      </c>
      <c r="C128" s="108">
        <v>11894.957894736843</v>
      </c>
      <c r="D128" s="108">
        <v>5709.6947368421052</v>
      </c>
      <c r="E128" s="108">
        <v>34153.228499999997</v>
      </c>
      <c r="F128" s="108">
        <v>182.26599999999999</v>
      </c>
      <c r="G128" s="108">
        <v>18979.775000000001</v>
      </c>
      <c r="H128" s="108">
        <v>296.43350000000004</v>
      </c>
      <c r="I128" s="108">
        <v>3831.3440000000005</v>
      </c>
      <c r="J128" s="108">
        <v>30696</v>
      </c>
      <c r="K128" s="109">
        <v>0.152</v>
      </c>
      <c r="L128" s="109">
        <v>6.0606060606060601E-2</v>
      </c>
      <c r="M128" s="109">
        <v>0.307</v>
      </c>
      <c r="N128" s="109">
        <v>5.6000000000000001E-2</v>
      </c>
      <c r="O128" s="108">
        <v>0</v>
      </c>
      <c r="P128" s="108">
        <v>0</v>
      </c>
      <c r="Q128" s="109">
        <v>0.64500000000000002</v>
      </c>
      <c r="R128" s="109">
        <v>8.8418399999999994E-2</v>
      </c>
      <c r="S128" s="108">
        <v>5302332</v>
      </c>
      <c r="T128" s="108">
        <v>150.51</v>
      </c>
      <c r="U128" s="108">
        <v>176.44</v>
      </c>
      <c r="V128" s="109">
        <v>3.26</v>
      </c>
      <c r="W128" s="110">
        <v>19.7</v>
      </c>
      <c r="X128" s="110">
        <v>5.6999998092651403</v>
      </c>
      <c r="Y128" s="109">
        <v>0.89700001478195202</v>
      </c>
      <c r="Z128" s="108">
        <v>99</v>
      </c>
      <c r="AA128" s="108">
        <v>48</v>
      </c>
      <c r="AB128" s="110">
        <v>0.2</v>
      </c>
      <c r="AC128" s="109">
        <v>405.99227905273398</v>
      </c>
      <c r="AD128" s="109">
        <v>150</v>
      </c>
      <c r="AE128" s="110">
        <v>0</v>
      </c>
      <c r="AF128" s="109">
        <v>0.46233989130373399</v>
      </c>
      <c r="AG128" s="109">
        <v>47.049999237060497</v>
      </c>
      <c r="AH128" s="108">
        <v>10570</v>
      </c>
      <c r="AI128" s="108">
        <v>52915</v>
      </c>
      <c r="AJ128" s="108">
        <v>0</v>
      </c>
      <c r="AK128" s="108">
        <v>0</v>
      </c>
      <c r="AL128" s="108">
        <v>328</v>
      </c>
      <c r="AM128" s="108">
        <v>0</v>
      </c>
      <c r="AN128" s="108">
        <v>116</v>
      </c>
      <c r="AO128" s="110">
        <v>17</v>
      </c>
      <c r="AP128" s="110">
        <v>4.54</v>
      </c>
      <c r="AQ128" s="110">
        <v>6.4</v>
      </c>
      <c r="AR128" s="109">
        <v>3.1333333333333333</v>
      </c>
      <c r="AS128" s="109">
        <v>-0.7</v>
      </c>
      <c r="AT128" s="108">
        <v>26</v>
      </c>
      <c r="AU128" s="110">
        <v>81.796798706054702</v>
      </c>
      <c r="AV128" s="109">
        <v>82.47</v>
      </c>
      <c r="AW128" s="109">
        <v>19.704292297363299</v>
      </c>
      <c r="AX128" s="109">
        <v>122.14</v>
      </c>
      <c r="AY128" s="108">
        <v>18000</v>
      </c>
      <c r="AZ128" s="110">
        <v>67.900858499999998</v>
      </c>
      <c r="BA128" s="110">
        <v>86.978571099999996</v>
      </c>
      <c r="BB128" s="108">
        <v>5842.171875</v>
      </c>
      <c r="BC128" s="108">
        <v>6217581</v>
      </c>
      <c r="BD128" s="108">
        <v>6056548</v>
      </c>
      <c r="BE128" s="108">
        <v>120340</v>
      </c>
      <c r="BF128" s="108"/>
    </row>
    <row r="129" spans="1:58" x14ac:dyDescent="0.25">
      <c r="A129" s="133" t="s">
        <v>232</v>
      </c>
      <c r="B129" s="111" t="s">
        <v>231</v>
      </c>
      <c r="C129" s="108">
        <v>0</v>
      </c>
      <c r="D129" s="108">
        <v>0</v>
      </c>
      <c r="E129" s="108">
        <v>193244.47949999999</v>
      </c>
      <c r="F129" s="108">
        <v>0</v>
      </c>
      <c r="G129" s="108">
        <v>0</v>
      </c>
      <c r="H129" s="108">
        <v>0</v>
      </c>
      <c r="I129" s="108">
        <v>0</v>
      </c>
      <c r="J129" s="108">
        <v>688217</v>
      </c>
      <c r="K129" s="109">
        <v>0.24199999999999999</v>
      </c>
      <c r="L129" s="109">
        <v>0.12121212121212099</v>
      </c>
      <c r="M129" s="109">
        <v>0.95399999999999996</v>
      </c>
      <c r="N129" s="109">
        <v>0.92500000000000004</v>
      </c>
      <c r="O129" s="108">
        <v>4</v>
      </c>
      <c r="P129" s="108">
        <v>0</v>
      </c>
      <c r="Q129" s="109">
        <v>0.35299999999999998</v>
      </c>
      <c r="R129" s="109">
        <v>0.58388890000000004</v>
      </c>
      <c r="S129" s="108">
        <v>655368701</v>
      </c>
      <c r="T129" s="108">
        <v>338.5</v>
      </c>
      <c r="U129" s="108">
        <v>371.52</v>
      </c>
      <c r="V129" s="109" t="s">
        <v>443</v>
      </c>
      <c r="W129" s="110">
        <v>91.3</v>
      </c>
      <c r="X129" s="110">
        <v>31.700000762939499</v>
      </c>
      <c r="Y129" s="109">
        <v>1.8999999389052401E-2</v>
      </c>
      <c r="Z129" s="108">
        <v>74</v>
      </c>
      <c r="AA129" s="108">
        <v>93</v>
      </c>
      <c r="AB129" s="110">
        <v>0.4</v>
      </c>
      <c r="AC129" s="109">
        <v>68.469688415527301</v>
      </c>
      <c r="AD129" s="109">
        <v>553</v>
      </c>
      <c r="AE129" s="110">
        <v>131</v>
      </c>
      <c r="AF129" s="109">
        <v>0.69546071428017997</v>
      </c>
      <c r="AG129" s="109">
        <v>33.990001678466797</v>
      </c>
      <c r="AH129" s="108">
        <v>126344</v>
      </c>
      <c r="AI129" s="108">
        <v>1343203</v>
      </c>
      <c r="AJ129" s="108">
        <v>0</v>
      </c>
      <c r="AK129" s="108">
        <v>143561</v>
      </c>
      <c r="AL129" s="108">
        <v>177802</v>
      </c>
      <c r="AM129" s="108">
        <v>0</v>
      </c>
      <c r="AN129" s="108">
        <v>123</v>
      </c>
      <c r="AO129" s="110">
        <v>11.3</v>
      </c>
      <c r="AP129" s="110">
        <v>7.24</v>
      </c>
      <c r="AQ129" s="110">
        <v>9.4</v>
      </c>
      <c r="AR129" s="109">
        <v>2.9</v>
      </c>
      <c r="AS129" s="109">
        <v>-0.59</v>
      </c>
      <c r="AT129" s="108">
        <v>33</v>
      </c>
      <c r="AU129" s="110">
        <v>16.2172336578369</v>
      </c>
      <c r="AV129" s="109">
        <v>19.100000000000001</v>
      </c>
      <c r="AW129" s="109">
        <v>2.22016525268555</v>
      </c>
      <c r="AX129" s="109">
        <v>48.87</v>
      </c>
      <c r="AY129" s="108">
        <v>49000</v>
      </c>
      <c r="AZ129" s="110">
        <v>10.8836394</v>
      </c>
      <c r="BA129" s="110">
        <v>58.246313399999998</v>
      </c>
      <c r="BB129" s="108">
        <v>1016.61364746094</v>
      </c>
      <c r="BC129" s="108">
        <v>21477348</v>
      </c>
      <c r="BD129" s="108">
        <v>19855692</v>
      </c>
      <c r="BE129" s="108">
        <v>1266700</v>
      </c>
      <c r="BF129" s="108"/>
    </row>
    <row r="130" spans="1:58" x14ac:dyDescent="0.25">
      <c r="A130" s="133" t="s">
        <v>234</v>
      </c>
      <c r="B130" s="111" t="s">
        <v>233</v>
      </c>
      <c r="C130" s="108">
        <v>0</v>
      </c>
      <c r="D130" s="108">
        <v>0</v>
      </c>
      <c r="E130" s="108">
        <v>895575.74549999996</v>
      </c>
      <c r="F130" s="108">
        <v>0</v>
      </c>
      <c r="G130" s="108">
        <v>0</v>
      </c>
      <c r="H130" s="108">
        <v>0</v>
      </c>
      <c r="I130" s="108">
        <v>0</v>
      </c>
      <c r="J130" s="108">
        <v>0</v>
      </c>
      <c r="K130" s="109">
        <v>0</v>
      </c>
      <c r="L130" s="109">
        <v>3.03030303030303E-2</v>
      </c>
      <c r="M130" s="109">
        <v>0.99199999999999999</v>
      </c>
      <c r="N130" s="109">
        <v>0.97399999999999998</v>
      </c>
      <c r="O130" s="108">
        <v>5</v>
      </c>
      <c r="P130" s="108">
        <v>5</v>
      </c>
      <c r="Q130" s="109">
        <v>0.52700000000000002</v>
      </c>
      <c r="R130" s="109">
        <v>0.27887230000000002</v>
      </c>
      <c r="S130" s="108">
        <v>1992939619</v>
      </c>
      <c r="T130" s="108">
        <v>1124.44</v>
      </c>
      <c r="U130" s="108">
        <v>1229.82</v>
      </c>
      <c r="V130" s="109">
        <v>0.63</v>
      </c>
      <c r="W130" s="110">
        <v>104.3</v>
      </c>
      <c r="X130" s="110">
        <v>31.5</v>
      </c>
      <c r="Y130" s="109">
        <v>0.395000010728836</v>
      </c>
      <c r="Z130" s="108">
        <v>51</v>
      </c>
      <c r="AA130" s="108">
        <v>219</v>
      </c>
      <c r="AB130" s="110">
        <v>2.9</v>
      </c>
      <c r="AC130" s="109">
        <v>215.22380065918</v>
      </c>
      <c r="AD130" s="109">
        <v>814</v>
      </c>
      <c r="AE130" s="110">
        <v>107</v>
      </c>
      <c r="AF130" s="109" t="s">
        <v>443</v>
      </c>
      <c r="AG130" s="109">
        <v>42.970001220703097</v>
      </c>
      <c r="AH130" s="108">
        <v>17255</v>
      </c>
      <c r="AI130" s="108">
        <v>12204</v>
      </c>
      <c r="AJ130" s="108">
        <v>1081</v>
      </c>
      <c r="AK130" s="108">
        <v>1916589</v>
      </c>
      <c r="AL130" s="108">
        <v>1922</v>
      </c>
      <c r="AM130" s="108">
        <v>282761</v>
      </c>
      <c r="AN130" s="108">
        <v>121</v>
      </c>
      <c r="AO130" s="110">
        <v>7.9</v>
      </c>
      <c r="AP130" s="110">
        <v>6.33</v>
      </c>
      <c r="AQ130" s="110">
        <v>4</v>
      </c>
      <c r="AR130" s="109">
        <v>3.9</v>
      </c>
      <c r="AS130" s="109">
        <v>-1.0900000000000001</v>
      </c>
      <c r="AT130" s="108">
        <v>27</v>
      </c>
      <c r="AU130" s="110">
        <v>59.299999237060497</v>
      </c>
      <c r="AV130" s="109">
        <v>59.57</v>
      </c>
      <c r="AW130" s="109">
        <v>47.442550659179702</v>
      </c>
      <c r="AX130" s="109">
        <v>81.819999999999993</v>
      </c>
      <c r="AY130" s="108">
        <v>98000</v>
      </c>
      <c r="AZ130" s="110">
        <v>28.9532135</v>
      </c>
      <c r="BA130" s="110">
        <v>68.528737500000005</v>
      </c>
      <c r="BB130" s="108">
        <v>5860.84716796875</v>
      </c>
      <c r="BC130" s="108">
        <v>190886304</v>
      </c>
      <c r="BD130" s="108">
        <v>181861183</v>
      </c>
      <c r="BE130" s="108">
        <v>910770</v>
      </c>
      <c r="BF130" s="108"/>
    </row>
    <row r="131" spans="1:58" x14ac:dyDescent="0.25">
      <c r="A131" s="133" t="s">
        <v>236</v>
      </c>
      <c r="B131" s="111" t="s">
        <v>235</v>
      </c>
      <c r="C131" s="108">
        <v>147.47578947368422</v>
      </c>
      <c r="D131" s="108">
        <v>0</v>
      </c>
      <c r="E131" s="108" t="s">
        <v>443</v>
      </c>
      <c r="F131" s="108">
        <v>0</v>
      </c>
      <c r="G131" s="108">
        <v>0</v>
      </c>
      <c r="H131" s="108">
        <v>0</v>
      </c>
      <c r="I131" s="108">
        <v>0</v>
      </c>
      <c r="J131" s="108">
        <v>0</v>
      </c>
      <c r="K131" s="109">
        <v>0</v>
      </c>
      <c r="L131" s="109">
        <v>0</v>
      </c>
      <c r="M131" s="109">
        <v>3.0000000000000001E-3</v>
      </c>
      <c r="N131" s="109">
        <v>7.0000000000000001E-3</v>
      </c>
      <c r="O131" s="108">
        <v>0</v>
      </c>
      <c r="P131" s="108">
        <v>0</v>
      </c>
      <c r="Q131" s="109">
        <v>0.94899999999999995</v>
      </c>
      <c r="R131" s="109" t="s">
        <v>443</v>
      </c>
      <c r="S131" s="108">
        <v>0</v>
      </c>
      <c r="T131" s="108">
        <v>0</v>
      </c>
      <c r="U131" s="108">
        <v>0</v>
      </c>
      <c r="V131" s="109" t="s">
        <v>443</v>
      </c>
      <c r="W131" s="110">
        <v>2.6</v>
      </c>
      <c r="X131" s="110" t="s">
        <v>443</v>
      </c>
      <c r="Y131" s="109">
        <v>4.2810001373290998</v>
      </c>
      <c r="Z131" s="108">
        <v>96</v>
      </c>
      <c r="AA131" s="108">
        <v>6.1</v>
      </c>
      <c r="AB131" s="110">
        <v>0.2</v>
      </c>
      <c r="AC131" s="109">
        <v>6221.6416015625</v>
      </c>
      <c r="AD131" s="109">
        <v>5</v>
      </c>
      <c r="AE131" s="110" t="s">
        <v>443</v>
      </c>
      <c r="AF131" s="109">
        <v>5.2565158337404098E-2</v>
      </c>
      <c r="AG131" s="109">
        <v>25.899999618530298</v>
      </c>
      <c r="AH131" s="108">
        <v>0</v>
      </c>
      <c r="AI131" s="108">
        <v>0</v>
      </c>
      <c r="AJ131" s="108">
        <v>0</v>
      </c>
      <c r="AK131" s="108">
        <v>0</v>
      </c>
      <c r="AL131" s="108">
        <v>59236</v>
      </c>
      <c r="AM131" s="108">
        <v>0</v>
      </c>
      <c r="AN131" s="108">
        <v>136</v>
      </c>
      <c r="AO131" s="110">
        <v>2.4</v>
      </c>
      <c r="AP131" s="110">
        <v>1.51</v>
      </c>
      <c r="AQ131" s="110">
        <v>11.3</v>
      </c>
      <c r="AR131" s="109">
        <v>4.0833333333333339</v>
      </c>
      <c r="AS131" s="109">
        <v>1.88</v>
      </c>
      <c r="AT131" s="108">
        <v>85</v>
      </c>
      <c r="AU131" s="110">
        <v>100</v>
      </c>
      <c r="AV131" s="109" t="s">
        <v>443</v>
      </c>
      <c r="AW131" s="109">
        <v>96.810302734375</v>
      </c>
      <c r="AX131" s="109">
        <v>110.07</v>
      </c>
      <c r="AY131" s="108">
        <v>140000</v>
      </c>
      <c r="AZ131" s="110">
        <v>98.058583200000001</v>
      </c>
      <c r="BA131" s="110">
        <v>100</v>
      </c>
      <c r="BB131" s="108">
        <v>60978.27734375</v>
      </c>
      <c r="BC131" s="108">
        <v>5282223</v>
      </c>
      <c r="BD131" s="108">
        <v>5100926</v>
      </c>
      <c r="BE131" s="108">
        <v>304250</v>
      </c>
      <c r="BF131" s="108"/>
    </row>
    <row r="132" spans="1:58" x14ac:dyDescent="0.25">
      <c r="A132" s="133" t="s">
        <v>239</v>
      </c>
      <c r="B132" s="111" t="s">
        <v>238</v>
      </c>
      <c r="C132" s="108">
        <v>8298.863157894737</v>
      </c>
      <c r="D132" s="108">
        <v>103.08</v>
      </c>
      <c r="E132" s="108">
        <v>11495.564000000002</v>
      </c>
      <c r="F132" s="108">
        <v>532.928</v>
      </c>
      <c r="G132" s="108">
        <v>7617.7674999999999</v>
      </c>
      <c r="H132" s="108">
        <v>0</v>
      </c>
      <c r="I132" s="108">
        <v>11489.839000000002</v>
      </c>
      <c r="J132" s="108">
        <v>0</v>
      </c>
      <c r="K132" s="109">
        <v>0</v>
      </c>
      <c r="L132" s="109">
        <v>0.39393939393939398</v>
      </c>
      <c r="M132" s="109">
        <v>0.04</v>
      </c>
      <c r="N132" s="109">
        <v>5.0000000000000001E-3</v>
      </c>
      <c r="O132" s="108">
        <v>0</v>
      </c>
      <c r="P132" s="108">
        <v>0</v>
      </c>
      <c r="Q132" s="109">
        <v>0.79600000000000004</v>
      </c>
      <c r="R132" s="109" t="s">
        <v>443</v>
      </c>
      <c r="S132" s="108">
        <v>0</v>
      </c>
      <c r="T132" s="108">
        <v>0</v>
      </c>
      <c r="U132" s="108">
        <v>0</v>
      </c>
      <c r="V132" s="109" t="s">
        <v>443</v>
      </c>
      <c r="W132" s="110">
        <v>10.7</v>
      </c>
      <c r="X132" s="110">
        <v>8.6000003814697301</v>
      </c>
      <c r="Y132" s="109">
        <v>1.91499996185303</v>
      </c>
      <c r="Z132" s="108">
        <v>99</v>
      </c>
      <c r="AA132" s="108">
        <v>9</v>
      </c>
      <c r="AB132" s="110">
        <v>0.2</v>
      </c>
      <c r="AC132" s="109">
        <v>1635.87072753906</v>
      </c>
      <c r="AD132" s="109">
        <v>17</v>
      </c>
      <c r="AE132" s="110" t="s">
        <v>443</v>
      </c>
      <c r="AF132" s="109">
        <v>0.28140843967947299</v>
      </c>
      <c r="AG132" s="109" t="s">
        <v>443</v>
      </c>
      <c r="AH132" s="108">
        <v>0</v>
      </c>
      <c r="AI132" s="108">
        <v>200</v>
      </c>
      <c r="AJ132" s="108">
        <v>0</v>
      </c>
      <c r="AK132" s="108">
        <v>0</v>
      </c>
      <c r="AL132" s="108">
        <v>309</v>
      </c>
      <c r="AM132" s="108">
        <v>0</v>
      </c>
      <c r="AN132" s="108">
        <v>123</v>
      </c>
      <c r="AO132" s="110">
        <v>6.2</v>
      </c>
      <c r="AP132" s="110">
        <v>3.28</v>
      </c>
      <c r="AQ132" s="110">
        <v>9.1999999999999993</v>
      </c>
      <c r="AR132" s="109" t="s">
        <v>443</v>
      </c>
      <c r="AS132" s="109">
        <v>0.19</v>
      </c>
      <c r="AT132" s="108">
        <v>44</v>
      </c>
      <c r="AU132" s="110">
        <v>100</v>
      </c>
      <c r="AV132" s="109">
        <v>93.97</v>
      </c>
      <c r="AW132" s="109">
        <v>74.174163818359403</v>
      </c>
      <c r="AX132" s="109">
        <v>159.22</v>
      </c>
      <c r="AY132" s="108">
        <v>42000</v>
      </c>
      <c r="AZ132" s="110">
        <v>96.743553000000006</v>
      </c>
      <c r="BA132" s="110">
        <v>93.398453000000003</v>
      </c>
      <c r="BB132" s="108">
        <v>41675.34375</v>
      </c>
      <c r="BC132" s="108">
        <v>4636262</v>
      </c>
      <c r="BD132" s="108">
        <v>4480667</v>
      </c>
      <c r="BE132" s="108">
        <v>309500</v>
      </c>
      <c r="BF132" s="108"/>
    </row>
    <row r="133" spans="1:58" x14ac:dyDescent="0.25">
      <c r="A133" s="133" t="s">
        <v>241</v>
      </c>
      <c r="B133" s="111" t="s">
        <v>240</v>
      </c>
      <c r="C133" s="108">
        <v>375443.7389473684</v>
      </c>
      <c r="D133" s="108">
        <v>8006.76</v>
      </c>
      <c r="E133" s="108">
        <v>1855598.902</v>
      </c>
      <c r="F133" s="108">
        <v>270.75599999999997</v>
      </c>
      <c r="G133" s="108">
        <v>87921.01999999999</v>
      </c>
      <c r="H133" s="108">
        <v>2.859</v>
      </c>
      <c r="I133" s="108">
        <v>20309.603999999999</v>
      </c>
      <c r="J133" s="108">
        <v>66666</v>
      </c>
      <c r="K133" s="109">
        <v>0.03</v>
      </c>
      <c r="L133" s="109">
        <v>0.18181818181818199</v>
      </c>
      <c r="M133" s="109">
        <v>0.98199999999999998</v>
      </c>
      <c r="N133" s="109">
        <v>0.67300000000000004</v>
      </c>
      <c r="O133" s="108">
        <v>4</v>
      </c>
      <c r="P133" s="108">
        <v>0</v>
      </c>
      <c r="Q133" s="109">
        <v>0.55000000000000004</v>
      </c>
      <c r="R133" s="109">
        <v>0.2372427</v>
      </c>
      <c r="S133" s="108">
        <v>566332453</v>
      </c>
      <c r="T133" s="108">
        <v>1687.55</v>
      </c>
      <c r="U133" s="108">
        <v>1721.95</v>
      </c>
      <c r="V133" s="109">
        <v>1</v>
      </c>
      <c r="W133" s="110">
        <v>78.8</v>
      </c>
      <c r="X133" s="110">
        <v>31.600000381469702</v>
      </c>
      <c r="Y133" s="109">
        <v>0.82700002193450906</v>
      </c>
      <c r="Z133" s="108">
        <v>61</v>
      </c>
      <c r="AA133" s="108">
        <v>268</v>
      </c>
      <c r="AB133" s="110">
        <v>0.1</v>
      </c>
      <c r="AC133" s="109">
        <v>134.44146728515599</v>
      </c>
      <c r="AD133" s="109">
        <v>178</v>
      </c>
      <c r="AE133" s="110">
        <v>2</v>
      </c>
      <c r="AF133" s="109">
        <v>0.54557337978408804</v>
      </c>
      <c r="AG133" s="109">
        <v>29.590000152587901</v>
      </c>
      <c r="AH133" s="108">
        <v>11095</v>
      </c>
      <c r="AI133" s="108">
        <v>65735</v>
      </c>
      <c r="AJ133" s="108">
        <v>0</v>
      </c>
      <c r="AK133" s="108">
        <v>176556</v>
      </c>
      <c r="AL133" s="108">
        <v>1393143</v>
      </c>
      <c r="AM133" s="108">
        <v>17</v>
      </c>
      <c r="AN133" s="108">
        <v>110</v>
      </c>
      <c r="AO133" s="110">
        <v>19.899999999999999</v>
      </c>
      <c r="AP133" s="110">
        <v>7.14</v>
      </c>
      <c r="AQ133" s="110">
        <v>13.2</v>
      </c>
      <c r="AR133" s="109">
        <v>3.3833333333333329</v>
      </c>
      <c r="AS133" s="109">
        <v>-0.64</v>
      </c>
      <c r="AT133" s="108">
        <v>32</v>
      </c>
      <c r="AU133" s="110">
        <v>99.147438049316406</v>
      </c>
      <c r="AV133" s="109">
        <v>56.44</v>
      </c>
      <c r="AW133" s="109">
        <v>18</v>
      </c>
      <c r="AX133" s="109">
        <v>71.39</v>
      </c>
      <c r="AY133" s="108">
        <v>100000</v>
      </c>
      <c r="AZ133" s="110">
        <v>63.503075600000003</v>
      </c>
      <c r="BA133" s="110">
        <v>91.444637799999995</v>
      </c>
      <c r="BB133" s="108">
        <v>5527.37744140625</v>
      </c>
      <c r="BC133" s="108">
        <v>197015952</v>
      </c>
      <c r="BD133" s="108">
        <v>188227900</v>
      </c>
      <c r="BE133" s="108">
        <v>770880</v>
      </c>
      <c r="BF133" s="108"/>
    </row>
    <row r="134" spans="1:58" x14ac:dyDescent="0.25">
      <c r="A134" s="133" t="s">
        <v>243</v>
      </c>
      <c r="B134" s="111" t="s">
        <v>242</v>
      </c>
      <c r="C134" s="108">
        <v>4.0063157894736845</v>
      </c>
      <c r="D134" s="108">
        <v>0</v>
      </c>
      <c r="E134" s="108" t="s">
        <v>443</v>
      </c>
      <c r="F134" s="108">
        <v>1.444</v>
      </c>
      <c r="G134" s="108">
        <v>391.54899999999998</v>
      </c>
      <c r="H134" s="108">
        <v>43.582999999999998</v>
      </c>
      <c r="I134" s="108">
        <v>72.45</v>
      </c>
      <c r="J134" s="108">
        <v>0</v>
      </c>
      <c r="K134" s="109">
        <v>0</v>
      </c>
      <c r="L134" s="109">
        <v>0.12121212121212099</v>
      </c>
      <c r="M134" s="109">
        <v>5.0000000000000001E-3</v>
      </c>
      <c r="N134" s="109">
        <v>3.0000000000000001E-3</v>
      </c>
      <c r="O134" s="108">
        <v>0</v>
      </c>
      <c r="P134" s="108">
        <v>0</v>
      </c>
      <c r="Q134" s="109">
        <v>0.78800000000000003</v>
      </c>
      <c r="R134" s="109" t="s">
        <v>443</v>
      </c>
      <c r="S134" s="108">
        <v>913379</v>
      </c>
      <c r="T134" s="108">
        <v>8.6199999999999992</v>
      </c>
      <c r="U134" s="108">
        <v>12.95</v>
      </c>
      <c r="V134" s="109">
        <v>6.26</v>
      </c>
      <c r="W134" s="110">
        <v>15.9</v>
      </c>
      <c r="X134" s="110">
        <v>2.2000000000000002</v>
      </c>
      <c r="Y134" s="109">
        <v>1.3810000419616699</v>
      </c>
      <c r="Z134" s="108">
        <v>96</v>
      </c>
      <c r="AA134" s="108">
        <v>123</v>
      </c>
      <c r="AB134" s="110" t="s">
        <v>443</v>
      </c>
      <c r="AC134" s="109">
        <v>1611.48901367188</v>
      </c>
      <c r="AD134" s="109" t="s">
        <v>443</v>
      </c>
      <c r="AE134" s="110" t="s">
        <v>443</v>
      </c>
      <c r="AF134" s="109" t="s">
        <v>443</v>
      </c>
      <c r="AG134" s="109" t="s">
        <v>443</v>
      </c>
      <c r="AH134" s="108">
        <v>0</v>
      </c>
      <c r="AI134" s="108">
        <v>0</v>
      </c>
      <c r="AJ134" s="108">
        <v>0</v>
      </c>
      <c r="AK134" s="108">
        <v>0</v>
      </c>
      <c r="AL134" s="108">
        <v>0</v>
      </c>
      <c r="AM134" s="108">
        <v>0</v>
      </c>
      <c r="AN134" s="108">
        <v>30</v>
      </c>
      <c r="AO134" s="110">
        <v>3.3</v>
      </c>
      <c r="AP134" s="110" t="s">
        <v>443</v>
      </c>
      <c r="AQ134" s="110" t="s">
        <v>443</v>
      </c>
      <c r="AR134" s="109">
        <v>2.6333333333333333</v>
      </c>
      <c r="AS134" s="109">
        <v>-0.41</v>
      </c>
      <c r="AT134" s="108" t="s">
        <v>443</v>
      </c>
      <c r="AU134" s="110">
        <v>99.289352416992202</v>
      </c>
      <c r="AV134" s="109">
        <v>99.52</v>
      </c>
      <c r="AW134" s="109" t="s">
        <v>443</v>
      </c>
      <c r="AX134" s="109">
        <v>111.52</v>
      </c>
      <c r="AY134" s="108">
        <v>280</v>
      </c>
      <c r="AZ134" s="110">
        <v>100</v>
      </c>
      <c r="BA134" s="110">
        <v>95.3</v>
      </c>
      <c r="BB134" s="108">
        <v>14536.041015625</v>
      </c>
      <c r="BC134" s="108">
        <v>21729</v>
      </c>
      <c r="BD134" s="108">
        <v>21045</v>
      </c>
      <c r="BE134" s="108">
        <v>460</v>
      </c>
      <c r="BF134" s="108"/>
    </row>
    <row r="135" spans="1:58" x14ac:dyDescent="0.25">
      <c r="A135" s="133" t="s">
        <v>393</v>
      </c>
      <c r="B135" s="111" t="s">
        <v>237</v>
      </c>
      <c r="C135" s="108">
        <v>8222.5684210526324</v>
      </c>
      <c r="D135" s="108">
        <v>0</v>
      </c>
      <c r="E135" s="108">
        <v>1772.9949999999999</v>
      </c>
      <c r="F135" s="108">
        <v>8.86</v>
      </c>
      <c r="G135" s="108">
        <v>0</v>
      </c>
      <c r="H135" s="108">
        <v>0</v>
      </c>
      <c r="I135" s="108">
        <v>0</v>
      </c>
      <c r="J135" s="108">
        <v>0</v>
      </c>
      <c r="K135" s="109">
        <v>0</v>
      </c>
      <c r="L135" s="109">
        <v>0</v>
      </c>
      <c r="M135" s="109">
        <v>6.8000000000000005E-2</v>
      </c>
      <c r="N135" s="109">
        <v>4.7E-2</v>
      </c>
      <c r="O135" s="108">
        <v>0</v>
      </c>
      <c r="P135" s="108">
        <v>0</v>
      </c>
      <c r="Q135" s="109">
        <v>0.68400000000000005</v>
      </c>
      <c r="R135" s="109">
        <v>5.4345000000000001E-3</v>
      </c>
      <c r="S135" s="108">
        <v>1194097539</v>
      </c>
      <c r="T135" s="108">
        <v>918.3</v>
      </c>
      <c r="U135" s="108">
        <v>1284.6500000000001</v>
      </c>
      <c r="V135" s="109">
        <v>16.04</v>
      </c>
      <c r="W135" s="110">
        <v>19.399999999999999</v>
      </c>
      <c r="X135" s="110">
        <v>1.3999999761581401</v>
      </c>
      <c r="Y135" s="109">
        <v>2.02</v>
      </c>
      <c r="Z135" s="108">
        <v>98.8</v>
      </c>
      <c r="AA135" s="108">
        <v>1</v>
      </c>
      <c r="AB135" s="110" t="s">
        <v>443</v>
      </c>
      <c r="AC135" s="109" t="s">
        <v>443</v>
      </c>
      <c r="AD135" s="110">
        <v>45</v>
      </c>
      <c r="AE135" s="110" t="s">
        <v>443</v>
      </c>
      <c r="AF135" s="109" t="s">
        <v>443</v>
      </c>
      <c r="AG135" s="109">
        <v>34.459999084472699</v>
      </c>
      <c r="AH135" s="108">
        <v>0</v>
      </c>
      <c r="AI135" s="108">
        <v>0</v>
      </c>
      <c r="AJ135" s="108">
        <v>0</v>
      </c>
      <c r="AK135" s="108">
        <v>225254</v>
      </c>
      <c r="AL135" s="108">
        <v>2432789</v>
      </c>
      <c r="AM135" s="108">
        <v>0</v>
      </c>
      <c r="AN135" s="108">
        <v>121</v>
      </c>
      <c r="AO135" s="110">
        <v>9.6</v>
      </c>
      <c r="AP135" s="110" t="s">
        <v>443</v>
      </c>
      <c r="AQ135" s="110" t="s">
        <v>443</v>
      </c>
      <c r="AR135" s="109">
        <v>2.7</v>
      </c>
      <c r="AS135" s="109">
        <v>-0.62</v>
      </c>
      <c r="AT135" s="108" t="s">
        <v>443</v>
      </c>
      <c r="AU135" s="110">
        <v>100</v>
      </c>
      <c r="AV135" s="109">
        <v>96.93</v>
      </c>
      <c r="AW135" s="109">
        <v>57.424190521240199</v>
      </c>
      <c r="AX135" s="109">
        <v>76.81</v>
      </c>
      <c r="AY135" s="108">
        <v>17000</v>
      </c>
      <c r="AZ135" s="110">
        <v>92.332310699999994</v>
      </c>
      <c r="BA135" s="110">
        <v>58.352230200000001</v>
      </c>
      <c r="BB135" s="108">
        <v>4885.341796875</v>
      </c>
      <c r="BC135" s="108">
        <v>4684777</v>
      </c>
      <c r="BD135" s="108">
        <v>4650362</v>
      </c>
      <c r="BE135" s="108">
        <v>6020</v>
      </c>
      <c r="BF135" s="108"/>
    </row>
    <row r="136" spans="1:58" x14ac:dyDescent="0.25">
      <c r="A136" s="133" t="s">
        <v>245</v>
      </c>
      <c r="B136" s="111" t="s">
        <v>244</v>
      </c>
      <c r="C136" s="108">
        <v>5369.8821052631583</v>
      </c>
      <c r="D136" s="108">
        <v>1229.8042105263157</v>
      </c>
      <c r="E136" s="108">
        <v>6505.9204999999993</v>
      </c>
      <c r="F136" s="108">
        <v>378.80200000000002</v>
      </c>
      <c r="G136" s="108">
        <v>1245.067</v>
      </c>
      <c r="H136" s="108">
        <v>0</v>
      </c>
      <c r="I136" s="108">
        <v>5548.9820000000009</v>
      </c>
      <c r="J136" s="108">
        <v>0</v>
      </c>
      <c r="K136" s="109">
        <v>6.0999999999999999E-2</v>
      </c>
      <c r="L136" s="109">
        <v>3.03030303030303E-2</v>
      </c>
      <c r="M136" s="109">
        <v>0.03</v>
      </c>
      <c r="N136" s="109">
        <v>2E-3</v>
      </c>
      <c r="O136" s="108">
        <v>0</v>
      </c>
      <c r="P136" s="108">
        <v>0</v>
      </c>
      <c r="Q136" s="109">
        <v>0.78800000000000003</v>
      </c>
      <c r="R136" s="109" t="s">
        <v>443</v>
      </c>
      <c r="S136" s="108">
        <v>13012907</v>
      </c>
      <c r="T136" s="108">
        <v>-3.19</v>
      </c>
      <c r="U136" s="108">
        <v>-1.4</v>
      </c>
      <c r="V136" s="109">
        <v>0.04</v>
      </c>
      <c r="W136" s="110">
        <v>16.399999999999999</v>
      </c>
      <c r="X136" s="110">
        <v>3.9000000953674299</v>
      </c>
      <c r="Y136" s="109">
        <v>1.6499999761581401</v>
      </c>
      <c r="Z136" s="108">
        <v>90</v>
      </c>
      <c r="AA136" s="108">
        <v>55</v>
      </c>
      <c r="AB136" s="110">
        <v>0.8</v>
      </c>
      <c r="AC136" s="109">
        <v>1542.79626464844</v>
      </c>
      <c r="AD136" s="109">
        <v>94</v>
      </c>
      <c r="AE136" s="110">
        <v>0</v>
      </c>
      <c r="AF136" s="109">
        <v>0.45738898473531903</v>
      </c>
      <c r="AG136" s="109">
        <v>50.400001525878899</v>
      </c>
      <c r="AH136" s="108">
        <v>12000</v>
      </c>
      <c r="AI136" s="108">
        <v>12000</v>
      </c>
      <c r="AJ136" s="108">
        <v>0</v>
      </c>
      <c r="AK136" s="108">
        <v>0</v>
      </c>
      <c r="AL136" s="108">
        <v>2432</v>
      </c>
      <c r="AM136" s="108">
        <v>0</v>
      </c>
      <c r="AN136" s="108">
        <v>120</v>
      </c>
      <c r="AO136" s="110">
        <v>9.3000000000000007</v>
      </c>
      <c r="AP136" s="110">
        <v>2.95</v>
      </c>
      <c r="AQ136" s="110">
        <v>2.1</v>
      </c>
      <c r="AR136" s="109">
        <v>3.3</v>
      </c>
      <c r="AS136" s="109">
        <v>0.19</v>
      </c>
      <c r="AT136" s="108">
        <v>37</v>
      </c>
      <c r="AU136" s="110">
        <v>93.417800903320298</v>
      </c>
      <c r="AV136" s="109">
        <v>95.04</v>
      </c>
      <c r="AW136" s="109">
        <v>51.2054252624512</v>
      </c>
      <c r="AX136" s="109">
        <v>172.3</v>
      </c>
      <c r="AY136" s="108">
        <v>12000</v>
      </c>
      <c r="AZ136" s="110">
        <v>74.992289099999994</v>
      </c>
      <c r="BA136" s="110">
        <v>94.684575699999996</v>
      </c>
      <c r="BB136" s="108">
        <v>24445.970703125</v>
      </c>
      <c r="BC136" s="108">
        <v>4098587</v>
      </c>
      <c r="BD136" s="108">
        <v>3786017</v>
      </c>
      <c r="BE136" s="108">
        <v>74340</v>
      </c>
      <c r="BF136" s="108"/>
    </row>
    <row r="137" spans="1:58" x14ac:dyDescent="0.25">
      <c r="A137" s="133" t="s">
        <v>247</v>
      </c>
      <c r="B137" s="111" t="s">
        <v>246</v>
      </c>
      <c r="C137" s="108">
        <v>13093.265263157895</v>
      </c>
      <c r="D137" s="108">
        <v>1300.717894736842</v>
      </c>
      <c r="E137" s="108">
        <v>36931.208499999993</v>
      </c>
      <c r="F137" s="108">
        <v>357.93</v>
      </c>
      <c r="G137" s="108">
        <v>2428.1820000000002</v>
      </c>
      <c r="H137" s="108">
        <v>0</v>
      </c>
      <c r="I137" s="108">
        <v>9412.5460000000021</v>
      </c>
      <c r="J137" s="108">
        <v>91515</v>
      </c>
      <c r="K137" s="109">
        <v>6.0999999999999999E-2</v>
      </c>
      <c r="L137" s="109">
        <v>0</v>
      </c>
      <c r="M137" s="109">
        <v>0.48199999999999998</v>
      </c>
      <c r="N137" s="109">
        <v>9.5000000000000001E-2</v>
      </c>
      <c r="O137" s="108">
        <v>0</v>
      </c>
      <c r="P137" s="108">
        <v>0</v>
      </c>
      <c r="Q137" s="109">
        <v>0.51600000000000001</v>
      </c>
      <c r="R137" s="109" t="s">
        <v>443</v>
      </c>
      <c r="S137" s="108">
        <v>42592647</v>
      </c>
      <c r="T137" s="108">
        <v>455.28</v>
      </c>
      <c r="U137" s="108">
        <v>420.21</v>
      </c>
      <c r="V137" s="109">
        <v>2.64</v>
      </c>
      <c r="W137" s="110">
        <v>54.3</v>
      </c>
      <c r="X137" s="110">
        <v>27.899999618530298</v>
      </c>
      <c r="Y137" s="109">
        <v>5.7999998331069898E-2</v>
      </c>
      <c r="Z137" s="108">
        <v>70</v>
      </c>
      <c r="AA137" s="108">
        <v>432</v>
      </c>
      <c r="AB137" s="110">
        <v>0.9</v>
      </c>
      <c r="AC137" s="109">
        <v>98.580886840820298</v>
      </c>
      <c r="AD137" s="109">
        <v>215</v>
      </c>
      <c r="AE137" s="110">
        <v>40</v>
      </c>
      <c r="AF137" s="109">
        <v>0.59494356374006896</v>
      </c>
      <c r="AG137" s="109">
        <v>43.880001068115199</v>
      </c>
      <c r="AH137" s="108">
        <v>0</v>
      </c>
      <c r="AI137" s="108">
        <v>0</v>
      </c>
      <c r="AJ137" s="108">
        <v>143857</v>
      </c>
      <c r="AK137" s="108">
        <v>12423</v>
      </c>
      <c r="AL137" s="108">
        <v>10022</v>
      </c>
      <c r="AM137" s="108">
        <v>0</v>
      </c>
      <c r="AN137" s="108">
        <v>101</v>
      </c>
      <c r="AO137" s="110">
        <v>13.9</v>
      </c>
      <c r="AP137" s="110" t="s">
        <v>443</v>
      </c>
      <c r="AQ137" s="110" t="s">
        <v>443</v>
      </c>
      <c r="AR137" s="109">
        <v>2.333333333333333</v>
      </c>
      <c r="AS137" s="109">
        <v>-0.73</v>
      </c>
      <c r="AT137" s="108">
        <v>29</v>
      </c>
      <c r="AU137" s="110">
        <v>22.932153701782202</v>
      </c>
      <c r="AV137" s="109">
        <v>63.43</v>
      </c>
      <c r="AW137" s="109">
        <v>7.9000000953674299</v>
      </c>
      <c r="AX137" s="109">
        <v>48.56</v>
      </c>
      <c r="AY137" s="108">
        <v>14000</v>
      </c>
      <c r="AZ137" s="110">
        <v>18.924413699999999</v>
      </c>
      <c r="BA137" s="110">
        <v>39.962569899999998</v>
      </c>
      <c r="BB137" s="108">
        <v>4197.3115234375</v>
      </c>
      <c r="BC137" s="108">
        <v>8251162</v>
      </c>
      <c r="BD137" s="108">
        <v>7293512</v>
      </c>
      <c r="BE137" s="108">
        <v>452860</v>
      </c>
      <c r="BF137" s="108"/>
    </row>
    <row r="138" spans="1:58" x14ac:dyDescent="0.25">
      <c r="A138" s="133" t="s">
        <v>249</v>
      </c>
      <c r="B138" s="111" t="s">
        <v>248</v>
      </c>
      <c r="C138" s="108">
        <v>4.3010526315789477</v>
      </c>
      <c r="D138" s="108">
        <v>0</v>
      </c>
      <c r="E138" s="108">
        <v>29225.708500000001</v>
      </c>
      <c r="F138" s="108">
        <v>0</v>
      </c>
      <c r="G138" s="108">
        <v>0</v>
      </c>
      <c r="H138" s="108">
        <v>0</v>
      </c>
      <c r="I138" s="108">
        <v>0</v>
      </c>
      <c r="J138" s="108">
        <v>53875</v>
      </c>
      <c r="K138" s="109">
        <v>0.21199999999999999</v>
      </c>
      <c r="L138" s="109">
        <v>0</v>
      </c>
      <c r="M138" s="109">
        <v>0.185</v>
      </c>
      <c r="N138" s="109">
        <v>4.3999999999999997E-2</v>
      </c>
      <c r="O138" s="108">
        <v>0</v>
      </c>
      <c r="P138" s="108">
        <v>0</v>
      </c>
      <c r="Q138" s="109">
        <v>0.69299999999999995</v>
      </c>
      <c r="R138" s="109" t="s">
        <v>443</v>
      </c>
      <c r="S138" s="108">
        <v>5119684</v>
      </c>
      <c r="T138" s="108">
        <v>33.590000000000003</v>
      </c>
      <c r="U138" s="108">
        <v>28.81</v>
      </c>
      <c r="V138" s="109">
        <v>0.34</v>
      </c>
      <c r="W138" s="110">
        <v>19.899999999999999</v>
      </c>
      <c r="X138" s="110">
        <v>1.29999995231628</v>
      </c>
      <c r="Y138" s="109">
        <v>1.22699999809265</v>
      </c>
      <c r="Z138" s="108">
        <v>99</v>
      </c>
      <c r="AA138" s="108">
        <v>42</v>
      </c>
      <c r="AB138" s="110">
        <v>0.5</v>
      </c>
      <c r="AC138" s="109">
        <v>724.31164550781295</v>
      </c>
      <c r="AD138" s="109">
        <v>132</v>
      </c>
      <c r="AE138" s="110">
        <v>0</v>
      </c>
      <c r="AF138" s="109">
        <v>0.46422783393269501</v>
      </c>
      <c r="AG138" s="109">
        <v>47.900001525878899</v>
      </c>
      <c r="AH138" s="108">
        <v>0</v>
      </c>
      <c r="AI138" s="108">
        <v>0</v>
      </c>
      <c r="AJ138" s="108">
        <v>5000</v>
      </c>
      <c r="AK138" s="108">
        <v>0</v>
      </c>
      <c r="AL138" s="108">
        <v>205</v>
      </c>
      <c r="AM138" s="108">
        <v>0</v>
      </c>
      <c r="AN138" s="108">
        <v>110</v>
      </c>
      <c r="AO138" s="110">
        <v>12</v>
      </c>
      <c r="AP138" s="110">
        <v>4.33</v>
      </c>
      <c r="AQ138" s="110">
        <v>11.2</v>
      </c>
      <c r="AR138" s="109">
        <v>3.5166666666666671</v>
      </c>
      <c r="AS138" s="109">
        <v>-0.77</v>
      </c>
      <c r="AT138" s="108">
        <v>29</v>
      </c>
      <c r="AU138" s="110">
        <v>98.400001525878906</v>
      </c>
      <c r="AV138" s="109">
        <v>95.54</v>
      </c>
      <c r="AW138" s="109">
        <v>44.381595611572301</v>
      </c>
      <c r="AX138" s="109">
        <v>104.77</v>
      </c>
      <c r="AY138" s="108">
        <v>74000</v>
      </c>
      <c r="AZ138" s="110">
        <v>88.597886900000006</v>
      </c>
      <c r="BA138" s="110">
        <v>97.9626734</v>
      </c>
      <c r="BB138" s="108">
        <v>9690.7744140625</v>
      </c>
      <c r="BC138" s="108">
        <v>6811297</v>
      </c>
      <c r="BD138" s="108">
        <v>6601582</v>
      </c>
      <c r="BE138" s="108">
        <v>397300</v>
      </c>
      <c r="BF138" s="108"/>
    </row>
    <row r="139" spans="1:58" x14ac:dyDescent="0.25">
      <c r="A139" s="133" t="s">
        <v>251</v>
      </c>
      <c r="B139" s="111" t="s">
        <v>250</v>
      </c>
      <c r="C139" s="108">
        <v>51593.93894736842</v>
      </c>
      <c r="D139" s="108">
        <v>24591.648421052632</v>
      </c>
      <c r="E139" s="108">
        <v>174814.49000000002</v>
      </c>
      <c r="F139" s="108">
        <v>2270.9360000000001</v>
      </c>
      <c r="G139" s="108">
        <v>0</v>
      </c>
      <c r="H139" s="108">
        <v>0</v>
      </c>
      <c r="I139" s="108">
        <v>0</v>
      </c>
      <c r="J139" s="108">
        <v>100651</v>
      </c>
      <c r="K139" s="109">
        <v>0.152</v>
      </c>
      <c r="L139" s="109">
        <v>9.0909090909090898E-2</v>
      </c>
      <c r="M139" s="109">
        <v>0.311</v>
      </c>
      <c r="N139" s="109">
        <v>1.7999999999999999E-2</v>
      </c>
      <c r="O139" s="108">
        <v>0</v>
      </c>
      <c r="P139" s="108">
        <v>0</v>
      </c>
      <c r="Q139" s="109">
        <v>0.74</v>
      </c>
      <c r="R139" s="109">
        <v>4.3195900000000002E-2</v>
      </c>
      <c r="S139" s="108">
        <v>32199132</v>
      </c>
      <c r="T139" s="108">
        <v>293.60000000000002</v>
      </c>
      <c r="U139" s="108">
        <v>244.78</v>
      </c>
      <c r="V139" s="109">
        <v>0.17</v>
      </c>
      <c r="W139" s="110">
        <v>15.3</v>
      </c>
      <c r="X139" s="110">
        <v>3.0999999046325701</v>
      </c>
      <c r="Y139" s="109">
        <v>1.1319999694824201</v>
      </c>
      <c r="Z139" s="108">
        <v>88</v>
      </c>
      <c r="AA139" s="108">
        <v>117</v>
      </c>
      <c r="AB139" s="110">
        <v>0.3</v>
      </c>
      <c r="AC139" s="109">
        <v>671.003662109375</v>
      </c>
      <c r="AD139" s="109">
        <v>68</v>
      </c>
      <c r="AE139" s="110">
        <v>1</v>
      </c>
      <c r="AF139" s="109">
        <v>0.38514731848655998</v>
      </c>
      <c r="AG139" s="109">
        <v>43.799999237060497</v>
      </c>
      <c r="AH139" s="108">
        <v>21493</v>
      </c>
      <c r="AI139" s="108">
        <v>2188505</v>
      </c>
      <c r="AJ139" s="108">
        <v>7760</v>
      </c>
      <c r="AK139" s="108">
        <v>59302</v>
      </c>
      <c r="AL139" s="108">
        <v>1817</v>
      </c>
      <c r="AM139" s="108">
        <v>1</v>
      </c>
      <c r="AN139" s="108">
        <v>121</v>
      </c>
      <c r="AO139" s="110">
        <v>7.9</v>
      </c>
      <c r="AP139" s="110">
        <v>3.87</v>
      </c>
      <c r="AQ139" s="110">
        <v>3.4</v>
      </c>
      <c r="AR139" s="109">
        <v>3.55</v>
      </c>
      <c r="AS139" s="109">
        <v>-0.17</v>
      </c>
      <c r="AT139" s="108">
        <v>37</v>
      </c>
      <c r="AU139" s="110">
        <v>94.851745605468807</v>
      </c>
      <c r="AV139" s="109">
        <v>94.17</v>
      </c>
      <c r="AW139" s="109">
        <v>40.900001525878899</v>
      </c>
      <c r="AX139" s="109">
        <v>117.06</v>
      </c>
      <c r="AY139" s="108">
        <v>84000</v>
      </c>
      <c r="AZ139" s="110">
        <v>76.193446199999997</v>
      </c>
      <c r="BA139" s="110">
        <v>86.697263300000003</v>
      </c>
      <c r="BB139" s="108">
        <v>13434.1259765625</v>
      </c>
      <c r="BC139" s="108">
        <v>32165484</v>
      </c>
      <c r="BD139" s="108">
        <v>30776225</v>
      </c>
      <c r="BE139" s="108">
        <v>1280000</v>
      </c>
      <c r="BF139" s="108"/>
    </row>
    <row r="140" spans="1:58" x14ac:dyDescent="0.25">
      <c r="A140" s="133" t="s">
        <v>253</v>
      </c>
      <c r="B140" s="111" t="s">
        <v>252</v>
      </c>
      <c r="C140" s="108">
        <v>158666.00210526315</v>
      </c>
      <c r="D140" s="108">
        <v>92338.604210526319</v>
      </c>
      <c r="E140" s="108">
        <v>484019.65700000001</v>
      </c>
      <c r="F140" s="108">
        <v>4514.1379999999999</v>
      </c>
      <c r="G140" s="108">
        <v>1744679.1390000002</v>
      </c>
      <c r="H140" s="108">
        <v>1222043.2575000001</v>
      </c>
      <c r="I140" s="108">
        <v>769583.64600000007</v>
      </c>
      <c r="J140" s="108">
        <v>122365</v>
      </c>
      <c r="K140" s="109">
        <v>0.182</v>
      </c>
      <c r="L140" s="109">
        <v>3.03030303030303E-2</v>
      </c>
      <c r="M140" s="109">
        <v>0.88</v>
      </c>
      <c r="N140" s="109">
        <v>0.58399999999999996</v>
      </c>
      <c r="O140" s="108">
        <v>0</v>
      </c>
      <c r="P140" s="108">
        <v>5</v>
      </c>
      <c r="Q140" s="109">
        <v>0.68200000000000005</v>
      </c>
      <c r="R140" s="109">
        <v>3.2807500000000003E-2</v>
      </c>
      <c r="S140" s="108">
        <v>95810060</v>
      </c>
      <c r="T140" s="108">
        <v>533.88</v>
      </c>
      <c r="U140" s="108">
        <v>272.20999999999998</v>
      </c>
      <c r="V140" s="109">
        <v>0.08</v>
      </c>
      <c r="W140" s="110">
        <v>27.1</v>
      </c>
      <c r="X140" s="110">
        <v>20.200000762939499</v>
      </c>
      <c r="Y140" s="109" t="s">
        <v>443</v>
      </c>
      <c r="Z140" s="108">
        <v>80</v>
      </c>
      <c r="AA140" s="108">
        <v>554</v>
      </c>
      <c r="AB140" s="110">
        <v>0.1</v>
      </c>
      <c r="AC140" s="109">
        <v>322.77798461914102</v>
      </c>
      <c r="AD140" s="109">
        <v>114</v>
      </c>
      <c r="AE140" s="110">
        <v>0</v>
      </c>
      <c r="AF140" s="109">
        <v>0.435904426738212</v>
      </c>
      <c r="AG140" s="109">
        <v>43.040000915527301</v>
      </c>
      <c r="AH140" s="108">
        <v>5534812</v>
      </c>
      <c r="AI140" s="108">
        <v>4866405</v>
      </c>
      <c r="AJ140" s="108">
        <v>266056</v>
      </c>
      <c r="AK140" s="108">
        <v>287288</v>
      </c>
      <c r="AL140" s="108">
        <v>522</v>
      </c>
      <c r="AM140" s="108">
        <v>0</v>
      </c>
      <c r="AN140" s="108">
        <v>117</v>
      </c>
      <c r="AO140" s="110">
        <v>13.8</v>
      </c>
      <c r="AP140" s="110">
        <v>6.84</v>
      </c>
      <c r="AQ140" s="110">
        <v>2.6</v>
      </c>
      <c r="AR140" s="109">
        <v>3.6166666666666671</v>
      </c>
      <c r="AS140" s="109">
        <v>-0.01</v>
      </c>
      <c r="AT140" s="108">
        <v>34</v>
      </c>
      <c r="AU140" s="110">
        <v>90.981613159179702</v>
      </c>
      <c r="AV140" s="109">
        <v>96.62</v>
      </c>
      <c r="AW140" s="109">
        <v>40.700000762939503</v>
      </c>
      <c r="AX140" s="109">
        <v>109.17</v>
      </c>
      <c r="AY140" s="108">
        <v>150000</v>
      </c>
      <c r="AZ140" s="110">
        <v>73.934905000000001</v>
      </c>
      <c r="BA140" s="110">
        <v>91.791846899999996</v>
      </c>
      <c r="BB140" s="108">
        <v>8342.8046875</v>
      </c>
      <c r="BC140" s="108">
        <v>104918088</v>
      </c>
      <c r="BD140" s="108">
        <v>99813948</v>
      </c>
      <c r="BE140" s="108">
        <v>298170</v>
      </c>
      <c r="BF140" s="108"/>
    </row>
    <row r="141" spans="1:58" x14ac:dyDescent="0.25">
      <c r="A141" s="133" t="s">
        <v>255</v>
      </c>
      <c r="B141" s="111" t="s">
        <v>254</v>
      </c>
      <c r="C141" s="108">
        <v>2958.2126315789474</v>
      </c>
      <c r="D141" s="108">
        <v>0</v>
      </c>
      <c r="E141" s="108">
        <v>170252.84900000002</v>
      </c>
      <c r="F141" s="108">
        <v>0</v>
      </c>
      <c r="G141" s="108">
        <v>0</v>
      </c>
      <c r="H141" s="108">
        <v>0</v>
      </c>
      <c r="I141" s="108">
        <v>0</v>
      </c>
      <c r="J141" s="108">
        <v>0</v>
      </c>
      <c r="K141" s="109">
        <v>0</v>
      </c>
      <c r="L141" s="109">
        <v>9.0909090909090898E-2</v>
      </c>
      <c r="M141" s="109">
        <v>0.01</v>
      </c>
      <c r="N141" s="109">
        <v>1.2999999999999999E-2</v>
      </c>
      <c r="O141" s="108">
        <v>0</v>
      </c>
      <c r="P141" s="108">
        <v>0</v>
      </c>
      <c r="Q141" s="109">
        <v>0.85499999999999998</v>
      </c>
      <c r="R141" s="109" t="s">
        <v>443</v>
      </c>
      <c r="S141" s="108">
        <v>100000</v>
      </c>
      <c r="T141" s="108">
        <v>0</v>
      </c>
      <c r="U141" s="108">
        <v>0</v>
      </c>
      <c r="V141" s="109" t="s">
        <v>443</v>
      </c>
      <c r="W141" s="110">
        <v>4.7</v>
      </c>
      <c r="X141" s="110" t="s">
        <v>443</v>
      </c>
      <c r="Y141" s="109">
        <v>2.2190001010894802</v>
      </c>
      <c r="Z141" s="108">
        <v>96</v>
      </c>
      <c r="AA141" s="108">
        <v>18</v>
      </c>
      <c r="AB141" s="110">
        <v>0.1</v>
      </c>
      <c r="AC141" s="109">
        <v>1704.19604492188</v>
      </c>
      <c r="AD141" s="109">
        <v>3</v>
      </c>
      <c r="AE141" s="110" t="s">
        <v>443</v>
      </c>
      <c r="AF141" s="109">
        <v>0.137015303217847</v>
      </c>
      <c r="AG141" s="109">
        <v>32.080001831054702</v>
      </c>
      <c r="AH141" s="108">
        <v>3</v>
      </c>
      <c r="AI141" s="108">
        <v>5844</v>
      </c>
      <c r="AJ141" s="108">
        <v>0</v>
      </c>
      <c r="AK141" s="108">
        <v>0</v>
      </c>
      <c r="AL141" s="108">
        <v>12238</v>
      </c>
      <c r="AM141" s="108">
        <v>0</v>
      </c>
      <c r="AN141" s="108">
        <v>138</v>
      </c>
      <c r="AO141" s="110">
        <v>2.4</v>
      </c>
      <c r="AP141" s="110">
        <v>2.65</v>
      </c>
      <c r="AQ141" s="110">
        <v>7</v>
      </c>
      <c r="AR141" s="109">
        <v>3.2833333333333328</v>
      </c>
      <c r="AS141" s="109">
        <v>0.69</v>
      </c>
      <c r="AT141" s="108">
        <v>60</v>
      </c>
      <c r="AU141" s="110">
        <v>100</v>
      </c>
      <c r="AV141" s="109">
        <v>99.79</v>
      </c>
      <c r="AW141" s="109">
        <v>67.997001647949205</v>
      </c>
      <c r="AX141" s="109">
        <v>146.21</v>
      </c>
      <c r="AY141" s="108">
        <v>610000</v>
      </c>
      <c r="AZ141" s="110">
        <v>97.210426999999996</v>
      </c>
      <c r="BA141" s="110">
        <v>98.346251199999998</v>
      </c>
      <c r="BB141" s="108">
        <v>29291.353515625</v>
      </c>
      <c r="BC141" s="108">
        <v>37975840</v>
      </c>
      <c r="BD141" s="108">
        <v>38173722</v>
      </c>
      <c r="BE141" s="108">
        <v>304150</v>
      </c>
      <c r="BF141" s="108"/>
    </row>
    <row r="142" spans="1:58" x14ac:dyDescent="0.25">
      <c r="A142" s="133" t="s">
        <v>257</v>
      </c>
      <c r="B142" s="111" t="s">
        <v>256</v>
      </c>
      <c r="C142" s="108">
        <v>17011.322105263156</v>
      </c>
      <c r="D142" s="108">
        <v>0</v>
      </c>
      <c r="E142" s="108">
        <v>17422.981</v>
      </c>
      <c r="F142" s="108">
        <v>31.713999999999999</v>
      </c>
      <c r="G142" s="108">
        <v>469.83850000000001</v>
      </c>
      <c r="H142" s="108">
        <v>0</v>
      </c>
      <c r="I142" s="108">
        <v>0</v>
      </c>
      <c r="J142" s="108">
        <v>0</v>
      </c>
      <c r="K142" s="109">
        <v>6.0999999999999999E-2</v>
      </c>
      <c r="L142" s="109">
        <v>0.12121212121212099</v>
      </c>
      <c r="M142" s="109">
        <v>4.0000000000000001E-3</v>
      </c>
      <c r="N142" s="109">
        <v>6.0000000000000001E-3</v>
      </c>
      <c r="O142" s="108">
        <v>0</v>
      </c>
      <c r="P142" s="108">
        <v>0</v>
      </c>
      <c r="Q142" s="109">
        <v>0.84299999999999997</v>
      </c>
      <c r="R142" s="109" t="s">
        <v>443</v>
      </c>
      <c r="S142" s="108">
        <v>262877</v>
      </c>
      <c r="T142" s="108">
        <v>0</v>
      </c>
      <c r="U142" s="108">
        <v>0</v>
      </c>
      <c r="V142" s="109" t="s">
        <v>443</v>
      </c>
      <c r="W142" s="110">
        <v>3.5</v>
      </c>
      <c r="X142" s="110" t="s">
        <v>443</v>
      </c>
      <c r="Y142" s="109">
        <v>4.0999999046325701</v>
      </c>
      <c r="Z142" s="108">
        <v>98</v>
      </c>
      <c r="AA142" s="108">
        <v>20</v>
      </c>
      <c r="AB142" s="110" t="s">
        <v>443</v>
      </c>
      <c r="AC142" s="109">
        <v>2661.39697265625</v>
      </c>
      <c r="AD142" s="109">
        <v>10</v>
      </c>
      <c r="AE142" s="110" t="s">
        <v>443</v>
      </c>
      <c r="AF142" s="109">
        <v>9.0773691693429401E-2</v>
      </c>
      <c r="AG142" s="109">
        <v>36.040000915527301</v>
      </c>
      <c r="AH142" s="108">
        <v>1161</v>
      </c>
      <c r="AI142" s="108">
        <v>3475</v>
      </c>
      <c r="AJ142" s="108">
        <v>0</v>
      </c>
      <c r="AK142" s="108">
        <v>0</v>
      </c>
      <c r="AL142" s="108">
        <v>1623</v>
      </c>
      <c r="AM142" s="108">
        <v>0</v>
      </c>
      <c r="AN142" s="108">
        <v>140</v>
      </c>
      <c r="AO142" s="110">
        <v>2.4</v>
      </c>
      <c r="AP142" s="110">
        <v>2.4700000000000002</v>
      </c>
      <c r="AQ142" s="110">
        <v>9</v>
      </c>
      <c r="AR142" s="109">
        <v>3.95</v>
      </c>
      <c r="AS142" s="109">
        <v>1.22</v>
      </c>
      <c r="AT142" s="108">
        <v>63</v>
      </c>
      <c r="AU142" s="110">
        <v>100</v>
      </c>
      <c r="AV142" s="109">
        <v>95.43</v>
      </c>
      <c r="AW142" s="109">
        <v>68.632896423339801</v>
      </c>
      <c r="AX142" s="109">
        <v>109.09</v>
      </c>
      <c r="AY142" s="108">
        <v>160000</v>
      </c>
      <c r="AZ142" s="110">
        <v>99.669039100000006</v>
      </c>
      <c r="BA142" s="110">
        <v>100</v>
      </c>
      <c r="BB142" s="108">
        <v>32198.8203125</v>
      </c>
      <c r="BC142" s="108">
        <v>10293718</v>
      </c>
      <c r="BD142" s="108">
        <v>10210890</v>
      </c>
      <c r="BE142" s="108">
        <v>91470</v>
      </c>
      <c r="BF142" s="108"/>
    </row>
    <row r="143" spans="1:58" x14ac:dyDescent="0.25">
      <c r="A143" s="133" t="s">
        <v>259</v>
      </c>
      <c r="B143" s="111" t="s">
        <v>258</v>
      </c>
      <c r="C143" s="108">
        <v>205.68421052631578</v>
      </c>
      <c r="D143" s="108">
        <v>0</v>
      </c>
      <c r="E143" s="108">
        <v>11.929500000000001</v>
      </c>
      <c r="F143" s="108">
        <v>5.6000000000000001E-2</v>
      </c>
      <c r="G143" s="108">
        <v>0</v>
      </c>
      <c r="H143" s="108">
        <v>0</v>
      </c>
      <c r="I143" s="108">
        <v>0</v>
      </c>
      <c r="J143" s="108">
        <v>0</v>
      </c>
      <c r="K143" s="109">
        <v>0</v>
      </c>
      <c r="L143" s="109">
        <v>0.18181818181818199</v>
      </c>
      <c r="M143" s="109">
        <v>1.2999999999999999E-2</v>
      </c>
      <c r="N143" s="109">
        <v>6.0000000000000001E-3</v>
      </c>
      <c r="O143" s="108">
        <v>0</v>
      </c>
      <c r="P143" s="108">
        <v>0</v>
      </c>
      <c r="Q143" s="109">
        <v>0.85599999999999998</v>
      </c>
      <c r="R143" s="109" t="s">
        <v>443</v>
      </c>
      <c r="S143" s="108">
        <v>0</v>
      </c>
      <c r="T143" s="108">
        <v>0</v>
      </c>
      <c r="U143" s="108">
        <v>0</v>
      </c>
      <c r="V143" s="109" t="s">
        <v>443</v>
      </c>
      <c r="W143" s="110">
        <v>8.5</v>
      </c>
      <c r="X143" s="110" t="s">
        <v>443</v>
      </c>
      <c r="Y143" s="109">
        <v>7.7389998435974103</v>
      </c>
      <c r="Z143" s="108">
        <v>99</v>
      </c>
      <c r="AA143" s="108">
        <v>23</v>
      </c>
      <c r="AB143" s="110">
        <v>0.1</v>
      </c>
      <c r="AC143" s="109">
        <v>3900.2861328125</v>
      </c>
      <c r="AD143" s="109">
        <v>13</v>
      </c>
      <c r="AE143" s="110" t="s">
        <v>443</v>
      </c>
      <c r="AF143" s="109">
        <v>0.54202707739491396</v>
      </c>
      <c r="AG143" s="109" t="s">
        <v>443</v>
      </c>
      <c r="AH143" s="108">
        <v>0</v>
      </c>
      <c r="AI143" s="108">
        <v>0</v>
      </c>
      <c r="AJ143" s="108">
        <v>0</v>
      </c>
      <c r="AK143" s="108">
        <v>0</v>
      </c>
      <c r="AL143" s="108">
        <v>189</v>
      </c>
      <c r="AM143" s="108">
        <v>0</v>
      </c>
      <c r="AN143" s="108">
        <v>140</v>
      </c>
      <c r="AO143" s="110">
        <v>4.4000000000000004</v>
      </c>
      <c r="AP143" s="110">
        <v>1.75</v>
      </c>
      <c r="AQ143" s="110">
        <v>6.3</v>
      </c>
      <c r="AR143" s="109">
        <v>3.1333333333333333</v>
      </c>
      <c r="AS143" s="109">
        <v>0.75</v>
      </c>
      <c r="AT143" s="108">
        <v>63</v>
      </c>
      <c r="AU143" s="110">
        <v>100</v>
      </c>
      <c r="AV143" s="109">
        <v>97.76</v>
      </c>
      <c r="AW143" s="109">
        <v>92.884826660156307</v>
      </c>
      <c r="AX143" s="109">
        <v>147.1</v>
      </c>
      <c r="AY143" s="108">
        <v>11000</v>
      </c>
      <c r="AZ143" s="110">
        <v>98.018420399999997</v>
      </c>
      <c r="BA143" s="110">
        <v>100</v>
      </c>
      <c r="BB143" s="108">
        <v>128378.296875</v>
      </c>
      <c r="BC143" s="108">
        <v>2639211</v>
      </c>
      <c r="BD143" s="108">
        <v>2228516</v>
      </c>
      <c r="BE143" s="108">
        <v>11610</v>
      </c>
      <c r="BF143" s="108"/>
    </row>
    <row r="144" spans="1:58" x14ac:dyDescent="0.25">
      <c r="A144" s="133" t="s">
        <v>261</v>
      </c>
      <c r="B144" s="111" t="s">
        <v>260</v>
      </c>
      <c r="C144" s="108">
        <v>38474.610526315788</v>
      </c>
      <c r="D144" s="108">
        <v>2301.1768421052629</v>
      </c>
      <c r="E144" s="108">
        <v>165579.10950000002</v>
      </c>
      <c r="F144" s="108">
        <v>0</v>
      </c>
      <c r="G144" s="108">
        <v>0</v>
      </c>
      <c r="H144" s="108">
        <v>0</v>
      </c>
      <c r="I144" s="108">
        <v>0</v>
      </c>
      <c r="J144" s="108">
        <v>0</v>
      </c>
      <c r="K144" s="109">
        <v>0.03</v>
      </c>
      <c r="L144" s="109">
        <v>0.15151515151515199</v>
      </c>
      <c r="M144" s="109">
        <v>0.312</v>
      </c>
      <c r="N144" s="109">
        <v>0.222</v>
      </c>
      <c r="O144" s="108">
        <v>0</v>
      </c>
      <c r="P144" s="108">
        <v>0</v>
      </c>
      <c r="Q144" s="109">
        <v>0.80200000000000005</v>
      </c>
      <c r="R144" s="109" t="s">
        <v>443</v>
      </c>
      <c r="S144" s="108">
        <v>0</v>
      </c>
      <c r="T144" s="108">
        <v>0</v>
      </c>
      <c r="U144" s="108">
        <v>0</v>
      </c>
      <c r="V144" s="109" t="s">
        <v>443</v>
      </c>
      <c r="W144" s="110">
        <v>9</v>
      </c>
      <c r="X144" s="110" t="s">
        <v>443</v>
      </c>
      <c r="Y144" s="109">
        <v>2.4479999542236301</v>
      </c>
      <c r="Z144" s="108">
        <v>86</v>
      </c>
      <c r="AA144" s="108">
        <v>74</v>
      </c>
      <c r="AB144" s="110">
        <v>0.1</v>
      </c>
      <c r="AC144" s="109">
        <v>1090.41650390625</v>
      </c>
      <c r="AD144" s="109">
        <v>31</v>
      </c>
      <c r="AE144" s="110" t="s">
        <v>443</v>
      </c>
      <c r="AF144" s="109">
        <v>0.33854101082675198</v>
      </c>
      <c r="AG144" s="109">
        <v>28.299999237060501</v>
      </c>
      <c r="AH144" s="108">
        <v>300</v>
      </c>
      <c r="AI144" s="108">
        <v>137</v>
      </c>
      <c r="AJ144" s="108">
        <v>0</v>
      </c>
      <c r="AK144" s="108">
        <v>0</v>
      </c>
      <c r="AL144" s="108">
        <v>3924</v>
      </c>
      <c r="AM144" s="108">
        <v>0</v>
      </c>
      <c r="AN144" s="108">
        <v>135</v>
      </c>
      <c r="AO144" s="110">
        <v>2.4</v>
      </c>
      <c r="AP144" s="110">
        <v>3.7</v>
      </c>
      <c r="AQ144" s="110">
        <v>4.3</v>
      </c>
      <c r="AR144" s="109">
        <v>3.5</v>
      </c>
      <c r="AS144" s="109">
        <v>-0.17</v>
      </c>
      <c r="AT144" s="108">
        <v>48</v>
      </c>
      <c r="AU144" s="110">
        <v>100</v>
      </c>
      <c r="AV144" s="109">
        <v>98.76</v>
      </c>
      <c r="AW144" s="109">
        <v>55.763198852539098</v>
      </c>
      <c r="AX144" s="109">
        <v>106.43</v>
      </c>
      <c r="AY144" s="108">
        <v>200000</v>
      </c>
      <c r="AZ144" s="110">
        <v>79.076551499999994</v>
      </c>
      <c r="BA144" s="110">
        <v>100</v>
      </c>
      <c r="BB144" s="108">
        <v>25840.8359375</v>
      </c>
      <c r="BC144" s="108">
        <v>19586540</v>
      </c>
      <c r="BD144" s="108">
        <v>19332397</v>
      </c>
      <c r="BE144" s="108">
        <v>230160</v>
      </c>
      <c r="BF144" s="108"/>
    </row>
    <row r="145" spans="1:58" x14ac:dyDescent="0.25">
      <c r="A145" s="133" t="s">
        <v>377</v>
      </c>
      <c r="B145" s="111" t="s">
        <v>262</v>
      </c>
      <c r="C145" s="108">
        <v>36570.442105263159</v>
      </c>
      <c r="D145" s="108">
        <v>10927.461052631579</v>
      </c>
      <c r="E145" s="108">
        <v>1004502.8620000001</v>
      </c>
      <c r="F145" s="108">
        <v>55.793999999999997</v>
      </c>
      <c r="G145" s="108">
        <v>19041.7425</v>
      </c>
      <c r="H145" s="108">
        <v>573.01949999999999</v>
      </c>
      <c r="I145" s="108">
        <v>9677.9259999999995</v>
      </c>
      <c r="J145" s="108">
        <v>30303</v>
      </c>
      <c r="K145" s="109">
        <v>0.152</v>
      </c>
      <c r="L145" s="109">
        <v>0.15151515151515199</v>
      </c>
      <c r="M145" s="109">
        <v>0.94199999999999995</v>
      </c>
      <c r="N145" s="109">
        <v>0.90300000000000002</v>
      </c>
      <c r="O145" s="108">
        <v>0</v>
      </c>
      <c r="P145" s="108">
        <v>0</v>
      </c>
      <c r="Q145" s="109">
        <v>0.80400000000000005</v>
      </c>
      <c r="R145" s="109" t="s">
        <v>443</v>
      </c>
      <c r="S145" s="108">
        <v>662474</v>
      </c>
      <c r="T145" s="108">
        <v>0</v>
      </c>
      <c r="U145" s="108">
        <v>0</v>
      </c>
      <c r="V145" s="109" t="s">
        <v>443</v>
      </c>
      <c r="W145" s="110">
        <v>7.7</v>
      </c>
      <c r="X145" s="110" t="s">
        <v>443</v>
      </c>
      <c r="Y145" s="109">
        <v>4.30889987945557</v>
      </c>
      <c r="Z145" s="108">
        <v>98</v>
      </c>
      <c r="AA145" s="108">
        <v>66</v>
      </c>
      <c r="AB145" s="110" t="s">
        <v>443</v>
      </c>
      <c r="AC145" s="109">
        <v>1414.0283203125</v>
      </c>
      <c r="AD145" s="109">
        <v>25</v>
      </c>
      <c r="AE145" s="110" t="s">
        <v>443</v>
      </c>
      <c r="AF145" s="109">
        <v>0.270739015496331</v>
      </c>
      <c r="AG145" s="109">
        <v>41.590000152587898</v>
      </c>
      <c r="AH145" s="108">
        <v>11696</v>
      </c>
      <c r="AI145" s="108">
        <v>15922</v>
      </c>
      <c r="AJ145" s="108">
        <v>3672</v>
      </c>
      <c r="AK145" s="108">
        <v>19327</v>
      </c>
      <c r="AL145" s="108">
        <v>126035</v>
      </c>
      <c r="AM145" s="108">
        <v>8</v>
      </c>
      <c r="AN145" s="108">
        <v>136</v>
      </c>
      <c r="AO145" s="110">
        <v>2.4</v>
      </c>
      <c r="AP145" s="110">
        <v>4.3</v>
      </c>
      <c r="AQ145" s="110">
        <v>5.2</v>
      </c>
      <c r="AR145" s="109" t="s">
        <v>443</v>
      </c>
      <c r="AS145" s="109">
        <v>-0.22</v>
      </c>
      <c r="AT145" s="108">
        <v>29</v>
      </c>
      <c r="AU145" s="110">
        <v>100</v>
      </c>
      <c r="AV145" s="109">
        <v>99.72</v>
      </c>
      <c r="AW145" s="109">
        <v>73.410003662109403</v>
      </c>
      <c r="AX145" s="109">
        <v>163.26</v>
      </c>
      <c r="AY145" s="108">
        <v>1900000</v>
      </c>
      <c r="AZ145" s="110">
        <v>72.224308699999995</v>
      </c>
      <c r="BA145" s="110">
        <v>96.939147899999995</v>
      </c>
      <c r="BB145" s="108">
        <v>25532.99609375</v>
      </c>
      <c r="BC145" s="108">
        <v>144495040</v>
      </c>
      <c r="BD145" s="108">
        <v>142097859</v>
      </c>
      <c r="BE145" s="108">
        <v>16376870</v>
      </c>
      <c r="BF145" s="108"/>
    </row>
    <row r="146" spans="1:58" x14ac:dyDescent="0.25">
      <c r="A146" s="133" t="s">
        <v>264</v>
      </c>
      <c r="B146" s="111" t="s">
        <v>263</v>
      </c>
      <c r="C146" s="108">
        <v>11389.696842105262</v>
      </c>
      <c r="D146" s="108">
        <v>0</v>
      </c>
      <c r="E146" s="108">
        <v>32010.6535</v>
      </c>
      <c r="F146" s="108">
        <v>0</v>
      </c>
      <c r="G146" s="108">
        <v>0</v>
      </c>
      <c r="H146" s="108">
        <v>0</v>
      </c>
      <c r="I146" s="108">
        <v>0</v>
      </c>
      <c r="J146" s="108">
        <v>74440</v>
      </c>
      <c r="K146" s="109">
        <v>0.152</v>
      </c>
      <c r="L146" s="109">
        <v>0.12121212121212099</v>
      </c>
      <c r="M146" s="109">
        <v>0.60899999999999999</v>
      </c>
      <c r="N146" s="109">
        <v>0.23</v>
      </c>
      <c r="O146" s="108">
        <v>0</v>
      </c>
      <c r="P146" s="108">
        <v>0</v>
      </c>
      <c r="Q146" s="109">
        <v>0.498</v>
      </c>
      <c r="R146" s="109">
        <v>0.25349509999999997</v>
      </c>
      <c r="S146" s="108">
        <v>91267137</v>
      </c>
      <c r="T146" s="108">
        <v>555.26</v>
      </c>
      <c r="U146" s="108">
        <v>495.74</v>
      </c>
      <c r="V146" s="109">
        <v>14.06</v>
      </c>
      <c r="W146" s="110">
        <v>38.5</v>
      </c>
      <c r="X146" s="110">
        <v>11.699999809265099</v>
      </c>
      <c r="Y146" s="109">
        <v>5.6000001728534698E-2</v>
      </c>
      <c r="Z146" s="108">
        <v>95</v>
      </c>
      <c r="AA146" s="108">
        <v>50</v>
      </c>
      <c r="AB146" s="110">
        <v>3.1</v>
      </c>
      <c r="AC146" s="109">
        <v>143.18533325195301</v>
      </c>
      <c r="AD146" s="109">
        <v>290</v>
      </c>
      <c r="AE146" s="110">
        <v>33</v>
      </c>
      <c r="AF146" s="109">
        <v>0.38308827243392601</v>
      </c>
      <c r="AG146" s="109">
        <v>51.340000152587898</v>
      </c>
      <c r="AH146" s="108">
        <v>4000</v>
      </c>
      <c r="AI146" s="108">
        <v>6553</v>
      </c>
      <c r="AJ146" s="108">
        <v>26377</v>
      </c>
      <c r="AK146" s="108">
        <v>0</v>
      </c>
      <c r="AL146" s="108">
        <v>149563</v>
      </c>
      <c r="AM146" s="108">
        <v>18110</v>
      </c>
      <c r="AN146" s="108">
        <v>96</v>
      </c>
      <c r="AO146" s="110">
        <v>41.1</v>
      </c>
      <c r="AP146" s="110">
        <v>8.6199999999999992</v>
      </c>
      <c r="AQ146" s="110">
        <v>10.5</v>
      </c>
      <c r="AR146" s="109">
        <v>3.8</v>
      </c>
      <c r="AS146" s="109">
        <v>0.11</v>
      </c>
      <c r="AT146" s="108">
        <v>55</v>
      </c>
      <c r="AU146" s="110">
        <v>29.370000839233398</v>
      </c>
      <c r="AV146" s="109">
        <v>71.239999999999995</v>
      </c>
      <c r="AW146" s="109">
        <v>18</v>
      </c>
      <c r="AX146" s="109">
        <v>69.92</v>
      </c>
      <c r="AY146" s="108">
        <v>8100</v>
      </c>
      <c r="AZ146" s="110">
        <v>61.644817500000002</v>
      </c>
      <c r="BA146" s="110">
        <v>76.129628199999999</v>
      </c>
      <c r="BB146" s="108">
        <v>2035.65405273438</v>
      </c>
      <c r="BC146" s="108">
        <v>12208407</v>
      </c>
      <c r="BD146" s="108">
        <v>11597128</v>
      </c>
      <c r="BE146" s="108">
        <v>24670</v>
      </c>
      <c r="BF146" s="108"/>
    </row>
    <row r="147" spans="1:58" x14ac:dyDescent="0.25">
      <c r="A147" s="133" t="s">
        <v>266</v>
      </c>
      <c r="B147" s="111" t="s">
        <v>265</v>
      </c>
      <c r="C147" s="108">
        <v>0</v>
      </c>
      <c r="D147" s="108">
        <v>0</v>
      </c>
      <c r="E147" s="108" t="s">
        <v>443</v>
      </c>
      <c r="F147" s="108">
        <v>0</v>
      </c>
      <c r="G147" s="108">
        <v>1054.1959999999999</v>
      </c>
      <c r="H147" s="108">
        <v>332.904</v>
      </c>
      <c r="I147" s="108">
        <v>307.39799999999997</v>
      </c>
      <c r="J147" s="108">
        <v>0</v>
      </c>
      <c r="K147" s="109">
        <v>0</v>
      </c>
      <c r="L147" s="109">
        <v>0.27272727272727298</v>
      </c>
      <c r="M147" s="109">
        <v>3.0000000000000001E-3</v>
      </c>
      <c r="N147" s="109">
        <v>6.0000000000000001E-3</v>
      </c>
      <c r="O147" s="108">
        <v>0</v>
      </c>
      <c r="P147" s="108">
        <v>0</v>
      </c>
      <c r="Q147" s="109">
        <v>0.76500000000000001</v>
      </c>
      <c r="R147" s="109" t="s">
        <v>443</v>
      </c>
      <c r="S147" s="108">
        <v>496192</v>
      </c>
      <c r="T147" s="108">
        <v>0</v>
      </c>
      <c r="U147" s="108">
        <v>0</v>
      </c>
      <c r="V147" s="109" t="s">
        <v>443</v>
      </c>
      <c r="W147" s="110">
        <v>9.3000000000000007</v>
      </c>
      <c r="X147" s="110" t="s">
        <v>443</v>
      </c>
      <c r="Y147" s="109" t="s">
        <v>443</v>
      </c>
      <c r="Z147" s="108">
        <v>98</v>
      </c>
      <c r="AA147" s="108">
        <v>0</v>
      </c>
      <c r="AB147" s="110" t="s">
        <v>443</v>
      </c>
      <c r="AC147" s="109">
        <v>1442.73364257813</v>
      </c>
      <c r="AD147" s="109" t="s">
        <v>443</v>
      </c>
      <c r="AE147" s="110" t="s">
        <v>443</v>
      </c>
      <c r="AF147" s="109" t="s">
        <v>443</v>
      </c>
      <c r="AG147" s="109">
        <v>38</v>
      </c>
      <c r="AH147" s="108">
        <v>0</v>
      </c>
      <c r="AI147" s="108">
        <v>0</v>
      </c>
      <c r="AJ147" s="108">
        <v>0</v>
      </c>
      <c r="AK147" s="108">
        <v>0</v>
      </c>
      <c r="AL147" s="108">
        <v>0</v>
      </c>
      <c r="AM147" s="108">
        <v>0</v>
      </c>
      <c r="AN147" s="108">
        <v>101</v>
      </c>
      <c r="AO147" s="110">
        <v>6</v>
      </c>
      <c r="AP147" s="110">
        <v>2.86</v>
      </c>
      <c r="AQ147" s="110" t="s">
        <v>443</v>
      </c>
      <c r="AR147" s="109">
        <v>3.4</v>
      </c>
      <c r="AS147" s="109">
        <v>0.14000000000000001</v>
      </c>
      <c r="AT147" s="108" t="s">
        <v>443</v>
      </c>
      <c r="AU147" s="110">
        <v>100</v>
      </c>
      <c r="AV147" s="109" t="s">
        <v>443</v>
      </c>
      <c r="AW147" s="109">
        <v>75.699996948242202</v>
      </c>
      <c r="AX147" s="109">
        <v>136.87</v>
      </c>
      <c r="AY147" s="108">
        <v>430</v>
      </c>
      <c r="AZ147" s="110">
        <v>87.3</v>
      </c>
      <c r="BA147" s="110">
        <v>98.296609399999994</v>
      </c>
      <c r="BB147" s="108">
        <v>27066.93359375</v>
      </c>
      <c r="BC147" s="108">
        <v>55345</v>
      </c>
      <c r="BD147" s="108">
        <v>55096</v>
      </c>
      <c r="BE147" s="108">
        <v>260</v>
      </c>
      <c r="BF147" s="108"/>
    </row>
    <row r="148" spans="1:58" x14ac:dyDescent="0.25">
      <c r="A148" s="133" t="s">
        <v>268</v>
      </c>
      <c r="B148" s="111" t="s">
        <v>267</v>
      </c>
      <c r="C148" s="108">
        <v>269.24421052631578</v>
      </c>
      <c r="D148" s="108">
        <v>0</v>
      </c>
      <c r="E148" s="108" t="s">
        <v>443</v>
      </c>
      <c r="F148" s="108">
        <v>0</v>
      </c>
      <c r="G148" s="108">
        <v>2587.83</v>
      </c>
      <c r="H148" s="108">
        <v>369.69</v>
      </c>
      <c r="I148" s="108">
        <v>559.39200000000005</v>
      </c>
      <c r="J148" s="108">
        <v>0</v>
      </c>
      <c r="K148" s="109">
        <v>0.03</v>
      </c>
      <c r="L148" s="109">
        <v>9.0909090909090898E-2</v>
      </c>
      <c r="M148" s="109">
        <v>2E-3</v>
      </c>
      <c r="N148" s="109">
        <v>5.0000000000000001E-3</v>
      </c>
      <c r="O148" s="108">
        <v>0</v>
      </c>
      <c r="P148" s="108">
        <v>0</v>
      </c>
      <c r="Q148" s="109">
        <v>0.73499999999999999</v>
      </c>
      <c r="R148" s="109">
        <v>2.8649999999999999E-3</v>
      </c>
      <c r="S148" s="108">
        <v>0</v>
      </c>
      <c r="T148" s="108">
        <v>3.86</v>
      </c>
      <c r="U148" s="108">
        <v>6.04</v>
      </c>
      <c r="V148" s="109">
        <v>0.98</v>
      </c>
      <c r="W148" s="110">
        <v>13.3</v>
      </c>
      <c r="X148" s="110">
        <v>2.7999999523162802</v>
      </c>
      <c r="Y148" s="109">
        <v>1.29</v>
      </c>
      <c r="Z148" s="108">
        <v>99</v>
      </c>
      <c r="AA148" s="108">
        <v>1.9</v>
      </c>
      <c r="AB148" s="110" t="s">
        <v>443</v>
      </c>
      <c r="AC148" s="109">
        <v>681.36810302734398</v>
      </c>
      <c r="AD148" s="109">
        <v>48</v>
      </c>
      <c r="AE148" s="110" t="s">
        <v>443</v>
      </c>
      <c r="AF148" s="109">
        <v>0.35354825636493198</v>
      </c>
      <c r="AG148" s="109">
        <v>42</v>
      </c>
      <c r="AH148" s="108">
        <v>1250</v>
      </c>
      <c r="AI148" s="108">
        <v>0</v>
      </c>
      <c r="AJ148" s="108">
        <v>0</v>
      </c>
      <c r="AK148" s="108">
        <v>0</v>
      </c>
      <c r="AL148" s="108">
        <v>2</v>
      </c>
      <c r="AM148" s="108">
        <v>0</v>
      </c>
      <c r="AN148" s="108">
        <v>106</v>
      </c>
      <c r="AO148" s="110">
        <v>17</v>
      </c>
      <c r="AP148" s="110">
        <v>3.44</v>
      </c>
      <c r="AQ148" s="110">
        <v>12.3</v>
      </c>
      <c r="AR148" s="109">
        <v>2.916666666666667</v>
      </c>
      <c r="AS148" s="109">
        <v>0.01</v>
      </c>
      <c r="AT148" s="108">
        <v>55</v>
      </c>
      <c r="AU148" s="110">
        <v>97.760917663574205</v>
      </c>
      <c r="AV148" s="109" t="s">
        <v>443</v>
      </c>
      <c r="AW148" s="109">
        <v>52.349998474121101</v>
      </c>
      <c r="AX148" s="109">
        <v>94.82</v>
      </c>
      <c r="AY148" s="108">
        <v>690</v>
      </c>
      <c r="AZ148" s="110">
        <v>90.541643899999997</v>
      </c>
      <c r="BA148" s="110">
        <v>96.330101600000006</v>
      </c>
      <c r="BB148" s="108">
        <v>14219.2373046875</v>
      </c>
      <c r="BC148" s="108">
        <v>178844</v>
      </c>
      <c r="BD148" s="108">
        <v>183957</v>
      </c>
      <c r="BE148" s="108">
        <v>610</v>
      </c>
      <c r="BF148" s="108"/>
    </row>
    <row r="149" spans="1:58" x14ac:dyDescent="0.25">
      <c r="A149" s="133" t="s">
        <v>270</v>
      </c>
      <c r="B149" s="111" t="s">
        <v>269</v>
      </c>
      <c r="C149" s="108">
        <v>12.117894736842105</v>
      </c>
      <c r="D149" s="108">
        <v>0</v>
      </c>
      <c r="E149" s="108" t="s">
        <v>443</v>
      </c>
      <c r="F149" s="108">
        <v>0</v>
      </c>
      <c r="G149" s="108">
        <v>1530.9139999999998</v>
      </c>
      <c r="H149" s="108">
        <v>216.29450000000003</v>
      </c>
      <c r="I149" s="108">
        <v>268.32</v>
      </c>
      <c r="J149" s="108">
        <v>0</v>
      </c>
      <c r="K149" s="109">
        <v>0.03</v>
      </c>
      <c r="L149" s="109" t="s">
        <v>443</v>
      </c>
      <c r="M149" s="109">
        <v>3.0000000000000001E-3</v>
      </c>
      <c r="N149" s="109">
        <v>4.0000000000000001E-3</v>
      </c>
      <c r="O149" s="108">
        <v>0</v>
      </c>
      <c r="P149" s="108">
        <v>0</v>
      </c>
      <c r="Q149" s="109">
        <v>0.72199999999999998</v>
      </c>
      <c r="R149" s="109" t="s">
        <v>443</v>
      </c>
      <c r="S149" s="108">
        <v>125000</v>
      </c>
      <c r="T149" s="108">
        <v>3.36</v>
      </c>
      <c r="U149" s="108">
        <v>3.32</v>
      </c>
      <c r="V149" s="109">
        <v>1.2</v>
      </c>
      <c r="W149" s="110">
        <v>16.600000000000001</v>
      </c>
      <c r="X149" s="110" t="s">
        <v>443</v>
      </c>
      <c r="Y149" s="109">
        <v>0.95</v>
      </c>
      <c r="Z149" s="108">
        <v>99</v>
      </c>
      <c r="AA149" s="108">
        <v>6.3</v>
      </c>
      <c r="AB149" s="110" t="s">
        <v>443</v>
      </c>
      <c r="AC149" s="109">
        <v>469.50552368164102</v>
      </c>
      <c r="AD149" s="109">
        <v>45</v>
      </c>
      <c r="AE149" s="110" t="s">
        <v>443</v>
      </c>
      <c r="AF149" s="109" t="s">
        <v>443</v>
      </c>
      <c r="AG149" s="109">
        <v>40</v>
      </c>
      <c r="AH149" s="108">
        <v>25000</v>
      </c>
      <c r="AI149" s="108">
        <v>0</v>
      </c>
      <c r="AJ149" s="108">
        <v>0</v>
      </c>
      <c r="AK149" s="108">
        <v>0</v>
      </c>
      <c r="AL149" s="108">
        <v>0</v>
      </c>
      <c r="AM149" s="108">
        <v>0</v>
      </c>
      <c r="AN149" s="108">
        <v>121</v>
      </c>
      <c r="AO149" s="110">
        <v>6</v>
      </c>
      <c r="AP149" s="110">
        <v>3.4</v>
      </c>
      <c r="AQ149" s="110">
        <v>4.8</v>
      </c>
      <c r="AR149" s="109" t="s">
        <v>443</v>
      </c>
      <c r="AS149" s="109">
        <v>0.21</v>
      </c>
      <c r="AT149" s="108">
        <v>58</v>
      </c>
      <c r="AU149" s="110">
        <v>100</v>
      </c>
      <c r="AV149" s="109" t="s">
        <v>443</v>
      </c>
      <c r="AW149" s="109">
        <v>51.7700004577637</v>
      </c>
      <c r="AX149" s="109">
        <v>102.98</v>
      </c>
      <c r="AY149" s="108">
        <v>410</v>
      </c>
      <c r="AZ149" s="110">
        <v>76.099999999999994</v>
      </c>
      <c r="BA149" s="110">
        <v>95.060069100000007</v>
      </c>
      <c r="BB149" s="108">
        <v>11776.84765625</v>
      </c>
      <c r="BC149" s="108">
        <v>109897</v>
      </c>
      <c r="BD149" s="108">
        <v>108676</v>
      </c>
      <c r="BE149" s="108">
        <v>390</v>
      </c>
      <c r="BF149" s="108"/>
    </row>
    <row r="150" spans="1:58" x14ac:dyDescent="0.25">
      <c r="A150" s="133" t="s">
        <v>272</v>
      </c>
      <c r="B150" s="111" t="s">
        <v>271</v>
      </c>
      <c r="C150" s="108">
        <v>0</v>
      </c>
      <c r="D150" s="108">
        <v>0</v>
      </c>
      <c r="E150" s="108" t="s">
        <v>443</v>
      </c>
      <c r="F150" s="108">
        <v>4.1459999999999999</v>
      </c>
      <c r="G150" s="108">
        <v>3667.8739999999998</v>
      </c>
      <c r="H150" s="108">
        <v>386.09199999999998</v>
      </c>
      <c r="I150" s="108">
        <v>0</v>
      </c>
      <c r="J150" s="108">
        <v>0</v>
      </c>
      <c r="K150" s="109">
        <v>0.03</v>
      </c>
      <c r="L150" s="109" t="s">
        <v>443</v>
      </c>
      <c r="M150" s="109">
        <v>4.0000000000000001E-3</v>
      </c>
      <c r="N150" s="109">
        <v>0</v>
      </c>
      <c r="O150" s="108">
        <v>0</v>
      </c>
      <c r="P150" s="108">
        <v>0</v>
      </c>
      <c r="Q150" s="109">
        <v>0.70399999999999996</v>
      </c>
      <c r="R150" s="109" t="s">
        <v>443</v>
      </c>
      <c r="S150" s="108">
        <v>367183</v>
      </c>
      <c r="T150" s="108">
        <v>55.09</v>
      </c>
      <c r="U150" s="108">
        <v>57.86</v>
      </c>
      <c r="V150" s="109">
        <v>11.41</v>
      </c>
      <c r="W150" s="110">
        <v>17.3</v>
      </c>
      <c r="X150" s="110">
        <v>2.7</v>
      </c>
      <c r="Y150" s="109">
        <v>0.47900000214576699</v>
      </c>
      <c r="Z150" s="108">
        <v>68</v>
      </c>
      <c r="AA150" s="108">
        <v>7.7</v>
      </c>
      <c r="AB150" s="110" t="s">
        <v>443</v>
      </c>
      <c r="AC150" s="109">
        <v>335.86154174804699</v>
      </c>
      <c r="AD150" s="109">
        <v>51</v>
      </c>
      <c r="AE150" s="110" t="s">
        <v>443</v>
      </c>
      <c r="AF150" s="109">
        <v>0.43880205524945798</v>
      </c>
      <c r="AG150" s="109">
        <v>42.689998626708999</v>
      </c>
      <c r="AH150" s="108">
        <v>0</v>
      </c>
      <c r="AI150" s="108">
        <v>0</v>
      </c>
      <c r="AJ150" s="108">
        <v>0</v>
      </c>
      <c r="AK150" s="108">
        <v>0</v>
      </c>
      <c r="AL150" s="108">
        <v>0</v>
      </c>
      <c r="AM150" s="108">
        <v>0</v>
      </c>
      <c r="AN150" s="108">
        <v>129</v>
      </c>
      <c r="AO150" s="110">
        <v>3.2</v>
      </c>
      <c r="AP150" s="110" t="s">
        <v>443</v>
      </c>
      <c r="AQ150" s="110" t="s">
        <v>443</v>
      </c>
      <c r="AR150" s="109">
        <v>3.15</v>
      </c>
      <c r="AS150" s="109">
        <v>0.54</v>
      </c>
      <c r="AT150" s="108" t="s">
        <v>443</v>
      </c>
      <c r="AU150" s="110">
        <v>100</v>
      </c>
      <c r="AV150" s="109">
        <v>99.02</v>
      </c>
      <c r="AW150" s="109">
        <v>25.407009124755898</v>
      </c>
      <c r="AX150" s="109">
        <v>69.19</v>
      </c>
      <c r="AY150" s="108">
        <v>1600</v>
      </c>
      <c r="AZ150" s="110">
        <v>91.487776100000005</v>
      </c>
      <c r="BA150" s="110">
        <v>98.980996500000003</v>
      </c>
      <c r="BB150" s="108">
        <v>6610.79541015625</v>
      </c>
      <c r="BC150" s="108">
        <v>196440</v>
      </c>
      <c r="BD150" s="108">
        <v>192584</v>
      </c>
      <c r="BE150" s="108">
        <v>2830</v>
      </c>
      <c r="BF150" s="108"/>
    </row>
    <row r="151" spans="1:58" x14ac:dyDescent="0.25">
      <c r="A151" s="133" t="s">
        <v>274</v>
      </c>
      <c r="B151" s="111" t="s">
        <v>273</v>
      </c>
      <c r="C151" s="108">
        <v>0</v>
      </c>
      <c r="D151" s="108">
        <v>0</v>
      </c>
      <c r="E151" s="108" t="s">
        <v>443</v>
      </c>
      <c r="F151" s="108">
        <v>0</v>
      </c>
      <c r="G151" s="108">
        <v>0</v>
      </c>
      <c r="H151" s="108">
        <v>0</v>
      </c>
      <c r="I151" s="108">
        <v>0</v>
      </c>
      <c r="J151" s="108">
        <v>0</v>
      </c>
      <c r="K151" s="109">
        <v>0</v>
      </c>
      <c r="L151" s="109">
        <v>0.39393939393939398</v>
      </c>
      <c r="M151" s="109">
        <v>6.0000000000000001E-3</v>
      </c>
      <c r="N151" s="109">
        <v>1.2999999999999999E-2</v>
      </c>
      <c r="O151" s="108">
        <v>0</v>
      </c>
      <c r="P151" s="108">
        <v>0</v>
      </c>
      <c r="Q151" s="109">
        <v>0.57399999999999995</v>
      </c>
      <c r="R151" s="109">
        <v>0.21657499999999999</v>
      </c>
      <c r="S151" s="108">
        <v>0</v>
      </c>
      <c r="T151" s="108">
        <v>27.62</v>
      </c>
      <c r="U151" s="108">
        <v>18.11</v>
      </c>
      <c r="V151" s="109">
        <v>13.68</v>
      </c>
      <c r="W151" s="110">
        <v>33.799999999999997</v>
      </c>
      <c r="X151" s="110">
        <v>14.3999996185303</v>
      </c>
      <c r="Y151" s="109" t="s">
        <v>443</v>
      </c>
      <c r="Z151" s="108">
        <v>93</v>
      </c>
      <c r="AA151" s="108">
        <v>99</v>
      </c>
      <c r="AB151" s="110">
        <v>0.8</v>
      </c>
      <c r="AC151" s="109">
        <v>308.35723876953102</v>
      </c>
      <c r="AD151" s="109">
        <v>156</v>
      </c>
      <c r="AE151" s="110">
        <v>43</v>
      </c>
      <c r="AF151" s="109">
        <v>0.52386499345433302</v>
      </c>
      <c r="AG151" s="109">
        <v>30.819999694824201</v>
      </c>
      <c r="AH151" s="108">
        <v>0</v>
      </c>
      <c r="AI151" s="108">
        <v>0</v>
      </c>
      <c r="AJ151" s="108">
        <v>0</v>
      </c>
      <c r="AK151" s="108">
        <v>0</v>
      </c>
      <c r="AL151" s="108">
        <v>0</v>
      </c>
      <c r="AM151" s="108">
        <v>0</v>
      </c>
      <c r="AN151" s="108">
        <v>110</v>
      </c>
      <c r="AO151" s="110">
        <v>13.5</v>
      </c>
      <c r="AP151" s="110">
        <v>9.1199999999999992</v>
      </c>
      <c r="AQ151" s="110" t="s">
        <v>443</v>
      </c>
      <c r="AR151" s="109" t="s">
        <v>443</v>
      </c>
      <c r="AS151" s="109">
        <v>-0.68</v>
      </c>
      <c r="AT151" s="108">
        <v>46</v>
      </c>
      <c r="AU151" s="110">
        <v>65.440483093261705</v>
      </c>
      <c r="AV151" s="109">
        <v>91.75</v>
      </c>
      <c r="AW151" s="109">
        <v>25.822248458862301</v>
      </c>
      <c r="AX151" s="109">
        <v>85.28</v>
      </c>
      <c r="AY151" s="108">
        <v>640</v>
      </c>
      <c r="AZ151" s="110">
        <v>34.706900500000003</v>
      </c>
      <c r="BA151" s="110">
        <v>97.092922900000005</v>
      </c>
      <c r="BB151" s="108">
        <v>3351.43627929688</v>
      </c>
      <c r="BC151" s="108">
        <v>204327</v>
      </c>
      <c r="BD151" s="108">
        <v>187799</v>
      </c>
      <c r="BE151" s="108">
        <v>960</v>
      </c>
      <c r="BF151" s="108"/>
    </row>
    <row r="152" spans="1:58" x14ac:dyDescent="0.25">
      <c r="A152" s="133" t="s">
        <v>276</v>
      </c>
      <c r="B152" s="111" t="s">
        <v>275</v>
      </c>
      <c r="C152" s="108">
        <v>6771.32</v>
      </c>
      <c r="D152" s="108">
        <v>0</v>
      </c>
      <c r="E152" s="108">
        <v>24029.805500000002</v>
      </c>
      <c r="F152" s="108">
        <v>0</v>
      </c>
      <c r="G152" s="108">
        <v>0</v>
      </c>
      <c r="H152" s="108">
        <v>0</v>
      </c>
      <c r="I152" s="108">
        <v>0</v>
      </c>
      <c r="J152" s="108">
        <v>0</v>
      </c>
      <c r="K152" s="109">
        <v>0</v>
      </c>
      <c r="L152" s="109">
        <v>0.24242424242424199</v>
      </c>
      <c r="M152" s="109">
        <v>0.49</v>
      </c>
      <c r="N152" s="109">
        <v>0.19700000000000001</v>
      </c>
      <c r="O152" s="108">
        <v>0</v>
      </c>
      <c r="P152" s="108">
        <v>0</v>
      </c>
      <c r="Q152" s="109">
        <v>0.84699999999999998</v>
      </c>
      <c r="R152" s="109" t="s">
        <v>443</v>
      </c>
      <c r="S152" s="108">
        <v>0</v>
      </c>
      <c r="T152" s="108">
        <v>0</v>
      </c>
      <c r="U152" s="108">
        <v>0</v>
      </c>
      <c r="V152" s="109" t="s">
        <v>443</v>
      </c>
      <c r="W152" s="110">
        <v>12.9</v>
      </c>
      <c r="X152" s="110" t="s">
        <v>443</v>
      </c>
      <c r="Y152" s="109">
        <v>2.4909999370575</v>
      </c>
      <c r="Z152" s="108">
        <v>98</v>
      </c>
      <c r="AA152" s="108">
        <v>10</v>
      </c>
      <c r="AB152" s="110">
        <v>0.1</v>
      </c>
      <c r="AC152" s="109">
        <v>3121.34155273438</v>
      </c>
      <c r="AD152" s="109">
        <v>12</v>
      </c>
      <c r="AE152" s="110">
        <v>0</v>
      </c>
      <c r="AF152" s="109">
        <v>0.256929909730855</v>
      </c>
      <c r="AG152" s="109" t="s">
        <v>443</v>
      </c>
      <c r="AH152" s="108">
        <v>1037</v>
      </c>
      <c r="AI152" s="108">
        <v>481</v>
      </c>
      <c r="AJ152" s="108">
        <v>0</v>
      </c>
      <c r="AK152" s="108">
        <v>0</v>
      </c>
      <c r="AL152" s="108">
        <v>155</v>
      </c>
      <c r="AM152" s="108">
        <v>0</v>
      </c>
      <c r="AN152" s="108">
        <v>139</v>
      </c>
      <c r="AO152" s="110">
        <v>4.4000000000000004</v>
      </c>
      <c r="AP152" s="110">
        <v>2.89</v>
      </c>
      <c r="AQ152" s="110">
        <v>3.8</v>
      </c>
      <c r="AR152" s="109" t="s">
        <v>443</v>
      </c>
      <c r="AS152" s="109">
        <v>0.24</v>
      </c>
      <c r="AT152" s="108">
        <v>49</v>
      </c>
      <c r="AU152" s="110">
        <v>100</v>
      </c>
      <c r="AV152" s="109">
        <v>94.84</v>
      </c>
      <c r="AW152" s="109">
        <v>69.616233825683594</v>
      </c>
      <c r="AX152" s="109">
        <v>157.6</v>
      </c>
      <c r="AY152" s="108">
        <v>130000</v>
      </c>
      <c r="AZ152" s="110">
        <v>100</v>
      </c>
      <c r="BA152" s="110">
        <v>97.034113700000006</v>
      </c>
      <c r="BB152" s="108">
        <v>53844.734375</v>
      </c>
      <c r="BC152" s="108">
        <v>32938212</v>
      </c>
      <c r="BD152" s="108">
        <v>31465988</v>
      </c>
      <c r="BE152" s="108">
        <v>2149690</v>
      </c>
      <c r="BF152" s="108"/>
    </row>
    <row r="153" spans="1:58" x14ac:dyDescent="0.25">
      <c r="A153" s="133" t="s">
        <v>278</v>
      </c>
      <c r="B153" s="111" t="s">
        <v>277</v>
      </c>
      <c r="C153" s="108">
        <v>0</v>
      </c>
      <c r="D153" s="108">
        <v>0</v>
      </c>
      <c r="E153" s="108">
        <v>49271.836499999998</v>
      </c>
      <c r="F153" s="108">
        <v>43.514000000000003</v>
      </c>
      <c r="G153" s="108">
        <v>0</v>
      </c>
      <c r="H153" s="108">
        <v>0</v>
      </c>
      <c r="I153" s="108">
        <v>0</v>
      </c>
      <c r="J153" s="108">
        <v>53748</v>
      </c>
      <c r="K153" s="109">
        <v>9.0999999999999998E-2</v>
      </c>
      <c r="L153" s="109">
        <v>0.30303030303030298</v>
      </c>
      <c r="M153" s="109">
        <v>0.42899999999999999</v>
      </c>
      <c r="N153" s="109">
        <v>4.3999999999999997E-2</v>
      </c>
      <c r="O153" s="108">
        <v>0</v>
      </c>
      <c r="P153" s="108">
        <v>0</v>
      </c>
      <c r="Q153" s="109">
        <v>0.49399999999999999</v>
      </c>
      <c r="R153" s="109">
        <v>0.27788570000000001</v>
      </c>
      <c r="S153" s="108">
        <v>23693271</v>
      </c>
      <c r="T153" s="108">
        <v>578.44000000000005</v>
      </c>
      <c r="U153" s="108">
        <v>414.57</v>
      </c>
      <c r="V153" s="109">
        <v>5.19</v>
      </c>
      <c r="W153" s="110">
        <v>47.1</v>
      </c>
      <c r="X153" s="110">
        <v>13.5</v>
      </c>
      <c r="Y153" s="109">
        <v>6.8000003695488004E-2</v>
      </c>
      <c r="Z153" s="108">
        <v>93</v>
      </c>
      <c r="AA153" s="108">
        <v>140</v>
      </c>
      <c r="AB153" s="110">
        <v>0.4</v>
      </c>
      <c r="AC153" s="109">
        <v>97.089187622070298</v>
      </c>
      <c r="AD153" s="109">
        <v>315</v>
      </c>
      <c r="AE153" s="110">
        <v>59</v>
      </c>
      <c r="AF153" s="109">
        <v>0.52106045932843803</v>
      </c>
      <c r="AG153" s="109">
        <v>40.279998779296903</v>
      </c>
      <c r="AH153" s="108">
        <v>10646</v>
      </c>
      <c r="AI153" s="108">
        <v>0</v>
      </c>
      <c r="AJ153" s="108">
        <v>0</v>
      </c>
      <c r="AK153" s="108">
        <v>21540</v>
      </c>
      <c r="AL153" s="108">
        <v>14655</v>
      </c>
      <c r="AM153" s="108">
        <v>1</v>
      </c>
      <c r="AN153" s="108">
        <v>112</v>
      </c>
      <c r="AO153" s="110">
        <v>11.3</v>
      </c>
      <c r="AP153" s="110">
        <v>8.3699999999999992</v>
      </c>
      <c r="AQ153" s="110">
        <v>8.6999999999999993</v>
      </c>
      <c r="AR153" s="109">
        <v>3.1166666666666667</v>
      </c>
      <c r="AS153" s="109">
        <v>-0.47</v>
      </c>
      <c r="AT153" s="108">
        <v>45</v>
      </c>
      <c r="AU153" s="110">
        <v>64.5</v>
      </c>
      <c r="AV153" s="109">
        <v>55.62</v>
      </c>
      <c r="AW153" s="109">
        <v>21.690263748168899</v>
      </c>
      <c r="AX153" s="109">
        <v>98.68</v>
      </c>
      <c r="AY153" s="108">
        <v>23000</v>
      </c>
      <c r="AZ153" s="110">
        <v>47.592434900000001</v>
      </c>
      <c r="BA153" s="110">
        <v>78.523029199999996</v>
      </c>
      <c r="BB153" s="108">
        <v>2712.33740234375</v>
      </c>
      <c r="BC153" s="108">
        <v>15850567</v>
      </c>
      <c r="BD153" s="108">
        <v>15048676</v>
      </c>
      <c r="BE153" s="108">
        <v>192530</v>
      </c>
      <c r="BF153" s="108"/>
    </row>
    <row r="154" spans="1:58" x14ac:dyDescent="0.25">
      <c r="A154" s="133" t="s">
        <v>280</v>
      </c>
      <c r="B154" s="111" t="s">
        <v>279</v>
      </c>
      <c r="C154" s="108">
        <v>14272.181052631578</v>
      </c>
      <c r="D154" s="108">
        <v>0</v>
      </c>
      <c r="E154" s="108">
        <v>101726.91750000001</v>
      </c>
      <c r="F154" s="108">
        <v>0</v>
      </c>
      <c r="G154" s="108">
        <v>0</v>
      </c>
      <c r="H154" s="108">
        <v>0</v>
      </c>
      <c r="I154" s="108">
        <v>0</v>
      </c>
      <c r="J154" s="108">
        <v>0</v>
      </c>
      <c r="K154" s="109">
        <v>0</v>
      </c>
      <c r="L154" s="109">
        <v>0.15151515151515199</v>
      </c>
      <c r="M154" s="109">
        <v>0.39900000000000002</v>
      </c>
      <c r="N154" s="109">
        <v>0.20100000000000001</v>
      </c>
      <c r="O154" s="108">
        <v>0</v>
      </c>
      <c r="P154" s="108">
        <v>0</v>
      </c>
      <c r="Q154" s="109">
        <v>0.77600000000000002</v>
      </c>
      <c r="R154" s="109">
        <v>1.7390999999999999E-3</v>
      </c>
      <c r="S154" s="108">
        <v>51794486</v>
      </c>
      <c r="T154" s="108">
        <v>146.59</v>
      </c>
      <c r="U154" s="108">
        <v>175.44</v>
      </c>
      <c r="V154" s="109">
        <v>1.75</v>
      </c>
      <c r="W154" s="110">
        <v>5.8</v>
      </c>
      <c r="X154" s="110">
        <v>1.79999995231628</v>
      </c>
      <c r="Y154" s="109">
        <v>2.11199998855591</v>
      </c>
      <c r="Z154" s="108">
        <v>82</v>
      </c>
      <c r="AA154" s="108">
        <v>19</v>
      </c>
      <c r="AB154" s="110">
        <v>0.1</v>
      </c>
      <c r="AC154" s="109">
        <v>1323.69055175781</v>
      </c>
      <c r="AD154" s="109">
        <v>17</v>
      </c>
      <c r="AE154" s="110" t="s">
        <v>443</v>
      </c>
      <c r="AF154" s="109">
        <v>0.18473119235737201</v>
      </c>
      <c r="AG154" s="109">
        <v>29.649999618530298</v>
      </c>
      <c r="AH154" s="108">
        <v>8421</v>
      </c>
      <c r="AI154" s="108">
        <v>0</v>
      </c>
      <c r="AJ154" s="108">
        <v>0</v>
      </c>
      <c r="AK154" s="108">
        <v>0</v>
      </c>
      <c r="AL154" s="108">
        <v>32213</v>
      </c>
      <c r="AM154" s="108">
        <v>355</v>
      </c>
      <c r="AN154" s="108">
        <v>110</v>
      </c>
      <c r="AO154" s="110">
        <v>5.6</v>
      </c>
      <c r="AP154" s="110">
        <v>3.96</v>
      </c>
      <c r="AQ154" s="110">
        <v>8.5</v>
      </c>
      <c r="AR154" s="109">
        <v>3.0333333333333332</v>
      </c>
      <c r="AS154" s="109">
        <v>0.09</v>
      </c>
      <c r="AT154" s="108">
        <v>41</v>
      </c>
      <c r="AU154" s="110">
        <v>100</v>
      </c>
      <c r="AV154" s="109">
        <v>98.84</v>
      </c>
      <c r="AW154" s="109">
        <v>65.317024230957003</v>
      </c>
      <c r="AX154" s="109">
        <v>120.62</v>
      </c>
      <c r="AY154" s="108">
        <v>66000</v>
      </c>
      <c r="AZ154" s="110">
        <v>96.426698599999995</v>
      </c>
      <c r="BA154" s="110">
        <v>99.158428000000001</v>
      </c>
      <c r="BB154" s="108">
        <v>15090.02734375</v>
      </c>
      <c r="BC154" s="108">
        <v>7022268</v>
      </c>
      <c r="BD154" s="108">
        <v>6879244</v>
      </c>
      <c r="BE154" s="108">
        <v>87460</v>
      </c>
      <c r="BF154" s="108"/>
    </row>
    <row r="155" spans="1:58" x14ac:dyDescent="0.25">
      <c r="A155" s="133" t="s">
        <v>282</v>
      </c>
      <c r="B155" s="111" t="s">
        <v>281</v>
      </c>
      <c r="C155" s="108">
        <v>0</v>
      </c>
      <c r="D155" s="108">
        <v>0</v>
      </c>
      <c r="E155" s="108" t="s">
        <v>443</v>
      </c>
      <c r="F155" s="108">
        <v>15.134</v>
      </c>
      <c r="G155" s="108">
        <v>0</v>
      </c>
      <c r="H155" s="108">
        <v>0</v>
      </c>
      <c r="I155" s="108">
        <v>0</v>
      </c>
      <c r="J155" s="108">
        <v>0</v>
      </c>
      <c r="K155" s="109">
        <v>0</v>
      </c>
      <c r="L155" s="109" t="s">
        <v>443</v>
      </c>
      <c r="M155" s="109">
        <v>3.0000000000000001E-3</v>
      </c>
      <c r="N155" s="109">
        <v>3.0000000000000001E-3</v>
      </c>
      <c r="O155" s="108">
        <v>0</v>
      </c>
      <c r="P155" s="108">
        <v>0</v>
      </c>
      <c r="Q155" s="109">
        <v>0.78200000000000003</v>
      </c>
      <c r="R155" s="109" t="s">
        <v>443</v>
      </c>
      <c r="S155" s="108">
        <v>0</v>
      </c>
      <c r="T155" s="108">
        <v>3.55</v>
      </c>
      <c r="U155" s="108">
        <v>-9.02</v>
      </c>
      <c r="V155" s="109">
        <v>0.4</v>
      </c>
      <c r="W155" s="110">
        <v>14.3</v>
      </c>
      <c r="X155" s="110">
        <v>3.5999999046325701</v>
      </c>
      <c r="Y155" s="109">
        <v>1.06700003147125</v>
      </c>
      <c r="Z155" s="108">
        <v>97</v>
      </c>
      <c r="AA155" s="108">
        <v>15</v>
      </c>
      <c r="AB155" s="110" t="s">
        <v>443</v>
      </c>
      <c r="AC155" s="109">
        <v>867.31817626953102</v>
      </c>
      <c r="AD155" s="109" t="s">
        <v>443</v>
      </c>
      <c r="AE155" s="110" t="s">
        <v>443</v>
      </c>
      <c r="AF155" s="109" t="s">
        <v>443</v>
      </c>
      <c r="AG155" s="109">
        <v>42.7700004577637</v>
      </c>
      <c r="AH155" s="108">
        <v>253</v>
      </c>
      <c r="AI155" s="108">
        <v>0</v>
      </c>
      <c r="AJ155" s="108">
        <v>0</v>
      </c>
      <c r="AK155" s="108">
        <v>0</v>
      </c>
      <c r="AL155" s="108">
        <v>0</v>
      </c>
      <c r="AM155" s="108">
        <v>0</v>
      </c>
      <c r="AN155" s="108">
        <v>100</v>
      </c>
      <c r="AO155" s="110">
        <v>5.2</v>
      </c>
      <c r="AP155" s="110">
        <v>6.65</v>
      </c>
      <c r="AQ155" s="110">
        <v>7.2</v>
      </c>
      <c r="AR155" s="109">
        <v>3.2833333333333328</v>
      </c>
      <c r="AS155" s="109">
        <v>0.36</v>
      </c>
      <c r="AT155" s="108">
        <v>60</v>
      </c>
      <c r="AU155" s="110">
        <v>100</v>
      </c>
      <c r="AV155" s="109">
        <v>95.32</v>
      </c>
      <c r="AW155" s="109">
        <v>58.118698120117202</v>
      </c>
      <c r="AX155" s="109">
        <v>161.22999999999999</v>
      </c>
      <c r="AY155" s="108">
        <v>380</v>
      </c>
      <c r="AZ155" s="110">
        <v>98.400068300000001</v>
      </c>
      <c r="BA155" s="110">
        <v>95.727115600000005</v>
      </c>
      <c r="BB155" s="108">
        <v>28963.91796875</v>
      </c>
      <c r="BC155" s="108">
        <v>95843</v>
      </c>
      <c r="BD155" s="108">
        <v>96236</v>
      </c>
      <c r="BE155" s="108">
        <v>460</v>
      </c>
      <c r="BF155" s="108"/>
    </row>
    <row r="156" spans="1:58" x14ac:dyDescent="0.25">
      <c r="A156" s="133" t="s">
        <v>284</v>
      </c>
      <c r="B156" s="111" t="s">
        <v>283</v>
      </c>
      <c r="C156" s="108">
        <v>0</v>
      </c>
      <c r="D156" s="108">
        <v>0</v>
      </c>
      <c r="E156" s="108">
        <v>25930.852999999996</v>
      </c>
      <c r="F156" s="108">
        <v>14.401999999999999</v>
      </c>
      <c r="G156" s="108">
        <v>0</v>
      </c>
      <c r="H156" s="108">
        <v>0</v>
      </c>
      <c r="I156" s="108">
        <v>0</v>
      </c>
      <c r="J156" s="108">
        <v>0</v>
      </c>
      <c r="K156" s="109">
        <v>0</v>
      </c>
      <c r="L156" s="109">
        <v>6.0606060606060601E-2</v>
      </c>
      <c r="M156" s="109">
        <v>0.628</v>
      </c>
      <c r="N156" s="109">
        <v>0.19800000000000001</v>
      </c>
      <c r="O156" s="108">
        <v>0</v>
      </c>
      <c r="P156" s="108">
        <v>0</v>
      </c>
      <c r="Q156" s="109">
        <v>0.42</v>
      </c>
      <c r="R156" s="109">
        <v>0.41098440000000003</v>
      </c>
      <c r="S156" s="108">
        <v>39370886</v>
      </c>
      <c r="T156" s="108">
        <v>536.82000000000005</v>
      </c>
      <c r="U156" s="108">
        <v>400.84</v>
      </c>
      <c r="V156" s="109">
        <v>20.68</v>
      </c>
      <c r="W156" s="110">
        <v>113.5</v>
      </c>
      <c r="X156" s="110">
        <v>18.100000381469702</v>
      </c>
      <c r="Y156" s="109">
        <v>2.19999998807907E-2</v>
      </c>
      <c r="Z156" s="108">
        <v>83</v>
      </c>
      <c r="AA156" s="108">
        <v>304</v>
      </c>
      <c r="AB156" s="110">
        <v>1.7</v>
      </c>
      <c r="AC156" s="109">
        <v>256.34042358398398</v>
      </c>
      <c r="AD156" s="109">
        <v>1360</v>
      </c>
      <c r="AE156" s="110">
        <v>109</v>
      </c>
      <c r="AF156" s="109">
        <v>0.650187220000495</v>
      </c>
      <c r="AG156" s="109">
        <v>33.990001678466797</v>
      </c>
      <c r="AH156" s="108">
        <v>0</v>
      </c>
      <c r="AI156" s="108">
        <v>11916</v>
      </c>
      <c r="AJ156" s="108">
        <v>0</v>
      </c>
      <c r="AK156" s="108">
        <v>0</v>
      </c>
      <c r="AL156" s="108">
        <v>679</v>
      </c>
      <c r="AM156" s="108">
        <v>0</v>
      </c>
      <c r="AN156" s="108">
        <v>105</v>
      </c>
      <c r="AO156" s="110">
        <v>30.9</v>
      </c>
      <c r="AP156" s="110">
        <v>6.83</v>
      </c>
      <c r="AQ156" s="110">
        <v>3.3</v>
      </c>
      <c r="AR156" s="109">
        <v>3.6166666666666671</v>
      </c>
      <c r="AS156" s="109">
        <v>-1.2</v>
      </c>
      <c r="AT156" s="108">
        <v>30</v>
      </c>
      <c r="AU156" s="110">
        <v>20.299999237060501</v>
      </c>
      <c r="AV156" s="109">
        <v>48.43</v>
      </c>
      <c r="AW156" s="109">
        <v>2.5</v>
      </c>
      <c r="AX156" s="109">
        <v>97.62</v>
      </c>
      <c r="AY156" s="108">
        <v>15000</v>
      </c>
      <c r="AZ156" s="110">
        <v>13.262579000000001</v>
      </c>
      <c r="BA156" s="110">
        <v>62.643697400000001</v>
      </c>
      <c r="BB156" s="108">
        <v>1526.34765625</v>
      </c>
      <c r="BC156" s="108">
        <v>7557212</v>
      </c>
      <c r="BD156" s="108">
        <v>6433781</v>
      </c>
      <c r="BE156" s="108">
        <v>71620</v>
      </c>
      <c r="BF156" s="108"/>
    </row>
    <row r="157" spans="1:58" x14ac:dyDescent="0.25">
      <c r="A157" s="133" t="s">
        <v>286</v>
      </c>
      <c r="B157" s="111" t="s">
        <v>285</v>
      </c>
      <c r="C157" s="108">
        <v>0</v>
      </c>
      <c r="D157" s="108">
        <v>0</v>
      </c>
      <c r="E157" s="108" t="s">
        <v>443</v>
      </c>
      <c r="F157" s="108">
        <v>0</v>
      </c>
      <c r="G157" s="108">
        <v>0</v>
      </c>
      <c r="H157" s="108">
        <v>0</v>
      </c>
      <c r="I157" s="108">
        <v>0</v>
      </c>
      <c r="J157" s="108">
        <v>0</v>
      </c>
      <c r="K157" s="109">
        <v>0</v>
      </c>
      <c r="L157" s="109">
        <v>0.24242424242424199</v>
      </c>
      <c r="M157" s="109">
        <v>1.7000000000000001E-2</v>
      </c>
      <c r="N157" s="109">
        <v>1E-3</v>
      </c>
      <c r="O157" s="108">
        <v>0</v>
      </c>
      <c r="P157" s="108">
        <v>0</v>
      </c>
      <c r="Q157" s="109">
        <v>0.92500000000000004</v>
      </c>
      <c r="R157" s="109" t="s">
        <v>443</v>
      </c>
      <c r="S157" s="108">
        <v>0</v>
      </c>
      <c r="T157" s="108">
        <v>0</v>
      </c>
      <c r="U157" s="108">
        <v>0</v>
      </c>
      <c r="V157" s="109" t="s">
        <v>443</v>
      </c>
      <c r="W157" s="110">
        <v>2.8</v>
      </c>
      <c r="X157" s="110" t="s">
        <v>443</v>
      </c>
      <c r="Y157" s="109">
        <v>2.27600002288818</v>
      </c>
      <c r="Z157" s="108">
        <v>95</v>
      </c>
      <c r="AA157" s="108">
        <v>51</v>
      </c>
      <c r="AB157" s="110">
        <v>0.1479</v>
      </c>
      <c r="AC157" s="109">
        <v>3681.2958984375</v>
      </c>
      <c r="AD157" s="109">
        <v>10</v>
      </c>
      <c r="AE157" s="110" t="s">
        <v>443</v>
      </c>
      <c r="AF157" s="109">
        <v>6.8165669964825995E-2</v>
      </c>
      <c r="AG157" s="109" t="s">
        <v>443</v>
      </c>
      <c r="AH157" s="108">
        <v>13051</v>
      </c>
      <c r="AI157" s="108">
        <v>0</v>
      </c>
      <c r="AJ157" s="108">
        <v>0</v>
      </c>
      <c r="AK157" s="108">
        <v>0</v>
      </c>
      <c r="AL157" s="108">
        <v>0</v>
      </c>
      <c r="AM157" s="108">
        <v>0</v>
      </c>
      <c r="AN157" s="108">
        <v>127</v>
      </c>
      <c r="AO157" s="110">
        <v>2.4</v>
      </c>
      <c r="AP157" s="110">
        <v>1.02</v>
      </c>
      <c r="AQ157" s="110">
        <v>4</v>
      </c>
      <c r="AR157" s="109">
        <v>4.5333333333333332</v>
      </c>
      <c r="AS157" s="109">
        <v>2.21</v>
      </c>
      <c r="AT157" s="108">
        <v>84</v>
      </c>
      <c r="AU157" s="110">
        <v>100</v>
      </c>
      <c r="AV157" s="109">
        <v>97.05</v>
      </c>
      <c r="AW157" s="109">
        <v>82.102996826171903</v>
      </c>
      <c r="AX157" s="109">
        <v>146.91999999999999</v>
      </c>
      <c r="AY157" s="108">
        <v>5600</v>
      </c>
      <c r="AZ157" s="110">
        <v>100</v>
      </c>
      <c r="BA157" s="110">
        <v>100</v>
      </c>
      <c r="BB157" s="108">
        <v>93905.421875</v>
      </c>
      <c r="BC157" s="108">
        <v>5612253</v>
      </c>
      <c r="BD157" s="108">
        <v>5601197</v>
      </c>
      <c r="BE157" s="108">
        <v>700</v>
      </c>
      <c r="BF157" s="108"/>
    </row>
    <row r="158" spans="1:58" x14ac:dyDescent="0.25">
      <c r="A158" s="133" t="s">
        <v>288</v>
      </c>
      <c r="B158" s="111" t="s">
        <v>287</v>
      </c>
      <c r="C158" s="108">
        <v>8914.8673684210535</v>
      </c>
      <c r="D158" s="108">
        <v>0</v>
      </c>
      <c r="E158" s="108">
        <v>52554.519499999995</v>
      </c>
      <c r="F158" s="108">
        <v>0</v>
      </c>
      <c r="G158" s="108">
        <v>0</v>
      </c>
      <c r="H158" s="108">
        <v>0</v>
      </c>
      <c r="I158" s="108">
        <v>0</v>
      </c>
      <c r="J158" s="108">
        <v>0</v>
      </c>
      <c r="K158" s="109">
        <v>0</v>
      </c>
      <c r="L158" s="109">
        <v>0.12121212121212099</v>
      </c>
      <c r="M158" s="109">
        <v>3.7999999999999999E-2</v>
      </c>
      <c r="N158" s="109">
        <v>0.01</v>
      </c>
      <c r="O158" s="108">
        <v>0</v>
      </c>
      <c r="P158" s="108">
        <v>0</v>
      </c>
      <c r="Q158" s="109">
        <v>0.84499999999999997</v>
      </c>
      <c r="R158" s="109" t="s">
        <v>443</v>
      </c>
      <c r="S158" s="108">
        <v>0</v>
      </c>
      <c r="T158" s="108">
        <v>0</v>
      </c>
      <c r="U158" s="108">
        <v>0</v>
      </c>
      <c r="V158" s="109" t="s">
        <v>443</v>
      </c>
      <c r="W158" s="110">
        <v>5.9</v>
      </c>
      <c r="X158" s="110" t="s">
        <v>443</v>
      </c>
      <c r="Y158" s="109">
        <v>3.3199999332428001</v>
      </c>
      <c r="Z158" s="108">
        <v>95</v>
      </c>
      <c r="AA158" s="108">
        <v>5.9</v>
      </c>
      <c r="AB158" s="110">
        <v>0.1</v>
      </c>
      <c r="AC158" s="109">
        <v>2061.95068359375</v>
      </c>
      <c r="AD158" s="109">
        <v>6</v>
      </c>
      <c r="AE158" s="110" t="s">
        <v>443</v>
      </c>
      <c r="AF158" s="109">
        <v>0.17949490666721299</v>
      </c>
      <c r="AG158" s="109">
        <v>26.120000839233398</v>
      </c>
      <c r="AH158" s="108">
        <v>0</v>
      </c>
      <c r="AI158" s="108">
        <v>0</v>
      </c>
      <c r="AJ158" s="108">
        <v>0</v>
      </c>
      <c r="AK158" s="108">
        <v>0</v>
      </c>
      <c r="AL158" s="108">
        <v>923</v>
      </c>
      <c r="AM158" s="108">
        <v>0</v>
      </c>
      <c r="AN158" s="108">
        <v>118</v>
      </c>
      <c r="AO158" s="110">
        <v>3.1</v>
      </c>
      <c r="AP158" s="110">
        <v>2.6</v>
      </c>
      <c r="AQ158" s="110">
        <v>9.1999999999999993</v>
      </c>
      <c r="AR158" s="109">
        <v>3.65</v>
      </c>
      <c r="AS158" s="109">
        <v>0.89</v>
      </c>
      <c r="AT158" s="108">
        <v>50</v>
      </c>
      <c r="AU158" s="110">
        <v>100</v>
      </c>
      <c r="AV158" s="109" t="s">
        <v>443</v>
      </c>
      <c r="AW158" s="109">
        <v>85.019515991210895</v>
      </c>
      <c r="AX158" s="109">
        <v>127.99</v>
      </c>
      <c r="AY158" s="108">
        <v>84000</v>
      </c>
      <c r="AZ158" s="110">
        <v>98.824069199999997</v>
      </c>
      <c r="BA158" s="110">
        <v>100</v>
      </c>
      <c r="BB158" s="108">
        <v>32110.490234375</v>
      </c>
      <c r="BC158" s="108">
        <v>5439892</v>
      </c>
      <c r="BD158" s="108">
        <v>5374968</v>
      </c>
      <c r="BE158" s="108">
        <v>48088</v>
      </c>
      <c r="BF158" s="108"/>
    </row>
    <row r="159" spans="1:58" x14ac:dyDescent="0.25">
      <c r="A159" s="133" t="s">
        <v>290</v>
      </c>
      <c r="B159" s="111" t="s">
        <v>289</v>
      </c>
      <c r="C159" s="108">
        <v>4267.2947368421055</v>
      </c>
      <c r="D159" s="108">
        <v>37.164210526315792</v>
      </c>
      <c r="E159" s="108">
        <v>8919.3114999999998</v>
      </c>
      <c r="F159" s="108">
        <v>5.8120000000000003</v>
      </c>
      <c r="G159" s="108">
        <v>0</v>
      </c>
      <c r="H159" s="108">
        <v>0</v>
      </c>
      <c r="I159" s="108">
        <v>0</v>
      </c>
      <c r="J159" s="108">
        <v>0</v>
      </c>
      <c r="K159" s="109">
        <v>0</v>
      </c>
      <c r="L159" s="109">
        <v>9.0909090909090898E-2</v>
      </c>
      <c r="M159" s="109">
        <v>2E-3</v>
      </c>
      <c r="N159" s="109">
        <v>1E-3</v>
      </c>
      <c r="O159" s="108">
        <v>0</v>
      </c>
      <c r="P159" s="108">
        <v>0</v>
      </c>
      <c r="Q159" s="109">
        <v>0.89</v>
      </c>
      <c r="R159" s="109" t="s">
        <v>443</v>
      </c>
      <c r="S159" s="108">
        <v>1861034</v>
      </c>
      <c r="T159" s="108">
        <v>0</v>
      </c>
      <c r="U159" s="108">
        <v>0</v>
      </c>
      <c r="V159" s="109" t="s">
        <v>443</v>
      </c>
      <c r="W159" s="110">
        <v>2.2999999999999998</v>
      </c>
      <c r="X159" s="110" t="s">
        <v>443</v>
      </c>
      <c r="Y159" s="109">
        <v>2.5160000324249299</v>
      </c>
      <c r="Z159" s="108">
        <v>92</v>
      </c>
      <c r="AA159" s="108">
        <v>6.5</v>
      </c>
      <c r="AB159" s="110">
        <v>0.1</v>
      </c>
      <c r="AC159" s="109">
        <v>2733.7626953125</v>
      </c>
      <c r="AD159" s="109">
        <v>9</v>
      </c>
      <c r="AE159" s="110" t="s">
        <v>443</v>
      </c>
      <c r="AF159" s="109">
        <v>5.2753588800871998E-2</v>
      </c>
      <c r="AG159" s="109">
        <v>25.590000152587901</v>
      </c>
      <c r="AH159" s="108">
        <v>0</v>
      </c>
      <c r="AI159" s="108">
        <v>0</v>
      </c>
      <c r="AJ159" s="108">
        <v>0</v>
      </c>
      <c r="AK159" s="108">
        <v>0</v>
      </c>
      <c r="AL159" s="108">
        <v>614</v>
      </c>
      <c r="AM159" s="108">
        <v>0</v>
      </c>
      <c r="AN159" s="108">
        <v>127</v>
      </c>
      <c r="AO159" s="110">
        <v>2.4</v>
      </c>
      <c r="AP159" s="110">
        <v>2.21</v>
      </c>
      <c r="AQ159" s="110">
        <v>9.4</v>
      </c>
      <c r="AR159" s="109">
        <v>4.6500000000000004</v>
      </c>
      <c r="AS159" s="109">
        <v>1.1200000000000001</v>
      </c>
      <c r="AT159" s="108">
        <v>61</v>
      </c>
      <c r="AU159" s="110">
        <v>100</v>
      </c>
      <c r="AV159" s="109">
        <v>99.71</v>
      </c>
      <c r="AW159" s="109">
        <v>73.098701477050795</v>
      </c>
      <c r="AX159" s="109">
        <v>114.56</v>
      </c>
      <c r="AY159" s="108">
        <v>36000</v>
      </c>
      <c r="AZ159" s="110">
        <v>99.107251500000004</v>
      </c>
      <c r="BA159" s="110">
        <v>99.523299899999998</v>
      </c>
      <c r="BB159" s="108">
        <v>34801.62890625</v>
      </c>
      <c r="BC159" s="108">
        <v>2066748</v>
      </c>
      <c r="BD159" s="108">
        <v>1993211</v>
      </c>
      <c r="BE159" s="108">
        <v>20140</v>
      </c>
      <c r="BF159" s="108"/>
    </row>
    <row r="160" spans="1:58" x14ac:dyDescent="0.25">
      <c r="A160" s="133" t="s">
        <v>292</v>
      </c>
      <c r="B160" s="111" t="s">
        <v>291</v>
      </c>
      <c r="C160" s="108">
        <v>710.55789473684206</v>
      </c>
      <c r="D160" s="108">
        <v>448.29684210526318</v>
      </c>
      <c r="E160" s="108" t="s">
        <v>443</v>
      </c>
      <c r="F160" s="108">
        <v>51.87</v>
      </c>
      <c r="G160" s="108">
        <v>3042.3579999999997</v>
      </c>
      <c r="H160" s="108">
        <v>150.95600000000002</v>
      </c>
      <c r="I160" s="108">
        <v>2450.8740000000003</v>
      </c>
      <c r="J160" s="108">
        <v>11</v>
      </c>
      <c r="K160" s="109">
        <v>9.0999999999999998E-2</v>
      </c>
      <c r="L160" s="109">
        <v>0.15151515151515199</v>
      </c>
      <c r="M160" s="109">
        <v>0.16200000000000001</v>
      </c>
      <c r="N160" s="109">
        <v>1.4E-2</v>
      </c>
      <c r="O160" s="108">
        <v>0</v>
      </c>
      <c r="P160" s="108">
        <v>0</v>
      </c>
      <c r="Q160" s="109">
        <v>0.51500000000000001</v>
      </c>
      <c r="R160" s="109" t="s">
        <v>443</v>
      </c>
      <c r="S160" s="108">
        <v>2311045</v>
      </c>
      <c r="T160" s="108">
        <v>163.89</v>
      </c>
      <c r="U160" s="108">
        <v>152.24</v>
      </c>
      <c r="V160" s="109">
        <v>15.74</v>
      </c>
      <c r="W160" s="110">
        <v>25.8</v>
      </c>
      <c r="X160" s="110">
        <v>11.5</v>
      </c>
      <c r="Y160" s="109">
        <v>0.22400000691413899</v>
      </c>
      <c r="Z160" s="108">
        <v>99</v>
      </c>
      <c r="AA160" s="108">
        <v>84</v>
      </c>
      <c r="AB160" s="110" t="s">
        <v>443</v>
      </c>
      <c r="AC160" s="109">
        <v>173.04855346679699</v>
      </c>
      <c r="AD160" s="109">
        <v>114</v>
      </c>
      <c r="AE160" s="110">
        <v>6</v>
      </c>
      <c r="AF160" s="109" t="s">
        <v>443</v>
      </c>
      <c r="AG160" s="109">
        <v>46.099998474121101</v>
      </c>
      <c r="AH160" s="108">
        <v>10982</v>
      </c>
      <c r="AI160" s="108">
        <v>0</v>
      </c>
      <c r="AJ160" s="108">
        <v>0</v>
      </c>
      <c r="AK160" s="108">
        <v>0</v>
      </c>
      <c r="AL160" s="108">
        <v>0</v>
      </c>
      <c r="AM160" s="108">
        <v>0</v>
      </c>
      <c r="AN160" s="108">
        <v>111</v>
      </c>
      <c r="AO160" s="110">
        <v>13.9</v>
      </c>
      <c r="AP160" s="110" t="s">
        <v>443</v>
      </c>
      <c r="AQ160" s="110" t="s">
        <v>443</v>
      </c>
      <c r="AR160" s="109">
        <v>2.35</v>
      </c>
      <c r="AS160" s="109">
        <v>-0.99</v>
      </c>
      <c r="AT160" s="108">
        <v>39</v>
      </c>
      <c r="AU160" s="110">
        <v>47.919143676757798</v>
      </c>
      <c r="AV160" s="109" t="s">
        <v>443</v>
      </c>
      <c r="AW160" s="109">
        <v>10.000465393066399</v>
      </c>
      <c r="AX160" s="109">
        <v>69.89</v>
      </c>
      <c r="AY160" s="108">
        <v>1000</v>
      </c>
      <c r="AZ160" s="110">
        <v>29.785861700000002</v>
      </c>
      <c r="BA160" s="110">
        <v>80.766045800000001</v>
      </c>
      <c r="BB160" s="108">
        <v>2421.783203125</v>
      </c>
      <c r="BC160" s="108">
        <v>611343</v>
      </c>
      <c r="BD160" s="108">
        <v>442728</v>
      </c>
      <c r="BE160" s="108">
        <v>27990</v>
      </c>
      <c r="BF160" s="108"/>
    </row>
    <row r="161" spans="1:58" x14ac:dyDescent="0.25">
      <c r="A161" s="133" t="s">
        <v>294</v>
      </c>
      <c r="B161" s="111" t="s">
        <v>293</v>
      </c>
      <c r="C161" s="108">
        <v>769.96842105263158</v>
      </c>
      <c r="D161" s="108">
        <v>0</v>
      </c>
      <c r="E161" s="108">
        <v>117452.038</v>
      </c>
      <c r="F161" s="108">
        <v>273.74</v>
      </c>
      <c r="G161" s="108">
        <v>0</v>
      </c>
      <c r="H161" s="108">
        <v>0</v>
      </c>
      <c r="I161" s="108">
        <v>505.03700000000009</v>
      </c>
      <c r="J161" s="108">
        <v>529973</v>
      </c>
      <c r="K161" s="109">
        <v>0.30299999999999999</v>
      </c>
      <c r="L161" s="109">
        <v>0.48484848484848497</v>
      </c>
      <c r="M161" s="109">
        <v>0.98899999999999999</v>
      </c>
      <c r="N161" s="109">
        <v>0.97599999999999998</v>
      </c>
      <c r="O161" s="108">
        <v>5</v>
      </c>
      <c r="P161" s="108">
        <v>0</v>
      </c>
      <c r="Q161" s="109" t="s">
        <v>443</v>
      </c>
      <c r="R161" s="109">
        <v>0.49981550000000002</v>
      </c>
      <c r="S161" s="108">
        <v>2770520528</v>
      </c>
      <c r="T161" s="108">
        <v>657.07</v>
      </c>
      <c r="U161" s="108">
        <v>760.99</v>
      </c>
      <c r="V161" s="109">
        <v>20.420000000000002</v>
      </c>
      <c r="W161" s="110">
        <v>132.5</v>
      </c>
      <c r="X161" s="110">
        <v>23</v>
      </c>
      <c r="Y161" s="109">
        <v>3.5000000149011598E-2</v>
      </c>
      <c r="Z161" s="108">
        <v>46</v>
      </c>
      <c r="AA161" s="108">
        <v>270</v>
      </c>
      <c r="AB161" s="110">
        <v>0.4</v>
      </c>
      <c r="AC161" s="109" t="s">
        <v>443</v>
      </c>
      <c r="AD161" s="110">
        <v>732</v>
      </c>
      <c r="AE161" s="110">
        <v>33</v>
      </c>
      <c r="AF161" s="109">
        <v>0.77300000000000002</v>
      </c>
      <c r="AG161" s="109" t="s">
        <v>443</v>
      </c>
      <c r="AH161" s="108">
        <v>14165</v>
      </c>
      <c r="AI161" s="108">
        <v>13126</v>
      </c>
      <c r="AJ161" s="108">
        <v>670000</v>
      </c>
      <c r="AK161" s="108">
        <v>1549830</v>
      </c>
      <c r="AL161" s="108">
        <v>14567</v>
      </c>
      <c r="AM161" s="108">
        <v>41479</v>
      </c>
      <c r="AN161" s="108">
        <v>88</v>
      </c>
      <c r="AO161" s="110">
        <v>28.8</v>
      </c>
      <c r="AP161" s="110" t="s">
        <v>443</v>
      </c>
      <c r="AQ161" s="110" t="s">
        <v>443</v>
      </c>
      <c r="AR161" s="109" t="s">
        <v>443</v>
      </c>
      <c r="AS161" s="109">
        <v>-2.1800000000000002</v>
      </c>
      <c r="AT161" s="108">
        <v>9</v>
      </c>
      <c r="AU161" s="110">
        <v>29.890317916870099</v>
      </c>
      <c r="AV161" s="109" t="s">
        <v>443</v>
      </c>
      <c r="AW161" s="109">
        <v>1.7599999904632599</v>
      </c>
      <c r="AX161" s="109">
        <v>58.12</v>
      </c>
      <c r="AY161" s="108">
        <v>190000</v>
      </c>
      <c r="AZ161" s="110">
        <v>23.6</v>
      </c>
      <c r="BA161" s="110">
        <v>31.7</v>
      </c>
      <c r="BB161" s="108">
        <v>400</v>
      </c>
      <c r="BC161" s="108">
        <v>14742523</v>
      </c>
      <c r="BD161" s="108">
        <v>10768657</v>
      </c>
      <c r="BE161" s="108">
        <v>627340</v>
      </c>
      <c r="BF161" s="108"/>
    </row>
    <row r="162" spans="1:58" x14ac:dyDescent="0.25">
      <c r="A162" s="133" t="s">
        <v>296</v>
      </c>
      <c r="B162" s="111" t="s">
        <v>295</v>
      </c>
      <c r="C162" s="108">
        <v>48.578947368421055</v>
      </c>
      <c r="D162" s="108">
        <v>0</v>
      </c>
      <c r="E162" s="108">
        <v>94026.545500000007</v>
      </c>
      <c r="F162" s="108">
        <v>15.678000000000001</v>
      </c>
      <c r="G162" s="108">
        <v>1393.2055</v>
      </c>
      <c r="H162" s="108">
        <v>0</v>
      </c>
      <c r="I162" s="108">
        <v>0</v>
      </c>
      <c r="J162" s="108">
        <v>611212</v>
      </c>
      <c r="K162" s="109">
        <v>0.182</v>
      </c>
      <c r="L162" s="109">
        <v>0.30303030303030298</v>
      </c>
      <c r="M162" s="109">
        <v>0.68100000000000005</v>
      </c>
      <c r="N162" s="109">
        <v>0.35699999999999998</v>
      </c>
      <c r="O162" s="108">
        <v>0</v>
      </c>
      <c r="P162" s="108">
        <v>0</v>
      </c>
      <c r="Q162" s="109">
        <v>0.66600000000000004</v>
      </c>
      <c r="R162" s="109">
        <v>4.0808499999999998E-2</v>
      </c>
      <c r="S162" s="108">
        <v>7946122</v>
      </c>
      <c r="T162" s="108">
        <v>954.54</v>
      </c>
      <c r="U162" s="108">
        <v>973.01</v>
      </c>
      <c r="V162" s="109">
        <v>0.41</v>
      </c>
      <c r="W162" s="110">
        <v>43.3</v>
      </c>
      <c r="X162" s="110">
        <v>5.9000000953674299</v>
      </c>
      <c r="Y162" s="109">
        <v>0.81800001859664895</v>
      </c>
      <c r="Z162" s="108">
        <v>75</v>
      </c>
      <c r="AA162" s="108">
        <v>781</v>
      </c>
      <c r="AB162" s="110">
        <v>18.899999999999999</v>
      </c>
      <c r="AC162" s="109">
        <v>1086.40942382813</v>
      </c>
      <c r="AD162" s="109">
        <v>138</v>
      </c>
      <c r="AE162" s="110">
        <v>2</v>
      </c>
      <c r="AF162" s="109">
        <v>0.39396464871531001</v>
      </c>
      <c r="AG162" s="109">
        <v>63.380001068115199</v>
      </c>
      <c r="AH162" s="108">
        <v>7520</v>
      </c>
      <c r="AI162" s="108">
        <v>13136</v>
      </c>
      <c r="AJ162" s="108">
        <v>0</v>
      </c>
      <c r="AK162" s="108">
        <v>0</v>
      </c>
      <c r="AL162" s="108">
        <v>121138</v>
      </c>
      <c r="AM162" s="108">
        <v>0</v>
      </c>
      <c r="AN162" s="108">
        <v>123</v>
      </c>
      <c r="AO162" s="110">
        <v>4.5999999999999996</v>
      </c>
      <c r="AP162" s="110">
        <v>3.04</v>
      </c>
      <c r="AQ162" s="110">
        <v>6.2</v>
      </c>
      <c r="AR162" s="109">
        <v>3.45</v>
      </c>
      <c r="AS162" s="109">
        <v>0.27</v>
      </c>
      <c r="AT162" s="108">
        <v>43</v>
      </c>
      <c r="AU162" s="110">
        <v>84.199996948242202</v>
      </c>
      <c r="AV162" s="109">
        <v>94.6</v>
      </c>
      <c r="AW162" s="109">
        <v>51.919116973877003</v>
      </c>
      <c r="AX162" s="109">
        <v>142.38</v>
      </c>
      <c r="AY162" s="108">
        <v>300000</v>
      </c>
      <c r="AZ162" s="110">
        <v>66.387141600000007</v>
      </c>
      <c r="BA162" s="110">
        <v>93.188374999999994</v>
      </c>
      <c r="BB162" s="108">
        <v>13497.98828125</v>
      </c>
      <c r="BC162" s="108">
        <v>56717156</v>
      </c>
      <c r="BD162" s="108">
        <v>54042693</v>
      </c>
      <c r="BE162" s="108">
        <v>1213090</v>
      </c>
      <c r="BF162" s="108"/>
    </row>
    <row r="163" spans="1:58" x14ac:dyDescent="0.25">
      <c r="A163" s="133" t="s">
        <v>299</v>
      </c>
      <c r="B163" s="111" t="s">
        <v>298</v>
      </c>
      <c r="C163" s="108">
        <v>5648.6673684210527</v>
      </c>
      <c r="D163" s="108">
        <v>0</v>
      </c>
      <c r="E163" s="108">
        <v>118139.95850000001</v>
      </c>
      <c r="F163" s="108">
        <v>0</v>
      </c>
      <c r="G163" s="108">
        <v>0</v>
      </c>
      <c r="H163" s="108">
        <v>0</v>
      </c>
      <c r="I163" s="108">
        <v>0</v>
      </c>
      <c r="J163" s="108">
        <v>239393</v>
      </c>
      <c r="K163" s="109">
        <v>6.0999999999999999E-2</v>
      </c>
      <c r="L163" s="109">
        <v>6.0606060606060601E-2</v>
      </c>
      <c r="M163" s="109">
        <v>0.996</v>
      </c>
      <c r="N163" s="109">
        <v>0.99399999999999999</v>
      </c>
      <c r="O163" s="108">
        <v>5</v>
      </c>
      <c r="P163" s="108">
        <v>5</v>
      </c>
      <c r="Q163" s="109">
        <v>0.41799999999999998</v>
      </c>
      <c r="R163" s="109">
        <v>0.55126640000000005</v>
      </c>
      <c r="S163" s="108">
        <v>3773824811</v>
      </c>
      <c r="T163" s="108">
        <v>1379.91</v>
      </c>
      <c r="U163" s="108">
        <v>1268.3800000000001</v>
      </c>
      <c r="V163" s="109" t="s">
        <v>443</v>
      </c>
      <c r="W163" s="110">
        <v>90.7</v>
      </c>
      <c r="X163" s="110">
        <v>27.600000381469702</v>
      </c>
      <c r="Y163" s="109" t="s">
        <v>443</v>
      </c>
      <c r="Z163" s="108">
        <v>20</v>
      </c>
      <c r="AA163" s="108">
        <v>146</v>
      </c>
      <c r="AB163" s="110">
        <v>2.7</v>
      </c>
      <c r="AC163" s="109">
        <v>71.165435791015597</v>
      </c>
      <c r="AD163" s="109">
        <v>789</v>
      </c>
      <c r="AE163" s="110">
        <v>55</v>
      </c>
      <c r="AF163" s="109" t="s">
        <v>443</v>
      </c>
      <c r="AG163" s="109" t="s">
        <v>443</v>
      </c>
      <c r="AH163" s="108">
        <v>3625826</v>
      </c>
      <c r="AI163" s="108">
        <v>0</v>
      </c>
      <c r="AJ163" s="108">
        <v>0</v>
      </c>
      <c r="AK163" s="108">
        <v>1840000</v>
      </c>
      <c r="AL163" s="108">
        <v>304510</v>
      </c>
      <c r="AM163" s="108">
        <v>2072</v>
      </c>
      <c r="AN163" s="108">
        <v>92</v>
      </c>
      <c r="AO163" s="110">
        <v>32</v>
      </c>
      <c r="AP163" s="110" t="s">
        <v>443</v>
      </c>
      <c r="AQ163" s="110" t="s">
        <v>443</v>
      </c>
      <c r="AR163" s="109" t="s">
        <v>443</v>
      </c>
      <c r="AS163" s="109">
        <v>-2.2599999999999998</v>
      </c>
      <c r="AT163" s="108">
        <v>12</v>
      </c>
      <c r="AU163" s="110">
        <v>8.9476280212402308</v>
      </c>
      <c r="AV163" s="109">
        <v>31.98</v>
      </c>
      <c r="AW163" s="109">
        <v>17.929786682128899</v>
      </c>
      <c r="AX163" s="109">
        <v>21.55</v>
      </c>
      <c r="AY163" s="108">
        <v>39000</v>
      </c>
      <c r="AZ163" s="110">
        <v>6.7218929000000003</v>
      </c>
      <c r="BA163" s="110">
        <v>58.726221899999999</v>
      </c>
      <c r="BB163" s="108">
        <v>1925.20324707031</v>
      </c>
      <c r="BC163" s="108">
        <v>12575714</v>
      </c>
      <c r="BD163" s="108">
        <v>11870841</v>
      </c>
      <c r="BE163" s="108">
        <v>644329</v>
      </c>
      <c r="BF163" s="108"/>
    </row>
    <row r="164" spans="1:58" x14ac:dyDescent="0.25">
      <c r="A164" s="133" t="s">
        <v>301</v>
      </c>
      <c r="B164" s="111" t="s">
        <v>300</v>
      </c>
      <c r="C164" s="108">
        <v>32438.799999999999</v>
      </c>
      <c r="D164" s="108">
        <v>0</v>
      </c>
      <c r="E164" s="108">
        <v>118408.2055</v>
      </c>
      <c r="F164" s="108">
        <v>191.006</v>
      </c>
      <c r="G164" s="108">
        <v>0</v>
      </c>
      <c r="H164" s="108">
        <v>0</v>
      </c>
      <c r="I164" s="108">
        <v>0</v>
      </c>
      <c r="J164" s="108">
        <v>181818</v>
      </c>
      <c r="K164" s="109">
        <v>6.0999999999999999E-2</v>
      </c>
      <c r="L164" s="109">
        <v>0.12121212121212099</v>
      </c>
      <c r="M164" s="109">
        <v>4.2000000000000003E-2</v>
      </c>
      <c r="N164" s="109">
        <v>8.1000000000000003E-2</v>
      </c>
      <c r="O164" s="108">
        <v>0</v>
      </c>
      <c r="P164" s="108">
        <v>0</v>
      </c>
      <c r="Q164" s="109">
        <v>0.88400000000000001</v>
      </c>
      <c r="R164" s="109" t="s">
        <v>443</v>
      </c>
      <c r="S164" s="108">
        <v>0</v>
      </c>
      <c r="T164" s="108">
        <v>0</v>
      </c>
      <c r="U164" s="108">
        <v>0</v>
      </c>
      <c r="V164" s="109" t="s">
        <v>443</v>
      </c>
      <c r="W164" s="110">
        <v>3.3</v>
      </c>
      <c r="X164" s="110" t="s">
        <v>443</v>
      </c>
      <c r="Y164" s="109">
        <v>4.9489998817443803</v>
      </c>
      <c r="Z164" s="108">
        <v>97</v>
      </c>
      <c r="AA164" s="108">
        <v>10</v>
      </c>
      <c r="AB164" s="110">
        <v>0.4</v>
      </c>
      <c r="AC164" s="109">
        <v>3182.5439453125</v>
      </c>
      <c r="AD164" s="109">
        <v>5</v>
      </c>
      <c r="AE164" s="110" t="s">
        <v>443</v>
      </c>
      <c r="AF164" s="109">
        <v>8.0539691139538502E-2</v>
      </c>
      <c r="AG164" s="109">
        <v>35.889999389648402</v>
      </c>
      <c r="AH164" s="108">
        <v>150</v>
      </c>
      <c r="AI164" s="108">
        <v>1500</v>
      </c>
      <c r="AJ164" s="108">
        <v>0</v>
      </c>
      <c r="AK164" s="108">
        <v>0</v>
      </c>
      <c r="AL164" s="108">
        <v>17561</v>
      </c>
      <c r="AM164" s="108">
        <v>0</v>
      </c>
      <c r="AN164" s="108">
        <v>126</v>
      </c>
      <c r="AO164" s="110">
        <v>2.4</v>
      </c>
      <c r="AP164" s="110">
        <v>2.0099999999999998</v>
      </c>
      <c r="AQ164" s="110">
        <v>8.4</v>
      </c>
      <c r="AR164" s="109">
        <v>4.1333333333333337</v>
      </c>
      <c r="AS164" s="109">
        <v>1.1200000000000001</v>
      </c>
      <c r="AT164" s="108">
        <v>57</v>
      </c>
      <c r="AU164" s="110">
        <v>100</v>
      </c>
      <c r="AV164" s="109">
        <v>98.25</v>
      </c>
      <c r="AW164" s="109">
        <v>78.689598083496094</v>
      </c>
      <c r="AX164" s="109">
        <v>109.74</v>
      </c>
      <c r="AY164" s="108">
        <v>720000</v>
      </c>
      <c r="AZ164" s="110">
        <v>99.851052100000004</v>
      </c>
      <c r="BA164" s="110">
        <v>100</v>
      </c>
      <c r="BB164" s="108">
        <v>38090.94140625</v>
      </c>
      <c r="BC164" s="108">
        <v>46572028</v>
      </c>
      <c r="BD164" s="108">
        <v>45762112</v>
      </c>
      <c r="BE164" s="108">
        <v>498800</v>
      </c>
      <c r="BF164" s="108"/>
    </row>
    <row r="165" spans="1:58" x14ac:dyDescent="0.25">
      <c r="A165" s="133" t="s">
        <v>303</v>
      </c>
      <c r="B165" s="111" t="s">
        <v>302</v>
      </c>
      <c r="C165" s="108">
        <v>0</v>
      </c>
      <c r="D165" s="108">
        <v>0</v>
      </c>
      <c r="E165" s="108">
        <v>117807.747</v>
      </c>
      <c r="F165" s="108">
        <v>644.41999999999996</v>
      </c>
      <c r="G165" s="108">
        <v>38089.501499999998</v>
      </c>
      <c r="H165" s="108">
        <v>0</v>
      </c>
      <c r="I165" s="108">
        <v>27459.300999999999</v>
      </c>
      <c r="J165" s="108">
        <v>249878</v>
      </c>
      <c r="K165" s="109">
        <v>0.182</v>
      </c>
      <c r="L165" s="109">
        <v>0</v>
      </c>
      <c r="M165" s="109">
        <v>9.9000000000000005E-2</v>
      </c>
      <c r="N165" s="109">
        <v>2.3E-2</v>
      </c>
      <c r="O165" s="108">
        <v>0</v>
      </c>
      <c r="P165" s="108">
        <v>0</v>
      </c>
      <c r="Q165" s="109">
        <v>0.76600000000000001</v>
      </c>
      <c r="R165" s="109" t="s">
        <v>443</v>
      </c>
      <c r="S165" s="108">
        <v>27045027</v>
      </c>
      <c r="T165" s="108">
        <v>147.53</v>
      </c>
      <c r="U165" s="108">
        <v>83.37</v>
      </c>
      <c r="V165" s="109">
        <v>0.46</v>
      </c>
      <c r="W165" s="110">
        <v>9.4</v>
      </c>
      <c r="X165" s="110">
        <v>20.5</v>
      </c>
      <c r="Y165" s="109">
        <v>0.68000000715255704</v>
      </c>
      <c r="Z165" s="108">
        <v>99</v>
      </c>
      <c r="AA165" s="108">
        <v>65</v>
      </c>
      <c r="AB165" s="110">
        <v>0.1</v>
      </c>
      <c r="AC165" s="109">
        <v>353.129150390625</v>
      </c>
      <c r="AD165" s="109">
        <v>30</v>
      </c>
      <c r="AE165" s="110">
        <v>0</v>
      </c>
      <c r="AF165" s="109">
        <v>0.385730517581724</v>
      </c>
      <c r="AG165" s="109">
        <v>39.799999237060497</v>
      </c>
      <c r="AH165" s="108">
        <v>941602</v>
      </c>
      <c r="AI165" s="108">
        <v>1208921</v>
      </c>
      <c r="AJ165" s="108">
        <v>0</v>
      </c>
      <c r="AK165" s="108">
        <v>41938</v>
      </c>
      <c r="AL165" s="108">
        <v>822</v>
      </c>
      <c r="AM165" s="108">
        <v>1586</v>
      </c>
      <c r="AN165" s="108">
        <v>113</v>
      </c>
      <c r="AO165" s="110">
        <v>22.1</v>
      </c>
      <c r="AP165" s="110">
        <v>6.88</v>
      </c>
      <c r="AQ165" s="110">
        <v>8.3000000000000007</v>
      </c>
      <c r="AR165" s="109">
        <v>3.55</v>
      </c>
      <c r="AS165" s="109">
        <v>-0.21</v>
      </c>
      <c r="AT165" s="108">
        <v>38</v>
      </c>
      <c r="AU165" s="110">
        <v>95.588233947753906</v>
      </c>
      <c r="AV165" s="109">
        <v>92.61</v>
      </c>
      <c r="AW165" s="109">
        <v>29.9887371063232</v>
      </c>
      <c r="AX165" s="109">
        <v>118.49</v>
      </c>
      <c r="AY165" s="108">
        <v>26000</v>
      </c>
      <c r="AZ165" s="110">
        <v>95.113068100000007</v>
      </c>
      <c r="BA165" s="110">
        <v>95.609189599999993</v>
      </c>
      <c r="BB165" s="108">
        <v>12810.951171875</v>
      </c>
      <c r="BC165" s="108">
        <v>21444000</v>
      </c>
      <c r="BD165" s="108">
        <v>20582939</v>
      </c>
      <c r="BE165" s="108">
        <v>62710</v>
      </c>
      <c r="BF165" s="108"/>
    </row>
    <row r="166" spans="1:58" x14ac:dyDescent="0.25">
      <c r="A166" s="133" t="s">
        <v>305</v>
      </c>
      <c r="B166" s="111" t="s">
        <v>304</v>
      </c>
      <c r="C166" s="108">
        <v>0</v>
      </c>
      <c r="D166" s="108">
        <v>0</v>
      </c>
      <c r="E166" s="108">
        <v>384799.3980000001</v>
      </c>
      <c r="F166" s="108">
        <v>0</v>
      </c>
      <c r="G166" s="108">
        <v>0</v>
      </c>
      <c r="H166" s="108">
        <v>0</v>
      </c>
      <c r="I166" s="108">
        <v>0</v>
      </c>
      <c r="J166" s="108">
        <v>570000</v>
      </c>
      <c r="K166" s="109">
        <v>0.21199999999999999</v>
      </c>
      <c r="L166" s="109">
        <v>0.18181818181818199</v>
      </c>
      <c r="M166" s="109">
        <v>0.98899999999999999</v>
      </c>
      <c r="N166" s="109">
        <v>0.98299999999999998</v>
      </c>
      <c r="O166" s="108">
        <v>0</v>
      </c>
      <c r="P166" s="108">
        <v>5</v>
      </c>
      <c r="Q166" s="109">
        <v>0.49</v>
      </c>
      <c r="R166" s="109">
        <v>0.28958929999999999</v>
      </c>
      <c r="S166" s="108">
        <v>1582624862</v>
      </c>
      <c r="T166" s="108">
        <v>522.33000000000004</v>
      </c>
      <c r="U166" s="108">
        <v>497.8</v>
      </c>
      <c r="V166" s="109">
        <v>0.94</v>
      </c>
      <c r="W166" s="110">
        <v>65.099999999999994</v>
      </c>
      <c r="X166" s="110">
        <v>33</v>
      </c>
      <c r="Y166" s="109">
        <v>0.28000000119209301</v>
      </c>
      <c r="Z166" s="108">
        <v>86</v>
      </c>
      <c r="AA166" s="108">
        <v>82</v>
      </c>
      <c r="AB166" s="110">
        <v>0.2</v>
      </c>
      <c r="AC166" s="109">
        <v>277.00088500976602</v>
      </c>
      <c r="AD166" s="109">
        <v>311</v>
      </c>
      <c r="AE166" s="110">
        <v>16</v>
      </c>
      <c r="AF166" s="109">
        <v>0.57483889048900905</v>
      </c>
      <c r="AG166" s="109">
        <v>35.389999389648402</v>
      </c>
      <c r="AH166" s="108">
        <v>200672</v>
      </c>
      <c r="AI166" s="108">
        <v>86409</v>
      </c>
      <c r="AJ166" s="108">
        <v>0</v>
      </c>
      <c r="AK166" s="108">
        <v>2071956</v>
      </c>
      <c r="AL166" s="108">
        <v>902522</v>
      </c>
      <c r="AM166" s="108">
        <v>11674</v>
      </c>
      <c r="AN166" s="108">
        <v>105</v>
      </c>
      <c r="AO166" s="110">
        <v>25.6</v>
      </c>
      <c r="AP166" s="110" t="s">
        <v>443</v>
      </c>
      <c r="AQ166" s="110" t="s">
        <v>443</v>
      </c>
      <c r="AR166" s="109">
        <v>3.0533333333333332</v>
      </c>
      <c r="AS166" s="109">
        <v>-1.41</v>
      </c>
      <c r="AT166" s="108">
        <v>16</v>
      </c>
      <c r="AU166" s="110">
        <v>38.5284423828125</v>
      </c>
      <c r="AV166" s="109">
        <v>58.6</v>
      </c>
      <c r="AW166" s="109">
        <v>26.6149291992188</v>
      </c>
      <c r="AX166" s="109">
        <v>68.63</v>
      </c>
      <c r="AY166" s="108">
        <v>50000</v>
      </c>
      <c r="AZ166" s="110">
        <v>23.5</v>
      </c>
      <c r="BA166" s="110">
        <v>55.5</v>
      </c>
      <c r="BB166" s="108">
        <v>4903.57568359375</v>
      </c>
      <c r="BC166" s="108">
        <v>40533328</v>
      </c>
      <c r="BD166" s="108">
        <v>40174306</v>
      </c>
      <c r="BE166" s="108">
        <v>2376000</v>
      </c>
      <c r="BF166" s="108"/>
    </row>
    <row r="167" spans="1:58" x14ac:dyDescent="0.25">
      <c r="A167" s="133" t="s">
        <v>307</v>
      </c>
      <c r="B167" s="111" t="s">
        <v>306</v>
      </c>
      <c r="C167" s="108">
        <v>0</v>
      </c>
      <c r="D167" s="108">
        <v>0</v>
      </c>
      <c r="E167" s="108">
        <v>14977.762499999997</v>
      </c>
      <c r="F167" s="108">
        <v>0.14199999999999999</v>
      </c>
      <c r="G167" s="108">
        <v>0</v>
      </c>
      <c r="H167" s="108">
        <v>0</v>
      </c>
      <c r="I167" s="108">
        <v>0</v>
      </c>
      <c r="J167" s="108">
        <v>0</v>
      </c>
      <c r="K167" s="109">
        <v>0</v>
      </c>
      <c r="L167" s="109">
        <v>9.0909090909090898E-2</v>
      </c>
      <c r="M167" s="109">
        <v>1.2E-2</v>
      </c>
      <c r="N167" s="109">
        <v>1E-3</v>
      </c>
      <c r="O167" s="108">
        <v>0</v>
      </c>
      <c r="P167" s="108">
        <v>0</v>
      </c>
      <c r="Q167" s="109">
        <v>0.72499999999999998</v>
      </c>
      <c r="R167" s="109">
        <v>3.2677499999999998E-2</v>
      </c>
      <c r="S167" s="108">
        <v>0</v>
      </c>
      <c r="T167" s="108">
        <v>9.35</v>
      </c>
      <c r="U167" s="108">
        <v>6.83</v>
      </c>
      <c r="V167" s="109">
        <v>0.52</v>
      </c>
      <c r="W167" s="110">
        <v>20</v>
      </c>
      <c r="X167" s="110">
        <v>5.8000001907348597</v>
      </c>
      <c r="Y167" s="109">
        <v>1.03</v>
      </c>
      <c r="Z167" s="108">
        <v>97</v>
      </c>
      <c r="AA167" s="108">
        <v>26</v>
      </c>
      <c r="AB167" s="110">
        <v>1.4</v>
      </c>
      <c r="AC167" s="109">
        <v>1016.90887451172</v>
      </c>
      <c r="AD167" s="109">
        <v>155</v>
      </c>
      <c r="AE167" s="110">
        <v>1</v>
      </c>
      <c r="AF167" s="109">
        <v>0.44762957820494198</v>
      </c>
      <c r="AG167" s="109" t="s">
        <v>443</v>
      </c>
      <c r="AH167" s="108">
        <v>0</v>
      </c>
      <c r="AI167" s="108">
        <v>0</v>
      </c>
      <c r="AJ167" s="108">
        <v>0</v>
      </c>
      <c r="AK167" s="108">
        <v>0</v>
      </c>
      <c r="AL167" s="108">
        <v>37</v>
      </c>
      <c r="AM167" s="108">
        <v>0</v>
      </c>
      <c r="AN167" s="108">
        <v>117</v>
      </c>
      <c r="AO167" s="110">
        <v>7.9</v>
      </c>
      <c r="AP167" s="110">
        <v>6.23</v>
      </c>
      <c r="AQ167" s="110">
        <v>9.6999999999999993</v>
      </c>
      <c r="AR167" s="109" t="s">
        <v>443</v>
      </c>
      <c r="AS167" s="109">
        <v>-0.34</v>
      </c>
      <c r="AT167" s="108">
        <v>41</v>
      </c>
      <c r="AU167" s="110">
        <v>87.176315307617202</v>
      </c>
      <c r="AV167" s="109">
        <v>95.54</v>
      </c>
      <c r="AW167" s="109">
        <v>42.763828277587898</v>
      </c>
      <c r="AX167" s="109">
        <v>145.94</v>
      </c>
      <c r="AY167" s="108">
        <v>6800</v>
      </c>
      <c r="AZ167" s="110">
        <v>79.219299300000003</v>
      </c>
      <c r="BA167" s="110">
        <v>94.794295300000002</v>
      </c>
      <c r="BB167" s="108">
        <v>15114.2958984375</v>
      </c>
      <c r="BC167" s="108">
        <v>563402</v>
      </c>
      <c r="BD167" s="108">
        <v>536348</v>
      </c>
      <c r="BE167" s="108">
        <v>156000</v>
      </c>
      <c r="BF167" s="108"/>
    </row>
    <row r="168" spans="1:58" x14ac:dyDescent="0.25">
      <c r="A168" s="133" t="s">
        <v>309</v>
      </c>
      <c r="B168" s="111" t="s">
        <v>308</v>
      </c>
      <c r="C168" s="108">
        <v>0</v>
      </c>
      <c r="D168" s="108">
        <v>0</v>
      </c>
      <c r="E168" s="108">
        <v>7092.7834999999995</v>
      </c>
      <c r="F168" s="108">
        <v>0</v>
      </c>
      <c r="G168" s="108">
        <v>161.12649999999999</v>
      </c>
      <c r="H168" s="108">
        <v>0</v>
      </c>
      <c r="I168" s="108">
        <v>0</v>
      </c>
      <c r="J168" s="108">
        <v>64303</v>
      </c>
      <c r="K168" s="109">
        <v>0.152</v>
      </c>
      <c r="L168" s="109">
        <v>9.0909090909090898E-2</v>
      </c>
      <c r="M168" s="109">
        <v>3.2000000000000001E-2</v>
      </c>
      <c r="N168" s="109">
        <v>6.0000000000000001E-3</v>
      </c>
      <c r="O168" s="108">
        <v>0</v>
      </c>
      <c r="P168" s="108">
        <v>0</v>
      </c>
      <c r="Q168" s="109">
        <v>0.54100000000000004</v>
      </c>
      <c r="R168" s="109">
        <v>0.1127676</v>
      </c>
      <c r="S168" s="108">
        <v>29214988</v>
      </c>
      <c r="T168" s="108">
        <v>39.04</v>
      </c>
      <c r="U168" s="108">
        <v>59.25</v>
      </c>
      <c r="V168" s="109">
        <v>3.97</v>
      </c>
      <c r="W168" s="110">
        <v>70.400000000000006</v>
      </c>
      <c r="X168" s="110">
        <v>5.8000001907348597</v>
      </c>
      <c r="Y168" s="109">
        <v>0.17000000178813901</v>
      </c>
      <c r="Z168" s="108">
        <v>89</v>
      </c>
      <c r="AA168" s="108">
        <v>398</v>
      </c>
      <c r="AB168" s="110">
        <v>27.2</v>
      </c>
      <c r="AC168" s="109" t="s">
        <v>443</v>
      </c>
      <c r="AD168" s="109">
        <v>389</v>
      </c>
      <c r="AE168" s="110">
        <v>1</v>
      </c>
      <c r="AF168" s="109">
        <v>0.56580794842361204</v>
      </c>
      <c r="AG168" s="109">
        <v>51.450000762939503</v>
      </c>
      <c r="AH168" s="108">
        <v>492000</v>
      </c>
      <c r="AI168" s="108">
        <v>0</v>
      </c>
      <c r="AJ168" s="108">
        <v>0</v>
      </c>
      <c r="AK168" s="108">
        <v>0</v>
      </c>
      <c r="AL168" s="108">
        <v>792</v>
      </c>
      <c r="AM168" s="108">
        <v>0</v>
      </c>
      <c r="AN168" s="108">
        <v>104</v>
      </c>
      <c r="AO168" s="110">
        <v>19.600000000000001</v>
      </c>
      <c r="AP168" s="110" t="s">
        <v>443</v>
      </c>
      <c r="AQ168" s="110" t="s">
        <v>443</v>
      </c>
      <c r="AR168" s="109">
        <v>3.2333333333333329</v>
      </c>
      <c r="AS168" s="109">
        <v>-0.56000000000000005</v>
      </c>
      <c r="AT168" s="108">
        <v>39</v>
      </c>
      <c r="AU168" s="110">
        <v>65.790206909179702</v>
      </c>
      <c r="AV168" s="109">
        <v>87.47</v>
      </c>
      <c r="AW168" s="109">
        <v>30.3826999664307</v>
      </c>
      <c r="AX168" s="109">
        <v>76.37</v>
      </c>
      <c r="AY168" s="108">
        <v>7200</v>
      </c>
      <c r="AZ168" s="110">
        <v>57.467450900000003</v>
      </c>
      <c r="BA168" s="110">
        <v>74.1342602</v>
      </c>
      <c r="BB168" s="108">
        <v>8496.26953125</v>
      </c>
      <c r="BC168" s="108">
        <v>1367254</v>
      </c>
      <c r="BD168" s="108">
        <v>1277952</v>
      </c>
      <c r="BE168" s="108">
        <v>17200</v>
      </c>
      <c r="BF168" s="108"/>
    </row>
    <row r="169" spans="1:58" x14ac:dyDescent="0.25">
      <c r="A169" s="133" t="s">
        <v>311</v>
      </c>
      <c r="B169" s="111" t="s">
        <v>310</v>
      </c>
      <c r="C169" s="108">
        <v>0</v>
      </c>
      <c r="D169" s="108">
        <v>0</v>
      </c>
      <c r="E169" s="108">
        <v>11306.486000000001</v>
      </c>
      <c r="F169" s="108">
        <v>0</v>
      </c>
      <c r="G169" s="108">
        <v>0</v>
      </c>
      <c r="H169" s="108">
        <v>0</v>
      </c>
      <c r="I169" s="108">
        <v>0</v>
      </c>
      <c r="J169" s="108">
        <v>0</v>
      </c>
      <c r="K169" s="109">
        <v>0</v>
      </c>
      <c r="L169" s="109">
        <v>9.0909090909090898E-2</v>
      </c>
      <c r="M169" s="109">
        <v>8.9999999999999993E-3</v>
      </c>
      <c r="N169" s="109">
        <v>1.0999999999999999E-2</v>
      </c>
      <c r="O169" s="108">
        <v>0</v>
      </c>
      <c r="P169" s="108">
        <v>0</v>
      </c>
      <c r="Q169" s="109">
        <v>0.91300000000000003</v>
      </c>
      <c r="R169" s="109" t="s">
        <v>443</v>
      </c>
      <c r="S169" s="108">
        <v>0</v>
      </c>
      <c r="T169" s="108">
        <v>0</v>
      </c>
      <c r="U169" s="108">
        <v>0</v>
      </c>
      <c r="V169" s="109" t="s">
        <v>443</v>
      </c>
      <c r="W169" s="110">
        <v>2.9</v>
      </c>
      <c r="X169" s="110" t="s">
        <v>443</v>
      </c>
      <c r="Y169" s="109">
        <v>3.9260001182556201</v>
      </c>
      <c r="Z169" s="108">
        <v>97</v>
      </c>
      <c r="AA169" s="108">
        <v>8.1999999999999993</v>
      </c>
      <c r="AB169" s="110">
        <v>0.2</v>
      </c>
      <c r="AC169" s="109">
        <v>5298.60400390625</v>
      </c>
      <c r="AD169" s="109">
        <v>4</v>
      </c>
      <c r="AE169" s="110" t="s">
        <v>443</v>
      </c>
      <c r="AF169" s="109">
        <v>4.7569767361000999E-2</v>
      </c>
      <c r="AG169" s="109">
        <v>27.319999694824201</v>
      </c>
      <c r="AH169" s="108">
        <v>0</v>
      </c>
      <c r="AI169" s="108">
        <v>0</v>
      </c>
      <c r="AJ169" s="108">
        <v>0</v>
      </c>
      <c r="AK169" s="108">
        <v>0</v>
      </c>
      <c r="AL169" s="108">
        <v>240962</v>
      </c>
      <c r="AM169" s="108">
        <v>0</v>
      </c>
      <c r="AN169" s="108">
        <v>126</v>
      </c>
      <c r="AO169" s="110">
        <v>2.4</v>
      </c>
      <c r="AP169" s="110">
        <v>1.46</v>
      </c>
      <c r="AQ169" s="110">
        <v>6.7</v>
      </c>
      <c r="AR169" s="109">
        <v>3.9833333333333329</v>
      </c>
      <c r="AS169" s="109">
        <v>1.79</v>
      </c>
      <c r="AT169" s="108">
        <v>84</v>
      </c>
      <c r="AU169" s="110">
        <v>100</v>
      </c>
      <c r="AV169" s="109" t="s">
        <v>443</v>
      </c>
      <c r="AW169" s="109">
        <v>90.610198974609403</v>
      </c>
      <c r="AX169" s="109">
        <v>126.67</v>
      </c>
      <c r="AY169" s="108">
        <v>300000</v>
      </c>
      <c r="AZ169" s="110">
        <v>99.306738100000004</v>
      </c>
      <c r="BA169" s="110">
        <v>100</v>
      </c>
      <c r="BB169" s="108">
        <v>50069.65234375</v>
      </c>
      <c r="BC169" s="108">
        <v>10067744</v>
      </c>
      <c r="BD169" s="108">
        <v>9631078</v>
      </c>
      <c r="BE169" s="108">
        <v>410340</v>
      </c>
      <c r="BF169" s="108"/>
    </row>
    <row r="170" spans="1:58" x14ac:dyDescent="0.25">
      <c r="A170" s="133" t="s">
        <v>313</v>
      </c>
      <c r="B170" s="111" t="s">
        <v>312</v>
      </c>
      <c r="C170" s="108">
        <v>6102.88</v>
      </c>
      <c r="D170" s="108">
        <v>0</v>
      </c>
      <c r="E170" s="108">
        <v>26125.339499999998</v>
      </c>
      <c r="F170" s="108">
        <v>0</v>
      </c>
      <c r="G170" s="108">
        <v>0</v>
      </c>
      <c r="H170" s="108">
        <v>0</v>
      </c>
      <c r="I170" s="108">
        <v>0</v>
      </c>
      <c r="J170" s="108">
        <v>0</v>
      </c>
      <c r="K170" s="109">
        <v>0</v>
      </c>
      <c r="L170" s="109">
        <v>3.03030303030303E-2</v>
      </c>
      <c r="M170" s="109">
        <v>2.5999999999999999E-2</v>
      </c>
      <c r="N170" s="109">
        <v>8.9999999999999993E-3</v>
      </c>
      <c r="O170" s="108">
        <v>0</v>
      </c>
      <c r="P170" s="108">
        <v>0</v>
      </c>
      <c r="Q170" s="109">
        <v>0.93899999999999995</v>
      </c>
      <c r="R170" s="109" t="s">
        <v>443</v>
      </c>
      <c r="S170" s="108">
        <v>3576109</v>
      </c>
      <c r="T170" s="108">
        <v>0</v>
      </c>
      <c r="U170" s="108">
        <v>0</v>
      </c>
      <c r="V170" s="109" t="s">
        <v>443</v>
      </c>
      <c r="W170" s="110">
        <v>4.0999999999999996</v>
      </c>
      <c r="X170" s="110" t="s">
        <v>443</v>
      </c>
      <c r="Y170" s="109">
        <v>4.2480001449584996</v>
      </c>
      <c r="Z170" s="108">
        <v>94</v>
      </c>
      <c r="AA170" s="108">
        <v>7.8</v>
      </c>
      <c r="AB170" s="110">
        <v>0.3</v>
      </c>
      <c r="AC170" s="109">
        <v>7582.5712890625</v>
      </c>
      <c r="AD170" s="109">
        <v>5</v>
      </c>
      <c r="AE170" s="110" t="s">
        <v>443</v>
      </c>
      <c r="AF170" s="109">
        <v>4.0251420795531102E-2</v>
      </c>
      <c r="AG170" s="109">
        <v>31.639999389648398</v>
      </c>
      <c r="AH170" s="108">
        <v>0</v>
      </c>
      <c r="AI170" s="108">
        <v>200</v>
      </c>
      <c r="AJ170" s="108">
        <v>16</v>
      </c>
      <c r="AK170" s="108">
        <v>0</v>
      </c>
      <c r="AL170" s="108">
        <v>93056</v>
      </c>
      <c r="AM170" s="108">
        <v>0</v>
      </c>
      <c r="AN170" s="108">
        <v>131</v>
      </c>
      <c r="AO170" s="110">
        <v>2.4</v>
      </c>
      <c r="AP170" s="110">
        <v>1.35</v>
      </c>
      <c r="AQ170" s="110">
        <v>6.6</v>
      </c>
      <c r="AR170" s="109">
        <v>4.6500000000000004</v>
      </c>
      <c r="AS170" s="109">
        <v>2.0299999999999998</v>
      </c>
      <c r="AT170" s="108">
        <v>85</v>
      </c>
      <c r="AU170" s="110">
        <v>100</v>
      </c>
      <c r="AV170" s="109" t="s">
        <v>443</v>
      </c>
      <c r="AW170" s="109">
        <v>87.970001220703097</v>
      </c>
      <c r="AX170" s="109">
        <v>135.62</v>
      </c>
      <c r="AY170" s="108">
        <v>160000</v>
      </c>
      <c r="AZ170" s="110">
        <v>99.876690400000001</v>
      </c>
      <c r="BA170" s="110">
        <v>100</v>
      </c>
      <c r="BB170" s="108">
        <v>65006.5234375</v>
      </c>
      <c r="BC170" s="108">
        <v>8466017</v>
      </c>
      <c r="BD170" s="108">
        <v>8206348</v>
      </c>
      <c r="BE170" s="108">
        <v>40000</v>
      </c>
      <c r="BF170" s="108"/>
    </row>
    <row r="171" spans="1:58" x14ac:dyDescent="0.25">
      <c r="A171" s="133" t="s">
        <v>849</v>
      </c>
      <c r="B171" s="111" t="s">
        <v>314</v>
      </c>
      <c r="C171" s="108">
        <v>31791.919999999998</v>
      </c>
      <c r="D171" s="108">
        <v>57.149473684210527</v>
      </c>
      <c r="E171" s="108">
        <v>69829.046500000011</v>
      </c>
      <c r="F171" s="108">
        <v>20.244</v>
      </c>
      <c r="G171" s="108">
        <v>0</v>
      </c>
      <c r="H171" s="108">
        <v>0</v>
      </c>
      <c r="I171" s="108">
        <v>0</v>
      </c>
      <c r="J171" s="108">
        <v>49363</v>
      </c>
      <c r="K171" s="109">
        <v>6.0999999999999999E-2</v>
      </c>
      <c r="L171" s="109">
        <v>0.30303030303030298</v>
      </c>
      <c r="M171" s="109">
        <v>0.98099999999999998</v>
      </c>
      <c r="N171" s="109">
        <v>0.97</v>
      </c>
      <c r="O171" s="108">
        <v>5</v>
      </c>
      <c r="P171" s="108">
        <v>5</v>
      </c>
      <c r="Q171" s="109">
        <v>0.53600000000000003</v>
      </c>
      <c r="R171" s="109">
        <v>2.8263900000000002E-2</v>
      </c>
      <c r="S171" s="108">
        <v>6433653517</v>
      </c>
      <c r="T171" s="108">
        <v>1824.6</v>
      </c>
      <c r="U171" s="108">
        <v>2469.04</v>
      </c>
      <c r="V171" s="109" t="s">
        <v>443</v>
      </c>
      <c r="W171" s="110">
        <v>17.5</v>
      </c>
      <c r="X171" s="110">
        <v>10.1000003814697</v>
      </c>
      <c r="Y171" s="109">
        <v>1.45500004291534</v>
      </c>
      <c r="Z171" s="108">
        <v>62</v>
      </c>
      <c r="AA171" s="108">
        <v>21</v>
      </c>
      <c r="AB171" s="110">
        <v>0.1</v>
      </c>
      <c r="AC171" s="109">
        <v>159.71609497070301</v>
      </c>
      <c r="AD171" s="109">
        <v>68</v>
      </c>
      <c r="AE171" s="110" t="s">
        <v>443</v>
      </c>
      <c r="AF171" s="109">
        <v>0.55368238085643595</v>
      </c>
      <c r="AG171" s="109">
        <v>35.7700004577637</v>
      </c>
      <c r="AH171" s="108">
        <v>0</v>
      </c>
      <c r="AI171" s="108">
        <v>0</v>
      </c>
      <c r="AJ171" s="108">
        <v>0</v>
      </c>
      <c r="AK171" s="108">
        <v>6515250</v>
      </c>
      <c r="AL171" s="108">
        <v>637557</v>
      </c>
      <c r="AM171" s="108">
        <v>77212</v>
      </c>
      <c r="AN171" s="108">
        <v>121</v>
      </c>
      <c r="AO171" s="110">
        <v>27.8</v>
      </c>
      <c r="AP171" s="110" t="s">
        <v>443</v>
      </c>
      <c r="AQ171" s="110" t="s">
        <v>443</v>
      </c>
      <c r="AR171" s="109">
        <v>3.15</v>
      </c>
      <c r="AS171" s="109">
        <v>-1.82</v>
      </c>
      <c r="AT171" s="108">
        <v>14</v>
      </c>
      <c r="AU171" s="110">
        <v>100</v>
      </c>
      <c r="AV171" s="109">
        <v>86.3</v>
      </c>
      <c r="AW171" s="109">
        <v>29.9797973632813</v>
      </c>
      <c r="AX171" s="109">
        <v>54.23</v>
      </c>
      <c r="AY171" s="108">
        <v>65000</v>
      </c>
      <c r="AZ171" s="110">
        <v>95.710095800000005</v>
      </c>
      <c r="BA171" s="110">
        <v>90.146272699999997</v>
      </c>
      <c r="BB171" s="108">
        <v>2900</v>
      </c>
      <c r="BC171" s="108">
        <v>18269868</v>
      </c>
      <c r="BD171" s="108">
        <v>18441248</v>
      </c>
      <c r="BE171" s="108">
        <v>183630</v>
      </c>
      <c r="BF171" s="108"/>
    </row>
    <row r="172" spans="1:58" x14ac:dyDescent="0.25">
      <c r="A172" s="133" t="s">
        <v>317</v>
      </c>
      <c r="B172" s="111" t="s">
        <v>316</v>
      </c>
      <c r="C172" s="108">
        <v>17848.494736842105</v>
      </c>
      <c r="D172" s="108">
        <v>11301.128421052632</v>
      </c>
      <c r="E172" s="108">
        <v>48382.262000000002</v>
      </c>
      <c r="F172" s="108">
        <v>0</v>
      </c>
      <c r="G172" s="108">
        <v>0</v>
      </c>
      <c r="H172" s="108">
        <v>0</v>
      </c>
      <c r="I172" s="108">
        <v>0</v>
      </c>
      <c r="J172" s="108">
        <v>115151</v>
      </c>
      <c r="K172" s="109">
        <v>6.0999999999999999E-2</v>
      </c>
      <c r="L172" s="109">
        <v>0.36363636363636398</v>
      </c>
      <c r="M172" s="109">
        <v>0.73299999999999998</v>
      </c>
      <c r="N172" s="109">
        <v>0.187</v>
      </c>
      <c r="O172" s="108">
        <v>0</v>
      </c>
      <c r="P172" s="108">
        <v>0</v>
      </c>
      <c r="Q172" s="109">
        <v>0.627</v>
      </c>
      <c r="R172" s="109">
        <v>3.06336E-2</v>
      </c>
      <c r="S172" s="108">
        <v>24890826</v>
      </c>
      <c r="T172" s="108">
        <v>136.19</v>
      </c>
      <c r="U172" s="108">
        <v>117.19</v>
      </c>
      <c r="V172" s="109">
        <v>4.09</v>
      </c>
      <c r="W172" s="110">
        <v>43.1</v>
      </c>
      <c r="X172" s="110">
        <v>13.300000190734901</v>
      </c>
      <c r="Y172" s="109">
        <v>1.9179999828338601</v>
      </c>
      <c r="Z172" s="108">
        <v>97</v>
      </c>
      <c r="AA172" s="108">
        <v>85</v>
      </c>
      <c r="AB172" s="110">
        <v>0.3</v>
      </c>
      <c r="AC172" s="109">
        <v>192.69619750976599</v>
      </c>
      <c r="AD172" s="109">
        <v>32</v>
      </c>
      <c r="AE172" s="110">
        <v>0</v>
      </c>
      <c r="AF172" s="109">
        <v>0.322360802448795</v>
      </c>
      <c r="AG172" s="109">
        <v>30.7600002288818</v>
      </c>
      <c r="AH172" s="108">
        <v>12905</v>
      </c>
      <c r="AI172" s="108">
        <v>700</v>
      </c>
      <c r="AJ172" s="108">
        <v>0</v>
      </c>
      <c r="AK172" s="108">
        <v>0</v>
      </c>
      <c r="AL172" s="108">
        <v>2525</v>
      </c>
      <c r="AM172" s="108">
        <v>0</v>
      </c>
      <c r="AN172" s="108">
        <v>97</v>
      </c>
      <c r="AO172" s="110">
        <v>30.1</v>
      </c>
      <c r="AP172" s="110" t="s">
        <v>443</v>
      </c>
      <c r="AQ172" s="110" t="s">
        <v>443</v>
      </c>
      <c r="AR172" s="109">
        <v>3.166666666666667</v>
      </c>
      <c r="AS172" s="109">
        <v>-1.02</v>
      </c>
      <c r="AT172" s="108">
        <v>21</v>
      </c>
      <c r="AU172" s="110">
        <v>100</v>
      </c>
      <c r="AV172" s="109">
        <v>99.78</v>
      </c>
      <c r="AW172" s="109">
        <v>18.9799995422363</v>
      </c>
      <c r="AX172" s="109">
        <v>106.68</v>
      </c>
      <c r="AY172" s="108">
        <v>14000</v>
      </c>
      <c r="AZ172" s="110">
        <v>95.027956900000007</v>
      </c>
      <c r="BA172" s="110">
        <v>73.773295099999999</v>
      </c>
      <c r="BB172" s="108">
        <v>3180.38940429688</v>
      </c>
      <c r="BC172" s="108">
        <v>8921343</v>
      </c>
      <c r="BD172" s="108">
        <v>8451033</v>
      </c>
      <c r="BE172" s="108">
        <v>139960</v>
      </c>
      <c r="BF172" s="108"/>
    </row>
    <row r="173" spans="1:58" x14ac:dyDescent="0.25">
      <c r="A173" s="133" t="s">
        <v>850</v>
      </c>
      <c r="B173" s="111" t="s">
        <v>318</v>
      </c>
      <c r="C173" s="108">
        <v>45131.025263157891</v>
      </c>
      <c r="D173" s="108">
        <v>0</v>
      </c>
      <c r="E173" s="108">
        <v>162087.94399999999</v>
      </c>
      <c r="F173" s="108">
        <v>51.625999999999998</v>
      </c>
      <c r="G173" s="108">
        <v>480.35700000000003</v>
      </c>
      <c r="H173" s="108">
        <v>0</v>
      </c>
      <c r="I173" s="108">
        <v>120.48400000000001</v>
      </c>
      <c r="J173" s="108">
        <v>383757</v>
      </c>
      <c r="K173" s="109">
        <v>0.24199999999999999</v>
      </c>
      <c r="L173" s="109">
        <v>6.0606060606060601E-2</v>
      </c>
      <c r="M173" s="109">
        <v>0.66100000000000003</v>
      </c>
      <c r="N173" s="109">
        <v>0.186</v>
      </c>
      <c r="O173" s="108">
        <v>0</v>
      </c>
      <c r="P173" s="108">
        <v>0</v>
      </c>
      <c r="Q173" s="109">
        <v>0.53100000000000003</v>
      </c>
      <c r="R173" s="109">
        <v>0.33454669999999997</v>
      </c>
      <c r="S173" s="108">
        <v>247064960</v>
      </c>
      <c r="T173" s="108">
        <v>1444.69</v>
      </c>
      <c r="U173" s="108">
        <v>1455.27</v>
      </c>
      <c r="V173" s="109">
        <v>4.97</v>
      </c>
      <c r="W173" s="110">
        <v>56.7</v>
      </c>
      <c r="X173" s="110">
        <v>13.6000003814697</v>
      </c>
      <c r="Y173" s="109">
        <v>3.0999999493360499E-2</v>
      </c>
      <c r="Z173" s="108">
        <v>90</v>
      </c>
      <c r="AA173" s="108">
        <v>287</v>
      </c>
      <c r="AB173" s="110">
        <v>4.7</v>
      </c>
      <c r="AC173" s="109">
        <v>96.496879577636705</v>
      </c>
      <c r="AD173" s="109">
        <v>398</v>
      </c>
      <c r="AE173" s="110">
        <v>50</v>
      </c>
      <c r="AF173" s="109">
        <v>0.54381244694858999</v>
      </c>
      <c r="AG173" s="109">
        <v>37.779998779296903</v>
      </c>
      <c r="AH173" s="108">
        <v>279876</v>
      </c>
      <c r="AI173" s="108">
        <v>0</v>
      </c>
      <c r="AJ173" s="108">
        <v>0</v>
      </c>
      <c r="AK173" s="108">
        <v>0</v>
      </c>
      <c r="AL173" s="108">
        <v>297825</v>
      </c>
      <c r="AM173" s="108">
        <v>1</v>
      </c>
      <c r="AN173" s="108">
        <v>107</v>
      </c>
      <c r="AO173" s="110">
        <v>32.299999999999997</v>
      </c>
      <c r="AP173" s="110">
        <v>11.54</v>
      </c>
      <c r="AQ173" s="110">
        <v>4.8</v>
      </c>
      <c r="AR173" s="109">
        <v>3.583333333333333</v>
      </c>
      <c r="AS173" s="109">
        <v>-0.55000000000000004</v>
      </c>
      <c r="AT173" s="108">
        <v>36</v>
      </c>
      <c r="AU173" s="110">
        <v>32.799999237060497</v>
      </c>
      <c r="AV173" s="109">
        <v>80.36</v>
      </c>
      <c r="AW173" s="109">
        <v>5.3551440238952601</v>
      </c>
      <c r="AX173" s="109">
        <v>74.36</v>
      </c>
      <c r="AY173" s="108">
        <v>72000</v>
      </c>
      <c r="AZ173" s="110">
        <v>15.550382900000001</v>
      </c>
      <c r="BA173" s="110">
        <v>55.556247399999997</v>
      </c>
      <c r="BB173" s="108">
        <v>2945.8779296875</v>
      </c>
      <c r="BC173" s="108">
        <v>57310020</v>
      </c>
      <c r="BD173" s="108">
        <v>52241712</v>
      </c>
      <c r="BE173" s="108">
        <v>885800</v>
      </c>
      <c r="BF173" s="108"/>
    </row>
    <row r="174" spans="1:58" x14ac:dyDescent="0.25">
      <c r="A174" s="133" t="s">
        <v>320</v>
      </c>
      <c r="B174" s="111" t="s">
        <v>319</v>
      </c>
      <c r="C174" s="108">
        <v>17340.437894736842</v>
      </c>
      <c r="D174" s="108">
        <v>0</v>
      </c>
      <c r="E174" s="108">
        <v>753363.89150000003</v>
      </c>
      <c r="F174" s="108">
        <v>271.822</v>
      </c>
      <c r="G174" s="108">
        <v>146985.86700000003</v>
      </c>
      <c r="H174" s="108">
        <v>2756.5545000000002</v>
      </c>
      <c r="I174" s="108">
        <v>28346.964000000004</v>
      </c>
      <c r="J174" s="108">
        <v>908563</v>
      </c>
      <c r="K174" s="109">
        <v>0.33300000000000002</v>
      </c>
      <c r="L174" s="109">
        <v>6.0606060606060601E-2</v>
      </c>
      <c r="M174" s="109">
        <v>0.62</v>
      </c>
      <c r="N174" s="109">
        <v>0.1</v>
      </c>
      <c r="O174" s="108">
        <v>0</v>
      </c>
      <c r="P174" s="108">
        <v>0</v>
      </c>
      <c r="Q174" s="109">
        <v>0.74</v>
      </c>
      <c r="R174" s="109">
        <v>3.9157000000000003E-3</v>
      </c>
      <c r="S174" s="108">
        <v>26725884</v>
      </c>
      <c r="T174" s="108">
        <v>-0.57999999999999996</v>
      </c>
      <c r="U174" s="108">
        <v>169.65</v>
      </c>
      <c r="V174" s="109">
        <v>0.06</v>
      </c>
      <c r="W174" s="110">
        <v>12.2</v>
      </c>
      <c r="X174" s="110">
        <v>6.6999998092651403</v>
      </c>
      <c r="Y174" s="109">
        <v>0.39300000667571999</v>
      </c>
      <c r="Z174" s="108">
        <v>99</v>
      </c>
      <c r="AA174" s="108">
        <v>172</v>
      </c>
      <c r="AB174" s="110">
        <v>1.1000000000000001</v>
      </c>
      <c r="AC174" s="109">
        <v>610.16998291015602</v>
      </c>
      <c r="AD174" s="109">
        <v>20</v>
      </c>
      <c r="AE174" s="110">
        <v>1</v>
      </c>
      <c r="AF174" s="109">
        <v>0.36645414347863497</v>
      </c>
      <c r="AG174" s="109">
        <v>39.259998321533203</v>
      </c>
      <c r="AH174" s="108">
        <v>808843</v>
      </c>
      <c r="AI174" s="108">
        <v>3819058</v>
      </c>
      <c r="AJ174" s="108">
        <v>0</v>
      </c>
      <c r="AK174" s="108">
        <v>40584</v>
      </c>
      <c r="AL174" s="108">
        <v>104615</v>
      </c>
      <c r="AM174" s="108">
        <v>0</v>
      </c>
      <c r="AN174" s="108">
        <v>113</v>
      </c>
      <c r="AO174" s="110">
        <v>9.5</v>
      </c>
      <c r="AP174" s="110">
        <v>4.5199999999999996</v>
      </c>
      <c r="AQ174" s="110">
        <v>2.8</v>
      </c>
      <c r="AR174" s="109">
        <v>3.1166666666666667</v>
      </c>
      <c r="AS174" s="109">
        <v>0.34</v>
      </c>
      <c r="AT174" s="108">
        <v>37</v>
      </c>
      <c r="AU174" s="110">
        <v>100</v>
      </c>
      <c r="AV174" s="109">
        <v>93.98</v>
      </c>
      <c r="AW174" s="109">
        <v>39.316127777099602</v>
      </c>
      <c r="AX174" s="109">
        <v>172.65</v>
      </c>
      <c r="AY174" s="108">
        <v>230000</v>
      </c>
      <c r="AZ174" s="110">
        <v>92.973503600000001</v>
      </c>
      <c r="BA174" s="110">
        <v>97.809613299999995</v>
      </c>
      <c r="BB174" s="108">
        <v>17870.517578125</v>
      </c>
      <c r="BC174" s="108">
        <v>69037512</v>
      </c>
      <c r="BD174" s="108">
        <v>67688374</v>
      </c>
      <c r="BE174" s="108">
        <v>510890</v>
      </c>
      <c r="BF174" s="108"/>
    </row>
    <row r="175" spans="1:58" x14ac:dyDescent="0.25">
      <c r="A175" s="133" t="s">
        <v>1144</v>
      </c>
      <c r="B175" s="111" t="s">
        <v>187</v>
      </c>
      <c r="C175" s="108">
        <v>4144.3515789473686</v>
      </c>
      <c r="D175" s="108">
        <v>91.941052631578941</v>
      </c>
      <c r="E175" s="108">
        <v>10423.136</v>
      </c>
      <c r="F175" s="108">
        <v>0</v>
      </c>
      <c r="G175" s="108">
        <v>0</v>
      </c>
      <c r="H175" s="108">
        <v>0</v>
      </c>
      <c r="I175" s="108">
        <v>0</v>
      </c>
      <c r="J175" s="108">
        <v>303</v>
      </c>
      <c r="K175" s="109">
        <v>0.03</v>
      </c>
      <c r="L175" s="109">
        <v>0.15151515151515199</v>
      </c>
      <c r="M175" s="109">
        <v>0.41799999999999998</v>
      </c>
      <c r="N175" s="109">
        <v>0.19700000000000001</v>
      </c>
      <c r="O175" s="108">
        <v>0</v>
      </c>
      <c r="P175" s="108">
        <v>0</v>
      </c>
      <c r="Q175" s="109">
        <v>0.748</v>
      </c>
      <c r="R175" s="109">
        <v>6.5611000000000003E-3</v>
      </c>
      <c r="S175" s="108">
        <v>46854963</v>
      </c>
      <c r="T175" s="108">
        <v>46.36</v>
      </c>
      <c r="U175" s="108">
        <v>51.89</v>
      </c>
      <c r="V175" s="109">
        <v>1.61</v>
      </c>
      <c r="W175" s="110">
        <v>12.2</v>
      </c>
      <c r="X175" s="110">
        <v>1.29999995231628</v>
      </c>
      <c r="Y175" s="109">
        <v>2.6270000934600799</v>
      </c>
      <c r="Z175" s="108">
        <v>82</v>
      </c>
      <c r="AA175" s="108">
        <v>16</v>
      </c>
      <c r="AB175" s="110">
        <v>0.1</v>
      </c>
      <c r="AC175" s="109">
        <v>857.14514160156295</v>
      </c>
      <c r="AD175" s="109">
        <v>8</v>
      </c>
      <c r="AE175" s="110" t="s">
        <v>443</v>
      </c>
      <c r="AF175" s="109">
        <v>0.16016306883662901</v>
      </c>
      <c r="AG175" s="109">
        <v>44.049999237060497</v>
      </c>
      <c r="AH175" s="108">
        <v>33682</v>
      </c>
      <c r="AI175" s="108">
        <v>2220</v>
      </c>
      <c r="AJ175" s="108">
        <v>0</v>
      </c>
      <c r="AK175" s="108">
        <v>140</v>
      </c>
      <c r="AL175" s="108">
        <v>419</v>
      </c>
      <c r="AM175" s="108">
        <v>0</v>
      </c>
      <c r="AN175" s="108">
        <v>118</v>
      </c>
      <c r="AO175" s="110">
        <v>3.9</v>
      </c>
      <c r="AP175" s="110">
        <v>5.08</v>
      </c>
      <c r="AQ175" s="110">
        <v>7.9</v>
      </c>
      <c r="AR175" s="109">
        <v>3.4833333333333329</v>
      </c>
      <c r="AS175" s="109">
        <v>0.09</v>
      </c>
      <c r="AT175" s="108">
        <v>35</v>
      </c>
      <c r="AU175" s="110">
        <v>100</v>
      </c>
      <c r="AV175" s="109">
        <v>97.84</v>
      </c>
      <c r="AW175" s="109">
        <v>70.380203247070298</v>
      </c>
      <c r="AX175" s="109">
        <v>100.69</v>
      </c>
      <c r="AY175" s="108">
        <v>14000</v>
      </c>
      <c r="AZ175" s="110">
        <v>90.911133899999996</v>
      </c>
      <c r="BA175" s="110">
        <v>99.3986017</v>
      </c>
      <c r="BB175" s="108">
        <v>15231.3330078125</v>
      </c>
      <c r="BC175" s="108">
        <v>2083160</v>
      </c>
      <c r="BD175" s="108">
        <v>2067857</v>
      </c>
      <c r="BE175" s="108">
        <v>25220</v>
      </c>
      <c r="BF175" s="108"/>
    </row>
    <row r="176" spans="1:58" x14ac:dyDescent="0.25">
      <c r="A176" s="133" t="s">
        <v>373</v>
      </c>
      <c r="B176" s="111" t="s">
        <v>91</v>
      </c>
      <c r="C176" s="108">
        <v>2239.5957894736844</v>
      </c>
      <c r="D176" s="108">
        <v>0</v>
      </c>
      <c r="E176" s="108">
        <v>1073.9865</v>
      </c>
      <c r="F176" s="108">
        <v>5.8579999999999997</v>
      </c>
      <c r="G176" s="108">
        <v>7090.3680000000004</v>
      </c>
      <c r="H176" s="108">
        <v>589.87199999999996</v>
      </c>
      <c r="I176" s="108">
        <v>1546.1760000000004</v>
      </c>
      <c r="J176" s="108">
        <v>3636</v>
      </c>
      <c r="K176" s="109">
        <v>6.0999999999999999E-2</v>
      </c>
      <c r="L176" s="109">
        <v>0</v>
      </c>
      <c r="M176" s="109">
        <v>0.187</v>
      </c>
      <c r="N176" s="109">
        <v>8.2000000000000003E-2</v>
      </c>
      <c r="O176" s="108">
        <v>0</v>
      </c>
      <c r="P176" s="108">
        <v>0</v>
      </c>
      <c r="Q176" s="109">
        <v>0.60599999999999998</v>
      </c>
      <c r="R176" s="109">
        <v>0.32215820000000001</v>
      </c>
      <c r="S176" s="108">
        <v>9547991</v>
      </c>
      <c r="T176" s="108">
        <v>148.63999999999999</v>
      </c>
      <c r="U176" s="108">
        <v>165.09</v>
      </c>
      <c r="V176" s="109">
        <v>8.09</v>
      </c>
      <c r="W176" s="110">
        <v>49.7</v>
      </c>
      <c r="X176" s="110">
        <v>45.299999237060497</v>
      </c>
      <c r="Y176" s="109">
        <v>7.2999998927116394E-2</v>
      </c>
      <c r="Z176" s="108">
        <v>78</v>
      </c>
      <c r="AA176" s="108">
        <v>498</v>
      </c>
      <c r="AB176" s="110" t="s">
        <v>443</v>
      </c>
      <c r="AC176" s="109">
        <v>141.27583312988301</v>
      </c>
      <c r="AD176" s="109">
        <v>215</v>
      </c>
      <c r="AE176" s="110">
        <v>16</v>
      </c>
      <c r="AF176" s="109" t="s">
        <v>443</v>
      </c>
      <c r="AG176" s="109">
        <v>31.559999465942401</v>
      </c>
      <c r="AH176" s="108">
        <v>120000</v>
      </c>
      <c r="AI176" s="108">
        <v>0</v>
      </c>
      <c r="AJ176" s="108">
        <v>0</v>
      </c>
      <c r="AK176" s="108">
        <v>0</v>
      </c>
      <c r="AL176" s="108">
        <v>0</v>
      </c>
      <c r="AM176" s="108">
        <v>0</v>
      </c>
      <c r="AN176" s="108">
        <v>102</v>
      </c>
      <c r="AO176" s="110">
        <v>26.9</v>
      </c>
      <c r="AP176" s="110" t="s">
        <v>443</v>
      </c>
      <c r="AQ176" s="110" t="s">
        <v>443</v>
      </c>
      <c r="AR176" s="109">
        <v>2.4833333333333334</v>
      </c>
      <c r="AS176" s="109">
        <v>-1.03</v>
      </c>
      <c r="AT176" s="108">
        <v>38</v>
      </c>
      <c r="AU176" s="110">
        <v>63.394138336181598</v>
      </c>
      <c r="AV176" s="109">
        <v>64.069999999999993</v>
      </c>
      <c r="AW176" s="109">
        <v>13.3999996185303</v>
      </c>
      <c r="AX176" s="109">
        <v>125.01</v>
      </c>
      <c r="AY176" s="108">
        <v>2900</v>
      </c>
      <c r="AZ176" s="110">
        <v>40.633239799999998</v>
      </c>
      <c r="BA176" s="110">
        <v>71.895029100000002</v>
      </c>
      <c r="BB176" s="108">
        <v>7213.01708984375</v>
      </c>
      <c r="BC176" s="108">
        <v>1296311</v>
      </c>
      <c r="BD176" s="108">
        <v>1136449</v>
      </c>
      <c r="BE176" s="108">
        <v>14870</v>
      </c>
      <c r="BF176" s="108"/>
    </row>
    <row r="177" spans="1:58" x14ac:dyDescent="0.25">
      <c r="A177" s="133" t="s">
        <v>322</v>
      </c>
      <c r="B177" s="111" t="s">
        <v>321</v>
      </c>
      <c r="C177" s="108">
        <v>0</v>
      </c>
      <c r="D177" s="108">
        <v>0</v>
      </c>
      <c r="E177" s="108">
        <v>22786.5805</v>
      </c>
      <c r="F177" s="108">
        <v>0</v>
      </c>
      <c r="G177" s="108">
        <v>0</v>
      </c>
      <c r="H177" s="108">
        <v>0</v>
      </c>
      <c r="I177" s="108">
        <v>0</v>
      </c>
      <c r="J177" s="108">
        <v>12121</v>
      </c>
      <c r="K177" s="109">
        <v>0.03</v>
      </c>
      <c r="L177" s="109">
        <v>6.0606060606060601E-2</v>
      </c>
      <c r="M177" s="109">
        <v>0.41599999999999998</v>
      </c>
      <c r="N177" s="109">
        <v>4.9000000000000002E-2</v>
      </c>
      <c r="O177" s="108">
        <v>0</v>
      </c>
      <c r="P177" s="108">
        <v>0</v>
      </c>
      <c r="Q177" s="109">
        <v>0.48699999999999999</v>
      </c>
      <c r="R177" s="109">
        <v>0.24244889999999999</v>
      </c>
      <c r="S177" s="108">
        <v>2773448</v>
      </c>
      <c r="T177" s="108">
        <v>90.09</v>
      </c>
      <c r="U177" s="108">
        <v>59.21</v>
      </c>
      <c r="V177" s="109">
        <v>4.08</v>
      </c>
      <c r="W177" s="110">
        <v>75.7</v>
      </c>
      <c r="X177" s="110">
        <v>16.200000762939499</v>
      </c>
      <c r="Y177" s="109">
        <v>5.2999999374151202E-2</v>
      </c>
      <c r="Z177" s="108">
        <v>87</v>
      </c>
      <c r="AA177" s="108">
        <v>46</v>
      </c>
      <c r="AB177" s="110">
        <v>2.1</v>
      </c>
      <c r="AC177" s="109">
        <v>95.631004333496094</v>
      </c>
      <c r="AD177" s="109">
        <v>368</v>
      </c>
      <c r="AE177" s="110">
        <v>83</v>
      </c>
      <c r="AF177" s="109">
        <v>0.555502695853622</v>
      </c>
      <c r="AG177" s="109">
        <v>46.0200004577637</v>
      </c>
      <c r="AH177" s="108">
        <v>0</v>
      </c>
      <c r="AI177" s="108">
        <v>3612</v>
      </c>
      <c r="AJ177" s="108">
        <v>0</v>
      </c>
      <c r="AK177" s="108">
        <v>0</v>
      </c>
      <c r="AL177" s="108">
        <v>12394</v>
      </c>
      <c r="AM177" s="108">
        <v>3</v>
      </c>
      <c r="AN177" s="108">
        <v>120</v>
      </c>
      <c r="AO177" s="110">
        <v>11.5</v>
      </c>
      <c r="AP177" s="110">
        <v>6.81</v>
      </c>
      <c r="AQ177" s="110">
        <v>15.5</v>
      </c>
      <c r="AR177" s="109">
        <v>1.3166666666666667</v>
      </c>
      <c r="AS177" s="109">
        <v>-1.08</v>
      </c>
      <c r="AT177" s="108">
        <v>32</v>
      </c>
      <c r="AU177" s="110">
        <v>46.928375244140597</v>
      </c>
      <c r="AV177" s="109">
        <v>66.540000000000006</v>
      </c>
      <c r="AW177" s="109">
        <v>7.1199998855590803</v>
      </c>
      <c r="AX177" s="109">
        <v>74.91</v>
      </c>
      <c r="AY177" s="108">
        <v>13000</v>
      </c>
      <c r="AZ177" s="110">
        <v>11.618638799999999</v>
      </c>
      <c r="BA177" s="110">
        <v>63.059168999999997</v>
      </c>
      <c r="BB177" s="108">
        <v>1569.72741699219</v>
      </c>
      <c r="BC177" s="108">
        <v>7797694</v>
      </c>
      <c r="BD177" s="108">
        <v>7255960</v>
      </c>
      <c r="BE177" s="108">
        <v>54390</v>
      </c>
      <c r="BF177" s="108"/>
    </row>
    <row r="178" spans="1:58" x14ac:dyDescent="0.25">
      <c r="A178" s="133" t="s">
        <v>324</v>
      </c>
      <c r="B178" s="111" t="s">
        <v>323</v>
      </c>
      <c r="C178" s="108">
        <v>0</v>
      </c>
      <c r="D178" s="108">
        <v>0</v>
      </c>
      <c r="E178" s="108" t="s">
        <v>443</v>
      </c>
      <c r="F178" s="108">
        <v>6.7560000000000002</v>
      </c>
      <c r="G178" s="108">
        <v>2014.893</v>
      </c>
      <c r="H178" s="108">
        <v>636.28200000000004</v>
      </c>
      <c r="I178" s="108">
        <v>97.488</v>
      </c>
      <c r="J178" s="108">
        <v>0</v>
      </c>
      <c r="K178" s="109">
        <v>0.03</v>
      </c>
      <c r="L178" s="109" t="s">
        <v>443</v>
      </c>
      <c r="M178" s="109">
        <v>8.9999999999999993E-3</v>
      </c>
      <c r="N178" s="109">
        <v>0</v>
      </c>
      <c r="O178" s="108">
        <v>0</v>
      </c>
      <c r="P178" s="108">
        <v>0</v>
      </c>
      <c r="Q178" s="109">
        <v>0.72099999999999997</v>
      </c>
      <c r="R178" s="109" t="s">
        <v>443</v>
      </c>
      <c r="S178" s="108">
        <v>14993051</v>
      </c>
      <c r="T178" s="108">
        <v>45.24</v>
      </c>
      <c r="U178" s="108">
        <v>48.82</v>
      </c>
      <c r="V178" s="109">
        <v>19.73</v>
      </c>
      <c r="W178" s="110">
        <v>16.399999999999999</v>
      </c>
      <c r="X178" s="110">
        <v>1.8999999761581401</v>
      </c>
      <c r="Y178" s="109">
        <v>0.56300002336502097</v>
      </c>
      <c r="Z178" s="108">
        <v>84</v>
      </c>
      <c r="AA178" s="108">
        <v>8.6</v>
      </c>
      <c r="AB178" s="110" t="s">
        <v>443</v>
      </c>
      <c r="AC178" s="109">
        <v>323.76260375976602</v>
      </c>
      <c r="AD178" s="109">
        <v>124</v>
      </c>
      <c r="AE178" s="110" t="s">
        <v>443</v>
      </c>
      <c r="AF178" s="109">
        <v>0.65867399030476304</v>
      </c>
      <c r="AG178" s="109">
        <v>38.099998474121101</v>
      </c>
      <c r="AH178" s="108">
        <v>392</v>
      </c>
      <c r="AI178" s="108">
        <v>0</v>
      </c>
      <c r="AJ178" s="108">
        <v>87000</v>
      </c>
      <c r="AK178" s="108">
        <v>0</v>
      </c>
      <c r="AL178" s="108">
        <v>0</v>
      </c>
      <c r="AM178" s="108">
        <v>0</v>
      </c>
      <c r="AN178" s="108">
        <v>85</v>
      </c>
      <c r="AO178" s="110">
        <v>4.2</v>
      </c>
      <c r="AP178" s="110" t="s">
        <v>443</v>
      </c>
      <c r="AQ178" s="110" t="s">
        <v>443</v>
      </c>
      <c r="AR178" s="109">
        <v>2.666666666666667</v>
      </c>
      <c r="AS178" s="109">
        <v>-0.28999999999999998</v>
      </c>
      <c r="AT178" s="108" t="s">
        <v>443</v>
      </c>
      <c r="AU178" s="110">
        <v>97.019996643066406</v>
      </c>
      <c r="AV178" s="109">
        <v>99.4</v>
      </c>
      <c r="AW178" s="109">
        <v>44.999519348144503</v>
      </c>
      <c r="AX178" s="109">
        <v>74.67</v>
      </c>
      <c r="AY178" s="108">
        <v>720</v>
      </c>
      <c r="AZ178" s="110">
        <v>91.016084000000006</v>
      </c>
      <c r="BA178" s="110">
        <v>99.623985899999994</v>
      </c>
      <c r="BB178" s="108">
        <v>5956.54296875</v>
      </c>
      <c r="BC178" s="108">
        <v>108020</v>
      </c>
      <c r="BD178" s="108">
        <v>105431</v>
      </c>
      <c r="BE178" s="108">
        <v>720</v>
      </c>
      <c r="BF178" s="108"/>
    </row>
    <row r="179" spans="1:58" x14ac:dyDescent="0.25">
      <c r="A179" s="133" t="s">
        <v>326</v>
      </c>
      <c r="B179" s="111" t="s">
        <v>325</v>
      </c>
      <c r="C179" s="108">
        <v>1950.0294736842104</v>
      </c>
      <c r="D179" s="108">
        <v>0</v>
      </c>
      <c r="E179" s="108">
        <v>163.00200000000001</v>
      </c>
      <c r="F179" s="108">
        <v>0</v>
      </c>
      <c r="G179" s="108">
        <v>2991.4539999999997</v>
      </c>
      <c r="H179" s="108">
        <v>0</v>
      </c>
      <c r="I179" s="108">
        <v>2146.1759999999999</v>
      </c>
      <c r="J179" s="108">
        <v>0</v>
      </c>
      <c r="K179" s="109">
        <v>0.03</v>
      </c>
      <c r="L179" s="109">
        <v>0.12121212121212099</v>
      </c>
      <c r="M179" s="109">
        <v>4.3999999999999997E-2</v>
      </c>
      <c r="N179" s="109">
        <v>4.0000000000000001E-3</v>
      </c>
      <c r="O179" s="108">
        <v>0</v>
      </c>
      <c r="P179" s="108">
        <v>0</v>
      </c>
      <c r="Q179" s="109">
        <v>0.78</v>
      </c>
      <c r="R179" s="109">
        <v>6.6499999999999997E-3</v>
      </c>
      <c r="S179" s="108">
        <v>2000000</v>
      </c>
      <c r="T179" s="108">
        <v>0</v>
      </c>
      <c r="U179" s="108">
        <v>0</v>
      </c>
      <c r="V179" s="109" t="s">
        <v>443</v>
      </c>
      <c r="W179" s="110">
        <v>18.5</v>
      </c>
      <c r="X179" s="110" t="s">
        <v>443</v>
      </c>
      <c r="Y179" s="109">
        <v>1.17499995231628</v>
      </c>
      <c r="Z179" s="108">
        <v>86</v>
      </c>
      <c r="AA179" s="108">
        <v>18</v>
      </c>
      <c r="AB179" s="110">
        <v>1.2</v>
      </c>
      <c r="AC179" s="109">
        <v>2204.13793945313</v>
      </c>
      <c r="AD179" s="109">
        <v>63</v>
      </c>
      <c r="AE179" s="110" t="s">
        <v>443</v>
      </c>
      <c r="AF179" s="109">
        <v>0.32413903930652599</v>
      </c>
      <c r="AG179" s="109">
        <v>39</v>
      </c>
      <c r="AH179" s="108">
        <v>0</v>
      </c>
      <c r="AI179" s="108">
        <v>0</v>
      </c>
      <c r="AJ179" s="108">
        <v>0</v>
      </c>
      <c r="AK179" s="108">
        <v>0</v>
      </c>
      <c r="AL179" s="108">
        <v>288</v>
      </c>
      <c r="AM179" s="108">
        <v>0</v>
      </c>
      <c r="AN179" s="108">
        <v>129</v>
      </c>
      <c r="AO179" s="110">
        <v>4.8</v>
      </c>
      <c r="AP179" s="110">
        <v>4.04</v>
      </c>
      <c r="AQ179" s="110">
        <v>16.5</v>
      </c>
      <c r="AR179" s="109">
        <v>3.2333333333333329</v>
      </c>
      <c r="AS179" s="109">
        <v>0.22</v>
      </c>
      <c r="AT179" s="108">
        <v>41</v>
      </c>
      <c r="AU179" s="110">
        <v>100</v>
      </c>
      <c r="AV179" s="109">
        <v>98.97</v>
      </c>
      <c r="AW179" s="109">
        <v>69.198471069335895</v>
      </c>
      <c r="AX179" s="109">
        <v>160.61000000000001</v>
      </c>
      <c r="AY179" s="108">
        <v>8900</v>
      </c>
      <c r="AZ179" s="110">
        <v>91.515908899999999</v>
      </c>
      <c r="BA179" s="110">
        <v>95.142634200000003</v>
      </c>
      <c r="BB179" s="108">
        <v>31577.673828125</v>
      </c>
      <c r="BC179" s="108">
        <v>1369125</v>
      </c>
      <c r="BD179" s="108">
        <v>1351409</v>
      </c>
      <c r="BE179" s="108">
        <v>5130</v>
      </c>
      <c r="BF179" s="108"/>
    </row>
    <row r="180" spans="1:58" x14ac:dyDescent="0.25">
      <c r="A180" s="133" t="s">
        <v>328</v>
      </c>
      <c r="B180" s="111" t="s">
        <v>327</v>
      </c>
      <c r="C180" s="108">
        <v>11817.646315789474</v>
      </c>
      <c r="D180" s="108">
        <v>0</v>
      </c>
      <c r="E180" s="108">
        <v>18320.093499999999</v>
      </c>
      <c r="F180" s="108">
        <v>135.55199999999999</v>
      </c>
      <c r="G180" s="108">
        <v>0</v>
      </c>
      <c r="H180" s="108">
        <v>0</v>
      </c>
      <c r="I180" s="108">
        <v>0</v>
      </c>
      <c r="J180" s="108">
        <v>0</v>
      </c>
      <c r="K180" s="109">
        <v>0.03</v>
      </c>
      <c r="L180" s="109">
        <v>0.33333333333333298</v>
      </c>
      <c r="M180" s="109">
        <v>0.47699999999999998</v>
      </c>
      <c r="N180" s="109">
        <v>6.9000000000000006E-2</v>
      </c>
      <c r="O180" s="108">
        <v>0</v>
      </c>
      <c r="P180" s="108">
        <v>0</v>
      </c>
      <c r="Q180" s="109">
        <v>0.72499999999999998</v>
      </c>
      <c r="R180" s="109">
        <v>5.8129000000000002E-3</v>
      </c>
      <c r="S180" s="108">
        <v>6717780</v>
      </c>
      <c r="T180" s="108">
        <v>190.46</v>
      </c>
      <c r="U180" s="108">
        <v>285.14</v>
      </c>
      <c r="V180" s="109">
        <v>1.55</v>
      </c>
      <c r="W180" s="110">
        <v>13.6</v>
      </c>
      <c r="X180" s="110">
        <v>2.2999999523162802</v>
      </c>
      <c r="Y180" s="109">
        <v>1.2220000028610201</v>
      </c>
      <c r="Z180" s="108">
        <v>96</v>
      </c>
      <c r="AA180" s="108">
        <v>38</v>
      </c>
      <c r="AB180" s="110">
        <v>0.1</v>
      </c>
      <c r="AC180" s="109">
        <v>774.05700683593795</v>
      </c>
      <c r="AD180" s="109">
        <v>62</v>
      </c>
      <c r="AE180" s="110" t="s">
        <v>443</v>
      </c>
      <c r="AF180" s="109">
        <v>0.28882479225062002</v>
      </c>
      <c r="AG180" s="109">
        <v>35.810001373291001</v>
      </c>
      <c r="AH180" s="108">
        <v>0</v>
      </c>
      <c r="AI180" s="108">
        <v>2000</v>
      </c>
      <c r="AJ180" s="108">
        <v>0</v>
      </c>
      <c r="AK180" s="108">
        <v>0</v>
      </c>
      <c r="AL180" s="108">
        <v>722</v>
      </c>
      <c r="AM180" s="108">
        <v>0</v>
      </c>
      <c r="AN180" s="108">
        <v>142</v>
      </c>
      <c r="AO180" s="110">
        <v>5</v>
      </c>
      <c r="AP180" s="110">
        <v>3.86</v>
      </c>
      <c r="AQ180" s="110">
        <v>4.7</v>
      </c>
      <c r="AR180" s="109">
        <v>2.4333333333333331</v>
      </c>
      <c r="AS180" s="109">
        <v>-0.21</v>
      </c>
      <c r="AT180" s="108">
        <v>42</v>
      </c>
      <c r="AU180" s="110">
        <v>100</v>
      </c>
      <c r="AV180" s="109">
        <v>81.05</v>
      </c>
      <c r="AW180" s="109">
        <v>48.5198364257813</v>
      </c>
      <c r="AX180" s="109">
        <v>125.82</v>
      </c>
      <c r="AY180" s="108">
        <v>55000</v>
      </c>
      <c r="AZ180" s="110">
        <v>91.594667099999995</v>
      </c>
      <c r="BA180" s="110">
        <v>97.746627399999994</v>
      </c>
      <c r="BB180" s="108">
        <v>11910.9521484375</v>
      </c>
      <c r="BC180" s="108">
        <v>11532127</v>
      </c>
      <c r="BD180" s="108">
        <v>11222068</v>
      </c>
      <c r="BE180" s="108">
        <v>155360</v>
      </c>
      <c r="BF180" s="108"/>
    </row>
    <row r="181" spans="1:58" x14ac:dyDescent="0.25">
      <c r="A181" s="133" t="s">
        <v>330</v>
      </c>
      <c r="B181" s="111" t="s">
        <v>329</v>
      </c>
      <c r="C181" s="108">
        <v>134618.34736842106</v>
      </c>
      <c r="D181" s="108">
        <v>57381.126315789472</v>
      </c>
      <c r="E181" s="108">
        <v>174433.64199999999</v>
      </c>
      <c r="F181" s="108">
        <v>231.11799999999999</v>
      </c>
      <c r="G181" s="108">
        <v>0</v>
      </c>
      <c r="H181" s="108">
        <v>0</v>
      </c>
      <c r="I181" s="108">
        <v>0</v>
      </c>
      <c r="J181" s="108">
        <v>0</v>
      </c>
      <c r="K181" s="109">
        <v>0</v>
      </c>
      <c r="L181" s="109">
        <v>0.15151515151515199</v>
      </c>
      <c r="M181" s="109">
        <v>0.78700000000000003</v>
      </c>
      <c r="N181" s="109">
        <v>0.66500000000000004</v>
      </c>
      <c r="O181" s="108">
        <v>4</v>
      </c>
      <c r="P181" s="108">
        <v>0</v>
      </c>
      <c r="Q181" s="109">
        <v>0.76700000000000002</v>
      </c>
      <c r="R181" s="109" t="s">
        <v>443</v>
      </c>
      <c r="S181" s="108">
        <v>2463518535</v>
      </c>
      <c r="T181" s="108">
        <v>292.89999999999998</v>
      </c>
      <c r="U181" s="108">
        <v>848.71</v>
      </c>
      <c r="V181" s="109">
        <v>0.42</v>
      </c>
      <c r="W181" s="110">
        <v>12.7</v>
      </c>
      <c r="X181" s="110">
        <v>1.8999999761581401</v>
      </c>
      <c r="Y181" s="109">
        <v>1.7109999656677199</v>
      </c>
      <c r="Z181" s="108">
        <v>98</v>
      </c>
      <c r="AA181" s="108">
        <v>18</v>
      </c>
      <c r="AB181" s="110" t="s">
        <v>443</v>
      </c>
      <c r="AC181" s="109">
        <v>995.966064453125</v>
      </c>
      <c r="AD181" s="109">
        <v>16</v>
      </c>
      <c r="AE181" s="110">
        <v>0</v>
      </c>
      <c r="AF181" s="109">
        <v>0.32762037427784702</v>
      </c>
      <c r="AG181" s="109">
        <v>41.900001525878899</v>
      </c>
      <c r="AH181" s="108">
        <v>0</v>
      </c>
      <c r="AI181" s="108">
        <v>630</v>
      </c>
      <c r="AJ181" s="108">
        <v>0</v>
      </c>
      <c r="AK181" s="108">
        <v>1112954</v>
      </c>
      <c r="AL181" s="108">
        <v>3601404</v>
      </c>
      <c r="AM181" s="108">
        <v>0</v>
      </c>
      <c r="AN181" s="108">
        <v>158</v>
      </c>
      <c r="AO181" s="110">
        <v>2.4</v>
      </c>
      <c r="AP181" s="110">
        <v>3.79</v>
      </c>
      <c r="AQ181" s="110">
        <v>12.9</v>
      </c>
      <c r="AR181" s="109">
        <v>4.1666666666666661</v>
      </c>
      <c r="AS181" s="109">
        <v>0.05</v>
      </c>
      <c r="AT181" s="108">
        <v>40</v>
      </c>
      <c r="AU181" s="110">
        <v>100</v>
      </c>
      <c r="AV181" s="109">
        <v>95.69</v>
      </c>
      <c r="AW181" s="109">
        <v>53.744979858398402</v>
      </c>
      <c r="AX181" s="109">
        <v>96.87</v>
      </c>
      <c r="AY181" s="108">
        <v>400000</v>
      </c>
      <c r="AZ181" s="110">
        <v>94.871084999999994</v>
      </c>
      <c r="BA181" s="110">
        <v>100</v>
      </c>
      <c r="BB181" s="108">
        <v>27916.4453125</v>
      </c>
      <c r="BC181" s="108">
        <v>80745024</v>
      </c>
      <c r="BD181" s="108">
        <v>78417559</v>
      </c>
      <c r="BE181" s="108">
        <v>769630</v>
      </c>
      <c r="BF181" s="108"/>
    </row>
    <row r="182" spans="1:58" x14ac:dyDescent="0.25">
      <c r="A182" s="133" t="s">
        <v>332</v>
      </c>
      <c r="B182" s="111" t="s">
        <v>331</v>
      </c>
      <c r="C182" s="108">
        <v>10796.366315789473</v>
      </c>
      <c r="D182" s="108">
        <v>3758.6673684210527</v>
      </c>
      <c r="E182" s="108">
        <v>48635.325000000004</v>
      </c>
      <c r="F182" s="108">
        <v>0</v>
      </c>
      <c r="G182" s="108">
        <v>0</v>
      </c>
      <c r="H182" s="108">
        <v>0</v>
      </c>
      <c r="I182" s="108">
        <v>0</v>
      </c>
      <c r="J182" s="108">
        <v>0</v>
      </c>
      <c r="K182" s="109">
        <v>0</v>
      </c>
      <c r="L182" s="109">
        <v>0.27272727272727298</v>
      </c>
      <c r="M182" s="109">
        <v>0.17599999999999999</v>
      </c>
      <c r="N182" s="109">
        <v>3.4000000000000002E-2</v>
      </c>
      <c r="O182" s="108">
        <v>0</v>
      </c>
      <c r="P182" s="108">
        <v>0</v>
      </c>
      <c r="Q182" s="109">
        <v>0.69199999999999995</v>
      </c>
      <c r="R182" s="109">
        <v>1.1087100000000001E-2</v>
      </c>
      <c r="S182" s="108">
        <v>0</v>
      </c>
      <c r="T182" s="108">
        <v>6.55</v>
      </c>
      <c r="U182" s="108">
        <v>4.74</v>
      </c>
      <c r="V182" s="109">
        <v>0.1</v>
      </c>
      <c r="W182" s="110">
        <v>51</v>
      </c>
      <c r="X182" s="110" t="s">
        <v>443</v>
      </c>
      <c r="Y182" s="109">
        <v>2.3889999389648402</v>
      </c>
      <c r="Z182" s="108">
        <v>99</v>
      </c>
      <c r="AA182" s="108">
        <v>60</v>
      </c>
      <c r="AB182" s="110" t="s">
        <v>443</v>
      </c>
      <c r="AC182" s="109">
        <v>1003.78179931641</v>
      </c>
      <c r="AD182" s="109">
        <v>42</v>
      </c>
      <c r="AE182" s="110" t="s">
        <v>443</v>
      </c>
      <c r="AF182" s="109" t="s">
        <v>443</v>
      </c>
      <c r="AG182" s="109" t="s">
        <v>443</v>
      </c>
      <c r="AH182" s="108">
        <v>0</v>
      </c>
      <c r="AI182" s="108">
        <v>0</v>
      </c>
      <c r="AJ182" s="108">
        <v>0</v>
      </c>
      <c r="AK182" s="108">
        <v>0</v>
      </c>
      <c r="AL182" s="108">
        <v>23</v>
      </c>
      <c r="AM182" s="108">
        <v>0</v>
      </c>
      <c r="AN182" s="108">
        <v>120</v>
      </c>
      <c r="AO182" s="110">
        <v>5.5</v>
      </c>
      <c r="AP182" s="110" t="s">
        <v>443</v>
      </c>
      <c r="AQ182" s="110" t="s">
        <v>443</v>
      </c>
      <c r="AR182" s="109" t="s">
        <v>443</v>
      </c>
      <c r="AS182" s="109">
        <v>-1.1399999999999999</v>
      </c>
      <c r="AT182" s="108">
        <v>19</v>
      </c>
      <c r="AU182" s="110">
        <v>100</v>
      </c>
      <c r="AV182" s="109">
        <v>99.69</v>
      </c>
      <c r="AW182" s="109">
        <v>14.9967746734619</v>
      </c>
      <c r="AX182" s="109">
        <v>157.66999999999999</v>
      </c>
      <c r="AY182" s="108">
        <v>20000</v>
      </c>
      <c r="AZ182" s="110">
        <v>62.7</v>
      </c>
      <c r="BA182" s="110">
        <v>60.4</v>
      </c>
      <c r="BB182" s="108">
        <v>17992.765625</v>
      </c>
      <c r="BC182" s="108">
        <v>5758075</v>
      </c>
      <c r="BD182" s="108">
        <v>5366973</v>
      </c>
      <c r="BE182" s="108">
        <v>469930</v>
      </c>
      <c r="BF182" s="108"/>
    </row>
    <row r="183" spans="1:58" x14ac:dyDescent="0.25">
      <c r="A183" s="133" t="s">
        <v>334</v>
      </c>
      <c r="B183" s="111" t="s">
        <v>333</v>
      </c>
      <c r="C183" s="108">
        <v>0</v>
      </c>
      <c r="D183" s="108">
        <v>0</v>
      </c>
      <c r="E183" s="108" t="s">
        <v>443</v>
      </c>
      <c r="F183" s="108">
        <v>1.962</v>
      </c>
      <c r="G183" s="108">
        <v>13.0655</v>
      </c>
      <c r="H183" s="108">
        <v>0</v>
      </c>
      <c r="I183" s="108">
        <v>0</v>
      </c>
      <c r="J183" s="108">
        <v>0</v>
      </c>
      <c r="K183" s="109">
        <v>0.03</v>
      </c>
      <c r="L183" s="109" t="s">
        <v>443</v>
      </c>
      <c r="M183" s="109">
        <v>5.0000000000000001E-3</v>
      </c>
      <c r="N183" s="109">
        <v>5.0000000000000001E-3</v>
      </c>
      <c r="O183" s="108">
        <v>0</v>
      </c>
      <c r="P183" s="108">
        <v>0</v>
      </c>
      <c r="Q183" s="109" t="s">
        <v>443</v>
      </c>
      <c r="R183" s="109" t="s">
        <v>443</v>
      </c>
      <c r="S183" s="108">
        <v>0</v>
      </c>
      <c r="T183" s="108">
        <v>35.56</v>
      </c>
      <c r="U183" s="108">
        <v>22.14</v>
      </c>
      <c r="V183" s="109">
        <v>60.67</v>
      </c>
      <c r="W183" s="110">
        <v>25.3</v>
      </c>
      <c r="X183" s="110">
        <v>1.6000000238418599</v>
      </c>
      <c r="Y183" s="109">
        <v>1.0909999608993499</v>
      </c>
      <c r="Z183" s="108">
        <v>96</v>
      </c>
      <c r="AA183" s="108">
        <v>207</v>
      </c>
      <c r="AB183" s="110" t="s">
        <v>443</v>
      </c>
      <c r="AC183" s="109">
        <v>523.30523681640602</v>
      </c>
      <c r="AD183" s="109" t="s">
        <v>443</v>
      </c>
      <c r="AE183" s="110" t="s">
        <v>443</v>
      </c>
      <c r="AF183" s="109" t="s">
        <v>443</v>
      </c>
      <c r="AG183" s="109" t="s">
        <v>443</v>
      </c>
      <c r="AH183" s="108">
        <v>0</v>
      </c>
      <c r="AI183" s="108">
        <v>0</v>
      </c>
      <c r="AJ183" s="108">
        <v>0</v>
      </c>
      <c r="AK183" s="108">
        <v>0</v>
      </c>
      <c r="AL183" s="108">
        <v>0</v>
      </c>
      <c r="AM183" s="108">
        <v>0</v>
      </c>
      <c r="AN183" s="108">
        <v>85</v>
      </c>
      <c r="AO183" s="110">
        <v>4.2</v>
      </c>
      <c r="AP183" s="110" t="s">
        <v>443</v>
      </c>
      <c r="AQ183" s="110" t="s">
        <v>443</v>
      </c>
      <c r="AR183" s="109" t="s">
        <v>443</v>
      </c>
      <c r="AS183" s="109">
        <v>-0.93</v>
      </c>
      <c r="AT183" s="108" t="s">
        <v>443</v>
      </c>
      <c r="AU183" s="110">
        <v>99.426155090332003</v>
      </c>
      <c r="AV183" s="109" t="s">
        <v>443</v>
      </c>
      <c r="AW183" s="109">
        <v>42.700000762939503</v>
      </c>
      <c r="AX183" s="109">
        <v>76.44</v>
      </c>
      <c r="AY183" s="108">
        <v>47</v>
      </c>
      <c r="AZ183" s="110">
        <v>83.3</v>
      </c>
      <c r="BA183" s="110">
        <v>97.696640500000001</v>
      </c>
      <c r="BB183" s="108">
        <v>3924.94458007813</v>
      </c>
      <c r="BC183" s="108">
        <v>11192</v>
      </c>
      <c r="BD183" s="108">
        <v>9794</v>
      </c>
      <c r="BE183" s="108">
        <v>30</v>
      </c>
      <c r="BF183" s="108"/>
    </row>
    <row r="184" spans="1:58" x14ac:dyDescent="0.25">
      <c r="A184" s="133" t="s">
        <v>336</v>
      </c>
      <c r="B184" s="111" t="s">
        <v>335</v>
      </c>
      <c r="C184" s="108">
        <v>33055.793684210526</v>
      </c>
      <c r="D184" s="108">
        <v>0</v>
      </c>
      <c r="E184" s="108">
        <v>87717.372499999983</v>
      </c>
      <c r="F184" s="108">
        <v>0</v>
      </c>
      <c r="G184" s="108">
        <v>0</v>
      </c>
      <c r="H184" s="108">
        <v>0</v>
      </c>
      <c r="I184" s="108">
        <v>0</v>
      </c>
      <c r="J184" s="108">
        <v>134848</v>
      </c>
      <c r="K184" s="109">
        <v>0.21199999999999999</v>
      </c>
      <c r="L184" s="109">
        <v>9.0909090909090898E-2</v>
      </c>
      <c r="M184" s="109">
        <v>0.872</v>
      </c>
      <c r="N184" s="109">
        <v>0.78700000000000003</v>
      </c>
      <c r="O184" s="108">
        <v>0</v>
      </c>
      <c r="P184" s="108">
        <v>0</v>
      </c>
      <c r="Q184" s="109">
        <v>0.49299999999999999</v>
      </c>
      <c r="R184" s="109">
        <v>0.35896159999999999</v>
      </c>
      <c r="S184" s="108">
        <v>650224252</v>
      </c>
      <c r="T184" s="108">
        <v>958.47</v>
      </c>
      <c r="U184" s="108">
        <v>1057.75</v>
      </c>
      <c r="V184" s="109">
        <v>7.43</v>
      </c>
      <c r="W184" s="110">
        <v>53</v>
      </c>
      <c r="X184" s="110">
        <v>10.5</v>
      </c>
      <c r="Y184" s="109">
        <v>0.116999998688698</v>
      </c>
      <c r="Z184" s="108">
        <v>82</v>
      </c>
      <c r="AA184" s="108">
        <v>201</v>
      </c>
      <c r="AB184" s="110">
        <v>6.5</v>
      </c>
      <c r="AC184" s="109">
        <v>138.528396606445</v>
      </c>
      <c r="AD184" s="109">
        <v>343</v>
      </c>
      <c r="AE184" s="110">
        <v>58</v>
      </c>
      <c r="AF184" s="109">
        <v>0.52243432824634695</v>
      </c>
      <c r="AG184" s="109">
        <v>42.369998931884801</v>
      </c>
      <c r="AH184" s="108">
        <v>11590</v>
      </c>
      <c r="AI184" s="108">
        <v>14</v>
      </c>
      <c r="AJ184" s="108">
        <v>1000</v>
      </c>
      <c r="AK184" s="108">
        <v>24343</v>
      </c>
      <c r="AL184" s="108">
        <v>1442863</v>
      </c>
      <c r="AM184" s="108">
        <v>2</v>
      </c>
      <c r="AN184" s="108">
        <v>96</v>
      </c>
      <c r="AO184" s="110">
        <v>39</v>
      </c>
      <c r="AP184" s="110">
        <v>5.2</v>
      </c>
      <c r="AQ184" s="110">
        <v>21.8</v>
      </c>
      <c r="AR184" s="109" t="s">
        <v>443</v>
      </c>
      <c r="AS184" s="109">
        <v>-0.56999999999999995</v>
      </c>
      <c r="AT184" s="108">
        <v>26</v>
      </c>
      <c r="AU184" s="110">
        <v>26.700000762939499</v>
      </c>
      <c r="AV184" s="109">
        <v>73.81</v>
      </c>
      <c r="AW184" s="109">
        <v>19.2210998535156</v>
      </c>
      <c r="AX184" s="109">
        <v>55.07</v>
      </c>
      <c r="AY184" s="108">
        <v>46000</v>
      </c>
      <c r="AZ184" s="110">
        <v>19.077763399999998</v>
      </c>
      <c r="BA184" s="110">
        <v>79.010012200000006</v>
      </c>
      <c r="BB184" s="108">
        <v>1863.83508300781</v>
      </c>
      <c r="BC184" s="108">
        <v>42862960</v>
      </c>
      <c r="BD184" s="108">
        <v>38969205</v>
      </c>
      <c r="BE184" s="108">
        <v>199810</v>
      </c>
      <c r="BF184" s="108"/>
    </row>
    <row r="185" spans="1:58" x14ac:dyDescent="0.25">
      <c r="A185" s="133" t="s">
        <v>338</v>
      </c>
      <c r="B185" s="111" t="s">
        <v>337</v>
      </c>
      <c r="C185" s="108">
        <v>7103.3136842105259</v>
      </c>
      <c r="D185" s="108">
        <v>0</v>
      </c>
      <c r="E185" s="108">
        <v>308055.6605</v>
      </c>
      <c r="F185" s="108">
        <v>0</v>
      </c>
      <c r="G185" s="108">
        <v>0</v>
      </c>
      <c r="H185" s="108">
        <v>0</v>
      </c>
      <c r="I185" s="108">
        <v>0</v>
      </c>
      <c r="J185" s="108">
        <v>0</v>
      </c>
      <c r="K185" s="109">
        <v>0.03</v>
      </c>
      <c r="L185" s="109">
        <v>0.18181818181818199</v>
      </c>
      <c r="M185" s="109">
        <v>0.98699999999999999</v>
      </c>
      <c r="N185" s="109">
        <v>0.96799999999999997</v>
      </c>
      <c r="O185" s="108">
        <v>0</v>
      </c>
      <c r="P185" s="108">
        <v>5</v>
      </c>
      <c r="Q185" s="109">
        <v>0.74299999999999999</v>
      </c>
      <c r="R185" s="109">
        <v>1.2308E-3</v>
      </c>
      <c r="S185" s="108">
        <v>503523402</v>
      </c>
      <c r="T185" s="108">
        <v>1121.92</v>
      </c>
      <c r="U185" s="108">
        <v>968.42</v>
      </c>
      <c r="V185" s="109">
        <v>1.65</v>
      </c>
      <c r="W185" s="110">
        <v>9.1</v>
      </c>
      <c r="X185" s="110" t="s">
        <v>443</v>
      </c>
      <c r="Y185" s="109">
        <v>3.5429999828338601</v>
      </c>
      <c r="Z185" s="108">
        <v>42</v>
      </c>
      <c r="AA185" s="108">
        <v>87</v>
      </c>
      <c r="AB185" s="110">
        <v>0.9</v>
      </c>
      <c r="AC185" s="109">
        <v>469.42837524414102</v>
      </c>
      <c r="AD185" s="109">
        <v>24</v>
      </c>
      <c r="AE185" s="110" t="s">
        <v>443</v>
      </c>
      <c r="AF185" s="109">
        <v>0.28405708879639202</v>
      </c>
      <c r="AG185" s="109">
        <v>25</v>
      </c>
      <c r="AH185" s="108">
        <v>200</v>
      </c>
      <c r="AI185" s="108">
        <v>0</v>
      </c>
      <c r="AJ185" s="108">
        <v>0</v>
      </c>
      <c r="AK185" s="108">
        <v>800000</v>
      </c>
      <c r="AL185" s="108">
        <v>3257</v>
      </c>
      <c r="AM185" s="108">
        <v>5</v>
      </c>
      <c r="AN185" s="108">
        <v>123</v>
      </c>
      <c r="AO185" s="110">
        <v>2.4</v>
      </c>
      <c r="AP185" s="110">
        <v>5.23</v>
      </c>
      <c r="AQ185" s="110">
        <v>3.9</v>
      </c>
      <c r="AR185" s="109" t="s">
        <v>443</v>
      </c>
      <c r="AS185" s="109">
        <v>-0.57999999999999996</v>
      </c>
      <c r="AT185" s="108">
        <v>30</v>
      </c>
      <c r="AU185" s="110">
        <v>100</v>
      </c>
      <c r="AV185" s="109">
        <v>99.76</v>
      </c>
      <c r="AW185" s="109">
        <v>49.259998321533203</v>
      </c>
      <c r="AX185" s="109">
        <v>132.63999999999999</v>
      </c>
      <c r="AY185" s="108">
        <v>430000</v>
      </c>
      <c r="AZ185" s="110">
        <v>95.937862999999993</v>
      </c>
      <c r="BA185" s="110">
        <v>96.212932800000004</v>
      </c>
      <c r="BB185" s="108">
        <v>8666.896484375</v>
      </c>
      <c r="BC185" s="108">
        <v>44831160</v>
      </c>
      <c r="BD185" s="108">
        <v>44283575</v>
      </c>
      <c r="BE185" s="108">
        <v>579320</v>
      </c>
      <c r="BF185" s="108"/>
    </row>
    <row r="186" spans="1:58" x14ac:dyDescent="0.25">
      <c r="A186" s="133" t="s">
        <v>340</v>
      </c>
      <c r="B186" s="111" t="s">
        <v>339</v>
      </c>
      <c r="C186" s="108">
        <v>17070.692631578946</v>
      </c>
      <c r="D186" s="108">
        <v>7770.726315789474</v>
      </c>
      <c r="E186" s="108">
        <v>18380.936000000002</v>
      </c>
      <c r="F186" s="108">
        <v>66.17</v>
      </c>
      <c r="G186" s="108">
        <v>920.39549999999997</v>
      </c>
      <c r="H186" s="108">
        <v>0</v>
      </c>
      <c r="I186" s="108">
        <v>1945.95</v>
      </c>
      <c r="J186" s="108">
        <v>0</v>
      </c>
      <c r="K186" s="109">
        <v>0</v>
      </c>
      <c r="L186" s="109">
        <v>0.24242424242424199</v>
      </c>
      <c r="M186" s="109">
        <v>6.0000000000000001E-3</v>
      </c>
      <c r="N186" s="109">
        <v>3.0000000000000001E-3</v>
      </c>
      <c r="O186" s="108">
        <v>0</v>
      </c>
      <c r="P186" s="108">
        <v>0</v>
      </c>
      <c r="Q186" s="109">
        <v>0.84</v>
      </c>
      <c r="R186" s="109" t="s">
        <v>443</v>
      </c>
      <c r="S186" s="108">
        <v>1200000</v>
      </c>
      <c r="T186" s="108">
        <v>0</v>
      </c>
      <c r="U186" s="108">
        <v>0</v>
      </c>
      <c r="V186" s="109" t="s">
        <v>443</v>
      </c>
      <c r="W186" s="110">
        <v>7.7</v>
      </c>
      <c r="X186" s="110" t="s">
        <v>443</v>
      </c>
      <c r="Y186" s="109">
        <v>2.5329999923706099</v>
      </c>
      <c r="Z186" s="108">
        <v>99</v>
      </c>
      <c r="AA186" s="108">
        <v>0.79</v>
      </c>
      <c r="AB186" s="110" t="s">
        <v>443</v>
      </c>
      <c r="AC186" s="109">
        <v>2425.79565429688</v>
      </c>
      <c r="AD186" s="109">
        <v>6</v>
      </c>
      <c r="AE186" s="110" t="s">
        <v>443</v>
      </c>
      <c r="AF186" s="109">
        <v>0.23225263717502601</v>
      </c>
      <c r="AG186" s="109" t="s">
        <v>443</v>
      </c>
      <c r="AH186" s="108">
        <v>0</v>
      </c>
      <c r="AI186" s="108">
        <v>188</v>
      </c>
      <c r="AJ186" s="108">
        <v>0</v>
      </c>
      <c r="AK186" s="108">
        <v>0</v>
      </c>
      <c r="AL186" s="108">
        <v>888</v>
      </c>
      <c r="AM186" s="108">
        <v>0</v>
      </c>
      <c r="AN186" s="108">
        <v>124</v>
      </c>
      <c r="AO186" s="110">
        <v>3.8</v>
      </c>
      <c r="AP186" s="110" t="s">
        <v>443</v>
      </c>
      <c r="AQ186" s="110" t="s">
        <v>443</v>
      </c>
      <c r="AR186" s="109">
        <v>4.1500000000000004</v>
      </c>
      <c r="AS186" s="109">
        <v>1.41</v>
      </c>
      <c r="AT186" s="108">
        <v>71</v>
      </c>
      <c r="AU186" s="110">
        <v>100</v>
      </c>
      <c r="AV186" s="109">
        <v>92.99</v>
      </c>
      <c r="AW186" s="109">
        <v>91.243408203125</v>
      </c>
      <c r="AX186" s="109">
        <v>204.02</v>
      </c>
      <c r="AY186" s="108">
        <v>40000</v>
      </c>
      <c r="AZ186" s="110">
        <v>97.557106899999994</v>
      </c>
      <c r="BA186" s="110">
        <v>99.639286400000003</v>
      </c>
      <c r="BB186" s="108">
        <v>73878.46875</v>
      </c>
      <c r="BC186" s="108">
        <v>9400145</v>
      </c>
      <c r="BD186" s="108">
        <v>9122264</v>
      </c>
      <c r="BE186" s="108">
        <v>83600</v>
      </c>
      <c r="BF186" s="108"/>
    </row>
    <row r="187" spans="1:58" x14ac:dyDescent="0.25">
      <c r="A187" s="133" t="s">
        <v>851</v>
      </c>
      <c r="B187" s="111" t="s">
        <v>341</v>
      </c>
      <c r="C187" s="108">
        <v>0</v>
      </c>
      <c r="D187" s="108">
        <v>0</v>
      </c>
      <c r="E187" s="108">
        <v>76865.536500000002</v>
      </c>
      <c r="F187" s="108">
        <v>18.47</v>
      </c>
      <c r="G187" s="108">
        <v>0</v>
      </c>
      <c r="H187" s="108">
        <v>0</v>
      </c>
      <c r="I187" s="108">
        <v>0</v>
      </c>
      <c r="J187" s="108">
        <v>0</v>
      </c>
      <c r="K187" s="109">
        <v>0</v>
      </c>
      <c r="L187" s="109">
        <v>3.03030303030303E-2</v>
      </c>
      <c r="M187" s="109">
        <v>0.252</v>
      </c>
      <c r="N187" s="109">
        <v>0.113</v>
      </c>
      <c r="O187" s="108">
        <v>0</v>
      </c>
      <c r="P187" s="108">
        <v>0</v>
      </c>
      <c r="Q187" s="109">
        <v>0.91</v>
      </c>
      <c r="R187" s="109" t="s">
        <v>443</v>
      </c>
      <c r="S187" s="108">
        <v>0</v>
      </c>
      <c r="T187" s="108">
        <v>0</v>
      </c>
      <c r="U187" s="108">
        <v>0</v>
      </c>
      <c r="V187" s="109" t="s">
        <v>443</v>
      </c>
      <c r="W187" s="110">
        <v>4.3</v>
      </c>
      <c r="X187" s="110" t="s">
        <v>443</v>
      </c>
      <c r="Y187" s="109">
        <v>2.8250000476837198</v>
      </c>
      <c r="Z187" s="108">
        <v>92</v>
      </c>
      <c r="AA187" s="108">
        <v>9.9</v>
      </c>
      <c r="AB187" s="110">
        <v>0.3</v>
      </c>
      <c r="AC187" s="109">
        <v>4144.6005859375</v>
      </c>
      <c r="AD187" s="109">
        <v>9</v>
      </c>
      <c r="AE187" s="110" t="s">
        <v>443</v>
      </c>
      <c r="AF187" s="109">
        <v>0.13083521620626001</v>
      </c>
      <c r="AG187" s="109">
        <v>32.569999694824197</v>
      </c>
      <c r="AH187" s="108">
        <v>0</v>
      </c>
      <c r="AI187" s="108">
        <v>70</v>
      </c>
      <c r="AJ187" s="108">
        <v>4</v>
      </c>
      <c r="AK187" s="108">
        <v>0</v>
      </c>
      <c r="AL187" s="108">
        <v>121837</v>
      </c>
      <c r="AM187" s="108">
        <v>0</v>
      </c>
      <c r="AN187" s="108">
        <v>136</v>
      </c>
      <c r="AO187" s="110">
        <v>2.4</v>
      </c>
      <c r="AP187" s="110">
        <v>1.19</v>
      </c>
      <c r="AQ187" s="110">
        <v>5</v>
      </c>
      <c r="AR187" s="109">
        <v>4.1500000000000004</v>
      </c>
      <c r="AS187" s="109">
        <v>1.61</v>
      </c>
      <c r="AT187" s="108">
        <v>82</v>
      </c>
      <c r="AU187" s="110">
        <v>100</v>
      </c>
      <c r="AV187" s="109" t="s">
        <v>443</v>
      </c>
      <c r="AW187" s="109">
        <v>92.000297546386705</v>
      </c>
      <c r="AX187" s="109">
        <v>122.32</v>
      </c>
      <c r="AY187" s="108">
        <v>650000</v>
      </c>
      <c r="AZ187" s="110">
        <v>99.210429899999994</v>
      </c>
      <c r="BA187" s="110">
        <v>100</v>
      </c>
      <c r="BB187" s="108">
        <v>43876.59765625</v>
      </c>
      <c r="BC187" s="108">
        <v>66022272</v>
      </c>
      <c r="BD187" s="108">
        <v>64256678</v>
      </c>
      <c r="BE187" s="108">
        <v>241930</v>
      </c>
      <c r="BF187" s="108"/>
    </row>
    <row r="188" spans="1:58" x14ac:dyDescent="0.25">
      <c r="A188" s="133" t="s">
        <v>343</v>
      </c>
      <c r="B188" s="111" t="s">
        <v>342</v>
      </c>
      <c r="C188" s="108">
        <v>129473.54947368421</v>
      </c>
      <c r="D188" s="108">
        <v>50861.058947368423</v>
      </c>
      <c r="E188" s="108">
        <v>386392.353</v>
      </c>
      <c r="F188" s="108">
        <v>1383.6659999999999</v>
      </c>
      <c r="G188" s="108">
        <v>1059927.7945000001</v>
      </c>
      <c r="H188" s="108">
        <v>98444.48550000001</v>
      </c>
      <c r="I188" s="108">
        <v>585120.22900000005</v>
      </c>
      <c r="J188" s="108">
        <v>0</v>
      </c>
      <c r="K188" s="109">
        <v>0.39400000000000002</v>
      </c>
      <c r="L188" s="109">
        <v>0.12121212121212099</v>
      </c>
      <c r="M188" s="109">
        <v>0.91600000000000004</v>
      </c>
      <c r="N188" s="109">
        <v>0.67500000000000004</v>
      </c>
      <c r="O188" s="108">
        <v>0</v>
      </c>
      <c r="P188" s="108">
        <v>0</v>
      </c>
      <c r="Q188" s="109">
        <v>0.92</v>
      </c>
      <c r="R188" s="109" t="s">
        <v>443</v>
      </c>
      <c r="S188" s="108">
        <v>73000</v>
      </c>
      <c r="T188" s="108">
        <v>0</v>
      </c>
      <c r="U188" s="108">
        <v>0</v>
      </c>
      <c r="V188" s="109" t="s">
        <v>443</v>
      </c>
      <c r="W188" s="110">
        <v>6.5</v>
      </c>
      <c r="X188" s="110">
        <v>0.5</v>
      </c>
      <c r="Y188" s="109">
        <v>2.4519999027252202</v>
      </c>
      <c r="Z188" s="108">
        <v>92</v>
      </c>
      <c r="AA188" s="108">
        <v>3.1</v>
      </c>
      <c r="AB188" s="110" t="s">
        <v>443</v>
      </c>
      <c r="AC188" s="109">
        <v>9535.9453125</v>
      </c>
      <c r="AD188" s="109">
        <v>14</v>
      </c>
      <c r="AE188" s="110" t="s">
        <v>443</v>
      </c>
      <c r="AF188" s="109">
        <v>0.20318079832260899</v>
      </c>
      <c r="AG188" s="109">
        <v>41.5</v>
      </c>
      <c r="AH188" s="108">
        <v>85119040</v>
      </c>
      <c r="AI188" s="108">
        <v>866835</v>
      </c>
      <c r="AJ188" s="108">
        <v>3866</v>
      </c>
      <c r="AK188" s="108">
        <v>0</v>
      </c>
      <c r="AL188" s="108">
        <v>287129</v>
      </c>
      <c r="AM188" s="108">
        <v>0</v>
      </c>
      <c r="AN188" s="108">
        <v>146</v>
      </c>
      <c r="AO188" s="110">
        <v>2.4</v>
      </c>
      <c r="AP188" s="110">
        <v>1</v>
      </c>
      <c r="AQ188" s="110">
        <v>0</v>
      </c>
      <c r="AR188" s="109">
        <v>3.8</v>
      </c>
      <c r="AS188" s="109">
        <v>1.48</v>
      </c>
      <c r="AT188" s="108">
        <v>75</v>
      </c>
      <c r="AU188" s="110">
        <v>100</v>
      </c>
      <c r="AV188" s="109" t="s">
        <v>443</v>
      </c>
      <c r="AW188" s="109">
        <v>74.550003051757798</v>
      </c>
      <c r="AX188" s="109">
        <v>127.16</v>
      </c>
      <c r="AY188" s="108">
        <v>6600000</v>
      </c>
      <c r="AZ188" s="110">
        <v>99.988893899999994</v>
      </c>
      <c r="BA188" s="110">
        <v>99.173786300000003</v>
      </c>
      <c r="BB188" s="108">
        <v>59531.66015625</v>
      </c>
      <c r="BC188" s="108">
        <v>325719168</v>
      </c>
      <c r="BD188" s="108">
        <v>312947413</v>
      </c>
      <c r="BE188" s="108">
        <v>9147420</v>
      </c>
      <c r="BF188" s="108"/>
    </row>
    <row r="189" spans="1:58" x14ac:dyDescent="0.25">
      <c r="A189" s="133" t="s">
        <v>345</v>
      </c>
      <c r="B189" s="111" t="s">
        <v>344</v>
      </c>
      <c r="C189" s="108">
        <v>0</v>
      </c>
      <c r="D189" s="108">
        <v>0</v>
      </c>
      <c r="E189" s="108">
        <v>12233.434000000003</v>
      </c>
      <c r="F189" s="108">
        <v>0</v>
      </c>
      <c r="G189" s="108">
        <v>0</v>
      </c>
      <c r="H189" s="108">
        <v>0</v>
      </c>
      <c r="I189" s="108">
        <v>0</v>
      </c>
      <c r="J189" s="108">
        <v>0</v>
      </c>
      <c r="K189" s="109">
        <v>0.03</v>
      </c>
      <c r="L189" s="109">
        <v>9.0909090909090898E-2</v>
      </c>
      <c r="M189" s="109">
        <v>4.0000000000000001E-3</v>
      </c>
      <c r="N189" s="109">
        <v>8.0000000000000002E-3</v>
      </c>
      <c r="O189" s="108">
        <v>0</v>
      </c>
      <c r="P189" s="108">
        <v>0</v>
      </c>
      <c r="Q189" s="109">
        <v>0.79500000000000004</v>
      </c>
      <c r="R189" s="109" t="s">
        <v>443</v>
      </c>
      <c r="S189" s="108">
        <v>50000</v>
      </c>
      <c r="T189" s="108">
        <v>7.26</v>
      </c>
      <c r="U189" s="108">
        <v>5.66</v>
      </c>
      <c r="V189" s="109">
        <v>0.04</v>
      </c>
      <c r="W189" s="110">
        <v>9.1999999999999993</v>
      </c>
      <c r="X189" s="110">
        <v>4.5</v>
      </c>
      <c r="Y189" s="109">
        <v>3.7360000610351598</v>
      </c>
      <c r="Z189" s="108">
        <v>95</v>
      </c>
      <c r="AA189" s="108">
        <v>29</v>
      </c>
      <c r="AB189" s="110">
        <v>0.6</v>
      </c>
      <c r="AC189" s="109">
        <v>1747.77172851563</v>
      </c>
      <c r="AD189" s="109">
        <v>15</v>
      </c>
      <c r="AE189" s="110" t="s">
        <v>443</v>
      </c>
      <c r="AF189" s="109">
        <v>0.28404842254717799</v>
      </c>
      <c r="AG189" s="109">
        <v>39.700000762939503</v>
      </c>
      <c r="AH189" s="108">
        <v>10605</v>
      </c>
      <c r="AI189" s="108">
        <v>6639</v>
      </c>
      <c r="AJ189" s="108">
        <v>11135</v>
      </c>
      <c r="AK189" s="108">
        <v>0</v>
      </c>
      <c r="AL189" s="108">
        <v>344</v>
      </c>
      <c r="AM189" s="108">
        <v>0</v>
      </c>
      <c r="AN189" s="108">
        <v>131</v>
      </c>
      <c r="AO189" s="110">
        <v>2.4</v>
      </c>
      <c r="AP189" s="110">
        <v>3.14</v>
      </c>
      <c r="AQ189" s="110">
        <v>6.4</v>
      </c>
      <c r="AR189" s="109">
        <v>3.416666666666667</v>
      </c>
      <c r="AS189" s="109">
        <v>0.55000000000000004</v>
      </c>
      <c r="AT189" s="108">
        <v>70</v>
      </c>
      <c r="AU189" s="110">
        <v>100</v>
      </c>
      <c r="AV189" s="109">
        <v>98.44</v>
      </c>
      <c r="AW189" s="109">
        <v>64.599998474121094</v>
      </c>
      <c r="AX189" s="109">
        <v>148.71</v>
      </c>
      <c r="AY189" s="108">
        <v>58000</v>
      </c>
      <c r="AZ189" s="110">
        <v>96.435769500000006</v>
      </c>
      <c r="BA189" s="110">
        <v>99.712186299999999</v>
      </c>
      <c r="BB189" s="108">
        <v>22562.4609375</v>
      </c>
      <c r="BC189" s="108">
        <v>3456750</v>
      </c>
      <c r="BD189" s="108">
        <v>3403406</v>
      </c>
      <c r="BE189" s="108">
        <v>175020</v>
      </c>
      <c r="BF189" s="108"/>
    </row>
    <row r="190" spans="1:58" x14ac:dyDescent="0.25">
      <c r="A190" s="133" t="s">
        <v>347</v>
      </c>
      <c r="B190" s="111" t="s">
        <v>346</v>
      </c>
      <c r="C190" s="108">
        <v>63139.64</v>
      </c>
      <c r="D190" s="108">
        <v>40856.997894736844</v>
      </c>
      <c r="E190" s="108">
        <v>161619.459</v>
      </c>
      <c r="F190" s="108">
        <v>0</v>
      </c>
      <c r="G190" s="108">
        <v>0</v>
      </c>
      <c r="H190" s="108">
        <v>0</v>
      </c>
      <c r="I190" s="108">
        <v>0</v>
      </c>
      <c r="J190" s="108">
        <v>18181</v>
      </c>
      <c r="K190" s="109">
        <v>0.03</v>
      </c>
      <c r="L190" s="109">
        <v>0.45454545454545497</v>
      </c>
      <c r="M190" s="109">
        <v>0.372</v>
      </c>
      <c r="N190" s="109">
        <v>0.154</v>
      </c>
      <c r="O190" s="108">
        <v>0</v>
      </c>
      <c r="P190" s="108">
        <v>0</v>
      </c>
      <c r="Q190" s="109">
        <v>0.70099999999999996</v>
      </c>
      <c r="R190" s="109">
        <v>1.29763E-2</v>
      </c>
      <c r="S190" s="108">
        <v>169875</v>
      </c>
      <c r="T190" s="108">
        <v>172.42</v>
      </c>
      <c r="U190" s="108">
        <v>226.97</v>
      </c>
      <c r="V190" s="109">
        <v>0.67</v>
      </c>
      <c r="W190" s="110">
        <v>24.1</v>
      </c>
      <c r="X190" s="110">
        <v>4.4000000953674299</v>
      </c>
      <c r="Y190" s="109">
        <v>2.5339999198913601</v>
      </c>
      <c r="Z190" s="108">
        <v>99</v>
      </c>
      <c r="AA190" s="108">
        <v>76</v>
      </c>
      <c r="AB190" s="110">
        <v>0.2</v>
      </c>
      <c r="AC190" s="109">
        <v>382.82171630859398</v>
      </c>
      <c r="AD190" s="109">
        <v>36</v>
      </c>
      <c r="AE190" s="110" t="s">
        <v>443</v>
      </c>
      <c r="AF190" s="109">
        <v>0.28689324721715198</v>
      </c>
      <c r="AG190" s="109" t="s">
        <v>443</v>
      </c>
      <c r="AH190" s="108">
        <v>0</v>
      </c>
      <c r="AI190" s="108">
        <v>0</v>
      </c>
      <c r="AJ190" s="108">
        <v>0</v>
      </c>
      <c r="AK190" s="108">
        <v>0</v>
      </c>
      <c r="AL190" s="108">
        <v>21</v>
      </c>
      <c r="AM190" s="108">
        <v>0</v>
      </c>
      <c r="AN190" s="108">
        <v>117</v>
      </c>
      <c r="AO190" s="110">
        <v>6.3</v>
      </c>
      <c r="AP190" s="110" t="s">
        <v>443</v>
      </c>
      <c r="AQ190" s="110" t="s">
        <v>443</v>
      </c>
      <c r="AR190" s="109">
        <v>3.95</v>
      </c>
      <c r="AS190" s="109">
        <v>-0.6</v>
      </c>
      <c r="AT190" s="108">
        <v>22</v>
      </c>
      <c r="AU190" s="110">
        <v>100</v>
      </c>
      <c r="AV190" s="109">
        <v>100</v>
      </c>
      <c r="AW190" s="109">
        <v>42.799999237060497</v>
      </c>
      <c r="AX190" s="109">
        <v>77.33</v>
      </c>
      <c r="AY190" s="108">
        <v>81000</v>
      </c>
      <c r="AZ190" s="110">
        <v>100</v>
      </c>
      <c r="BA190" s="110">
        <v>87.3</v>
      </c>
      <c r="BB190" s="108">
        <v>6864.99951171875</v>
      </c>
      <c r="BC190" s="108">
        <v>32387200</v>
      </c>
      <c r="BD190" s="108">
        <v>29888422</v>
      </c>
      <c r="BE190" s="108">
        <v>425400</v>
      </c>
      <c r="BF190" s="108"/>
    </row>
    <row r="191" spans="1:58" x14ac:dyDescent="0.25">
      <c r="A191" s="133" t="s">
        <v>349</v>
      </c>
      <c r="B191" s="111" t="s">
        <v>348</v>
      </c>
      <c r="C191" s="108">
        <v>143.34947368421052</v>
      </c>
      <c r="D191" s="108">
        <v>97.20210526315789</v>
      </c>
      <c r="E191" s="108" t="s">
        <v>443</v>
      </c>
      <c r="F191" s="108">
        <v>24.224</v>
      </c>
      <c r="G191" s="108">
        <v>3635.0859999999998</v>
      </c>
      <c r="H191" s="108">
        <v>139.19499999999999</v>
      </c>
      <c r="I191" s="108">
        <v>913.84900000000016</v>
      </c>
      <c r="J191" s="108">
        <v>0</v>
      </c>
      <c r="K191" s="109">
        <v>0</v>
      </c>
      <c r="L191" s="109">
        <v>9.0909090909090898E-2</v>
      </c>
      <c r="M191" s="109">
        <v>6.0000000000000001E-3</v>
      </c>
      <c r="N191" s="109">
        <v>2E-3</v>
      </c>
      <c r="O191" s="108">
        <v>0</v>
      </c>
      <c r="P191" s="108">
        <v>0</v>
      </c>
      <c r="Q191" s="109">
        <v>0.59699999999999998</v>
      </c>
      <c r="R191" s="109">
        <v>0.1345932</v>
      </c>
      <c r="S191" s="108">
        <v>6630451</v>
      </c>
      <c r="T191" s="108">
        <v>150.5</v>
      </c>
      <c r="U191" s="108">
        <v>102.76</v>
      </c>
      <c r="V191" s="109" t="s">
        <v>443</v>
      </c>
      <c r="W191" s="110">
        <v>27.6</v>
      </c>
      <c r="X191" s="110">
        <v>10.699999809265099</v>
      </c>
      <c r="Y191" s="109">
        <v>0.11599999666214</v>
      </c>
      <c r="Z191" s="108">
        <v>53</v>
      </c>
      <c r="AA191" s="108">
        <v>56</v>
      </c>
      <c r="AB191" s="110" t="s">
        <v>443</v>
      </c>
      <c r="AC191" s="109">
        <v>106.07444000244099</v>
      </c>
      <c r="AD191" s="109">
        <v>78</v>
      </c>
      <c r="AE191" s="110">
        <v>4</v>
      </c>
      <c r="AF191" s="109" t="s">
        <v>443</v>
      </c>
      <c r="AG191" s="109">
        <v>37.180000305175803</v>
      </c>
      <c r="AH191" s="108">
        <v>351</v>
      </c>
      <c r="AI191" s="108">
        <v>13564</v>
      </c>
      <c r="AJ191" s="108">
        <v>0</v>
      </c>
      <c r="AK191" s="108">
        <v>0</v>
      </c>
      <c r="AL191" s="108">
        <v>0</v>
      </c>
      <c r="AM191" s="108">
        <v>0</v>
      </c>
      <c r="AN191" s="108">
        <v>129</v>
      </c>
      <c r="AO191" s="110">
        <v>6.9</v>
      </c>
      <c r="AP191" s="110" t="s">
        <v>443</v>
      </c>
      <c r="AQ191" s="110" t="s">
        <v>443</v>
      </c>
      <c r="AR191" s="109">
        <v>2.85</v>
      </c>
      <c r="AS191" s="109">
        <v>-0.88</v>
      </c>
      <c r="AT191" s="108">
        <v>43</v>
      </c>
      <c r="AU191" s="110">
        <v>57.819999694824197</v>
      </c>
      <c r="AV191" s="109">
        <v>85.06</v>
      </c>
      <c r="AW191" s="109">
        <v>22.351404190063501</v>
      </c>
      <c r="AX191" s="109">
        <v>71.3</v>
      </c>
      <c r="AY191" s="108">
        <v>1000</v>
      </c>
      <c r="AZ191" s="110">
        <v>57.946553100000003</v>
      </c>
      <c r="BA191" s="110">
        <v>94.483644600000005</v>
      </c>
      <c r="BB191" s="108">
        <v>3207.83129882813</v>
      </c>
      <c r="BC191" s="108">
        <v>276244</v>
      </c>
      <c r="BD191" s="108">
        <v>218918</v>
      </c>
      <c r="BE191" s="108">
        <v>12190</v>
      </c>
      <c r="BF191" s="108"/>
    </row>
    <row r="192" spans="1:58" x14ac:dyDescent="0.25">
      <c r="A192" s="133" t="s">
        <v>852</v>
      </c>
      <c r="B192" s="111" t="s">
        <v>350</v>
      </c>
      <c r="C192" s="108">
        <v>58264.27368421053</v>
      </c>
      <c r="D192" s="108">
        <v>9594.4547368421045</v>
      </c>
      <c r="E192" s="108">
        <v>113901.955</v>
      </c>
      <c r="F192" s="108">
        <v>113.104</v>
      </c>
      <c r="G192" s="108">
        <v>37295.661</v>
      </c>
      <c r="H192" s="108">
        <v>23.084500000000002</v>
      </c>
      <c r="I192" s="108">
        <v>63812.089000000007</v>
      </c>
      <c r="J192" s="108">
        <v>0</v>
      </c>
      <c r="K192" s="109">
        <v>0.03</v>
      </c>
      <c r="L192" s="109">
        <v>6.0606060606060601E-2</v>
      </c>
      <c r="M192" s="109">
        <v>0.83</v>
      </c>
      <c r="N192" s="109">
        <v>0.31900000000000001</v>
      </c>
      <c r="O192" s="108">
        <v>0</v>
      </c>
      <c r="P192" s="108">
        <v>0</v>
      </c>
      <c r="Q192" s="109">
        <v>0.76700000000000002</v>
      </c>
      <c r="R192" s="109" t="s">
        <v>443</v>
      </c>
      <c r="S192" s="108">
        <v>0</v>
      </c>
      <c r="T192" s="108">
        <v>23.4</v>
      </c>
      <c r="U192" s="108">
        <v>31.56</v>
      </c>
      <c r="V192" s="109" t="s">
        <v>443</v>
      </c>
      <c r="W192" s="110">
        <v>16.3</v>
      </c>
      <c r="X192" s="110">
        <v>2.9000000953674299</v>
      </c>
      <c r="Y192" s="109" t="s">
        <v>443</v>
      </c>
      <c r="Z192" s="108">
        <v>88</v>
      </c>
      <c r="AA192" s="108">
        <v>32</v>
      </c>
      <c r="AB192" s="110">
        <v>0.6</v>
      </c>
      <c r="AC192" s="109">
        <v>579.41473388671898</v>
      </c>
      <c r="AD192" s="109">
        <v>95</v>
      </c>
      <c r="AE192" s="110">
        <v>2</v>
      </c>
      <c r="AF192" s="109">
        <v>0.460951286761421</v>
      </c>
      <c r="AG192" s="109">
        <v>46.939998626708999</v>
      </c>
      <c r="AH192" s="108">
        <v>0</v>
      </c>
      <c r="AI192" s="108">
        <v>0</v>
      </c>
      <c r="AJ192" s="108">
        <v>0</v>
      </c>
      <c r="AK192" s="108">
        <v>0</v>
      </c>
      <c r="AL192" s="108">
        <v>122810</v>
      </c>
      <c r="AM192" s="108">
        <v>0</v>
      </c>
      <c r="AN192" s="108">
        <v>104</v>
      </c>
      <c r="AO192" s="110">
        <v>13</v>
      </c>
      <c r="AP192" s="110">
        <v>4.5199999999999996</v>
      </c>
      <c r="AQ192" s="110">
        <v>12.8</v>
      </c>
      <c r="AR192" s="109">
        <v>4</v>
      </c>
      <c r="AS192" s="109">
        <v>-1.29</v>
      </c>
      <c r="AT192" s="108">
        <v>18</v>
      </c>
      <c r="AU192" s="110">
        <v>99.603836059570298</v>
      </c>
      <c r="AV192" s="109">
        <v>97.13</v>
      </c>
      <c r="AW192" s="109">
        <v>61.869247436523402</v>
      </c>
      <c r="AX192" s="109">
        <v>86.99</v>
      </c>
      <c r="AY192" s="108">
        <v>70000</v>
      </c>
      <c r="AZ192" s="110">
        <v>94.446922499999999</v>
      </c>
      <c r="BA192" s="110">
        <v>93.110262599999999</v>
      </c>
      <c r="BB192" s="108">
        <v>18281.193359375</v>
      </c>
      <c r="BC192" s="108">
        <v>31977064</v>
      </c>
      <c r="BD192" s="108">
        <v>31086589</v>
      </c>
      <c r="BE192" s="108">
        <v>882050</v>
      </c>
      <c r="BF192" s="108"/>
    </row>
    <row r="193" spans="1:58" x14ac:dyDescent="0.25">
      <c r="A193" s="133" t="s">
        <v>375</v>
      </c>
      <c r="B193" s="111" t="s">
        <v>351</v>
      </c>
      <c r="C193" s="108">
        <v>13519.376842105263</v>
      </c>
      <c r="D193" s="108">
        <v>0</v>
      </c>
      <c r="E193" s="108">
        <v>1754932.6030000004</v>
      </c>
      <c r="F193" s="108">
        <v>413.61599999999999</v>
      </c>
      <c r="G193" s="108">
        <v>837427.8324999999</v>
      </c>
      <c r="H193" s="108">
        <v>72120.209499999997</v>
      </c>
      <c r="I193" s="108">
        <v>464987.76000000007</v>
      </c>
      <c r="J193" s="108">
        <v>238181</v>
      </c>
      <c r="K193" s="109">
        <v>0.182</v>
      </c>
      <c r="L193" s="109">
        <v>0</v>
      </c>
      <c r="M193" s="109">
        <v>0.30299999999999999</v>
      </c>
      <c r="N193" s="109">
        <v>0.13900000000000001</v>
      </c>
      <c r="O193" s="108">
        <v>0</v>
      </c>
      <c r="P193" s="108">
        <v>0</v>
      </c>
      <c r="Q193" s="109">
        <v>0.68300000000000005</v>
      </c>
      <c r="R193" s="109">
        <v>1.57489E-2</v>
      </c>
      <c r="S193" s="108">
        <v>18774506</v>
      </c>
      <c r="T193" s="108">
        <v>1820.64</v>
      </c>
      <c r="U193" s="108">
        <v>1869.91</v>
      </c>
      <c r="V193" s="109">
        <v>1.47</v>
      </c>
      <c r="W193" s="110">
        <v>21.6</v>
      </c>
      <c r="X193" s="110">
        <v>12.1000003814697</v>
      </c>
      <c r="Y193" s="109">
        <v>0.82099997997283902</v>
      </c>
      <c r="Z193" s="108">
        <v>99</v>
      </c>
      <c r="AA193" s="108">
        <v>133</v>
      </c>
      <c r="AB193" s="110">
        <v>0.4</v>
      </c>
      <c r="AC193" s="109">
        <v>334.31997680664102</v>
      </c>
      <c r="AD193" s="109">
        <v>54</v>
      </c>
      <c r="AE193" s="110">
        <v>0</v>
      </c>
      <c r="AF193" s="109">
        <v>0.33737605352463601</v>
      </c>
      <c r="AG193" s="109">
        <v>37.590000152587898</v>
      </c>
      <c r="AH193" s="108">
        <v>2503129</v>
      </c>
      <c r="AI193" s="108">
        <v>5133216</v>
      </c>
      <c r="AJ193" s="108">
        <v>18</v>
      </c>
      <c r="AK193" s="108">
        <v>0</v>
      </c>
      <c r="AL193" s="108">
        <v>0</v>
      </c>
      <c r="AM193" s="108">
        <v>0</v>
      </c>
      <c r="AN193" s="108">
        <v>122</v>
      </c>
      <c r="AO193" s="110">
        <v>10.7</v>
      </c>
      <c r="AP193" s="110" t="s">
        <v>443</v>
      </c>
      <c r="AQ193" s="110" t="s">
        <v>443</v>
      </c>
      <c r="AR193" s="109">
        <v>3.3166666666666673</v>
      </c>
      <c r="AS193" s="109">
        <v>0.01</v>
      </c>
      <c r="AT193" s="108">
        <v>35</v>
      </c>
      <c r="AU193" s="110">
        <v>100</v>
      </c>
      <c r="AV193" s="109">
        <v>94.51</v>
      </c>
      <c r="AW193" s="109">
        <v>52.720001220703097</v>
      </c>
      <c r="AX193" s="109">
        <v>128.04</v>
      </c>
      <c r="AY193" s="108">
        <v>77000</v>
      </c>
      <c r="AZ193" s="110">
        <v>77.989128600000001</v>
      </c>
      <c r="BA193" s="110">
        <v>97.605587700000001</v>
      </c>
      <c r="BB193" s="108">
        <v>6775.83203125</v>
      </c>
      <c r="BC193" s="108">
        <v>95540800</v>
      </c>
      <c r="BD193" s="108">
        <v>93200401</v>
      </c>
      <c r="BE193" s="108">
        <v>310070</v>
      </c>
      <c r="BF193" s="108"/>
    </row>
    <row r="194" spans="1:58" x14ac:dyDescent="0.25">
      <c r="A194" s="133" t="s">
        <v>353</v>
      </c>
      <c r="B194" s="111" t="s">
        <v>352</v>
      </c>
      <c r="C194" s="108">
        <v>0.04</v>
      </c>
      <c r="D194" s="108">
        <v>0</v>
      </c>
      <c r="E194" s="108">
        <v>60809.649999999994</v>
      </c>
      <c r="F194" s="108">
        <v>22.303999999999998</v>
      </c>
      <c r="G194" s="108">
        <v>0</v>
      </c>
      <c r="H194" s="108">
        <v>0</v>
      </c>
      <c r="I194" s="108">
        <v>0</v>
      </c>
      <c r="J194" s="108">
        <v>0</v>
      </c>
      <c r="K194" s="109">
        <v>0</v>
      </c>
      <c r="L194" s="109">
        <v>0.15151515151515199</v>
      </c>
      <c r="M194" s="109">
        <v>0.99299999999999999</v>
      </c>
      <c r="N194" s="109">
        <v>0.96599999999999997</v>
      </c>
      <c r="O194" s="108">
        <v>5</v>
      </c>
      <c r="P194" s="108">
        <v>4</v>
      </c>
      <c r="Q194" s="109">
        <v>0.48199999999999998</v>
      </c>
      <c r="R194" s="109">
        <v>0.20038</v>
      </c>
      <c r="S194" s="108">
        <v>6790794599</v>
      </c>
      <c r="T194" s="108">
        <v>551.19000000000005</v>
      </c>
      <c r="U194" s="108">
        <v>759.85</v>
      </c>
      <c r="V194" s="109">
        <v>7.09</v>
      </c>
      <c r="W194" s="110">
        <v>55.3</v>
      </c>
      <c r="X194" s="110">
        <v>39.900001525878899</v>
      </c>
      <c r="Y194" s="109">
        <v>0.196999996900558</v>
      </c>
      <c r="Z194" s="108">
        <v>70</v>
      </c>
      <c r="AA194" s="108">
        <v>48</v>
      </c>
      <c r="AB194" s="110">
        <v>0.1</v>
      </c>
      <c r="AC194" s="109">
        <v>144.49987792968801</v>
      </c>
      <c r="AD194" s="109">
        <v>385</v>
      </c>
      <c r="AE194" s="110">
        <v>10</v>
      </c>
      <c r="AF194" s="109">
        <v>0.76748947226836695</v>
      </c>
      <c r="AG194" s="109">
        <v>35.889999389648402</v>
      </c>
      <c r="AH194" s="108">
        <v>29950</v>
      </c>
      <c r="AI194" s="108">
        <v>306</v>
      </c>
      <c r="AJ194" s="108">
        <v>0</v>
      </c>
      <c r="AK194" s="108">
        <v>2014026</v>
      </c>
      <c r="AL194" s="108">
        <v>271388</v>
      </c>
      <c r="AM194" s="108">
        <v>2</v>
      </c>
      <c r="AN194" s="108">
        <v>101</v>
      </c>
      <c r="AO194" s="110">
        <v>28.8</v>
      </c>
      <c r="AP194" s="110">
        <v>7.58</v>
      </c>
      <c r="AQ194" s="110">
        <v>11</v>
      </c>
      <c r="AR194" s="109">
        <v>1.6</v>
      </c>
      <c r="AS194" s="109">
        <v>-1.82</v>
      </c>
      <c r="AT194" s="108">
        <v>16</v>
      </c>
      <c r="AU194" s="110">
        <v>71.642349243164105</v>
      </c>
      <c r="AV194" s="109">
        <v>69.959999999999994</v>
      </c>
      <c r="AW194" s="109">
        <v>25.099514007568398</v>
      </c>
      <c r="AX194" s="109">
        <v>67.17</v>
      </c>
      <c r="AY194" s="108">
        <v>22000</v>
      </c>
      <c r="AZ194" s="110">
        <v>53.3</v>
      </c>
      <c r="BA194" s="110">
        <v>54.9</v>
      </c>
      <c r="BB194" s="108">
        <v>2508.12817382813</v>
      </c>
      <c r="BC194" s="108">
        <v>28250420</v>
      </c>
      <c r="BD194" s="108">
        <v>26522421</v>
      </c>
      <c r="BE194" s="108">
        <v>527970</v>
      </c>
      <c r="BF194" s="108"/>
    </row>
    <row r="195" spans="1:58" x14ac:dyDescent="0.25">
      <c r="A195" s="133" t="s">
        <v>355</v>
      </c>
      <c r="B195" s="111" t="s">
        <v>354</v>
      </c>
      <c r="C195" s="108">
        <v>784.82105263157894</v>
      </c>
      <c r="D195" s="108">
        <v>0</v>
      </c>
      <c r="E195" s="108">
        <v>72612.310500000007</v>
      </c>
      <c r="F195" s="108">
        <v>0</v>
      </c>
      <c r="G195" s="108">
        <v>0</v>
      </c>
      <c r="H195" s="108">
        <v>0</v>
      </c>
      <c r="I195" s="108">
        <v>0</v>
      </c>
      <c r="J195" s="108">
        <v>126460</v>
      </c>
      <c r="K195" s="109">
        <v>9.0999999999999998E-2</v>
      </c>
      <c r="L195" s="109">
        <v>3.03030303030303E-2</v>
      </c>
      <c r="M195" s="109">
        <v>0.27100000000000002</v>
      </c>
      <c r="N195" s="109">
        <v>2.3E-2</v>
      </c>
      <c r="O195" s="108">
        <v>0</v>
      </c>
      <c r="P195" s="108">
        <v>0</v>
      </c>
      <c r="Q195" s="109">
        <v>0.57899999999999996</v>
      </c>
      <c r="R195" s="109">
        <v>0.26447549999999997</v>
      </c>
      <c r="S195" s="108">
        <v>15977763</v>
      </c>
      <c r="T195" s="108">
        <v>564.78</v>
      </c>
      <c r="U195" s="108">
        <v>643.11</v>
      </c>
      <c r="V195" s="109">
        <v>4.67</v>
      </c>
      <c r="W195" s="110">
        <v>63.4</v>
      </c>
      <c r="X195" s="110">
        <v>14.800000190734901</v>
      </c>
      <c r="Y195" s="109">
        <v>9.0999998152255998E-2</v>
      </c>
      <c r="Z195" s="108">
        <v>93</v>
      </c>
      <c r="AA195" s="108">
        <v>376</v>
      </c>
      <c r="AB195" s="110">
        <v>12.4</v>
      </c>
      <c r="AC195" s="109">
        <v>203.03855895996099</v>
      </c>
      <c r="AD195" s="109">
        <v>224</v>
      </c>
      <c r="AE195" s="110">
        <v>79</v>
      </c>
      <c r="AF195" s="109">
        <v>0.52614328626346296</v>
      </c>
      <c r="AG195" s="109">
        <v>55.619998931884801</v>
      </c>
      <c r="AH195" s="108">
        <v>0</v>
      </c>
      <c r="AI195" s="108">
        <v>4371</v>
      </c>
      <c r="AJ195" s="108">
        <v>0</v>
      </c>
      <c r="AK195" s="108">
        <v>0</v>
      </c>
      <c r="AL195" s="108">
        <v>45345</v>
      </c>
      <c r="AM195" s="108">
        <v>0</v>
      </c>
      <c r="AN195" s="108">
        <v>92</v>
      </c>
      <c r="AO195" s="110">
        <v>45.9</v>
      </c>
      <c r="AP195" s="110">
        <v>10.1</v>
      </c>
      <c r="AQ195" s="110">
        <v>3.2</v>
      </c>
      <c r="AR195" s="109">
        <v>3.5833333333333335</v>
      </c>
      <c r="AS195" s="109">
        <v>-0.66</v>
      </c>
      <c r="AT195" s="108">
        <v>37</v>
      </c>
      <c r="AU195" s="110">
        <v>27.219337463378899</v>
      </c>
      <c r="AV195" s="109">
        <v>85.12</v>
      </c>
      <c r="AW195" s="109">
        <v>21</v>
      </c>
      <c r="AX195" s="109">
        <v>74.95</v>
      </c>
      <c r="AY195" s="108">
        <v>31000</v>
      </c>
      <c r="AZ195" s="110">
        <v>43.870900300000002</v>
      </c>
      <c r="BA195" s="110">
        <v>65.359547800000001</v>
      </c>
      <c r="BB195" s="108">
        <v>4050.26147460938</v>
      </c>
      <c r="BC195" s="108">
        <v>17094130</v>
      </c>
      <c r="BD195" s="108">
        <v>16161529</v>
      </c>
      <c r="BE195" s="108">
        <v>743390</v>
      </c>
      <c r="BF195" s="108"/>
    </row>
    <row r="196" spans="1:58" x14ac:dyDescent="0.25">
      <c r="A196" s="133" t="s">
        <v>357</v>
      </c>
      <c r="B196" s="111" t="s">
        <v>356</v>
      </c>
      <c r="C196" s="108">
        <v>17.40421052631579</v>
      </c>
      <c r="D196" s="108">
        <v>0</v>
      </c>
      <c r="E196" s="108">
        <v>93451.054499999998</v>
      </c>
      <c r="F196" s="108">
        <v>0</v>
      </c>
      <c r="G196" s="108">
        <v>1189.3835000000001</v>
      </c>
      <c r="H196" s="108">
        <v>0</v>
      </c>
      <c r="I196" s="108">
        <v>0</v>
      </c>
      <c r="J196" s="108">
        <v>646139</v>
      </c>
      <c r="K196" s="109">
        <v>0.21199999999999999</v>
      </c>
      <c r="L196" s="109">
        <v>0.30303030303030298</v>
      </c>
      <c r="M196" s="109">
        <v>0.65</v>
      </c>
      <c r="N196" s="109">
        <v>0.24199999999999999</v>
      </c>
      <c r="O196" s="108">
        <v>0</v>
      </c>
      <c r="P196" s="108">
        <v>0</v>
      </c>
      <c r="Q196" s="109">
        <v>0.51600000000000001</v>
      </c>
      <c r="R196" s="109">
        <v>0.12757060000000001</v>
      </c>
      <c r="S196" s="108">
        <v>338138257</v>
      </c>
      <c r="T196" s="108">
        <v>444.62</v>
      </c>
      <c r="U196" s="108">
        <v>488.05</v>
      </c>
      <c r="V196" s="109">
        <v>4.41</v>
      </c>
      <c r="W196" s="110">
        <v>56.4</v>
      </c>
      <c r="X196" s="110">
        <v>11.199999809265099</v>
      </c>
      <c r="Y196" s="109">
        <v>8.2999996840953799E-2</v>
      </c>
      <c r="Z196" s="108">
        <v>95</v>
      </c>
      <c r="AA196" s="108">
        <v>208</v>
      </c>
      <c r="AB196" s="110">
        <v>13.5</v>
      </c>
      <c r="AC196" s="109">
        <v>182.273361206055</v>
      </c>
      <c r="AD196" s="109">
        <v>443</v>
      </c>
      <c r="AE196" s="110">
        <v>18</v>
      </c>
      <c r="AF196" s="109">
        <v>0.54021535238125495</v>
      </c>
      <c r="AG196" s="109" t="s">
        <v>443</v>
      </c>
      <c r="AH196" s="108">
        <v>2128</v>
      </c>
      <c r="AI196" s="108">
        <v>113023</v>
      </c>
      <c r="AJ196" s="108">
        <v>0</v>
      </c>
      <c r="AK196" s="108">
        <v>0</v>
      </c>
      <c r="AL196" s="108">
        <v>7572</v>
      </c>
      <c r="AM196" s="108">
        <v>38</v>
      </c>
      <c r="AN196" s="108">
        <v>89</v>
      </c>
      <c r="AO196" s="110">
        <v>44.7</v>
      </c>
      <c r="AP196" s="110" t="s">
        <v>443</v>
      </c>
      <c r="AQ196" s="110" t="s">
        <v>443</v>
      </c>
      <c r="AR196" s="109">
        <v>3.9666666666666672</v>
      </c>
      <c r="AS196" s="109">
        <v>-1.1599999999999999</v>
      </c>
      <c r="AT196" s="108">
        <v>22</v>
      </c>
      <c r="AU196" s="110">
        <v>38.145137786865199</v>
      </c>
      <c r="AV196" s="109">
        <v>86.87</v>
      </c>
      <c r="AW196" s="109">
        <v>16.360000610351602</v>
      </c>
      <c r="AX196" s="109">
        <v>83.18</v>
      </c>
      <c r="AY196" s="108">
        <v>49000</v>
      </c>
      <c r="AZ196" s="110">
        <v>36.8312138</v>
      </c>
      <c r="BA196" s="110">
        <v>76.916652600000006</v>
      </c>
      <c r="BB196" s="108">
        <v>2085.67700195313</v>
      </c>
      <c r="BC196" s="108">
        <v>16529904</v>
      </c>
      <c r="BD196" s="108">
        <v>15586420</v>
      </c>
      <c r="BE196" s="108">
        <v>386850</v>
      </c>
      <c r="BF196" s="108"/>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G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9"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9"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1123</v>
      </c>
      <c r="AD2" s="143" t="s">
        <v>995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9" x14ac:dyDescent="0.25">
      <c r="A3" s="134" t="s">
        <v>1006</v>
      </c>
      <c r="B3" s="111"/>
      <c r="C3" s="161">
        <v>2015</v>
      </c>
      <c r="D3" s="161">
        <v>2015</v>
      </c>
      <c r="E3" s="161">
        <v>2015</v>
      </c>
      <c r="F3" s="161">
        <v>2015</v>
      </c>
      <c r="G3" s="161">
        <v>2015</v>
      </c>
      <c r="H3" s="161">
        <v>2015</v>
      </c>
      <c r="I3" s="161">
        <v>2015</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2016</v>
      </c>
      <c r="Y3" s="161">
        <v>2016</v>
      </c>
      <c r="Z3" s="161">
        <v>2016</v>
      </c>
      <c r="AA3" s="161">
        <v>2016</v>
      </c>
      <c r="AB3" s="161">
        <v>2016</v>
      </c>
      <c r="AC3" s="161">
        <v>2015</v>
      </c>
      <c r="AD3" s="161">
        <v>2015</v>
      </c>
      <c r="AE3" s="161">
        <v>2012</v>
      </c>
      <c r="AF3" s="161">
        <v>2015</v>
      </c>
      <c r="AG3" s="161">
        <v>2015</v>
      </c>
      <c r="AH3" s="161">
        <v>2016</v>
      </c>
      <c r="AI3" s="161">
        <v>2017</v>
      </c>
      <c r="AJ3" s="161">
        <v>2018</v>
      </c>
      <c r="AK3" s="161">
        <v>2018</v>
      </c>
      <c r="AL3" s="161">
        <v>2018</v>
      </c>
      <c r="AM3" s="161">
        <v>2017</v>
      </c>
      <c r="AN3" s="161">
        <v>2014</v>
      </c>
      <c r="AO3" s="161">
        <v>2014</v>
      </c>
      <c r="AP3" s="161">
        <v>2014</v>
      </c>
      <c r="AQ3" s="161">
        <v>2014</v>
      </c>
      <c r="AR3" s="161">
        <v>2015</v>
      </c>
      <c r="AS3" s="161">
        <v>2016</v>
      </c>
      <c r="AT3" s="161">
        <v>2017</v>
      </c>
      <c r="AU3" s="161">
        <v>2016</v>
      </c>
      <c r="AV3" s="161">
        <v>2016</v>
      </c>
      <c r="AW3" s="161">
        <v>2015</v>
      </c>
      <c r="AX3" s="161">
        <v>2016</v>
      </c>
      <c r="AY3" s="161">
        <v>2014</v>
      </c>
      <c r="AZ3" s="161">
        <v>2015</v>
      </c>
      <c r="BA3" s="161">
        <v>2015</v>
      </c>
      <c r="BB3" s="161">
        <v>2017</v>
      </c>
      <c r="BC3" s="161">
        <v>2017</v>
      </c>
      <c r="BD3" s="161">
        <v>2015</v>
      </c>
      <c r="BE3" s="161">
        <v>2014</v>
      </c>
    </row>
    <row r="4" spans="1:59" x14ac:dyDescent="0.25">
      <c r="A4" s="133" t="s">
        <v>1</v>
      </c>
      <c r="B4" s="111" t="s">
        <v>0</v>
      </c>
      <c r="C4" s="162">
        <v>2015</v>
      </c>
      <c r="D4" s="162">
        <v>2015</v>
      </c>
      <c r="E4" s="162">
        <v>2015</v>
      </c>
      <c r="F4" s="162">
        <v>2015</v>
      </c>
      <c r="G4" s="162">
        <v>2015</v>
      </c>
      <c r="H4" s="162">
        <v>2015</v>
      </c>
      <c r="I4" s="162">
        <v>2015</v>
      </c>
      <c r="J4" s="162">
        <v>2016</v>
      </c>
      <c r="K4" s="162">
        <v>2016</v>
      </c>
      <c r="L4" s="162">
        <v>2016</v>
      </c>
      <c r="M4" s="164">
        <v>2018</v>
      </c>
      <c r="N4" s="164">
        <v>2018</v>
      </c>
      <c r="O4" s="164">
        <v>2017</v>
      </c>
      <c r="P4" s="164">
        <v>2017</v>
      </c>
      <c r="Q4" s="164">
        <v>2015</v>
      </c>
      <c r="R4" s="164" t="s">
        <v>954</v>
      </c>
      <c r="S4" s="164">
        <v>2018</v>
      </c>
      <c r="T4" s="164">
        <v>2015</v>
      </c>
      <c r="U4" s="164">
        <v>2016</v>
      </c>
      <c r="V4" s="164">
        <v>2016</v>
      </c>
      <c r="W4" s="164">
        <v>2016</v>
      </c>
      <c r="X4" s="164" t="s">
        <v>950</v>
      </c>
      <c r="Y4" s="164">
        <v>2016</v>
      </c>
      <c r="Z4" s="164">
        <v>2016</v>
      </c>
      <c r="AA4" s="164">
        <v>2016</v>
      </c>
      <c r="AB4" s="164">
        <v>2016</v>
      </c>
      <c r="AC4" s="164">
        <v>2015</v>
      </c>
      <c r="AD4" s="164">
        <v>2015</v>
      </c>
      <c r="AE4" s="164">
        <v>2012</v>
      </c>
      <c r="AF4" s="164">
        <v>2015</v>
      </c>
      <c r="AG4" s="163">
        <v>2007</v>
      </c>
      <c r="AH4" s="164">
        <v>2016</v>
      </c>
      <c r="AI4" s="164">
        <v>2017</v>
      </c>
      <c r="AJ4" s="164">
        <v>2018</v>
      </c>
      <c r="AK4" s="166" t="s">
        <v>1137</v>
      </c>
      <c r="AL4" s="166" t="s">
        <v>1137</v>
      </c>
      <c r="AM4" s="164">
        <v>2017</v>
      </c>
      <c r="AN4" s="164">
        <v>2014</v>
      </c>
      <c r="AO4" s="164">
        <v>2014</v>
      </c>
      <c r="AP4" s="164" t="s">
        <v>950</v>
      </c>
      <c r="AQ4" s="164" t="s">
        <v>950</v>
      </c>
      <c r="AR4" s="164">
        <v>2015</v>
      </c>
      <c r="AS4" s="164">
        <v>2016</v>
      </c>
      <c r="AT4" s="164">
        <v>2017</v>
      </c>
      <c r="AU4" s="164">
        <v>2016</v>
      </c>
      <c r="AV4" s="164">
        <v>2015</v>
      </c>
      <c r="AW4" s="164">
        <v>2015</v>
      </c>
      <c r="AX4" s="164">
        <v>2016</v>
      </c>
      <c r="AY4" s="164">
        <v>2014</v>
      </c>
      <c r="AZ4" s="176">
        <v>2015</v>
      </c>
      <c r="BA4" s="176">
        <v>2015</v>
      </c>
      <c r="BB4" s="164">
        <v>2017</v>
      </c>
      <c r="BC4" s="164">
        <v>2017</v>
      </c>
      <c r="BD4" s="164">
        <v>2015</v>
      </c>
      <c r="BE4" s="164">
        <v>2014</v>
      </c>
      <c r="BF4" s="108"/>
      <c r="BG4" s="164"/>
    </row>
    <row r="5" spans="1:59" x14ac:dyDescent="0.25">
      <c r="A5" s="133" t="s">
        <v>3</v>
      </c>
      <c r="B5" s="111" t="s">
        <v>2</v>
      </c>
      <c r="C5" s="162">
        <v>2015</v>
      </c>
      <c r="D5" s="162">
        <v>2015</v>
      </c>
      <c r="E5" s="162">
        <v>2015</v>
      </c>
      <c r="F5" s="162">
        <v>2015</v>
      </c>
      <c r="G5" s="162">
        <v>2015</v>
      </c>
      <c r="H5" s="162">
        <v>2015</v>
      </c>
      <c r="I5" s="162">
        <v>2015</v>
      </c>
      <c r="J5" s="162">
        <v>2016</v>
      </c>
      <c r="K5" s="162">
        <v>2016</v>
      </c>
      <c r="L5" s="162">
        <v>2016</v>
      </c>
      <c r="M5" s="164">
        <v>2018</v>
      </c>
      <c r="N5" s="164">
        <v>2018</v>
      </c>
      <c r="O5" s="164">
        <v>2017</v>
      </c>
      <c r="P5" s="164">
        <v>2017</v>
      </c>
      <c r="Q5" s="164">
        <v>2015</v>
      </c>
      <c r="R5" s="164" t="s">
        <v>955</v>
      </c>
      <c r="S5" s="164">
        <v>2018</v>
      </c>
      <c r="T5" s="164">
        <v>2015</v>
      </c>
      <c r="U5" s="164">
        <v>2016</v>
      </c>
      <c r="V5" s="164">
        <v>2016</v>
      </c>
      <c r="W5" s="164">
        <v>2016</v>
      </c>
      <c r="X5" s="164">
        <v>2009</v>
      </c>
      <c r="Y5" s="164">
        <v>2013</v>
      </c>
      <c r="Z5" s="164">
        <v>2016</v>
      </c>
      <c r="AA5" s="164">
        <v>2016</v>
      </c>
      <c r="AB5" s="164">
        <v>2016</v>
      </c>
      <c r="AC5" s="164">
        <v>2015</v>
      </c>
      <c r="AD5" s="164">
        <v>2015</v>
      </c>
      <c r="AE5" s="164" t="s">
        <v>950</v>
      </c>
      <c r="AF5" s="164">
        <v>2015</v>
      </c>
      <c r="AG5" s="163">
        <v>2012</v>
      </c>
      <c r="AH5" s="164">
        <v>2016</v>
      </c>
      <c r="AI5" s="164">
        <v>2017</v>
      </c>
      <c r="AJ5" s="164">
        <v>2018</v>
      </c>
      <c r="AK5" s="166" t="s">
        <v>950</v>
      </c>
      <c r="AL5" s="166" t="s">
        <v>1137</v>
      </c>
      <c r="AM5" s="164">
        <v>2017</v>
      </c>
      <c r="AN5" s="164">
        <v>2014</v>
      </c>
      <c r="AO5" s="164">
        <v>2014</v>
      </c>
      <c r="AP5" s="164">
        <v>2014</v>
      </c>
      <c r="AQ5" s="164">
        <v>2014</v>
      </c>
      <c r="AR5" s="164" t="s">
        <v>950</v>
      </c>
      <c r="AS5" s="164">
        <v>2016</v>
      </c>
      <c r="AT5" s="164">
        <v>2017</v>
      </c>
      <c r="AU5" s="164">
        <v>2016</v>
      </c>
      <c r="AV5" s="164">
        <v>2015</v>
      </c>
      <c r="AW5" s="164">
        <v>2015</v>
      </c>
      <c r="AX5" s="164">
        <v>2016</v>
      </c>
      <c r="AY5" s="164">
        <v>2014</v>
      </c>
      <c r="AZ5" s="176">
        <v>2015</v>
      </c>
      <c r="BA5" s="176">
        <v>2015</v>
      </c>
      <c r="BB5" s="164">
        <v>2017</v>
      </c>
      <c r="BC5" s="164">
        <v>2017</v>
      </c>
      <c r="BD5" s="164">
        <v>2015</v>
      </c>
      <c r="BE5" s="164">
        <v>2014</v>
      </c>
      <c r="BF5" s="108"/>
    </row>
    <row r="6" spans="1:59" x14ac:dyDescent="0.25">
      <c r="A6" s="133" t="s">
        <v>5</v>
      </c>
      <c r="B6" s="111" t="s">
        <v>4</v>
      </c>
      <c r="C6" s="162">
        <v>2015</v>
      </c>
      <c r="D6" s="162">
        <v>2015</v>
      </c>
      <c r="E6" s="162">
        <v>2015</v>
      </c>
      <c r="F6" s="162">
        <v>2015</v>
      </c>
      <c r="G6" s="162">
        <v>2015</v>
      </c>
      <c r="H6" s="162">
        <v>2015</v>
      </c>
      <c r="I6" s="162">
        <v>2015</v>
      </c>
      <c r="J6" s="162">
        <v>2016</v>
      </c>
      <c r="K6" s="162">
        <v>2016</v>
      </c>
      <c r="L6" s="162">
        <v>2016</v>
      </c>
      <c r="M6" s="164">
        <v>2018</v>
      </c>
      <c r="N6" s="164">
        <v>2018</v>
      </c>
      <c r="O6" s="164">
        <v>2017</v>
      </c>
      <c r="P6" s="164">
        <v>2017</v>
      </c>
      <c r="Q6" s="164">
        <v>2015</v>
      </c>
      <c r="R6" s="164"/>
      <c r="S6" s="164">
        <v>2018</v>
      </c>
      <c r="T6" s="164">
        <v>2015</v>
      </c>
      <c r="U6" s="164">
        <v>2016</v>
      </c>
      <c r="V6" s="164">
        <v>2016</v>
      </c>
      <c r="W6" s="164">
        <v>2016</v>
      </c>
      <c r="X6" s="164">
        <v>2012</v>
      </c>
      <c r="Y6" s="164">
        <v>2010</v>
      </c>
      <c r="Z6" s="164">
        <v>2016</v>
      </c>
      <c r="AA6" s="164">
        <v>2016</v>
      </c>
      <c r="AB6" s="164">
        <v>2016</v>
      </c>
      <c r="AC6" s="164">
        <v>2015</v>
      </c>
      <c r="AD6" s="164">
        <v>2015</v>
      </c>
      <c r="AE6" s="164">
        <v>2012</v>
      </c>
      <c r="AF6" s="164">
        <v>2015</v>
      </c>
      <c r="AG6" s="163" t="s">
        <v>950</v>
      </c>
      <c r="AH6" s="164">
        <v>2016</v>
      </c>
      <c r="AI6" s="164">
        <v>2017</v>
      </c>
      <c r="AJ6" s="164">
        <v>2018</v>
      </c>
      <c r="AK6" s="166" t="s">
        <v>1137</v>
      </c>
      <c r="AL6" s="166" t="s">
        <v>1137</v>
      </c>
      <c r="AM6" s="164">
        <v>2017</v>
      </c>
      <c r="AN6" s="164">
        <v>2014</v>
      </c>
      <c r="AO6" s="164">
        <v>2014</v>
      </c>
      <c r="AP6" s="164">
        <v>2014</v>
      </c>
      <c r="AQ6" s="164">
        <v>2014</v>
      </c>
      <c r="AR6" s="164">
        <v>2011</v>
      </c>
      <c r="AS6" s="164">
        <v>2016</v>
      </c>
      <c r="AT6" s="164">
        <v>2017</v>
      </c>
      <c r="AU6" s="164">
        <v>2016</v>
      </c>
      <c r="AV6" s="164">
        <v>2015</v>
      </c>
      <c r="AW6" s="164">
        <v>2015</v>
      </c>
      <c r="AX6" s="164">
        <v>2016</v>
      </c>
      <c r="AY6" s="164">
        <v>2014</v>
      </c>
      <c r="AZ6" s="176">
        <v>2015</v>
      </c>
      <c r="BA6" s="176">
        <v>2015</v>
      </c>
      <c r="BB6" s="164">
        <v>2017</v>
      </c>
      <c r="BC6" s="164">
        <v>2017</v>
      </c>
      <c r="BD6" s="164">
        <v>2015</v>
      </c>
      <c r="BE6" s="164">
        <v>2014</v>
      </c>
      <c r="BF6" s="108"/>
    </row>
    <row r="7" spans="1:59" x14ac:dyDescent="0.25">
      <c r="A7" s="133" t="s">
        <v>7</v>
      </c>
      <c r="B7" s="111" t="s">
        <v>6</v>
      </c>
      <c r="C7" s="162">
        <v>2015</v>
      </c>
      <c r="D7" s="162">
        <v>2015</v>
      </c>
      <c r="E7" s="162">
        <v>2015</v>
      </c>
      <c r="F7" s="162">
        <v>2015</v>
      </c>
      <c r="G7" s="162">
        <v>2015</v>
      </c>
      <c r="H7" s="162">
        <v>2015</v>
      </c>
      <c r="I7" s="162">
        <v>2015</v>
      </c>
      <c r="J7" s="162">
        <v>2016</v>
      </c>
      <c r="K7" s="162">
        <v>2016</v>
      </c>
      <c r="L7" s="162">
        <v>2016</v>
      </c>
      <c r="M7" s="164">
        <v>2018</v>
      </c>
      <c r="N7" s="164">
        <v>2018</v>
      </c>
      <c r="O7" s="164">
        <v>2017</v>
      </c>
      <c r="P7" s="164">
        <v>2017</v>
      </c>
      <c r="Q7" s="164">
        <v>2015</v>
      </c>
      <c r="R7" s="164" t="s">
        <v>950</v>
      </c>
      <c r="S7" s="164">
        <v>2018</v>
      </c>
      <c r="T7" s="164">
        <v>2015</v>
      </c>
      <c r="U7" s="164">
        <v>2016</v>
      </c>
      <c r="V7" s="164">
        <v>2016</v>
      </c>
      <c r="W7" s="164">
        <v>2016</v>
      </c>
      <c r="X7" s="164">
        <v>2016</v>
      </c>
      <c r="Y7" s="164">
        <v>2009</v>
      </c>
      <c r="Z7" s="164">
        <v>2016</v>
      </c>
      <c r="AA7" s="164">
        <v>2016</v>
      </c>
      <c r="AB7" s="164">
        <v>2016</v>
      </c>
      <c r="AC7" s="164">
        <v>2015</v>
      </c>
      <c r="AD7" s="164">
        <v>2015</v>
      </c>
      <c r="AE7" s="164">
        <v>2012</v>
      </c>
      <c r="AF7" s="164" t="s">
        <v>950</v>
      </c>
      <c r="AG7" s="163">
        <v>2008</v>
      </c>
      <c r="AH7" s="164">
        <v>2016</v>
      </c>
      <c r="AI7" s="164">
        <v>2017</v>
      </c>
      <c r="AJ7" s="164">
        <v>2018</v>
      </c>
      <c r="AK7" s="166" t="s">
        <v>950</v>
      </c>
      <c r="AL7" s="166">
        <v>43312</v>
      </c>
      <c r="AM7" s="164">
        <v>2017</v>
      </c>
      <c r="AN7" s="164">
        <v>2014</v>
      </c>
      <c r="AO7" s="164">
        <v>2014</v>
      </c>
      <c r="AP7" s="164">
        <v>2013</v>
      </c>
      <c r="AQ7" s="164">
        <v>2013</v>
      </c>
      <c r="AR7" s="164">
        <v>2007</v>
      </c>
      <c r="AS7" s="164">
        <v>2016</v>
      </c>
      <c r="AT7" s="164">
        <v>2017</v>
      </c>
      <c r="AU7" s="164">
        <v>2016</v>
      </c>
      <c r="AV7" s="164">
        <v>2015</v>
      </c>
      <c r="AW7" s="164">
        <v>2015</v>
      </c>
      <c r="AX7" s="164">
        <v>2016</v>
      </c>
      <c r="AY7" s="164">
        <v>2014</v>
      </c>
      <c r="AZ7" s="176">
        <v>2015</v>
      </c>
      <c r="BA7" s="176">
        <v>2015</v>
      </c>
      <c r="BB7" s="164">
        <v>2017</v>
      </c>
      <c r="BC7" s="164">
        <v>2017</v>
      </c>
      <c r="BD7" s="164">
        <v>2015</v>
      </c>
      <c r="BE7" s="164">
        <v>2014</v>
      </c>
      <c r="BF7" s="108"/>
    </row>
    <row r="8" spans="1:59" x14ac:dyDescent="0.25">
      <c r="A8" s="133" t="s">
        <v>9</v>
      </c>
      <c r="B8" s="111" t="s">
        <v>8</v>
      </c>
      <c r="C8" s="162">
        <v>2015</v>
      </c>
      <c r="D8" s="162">
        <v>2015</v>
      </c>
      <c r="E8" s="162">
        <v>2015</v>
      </c>
      <c r="F8" s="162">
        <v>2015</v>
      </c>
      <c r="G8" s="162">
        <v>2015</v>
      </c>
      <c r="H8" s="162">
        <v>2015</v>
      </c>
      <c r="I8" s="162">
        <v>2015</v>
      </c>
      <c r="J8" s="162">
        <v>2016</v>
      </c>
      <c r="K8" s="162">
        <v>2016</v>
      </c>
      <c r="L8" s="162">
        <v>2016</v>
      </c>
      <c r="M8" s="164">
        <v>2018</v>
      </c>
      <c r="N8" s="164">
        <v>2018</v>
      </c>
      <c r="O8" s="164">
        <v>2017</v>
      </c>
      <c r="P8" s="164">
        <v>2017</v>
      </c>
      <c r="Q8" s="164">
        <v>2015</v>
      </c>
      <c r="R8" s="164" t="s">
        <v>950</v>
      </c>
      <c r="S8" s="164">
        <v>2018</v>
      </c>
      <c r="T8" s="164">
        <v>2015</v>
      </c>
      <c r="U8" s="164">
        <v>2016</v>
      </c>
      <c r="V8" s="164">
        <v>2016</v>
      </c>
      <c r="W8" s="164">
        <v>2016</v>
      </c>
      <c r="X8" s="164" t="s">
        <v>950</v>
      </c>
      <c r="Y8" s="164" t="s">
        <v>950</v>
      </c>
      <c r="Z8" s="164">
        <v>2016</v>
      </c>
      <c r="AA8" s="164">
        <v>2016</v>
      </c>
      <c r="AB8" s="164" t="s">
        <v>950</v>
      </c>
      <c r="AC8" s="164">
        <v>2015</v>
      </c>
      <c r="AD8" s="164">
        <v>2015</v>
      </c>
      <c r="AE8" s="164" t="s">
        <v>950</v>
      </c>
      <c r="AF8" s="164" t="s">
        <v>950</v>
      </c>
      <c r="AG8" s="163">
        <v>2007</v>
      </c>
      <c r="AH8" s="164">
        <v>2016</v>
      </c>
      <c r="AI8" s="164">
        <v>2017</v>
      </c>
      <c r="AJ8" s="164">
        <v>2018</v>
      </c>
      <c r="AK8" s="166" t="s">
        <v>950</v>
      </c>
      <c r="AL8" s="166" t="s">
        <v>1137</v>
      </c>
      <c r="AM8" s="164">
        <v>2017</v>
      </c>
      <c r="AN8" s="164">
        <v>2014</v>
      </c>
      <c r="AO8" s="164">
        <v>2014</v>
      </c>
      <c r="AP8" s="164">
        <v>2014</v>
      </c>
      <c r="AQ8" s="164" t="s">
        <v>950</v>
      </c>
      <c r="AR8" s="164">
        <v>2009</v>
      </c>
      <c r="AS8" s="164">
        <v>2016</v>
      </c>
      <c r="AT8" s="164" t="s">
        <v>950</v>
      </c>
      <c r="AU8" s="164">
        <v>2016</v>
      </c>
      <c r="AV8" s="164">
        <v>2014</v>
      </c>
      <c r="AW8" s="164">
        <v>2015</v>
      </c>
      <c r="AX8" s="164">
        <v>2016</v>
      </c>
      <c r="AY8" s="164">
        <v>2014</v>
      </c>
      <c r="AZ8" s="176">
        <v>2011</v>
      </c>
      <c r="BA8" s="176">
        <v>2015</v>
      </c>
      <c r="BB8" s="164">
        <v>2017</v>
      </c>
      <c r="BC8" s="164">
        <v>2017</v>
      </c>
      <c r="BD8" s="164">
        <v>2015</v>
      </c>
      <c r="BE8" s="164">
        <v>2014</v>
      </c>
      <c r="BF8" s="108"/>
    </row>
    <row r="9" spans="1:59" x14ac:dyDescent="0.25">
      <c r="A9" s="133" t="s">
        <v>11</v>
      </c>
      <c r="B9" s="111" t="s">
        <v>10</v>
      </c>
      <c r="C9" s="162">
        <v>2015</v>
      </c>
      <c r="D9" s="162">
        <v>2015</v>
      </c>
      <c r="E9" s="162">
        <v>2015</v>
      </c>
      <c r="F9" s="162">
        <v>2015</v>
      </c>
      <c r="G9" s="162">
        <v>2015</v>
      </c>
      <c r="H9" s="162">
        <v>2015</v>
      </c>
      <c r="I9" s="162">
        <v>2015</v>
      </c>
      <c r="J9" s="162">
        <v>2016</v>
      </c>
      <c r="K9" s="162">
        <v>2016</v>
      </c>
      <c r="L9" s="162">
        <v>2016</v>
      </c>
      <c r="M9" s="164">
        <v>2018</v>
      </c>
      <c r="N9" s="164">
        <v>2018</v>
      </c>
      <c r="O9" s="164">
        <v>2017</v>
      </c>
      <c r="P9" s="164">
        <v>2017</v>
      </c>
      <c r="Q9" s="164">
        <v>2015</v>
      </c>
      <c r="R9" s="164" t="s">
        <v>956</v>
      </c>
      <c r="S9" s="164">
        <v>2018</v>
      </c>
      <c r="T9" s="164">
        <v>2015</v>
      </c>
      <c r="U9" s="164">
        <v>2016</v>
      </c>
      <c r="V9" s="164">
        <v>2016</v>
      </c>
      <c r="W9" s="164">
        <v>2016</v>
      </c>
      <c r="X9" s="164" t="s">
        <v>950</v>
      </c>
      <c r="Y9" s="164">
        <v>2013</v>
      </c>
      <c r="Z9" s="164">
        <v>2016</v>
      </c>
      <c r="AA9" s="164">
        <v>2016</v>
      </c>
      <c r="AB9" s="164">
        <v>2016</v>
      </c>
      <c r="AC9" s="164">
        <v>2015</v>
      </c>
      <c r="AD9" s="164">
        <v>2015</v>
      </c>
      <c r="AE9" s="164" t="s">
        <v>950</v>
      </c>
      <c r="AF9" s="164">
        <v>2015</v>
      </c>
      <c r="AG9" s="163">
        <v>2016</v>
      </c>
      <c r="AH9" s="164">
        <v>2016</v>
      </c>
      <c r="AI9" s="164">
        <v>2017</v>
      </c>
      <c r="AJ9" s="164">
        <v>2018</v>
      </c>
      <c r="AK9" s="166" t="s">
        <v>950</v>
      </c>
      <c r="AL9" s="166" t="s">
        <v>1137</v>
      </c>
      <c r="AM9" s="164">
        <v>2017</v>
      </c>
      <c r="AN9" s="164">
        <v>2014</v>
      </c>
      <c r="AO9" s="164">
        <v>2014</v>
      </c>
      <c r="AP9" s="164" t="s">
        <v>950</v>
      </c>
      <c r="AQ9" s="164" t="s">
        <v>950</v>
      </c>
      <c r="AR9" s="164">
        <v>2015</v>
      </c>
      <c r="AS9" s="164">
        <v>2016</v>
      </c>
      <c r="AT9" s="164">
        <v>2017</v>
      </c>
      <c r="AU9" s="164">
        <v>2016</v>
      </c>
      <c r="AV9" s="164">
        <v>2015</v>
      </c>
      <c r="AW9" s="164">
        <v>2015</v>
      </c>
      <c r="AX9" s="164">
        <v>2016</v>
      </c>
      <c r="AY9" s="164">
        <v>2014</v>
      </c>
      <c r="AZ9" s="176">
        <v>2015</v>
      </c>
      <c r="BA9" s="176">
        <v>2015</v>
      </c>
      <c r="BB9" s="164">
        <v>2017</v>
      </c>
      <c r="BC9" s="164">
        <v>2017</v>
      </c>
      <c r="BD9" s="164">
        <v>2015</v>
      </c>
      <c r="BE9" s="164">
        <v>2014</v>
      </c>
      <c r="BF9" s="108"/>
    </row>
    <row r="10" spans="1:59" x14ac:dyDescent="0.25">
      <c r="A10" s="133" t="s">
        <v>13</v>
      </c>
      <c r="B10" s="111" t="s">
        <v>12</v>
      </c>
      <c r="C10" s="162">
        <v>2015</v>
      </c>
      <c r="D10" s="162">
        <v>2015</v>
      </c>
      <c r="E10" s="162">
        <v>2015</v>
      </c>
      <c r="F10" s="162">
        <v>2015</v>
      </c>
      <c r="G10" s="162">
        <v>2015</v>
      </c>
      <c r="H10" s="162">
        <v>2015</v>
      </c>
      <c r="I10" s="162">
        <v>2015</v>
      </c>
      <c r="J10" s="162">
        <v>2016</v>
      </c>
      <c r="K10" s="162">
        <v>2016</v>
      </c>
      <c r="L10" s="162">
        <v>2016</v>
      </c>
      <c r="M10" s="164">
        <v>2018</v>
      </c>
      <c r="N10" s="164">
        <v>2018</v>
      </c>
      <c r="O10" s="164">
        <v>2017</v>
      </c>
      <c r="P10" s="164">
        <v>2017</v>
      </c>
      <c r="Q10" s="164">
        <v>2015</v>
      </c>
      <c r="R10" s="164" t="s">
        <v>957</v>
      </c>
      <c r="S10" s="164">
        <v>2018</v>
      </c>
      <c r="T10" s="164">
        <v>2015</v>
      </c>
      <c r="U10" s="164">
        <v>2016</v>
      </c>
      <c r="V10" s="164">
        <v>2016</v>
      </c>
      <c r="W10" s="164">
        <v>2016</v>
      </c>
      <c r="X10" s="164">
        <v>2016</v>
      </c>
      <c r="Y10" s="164">
        <v>2013</v>
      </c>
      <c r="Z10" s="164">
        <v>2016</v>
      </c>
      <c r="AA10" s="164">
        <v>2016</v>
      </c>
      <c r="AB10" s="164">
        <v>2016</v>
      </c>
      <c r="AC10" s="164">
        <v>2015</v>
      </c>
      <c r="AD10" s="164">
        <v>2015</v>
      </c>
      <c r="AE10" s="164" t="s">
        <v>950</v>
      </c>
      <c r="AF10" s="164">
        <v>2015</v>
      </c>
      <c r="AG10" s="163">
        <v>2016</v>
      </c>
      <c r="AH10" s="164">
        <v>2016</v>
      </c>
      <c r="AI10" s="164">
        <v>2017</v>
      </c>
      <c r="AJ10" s="164">
        <v>2018</v>
      </c>
      <c r="AK10" s="166" t="s">
        <v>1138</v>
      </c>
      <c r="AL10" s="166" t="s">
        <v>1137</v>
      </c>
      <c r="AM10" s="164">
        <v>2017</v>
      </c>
      <c r="AN10" s="164">
        <v>2014</v>
      </c>
      <c r="AO10" s="164">
        <v>2014</v>
      </c>
      <c r="AP10" s="164">
        <v>2014</v>
      </c>
      <c r="AQ10" s="164">
        <v>2014</v>
      </c>
      <c r="AR10" s="164">
        <v>2011</v>
      </c>
      <c r="AS10" s="164">
        <v>2016</v>
      </c>
      <c r="AT10" s="164">
        <v>2017</v>
      </c>
      <c r="AU10" s="164">
        <v>2016</v>
      </c>
      <c r="AV10" s="164">
        <v>2015</v>
      </c>
      <c r="AW10" s="164">
        <v>2015</v>
      </c>
      <c r="AX10" s="164">
        <v>2016</v>
      </c>
      <c r="AY10" s="164">
        <v>2014</v>
      </c>
      <c r="AZ10" s="176">
        <v>2015</v>
      </c>
      <c r="BA10" s="176">
        <v>2015</v>
      </c>
      <c r="BB10" s="164">
        <v>2017</v>
      </c>
      <c r="BC10" s="164">
        <v>2017</v>
      </c>
      <c r="BD10" s="164">
        <v>2015</v>
      </c>
      <c r="BE10" s="164">
        <v>2014</v>
      </c>
      <c r="BF10" s="108"/>
    </row>
    <row r="11" spans="1:59" x14ac:dyDescent="0.25">
      <c r="A11" s="133" t="s">
        <v>15</v>
      </c>
      <c r="B11" s="111" t="s">
        <v>14</v>
      </c>
      <c r="C11" s="162">
        <v>2015</v>
      </c>
      <c r="D11" s="162">
        <v>2015</v>
      </c>
      <c r="E11" s="162">
        <v>2015</v>
      </c>
      <c r="F11" s="162">
        <v>2015</v>
      </c>
      <c r="G11" s="162">
        <v>2015</v>
      </c>
      <c r="H11" s="162">
        <v>2015</v>
      </c>
      <c r="I11" s="162">
        <v>2015</v>
      </c>
      <c r="J11" s="162">
        <v>2016</v>
      </c>
      <c r="K11" s="162">
        <v>2016</v>
      </c>
      <c r="L11" s="162">
        <v>2016</v>
      </c>
      <c r="M11" s="164">
        <v>2018</v>
      </c>
      <c r="N11" s="164">
        <v>2018</v>
      </c>
      <c r="O11" s="164">
        <v>2017</v>
      </c>
      <c r="P11" s="164">
        <v>2017</v>
      </c>
      <c r="Q11" s="164">
        <v>2015</v>
      </c>
      <c r="R11" s="164" t="s">
        <v>950</v>
      </c>
      <c r="S11" s="164">
        <v>2018</v>
      </c>
      <c r="T11" s="164">
        <v>2015</v>
      </c>
      <c r="U11" s="164">
        <v>2016</v>
      </c>
      <c r="V11" s="164" t="s">
        <v>950</v>
      </c>
      <c r="W11" s="164">
        <v>2016</v>
      </c>
      <c r="X11" s="164">
        <v>2007</v>
      </c>
      <c r="Y11" s="164">
        <v>2011</v>
      </c>
      <c r="Z11" s="164">
        <v>2016</v>
      </c>
      <c r="AA11" s="164">
        <v>2016</v>
      </c>
      <c r="AB11" s="164">
        <v>2016</v>
      </c>
      <c r="AC11" s="164">
        <v>2015</v>
      </c>
      <c r="AD11" s="164">
        <v>2015</v>
      </c>
      <c r="AE11" s="164" t="s">
        <v>950</v>
      </c>
      <c r="AF11" s="164">
        <v>2015</v>
      </c>
      <c r="AG11" s="163">
        <v>2010</v>
      </c>
      <c r="AH11" s="164">
        <v>2016</v>
      </c>
      <c r="AI11" s="164">
        <v>2017</v>
      </c>
      <c r="AJ11" s="164">
        <v>2018</v>
      </c>
      <c r="AK11" s="166" t="s">
        <v>950</v>
      </c>
      <c r="AL11" s="166" t="s">
        <v>1137</v>
      </c>
      <c r="AM11" s="164">
        <v>2017</v>
      </c>
      <c r="AN11" s="164">
        <v>2014</v>
      </c>
      <c r="AO11" s="164">
        <v>2014</v>
      </c>
      <c r="AP11" s="164">
        <v>2014</v>
      </c>
      <c r="AQ11" s="164" t="s">
        <v>950</v>
      </c>
      <c r="AR11" s="164">
        <v>2015</v>
      </c>
      <c r="AS11" s="164">
        <v>2016</v>
      </c>
      <c r="AT11" s="164">
        <v>2017</v>
      </c>
      <c r="AU11" s="164">
        <v>2016</v>
      </c>
      <c r="AV11" s="164" t="s">
        <v>950</v>
      </c>
      <c r="AW11" s="164">
        <v>2015</v>
      </c>
      <c r="AX11" s="164">
        <v>2016</v>
      </c>
      <c r="AY11" s="164">
        <v>2014</v>
      </c>
      <c r="AZ11" s="176">
        <v>2015</v>
      </c>
      <c r="BA11" s="176">
        <v>2015</v>
      </c>
      <c r="BB11" s="164">
        <v>2017</v>
      </c>
      <c r="BC11" s="164">
        <v>2017</v>
      </c>
      <c r="BD11" s="164">
        <v>2015</v>
      </c>
      <c r="BE11" s="164">
        <v>2014</v>
      </c>
      <c r="BF11" s="108"/>
    </row>
    <row r="12" spans="1:59" x14ac:dyDescent="0.25">
      <c r="A12" s="133" t="s">
        <v>17</v>
      </c>
      <c r="B12" s="111" t="s">
        <v>16</v>
      </c>
      <c r="C12" s="162">
        <v>2015</v>
      </c>
      <c r="D12" s="162">
        <v>2015</v>
      </c>
      <c r="E12" s="162">
        <v>2015</v>
      </c>
      <c r="F12" s="162">
        <v>2015</v>
      </c>
      <c r="G12" s="162">
        <v>2015</v>
      </c>
      <c r="H12" s="162">
        <v>2015</v>
      </c>
      <c r="I12" s="162">
        <v>2015</v>
      </c>
      <c r="J12" s="162">
        <v>2016</v>
      </c>
      <c r="K12" s="162">
        <v>2016</v>
      </c>
      <c r="L12" s="162">
        <v>2016</v>
      </c>
      <c r="M12" s="164">
        <v>2018</v>
      </c>
      <c r="N12" s="164">
        <v>2018</v>
      </c>
      <c r="O12" s="164">
        <v>2017</v>
      </c>
      <c r="P12" s="164">
        <v>2017</v>
      </c>
      <c r="Q12" s="164">
        <v>2015</v>
      </c>
      <c r="R12" s="164" t="s">
        <v>950</v>
      </c>
      <c r="S12" s="164">
        <v>2018</v>
      </c>
      <c r="T12" s="164">
        <v>2015</v>
      </c>
      <c r="U12" s="164">
        <v>2016</v>
      </c>
      <c r="V12" s="164" t="s">
        <v>950</v>
      </c>
      <c r="W12" s="164">
        <v>2016</v>
      </c>
      <c r="X12" s="164" t="s">
        <v>950</v>
      </c>
      <c r="Y12" s="164">
        <v>2016</v>
      </c>
      <c r="Z12" s="164">
        <v>2016</v>
      </c>
      <c r="AA12" s="164">
        <v>2016</v>
      </c>
      <c r="AB12" s="164" t="s">
        <v>950</v>
      </c>
      <c r="AC12" s="164">
        <v>2015</v>
      </c>
      <c r="AD12" s="164">
        <v>2015</v>
      </c>
      <c r="AE12" s="164" t="s">
        <v>950</v>
      </c>
      <c r="AF12" s="164">
        <v>2015</v>
      </c>
      <c r="AG12" s="163">
        <v>2012</v>
      </c>
      <c r="AH12" s="164">
        <v>2016</v>
      </c>
      <c r="AI12" s="164">
        <v>2017</v>
      </c>
      <c r="AJ12" s="164">
        <v>2018</v>
      </c>
      <c r="AK12" s="166" t="s">
        <v>950</v>
      </c>
      <c r="AL12" s="166" t="s">
        <v>1137</v>
      </c>
      <c r="AM12" s="164">
        <v>2017</v>
      </c>
      <c r="AN12" s="164">
        <v>2014</v>
      </c>
      <c r="AO12" s="164">
        <v>2014</v>
      </c>
      <c r="AP12" s="164">
        <v>2014</v>
      </c>
      <c r="AQ12" s="164">
        <v>2014</v>
      </c>
      <c r="AR12" s="164">
        <v>2015</v>
      </c>
      <c r="AS12" s="164">
        <v>2016</v>
      </c>
      <c r="AT12" s="164">
        <v>2017</v>
      </c>
      <c r="AU12" s="164">
        <v>2016</v>
      </c>
      <c r="AV12" s="164" t="s">
        <v>950</v>
      </c>
      <c r="AW12" s="164">
        <v>2015</v>
      </c>
      <c r="AX12" s="164">
        <v>2016</v>
      </c>
      <c r="AY12" s="164">
        <v>2014</v>
      </c>
      <c r="AZ12" s="176">
        <v>2015</v>
      </c>
      <c r="BA12" s="176">
        <v>2015</v>
      </c>
      <c r="BB12" s="164">
        <v>2017</v>
      </c>
      <c r="BC12" s="164">
        <v>2017</v>
      </c>
      <c r="BD12" s="164">
        <v>2015</v>
      </c>
      <c r="BE12" s="164">
        <v>2014</v>
      </c>
      <c r="BF12" s="108"/>
    </row>
    <row r="13" spans="1:59" x14ac:dyDescent="0.25">
      <c r="A13" s="133" t="s">
        <v>19</v>
      </c>
      <c r="B13" s="111" t="s">
        <v>18</v>
      </c>
      <c r="C13" s="162">
        <v>2015</v>
      </c>
      <c r="D13" s="162">
        <v>2015</v>
      </c>
      <c r="E13" s="162">
        <v>2015</v>
      </c>
      <c r="F13" s="162">
        <v>2015</v>
      </c>
      <c r="G13" s="162">
        <v>2015</v>
      </c>
      <c r="H13" s="162">
        <v>2015</v>
      </c>
      <c r="I13" s="162">
        <v>2015</v>
      </c>
      <c r="J13" s="162">
        <v>2016</v>
      </c>
      <c r="K13" s="162">
        <v>2016</v>
      </c>
      <c r="L13" s="162">
        <v>2016</v>
      </c>
      <c r="M13" s="164">
        <v>2018</v>
      </c>
      <c r="N13" s="164">
        <v>2018</v>
      </c>
      <c r="O13" s="164">
        <v>2017</v>
      </c>
      <c r="P13" s="164">
        <v>2017</v>
      </c>
      <c r="Q13" s="164">
        <v>2015</v>
      </c>
      <c r="R13" s="164" t="s">
        <v>958</v>
      </c>
      <c r="S13" s="164">
        <v>2018</v>
      </c>
      <c r="T13" s="164">
        <v>2015</v>
      </c>
      <c r="U13" s="164">
        <v>2016</v>
      </c>
      <c r="V13" s="164">
        <v>2016</v>
      </c>
      <c r="W13" s="164">
        <v>2016</v>
      </c>
      <c r="X13" s="164">
        <v>2013</v>
      </c>
      <c r="Y13" s="164">
        <v>2013</v>
      </c>
      <c r="Z13" s="164">
        <v>2016</v>
      </c>
      <c r="AA13" s="164">
        <v>2016</v>
      </c>
      <c r="AB13" s="164">
        <v>2016</v>
      </c>
      <c r="AC13" s="164">
        <v>2015</v>
      </c>
      <c r="AD13" s="164">
        <v>2015</v>
      </c>
      <c r="AE13" s="164">
        <v>2012</v>
      </c>
      <c r="AF13" s="164">
        <v>2015</v>
      </c>
      <c r="AG13" s="163">
        <v>2008</v>
      </c>
      <c r="AH13" s="164">
        <v>2016</v>
      </c>
      <c r="AI13" s="164">
        <v>2017</v>
      </c>
      <c r="AJ13" s="164">
        <v>2018</v>
      </c>
      <c r="AK13" s="166" t="s">
        <v>1138</v>
      </c>
      <c r="AL13" s="166" t="s">
        <v>1137</v>
      </c>
      <c r="AM13" s="164">
        <v>2017</v>
      </c>
      <c r="AN13" s="164">
        <v>2014</v>
      </c>
      <c r="AO13" s="164">
        <v>2014</v>
      </c>
      <c r="AP13" s="164" t="s">
        <v>950</v>
      </c>
      <c r="AQ13" s="164" t="s">
        <v>950</v>
      </c>
      <c r="AR13" s="164" t="s">
        <v>950</v>
      </c>
      <c r="AS13" s="164">
        <v>2016</v>
      </c>
      <c r="AT13" s="164">
        <v>2017</v>
      </c>
      <c r="AU13" s="164">
        <v>2016</v>
      </c>
      <c r="AV13" s="164">
        <v>2016</v>
      </c>
      <c r="AW13" s="164">
        <v>2015</v>
      </c>
      <c r="AX13" s="164">
        <v>2016</v>
      </c>
      <c r="AY13" s="164">
        <v>2014</v>
      </c>
      <c r="AZ13" s="176">
        <v>2015</v>
      </c>
      <c r="BA13" s="176">
        <v>2015</v>
      </c>
      <c r="BB13" s="164">
        <v>2017</v>
      </c>
      <c r="BC13" s="164">
        <v>2017</v>
      </c>
      <c r="BD13" s="164">
        <v>2015</v>
      </c>
      <c r="BE13" s="164">
        <v>2014</v>
      </c>
      <c r="BF13" s="108"/>
    </row>
    <row r="14" spans="1:59" x14ac:dyDescent="0.25">
      <c r="A14" s="133" t="s">
        <v>21</v>
      </c>
      <c r="B14" s="111" t="s">
        <v>20</v>
      </c>
      <c r="C14" s="162">
        <v>2015</v>
      </c>
      <c r="D14" s="162">
        <v>2015</v>
      </c>
      <c r="E14" s="162">
        <v>2015</v>
      </c>
      <c r="F14" s="162">
        <v>2015</v>
      </c>
      <c r="G14" s="162">
        <v>2015</v>
      </c>
      <c r="H14" s="162">
        <v>2015</v>
      </c>
      <c r="I14" s="162">
        <v>2015</v>
      </c>
      <c r="J14" s="162">
        <v>2016</v>
      </c>
      <c r="K14" s="162">
        <v>2016</v>
      </c>
      <c r="L14" s="162">
        <v>2016</v>
      </c>
      <c r="M14" s="164">
        <v>2018</v>
      </c>
      <c r="N14" s="164">
        <v>2018</v>
      </c>
      <c r="O14" s="164">
        <v>2017</v>
      </c>
      <c r="P14" s="164">
        <v>2017</v>
      </c>
      <c r="Q14" s="164">
        <v>2015</v>
      </c>
      <c r="R14" s="164" t="s">
        <v>950</v>
      </c>
      <c r="S14" s="164">
        <v>2018</v>
      </c>
      <c r="T14" s="164">
        <v>2015</v>
      </c>
      <c r="U14" s="164">
        <v>2016</v>
      </c>
      <c r="V14" s="164" t="s">
        <v>950</v>
      </c>
      <c r="W14" s="164">
        <v>2016</v>
      </c>
      <c r="X14" s="164" t="s">
        <v>950</v>
      </c>
      <c r="Y14" s="164" t="s">
        <v>950</v>
      </c>
      <c r="Z14" s="164">
        <v>2016</v>
      </c>
      <c r="AA14" s="164">
        <v>2016</v>
      </c>
      <c r="AB14" s="164">
        <v>2016</v>
      </c>
      <c r="AC14" s="164">
        <v>2015</v>
      </c>
      <c r="AD14" s="164">
        <v>2015</v>
      </c>
      <c r="AE14" s="164" t="s">
        <v>950</v>
      </c>
      <c r="AF14" s="164">
        <v>2015</v>
      </c>
      <c r="AG14" s="163" t="s">
        <v>950</v>
      </c>
      <c r="AH14" s="164">
        <v>2016</v>
      </c>
      <c r="AI14" s="164">
        <v>2017</v>
      </c>
      <c r="AJ14" s="164">
        <v>2018</v>
      </c>
      <c r="AK14" s="166" t="s">
        <v>950</v>
      </c>
      <c r="AL14" s="166" t="s">
        <v>1137</v>
      </c>
      <c r="AM14" s="164">
        <v>2017</v>
      </c>
      <c r="AN14" s="164">
        <v>2014</v>
      </c>
      <c r="AO14" s="164">
        <v>2014</v>
      </c>
      <c r="AP14" s="164">
        <v>2014</v>
      </c>
      <c r="AQ14" s="164">
        <v>2014</v>
      </c>
      <c r="AR14" s="164" t="s">
        <v>950</v>
      </c>
      <c r="AS14" s="164">
        <v>2016</v>
      </c>
      <c r="AT14" s="164">
        <v>2017</v>
      </c>
      <c r="AU14" s="164">
        <v>2016</v>
      </c>
      <c r="AV14" s="164" t="s">
        <v>950</v>
      </c>
      <c r="AW14" s="164">
        <v>2015</v>
      </c>
      <c r="AX14" s="164">
        <v>2016</v>
      </c>
      <c r="AY14" s="164">
        <v>2014</v>
      </c>
      <c r="AZ14" s="176">
        <v>2015</v>
      </c>
      <c r="BA14" s="176">
        <v>2015</v>
      </c>
      <c r="BB14" s="164">
        <v>2017</v>
      </c>
      <c r="BC14" s="164">
        <v>2017</v>
      </c>
      <c r="BD14" s="164">
        <v>2015</v>
      </c>
      <c r="BE14" s="164">
        <v>2014</v>
      </c>
      <c r="BF14" s="108"/>
    </row>
    <row r="15" spans="1:59" x14ac:dyDescent="0.25">
      <c r="A15" s="133" t="s">
        <v>23</v>
      </c>
      <c r="B15" s="111" t="s">
        <v>22</v>
      </c>
      <c r="C15" s="162">
        <v>2015</v>
      </c>
      <c r="D15" s="162">
        <v>2015</v>
      </c>
      <c r="E15" s="162">
        <v>2015</v>
      </c>
      <c r="F15" s="162">
        <v>2015</v>
      </c>
      <c r="G15" s="162">
        <v>2015</v>
      </c>
      <c r="H15" s="162">
        <v>2015</v>
      </c>
      <c r="I15" s="162">
        <v>2015</v>
      </c>
      <c r="J15" s="162">
        <v>2016</v>
      </c>
      <c r="K15" s="162">
        <v>2016</v>
      </c>
      <c r="L15" s="162">
        <v>2016</v>
      </c>
      <c r="M15" s="164">
        <v>2018</v>
      </c>
      <c r="N15" s="164">
        <v>2018</v>
      </c>
      <c r="O15" s="164">
        <v>2017</v>
      </c>
      <c r="P15" s="164">
        <v>2017</v>
      </c>
      <c r="Q15" s="164">
        <v>2015</v>
      </c>
      <c r="R15" s="164" t="s">
        <v>950</v>
      </c>
      <c r="S15" s="164">
        <v>2018</v>
      </c>
      <c r="T15" s="164">
        <v>2015</v>
      </c>
      <c r="U15" s="164">
        <v>2016</v>
      </c>
      <c r="V15" s="164" t="s">
        <v>950</v>
      </c>
      <c r="W15" s="164">
        <v>2016</v>
      </c>
      <c r="X15" s="164" t="s">
        <v>950</v>
      </c>
      <c r="Y15" s="164">
        <v>2012</v>
      </c>
      <c r="Z15" s="164">
        <v>2016</v>
      </c>
      <c r="AA15" s="164">
        <v>2016</v>
      </c>
      <c r="AB15" s="164">
        <v>2016</v>
      </c>
      <c r="AC15" s="164">
        <v>2015</v>
      </c>
      <c r="AD15" s="164">
        <v>2015</v>
      </c>
      <c r="AE15" s="164" t="s">
        <v>950</v>
      </c>
      <c r="AF15" s="164">
        <v>2015</v>
      </c>
      <c r="AG15" s="163" t="s">
        <v>950</v>
      </c>
      <c r="AH15" s="164">
        <v>2016</v>
      </c>
      <c r="AI15" s="164">
        <v>2017</v>
      </c>
      <c r="AJ15" s="164">
        <v>2018</v>
      </c>
      <c r="AK15" s="166" t="s">
        <v>950</v>
      </c>
      <c r="AL15" s="166" t="s">
        <v>1137</v>
      </c>
      <c r="AM15" s="164">
        <v>2017</v>
      </c>
      <c r="AN15" s="164">
        <v>2014</v>
      </c>
      <c r="AO15" s="164">
        <v>2014</v>
      </c>
      <c r="AP15" s="164">
        <v>2014</v>
      </c>
      <c r="AQ15" s="164">
        <v>2014</v>
      </c>
      <c r="AR15" s="164">
        <v>2011</v>
      </c>
      <c r="AS15" s="164">
        <v>2016</v>
      </c>
      <c r="AT15" s="164">
        <v>2017</v>
      </c>
      <c r="AU15" s="164">
        <v>2016</v>
      </c>
      <c r="AV15" s="164">
        <v>2015</v>
      </c>
      <c r="AW15" s="164">
        <v>2015</v>
      </c>
      <c r="AX15" s="164">
        <v>2016</v>
      </c>
      <c r="AY15" s="164">
        <v>2014</v>
      </c>
      <c r="AZ15" s="176">
        <v>2015</v>
      </c>
      <c r="BA15" s="176">
        <v>2015</v>
      </c>
      <c r="BB15" s="164">
        <v>2017</v>
      </c>
      <c r="BC15" s="164">
        <v>2017</v>
      </c>
      <c r="BD15" s="164">
        <v>2015</v>
      </c>
      <c r="BE15" s="164">
        <v>2014</v>
      </c>
      <c r="BF15" s="108"/>
    </row>
    <row r="16" spans="1:59" x14ac:dyDescent="0.25">
      <c r="A16" s="133" t="s">
        <v>25</v>
      </c>
      <c r="B16" s="111" t="s">
        <v>24</v>
      </c>
      <c r="C16" s="162">
        <v>2015</v>
      </c>
      <c r="D16" s="162">
        <v>2015</v>
      </c>
      <c r="E16" s="162">
        <v>2015</v>
      </c>
      <c r="F16" s="162">
        <v>2015</v>
      </c>
      <c r="G16" s="162">
        <v>2015</v>
      </c>
      <c r="H16" s="162">
        <v>2015</v>
      </c>
      <c r="I16" s="162">
        <v>2015</v>
      </c>
      <c r="J16" s="162">
        <v>2016</v>
      </c>
      <c r="K16" s="162">
        <v>2016</v>
      </c>
      <c r="L16" s="162">
        <v>2016</v>
      </c>
      <c r="M16" s="164">
        <v>2018</v>
      </c>
      <c r="N16" s="164">
        <v>2018</v>
      </c>
      <c r="O16" s="164">
        <v>2017</v>
      </c>
      <c r="P16" s="164">
        <v>2017</v>
      </c>
      <c r="Q16" s="164">
        <v>2015</v>
      </c>
      <c r="R16" s="164" t="s">
        <v>972</v>
      </c>
      <c r="S16" s="164">
        <v>2018</v>
      </c>
      <c r="T16" s="164">
        <v>2015</v>
      </c>
      <c r="U16" s="164">
        <v>2016</v>
      </c>
      <c r="V16" s="164">
        <v>2016</v>
      </c>
      <c r="W16" s="164">
        <v>2016</v>
      </c>
      <c r="X16" s="164">
        <v>2014</v>
      </c>
      <c r="Y16" s="164">
        <v>2011</v>
      </c>
      <c r="Z16" s="164">
        <v>2016</v>
      </c>
      <c r="AA16" s="164">
        <v>2016</v>
      </c>
      <c r="AB16" s="164">
        <v>2016</v>
      </c>
      <c r="AC16" s="164">
        <v>2015</v>
      </c>
      <c r="AD16" s="164">
        <v>2015</v>
      </c>
      <c r="AE16" s="164">
        <v>2012</v>
      </c>
      <c r="AF16" s="164">
        <v>2015</v>
      </c>
      <c r="AG16" s="163">
        <v>2016</v>
      </c>
      <c r="AH16" s="164">
        <v>2016</v>
      </c>
      <c r="AI16" s="164">
        <v>2017</v>
      </c>
      <c r="AJ16" s="164">
        <v>2018</v>
      </c>
      <c r="AK16" s="166" t="s">
        <v>1137</v>
      </c>
      <c r="AL16" s="166">
        <v>43327</v>
      </c>
      <c r="AM16" s="164">
        <v>2017</v>
      </c>
      <c r="AN16" s="164">
        <v>2014</v>
      </c>
      <c r="AO16" s="164">
        <v>2014</v>
      </c>
      <c r="AP16" s="164">
        <v>2014</v>
      </c>
      <c r="AQ16" s="164">
        <v>2014</v>
      </c>
      <c r="AR16" s="164">
        <v>2015</v>
      </c>
      <c r="AS16" s="164">
        <v>2016</v>
      </c>
      <c r="AT16" s="164">
        <v>2017</v>
      </c>
      <c r="AU16" s="164">
        <v>2016</v>
      </c>
      <c r="AV16" s="164">
        <v>2016</v>
      </c>
      <c r="AW16" s="164">
        <v>2015</v>
      </c>
      <c r="AX16" s="164">
        <v>2016</v>
      </c>
      <c r="AY16" s="164">
        <v>2014</v>
      </c>
      <c r="AZ16" s="176">
        <v>2015</v>
      </c>
      <c r="BA16" s="176">
        <v>2015</v>
      </c>
      <c r="BB16" s="164">
        <v>2017</v>
      </c>
      <c r="BC16" s="164">
        <v>2017</v>
      </c>
      <c r="BD16" s="164">
        <v>2015</v>
      </c>
      <c r="BE16" s="164">
        <v>2014</v>
      </c>
      <c r="BF16" s="108"/>
    </row>
    <row r="17" spans="1:58" x14ac:dyDescent="0.25">
      <c r="A17" s="133" t="s">
        <v>27</v>
      </c>
      <c r="B17" s="111" t="s">
        <v>26</v>
      </c>
      <c r="C17" s="162">
        <v>2015</v>
      </c>
      <c r="D17" s="162">
        <v>2015</v>
      </c>
      <c r="E17" s="162">
        <v>2015</v>
      </c>
      <c r="F17" s="162">
        <v>2015</v>
      </c>
      <c r="G17" s="162">
        <v>2015</v>
      </c>
      <c r="H17" s="162">
        <v>2015</v>
      </c>
      <c r="I17" s="162">
        <v>2015</v>
      </c>
      <c r="J17" s="162">
        <v>2016</v>
      </c>
      <c r="K17" s="162">
        <v>2016</v>
      </c>
      <c r="L17" s="162">
        <v>2016</v>
      </c>
      <c r="M17" s="164">
        <v>2018</v>
      </c>
      <c r="N17" s="164">
        <v>2018</v>
      </c>
      <c r="O17" s="164">
        <v>2017</v>
      </c>
      <c r="P17" s="164">
        <v>2017</v>
      </c>
      <c r="Q17" s="164">
        <v>2015</v>
      </c>
      <c r="R17" s="164" t="s">
        <v>960</v>
      </c>
      <c r="S17" s="164">
        <v>2018</v>
      </c>
      <c r="T17" s="164">
        <v>2015</v>
      </c>
      <c r="U17" s="164">
        <v>2016</v>
      </c>
      <c r="V17" s="164" t="s">
        <v>950</v>
      </c>
      <c r="W17" s="164">
        <v>2016</v>
      </c>
      <c r="X17" s="164">
        <v>2013</v>
      </c>
      <c r="Y17" s="164">
        <v>2010</v>
      </c>
      <c r="Z17" s="164">
        <v>2016</v>
      </c>
      <c r="AA17" s="164">
        <v>2016</v>
      </c>
      <c r="AB17" s="164">
        <v>2016</v>
      </c>
      <c r="AC17" s="164">
        <v>2015</v>
      </c>
      <c r="AD17" s="164">
        <v>2015</v>
      </c>
      <c r="AE17" s="164" t="s">
        <v>950</v>
      </c>
      <c r="AF17" s="164">
        <v>2015</v>
      </c>
      <c r="AG17" s="163">
        <v>2010</v>
      </c>
      <c r="AH17" s="164">
        <v>2016</v>
      </c>
      <c r="AI17" s="164">
        <v>2017</v>
      </c>
      <c r="AJ17" s="164">
        <v>2018</v>
      </c>
      <c r="AK17" s="166" t="s">
        <v>950</v>
      </c>
      <c r="AL17" s="166" t="s">
        <v>1137</v>
      </c>
      <c r="AM17" s="164">
        <v>2017</v>
      </c>
      <c r="AN17" s="164">
        <v>2014</v>
      </c>
      <c r="AO17" s="164">
        <v>2014</v>
      </c>
      <c r="AP17" s="164">
        <v>2014</v>
      </c>
      <c r="AQ17" s="164">
        <v>2014</v>
      </c>
      <c r="AR17" s="164">
        <v>2011</v>
      </c>
      <c r="AS17" s="164">
        <v>2016</v>
      </c>
      <c r="AT17" s="164">
        <v>2017</v>
      </c>
      <c r="AU17" s="164">
        <v>2016</v>
      </c>
      <c r="AV17" s="164" t="s">
        <v>950</v>
      </c>
      <c r="AW17" s="164">
        <v>2015</v>
      </c>
      <c r="AX17" s="164">
        <v>2016</v>
      </c>
      <c r="AY17" s="164">
        <v>2014</v>
      </c>
      <c r="AZ17" s="176">
        <v>2015</v>
      </c>
      <c r="BA17" s="176">
        <v>2015</v>
      </c>
      <c r="BB17" s="164">
        <v>2017</v>
      </c>
      <c r="BC17" s="164">
        <v>2017</v>
      </c>
      <c r="BD17" s="164">
        <v>2015</v>
      </c>
      <c r="BE17" s="164">
        <v>2014</v>
      </c>
      <c r="BF17" s="108"/>
    </row>
    <row r="18" spans="1:58" x14ac:dyDescent="0.25">
      <c r="A18" s="133" t="s">
        <v>29</v>
      </c>
      <c r="B18" s="111" t="s">
        <v>28</v>
      </c>
      <c r="C18" s="162">
        <v>2015</v>
      </c>
      <c r="D18" s="162">
        <v>2015</v>
      </c>
      <c r="E18" s="162">
        <v>2015</v>
      </c>
      <c r="F18" s="162">
        <v>2015</v>
      </c>
      <c r="G18" s="162">
        <v>2015</v>
      </c>
      <c r="H18" s="162">
        <v>2015</v>
      </c>
      <c r="I18" s="162">
        <v>2015</v>
      </c>
      <c r="J18" s="162">
        <v>2016</v>
      </c>
      <c r="K18" s="162">
        <v>2016</v>
      </c>
      <c r="L18" s="162">
        <v>2016</v>
      </c>
      <c r="M18" s="164">
        <v>2018</v>
      </c>
      <c r="N18" s="164">
        <v>2018</v>
      </c>
      <c r="O18" s="164">
        <v>2017</v>
      </c>
      <c r="P18" s="164">
        <v>2017</v>
      </c>
      <c r="Q18" s="164">
        <v>2015</v>
      </c>
      <c r="R18" s="164" t="s">
        <v>961</v>
      </c>
      <c r="S18" s="164">
        <v>2018</v>
      </c>
      <c r="T18" s="164">
        <v>2015</v>
      </c>
      <c r="U18" s="164">
        <v>2016</v>
      </c>
      <c r="V18" s="164">
        <v>2016</v>
      </c>
      <c r="W18" s="164">
        <v>2016</v>
      </c>
      <c r="X18" s="164" t="s">
        <v>950</v>
      </c>
      <c r="Y18" s="164">
        <v>2013</v>
      </c>
      <c r="Z18" s="164">
        <v>2016</v>
      </c>
      <c r="AA18" s="164">
        <v>2016</v>
      </c>
      <c r="AB18" s="164">
        <v>2016</v>
      </c>
      <c r="AC18" s="164">
        <v>2015</v>
      </c>
      <c r="AD18" s="164">
        <v>2015</v>
      </c>
      <c r="AE18" s="164" t="s">
        <v>950</v>
      </c>
      <c r="AF18" s="164">
        <v>2015</v>
      </c>
      <c r="AG18" s="163">
        <v>2016</v>
      </c>
      <c r="AH18" s="164">
        <v>2016</v>
      </c>
      <c r="AI18" s="164">
        <v>2017</v>
      </c>
      <c r="AJ18" s="164">
        <v>2018</v>
      </c>
      <c r="AK18" s="166" t="s">
        <v>950</v>
      </c>
      <c r="AL18" s="166" t="s">
        <v>1137</v>
      </c>
      <c r="AM18" s="164">
        <v>2017</v>
      </c>
      <c r="AN18" s="164">
        <v>2014</v>
      </c>
      <c r="AO18" s="164">
        <v>2014</v>
      </c>
      <c r="AP18" s="164">
        <v>2011</v>
      </c>
      <c r="AQ18" s="164" t="s">
        <v>950</v>
      </c>
      <c r="AR18" s="164">
        <v>2015</v>
      </c>
      <c r="AS18" s="164">
        <v>2016</v>
      </c>
      <c r="AT18" s="164">
        <v>2017</v>
      </c>
      <c r="AU18" s="164">
        <v>2016</v>
      </c>
      <c r="AV18" s="164">
        <v>2015</v>
      </c>
      <c r="AW18" s="164">
        <v>2015</v>
      </c>
      <c r="AX18" s="164">
        <v>2016</v>
      </c>
      <c r="AY18" s="164">
        <v>2014</v>
      </c>
      <c r="AZ18" s="176">
        <v>2015</v>
      </c>
      <c r="BA18" s="176">
        <v>2015</v>
      </c>
      <c r="BB18" s="164">
        <v>2017</v>
      </c>
      <c r="BC18" s="164">
        <v>2017</v>
      </c>
      <c r="BD18" s="164">
        <v>2015</v>
      </c>
      <c r="BE18" s="164">
        <v>2014</v>
      </c>
      <c r="BF18" s="108"/>
    </row>
    <row r="19" spans="1:58" x14ac:dyDescent="0.25">
      <c r="A19" s="133" t="s">
        <v>31</v>
      </c>
      <c r="B19" s="111" t="s">
        <v>30</v>
      </c>
      <c r="C19" s="162">
        <v>2015</v>
      </c>
      <c r="D19" s="162">
        <v>2015</v>
      </c>
      <c r="E19" s="162">
        <v>2015</v>
      </c>
      <c r="F19" s="162">
        <v>2015</v>
      </c>
      <c r="G19" s="162">
        <v>2015</v>
      </c>
      <c r="H19" s="162">
        <v>2015</v>
      </c>
      <c r="I19" s="162">
        <v>2015</v>
      </c>
      <c r="J19" s="162">
        <v>2016</v>
      </c>
      <c r="K19" s="162">
        <v>2016</v>
      </c>
      <c r="L19" s="162">
        <v>2016</v>
      </c>
      <c r="M19" s="164">
        <v>2018</v>
      </c>
      <c r="N19" s="164">
        <v>2018</v>
      </c>
      <c r="O19" s="164">
        <v>2017</v>
      </c>
      <c r="P19" s="164">
        <v>2017</v>
      </c>
      <c r="Q19" s="164">
        <v>2015</v>
      </c>
      <c r="R19" s="164" t="s">
        <v>950</v>
      </c>
      <c r="S19" s="164">
        <v>2018</v>
      </c>
      <c r="T19" s="164">
        <v>2015</v>
      </c>
      <c r="U19" s="164">
        <v>2016</v>
      </c>
      <c r="V19" s="164" t="s">
        <v>950</v>
      </c>
      <c r="W19" s="164">
        <v>2016</v>
      </c>
      <c r="X19" s="164" t="s">
        <v>950</v>
      </c>
      <c r="Y19" s="164">
        <v>2013</v>
      </c>
      <c r="Z19" s="164">
        <v>2016</v>
      </c>
      <c r="AA19" s="164">
        <v>2016</v>
      </c>
      <c r="AB19" s="164" t="s">
        <v>950</v>
      </c>
      <c r="AC19" s="164">
        <v>2015</v>
      </c>
      <c r="AD19" s="164">
        <v>2015</v>
      </c>
      <c r="AE19" s="164" t="s">
        <v>950</v>
      </c>
      <c r="AF19" s="164">
        <v>2015</v>
      </c>
      <c r="AG19" s="163">
        <v>2012</v>
      </c>
      <c r="AH19" s="164">
        <v>2016</v>
      </c>
      <c r="AI19" s="164">
        <v>2017</v>
      </c>
      <c r="AJ19" s="164">
        <v>2018</v>
      </c>
      <c r="AK19" s="166" t="s">
        <v>950</v>
      </c>
      <c r="AL19" s="166" t="s">
        <v>1137</v>
      </c>
      <c r="AM19" s="164">
        <v>2017</v>
      </c>
      <c r="AN19" s="164">
        <v>2014</v>
      </c>
      <c r="AO19" s="164">
        <v>2014</v>
      </c>
      <c r="AP19" s="164">
        <v>2014</v>
      </c>
      <c r="AQ19" s="164">
        <v>2014</v>
      </c>
      <c r="AR19" s="164" t="s">
        <v>950</v>
      </c>
      <c r="AS19" s="164">
        <v>2016</v>
      </c>
      <c r="AT19" s="164">
        <v>2017</v>
      </c>
      <c r="AU19" s="164">
        <v>2016</v>
      </c>
      <c r="AV19" s="164" t="s">
        <v>950</v>
      </c>
      <c r="AW19" s="164">
        <v>2015</v>
      </c>
      <c r="AX19" s="164">
        <v>2016</v>
      </c>
      <c r="AY19" s="164">
        <v>2014</v>
      </c>
      <c r="AZ19" s="176">
        <v>2015</v>
      </c>
      <c r="BA19" s="176">
        <v>2015</v>
      </c>
      <c r="BB19" s="164">
        <v>2017</v>
      </c>
      <c r="BC19" s="164">
        <v>2017</v>
      </c>
      <c r="BD19" s="164">
        <v>2015</v>
      </c>
      <c r="BE19" s="164">
        <v>2014</v>
      </c>
      <c r="BF19" s="108"/>
    </row>
    <row r="20" spans="1:58" x14ac:dyDescent="0.25">
      <c r="A20" s="133" t="s">
        <v>33</v>
      </c>
      <c r="B20" s="111" t="s">
        <v>32</v>
      </c>
      <c r="C20" s="162">
        <v>2015</v>
      </c>
      <c r="D20" s="162">
        <v>2015</v>
      </c>
      <c r="E20" s="162">
        <v>2015</v>
      </c>
      <c r="F20" s="162">
        <v>2015</v>
      </c>
      <c r="G20" s="162">
        <v>2015</v>
      </c>
      <c r="H20" s="162">
        <v>2015</v>
      </c>
      <c r="I20" s="162">
        <v>2015</v>
      </c>
      <c r="J20" s="162">
        <v>2016</v>
      </c>
      <c r="K20" s="162">
        <v>2016</v>
      </c>
      <c r="L20" s="162">
        <v>2016</v>
      </c>
      <c r="M20" s="164">
        <v>2018</v>
      </c>
      <c r="N20" s="164">
        <v>2018</v>
      </c>
      <c r="O20" s="164">
        <v>2017</v>
      </c>
      <c r="P20" s="164">
        <v>2017</v>
      </c>
      <c r="Q20" s="164">
        <v>2015</v>
      </c>
      <c r="R20" s="164" t="s">
        <v>962</v>
      </c>
      <c r="S20" s="164">
        <v>2018</v>
      </c>
      <c r="T20" s="164">
        <v>2015</v>
      </c>
      <c r="U20" s="164">
        <v>2016</v>
      </c>
      <c r="V20" s="164">
        <v>2016</v>
      </c>
      <c r="W20" s="164">
        <v>2016</v>
      </c>
      <c r="X20" s="164">
        <v>2011</v>
      </c>
      <c r="Y20" s="164">
        <v>2010</v>
      </c>
      <c r="Z20" s="164">
        <v>2016</v>
      </c>
      <c r="AA20" s="164">
        <v>2016</v>
      </c>
      <c r="AB20" s="164">
        <v>2016</v>
      </c>
      <c r="AC20" s="164">
        <v>2015</v>
      </c>
      <c r="AD20" s="164">
        <v>2015</v>
      </c>
      <c r="AE20" s="164">
        <v>2012</v>
      </c>
      <c r="AF20" s="164">
        <v>2015</v>
      </c>
      <c r="AG20" s="163">
        <v>2009</v>
      </c>
      <c r="AH20" s="164">
        <v>2016</v>
      </c>
      <c r="AI20" s="164">
        <v>2017</v>
      </c>
      <c r="AJ20" s="164">
        <v>2018</v>
      </c>
      <c r="AK20" s="166" t="s">
        <v>950</v>
      </c>
      <c r="AL20" s="166" t="s">
        <v>1137</v>
      </c>
      <c r="AM20" s="164">
        <v>2017</v>
      </c>
      <c r="AN20" s="164">
        <v>2014</v>
      </c>
      <c r="AO20" s="164">
        <v>2014</v>
      </c>
      <c r="AP20" s="164">
        <v>2011</v>
      </c>
      <c r="AQ20" s="164">
        <v>2012</v>
      </c>
      <c r="AR20" s="164" t="s">
        <v>950</v>
      </c>
      <c r="AS20" s="164">
        <v>2016</v>
      </c>
      <c r="AT20" s="164" t="s">
        <v>950</v>
      </c>
      <c r="AU20" s="164">
        <v>2016</v>
      </c>
      <c r="AV20" s="164">
        <v>2015</v>
      </c>
      <c r="AW20" s="164">
        <v>2015</v>
      </c>
      <c r="AX20" s="164">
        <v>2016</v>
      </c>
      <c r="AY20" s="164">
        <v>2014</v>
      </c>
      <c r="AZ20" s="176">
        <v>2015</v>
      </c>
      <c r="BA20" s="176">
        <v>2015</v>
      </c>
      <c r="BB20" s="164">
        <v>2017</v>
      </c>
      <c r="BC20" s="164">
        <v>2017</v>
      </c>
      <c r="BD20" s="164">
        <v>2015</v>
      </c>
      <c r="BE20" s="164">
        <v>2014</v>
      </c>
      <c r="BF20" s="108"/>
    </row>
    <row r="21" spans="1:58" x14ac:dyDescent="0.25">
      <c r="A21" s="133" t="s">
        <v>35</v>
      </c>
      <c r="B21" s="111" t="s">
        <v>34</v>
      </c>
      <c r="C21" s="162">
        <v>2015</v>
      </c>
      <c r="D21" s="162">
        <v>2015</v>
      </c>
      <c r="E21" s="162">
        <v>2015</v>
      </c>
      <c r="F21" s="162">
        <v>2015</v>
      </c>
      <c r="G21" s="162">
        <v>2015</v>
      </c>
      <c r="H21" s="162">
        <v>2015</v>
      </c>
      <c r="I21" s="162">
        <v>2015</v>
      </c>
      <c r="J21" s="162">
        <v>2016</v>
      </c>
      <c r="K21" s="162">
        <v>2016</v>
      </c>
      <c r="L21" s="162">
        <v>2016</v>
      </c>
      <c r="M21" s="164">
        <v>2018</v>
      </c>
      <c r="N21" s="164">
        <v>2018</v>
      </c>
      <c r="O21" s="164">
        <v>2017</v>
      </c>
      <c r="P21" s="164">
        <v>2017</v>
      </c>
      <c r="Q21" s="164">
        <v>2015</v>
      </c>
      <c r="R21" s="164" t="s">
        <v>963</v>
      </c>
      <c r="S21" s="164">
        <v>2018</v>
      </c>
      <c r="T21" s="164">
        <v>2015</v>
      </c>
      <c r="U21" s="164">
        <v>2016</v>
      </c>
      <c r="V21" s="164">
        <v>2016</v>
      </c>
      <c r="W21" s="164">
        <v>2016</v>
      </c>
      <c r="X21" s="164">
        <v>2014</v>
      </c>
      <c r="Y21" s="164">
        <v>2016</v>
      </c>
      <c r="Z21" s="164">
        <v>2016</v>
      </c>
      <c r="AA21" s="164">
        <v>2016</v>
      </c>
      <c r="AB21" s="164">
        <v>2016</v>
      </c>
      <c r="AC21" s="164">
        <v>2015</v>
      </c>
      <c r="AD21" s="164">
        <v>2015</v>
      </c>
      <c r="AE21" s="164">
        <v>2012</v>
      </c>
      <c r="AF21" s="164">
        <v>2015</v>
      </c>
      <c r="AG21" s="163">
        <v>2011</v>
      </c>
      <c r="AH21" s="164">
        <v>2016</v>
      </c>
      <c r="AI21" s="164">
        <v>2017</v>
      </c>
      <c r="AJ21" s="164">
        <v>2018</v>
      </c>
      <c r="AK21" s="166" t="s">
        <v>950</v>
      </c>
      <c r="AL21" s="166" t="s">
        <v>1137</v>
      </c>
      <c r="AM21" s="164">
        <v>2017</v>
      </c>
      <c r="AN21" s="164">
        <v>2014</v>
      </c>
      <c r="AO21" s="164">
        <v>2014</v>
      </c>
      <c r="AP21" s="164">
        <v>2014</v>
      </c>
      <c r="AQ21" s="164">
        <v>2014</v>
      </c>
      <c r="AR21" s="164">
        <v>2015</v>
      </c>
      <c r="AS21" s="164">
        <v>2016</v>
      </c>
      <c r="AT21" s="164">
        <v>2017</v>
      </c>
      <c r="AU21" s="164">
        <v>2016</v>
      </c>
      <c r="AV21" s="164">
        <v>2015</v>
      </c>
      <c r="AW21" s="164">
        <v>2015</v>
      </c>
      <c r="AX21" s="164">
        <v>2016</v>
      </c>
      <c r="AY21" s="164">
        <v>2014</v>
      </c>
      <c r="AZ21" s="176">
        <v>2015</v>
      </c>
      <c r="BA21" s="176">
        <v>2015</v>
      </c>
      <c r="BB21" s="164">
        <v>2017</v>
      </c>
      <c r="BC21" s="164">
        <v>2017</v>
      </c>
      <c r="BD21" s="164">
        <v>2015</v>
      </c>
      <c r="BE21" s="164">
        <v>2014</v>
      </c>
      <c r="BF21" s="108"/>
    </row>
    <row r="22" spans="1:58" x14ac:dyDescent="0.25">
      <c r="A22" s="133" t="s">
        <v>37</v>
      </c>
      <c r="B22" s="111" t="s">
        <v>36</v>
      </c>
      <c r="C22" s="162">
        <v>2015</v>
      </c>
      <c r="D22" s="162">
        <v>2015</v>
      </c>
      <c r="E22" s="162">
        <v>2015</v>
      </c>
      <c r="F22" s="162">
        <v>2015</v>
      </c>
      <c r="G22" s="162">
        <v>2015</v>
      </c>
      <c r="H22" s="162">
        <v>2015</v>
      </c>
      <c r="I22" s="162">
        <v>2015</v>
      </c>
      <c r="J22" s="162">
        <v>2016</v>
      </c>
      <c r="K22" s="162">
        <v>2016</v>
      </c>
      <c r="L22" s="162">
        <v>2016</v>
      </c>
      <c r="M22" s="164">
        <v>2018</v>
      </c>
      <c r="N22" s="164">
        <v>2018</v>
      </c>
      <c r="O22" s="164">
        <v>2017</v>
      </c>
      <c r="P22" s="164">
        <v>2017</v>
      </c>
      <c r="Q22" s="164">
        <v>2015</v>
      </c>
      <c r="R22" s="164" t="s">
        <v>964</v>
      </c>
      <c r="S22" s="164">
        <v>2018</v>
      </c>
      <c r="T22" s="164">
        <v>2015</v>
      </c>
      <c r="U22" s="164">
        <v>2016</v>
      </c>
      <c r="V22" s="164">
        <v>2016</v>
      </c>
      <c r="W22" s="164">
        <v>2016</v>
      </c>
      <c r="X22" s="164">
        <v>2010</v>
      </c>
      <c r="Y22" s="164">
        <v>2016</v>
      </c>
      <c r="Z22" s="164">
        <v>2016</v>
      </c>
      <c r="AA22" s="164">
        <v>2016</v>
      </c>
      <c r="AB22" s="164">
        <v>2013</v>
      </c>
      <c r="AC22" s="164">
        <v>2015</v>
      </c>
      <c r="AD22" s="164">
        <v>2015</v>
      </c>
      <c r="AE22" s="164">
        <v>2012</v>
      </c>
      <c r="AF22" s="164">
        <v>2015</v>
      </c>
      <c r="AG22" s="163">
        <v>2012</v>
      </c>
      <c r="AH22" s="164">
        <v>2016</v>
      </c>
      <c r="AI22" s="164">
        <v>2017</v>
      </c>
      <c r="AJ22" s="164">
        <v>2018</v>
      </c>
      <c r="AK22" s="166" t="s">
        <v>950</v>
      </c>
      <c r="AL22" s="166" t="s">
        <v>1137</v>
      </c>
      <c r="AM22" s="164">
        <v>2017</v>
      </c>
      <c r="AN22" s="164">
        <v>2014</v>
      </c>
      <c r="AO22" s="164">
        <v>2014</v>
      </c>
      <c r="AP22" s="164">
        <v>2014</v>
      </c>
      <c r="AQ22" s="164">
        <v>2014</v>
      </c>
      <c r="AR22" s="164">
        <v>2015</v>
      </c>
      <c r="AS22" s="164">
        <v>2016</v>
      </c>
      <c r="AT22" s="164">
        <v>2017</v>
      </c>
      <c r="AU22" s="164">
        <v>2016</v>
      </c>
      <c r="AV22" s="164">
        <v>2015</v>
      </c>
      <c r="AW22" s="164">
        <v>2015</v>
      </c>
      <c r="AX22" s="164">
        <v>2016</v>
      </c>
      <c r="AY22" s="164">
        <v>2014</v>
      </c>
      <c r="AZ22" s="176">
        <v>2015</v>
      </c>
      <c r="BA22" s="176">
        <v>2015</v>
      </c>
      <c r="BB22" s="164">
        <v>2017</v>
      </c>
      <c r="BC22" s="164">
        <v>2017</v>
      </c>
      <c r="BD22" s="164">
        <v>2015</v>
      </c>
      <c r="BE22" s="164">
        <v>2014</v>
      </c>
      <c r="BF22" s="108"/>
    </row>
    <row r="23" spans="1:58" x14ac:dyDescent="0.25">
      <c r="A23" s="133" t="s">
        <v>841</v>
      </c>
      <c r="B23" s="111" t="s">
        <v>38</v>
      </c>
      <c r="C23" s="162">
        <v>2015</v>
      </c>
      <c r="D23" s="162">
        <v>2015</v>
      </c>
      <c r="E23" s="162">
        <v>2015</v>
      </c>
      <c r="F23" s="162">
        <v>2015</v>
      </c>
      <c r="G23" s="162">
        <v>2015</v>
      </c>
      <c r="H23" s="162">
        <v>2015</v>
      </c>
      <c r="I23" s="162">
        <v>2015</v>
      </c>
      <c r="J23" s="162">
        <v>2016</v>
      </c>
      <c r="K23" s="162">
        <v>2016</v>
      </c>
      <c r="L23" s="162">
        <v>2016</v>
      </c>
      <c r="M23" s="164">
        <v>2018</v>
      </c>
      <c r="N23" s="164">
        <v>2018</v>
      </c>
      <c r="O23" s="164">
        <v>2017</v>
      </c>
      <c r="P23" s="164">
        <v>2017</v>
      </c>
      <c r="Q23" s="164">
        <v>2015</v>
      </c>
      <c r="R23" s="164" t="s">
        <v>965</v>
      </c>
      <c r="S23" s="164">
        <v>2018</v>
      </c>
      <c r="T23" s="164">
        <v>2015</v>
      </c>
      <c r="U23" s="164">
        <v>2016</v>
      </c>
      <c r="V23" s="164">
        <v>2016</v>
      </c>
      <c r="W23" s="164">
        <v>2016</v>
      </c>
      <c r="X23" s="164">
        <v>2016</v>
      </c>
      <c r="Y23" s="164">
        <v>2012</v>
      </c>
      <c r="Z23" s="164">
        <v>2016</v>
      </c>
      <c r="AA23" s="164">
        <v>2016</v>
      </c>
      <c r="AB23" s="164">
        <v>2016</v>
      </c>
      <c r="AC23" s="164">
        <v>2015</v>
      </c>
      <c r="AD23" s="164">
        <v>2015</v>
      </c>
      <c r="AE23" s="164">
        <v>2012</v>
      </c>
      <c r="AF23" s="164">
        <v>2015</v>
      </c>
      <c r="AG23" s="163">
        <v>2016</v>
      </c>
      <c r="AH23" s="164">
        <v>2016</v>
      </c>
      <c r="AI23" s="164">
        <v>2017</v>
      </c>
      <c r="AJ23" s="164">
        <v>2018</v>
      </c>
      <c r="AK23" s="166" t="s">
        <v>950</v>
      </c>
      <c r="AL23" s="166" t="s">
        <v>1137</v>
      </c>
      <c r="AM23" s="164">
        <v>2017</v>
      </c>
      <c r="AN23" s="164">
        <v>2014</v>
      </c>
      <c r="AO23" s="164">
        <v>2014</v>
      </c>
      <c r="AP23" s="164">
        <v>2014</v>
      </c>
      <c r="AQ23" s="164">
        <v>2014</v>
      </c>
      <c r="AR23" s="164">
        <v>2011</v>
      </c>
      <c r="AS23" s="164">
        <v>2016</v>
      </c>
      <c r="AT23" s="164">
        <v>2017</v>
      </c>
      <c r="AU23" s="164">
        <v>2016</v>
      </c>
      <c r="AV23" s="164">
        <v>2015</v>
      </c>
      <c r="AW23" s="164">
        <v>2015</v>
      </c>
      <c r="AX23" s="164">
        <v>2016</v>
      </c>
      <c r="AY23" s="164">
        <v>2014</v>
      </c>
      <c r="AZ23" s="176">
        <v>2015</v>
      </c>
      <c r="BA23" s="176">
        <v>2015</v>
      </c>
      <c r="BB23" s="164">
        <v>2017</v>
      </c>
      <c r="BC23" s="164">
        <v>2017</v>
      </c>
      <c r="BD23" s="164">
        <v>2015</v>
      </c>
      <c r="BE23" s="164">
        <v>2014</v>
      </c>
      <c r="BF23" s="108"/>
    </row>
    <row r="24" spans="1:58" x14ac:dyDescent="0.25">
      <c r="A24" s="133" t="s">
        <v>40</v>
      </c>
      <c r="B24" s="111" t="s">
        <v>39</v>
      </c>
      <c r="C24" s="162">
        <v>2015</v>
      </c>
      <c r="D24" s="162">
        <v>2015</v>
      </c>
      <c r="E24" s="162">
        <v>2015</v>
      </c>
      <c r="F24" s="162">
        <v>2015</v>
      </c>
      <c r="G24" s="162">
        <v>2015</v>
      </c>
      <c r="H24" s="162">
        <v>2015</v>
      </c>
      <c r="I24" s="162">
        <v>2015</v>
      </c>
      <c r="J24" s="162">
        <v>2016</v>
      </c>
      <c r="K24" s="162">
        <v>2016</v>
      </c>
      <c r="L24" s="162">
        <v>2016</v>
      </c>
      <c r="M24" s="164">
        <v>2018</v>
      </c>
      <c r="N24" s="164">
        <v>2018</v>
      </c>
      <c r="O24" s="164">
        <v>2017</v>
      </c>
      <c r="P24" s="164">
        <v>2017</v>
      </c>
      <c r="Q24" s="164">
        <v>2015</v>
      </c>
      <c r="R24" s="164" t="s">
        <v>966</v>
      </c>
      <c r="S24" s="164">
        <v>2018</v>
      </c>
      <c r="T24" s="164">
        <v>2015</v>
      </c>
      <c r="U24" s="164">
        <v>2016</v>
      </c>
      <c r="V24" s="164">
        <v>2016</v>
      </c>
      <c r="W24" s="164">
        <v>2016</v>
      </c>
      <c r="X24" s="164">
        <v>2012</v>
      </c>
      <c r="Y24" s="164">
        <v>2013</v>
      </c>
      <c r="Z24" s="164">
        <v>2016</v>
      </c>
      <c r="AA24" s="164">
        <v>2016</v>
      </c>
      <c r="AB24" s="164" t="s">
        <v>950</v>
      </c>
      <c r="AC24" s="164">
        <v>2015</v>
      </c>
      <c r="AD24" s="164">
        <v>2015</v>
      </c>
      <c r="AE24" s="164" t="s">
        <v>950</v>
      </c>
      <c r="AF24" s="164">
        <v>2015</v>
      </c>
      <c r="AG24" s="163">
        <v>2011</v>
      </c>
      <c r="AH24" s="164">
        <v>2016</v>
      </c>
      <c r="AI24" s="164">
        <v>2017</v>
      </c>
      <c r="AJ24" s="164">
        <v>2018</v>
      </c>
      <c r="AK24" s="166" t="s">
        <v>1137</v>
      </c>
      <c r="AL24" s="166" t="s">
        <v>1137</v>
      </c>
      <c r="AM24" s="164">
        <v>2017</v>
      </c>
      <c r="AN24" s="164">
        <v>2014</v>
      </c>
      <c r="AO24" s="164">
        <v>2014</v>
      </c>
      <c r="AP24" s="164">
        <v>2011</v>
      </c>
      <c r="AQ24" s="164">
        <v>2012</v>
      </c>
      <c r="AR24" s="164" t="s">
        <v>950</v>
      </c>
      <c r="AS24" s="164">
        <v>2016</v>
      </c>
      <c r="AT24" s="164">
        <v>2017</v>
      </c>
      <c r="AU24" s="164">
        <v>2016</v>
      </c>
      <c r="AV24" s="164">
        <v>2015</v>
      </c>
      <c r="AW24" s="164">
        <v>2015</v>
      </c>
      <c r="AX24" s="164">
        <v>2016</v>
      </c>
      <c r="AY24" s="164">
        <v>2014</v>
      </c>
      <c r="AZ24" s="176">
        <v>2015</v>
      </c>
      <c r="BA24" s="176">
        <v>2015</v>
      </c>
      <c r="BB24" s="164">
        <v>2017</v>
      </c>
      <c r="BC24" s="164">
        <v>2017</v>
      </c>
      <c r="BD24" s="164">
        <v>2015</v>
      </c>
      <c r="BE24" s="164">
        <v>2014</v>
      </c>
      <c r="BF24" s="108"/>
    </row>
    <row r="25" spans="1:58" x14ac:dyDescent="0.25">
      <c r="A25" s="133" t="s">
        <v>42</v>
      </c>
      <c r="B25" s="111" t="s">
        <v>41</v>
      </c>
      <c r="C25" s="162">
        <v>2015</v>
      </c>
      <c r="D25" s="162">
        <v>2015</v>
      </c>
      <c r="E25" s="162">
        <v>2015</v>
      </c>
      <c r="F25" s="162">
        <v>2015</v>
      </c>
      <c r="G25" s="162">
        <v>2015</v>
      </c>
      <c r="H25" s="162">
        <v>2015</v>
      </c>
      <c r="I25" s="162">
        <v>2015</v>
      </c>
      <c r="J25" s="162">
        <v>2016</v>
      </c>
      <c r="K25" s="162">
        <v>2016</v>
      </c>
      <c r="L25" s="162">
        <v>2016</v>
      </c>
      <c r="M25" s="164">
        <v>2018</v>
      </c>
      <c r="N25" s="164">
        <v>2018</v>
      </c>
      <c r="O25" s="164">
        <v>2017</v>
      </c>
      <c r="P25" s="164">
        <v>2017</v>
      </c>
      <c r="Q25" s="164">
        <v>2015</v>
      </c>
      <c r="R25" s="164" t="s">
        <v>950</v>
      </c>
      <c r="S25" s="164">
        <v>2018</v>
      </c>
      <c r="T25" s="164">
        <v>2015</v>
      </c>
      <c r="U25" s="164">
        <v>2016</v>
      </c>
      <c r="V25" s="164">
        <v>2016</v>
      </c>
      <c r="W25" s="164">
        <v>2016</v>
      </c>
      <c r="X25" s="164">
        <v>2007</v>
      </c>
      <c r="Y25" s="164">
        <v>2010</v>
      </c>
      <c r="Z25" s="164">
        <v>2016</v>
      </c>
      <c r="AA25" s="164">
        <v>2016</v>
      </c>
      <c r="AB25" s="164">
        <v>2016</v>
      </c>
      <c r="AC25" s="164">
        <v>2015</v>
      </c>
      <c r="AD25" s="164">
        <v>2015</v>
      </c>
      <c r="AE25" s="164">
        <v>2012</v>
      </c>
      <c r="AF25" s="164">
        <v>2015</v>
      </c>
      <c r="AG25" s="163">
        <v>2009</v>
      </c>
      <c r="AH25" s="164">
        <v>2016</v>
      </c>
      <c r="AI25" s="164">
        <v>2017</v>
      </c>
      <c r="AJ25" s="164">
        <v>2018</v>
      </c>
      <c r="AK25" s="166" t="s">
        <v>950</v>
      </c>
      <c r="AL25" s="166" t="s">
        <v>1137</v>
      </c>
      <c r="AM25" s="164">
        <v>2017</v>
      </c>
      <c r="AN25" s="164">
        <v>2014</v>
      </c>
      <c r="AO25" s="164">
        <v>2014</v>
      </c>
      <c r="AP25" s="164">
        <v>2014</v>
      </c>
      <c r="AQ25" s="164">
        <v>2014</v>
      </c>
      <c r="AR25" s="164">
        <v>2015</v>
      </c>
      <c r="AS25" s="164">
        <v>2016</v>
      </c>
      <c r="AT25" s="164">
        <v>2017</v>
      </c>
      <c r="AU25" s="164">
        <v>2016</v>
      </c>
      <c r="AV25" s="164">
        <v>2015</v>
      </c>
      <c r="AW25" s="164">
        <v>2015</v>
      </c>
      <c r="AX25" s="164">
        <v>2016</v>
      </c>
      <c r="AY25" s="164">
        <v>2014</v>
      </c>
      <c r="AZ25" s="176">
        <v>2015</v>
      </c>
      <c r="BA25" s="176">
        <v>2015</v>
      </c>
      <c r="BB25" s="164">
        <v>2017</v>
      </c>
      <c r="BC25" s="164">
        <v>2017</v>
      </c>
      <c r="BD25" s="164">
        <v>2015</v>
      </c>
      <c r="BE25" s="164">
        <v>2014</v>
      </c>
      <c r="BF25" s="108"/>
    </row>
    <row r="26" spans="1:58" x14ac:dyDescent="0.25">
      <c r="A26" s="133" t="s">
        <v>44</v>
      </c>
      <c r="B26" s="111" t="s">
        <v>43</v>
      </c>
      <c r="C26" s="162">
        <v>2015</v>
      </c>
      <c r="D26" s="162">
        <v>2015</v>
      </c>
      <c r="E26" s="162">
        <v>2015</v>
      </c>
      <c r="F26" s="162">
        <v>2015</v>
      </c>
      <c r="G26" s="162">
        <v>2015</v>
      </c>
      <c r="H26" s="162">
        <v>2015</v>
      </c>
      <c r="I26" s="162">
        <v>2015</v>
      </c>
      <c r="J26" s="162">
        <v>2016</v>
      </c>
      <c r="K26" s="162">
        <v>2016</v>
      </c>
      <c r="L26" s="162">
        <v>2016</v>
      </c>
      <c r="M26" s="164">
        <v>2018</v>
      </c>
      <c r="N26" s="164">
        <v>2018</v>
      </c>
      <c r="O26" s="164">
        <v>2017</v>
      </c>
      <c r="P26" s="164">
        <v>2017</v>
      </c>
      <c r="Q26" s="164">
        <v>2015</v>
      </c>
      <c r="R26" s="164" t="s">
        <v>1087</v>
      </c>
      <c r="S26" s="164">
        <v>2018</v>
      </c>
      <c r="T26" s="164">
        <v>2015</v>
      </c>
      <c r="U26" s="164">
        <v>2016</v>
      </c>
      <c r="V26" s="164">
        <v>2016</v>
      </c>
      <c r="W26" s="164">
        <v>2016</v>
      </c>
      <c r="X26" s="164">
        <v>2007</v>
      </c>
      <c r="Y26" s="164">
        <v>2013</v>
      </c>
      <c r="Z26" s="164">
        <v>2016</v>
      </c>
      <c r="AA26" s="164">
        <v>2016</v>
      </c>
      <c r="AB26" s="164">
        <v>2016</v>
      </c>
      <c r="AC26" s="164">
        <v>2015</v>
      </c>
      <c r="AD26" s="164">
        <v>2015</v>
      </c>
      <c r="AE26" s="164">
        <v>2012</v>
      </c>
      <c r="AF26" s="164">
        <v>2015</v>
      </c>
      <c r="AG26" s="163">
        <v>2014</v>
      </c>
      <c r="AH26" s="164">
        <v>2016</v>
      </c>
      <c r="AI26" s="164">
        <v>2017</v>
      </c>
      <c r="AJ26" s="164">
        <v>2018</v>
      </c>
      <c r="AK26" s="166" t="s">
        <v>950</v>
      </c>
      <c r="AL26" s="166" t="s">
        <v>1137</v>
      </c>
      <c r="AM26" s="164">
        <v>2017</v>
      </c>
      <c r="AN26" s="164">
        <v>2014</v>
      </c>
      <c r="AO26" s="164">
        <v>2014</v>
      </c>
      <c r="AP26" s="164">
        <v>2014</v>
      </c>
      <c r="AQ26" s="164">
        <v>2014</v>
      </c>
      <c r="AR26" s="164">
        <v>2011</v>
      </c>
      <c r="AS26" s="164">
        <v>2016</v>
      </c>
      <c r="AT26" s="164">
        <v>2017</v>
      </c>
      <c r="AU26" s="164">
        <v>2016</v>
      </c>
      <c r="AV26" s="164">
        <v>2015</v>
      </c>
      <c r="AW26" s="164">
        <v>2015</v>
      </c>
      <c r="AX26" s="164">
        <v>2016</v>
      </c>
      <c r="AY26" s="164">
        <v>2014</v>
      </c>
      <c r="AZ26" s="176">
        <v>2015</v>
      </c>
      <c r="BA26" s="176">
        <v>2015</v>
      </c>
      <c r="BB26" s="164">
        <v>2017</v>
      </c>
      <c r="BC26" s="164">
        <v>2017</v>
      </c>
      <c r="BD26" s="164">
        <v>2015</v>
      </c>
      <c r="BE26" s="164">
        <v>2014</v>
      </c>
      <c r="BF26" s="108"/>
    </row>
    <row r="27" spans="1:58" x14ac:dyDescent="0.25">
      <c r="A27" s="133" t="s">
        <v>379</v>
      </c>
      <c r="B27" s="111" t="s">
        <v>45</v>
      </c>
      <c r="C27" s="162">
        <v>2015</v>
      </c>
      <c r="D27" s="162">
        <v>2015</v>
      </c>
      <c r="E27" s="162">
        <v>2015</v>
      </c>
      <c r="F27" s="162">
        <v>2015</v>
      </c>
      <c r="G27" s="162">
        <v>2015</v>
      </c>
      <c r="H27" s="162">
        <v>2015</v>
      </c>
      <c r="I27" s="162">
        <v>2015</v>
      </c>
      <c r="J27" s="162">
        <v>2016</v>
      </c>
      <c r="K27" s="162">
        <v>2016</v>
      </c>
      <c r="L27" s="162">
        <v>2016</v>
      </c>
      <c r="M27" s="164">
        <v>2018</v>
      </c>
      <c r="N27" s="164">
        <v>2018</v>
      </c>
      <c r="O27" s="164">
        <v>2017</v>
      </c>
      <c r="P27" s="164">
        <v>2017</v>
      </c>
      <c r="Q27" s="164">
        <v>2015</v>
      </c>
      <c r="R27" s="164" t="s">
        <v>950</v>
      </c>
      <c r="S27" s="164">
        <v>2018</v>
      </c>
      <c r="T27" s="164">
        <v>2015</v>
      </c>
      <c r="U27" s="164">
        <v>2016</v>
      </c>
      <c r="V27" s="164" t="s">
        <v>950</v>
      </c>
      <c r="W27" s="164">
        <v>2016</v>
      </c>
      <c r="X27" s="164">
        <v>2009</v>
      </c>
      <c r="Y27" s="164">
        <v>2012</v>
      </c>
      <c r="Z27" s="164">
        <v>2016</v>
      </c>
      <c r="AA27" s="164">
        <v>2016</v>
      </c>
      <c r="AB27" s="164">
        <v>2016</v>
      </c>
      <c r="AC27" s="164">
        <v>2015</v>
      </c>
      <c r="AD27" s="164">
        <v>2015</v>
      </c>
      <c r="AE27" s="164" t="s">
        <v>950</v>
      </c>
      <c r="AF27" s="164" t="s">
        <v>950</v>
      </c>
      <c r="AG27" s="163" t="s">
        <v>950</v>
      </c>
      <c r="AH27" s="164">
        <v>2016</v>
      </c>
      <c r="AI27" s="164">
        <v>2017</v>
      </c>
      <c r="AJ27" s="164">
        <v>2018</v>
      </c>
      <c r="AK27" s="166" t="s">
        <v>950</v>
      </c>
      <c r="AL27" s="166" t="s">
        <v>1137</v>
      </c>
      <c r="AM27" s="164">
        <v>2017</v>
      </c>
      <c r="AN27" s="164">
        <v>2014</v>
      </c>
      <c r="AO27" s="164">
        <v>2014</v>
      </c>
      <c r="AP27" s="164">
        <v>2014</v>
      </c>
      <c r="AQ27" s="164">
        <v>2014</v>
      </c>
      <c r="AR27" s="164">
        <v>2009</v>
      </c>
      <c r="AS27" s="164">
        <v>2016</v>
      </c>
      <c r="AT27" s="164">
        <v>2017</v>
      </c>
      <c r="AU27" s="164">
        <v>2016</v>
      </c>
      <c r="AV27" s="164">
        <v>2015</v>
      </c>
      <c r="AW27" s="164">
        <v>2015</v>
      </c>
      <c r="AX27" s="164">
        <v>2016</v>
      </c>
      <c r="AY27" s="164">
        <v>2014</v>
      </c>
      <c r="AZ27" s="177"/>
      <c r="BA27" s="177"/>
      <c r="BB27" s="164">
        <v>2017</v>
      </c>
      <c r="BC27" s="164">
        <v>2017</v>
      </c>
      <c r="BD27" s="164">
        <v>2015</v>
      </c>
      <c r="BE27" s="164">
        <v>2014</v>
      </c>
      <c r="BF27" s="108"/>
    </row>
    <row r="28" spans="1:58" x14ac:dyDescent="0.25">
      <c r="A28" s="133" t="s">
        <v>47</v>
      </c>
      <c r="B28" s="111" t="s">
        <v>46</v>
      </c>
      <c r="C28" s="162">
        <v>2015</v>
      </c>
      <c r="D28" s="162">
        <v>2015</v>
      </c>
      <c r="E28" s="162">
        <v>2015</v>
      </c>
      <c r="F28" s="162">
        <v>2015</v>
      </c>
      <c r="G28" s="162">
        <v>2015</v>
      </c>
      <c r="H28" s="162">
        <v>2015</v>
      </c>
      <c r="I28" s="162">
        <v>2015</v>
      </c>
      <c r="J28" s="162">
        <v>2016</v>
      </c>
      <c r="K28" s="162">
        <v>2016</v>
      </c>
      <c r="L28" s="162">
        <v>2016</v>
      </c>
      <c r="M28" s="164">
        <v>2018</v>
      </c>
      <c r="N28" s="164">
        <v>2018</v>
      </c>
      <c r="O28" s="164">
        <v>2017</v>
      </c>
      <c r="P28" s="164">
        <v>2017</v>
      </c>
      <c r="Q28" s="164">
        <v>2015</v>
      </c>
      <c r="R28" s="164" t="s">
        <v>950</v>
      </c>
      <c r="S28" s="164">
        <v>2018</v>
      </c>
      <c r="T28" s="164">
        <v>2015</v>
      </c>
      <c r="U28" s="164">
        <v>2016</v>
      </c>
      <c r="V28" s="164" t="s">
        <v>950</v>
      </c>
      <c r="W28" s="164">
        <v>2016</v>
      </c>
      <c r="X28" s="164" t="s">
        <v>950</v>
      </c>
      <c r="Y28" s="164">
        <v>2012</v>
      </c>
      <c r="Z28" s="164">
        <v>2016</v>
      </c>
      <c r="AA28" s="164">
        <v>2016</v>
      </c>
      <c r="AB28" s="164">
        <v>2016</v>
      </c>
      <c r="AC28" s="164">
        <v>2015</v>
      </c>
      <c r="AD28" s="164">
        <v>2015</v>
      </c>
      <c r="AE28" s="164" t="s">
        <v>950</v>
      </c>
      <c r="AF28" s="164">
        <v>2015</v>
      </c>
      <c r="AG28" s="163">
        <v>2012</v>
      </c>
      <c r="AH28" s="164">
        <v>2016</v>
      </c>
      <c r="AI28" s="164">
        <v>2017</v>
      </c>
      <c r="AJ28" s="164">
        <v>2018</v>
      </c>
      <c r="AK28" s="166" t="s">
        <v>950</v>
      </c>
      <c r="AL28" s="166" t="s">
        <v>1137</v>
      </c>
      <c r="AM28" s="164">
        <v>2017</v>
      </c>
      <c r="AN28" s="164">
        <v>2014</v>
      </c>
      <c r="AO28" s="164">
        <v>2014</v>
      </c>
      <c r="AP28" s="164">
        <v>2014</v>
      </c>
      <c r="AQ28" s="164">
        <v>2014</v>
      </c>
      <c r="AR28" s="164">
        <v>2015</v>
      </c>
      <c r="AS28" s="164">
        <v>2016</v>
      </c>
      <c r="AT28" s="164">
        <v>2017</v>
      </c>
      <c r="AU28" s="164">
        <v>2016</v>
      </c>
      <c r="AV28" s="164">
        <v>2015</v>
      </c>
      <c r="AW28" s="164">
        <v>2015</v>
      </c>
      <c r="AX28" s="164">
        <v>2016</v>
      </c>
      <c r="AY28" s="164">
        <v>2014</v>
      </c>
      <c r="AZ28" s="176">
        <v>2015</v>
      </c>
      <c r="BA28" s="176">
        <v>2015</v>
      </c>
      <c r="BB28" s="164">
        <v>2017</v>
      </c>
      <c r="BC28" s="164">
        <v>2017</v>
      </c>
      <c r="BD28" s="164">
        <v>2015</v>
      </c>
      <c r="BE28" s="164">
        <v>2014</v>
      </c>
      <c r="BF28" s="108"/>
    </row>
    <row r="29" spans="1:58" x14ac:dyDescent="0.25">
      <c r="A29" s="133" t="s">
        <v>49</v>
      </c>
      <c r="B29" s="111" t="s">
        <v>48</v>
      </c>
      <c r="C29" s="162">
        <v>2015</v>
      </c>
      <c r="D29" s="162">
        <v>2015</v>
      </c>
      <c r="E29" s="162">
        <v>2015</v>
      </c>
      <c r="F29" s="162">
        <v>2015</v>
      </c>
      <c r="G29" s="162">
        <v>2015</v>
      </c>
      <c r="H29" s="162">
        <v>2015</v>
      </c>
      <c r="I29" s="162">
        <v>2015</v>
      </c>
      <c r="J29" s="162">
        <v>2016</v>
      </c>
      <c r="K29" s="162">
        <v>2016</v>
      </c>
      <c r="L29" s="162">
        <v>2016</v>
      </c>
      <c r="M29" s="164">
        <v>2018</v>
      </c>
      <c r="N29" s="164">
        <v>2018</v>
      </c>
      <c r="O29" s="164">
        <v>2017</v>
      </c>
      <c r="P29" s="164">
        <v>2017</v>
      </c>
      <c r="Q29" s="164">
        <v>2015</v>
      </c>
      <c r="R29" s="164" t="s">
        <v>957</v>
      </c>
      <c r="S29" s="164">
        <v>2018</v>
      </c>
      <c r="T29" s="164">
        <v>2015</v>
      </c>
      <c r="U29" s="164">
        <v>2016</v>
      </c>
      <c r="V29" s="164">
        <v>2016</v>
      </c>
      <c r="W29" s="164">
        <v>2016</v>
      </c>
      <c r="X29" s="164">
        <v>2016</v>
      </c>
      <c r="Y29" s="164">
        <v>2010</v>
      </c>
      <c r="Z29" s="164">
        <v>2016</v>
      </c>
      <c r="AA29" s="164">
        <v>2016</v>
      </c>
      <c r="AB29" s="164">
        <v>2016</v>
      </c>
      <c r="AC29" s="164">
        <v>2015</v>
      </c>
      <c r="AD29" s="164">
        <v>2015</v>
      </c>
      <c r="AE29" s="164">
        <v>2012</v>
      </c>
      <c r="AF29" s="164">
        <v>2015</v>
      </c>
      <c r="AG29" s="163">
        <v>2014</v>
      </c>
      <c r="AH29" s="164">
        <v>2016</v>
      </c>
      <c r="AI29" s="164">
        <v>2017</v>
      </c>
      <c r="AJ29" s="164">
        <v>2018</v>
      </c>
      <c r="AK29" s="166" t="s">
        <v>1138</v>
      </c>
      <c r="AL29" s="166">
        <v>43312</v>
      </c>
      <c r="AM29" s="164">
        <v>2017</v>
      </c>
      <c r="AN29" s="164">
        <v>2014</v>
      </c>
      <c r="AO29" s="164">
        <v>2014</v>
      </c>
      <c r="AP29" s="164">
        <v>2014</v>
      </c>
      <c r="AQ29" s="164">
        <v>2014</v>
      </c>
      <c r="AR29" s="164">
        <v>2015</v>
      </c>
      <c r="AS29" s="164">
        <v>2016</v>
      </c>
      <c r="AT29" s="164">
        <v>2017</v>
      </c>
      <c r="AU29" s="164">
        <v>2016</v>
      </c>
      <c r="AV29" s="164">
        <v>2015</v>
      </c>
      <c r="AW29" s="164">
        <v>2015</v>
      </c>
      <c r="AX29" s="164">
        <v>2016</v>
      </c>
      <c r="AY29" s="164">
        <v>2014</v>
      </c>
      <c r="AZ29" s="176">
        <v>2015</v>
      </c>
      <c r="BA29" s="176">
        <v>2015</v>
      </c>
      <c r="BB29" s="164">
        <v>2017</v>
      </c>
      <c r="BC29" s="164">
        <v>2017</v>
      </c>
      <c r="BD29" s="164">
        <v>2015</v>
      </c>
      <c r="BE29" s="164">
        <v>2014</v>
      </c>
      <c r="BF29" s="108"/>
    </row>
    <row r="30" spans="1:58" x14ac:dyDescent="0.25">
      <c r="A30" s="133" t="s">
        <v>51</v>
      </c>
      <c r="B30" s="111" t="s">
        <v>50</v>
      </c>
      <c r="C30" s="162">
        <v>2015</v>
      </c>
      <c r="D30" s="162">
        <v>2015</v>
      </c>
      <c r="E30" s="162">
        <v>2015</v>
      </c>
      <c r="F30" s="162">
        <v>2015</v>
      </c>
      <c r="G30" s="162">
        <v>2015</v>
      </c>
      <c r="H30" s="162">
        <v>2015</v>
      </c>
      <c r="I30" s="162">
        <v>2015</v>
      </c>
      <c r="J30" s="162">
        <v>2016</v>
      </c>
      <c r="K30" s="162">
        <v>2016</v>
      </c>
      <c r="L30" s="162">
        <v>2016</v>
      </c>
      <c r="M30" s="164">
        <v>2018</v>
      </c>
      <c r="N30" s="164">
        <v>2018</v>
      </c>
      <c r="O30" s="164">
        <v>2017</v>
      </c>
      <c r="P30" s="164">
        <v>2017</v>
      </c>
      <c r="Q30" s="164">
        <v>2015</v>
      </c>
      <c r="R30" s="164" t="s">
        <v>957</v>
      </c>
      <c r="S30" s="164">
        <v>2018</v>
      </c>
      <c r="T30" s="164">
        <v>2015</v>
      </c>
      <c r="U30" s="164">
        <v>2016</v>
      </c>
      <c r="V30" s="164">
        <v>2016</v>
      </c>
      <c r="W30" s="164">
        <v>2016</v>
      </c>
      <c r="X30" s="164">
        <v>2016</v>
      </c>
      <c r="Y30" s="164" t="s">
        <v>950</v>
      </c>
      <c r="Z30" s="164">
        <v>2016</v>
      </c>
      <c r="AA30" s="164">
        <v>2016</v>
      </c>
      <c r="AB30" s="164">
        <v>2016</v>
      </c>
      <c r="AC30" s="164">
        <v>2015</v>
      </c>
      <c r="AD30" s="164">
        <v>2015</v>
      </c>
      <c r="AE30" s="164">
        <v>2012</v>
      </c>
      <c r="AF30" s="164">
        <v>2015</v>
      </c>
      <c r="AG30" s="163">
        <v>2006</v>
      </c>
      <c r="AH30" s="164">
        <v>2016</v>
      </c>
      <c r="AI30" s="164">
        <v>2017</v>
      </c>
      <c r="AJ30" s="164">
        <v>2018</v>
      </c>
      <c r="AK30" s="166" t="s">
        <v>1138</v>
      </c>
      <c r="AL30" s="166">
        <v>43312</v>
      </c>
      <c r="AM30" s="164">
        <v>2017</v>
      </c>
      <c r="AN30" s="164">
        <v>2014</v>
      </c>
      <c r="AO30" s="164">
        <v>2014</v>
      </c>
      <c r="AP30" s="164">
        <v>2014</v>
      </c>
      <c r="AQ30" s="164">
        <v>2014</v>
      </c>
      <c r="AR30" s="164">
        <v>2015</v>
      </c>
      <c r="AS30" s="164">
        <v>2016</v>
      </c>
      <c r="AT30" s="164">
        <v>2017</v>
      </c>
      <c r="AU30" s="164">
        <v>2016</v>
      </c>
      <c r="AV30" s="164">
        <v>2015</v>
      </c>
      <c r="AW30" s="164">
        <v>2015</v>
      </c>
      <c r="AX30" s="164">
        <v>2016</v>
      </c>
      <c r="AY30" s="164">
        <v>2014</v>
      </c>
      <c r="AZ30" s="176">
        <v>2015</v>
      </c>
      <c r="BA30" s="176">
        <v>2015</v>
      </c>
      <c r="BB30" s="164">
        <v>2017</v>
      </c>
      <c r="BC30" s="164">
        <v>2017</v>
      </c>
      <c r="BD30" s="164">
        <v>2015</v>
      </c>
      <c r="BE30" s="164">
        <v>2014</v>
      </c>
      <c r="BF30" s="108"/>
    </row>
    <row r="31" spans="1:58" x14ac:dyDescent="0.25">
      <c r="A31" s="133" t="s">
        <v>842</v>
      </c>
      <c r="B31" s="111" t="s">
        <v>58</v>
      </c>
      <c r="C31" s="162">
        <v>2015</v>
      </c>
      <c r="D31" s="162">
        <v>2015</v>
      </c>
      <c r="E31" s="162">
        <v>2015</v>
      </c>
      <c r="F31" s="162">
        <v>2015</v>
      </c>
      <c r="G31" s="162">
        <v>2015</v>
      </c>
      <c r="H31" s="162">
        <v>2015</v>
      </c>
      <c r="I31" s="162">
        <v>2015</v>
      </c>
      <c r="J31" s="162">
        <v>2016</v>
      </c>
      <c r="K31" s="162">
        <v>2016</v>
      </c>
      <c r="L31" s="162">
        <v>2016</v>
      </c>
      <c r="M31" s="164">
        <v>2018</v>
      </c>
      <c r="N31" s="164">
        <v>2018</v>
      </c>
      <c r="O31" s="164">
        <v>2017</v>
      </c>
      <c r="P31" s="164">
        <v>2017</v>
      </c>
      <c r="Q31" s="164">
        <v>2015</v>
      </c>
      <c r="R31" s="164" t="s">
        <v>950</v>
      </c>
      <c r="S31" s="164">
        <v>2018</v>
      </c>
      <c r="T31" s="164">
        <v>2015</v>
      </c>
      <c r="U31" s="164">
        <v>2016</v>
      </c>
      <c r="V31" s="164">
        <v>2016</v>
      </c>
      <c r="W31" s="164">
        <v>2016</v>
      </c>
      <c r="X31" s="164" t="s">
        <v>950</v>
      </c>
      <c r="Y31" s="164">
        <v>2011</v>
      </c>
      <c r="Z31" s="164">
        <v>2016</v>
      </c>
      <c r="AA31" s="164">
        <v>2016</v>
      </c>
      <c r="AB31" s="164">
        <v>2016</v>
      </c>
      <c r="AC31" s="164">
        <v>2015</v>
      </c>
      <c r="AD31" s="164">
        <v>2015</v>
      </c>
      <c r="AE31" s="164">
        <v>2012</v>
      </c>
      <c r="AF31" s="164" t="s">
        <v>950</v>
      </c>
      <c r="AG31" s="163">
        <v>2007</v>
      </c>
      <c r="AH31" s="164">
        <v>2016</v>
      </c>
      <c r="AI31" s="164">
        <v>2017</v>
      </c>
      <c r="AJ31" s="164">
        <v>2018</v>
      </c>
      <c r="AK31" s="166" t="s">
        <v>950</v>
      </c>
      <c r="AL31" s="166" t="s">
        <v>1137</v>
      </c>
      <c r="AM31" s="164">
        <v>2017</v>
      </c>
      <c r="AN31" s="164">
        <v>2014</v>
      </c>
      <c r="AO31" s="164">
        <v>2014</v>
      </c>
      <c r="AP31" s="164">
        <v>2014</v>
      </c>
      <c r="AQ31" s="164">
        <v>2014</v>
      </c>
      <c r="AR31" s="164">
        <v>2015</v>
      </c>
      <c r="AS31" s="164">
        <v>2016</v>
      </c>
      <c r="AT31" s="164">
        <v>2017</v>
      </c>
      <c r="AU31" s="164">
        <v>2016</v>
      </c>
      <c r="AV31" s="164">
        <v>2015</v>
      </c>
      <c r="AW31" s="164">
        <v>2015</v>
      </c>
      <c r="AX31" s="164">
        <v>2016</v>
      </c>
      <c r="AY31" s="164">
        <v>2014</v>
      </c>
      <c r="AZ31" s="176">
        <v>2015</v>
      </c>
      <c r="BA31" s="176">
        <v>2015</v>
      </c>
      <c r="BB31" s="164">
        <v>2017</v>
      </c>
      <c r="BC31" s="164">
        <v>2017</v>
      </c>
      <c r="BD31" s="164">
        <v>2015</v>
      </c>
      <c r="BE31" s="164">
        <v>2014</v>
      </c>
      <c r="BF31" s="108"/>
    </row>
    <row r="32" spans="1:58" x14ac:dyDescent="0.25">
      <c r="A32" s="133" t="s">
        <v>53</v>
      </c>
      <c r="B32" s="111" t="s">
        <v>52</v>
      </c>
      <c r="C32" s="162">
        <v>2015</v>
      </c>
      <c r="D32" s="162">
        <v>2015</v>
      </c>
      <c r="E32" s="162">
        <v>2015</v>
      </c>
      <c r="F32" s="162">
        <v>2015</v>
      </c>
      <c r="G32" s="162">
        <v>2015</v>
      </c>
      <c r="H32" s="162">
        <v>2015</v>
      </c>
      <c r="I32" s="162">
        <v>2015</v>
      </c>
      <c r="J32" s="162">
        <v>2016</v>
      </c>
      <c r="K32" s="162">
        <v>2016</v>
      </c>
      <c r="L32" s="162">
        <v>2016</v>
      </c>
      <c r="M32" s="164">
        <v>2018</v>
      </c>
      <c r="N32" s="164">
        <v>2018</v>
      </c>
      <c r="O32" s="164">
        <v>2017</v>
      </c>
      <c r="P32" s="164">
        <v>2017</v>
      </c>
      <c r="Q32" s="164">
        <v>2015</v>
      </c>
      <c r="R32" s="164" t="s">
        <v>972</v>
      </c>
      <c r="S32" s="164">
        <v>2018</v>
      </c>
      <c r="T32" s="164">
        <v>2015</v>
      </c>
      <c r="U32" s="164">
        <v>2016</v>
      </c>
      <c r="V32" s="164">
        <v>2016</v>
      </c>
      <c r="W32" s="164">
        <v>2016</v>
      </c>
      <c r="X32" s="164">
        <v>2014</v>
      </c>
      <c r="Y32" s="164">
        <v>2012</v>
      </c>
      <c r="Z32" s="164">
        <v>2016</v>
      </c>
      <c r="AA32" s="164">
        <v>2016</v>
      </c>
      <c r="AB32" s="164">
        <v>2016</v>
      </c>
      <c r="AC32" s="164">
        <v>2015</v>
      </c>
      <c r="AD32" s="164">
        <v>2015</v>
      </c>
      <c r="AE32" s="164">
        <v>2012</v>
      </c>
      <c r="AF32" s="164">
        <v>2015</v>
      </c>
      <c r="AG32" s="163">
        <v>2012</v>
      </c>
      <c r="AH32" s="164">
        <v>2016</v>
      </c>
      <c r="AI32" s="164">
        <v>2017</v>
      </c>
      <c r="AJ32" s="164">
        <v>2018</v>
      </c>
      <c r="AK32" s="166" t="s">
        <v>950</v>
      </c>
      <c r="AL32" s="166" t="s">
        <v>1137</v>
      </c>
      <c r="AM32" s="164">
        <v>2017</v>
      </c>
      <c r="AN32" s="164">
        <v>2014</v>
      </c>
      <c r="AO32" s="164">
        <v>2014</v>
      </c>
      <c r="AP32" s="164">
        <v>2014</v>
      </c>
      <c r="AQ32" s="164">
        <v>2014</v>
      </c>
      <c r="AR32" s="164">
        <v>2007</v>
      </c>
      <c r="AS32" s="164">
        <v>2016</v>
      </c>
      <c r="AT32" s="164">
        <v>2017</v>
      </c>
      <c r="AU32" s="164">
        <v>2016</v>
      </c>
      <c r="AV32" s="164">
        <v>2015</v>
      </c>
      <c r="AW32" s="164">
        <v>2015</v>
      </c>
      <c r="AX32" s="164">
        <v>2016</v>
      </c>
      <c r="AY32" s="164">
        <v>2014</v>
      </c>
      <c r="AZ32" s="176">
        <v>2015</v>
      </c>
      <c r="BA32" s="176">
        <v>2015</v>
      </c>
      <c r="BB32" s="164">
        <v>2017</v>
      </c>
      <c r="BC32" s="164">
        <v>2017</v>
      </c>
      <c r="BD32" s="164">
        <v>2015</v>
      </c>
      <c r="BE32" s="164">
        <v>2014</v>
      </c>
      <c r="BF32" s="108"/>
    </row>
    <row r="33" spans="1:58" x14ac:dyDescent="0.25">
      <c r="A33" s="133" t="s">
        <v>55</v>
      </c>
      <c r="B33" s="111" t="s">
        <v>54</v>
      </c>
      <c r="C33" s="162">
        <v>2015</v>
      </c>
      <c r="D33" s="162">
        <v>2015</v>
      </c>
      <c r="E33" s="162">
        <v>2015</v>
      </c>
      <c r="F33" s="162">
        <v>2015</v>
      </c>
      <c r="G33" s="162">
        <v>2015</v>
      </c>
      <c r="H33" s="162">
        <v>2015</v>
      </c>
      <c r="I33" s="162">
        <v>2015</v>
      </c>
      <c r="J33" s="162">
        <v>2016</v>
      </c>
      <c r="K33" s="162">
        <v>2016</v>
      </c>
      <c r="L33" s="162">
        <v>2016</v>
      </c>
      <c r="M33" s="164">
        <v>2018</v>
      </c>
      <c r="N33" s="164">
        <v>2018</v>
      </c>
      <c r="O33" s="164">
        <v>2017</v>
      </c>
      <c r="P33" s="164">
        <v>2017</v>
      </c>
      <c r="Q33" s="164">
        <v>2015</v>
      </c>
      <c r="R33" s="164" t="s">
        <v>959</v>
      </c>
      <c r="S33" s="164">
        <v>2018</v>
      </c>
      <c r="T33" s="164">
        <v>2015</v>
      </c>
      <c r="U33" s="164">
        <v>2016</v>
      </c>
      <c r="V33" s="164">
        <v>2016</v>
      </c>
      <c r="W33" s="164">
        <v>2016</v>
      </c>
      <c r="X33" s="164">
        <v>2011</v>
      </c>
      <c r="Y33" s="164">
        <v>2009</v>
      </c>
      <c r="Z33" s="164">
        <v>2016</v>
      </c>
      <c r="AA33" s="164">
        <v>2016</v>
      </c>
      <c r="AB33" s="164">
        <v>2016</v>
      </c>
      <c r="AC33" s="164">
        <v>2015</v>
      </c>
      <c r="AD33" s="164">
        <v>2015</v>
      </c>
      <c r="AE33" s="164">
        <v>2012</v>
      </c>
      <c r="AF33" s="164">
        <v>2015</v>
      </c>
      <c r="AG33" s="163">
        <v>2014</v>
      </c>
      <c r="AH33" s="164">
        <v>2016</v>
      </c>
      <c r="AI33" s="164">
        <v>2017</v>
      </c>
      <c r="AJ33" s="164">
        <v>2018</v>
      </c>
      <c r="AK33" s="166" t="s">
        <v>1137</v>
      </c>
      <c r="AL33" s="166">
        <v>43312</v>
      </c>
      <c r="AM33" s="164">
        <v>2017</v>
      </c>
      <c r="AN33" s="164">
        <v>2014</v>
      </c>
      <c r="AO33" s="164">
        <v>2014</v>
      </c>
      <c r="AP33" s="164">
        <v>2014</v>
      </c>
      <c r="AQ33" s="164">
        <v>2014</v>
      </c>
      <c r="AR33" s="164">
        <v>2015</v>
      </c>
      <c r="AS33" s="164">
        <v>2016</v>
      </c>
      <c r="AT33" s="164">
        <v>2017</v>
      </c>
      <c r="AU33" s="164">
        <v>2016</v>
      </c>
      <c r="AV33" s="164">
        <v>2015</v>
      </c>
      <c r="AW33" s="164">
        <v>2015</v>
      </c>
      <c r="AX33" s="164">
        <v>2016</v>
      </c>
      <c r="AY33" s="164">
        <v>2014</v>
      </c>
      <c r="AZ33" s="176">
        <v>2015</v>
      </c>
      <c r="BA33" s="176">
        <v>2015</v>
      </c>
      <c r="BB33" s="164">
        <v>2017</v>
      </c>
      <c r="BC33" s="164">
        <v>2017</v>
      </c>
      <c r="BD33" s="164">
        <v>2015</v>
      </c>
      <c r="BE33" s="164">
        <v>2014</v>
      </c>
      <c r="BF33" s="108"/>
    </row>
    <row r="34" spans="1:58" x14ac:dyDescent="0.25">
      <c r="A34" s="133" t="s">
        <v>57</v>
      </c>
      <c r="B34" s="111" t="s">
        <v>56</v>
      </c>
      <c r="C34" s="162">
        <v>2015</v>
      </c>
      <c r="D34" s="162">
        <v>2015</v>
      </c>
      <c r="E34" s="162">
        <v>2015</v>
      </c>
      <c r="F34" s="162">
        <v>2015</v>
      </c>
      <c r="G34" s="162">
        <v>2015</v>
      </c>
      <c r="H34" s="162">
        <v>2015</v>
      </c>
      <c r="I34" s="162">
        <v>2015</v>
      </c>
      <c r="J34" s="162">
        <v>2016</v>
      </c>
      <c r="K34" s="162">
        <v>2016</v>
      </c>
      <c r="L34" s="162">
        <v>2016</v>
      </c>
      <c r="M34" s="164">
        <v>2018</v>
      </c>
      <c r="N34" s="164">
        <v>2018</v>
      </c>
      <c r="O34" s="164">
        <v>2017</v>
      </c>
      <c r="P34" s="164">
        <v>2017</v>
      </c>
      <c r="Q34" s="164">
        <v>2015</v>
      </c>
      <c r="R34" s="164" t="s">
        <v>950</v>
      </c>
      <c r="S34" s="164">
        <v>2018</v>
      </c>
      <c r="T34" s="164">
        <v>2015</v>
      </c>
      <c r="U34" s="164">
        <v>2016</v>
      </c>
      <c r="V34" s="164" t="s">
        <v>950</v>
      </c>
      <c r="W34" s="164">
        <v>2016</v>
      </c>
      <c r="X34" s="164" t="s">
        <v>950</v>
      </c>
      <c r="Y34" s="164">
        <v>2010</v>
      </c>
      <c r="Z34" s="164">
        <v>2016</v>
      </c>
      <c r="AA34" s="164">
        <v>2016</v>
      </c>
      <c r="AB34" s="164" t="s">
        <v>950</v>
      </c>
      <c r="AC34" s="164">
        <v>2015</v>
      </c>
      <c r="AD34" s="164">
        <v>2015</v>
      </c>
      <c r="AE34" s="164" t="s">
        <v>950</v>
      </c>
      <c r="AF34" s="164">
        <v>2015</v>
      </c>
      <c r="AG34" s="163">
        <v>2010</v>
      </c>
      <c r="AH34" s="164">
        <v>2016</v>
      </c>
      <c r="AI34" s="164">
        <v>2017</v>
      </c>
      <c r="AJ34" s="164">
        <v>2018</v>
      </c>
      <c r="AK34" s="166" t="s">
        <v>950</v>
      </c>
      <c r="AL34" s="166" t="s">
        <v>1137</v>
      </c>
      <c r="AM34" s="164">
        <v>2017</v>
      </c>
      <c r="AN34" s="164">
        <v>2014</v>
      </c>
      <c r="AO34" s="164">
        <v>2014</v>
      </c>
      <c r="AP34" s="164">
        <v>2014</v>
      </c>
      <c r="AQ34" s="164">
        <v>2014</v>
      </c>
      <c r="AR34" s="164">
        <v>2011</v>
      </c>
      <c r="AS34" s="164">
        <v>2016</v>
      </c>
      <c r="AT34" s="164">
        <v>2017</v>
      </c>
      <c r="AU34" s="164">
        <v>2016</v>
      </c>
      <c r="AV34" s="164" t="s">
        <v>950</v>
      </c>
      <c r="AW34" s="164">
        <v>2015</v>
      </c>
      <c r="AX34" s="164">
        <v>2016</v>
      </c>
      <c r="AY34" s="164">
        <v>2014</v>
      </c>
      <c r="AZ34" s="176">
        <v>2015</v>
      </c>
      <c r="BA34" s="176">
        <v>2015</v>
      </c>
      <c r="BB34" s="164">
        <v>2017</v>
      </c>
      <c r="BC34" s="164">
        <v>2017</v>
      </c>
      <c r="BD34" s="164">
        <v>2015</v>
      </c>
      <c r="BE34" s="164">
        <v>2014</v>
      </c>
      <c r="BF34" s="108"/>
    </row>
    <row r="35" spans="1:58" x14ac:dyDescent="0.25">
      <c r="A35" s="133" t="s">
        <v>60</v>
      </c>
      <c r="B35" s="111" t="s">
        <v>59</v>
      </c>
      <c r="C35" s="162">
        <v>2015</v>
      </c>
      <c r="D35" s="162">
        <v>2015</v>
      </c>
      <c r="E35" s="162">
        <v>2015</v>
      </c>
      <c r="F35" s="162">
        <v>2015</v>
      </c>
      <c r="G35" s="162">
        <v>2015</v>
      </c>
      <c r="H35" s="162">
        <v>2015</v>
      </c>
      <c r="I35" s="162">
        <v>2015</v>
      </c>
      <c r="J35" s="162">
        <v>2016</v>
      </c>
      <c r="K35" s="162">
        <v>2016</v>
      </c>
      <c r="L35" s="162">
        <v>2016</v>
      </c>
      <c r="M35" s="164">
        <v>2018</v>
      </c>
      <c r="N35" s="164">
        <v>2018</v>
      </c>
      <c r="O35" s="164">
        <v>2017</v>
      </c>
      <c r="P35" s="164">
        <v>2017</v>
      </c>
      <c r="Q35" s="164">
        <v>2015</v>
      </c>
      <c r="R35" s="164" t="s">
        <v>964</v>
      </c>
      <c r="S35" s="164">
        <v>2018</v>
      </c>
      <c r="T35" s="164">
        <v>2015</v>
      </c>
      <c r="U35" s="164">
        <v>2016</v>
      </c>
      <c r="V35" s="164">
        <v>2016</v>
      </c>
      <c r="W35" s="164">
        <v>2016</v>
      </c>
      <c r="X35" s="164">
        <v>2010</v>
      </c>
      <c r="Y35" s="164">
        <v>2009</v>
      </c>
      <c r="Z35" s="164">
        <v>2016</v>
      </c>
      <c r="AA35" s="164">
        <v>2016</v>
      </c>
      <c r="AB35" s="164">
        <v>2016</v>
      </c>
      <c r="AC35" s="164">
        <v>2015</v>
      </c>
      <c r="AD35" s="164">
        <v>2015</v>
      </c>
      <c r="AE35" s="164">
        <v>2012</v>
      </c>
      <c r="AF35" s="164">
        <v>2015</v>
      </c>
      <c r="AG35" s="163">
        <v>2008</v>
      </c>
      <c r="AH35" s="164">
        <v>2016</v>
      </c>
      <c r="AI35" s="164">
        <v>2017</v>
      </c>
      <c r="AJ35" s="164">
        <v>2018</v>
      </c>
      <c r="AK35" s="166" t="s">
        <v>950</v>
      </c>
      <c r="AL35" s="166">
        <v>43281</v>
      </c>
      <c r="AM35" s="164">
        <v>2017</v>
      </c>
      <c r="AN35" s="164">
        <v>2014</v>
      </c>
      <c r="AO35" s="164">
        <v>2014</v>
      </c>
      <c r="AP35" s="164" t="s">
        <v>950</v>
      </c>
      <c r="AQ35" s="164" t="s">
        <v>950</v>
      </c>
      <c r="AR35" s="164" t="s">
        <v>950</v>
      </c>
      <c r="AS35" s="164">
        <v>2016</v>
      </c>
      <c r="AT35" s="164">
        <v>2017</v>
      </c>
      <c r="AU35" s="164">
        <v>2016</v>
      </c>
      <c r="AV35" s="164">
        <v>2015</v>
      </c>
      <c r="AW35" s="164">
        <v>2015</v>
      </c>
      <c r="AX35" s="164">
        <v>2016</v>
      </c>
      <c r="AY35" s="164">
        <v>2014</v>
      </c>
      <c r="AZ35" s="176">
        <v>2015</v>
      </c>
      <c r="BA35" s="176">
        <v>2015</v>
      </c>
      <c r="BB35" s="164">
        <v>2017</v>
      </c>
      <c r="BC35" s="164">
        <v>2017</v>
      </c>
      <c r="BD35" s="164">
        <v>2015</v>
      </c>
      <c r="BE35" s="164">
        <v>2014</v>
      </c>
      <c r="BF35" s="108"/>
    </row>
    <row r="36" spans="1:58" x14ac:dyDescent="0.25">
      <c r="A36" s="133" t="s">
        <v>62</v>
      </c>
      <c r="B36" s="111" t="s">
        <v>61</v>
      </c>
      <c r="C36" s="162">
        <v>2015</v>
      </c>
      <c r="D36" s="162">
        <v>2015</v>
      </c>
      <c r="E36" s="162">
        <v>2015</v>
      </c>
      <c r="F36" s="162">
        <v>2015</v>
      </c>
      <c r="G36" s="162">
        <v>2015</v>
      </c>
      <c r="H36" s="162">
        <v>2015</v>
      </c>
      <c r="I36" s="162">
        <v>2015</v>
      </c>
      <c r="J36" s="162">
        <v>2016</v>
      </c>
      <c r="K36" s="162">
        <v>2016</v>
      </c>
      <c r="L36" s="162">
        <v>2016</v>
      </c>
      <c r="M36" s="164">
        <v>2018</v>
      </c>
      <c r="N36" s="164">
        <v>2018</v>
      </c>
      <c r="O36" s="164">
        <v>2017</v>
      </c>
      <c r="P36" s="164">
        <v>2017</v>
      </c>
      <c r="Q36" s="164">
        <v>2015</v>
      </c>
      <c r="R36" s="164" t="s">
        <v>964</v>
      </c>
      <c r="S36" s="164">
        <v>2018</v>
      </c>
      <c r="T36" s="164">
        <v>2015</v>
      </c>
      <c r="U36" s="164">
        <v>2016</v>
      </c>
      <c r="V36" s="164">
        <v>2016</v>
      </c>
      <c r="W36" s="164">
        <v>2016</v>
      </c>
      <c r="X36" s="164">
        <v>2015</v>
      </c>
      <c r="Y36" s="164" t="s">
        <v>950</v>
      </c>
      <c r="Z36" s="164">
        <v>2016</v>
      </c>
      <c r="AA36" s="164">
        <v>2016</v>
      </c>
      <c r="AB36" s="164">
        <v>2016</v>
      </c>
      <c r="AC36" s="164">
        <v>2015</v>
      </c>
      <c r="AD36" s="164">
        <v>2015</v>
      </c>
      <c r="AE36" s="164">
        <v>2012</v>
      </c>
      <c r="AF36" s="164">
        <v>2015</v>
      </c>
      <c r="AG36" s="163">
        <v>2011</v>
      </c>
      <c r="AH36" s="164">
        <v>2016</v>
      </c>
      <c r="AI36" s="164">
        <v>2017</v>
      </c>
      <c r="AJ36" s="164">
        <v>2018</v>
      </c>
      <c r="AK36" s="166" t="s">
        <v>1137</v>
      </c>
      <c r="AL36" s="166">
        <v>43312</v>
      </c>
      <c r="AM36" s="164">
        <v>2017</v>
      </c>
      <c r="AN36" s="164">
        <v>2014</v>
      </c>
      <c r="AO36" s="164">
        <v>2014</v>
      </c>
      <c r="AP36" s="164" t="s">
        <v>950</v>
      </c>
      <c r="AQ36" s="164" t="s">
        <v>950</v>
      </c>
      <c r="AR36" s="164" t="s">
        <v>950</v>
      </c>
      <c r="AS36" s="164">
        <v>2016</v>
      </c>
      <c r="AT36" s="164">
        <v>2017</v>
      </c>
      <c r="AU36" s="164">
        <v>2016</v>
      </c>
      <c r="AV36" s="164">
        <v>2016</v>
      </c>
      <c r="AW36" s="164">
        <v>2015</v>
      </c>
      <c r="AX36" s="164">
        <v>2016</v>
      </c>
      <c r="AY36" s="164">
        <v>2014</v>
      </c>
      <c r="AZ36" s="176">
        <v>2015</v>
      </c>
      <c r="BA36" s="176">
        <v>2015</v>
      </c>
      <c r="BB36" s="164">
        <v>2017</v>
      </c>
      <c r="BC36" s="164">
        <v>2017</v>
      </c>
      <c r="BD36" s="164">
        <v>2015</v>
      </c>
      <c r="BE36" s="164">
        <v>2014</v>
      </c>
      <c r="BF36" s="108"/>
    </row>
    <row r="37" spans="1:58" x14ac:dyDescent="0.25">
      <c r="A37" s="133" t="s">
        <v>64</v>
      </c>
      <c r="B37" s="111" t="s">
        <v>63</v>
      </c>
      <c r="C37" s="162">
        <v>2015</v>
      </c>
      <c r="D37" s="162">
        <v>2015</v>
      </c>
      <c r="E37" s="162">
        <v>2015</v>
      </c>
      <c r="F37" s="162">
        <v>2015</v>
      </c>
      <c r="G37" s="162">
        <v>2015</v>
      </c>
      <c r="H37" s="162">
        <v>2015</v>
      </c>
      <c r="I37" s="162">
        <v>2015</v>
      </c>
      <c r="J37" s="162">
        <v>2016</v>
      </c>
      <c r="K37" s="162">
        <v>2016</v>
      </c>
      <c r="L37" s="162">
        <v>2016</v>
      </c>
      <c r="M37" s="164">
        <v>2018</v>
      </c>
      <c r="N37" s="164">
        <v>2018</v>
      </c>
      <c r="O37" s="164">
        <v>2017</v>
      </c>
      <c r="P37" s="164">
        <v>2017</v>
      </c>
      <c r="Q37" s="164">
        <v>2015</v>
      </c>
      <c r="R37" s="164" t="s">
        <v>950</v>
      </c>
      <c r="S37" s="164">
        <v>2018</v>
      </c>
      <c r="T37" s="164">
        <v>2015</v>
      </c>
      <c r="U37" s="164">
        <v>2016</v>
      </c>
      <c r="V37" s="164">
        <v>2016</v>
      </c>
      <c r="W37" s="164">
        <v>2016</v>
      </c>
      <c r="X37" s="164">
        <v>2014</v>
      </c>
      <c r="Y37" s="164">
        <v>2010</v>
      </c>
      <c r="Z37" s="164">
        <v>2016</v>
      </c>
      <c r="AA37" s="164">
        <v>2016</v>
      </c>
      <c r="AB37" s="164">
        <v>2016</v>
      </c>
      <c r="AC37" s="164">
        <v>2015</v>
      </c>
      <c r="AD37" s="164">
        <v>2015</v>
      </c>
      <c r="AE37" s="164" t="s">
        <v>950</v>
      </c>
      <c r="AF37" s="164">
        <v>2015</v>
      </c>
      <c r="AG37" s="163">
        <v>2013</v>
      </c>
      <c r="AH37" s="164">
        <v>2016</v>
      </c>
      <c r="AI37" s="164">
        <v>2017</v>
      </c>
      <c r="AJ37" s="164">
        <v>2018</v>
      </c>
      <c r="AK37" s="166" t="s">
        <v>950</v>
      </c>
      <c r="AL37" s="166" t="s">
        <v>1137</v>
      </c>
      <c r="AM37" s="164">
        <v>2017</v>
      </c>
      <c r="AN37" s="164">
        <v>2014</v>
      </c>
      <c r="AO37" s="164">
        <v>2014</v>
      </c>
      <c r="AP37" s="164">
        <v>2014</v>
      </c>
      <c r="AQ37" s="164">
        <v>2014</v>
      </c>
      <c r="AR37" s="164">
        <v>2011</v>
      </c>
      <c r="AS37" s="164">
        <v>2016</v>
      </c>
      <c r="AT37" s="164">
        <v>2017</v>
      </c>
      <c r="AU37" s="164">
        <v>2016</v>
      </c>
      <c r="AV37" s="164">
        <v>2015</v>
      </c>
      <c r="AW37" s="164">
        <v>2015</v>
      </c>
      <c r="AX37" s="164">
        <v>2016</v>
      </c>
      <c r="AY37" s="164">
        <v>2014</v>
      </c>
      <c r="AZ37" s="176">
        <v>2015</v>
      </c>
      <c r="BA37" s="176">
        <v>2015</v>
      </c>
      <c r="BB37" s="164">
        <v>2017</v>
      </c>
      <c r="BC37" s="164">
        <v>2017</v>
      </c>
      <c r="BD37" s="164">
        <v>2015</v>
      </c>
      <c r="BE37" s="164">
        <v>2014</v>
      </c>
      <c r="BF37" s="108"/>
    </row>
    <row r="38" spans="1:58" x14ac:dyDescent="0.25">
      <c r="A38" s="133" t="s">
        <v>376</v>
      </c>
      <c r="B38" s="111" t="s">
        <v>65</v>
      </c>
      <c r="C38" s="162">
        <v>2015</v>
      </c>
      <c r="D38" s="162">
        <v>2015</v>
      </c>
      <c r="E38" s="162">
        <v>2015</v>
      </c>
      <c r="F38" s="162">
        <v>2015</v>
      </c>
      <c r="G38" s="162">
        <v>2015</v>
      </c>
      <c r="H38" s="162">
        <v>2015</v>
      </c>
      <c r="I38" s="162">
        <v>2015</v>
      </c>
      <c r="J38" s="162">
        <v>2016</v>
      </c>
      <c r="K38" s="162">
        <v>2016</v>
      </c>
      <c r="L38" s="162">
        <v>2016</v>
      </c>
      <c r="M38" s="164">
        <v>2018</v>
      </c>
      <c r="N38" s="164">
        <v>2018</v>
      </c>
      <c r="O38" s="164">
        <v>2017</v>
      </c>
      <c r="P38" s="164">
        <v>2017</v>
      </c>
      <c r="Q38" s="164">
        <v>2015</v>
      </c>
      <c r="R38" s="164" t="s">
        <v>967</v>
      </c>
      <c r="S38" s="164">
        <v>2018</v>
      </c>
      <c r="T38" s="164">
        <v>2015</v>
      </c>
      <c r="U38" s="164">
        <v>2016</v>
      </c>
      <c r="V38" s="164">
        <v>2016</v>
      </c>
      <c r="W38" s="164">
        <v>2016</v>
      </c>
      <c r="X38" s="164">
        <v>2010</v>
      </c>
      <c r="Y38" s="164">
        <v>2012</v>
      </c>
      <c r="Z38" s="164">
        <v>2016</v>
      </c>
      <c r="AA38" s="164">
        <v>2016</v>
      </c>
      <c r="AB38" s="164">
        <v>2011</v>
      </c>
      <c r="AC38" s="164">
        <v>2015</v>
      </c>
      <c r="AD38" s="164">
        <v>2015</v>
      </c>
      <c r="AE38" s="164">
        <v>2012</v>
      </c>
      <c r="AF38" s="164">
        <v>2015</v>
      </c>
      <c r="AG38" s="163">
        <v>2012</v>
      </c>
      <c r="AH38" s="164">
        <v>2016</v>
      </c>
      <c r="AI38" s="164">
        <v>2017</v>
      </c>
      <c r="AJ38" s="164">
        <v>2018</v>
      </c>
      <c r="AK38" s="166" t="s">
        <v>950</v>
      </c>
      <c r="AL38" s="166" t="s">
        <v>1137</v>
      </c>
      <c r="AM38" s="164">
        <v>2017</v>
      </c>
      <c r="AN38" s="164">
        <v>2014</v>
      </c>
      <c r="AO38" s="164">
        <v>2014</v>
      </c>
      <c r="AP38" s="164">
        <v>2014</v>
      </c>
      <c r="AQ38" s="164">
        <v>2014</v>
      </c>
      <c r="AR38" s="164">
        <v>2011</v>
      </c>
      <c r="AS38" s="164">
        <v>2016</v>
      </c>
      <c r="AT38" s="164">
        <v>2017</v>
      </c>
      <c r="AU38" s="164">
        <v>2016</v>
      </c>
      <c r="AV38" s="164">
        <v>2015</v>
      </c>
      <c r="AW38" s="164">
        <v>2015</v>
      </c>
      <c r="AX38" s="164">
        <v>2016</v>
      </c>
      <c r="AY38" s="164">
        <v>2014</v>
      </c>
      <c r="AZ38" s="176">
        <v>2015</v>
      </c>
      <c r="BA38" s="176">
        <v>2015</v>
      </c>
      <c r="BB38" s="164">
        <v>2017</v>
      </c>
      <c r="BC38" s="164">
        <v>2017</v>
      </c>
      <c r="BD38" s="164">
        <v>2015</v>
      </c>
      <c r="BE38" s="164">
        <v>2014</v>
      </c>
      <c r="BF38" s="108"/>
    </row>
    <row r="39" spans="1:58" x14ac:dyDescent="0.25">
      <c r="A39" s="133" t="s">
        <v>67</v>
      </c>
      <c r="B39" s="111" t="s">
        <v>66</v>
      </c>
      <c r="C39" s="162">
        <v>2015</v>
      </c>
      <c r="D39" s="162">
        <v>2015</v>
      </c>
      <c r="E39" s="162">
        <v>2015</v>
      </c>
      <c r="F39" s="162">
        <v>2015</v>
      </c>
      <c r="G39" s="162">
        <v>2015</v>
      </c>
      <c r="H39" s="162">
        <v>2015</v>
      </c>
      <c r="I39" s="162">
        <v>2015</v>
      </c>
      <c r="J39" s="162">
        <v>2016</v>
      </c>
      <c r="K39" s="162">
        <v>2016</v>
      </c>
      <c r="L39" s="162">
        <v>2016</v>
      </c>
      <c r="M39" s="164">
        <v>2018</v>
      </c>
      <c r="N39" s="164">
        <v>2018</v>
      </c>
      <c r="O39" s="164">
        <v>2017</v>
      </c>
      <c r="P39" s="164">
        <v>2017</v>
      </c>
      <c r="Q39" s="164">
        <v>2015</v>
      </c>
      <c r="R39" s="164" t="s">
        <v>957</v>
      </c>
      <c r="S39" s="164">
        <v>2018</v>
      </c>
      <c r="T39" s="164">
        <v>2015</v>
      </c>
      <c r="U39" s="164">
        <v>2016</v>
      </c>
      <c r="V39" s="164">
        <v>2016</v>
      </c>
      <c r="W39" s="164">
        <v>2016</v>
      </c>
      <c r="X39" s="164">
        <v>2010</v>
      </c>
      <c r="Y39" s="164">
        <v>2010</v>
      </c>
      <c r="Z39" s="164">
        <v>2016</v>
      </c>
      <c r="AA39" s="164">
        <v>2016</v>
      </c>
      <c r="AB39" s="164">
        <v>2016</v>
      </c>
      <c r="AC39" s="164">
        <v>2015</v>
      </c>
      <c r="AD39" s="164">
        <v>2015</v>
      </c>
      <c r="AE39" s="164">
        <v>2012</v>
      </c>
      <c r="AF39" s="164">
        <v>2015</v>
      </c>
      <c r="AG39" s="163">
        <v>2016</v>
      </c>
      <c r="AH39" s="164">
        <v>2016</v>
      </c>
      <c r="AI39" s="164">
        <v>2017</v>
      </c>
      <c r="AJ39" s="164">
        <v>2018</v>
      </c>
      <c r="AK39" s="166" t="s">
        <v>1137</v>
      </c>
      <c r="AL39" s="166" t="s">
        <v>1137</v>
      </c>
      <c r="AM39" s="164">
        <v>2017</v>
      </c>
      <c r="AN39" s="164">
        <v>2014</v>
      </c>
      <c r="AO39" s="164">
        <v>2014</v>
      </c>
      <c r="AP39" s="164">
        <v>2014</v>
      </c>
      <c r="AQ39" s="164">
        <v>2014</v>
      </c>
      <c r="AR39" s="164">
        <v>2015</v>
      </c>
      <c r="AS39" s="164">
        <v>2016</v>
      </c>
      <c r="AT39" s="164">
        <v>2017</v>
      </c>
      <c r="AU39" s="164">
        <v>2016</v>
      </c>
      <c r="AV39" s="164">
        <v>2015</v>
      </c>
      <c r="AW39" s="164">
        <v>2015</v>
      </c>
      <c r="AX39" s="164">
        <v>2016</v>
      </c>
      <c r="AY39" s="164">
        <v>2014</v>
      </c>
      <c r="AZ39" s="176">
        <v>2015</v>
      </c>
      <c r="BA39" s="176">
        <v>2015</v>
      </c>
      <c r="BB39" s="164">
        <v>2017</v>
      </c>
      <c r="BC39" s="164">
        <v>2017</v>
      </c>
      <c r="BD39" s="164">
        <v>2015</v>
      </c>
      <c r="BE39" s="164">
        <v>2014</v>
      </c>
      <c r="BF39" s="108"/>
    </row>
    <row r="40" spans="1:58" x14ac:dyDescent="0.25">
      <c r="A40" s="133" t="s">
        <v>69</v>
      </c>
      <c r="B40" s="111" t="s">
        <v>68</v>
      </c>
      <c r="C40" s="162">
        <v>2015</v>
      </c>
      <c r="D40" s="162">
        <v>2015</v>
      </c>
      <c r="E40" s="162">
        <v>2015</v>
      </c>
      <c r="F40" s="162">
        <v>2015</v>
      </c>
      <c r="G40" s="162">
        <v>2015</v>
      </c>
      <c r="H40" s="162">
        <v>2015</v>
      </c>
      <c r="I40" s="162">
        <v>2015</v>
      </c>
      <c r="J40" s="162">
        <v>2016</v>
      </c>
      <c r="K40" s="162">
        <v>2016</v>
      </c>
      <c r="L40" s="162">
        <v>2016</v>
      </c>
      <c r="M40" s="164">
        <v>2018</v>
      </c>
      <c r="N40" s="164">
        <v>2018</v>
      </c>
      <c r="O40" s="164">
        <v>2017</v>
      </c>
      <c r="P40" s="164">
        <v>2017</v>
      </c>
      <c r="Q40" s="164">
        <v>2015</v>
      </c>
      <c r="R40" s="164" t="s">
        <v>973</v>
      </c>
      <c r="S40" s="164">
        <v>2018</v>
      </c>
      <c r="T40" s="164">
        <v>2015</v>
      </c>
      <c r="U40" s="164">
        <v>2016</v>
      </c>
      <c r="V40" s="164">
        <v>2016</v>
      </c>
      <c r="W40" s="164">
        <v>2016</v>
      </c>
      <c r="X40" s="164">
        <v>2012</v>
      </c>
      <c r="Y40" s="164" t="s">
        <v>950</v>
      </c>
      <c r="Z40" s="164">
        <v>2016</v>
      </c>
      <c r="AA40" s="164">
        <v>2016</v>
      </c>
      <c r="AB40" s="164">
        <v>2016</v>
      </c>
      <c r="AC40" s="164">
        <v>2015</v>
      </c>
      <c r="AD40" s="164">
        <v>2015</v>
      </c>
      <c r="AE40" s="164">
        <v>2012</v>
      </c>
      <c r="AF40" s="164" t="s">
        <v>950</v>
      </c>
      <c r="AG40" s="163">
        <v>2004</v>
      </c>
      <c r="AH40" s="164">
        <v>2016</v>
      </c>
      <c r="AI40" s="164">
        <v>2017</v>
      </c>
      <c r="AJ40" s="164">
        <v>2018</v>
      </c>
      <c r="AK40" s="166" t="s">
        <v>950</v>
      </c>
      <c r="AL40" s="166" t="s">
        <v>1137</v>
      </c>
      <c r="AM40" s="164">
        <v>2017</v>
      </c>
      <c r="AN40" s="164">
        <v>2014</v>
      </c>
      <c r="AO40" s="164">
        <v>2014</v>
      </c>
      <c r="AP40" s="164" t="s">
        <v>950</v>
      </c>
      <c r="AQ40" s="164" t="s">
        <v>950</v>
      </c>
      <c r="AR40" s="164">
        <v>2009</v>
      </c>
      <c r="AS40" s="164">
        <v>2016</v>
      </c>
      <c r="AT40" s="164">
        <v>2017</v>
      </c>
      <c r="AU40" s="164">
        <v>2016</v>
      </c>
      <c r="AV40" s="164">
        <v>2015</v>
      </c>
      <c r="AW40" s="164">
        <v>2015</v>
      </c>
      <c r="AX40" s="164">
        <v>2016</v>
      </c>
      <c r="AY40" s="164">
        <v>2014</v>
      </c>
      <c r="AZ40" s="176">
        <v>2015</v>
      </c>
      <c r="BA40" s="176">
        <v>2015</v>
      </c>
      <c r="BB40" s="164">
        <v>2017</v>
      </c>
      <c r="BC40" s="164">
        <v>2017</v>
      </c>
      <c r="BD40" s="164">
        <v>2015</v>
      </c>
      <c r="BE40" s="164">
        <v>2014</v>
      </c>
      <c r="BF40" s="108"/>
    </row>
    <row r="41" spans="1:58" x14ac:dyDescent="0.25">
      <c r="A41" s="133" t="s">
        <v>374</v>
      </c>
      <c r="B41" s="111" t="s">
        <v>71</v>
      </c>
      <c r="C41" s="162">
        <v>2015</v>
      </c>
      <c r="D41" s="162">
        <v>2015</v>
      </c>
      <c r="E41" s="162">
        <v>2015</v>
      </c>
      <c r="F41" s="162">
        <v>2015</v>
      </c>
      <c r="G41" s="162">
        <v>2015</v>
      </c>
      <c r="H41" s="162">
        <v>2015</v>
      </c>
      <c r="I41" s="162">
        <v>2015</v>
      </c>
      <c r="J41" s="162">
        <v>2016</v>
      </c>
      <c r="K41" s="162">
        <v>2016</v>
      </c>
      <c r="L41" s="162">
        <v>2016</v>
      </c>
      <c r="M41" s="164">
        <v>2018</v>
      </c>
      <c r="N41" s="164">
        <v>2018</v>
      </c>
      <c r="O41" s="164">
        <v>2017</v>
      </c>
      <c r="P41" s="164">
        <v>2017</v>
      </c>
      <c r="Q41" s="164">
        <v>2015</v>
      </c>
      <c r="R41" s="164" t="s">
        <v>963</v>
      </c>
      <c r="S41" s="164">
        <v>2018</v>
      </c>
      <c r="T41" s="164">
        <v>2015</v>
      </c>
      <c r="U41" s="164">
        <v>2016</v>
      </c>
      <c r="V41" s="164">
        <v>2016</v>
      </c>
      <c r="W41" s="164">
        <v>2016</v>
      </c>
      <c r="X41" s="164">
        <v>2015</v>
      </c>
      <c r="Y41" s="164">
        <v>2010</v>
      </c>
      <c r="Z41" s="164">
        <v>2016</v>
      </c>
      <c r="AA41" s="164">
        <v>2016</v>
      </c>
      <c r="AB41" s="164">
        <v>2016</v>
      </c>
      <c r="AC41" s="164">
        <v>2015</v>
      </c>
      <c r="AD41" s="164">
        <v>2015</v>
      </c>
      <c r="AE41" s="164">
        <v>2012</v>
      </c>
      <c r="AF41" s="164">
        <v>2015</v>
      </c>
      <c r="AG41" s="163">
        <v>2011</v>
      </c>
      <c r="AH41" s="164">
        <v>2016</v>
      </c>
      <c r="AI41" s="164">
        <v>2017</v>
      </c>
      <c r="AJ41" s="164">
        <v>2018</v>
      </c>
      <c r="AK41" s="166" t="s">
        <v>1137</v>
      </c>
      <c r="AL41" s="166">
        <v>43312</v>
      </c>
      <c r="AM41" s="164">
        <v>2017</v>
      </c>
      <c r="AN41" s="164">
        <v>2014</v>
      </c>
      <c r="AO41" s="164">
        <v>2014</v>
      </c>
      <c r="AP41" s="164">
        <v>2014</v>
      </c>
      <c r="AQ41" s="164">
        <v>2014</v>
      </c>
      <c r="AR41" s="164" t="s">
        <v>950</v>
      </c>
      <c r="AS41" s="164">
        <v>2016</v>
      </c>
      <c r="AT41" s="164">
        <v>2017</v>
      </c>
      <c r="AU41" s="164">
        <v>2016</v>
      </c>
      <c r="AV41" s="164">
        <v>2015</v>
      </c>
      <c r="AW41" s="164">
        <v>2015</v>
      </c>
      <c r="AX41" s="164">
        <v>2016</v>
      </c>
      <c r="AY41" s="164">
        <v>2014</v>
      </c>
      <c r="AZ41" s="176">
        <v>2015</v>
      </c>
      <c r="BA41" s="176">
        <v>2015</v>
      </c>
      <c r="BB41" s="164">
        <v>2017</v>
      </c>
      <c r="BC41" s="164">
        <v>2017</v>
      </c>
      <c r="BD41" s="164">
        <v>2015</v>
      </c>
      <c r="BE41" s="164">
        <v>2014</v>
      </c>
      <c r="BF41" s="108"/>
    </row>
    <row r="42" spans="1:58" x14ac:dyDescent="0.25">
      <c r="A42" s="133" t="s">
        <v>844</v>
      </c>
      <c r="B42" s="111" t="s">
        <v>70</v>
      </c>
      <c r="C42" s="162">
        <v>2015</v>
      </c>
      <c r="D42" s="162">
        <v>2015</v>
      </c>
      <c r="E42" s="162">
        <v>2015</v>
      </c>
      <c r="F42" s="162">
        <v>2015</v>
      </c>
      <c r="G42" s="162">
        <v>2015</v>
      </c>
      <c r="H42" s="162">
        <v>2015</v>
      </c>
      <c r="I42" s="162">
        <v>2015</v>
      </c>
      <c r="J42" s="162">
        <v>2016</v>
      </c>
      <c r="K42" s="162">
        <v>2016</v>
      </c>
      <c r="L42" s="162">
        <v>2016</v>
      </c>
      <c r="M42" s="164">
        <v>2018</v>
      </c>
      <c r="N42" s="164">
        <v>2018</v>
      </c>
      <c r="O42" s="164">
        <v>2017</v>
      </c>
      <c r="P42" s="164">
        <v>2017</v>
      </c>
      <c r="Q42" s="164">
        <v>2015</v>
      </c>
      <c r="R42" s="164" t="s">
        <v>968</v>
      </c>
      <c r="S42" s="164">
        <v>2018</v>
      </c>
      <c r="T42" s="164">
        <v>2015</v>
      </c>
      <c r="U42" s="164">
        <v>2016</v>
      </c>
      <c r="V42" s="164">
        <v>2016</v>
      </c>
      <c r="W42" s="164">
        <v>2016</v>
      </c>
      <c r="X42" s="164">
        <v>2013</v>
      </c>
      <c r="Y42" s="164" t="s">
        <v>950</v>
      </c>
      <c r="Z42" s="164">
        <v>2016</v>
      </c>
      <c r="AA42" s="164">
        <v>2016</v>
      </c>
      <c r="AB42" s="164">
        <v>2016</v>
      </c>
      <c r="AC42" s="164">
        <v>2015</v>
      </c>
      <c r="AD42" s="164">
        <v>2015</v>
      </c>
      <c r="AE42" s="164">
        <v>2012</v>
      </c>
      <c r="AF42" s="164">
        <v>2015</v>
      </c>
      <c r="AG42" s="163">
        <v>2012</v>
      </c>
      <c r="AH42" s="164">
        <v>2016</v>
      </c>
      <c r="AI42" s="164">
        <v>2017</v>
      </c>
      <c r="AJ42" s="164">
        <v>2018</v>
      </c>
      <c r="AK42" s="166" t="s">
        <v>1137</v>
      </c>
      <c r="AL42" s="166">
        <v>43312</v>
      </c>
      <c r="AM42" s="164">
        <v>2017</v>
      </c>
      <c r="AN42" s="164">
        <v>2014</v>
      </c>
      <c r="AO42" s="164">
        <v>2014</v>
      </c>
      <c r="AP42" s="164" t="s">
        <v>950</v>
      </c>
      <c r="AQ42" s="164" t="s">
        <v>950</v>
      </c>
      <c r="AR42" s="164">
        <v>2015</v>
      </c>
      <c r="AS42" s="164">
        <v>2016</v>
      </c>
      <c r="AT42" s="164">
        <v>2017</v>
      </c>
      <c r="AU42" s="164">
        <v>2016</v>
      </c>
      <c r="AV42" s="164">
        <v>2016</v>
      </c>
      <c r="AW42" s="164">
        <v>2015</v>
      </c>
      <c r="AX42" s="164">
        <v>2016</v>
      </c>
      <c r="AY42" s="164">
        <v>2014</v>
      </c>
      <c r="AZ42" s="176">
        <v>2015</v>
      </c>
      <c r="BA42" s="176">
        <v>2015</v>
      </c>
      <c r="BB42" s="164">
        <v>2017</v>
      </c>
      <c r="BC42" s="164">
        <v>2017</v>
      </c>
      <c r="BD42" s="164">
        <v>2015</v>
      </c>
      <c r="BE42" s="164">
        <v>2014</v>
      </c>
      <c r="BF42" s="108"/>
    </row>
    <row r="43" spans="1:58" x14ac:dyDescent="0.25">
      <c r="A43" s="133" t="s">
        <v>73</v>
      </c>
      <c r="B43" s="111" t="s">
        <v>72</v>
      </c>
      <c r="C43" s="162">
        <v>2015</v>
      </c>
      <c r="D43" s="162">
        <v>2015</v>
      </c>
      <c r="E43" s="162">
        <v>2015</v>
      </c>
      <c r="F43" s="162">
        <v>2015</v>
      </c>
      <c r="G43" s="162">
        <v>2015</v>
      </c>
      <c r="H43" s="162">
        <v>2015</v>
      </c>
      <c r="I43" s="162">
        <v>2015</v>
      </c>
      <c r="J43" s="162">
        <v>2016</v>
      </c>
      <c r="K43" s="162">
        <v>2016</v>
      </c>
      <c r="L43" s="162">
        <v>2016</v>
      </c>
      <c r="M43" s="164">
        <v>2018</v>
      </c>
      <c r="N43" s="164">
        <v>2018</v>
      </c>
      <c r="O43" s="164">
        <v>2017</v>
      </c>
      <c r="P43" s="164">
        <v>2017</v>
      </c>
      <c r="Q43" s="164">
        <v>2015</v>
      </c>
      <c r="R43" s="164" t="s">
        <v>950</v>
      </c>
      <c r="S43" s="164">
        <v>2018</v>
      </c>
      <c r="T43" s="164">
        <v>2015</v>
      </c>
      <c r="U43" s="164">
        <v>2016</v>
      </c>
      <c r="V43" s="164">
        <v>2016</v>
      </c>
      <c r="W43" s="164">
        <v>2016</v>
      </c>
      <c r="X43" s="164">
        <v>2008</v>
      </c>
      <c r="Y43" s="164">
        <v>2013</v>
      </c>
      <c r="Z43" s="164">
        <v>2016</v>
      </c>
      <c r="AA43" s="164">
        <v>2016</v>
      </c>
      <c r="AB43" s="164">
        <v>2016</v>
      </c>
      <c r="AC43" s="164">
        <v>2015</v>
      </c>
      <c r="AD43" s="164">
        <v>2015</v>
      </c>
      <c r="AE43" s="164">
        <v>2012</v>
      </c>
      <c r="AF43" s="164">
        <v>2015</v>
      </c>
      <c r="AG43" s="163">
        <v>2016</v>
      </c>
      <c r="AH43" s="164">
        <v>2016</v>
      </c>
      <c r="AI43" s="164">
        <v>2017</v>
      </c>
      <c r="AJ43" s="164">
        <v>2018</v>
      </c>
      <c r="AK43" s="166" t="s">
        <v>950</v>
      </c>
      <c r="AL43" s="166" t="s">
        <v>1137</v>
      </c>
      <c r="AM43" s="164">
        <v>2017</v>
      </c>
      <c r="AN43" s="164">
        <v>2014</v>
      </c>
      <c r="AO43" s="164">
        <v>2014</v>
      </c>
      <c r="AP43" s="164">
        <v>2014</v>
      </c>
      <c r="AQ43" s="164">
        <v>2014</v>
      </c>
      <c r="AR43" s="164">
        <v>2011</v>
      </c>
      <c r="AS43" s="164">
        <v>2016</v>
      </c>
      <c r="AT43" s="164">
        <v>2017</v>
      </c>
      <c r="AU43" s="164">
        <v>2016</v>
      </c>
      <c r="AV43" s="164">
        <v>2015</v>
      </c>
      <c r="AW43" s="164">
        <v>2015</v>
      </c>
      <c r="AX43" s="164">
        <v>2016</v>
      </c>
      <c r="AY43" s="164">
        <v>2014</v>
      </c>
      <c r="AZ43" s="176">
        <v>2015</v>
      </c>
      <c r="BA43" s="176">
        <v>2015</v>
      </c>
      <c r="BB43" s="164">
        <v>2017</v>
      </c>
      <c r="BC43" s="164">
        <v>2017</v>
      </c>
      <c r="BD43" s="164">
        <v>2015</v>
      </c>
      <c r="BE43" s="164">
        <v>2014</v>
      </c>
      <c r="BF43" s="108"/>
    </row>
    <row r="44" spans="1:58" x14ac:dyDescent="0.25">
      <c r="A44" s="133" t="s">
        <v>371</v>
      </c>
      <c r="B44" s="111" t="s">
        <v>74</v>
      </c>
      <c r="C44" s="162">
        <v>2015</v>
      </c>
      <c r="D44" s="162">
        <v>2015</v>
      </c>
      <c r="E44" s="162">
        <v>2015</v>
      </c>
      <c r="F44" s="162">
        <v>2015</v>
      </c>
      <c r="G44" s="162">
        <v>2015</v>
      </c>
      <c r="H44" s="162">
        <v>2015</v>
      </c>
      <c r="I44" s="162">
        <v>2015</v>
      </c>
      <c r="J44" s="162">
        <v>2016</v>
      </c>
      <c r="K44" s="162">
        <v>2016</v>
      </c>
      <c r="L44" s="162">
        <v>2016</v>
      </c>
      <c r="M44" s="164">
        <v>2018</v>
      </c>
      <c r="N44" s="164">
        <v>2018</v>
      </c>
      <c r="O44" s="164">
        <v>2017</v>
      </c>
      <c r="P44" s="164">
        <v>2017</v>
      </c>
      <c r="Q44" s="164">
        <v>2015</v>
      </c>
      <c r="R44" s="164" t="s">
        <v>963</v>
      </c>
      <c r="S44" s="164">
        <v>2018</v>
      </c>
      <c r="T44" s="164">
        <v>2015</v>
      </c>
      <c r="U44" s="164">
        <v>2016</v>
      </c>
      <c r="V44" s="164">
        <v>2016</v>
      </c>
      <c r="W44" s="164">
        <v>2016</v>
      </c>
      <c r="X44" s="164">
        <v>2016</v>
      </c>
      <c r="Y44" s="164">
        <v>2010</v>
      </c>
      <c r="Z44" s="164">
        <v>2016</v>
      </c>
      <c r="AA44" s="164">
        <v>2016</v>
      </c>
      <c r="AB44" s="164">
        <v>2016</v>
      </c>
      <c r="AC44" s="164">
        <v>2015</v>
      </c>
      <c r="AD44" s="164">
        <v>2015</v>
      </c>
      <c r="AE44" s="164">
        <v>2012</v>
      </c>
      <c r="AF44" s="164">
        <v>2015</v>
      </c>
      <c r="AG44" s="163">
        <v>2008</v>
      </c>
      <c r="AH44" s="164">
        <v>2016</v>
      </c>
      <c r="AI44" s="164">
        <v>2017</v>
      </c>
      <c r="AJ44" s="164">
        <v>2018</v>
      </c>
      <c r="AK44" s="166" t="s">
        <v>1137</v>
      </c>
      <c r="AL44" s="166" t="s">
        <v>1137</v>
      </c>
      <c r="AM44" s="164">
        <v>2017</v>
      </c>
      <c r="AN44" s="164">
        <v>2014</v>
      </c>
      <c r="AO44" s="164">
        <v>2014</v>
      </c>
      <c r="AP44" s="164">
        <v>2014</v>
      </c>
      <c r="AQ44" s="164">
        <v>2014</v>
      </c>
      <c r="AR44" s="164">
        <v>2015</v>
      </c>
      <c r="AS44" s="164">
        <v>2016</v>
      </c>
      <c r="AT44" s="164">
        <v>2017</v>
      </c>
      <c r="AU44" s="164">
        <v>2016</v>
      </c>
      <c r="AV44" s="164">
        <v>2015</v>
      </c>
      <c r="AW44" s="164">
        <v>2015</v>
      </c>
      <c r="AX44" s="164">
        <v>2016</v>
      </c>
      <c r="AY44" s="164">
        <v>2014</v>
      </c>
      <c r="AZ44" s="176">
        <v>2015</v>
      </c>
      <c r="BA44" s="176">
        <v>2015</v>
      </c>
      <c r="BB44" s="164">
        <v>2017</v>
      </c>
      <c r="BC44" s="164">
        <v>2017</v>
      </c>
      <c r="BD44" s="164">
        <v>2015</v>
      </c>
      <c r="BE44" s="164">
        <v>2014</v>
      </c>
      <c r="BF44" s="108"/>
    </row>
    <row r="45" spans="1:58" x14ac:dyDescent="0.25">
      <c r="A45" s="133" t="s">
        <v>76</v>
      </c>
      <c r="B45" s="111" t="s">
        <v>75</v>
      </c>
      <c r="C45" s="162">
        <v>2015</v>
      </c>
      <c r="D45" s="162">
        <v>2015</v>
      </c>
      <c r="E45" s="162">
        <v>2015</v>
      </c>
      <c r="F45" s="162">
        <v>2015</v>
      </c>
      <c r="G45" s="162">
        <v>2015</v>
      </c>
      <c r="H45" s="162">
        <v>2015</v>
      </c>
      <c r="I45" s="162">
        <v>2015</v>
      </c>
      <c r="J45" s="162">
        <v>2016</v>
      </c>
      <c r="K45" s="162">
        <v>2016</v>
      </c>
      <c r="L45" s="162">
        <v>2016</v>
      </c>
      <c r="M45" s="164">
        <v>2018</v>
      </c>
      <c r="N45" s="164">
        <v>2018</v>
      </c>
      <c r="O45" s="164">
        <v>2017</v>
      </c>
      <c r="P45" s="164">
        <v>2017</v>
      </c>
      <c r="Q45" s="164">
        <v>2015</v>
      </c>
      <c r="R45" s="164" t="s">
        <v>950</v>
      </c>
      <c r="S45" s="164">
        <v>2018</v>
      </c>
      <c r="T45" s="164">
        <v>2015</v>
      </c>
      <c r="U45" s="164">
        <v>2016</v>
      </c>
      <c r="V45" s="164" t="s">
        <v>950</v>
      </c>
      <c r="W45" s="164">
        <v>2016</v>
      </c>
      <c r="X45" s="164" t="s">
        <v>950</v>
      </c>
      <c r="Y45" s="164">
        <v>2012</v>
      </c>
      <c r="Z45" s="164">
        <v>2016</v>
      </c>
      <c r="AA45" s="164">
        <v>2016</v>
      </c>
      <c r="AB45" s="164">
        <v>2016</v>
      </c>
      <c r="AC45" s="164">
        <v>2015</v>
      </c>
      <c r="AD45" s="164">
        <v>2015</v>
      </c>
      <c r="AE45" s="164" t="s">
        <v>950</v>
      </c>
      <c r="AF45" s="164">
        <v>2015</v>
      </c>
      <c r="AG45" s="163">
        <v>2012</v>
      </c>
      <c r="AH45" s="164">
        <v>2016</v>
      </c>
      <c r="AI45" s="164">
        <v>2017</v>
      </c>
      <c r="AJ45" s="164">
        <v>2018</v>
      </c>
      <c r="AK45" s="166" t="s">
        <v>950</v>
      </c>
      <c r="AL45" s="166" t="s">
        <v>1137</v>
      </c>
      <c r="AM45" s="164">
        <v>2017</v>
      </c>
      <c r="AN45" s="164">
        <v>2014</v>
      </c>
      <c r="AO45" s="164">
        <v>2014</v>
      </c>
      <c r="AP45" s="164">
        <v>2014</v>
      </c>
      <c r="AQ45" s="164">
        <v>2014</v>
      </c>
      <c r="AR45" s="164">
        <v>2015</v>
      </c>
      <c r="AS45" s="164">
        <v>2016</v>
      </c>
      <c r="AT45" s="164">
        <v>2017</v>
      </c>
      <c r="AU45" s="164">
        <v>2016</v>
      </c>
      <c r="AV45" s="164">
        <v>2015</v>
      </c>
      <c r="AW45" s="164">
        <v>2015</v>
      </c>
      <c r="AX45" s="164">
        <v>2016</v>
      </c>
      <c r="AY45" s="164">
        <v>2014</v>
      </c>
      <c r="AZ45" s="176">
        <v>2015</v>
      </c>
      <c r="BA45" s="176">
        <v>2015</v>
      </c>
      <c r="BB45" s="164">
        <v>2017</v>
      </c>
      <c r="BC45" s="164">
        <v>2017</v>
      </c>
      <c r="BD45" s="164">
        <v>2015</v>
      </c>
      <c r="BE45" s="164">
        <v>2014</v>
      </c>
      <c r="BF45" s="108"/>
    </row>
    <row r="46" spans="1:58" x14ac:dyDescent="0.25">
      <c r="A46" s="133" t="s">
        <v>78</v>
      </c>
      <c r="B46" s="111" t="s">
        <v>77</v>
      </c>
      <c r="C46" s="162">
        <v>2015</v>
      </c>
      <c r="D46" s="162">
        <v>2015</v>
      </c>
      <c r="E46" s="162">
        <v>2015</v>
      </c>
      <c r="F46" s="162">
        <v>2015</v>
      </c>
      <c r="G46" s="162">
        <v>2015</v>
      </c>
      <c r="H46" s="162">
        <v>2015</v>
      </c>
      <c r="I46" s="162">
        <v>2015</v>
      </c>
      <c r="J46" s="162">
        <v>2016</v>
      </c>
      <c r="K46" s="162">
        <v>2016</v>
      </c>
      <c r="L46" s="162">
        <v>2016</v>
      </c>
      <c r="M46" s="164">
        <v>2018</v>
      </c>
      <c r="N46" s="164">
        <v>2018</v>
      </c>
      <c r="O46" s="164">
        <v>2017</v>
      </c>
      <c r="P46" s="164">
        <v>2017</v>
      </c>
      <c r="Q46" s="164">
        <v>2015</v>
      </c>
      <c r="R46" s="164" t="s">
        <v>950</v>
      </c>
      <c r="S46" s="164">
        <v>2018</v>
      </c>
      <c r="T46" s="164">
        <v>2015</v>
      </c>
      <c r="U46" s="164">
        <v>2016</v>
      </c>
      <c r="V46" s="164" t="s">
        <v>950</v>
      </c>
      <c r="W46" s="164">
        <v>2016</v>
      </c>
      <c r="X46" s="164" t="s">
        <v>950</v>
      </c>
      <c r="Y46" s="164">
        <v>2010</v>
      </c>
      <c r="Z46" s="164">
        <v>2016</v>
      </c>
      <c r="AA46" s="164">
        <v>2016</v>
      </c>
      <c r="AB46" s="164">
        <v>2016</v>
      </c>
      <c r="AC46" s="164" t="s">
        <v>950</v>
      </c>
      <c r="AD46" s="164">
        <v>2015</v>
      </c>
      <c r="AE46" s="164" t="s">
        <v>950</v>
      </c>
      <c r="AF46" s="164">
        <v>2015</v>
      </c>
      <c r="AG46" s="163" t="s">
        <v>950</v>
      </c>
      <c r="AH46" s="164">
        <v>2016</v>
      </c>
      <c r="AI46" s="164">
        <v>2017</v>
      </c>
      <c r="AJ46" s="164">
        <v>2018</v>
      </c>
      <c r="AK46" s="166" t="s">
        <v>950</v>
      </c>
      <c r="AL46" s="166" t="s">
        <v>1137</v>
      </c>
      <c r="AM46" s="164">
        <v>2017</v>
      </c>
      <c r="AN46" s="164">
        <v>2014</v>
      </c>
      <c r="AO46" s="164">
        <v>2014</v>
      </c>
      <c r="AP46" s="164" t="s">
        <v>950</v>
      </c>
      <c r="AQ46" s="164" t="s">
        <v>950</v>
      </c>
      <c r="AR46" s="164">
        <v>2011</v>
      </c>
      <c r="AS46" s="164">
        <v>2016</v>
      </c>
      <c r="AT46" s="164">
        <v>2017</v>
      </c>
      <c r="AU46" s="164">
        <v>2016</v>
      </c>
      <c r="AV46" s="164">
        <v>2015</v>
      </c>
      <c r="AW46" s="164">
        <v>2015</v>
      </c>
      <c r="AX46" s="164">
        <v>2016</v>
      </c>
      <c r="AY46" s="164">
        <v>2014</v>
      </c>
      <c r="AZ46" s="176">
        <v>2015</v>
      </c>
      <c r="BA46" s="176">
        <v>2015</v>
      </c>
      <c r="BB46" s="164">
        <v>2013</v>
      </c>
      <c r="BC46" s="164">
        <v>2017</v>
      </c>
      <c r="BD46" s="164">
        <v>2015</v>
      </c>
      <c r="BE46" s="164">
        <v>2014</v>
      </c>
      <c r="BF46" s="108"/>
    </row>
    <row r="47" spans="1:58" x14ac:dyDescent="0.25">
      <c r="A47" s="133" t="s">
        <v>80</v>
      </c>
      <c r="B47" s="111" t="s">
        <v>79</v>
      </c>
      <c r="C47" s="162">
        <v>2015</v>
      </c>
      <c r="D47" s="162">
        <v>2015</v>
      </c>
      <c r="E47" s="162">
        <v>2015</v>
      </c>
      <c r="F47" s="162">
        <v>2015</v>
      </c>
      <c r="G47" s="162">
        <v>2015</v>
      </c>
      <c r="H47" s="162">
        <v>2015</v>
      </c>
      <c r="I47" s="162">
        <v>2015</v>
      </c>
      <c r="J47" s="162">
        <v>2016</v>
      </c>
      <c r="K47" s="162">
        <v>2016</v>
      </c>
      <c r="L47" s="162">
        <v>2016</v>
      </c>
      <c r="M47" s="164">
        <v>2018</v>
      </c>
      <c r="N47" s="164">
        <v>2018</v>
      </c>
      <c r="O47" s="164">
        <v>2017</v>
      </c>
      <c r="P47" s="164">
        <v>2017</v>
      </c>
      <c r="Q47" s="164">
        <v>2015</v>
      </c>
      <c r="R47" s="164" t="s">
        <v>950</v>
      </c>
      <c r="S47" s="164">
        <v>2018</v>
      </c>
      <c r="T47" s="164">
        <v>2015</v>
      </c>
      <c r="U47" s="164">
        <v>2016</v>
      </c>
      <c r="V47" s="164" t="s">
        <v>950</v>
      </c>
      <c r="W47" s="164">
        <v>2016</v>
      </c>
      <c r="X47" s="164" t="s">
        <v>950</v>
      </c>
      <c r="Y47" s="164">
        <v>2012</v>
      </c>
      <c r="Z47" s="164">
        <v>2016</v>
      </c>
      <c r="AA47" s="164">
        <v>2016</v>
      </c>
      <c r="AB47" s="164">
        <v>2013</v>
      </c>
      <c r="AC47" s="164">
        <v>2015</v>
      </c>
      <c r="AD47" s="164">
        <v>2015</v>
      </c>
      <c r="AE47" s="164" t="s">
        <v>950</v>
      </c>
      <c r="AF47" s="164">
        <v>2015</v>
      </c>
      <c r="AG47" s="163">
        <v>2012</v>
      </c>
      <c r="AH47" s="164">
        <v>2016</v>
      </c>
      <c r="AI47" s="164">
        <v>2017</v>
      </c>
      <c r="AJ47" s="164">
        <v>2018</v>
      </c>
      <c r="AK47" s="166" t="s">
        <v>1138</v>
      </c>
      <c r="AL47" s="166" t="s">
        <v>1137</v>
      </c>
      <c r="AM47" s="164">
        <v>2017</v>
      </c>
      <c r="AN47" s="164">
        <v>2014</v>
      </c>
      <c r="AO47" s="164">
        <v>2014</v>
      </c>
      <c r="AP47" s="164">
        <v>2014</v>
      </c>
      <c r="AQ47" s="164">
        <v>2014</v>
      </c>
      <c r="AR47" s="164" t="s">
        <v>950</v>
      </c>
      <c r="AS47" s="164">
        <v>2016</v>
      </c>
      <c r="AT47" s="164">
        <v>2017</v>
      </c>
      <c r="AU47" s="164">
        <v>2016</v>
      </c>
      <c r="AV47" s="164">
        <v>2015</v>
      </c>
      <c r="AW47" s="164">
        <v>2015</v>
      </c>
      <c r="AX47" s="164">
        <v>2016</v>
      </c>
      <c r="AY47" s="164">
        <v>2014</v>
      </c>
      <c r="AZ47" s="176">
        <v>2015</v>
      </c>
      <c r="BA47" s="176">
        <v>2015</v>
      </c>
      <c r="BB47" s="164">
        <v>2017</v>
      </c>
      <c r="BC47" s="164">
        <v>2017</v>
      </c>
      <c r="BD47" s="164">
        <v>2015</v>
      </c>
      <c r="BE47" s="164">
        <v>2014</v>
      </c>
      <c r="BF47" s="108"/>
    </row>
    <row r="48" spans="1:58" x14ac:dyDescent="0.25">
      <c r="A48" s="133" t="s">
        <v>82</v>
      </c>
      <c r="B48" s="111" t="s">
        <v>81</v>
      </c>
      <c r="C48" s="162">
        <v>2015</v>
      </c>
      <c r="D48" s="162">
        <v>2015</v>
      </c>
      <c r="E48" s="162">
        <v>2015</v>
      </c>
      <c r="F48" s="162">
        <v>2015</v>
      </c>
      <c r="G48" s="162">
        <v>2015</v>
      </c>
      <c r="H48" s="162">
        <v>2015</v>
      </c>
      <c r="I48" s="162">
        <v>2015</v>
      </c>
      <c r="J48" s="162">
        <v>2016</v>
      </c>
      <c r="K48" s="162">
        <v>2016</v>
      </c>
      <c r="L48" s="162">
        <v>2016</v>
      </c>
      <c r="M48" s="164">
        <v>2018</v>
      </c>
      <c r="N48" s="164">
        <v>2018</v>
      </c>
      <c r="O48" s="164">
        <v>2017</v>
      </c>
      <c r="P48" s="164">
        <v>2017</v>
      </c>
      <c r="Q48" s="164">
        <v>2015</v>
      </c>
      <c r="R48" s="164" t="s">
        <v>950</v>
      </c>
      <c r="S48" s="164">
        <v>2018</v>
      </c>
      <c r="T48" s="164">
        <v>2015</v>
      </c>
      <c r="U48" s="164">
        <v>2016</v>
      </c>
      <c r="V48" s="164" t="s">
        <v>950</v>
      </c>
      <c r="W48" s="164">
        <v>2016</v>
      </c>
      <c r="X48" s="164" t="s">
        <v>950</v>
      </c>
      <c r="Y48" s="164">
        <v>2011</v>
      </c>
      <c r="Z48" s="164">
        <v>2016</v>
      </c>
      <c r="AA48" s="164">
        <v>2016</v>
      </c>
      <c r="AB48" s="164">
        <v>2016</v>
      </c>
      <c r="AC48" s="164">
        <v>2015</v>
      </c>
      <c r="AD48" s="164">
        <v>2015</v>
      </c>
      <c r="AE48" s="164" t="s">
        <v>950</v>
      </c>
      <c r="AF48" s="164">
        <v>2015</v>
      </c>
      <c r="AG48" s="163">
        <v>2012</v>
      </c>
      <c r="AH48" s="164">
        <v>2016</v>
      </c>
      <c r="AI48" s="164">
        <v>2017</v>
      </c>
      <c r="AJ48" s="164">
        <v>2018</v>
      </c>
      <c r="AK48" s="166" t="s">
        <v>950</v>
      </c>
      <c r="AL48" s="166" t="s">
        <v>1137</v>
      </c>
      <c r="AM48" s="164">
        <v>2017</v>
      </c>
      <c r="AN48" s="164">
        <v>2014</v>
      </c>
      <c r="AO48" s="164">
        <v>2014</v>
      </c>
      <c r="AP48" s="164">
        <v>2014</v>
      </c>
      <c r="AQ48" s="164">
        <v>2014</v>
      </c>
      <c r="AR48" s="164">
        <v>2015</v>
      </c>
      <c r="AS48" s="164">
        <v>2016</v>
      </c>
      <c r="AT48" s="164">
        <v>2017</v>
      </c>
      <c r="AU48" s="164">
        <v>2016</v>
      </c>
      <c r="AV48" s="164" t="s">
        <v>950</v>
      </c>
      <c r="AW48" s="164">
        <v>2015</v>
      </c>
      <c r="AX48" s="164">
        <v>2016</v>
      </c>
      <c r="AY48" s="164">
        <v>2014</v>
      </c>
      <c r="AZ48" s="176">
        <v>2015</v>
      </c>
      <c r="BA48" s="176">
        <v>2015</v>
      </c>
      <c r="BB48" s="164">
        <v>2017</v>
      </c>
      <c r="BC48" s="164">
        <v>2017</v>
      </c>
      <c r="BD48" s="164">
        <v>2015</v>
      </c>
      <c r="BE48" s="164">
        <v>2014</v>
      </c>
      <c r="BF48" s="108"/>
    </row>
    <row r="49" spans="1:58" x14ac:dyDescent="0.25">
      <c r="A49" s="133" t="s">
        <v>84</v>
      </c>
      <c r="B49" s="111" t="s">
        <v>83</v>
      </c>
      <c r="C49" s="162">
        <v>2015</v>
      </c>
      <c r="D49" s="162">
        <v>2015</v>
      </c>
      <c r="E49" s="162">
        <v>2015</v>
      </c>
      <c r="F49" s="162">
        <v>2015</v>
      </c>
      <c r="G49" s="162">
        <v>2015</v>
      </c>
      <c r="H49" s="162">
        <v>2015</v>
      </c>
      <c r="I49" s="162">
        <v>2015</v>
      </c>
      <c r="J49" s="162">
        <v>2016</v>
      </c>
      <c r="K49" s="162">
        <v>2016</v>
      </c>
      <c r="L49" s="162">
        <v>2016</v>
      </c>
      <c r="M49" s="164">
        <v>2018</v>
      </c>
      <c r="N49" s="164">
        <v>2018</v>
      </c>
      <c r="O49" s="164">
        <v>2017</v>
      </c>
      <c r="P49" s="164">
        <v>2017</v>
      </c>
      <c r="Q49" s="164">
        <v>2015</v>
      </c>
      <c r="R49" s="164" t="s">
        <v>950</v>
      </c>
      <c r="S49" s="164">
        <v>2018</v>
      </c>
      <c r="T49" s="164">
        <v>2015</v>
      </c>
      <c r="U49" s="164">
        <v>2016</v>
      </c>
      <c r="V49" s="164" t="s">
        <v>950</v>
      </c>
      <c r="W49" s="164">
        <v>2016</v>
      </c>
      <c r="X49" s="164" t="s">
        <v>950</v>
      </c>
      <c r="Y49" s="164">
        <v>2010</v>
      </c>
      <c r="Z49" s="164">
        <v>2016</v>
      </c>
      <c r="AA49" s="164">
        <v>2016</v>
      </c>
      <c r="AB49" s="164">
        <v>2014</v>
      </c>
      <c r="AC49" s="164">
        <v>2015</v>
      </c>
      <c r="AD49" s="164">
        <v>2015</v>
      </c>
      <c r="AE49" s="164" t="s">
        <v>950</v>
      </c>
      <c r="AF49" s="164">
        <v>2015</v>
      </c>
      <c r="AG49" s="163">
        <v>2012</v>
      </c>
      <c r="AH49" s="164">
        <v>2016</v>
      </c>
      <c r="AI49" s="164">
        <v>2017</v>
      </c>
      <c r="AJ49" s="164">
        <v>2018</v>
      </c>
      <c r="AK49" s="166" t="s">
        <v>950</v>
      </c>
      <c r="AL49" s="166" t="s">
        <v>1137</v>
      </c>
      <c r="AM49" s="164">
        <v>2017</v>
      </c>
      <c r="AN49" s="164">
        <v>2014</v>
      </c>
      <c r="AO49" s="164">
        <v>2014</v>
      </c>
      <c r="AP49" s="164">
        <v>2014</v>
      </c>
      <c r="AQ49" s="164">
        <v>2014</v>
      </c>
      <c r="AR49" s="164">
        <v>2015</v>
      </c>
      <c r="AS49" s="164">
        <v>2016</v>
      </c>
      <c r="AT49" s="164">
        <v>2017</v>
      </c>
      <c r="AU49" s="164">
        <v>2016</v>
      </c>
      <c r="AV49" s="164" t="s">
        <v>950</v>
      </c>
      <c r="AW49" s="164">
        <v>2015</v>
      </c>
      <c r="AX49" s="164">
        <v>2016</v>
      </c>
      <c r="AY49" s="164">
        <v>2014</v>
      </c>
      <c r="AZ49" s="176">
        <v>2015</v>
      </c>
      <c r="BA49" s="176">
        <v>2015</v>
      </c>
      <c r="BB49" s="164">
        <v>2017</v>
      </c>
      <c r="BC49" s="164">
        <v>2017</v>
      </c>
      <c r="BD49" s="164">
        <v>2015</v>
      </c>
      <c r="BE49" s="164">
        <v>2014</v>
      </c>
      <c r="BF49" s="108"/>
    </row>
    <row r="50" spans="1:58" x14ac:dyDescent="0.25">
      <c r="A50" s="133" t="s">
        <v>86</v>
      </c>
      <c r="B50" s="111" t="s">
        <v>85</v>
      </c>
      <c r="C50" s="162">
        <v>2015</v>
      </c>
      <c r="D50" s="162">
        <v>2015</v>
      </c>
      <c r="E50" s="162">
        <v>2015</v>
      </c>
      <c r="F50" s="162">
        <v>2015</v>
      </c>
      <c r="G50" s="162">
        <v>2015</v>
      </c>
      <c r="H50" s="162">
        <v>2015</v>
      </c>
      <c r="I50" s="162">
        <v>2015</v>
      </c>
      <c r="J50" s="162">
        <v>2016</v>
      </c>
      <c r="K50" s="162">
        <v>2016</v>
      </c>
      <c r="L50" s="162">
        <v>2016</v>
      </c>
      <c r="M50" s="164">
        <v>2018</v>
      </c>
      <c r="N50" s="164">
        <v>2018</v>
      </c>
      <c r="O50" s="164">
        <v>2017</v>
      </c>
      <c r="P50" s="164">
        <v>2017</v>
      </c>
      <c r="Q50" s="164">
        <v>2015</v>
      </c>
      <c r="R50" s="164" t="s">
        <v>969</v>
      </c>
      <c r="S50" s="164">
        <v>2018</v>
      </c>
      <c r="T50" s="164">
        <v>2015</v>
      </c>
      <c r="U50" s="164">
        <v>2016</v>
      </c>
      <c r="V50" s="164" t="s">
        <v>950</v>
      </c>
      <c r="W50" s="164">
        <v>2016</v>
      </c>
      <c r="X50" s="164">
        <v>2012</v>
      </c>
      <c r="Y50" s="164">
        <v>2010</v>
      </c>
      <c r="Z50" s="164">
        <v>2016</v>
      </c>
      <c r="AA50" s="164">
        <v>2016</v>
      </c>
      <c r="AB50" s="164">
        <v>2016</v>
      </c>
      <c r="AC50" s="164">
        <v>2015</v>
      </c>
      <c r="AD50" s="164">
        <v>2015</v>
      </c>
      <c r="AE50" s="164">
        <v>2012</v>
      </c>
      <c r="AF50" s="164" t="s">
        <v>950</v>
      </c>
      <c r="AG50" s="163">
        <v>2013</v>
      </c>
      <c r="AH50" s="164">
        <v>2016</v>
      </c>
      <c r="AI50" s="164">
        <v>2017</v>
      </c>
      <c r="AJ50" s="164">
        <v>2018</v>
      </c>
      <c r="AK50" s="166" t="s">
        <v>950</v>
      </c>
      <c r="AL50" s="166">
        <v>43251</v>
      </c>
      <c r="AM50" s="164">
        <v>2017</v>
      </c>
      <c r="AN50" s="164">
        <v>2014</v>
      </c>
      <c r="AO50" s="164">
        <v>2014</v>
      </c>
      <c r="AP50" s="164" t="s">
        <v>950</v>
      </c>
      <c r="AQ50" s="164" t="s">
        <v>950</v>
      </c>
      <c r="AR50" s="164">
        <v>2011</v>
      </c>
      <c r="AS50" s="164">
        <v>2016</v>
      </c>
      <c r="AT50" s="164">
        <v>2017</v>
      </c>
      <c r="AU50" s="164">
        <v>2016</v>
      </c>
      <c r="AV50" s="164" t="s">
        <v>950</v>
      </c>
      <c r="AW50" s="164">
        <v>2015</v>
      </c>
      <c r="AX50" s="164">
        <v>2016</v>
      </c>
      <c r="AY50" s="164">
        <v>2014</v>
      </c>
      <c r="AZ50" s="176">
        <v>2015</v>
      </c>
      <c r="BA50" s="176">
        <v>2015</v>
      </c>
      <c r="BB50" s="164">
        <v>2015</v>
      </c>
      <c r="BC50" s="164">
        <v>2017</v>
      </c>
      <c r="BD50" s="164">
        <v>2015</v>
      </c>
      <c r="BE50" s="164">
        <v>2014</v>
      </c>
      <c r="BF50" s="108"/>
    </row>
    <row r="51" spans="1:58" x14ac:dyDescent="0.25">
      <c r="A51" s="133" t="s">
        <v>88</v>
      </c>
      <c r="B51" s="111" t="s">
        <v>87</v>
      </c>
      <c r="C51" s="162">
        <v>2015</v>
      </c>
      <c r="D51" s="162">
        <v>2015</v>
      </c>
      <c r="E51" s="162">
        <v>2015</v>
      </c>
      <c r="F51" s="162">
        <v>2015</v>
      </c>
      <c r="G51" s="162">
        <v>2015</v>
      </c>
      <c r="H51" s="162">
        <v>2015</v>
      </c>
      <c r="I51" s="162">
        <v>2015</v>
      </c>
      <c r="J51" s="162">
        <v>2016</v>
      </c>
      <c r="K51" s="162">
        <v>2016</v>
      </c>
      <c r="L51" s="162">
        <v>2016</v>
      </c>
      <c r="M51" s="164">
        <v>2018</v>
      </c>
      <c r="N51" s="164">
        <v>2018</v>
      </c>
      <c r="O51" s="164">
        <v>2017</v>
      </c>
      <c r="P51" s="164">
        <v>2017</v>
      </c>
      <c r="Q51" s="164">
        <v>2015</v>
      </c>
      <c r="R51" s="164" t="s">
        <v>950</v>
      </c>
      <c r="S51" s="164">
        <v>2018</v>
      </c>
      <c r="T51" s="164">
        <v>2015</v>
      </c>
      <c r="U51" s="164">
        <v>2016</v>
      </c>
      <c r="V51" s="164">
        <v>2016</v>
      </c>
      <c r="W51" s="164">
        <v>2016</v>
      </c>
      <c r="X51" s="164" t="s">
        <v>950</v>
      </c>
      <c r="Y51" s="164">
        <v>2011</v>
      </c>
      <c r="Z51" s="164">
        <v>2016</v>
      </c>
      <c r="AA51" s="164">
        <v>2016</v>
      </c>
      <c r="AB51" s="164" t="s">
        <v>950</v>
      </c>
      <c r="AC51" s="164">
        <v>2015</v>
      </c>
      <c r="AD51" s="164">
        <v>2015</v>
      </c>
      <c r="AE51" s="164" t="s">
        <v>950</v>
      </c>
      <c r="AF51" s="164" t="s">
        <v>950</v>
      </c>
      <c r="AG51" s="163">
        <v>2009</v>
      </c>
      <c r="AH51" s="164">
        <v>2016</v>
      </c>
      <c r="AI51" s="164">
        <v>2017</v>
      </c>
      <c r="AJ51" s="164">
        <v>2018</v>
      </c>
      <c r="AK51" s="166" t="s">
        <v>950</v>
      </c>
      <c r="AL51" s="166" t="s">
        <v>1137</v>
      </c>
      <c r="AM51" s="164">
        <v>2017</v>
      </c>
      <c r="AN51" s="164">
        <v>2014</v>
      </c>
      <c r="AO51" s="164">
        <v>2014</v>
      </c>
      <c r="AP51" s="164" t="s">
        <v>950</v>
      </c>
      <c r="AQ51" s="164" t="s">
        <v>950</v>
      </c>
      <c r="AR51" s="164" t="s">
        <v>950</v>
      </c>
      <c r="AS51" s="164">
        <v>2016</v>
      </c>
      <c r="AT51" s="164">
        <v>2017</v>
      </c>
      <c r="AU51" s="164">
        <v>2016</v>
      </c>
      <c r="AV51" s="164" t="s">
        <v>950</v>
      </c>
      <c r="AW51" s="164">
        <v>2015</v>
      </c>
      <c r="AX51" s="164">
        <v>2016</v>
      </c>
      <c r="AY51" s="164">
        <v>2014</v>
      </c>
      <c r="AZ51" s="176">
        <v>2007</v>
      </c>
      <c r="BA51" s="176">
        <v>2007</v>
      </c>
      <c r="BB51" s="164">
        <v>2017</v>
      </c>
      <c r="BC51" s="164">
        <v>2017</v>
      </c>
      <c r="BD51" s="164">
        <v>2015</v>
      </c>
      <c r="BE51" s="164">
        <v>2014</v>
      </c>
      <c r="BF51" s="108"/>
    </row>
    <row r="52" spans="1:58" x14ac:dyDescent="0.25">
      <c r="A52" s="133" t="s">
        <v>90</v>
      </c>
      <c r="B52" s="111" t="s">
        <v>89</v>
      </c>
      <c r="C52" s="162">
        <v>2015</v>
      </c>
      <c r="D52" s="162">
        <v>2015</v>
      </c>
      <c r="E52" s="162">
        <v>2015</v>
      </c>
      <c r="F52" s="162">
        <v>2015</v>
      </c>
      <c r="G52" s="162">
        <v>2015</v>
      </c>
      <c r="H52" s="162">
        <v>2015</v>
      </c>
      <c r="I52" s="162">
        <v>2015</v>
      </c>
      <c r="J52" s="162">
        <v>2016</v>
      </c>
      <c r="K52" s="162">
        <v>2016</v>
      </c>
      <c r="L52" s="162">
        <v>2016</v>
      </c>
      <c r="M52" s="164">
        <v>2018</v>
      </c>
      <c r="N52" s="164">
        <v>2018</v>
      </c>
      <c r="O52" s="164">
        <v>2017</v>
      </c>
      <c r="P52" s="164">
        <v>2017</v>
      </c>
      <c r="Q52" s="164">
        <v>2015</v>
      </c>
      <c r="R52" s="164" t="s">
        <v>970</v>
      </c>
      <c r="S52" s="164">
        <v>2018</v>
      </c>
      <c r="T52" s="164">
        <v>2015</v>
      </c>
      <c r="U52" s="164">
        <v>2016</v>
      </c>
      <c r="V52" s="164">
        <v>2016</v>
      </c>
      <c r="W52" s="164">
        <v>2016</v>
      </c>
      <c r="X52" s="164">
        <v>2013</v>
      </c>
      <c r="Y52" s="164">
        <v>2012</v>
      </c>
      <c r="Z52" s="164">
        <v>2016</v>
      </c>
      <c r="AA52" s="164">
        <v>2016</v>
      </c>
      <c r="AB52" s="164">
        <v>2016</v>
      </c>
      <c r="AC52" s="164">
        <v>2015</v>
      </c>
      <c r="AD52" s="164">
        <v>2015</v>
      </c>
      <c r="AE52" s="164">
        <v>2012</v>
      </c>
      <c r="AF52" s="164">
        <v>2015</v>
      </c>
      <c r="AG52" s="163">
        <v>2016</v>
      </c>
      <c r="AH52" s="164">
        <v>2016</v>
      </c>
      <c r="AI52" s="164">
        <v>2017</v>
      </c>
      <c r="AJ52" s="164">
        <v>2018</v>
      </c>
      <c r="AK52" s="166" t="s">
        <v>950</v>
      </c>
      <c r="AL52" s="166" t="s">
        <v>1137</v>
      </c>
      <c r="AM52" s="164">
        <v>2017</v>
      </c>
      <c r="AN52" s="164">
        <v>2014</v>
      </c>
      <c r="AO52" s="164">
        <v>2014</v>
      </c>
      <c r="AP52" s="164">
        <v>2014</v>
      </c>
      <c r="AQ52" s="164">
        <v>2014</v>
      </c>
      <c r="AR52" s="164">
        <v>2015</v>
      </c>
      <c r="AS52" s="164">
        <v>2016</v>
      </c>
      <c r="AT52" s="164">
        <v>2017</v>
      </c>
      <c r="AU52" s="164">
        <v>2016</v>
      </c>
      <c r="AV52" s="164">
        <v>2015</v>
      </c>
      <c r="AW52" s="164">
        <v>2015</v>
      </c>
      <c r="AX52" s="164">
        <v>2016</v>
      </c>
      <c r="AY52" s="164">
        <v>2014</v>
      </c>
      <c r="AZ52" s="176">
        <v>2015</v>
      </c>
      <c r="BA52" s="176">
        <v>2015</v>
      </c>
      <c r="BB52" s="164">
        <v>2017</v>
      </c>
      <c r="BC52" s="164">
        <v>2017</v>
      </c>
      <c r="BD52" s="164">
        <v>2015</v>
      </c>
      <c r="BE52" s="164">
        <v>2014</v>
      </c>
      <c r="BF52" s="108"/>
    </row>
    <row r="53" spans="1:58" x14ac:dyDescent="0.25">
      <c r="A53" s="133" t="s">
        <v>93</v>
      </c>
      <c r="B53" s="111" t="s">
        <v>92</v>
      </c>
      <c r="C53" s="162">
        <v>2015</v>
      </c>
      <c r="D53" s="162">
        <v>2015</v>
      </c>
      <c r="E53" s="162">
        <v>2015</v>
      </c>
      <c r="F53" s="162">
        <v>2015</v>
      </c>
      <c r="G53" s="162">
        <v>2015</v>
      </c>
      <c r="H53" s="162">
        <v>2015</v>
      </c>
      <c r="I53" s="162">
        <v>2015</v>
      </c>
      <c r="J53" s="162">
        <v>2016</v>
      </c>
      <c r="K53" s="162">
        <v>2016</v>
      </c>
      <c r="L53" s="162">
        <v>2016</v>
      </c>
      <c r="M53" s="164">
        <v>2018</v>
      </c>
      <c r="N53" s="164">
        <v>2018</v>
      </c>
      <c r="O53" s="164">
        <v>2017</v>
      </c>
      <c r="P53" s="164">
        <v>2017</v>
      </c>
      <c r="Q53" s="164">
        <v>2015</v>
      </c>
      <c r="R53" s="164" t="s">
        <v>971</v>
      </c>
      <c r="S53" s="164">
        <v>2018</v>
      </c>
      <c r="T53" s="164">
        <v>2015</v>
      </c>
      <c r="U53" s="164">
        <v>2016</v>
      </c>
      <c r="V53" s="164">
        <v>2016</v>
      </c>
      <c r="W53" s="164">
        <v>2016</v>
      </c>
      <c r="X53" s="164">
        <v>2012</v>
      </c>
      <c r="Y53" s="164">
        <v>2011</v>
      </c>
      <c r="Z53" s="164">
        <v>2016</v>
      </c>
      <c r="AA53" s="164">
        <v>2016</v>
      </c>
      <c r="AB53" s="164">
        <v>2016</v>
      </c>
      <c r="AC53" s="164">
        <v>2015</v>
      </c>
      <c r="AD53" s="164">
        <v>2015</v>
      </c>
      <c r="AE53" s="164">
        <v>2012</v>
      </c>
      <c r="AF53" s="164">
        <v>2015</v>
      </c>
      <c r="AG53" s="163">
        <v>2016</v>
      </c>
      <c r="AH53" s="164">
        <v>2016</v>
      </c>
      <c r="AI53" s="164">
        <v>2017</v>
      </c>
      <c r="AJ53" s="164">
        <v>2018</v>
      </c>
      <c r="AK53" s="166" t="s">
        <v>950</v>
      </c>
      <c r="AL53" s="166" t="s">
        <v>1137</v>
      </c>
      <c r="AM53" s="164">
        <v>2017</v>
      </c>
      <c r="AN53" s="164">
        <v>2014</v>
      </c>
      <c r="AO53" s="164">
        <v>2014</v>
      </c>
      <c r="AP53" s="164">
        <v>2014</v>
      </c>
      <c r="AQ53" s="164">
        <v>2014</v>
      </c>
      <c r="AR53" s="164">
        <v>2015</v>
      </c>
      <c r="AS53" s="164">
        <v>2016</v>
      </c>
      <c r="AT53" s="164">
        <v>2017</v>
      </c>
      <c r="AU53" s="164">
        <v>2016</v>
      </c>
      <c r="AV53" s="164">
        <v>2016</v>
      </c>
      <c r="AW53" s="164">
        <v>2015</v>
      </c>
      <c r="AX53" s="164">
        <v>2016</v>
      </c>
      <c r="AY53" s="164">
        <v>2014</v>
      </c>
      <c r="AZ53" s="176">
        <v>2015</v>
      </c>
      <c r="BA53" s="176">
        <v>2015</v>
      </c>
      <c r="BB53" s="164">
        <v>2017</v>
      </c>
      <c r="BC53" s="164">
        <v>2017</v>
      </c>
      <c r="BD53" s="164">
        <v>2015</v>
      </c>
      <c r="BE53" s="164">
        <v>2014</v>
      </c>
      <c r="BF53" s="108"/>
    </row>
    <row r="54" spans="1:58" x14ac:dyDescent="0.25">
      <c r="A54" s="133" t="s">
        <v>95</v>
      </c>
      <c r="B54" s="111" t="s">
        <v>94</v>
      </c>
      <c r="C54" s="162">
        <v>2015</v>
      </c>
      <c r="D54" s="162">
        <v>2015</v>
      </c>
      <c r="E54" s="162">
        <v>2015</v>
      </c>
      <c r="F54" s="162">
        <v>2015</v>
      </c>
      <c r="G54" s="162">
        <v>2015</v>
      </c>
      <c r="H54" s="162">
        <v>2015</v>
      </c>
      <c r="I54" s="162">
        <v>2015</v>
      </c>
      <c r="J54" s="162">
        <v>2016</v>
      </c>
      <c r="K54" s="162">
        <v>2016</v>
      </c>
      <c r="L54" s="162">
        <v>2016</v>
      </c>
      <c r="M54" s="164">
        <v>2018</v>
      </c>
      <c r="N54" s="164">
        <v>2018</v>
      </c>
      <c r="O54" s="164">
        <v>2017</v>
      </c>
      <c r="P54" s="164">
        <v>2017</v>
      </c>
      <c r="Q54" s="164">
        <v>2015</v>
      </c>
      <c r="R54" s="164" t="s">
        <v>972</v>
      </c>
      <c r="S54" s="164">
        <v>2018</v>
      </c>
      <c r="T54" s="164">
        <v>2015</v>
      </c>
      <c r="U54" s="164">
        <v>2016</v>
      </c>
      <c r="V54" s="164">
        <v>2016</v>
      </c>
      <c r="W54" s="164">
        <v>2016</v>
      </c>
      <c r="X54" s="164">
        <v>2014</v>
      </c>
      <c r="Y54" s="164">
        <v>2010</v>
      </c>
      <c r="Z54" s="164">
        <v>2016</v>
      </c>
      <c r="AA54" s="164">
        <v>2016</v>
      </c>
      <c r="AB54" s="164">
        <v>2016</v>
      </c>
      <c r="AC54" s="164">
        <v>2015</v>
      </c>
      <c r="AD54" s="164">
        <v>2015</v>
      </c>
      <c r="AE54" s="164" t="s">
        <v>950</v>
      </c>
      <c r="AF54" s="164">
        <v>2015</v>
      </c>
      <c r="AG54" s="163">
        <v>2008</v>
      </c>
      <c r="AH54" s="164">
        <v>2016</v>
      </c>
      <c r="AI54" s="164">
        <v>2017</v>
      </c>
      <c r="AJ54" s="164">
        <v>2018</v>
      </c>
      <c r="AK54" s="166" t="s">
        <v>1137</v>
      </c>
      <c r="AL54" s="166">
        <v>43312</v>
      </c>
      <c r="AM54" s="164">
        <v>2017</v>
      </c>
      <c r="AN54" s="164">
        <v>2014</v>
      </c>
      <c r="AO54" s="164">
        <v>2014</v>
      </c>
      <c r="AP54" s="164">
        <v>2014</v>
      </c>
      <c r="AQ54" s="164">
        <v>2014</v>
      </c>
      <c r="AR54" s="164">
        <v>2015</v>
      </c>
      <c r="AS54" s="164">
        <v>2016</v>
      </c>
      <c r="AT54" s="164">
        <v>2017</v>
      </c>
      <c r="AU54" s="164">
        <v>2016</v>
      </c>
      <c r="AV54" s="164">
        <v>2015</v>
      </c>
      <c r="AW54" s="164">
        <v>2015</v>
      </c>
      <c r="AX54" s="164">
        <v>2016</v>
      </c>
      <c r="AY54" s="164">
        <v>2014</v>
      </c>
      <c r="AZ54" s="176">
        <v>2015</v>
      </c>
      <c r="BA54" s="176">
        <v>2015</v>
      </c>
      <c r="BB54" s="164">
        <v>2017</v>
      </c>
      <c r="BC54" s="164">
        <v>2017</v>
      </c>
      <c r="BD54" s="164">
        <v>2015</v>
      </c>
      <c r="BE54" s="164">
        <v>2014</v>
      </c>
      <c r="BF54" s="108"/>
    </row>
    <row r="55" spans="1:58" x14ac:dyDescent="0.25">
      <c r="A55" s="133" t="s">
        <v>97</v>
      </c>
      <c r="B55" s="111" t="s">
        <v>96</v>
      </c>
      <c r="C55" s="162">
        <v>2015</v>
      </c>
      <c r="D55" s="162">
        <v>2015</v>
      </c>
      <c r="E55" s="162">
        <v>2015</v>
      </c>
      <c r="F55" s="162">
        <v>2015</v>
      </c>
      <c r="G55" s="162">
        <v>2015</v>
      </c>
      <c r="H55" s="162">
        <v>2015</v>
      </c>
      <c r="I55" s="162">
        <v>2015</v>
      </c>
      <c r="J55" s="162">
        <v>2016</v>
      </c>
      <c r="K55" s="162">
        <v>2016</v>
      </c>
      <c r="L55" s="162">
        <v>2016</v>
      </c>
      <c r="M55" s="164">
        <v>2018</v>
      </c>
      <c r="N55" s="164">
        <v>2018</v>
      </c>
      <c r="O55" s="164">
        <v>2017</v>
      </c>
      <c r="P55" s="164">
        <v>2017</v>
      </c>
      <c r="Q55" s="164">
        <v>2015</v>
      </c>
      <c r="R55" s="164" t="s">
        <v>950</v>
      </c>
      <c r="S55" s="164">
        <v>2018</v>
      </c>
      <c r="T55" s="164">
        <v>2015</v>
      </c>
      <c r="U55" s="164">
        <v>2016</v>
      </c>
      <c r="V55" s="164">
        <v>2016</v>
      </c>
      <c r="W55" s="164">
        <v>2016</v>
      </c>
      <c r="X55" s="164">
        <v>2008</v>
      </c>
      <c r="Y55" s="164">
        <v>2010</v>
      </c>
      <c r="Z55" s="164">
        <v>2016</v>
      </c>
      <c r="AA55" s="164">
        <v>2016</v>
      </c>
      <c r="AB55" s="164">
        <v>2016</v>
      </c>
      <c r="AC55" s="164">
        <v>2015</v>
      </c>
      <c r="AD55" s="164">
        <v>2015</v>
      </c>
      <c r="AE55" s="164">
        <v>2012</v>
      </c>
      <c r="AF55" s="164">
        <v>2015</v>
      </c>
      <c r="AG55" s="163">
        <v>2016</v>
      </c>
      <c r="AH55" s="164">
        <v>2016</v>
      </c>
      <c r="AI55" s="164">
        <v>2017</v>
      </c>
      <c r="AJ55" s="164">
        <v>2018</v>
      </c>
      <c r="AK55" s="166" t="s">
        <v>1137</v>
      </c>
      <c r="AL55" s="166" t="s">
        <v>1137</v>
      </c>
      <c r="AM55" s="164">
        <v>2017</v>
      </c>
      <c r="AN55" s="164">
        <v>2014</v>
      </c>
      <c r="AO55" s="164">
        <v>2014</v>
      </c>
      <c r="AP55" s="164">
        <v>2014</v>
      </c>
      <c r="AQ55" s="164">
        <v>2014</v>
      </c>
      <c r="AR55" s="164">
        <v>2009</v>
      </c>
      <c r="AS55" s="164">
        <v>2016</v>
      </c>
      <c r="AT55" s="164">
        <v>2017</v>
      </c>
      <c r="AU55" s="164">
        <v>2016</v>
      </c>
      <c r="AV55" s="164">
        <v>2015</v>
      </c>
      <c r="AW55" s="164">
        <v>2015</v>
      </c>
      <c r="AX55" s="164">
        <v>2016</v>
      </c>
      <c r="AY55" s="164">
        <v>2014</v>
      </c>
      <c r="AZ55" s="176">
        <v>2015</v>
      </c>
      <c r="BA55" s="176">
        <v>2015</v>
      </c>
      <c r="BB55" s="164">
        <v>2017</v>
      </c>
      <c r="BC55" s="164">
        <v>2017</v>
      </c>
      <c r="BD55" s="164">
        <v>2015</v>
      </c>
      <c r="BE55" s="164">
        <v>2014</v>
      </c>
      <c r="BF55" s="108"/>
    </row>
    <row r="56" spans="1:58" x14ac:dyDescent="0.25">
      <c r="A56" s="133" t="s">
        <v>99</v>
      </c>
      <c r="B56" s="111" t="s">
        <v>98</v>
      </c>
      <c r="C56" s="162">
        <v>2015</v>
      </c>
      <c r="D56" s="162">
        <v>2015</v>
      </c>
      <c r="E56" s="162">
        <v>2015</v>
      </c>
      <c r="F56" s="162">
        <v>2015</v>
      </c>
      <c r="G56" s="162">
        <v>2015</v>
      </c>
      <c r="H56" s="162">
        <v>2015</v>
      </c>
      <c r="I56" s="162">
        <v>2015</v>
      </c>
      <c r="J56" s="162">
        <v>2016</v>
      </c>
      <c r="K56" s="162">
        <v>2016</v>
      </c>
      <c r="L56" s="162">
        <v>2016</v>
      </c>
      <c r="M56" s="164">
        <v>2018</v>
      </c>
      <c r="N56" s="164">
        <v>2018</v>
      </c>
      <c r="O56" s="164">
        <v>2017</v>
      </c>
      <c r="P56" s="164">
        <v>2017</v>
      </c>
      <c r="Q56" s="164">
        <v>2015</v>
      </c>
      <c r="R56" s="164" t="s">
        <v>950</v>
      </c>
      <c r="S56" s="164">
        <v>2018</v>
      </c>
      <c r="T56" s="164">
        <v>2015</v>
      </c>
      <c r="U56" s="164">
        <v>2016</v>
      </c>
      <c r="V56" s="164">
        <v>2016</v>
      </c>
      <c r="W56" s="164">
        <v>2016</v>
      </c>
      <c r="X56" s="164">
        <v>2010</v>
      </c>
      <c r="Y56" s="164" t="s">
        <v>950</v>
      </c>
      <c r="Z56" s="164">
        <v>2016</v>
      </c>
      <c r="AA56" s="164">
        <v>2016</v>
      </c>
      <c r="AB56" s="164">
        <v>2016</v>
      </c>
      <c r="AC56" s="164">
        <v>2015</v>
      </c>
      <c r="AD56" s="164">
        <v>2015</v>
      </c>
      <c r="AE56" s="164">
        <v>2012</v>
      </c>
      <c r="AF56" s="164" t="s">
        <v>950</v>
      </c>
      <c r="AG56" s="163" t="s">
        <v>950</v>
      </c>
      <c r="AH56" s="164">
        <v>2016</v>
      </c>
      <c r="AI56" s="164">
        <v>2017</v>
      </c>
      <c r="AJ56" s="164">
        <v>2018</v>
      </c>
      <c r="AK56" s="166" t="s">
        <v>950</v>
      </c>
      <c r="AL56" s="166" t="s">
        <v>1137</v>
      </c>
      <c r="AM56" s="164">
        <v>2017</v>
      </c>
      <c r="AN56" s="164">
        <v>2014</v>
      </c>
      <c r="AO56" s="164">
        <v>2014</v>
      </c>
      <c r="AP56" s="164" t="s">
        <v>950</v>
      </c>
      <c r="AQ56" s="164" t="s">
        <v>950</v>
      </c>
      <c r="AR56" s="164" t="s">
        <v>950</v>
      </c>
      <c r="AS56" s="164">
        <v>2016</v>
      </c>
      <c r="AT56" s="164">
        <v>2017</v>
      </c>
      <c r="AU56" s="164">
        <v>2016</v>
      </c>
      <c r="AV56" s="164">
        <v>2015</v>
      </c>
      <c r="AW56" s="164">
        <v>2015</v>
      </c>
      <c r="AX56" s="164">
        <v>2016</v>
      </c>
      <c r="AY56" s="164">
        <v>2014</v>
      </c>
      <c r="AZ56" s="176">
        <v>2015</v>
      </c>
      <c r="BA56" s="176">
        <v>2015</v>
      </c>
      <c r="BB56" s="164">
        <v>2017</v>
      </c>
      <c r="BC56" s="164">
        <v>2017</v>
      </c>
      <c r="BD56" s="164">
        <v>2015</v>
      </c>
      <c r="BE56" s="164">
        <v>2014</v>
      </c>
      <c r="BF56" s="108"/>
    </row>
    <row r="57" spans="1:58" x14ac:dyDescent="0.25">
      <c r="A57" s="133" t="s">
        <v>101</v>
      </c>
      <c r="B57" s="111" t="s">
        <v>100</v>
      </c>
      <c r="C57" s="162">
        <v>2015</v>
      </c>
      <c r="D57" s="162">
        <v>2015</v>
      </c>
      <c r="E57" s="162">
        <v>2015</v>
      </c>
      <c r="F57" s="162">
        <v>2015</v>
      </c>
      <c r="G57" s="162">
        <v>2015</v>
      </c>
      <c r="H57" s="162">
        <v>2015</v>
      </c>
      <c r="I57" s="162">
        <v>2015</v>
      </c>
      <c r="J57" s="162">
        <v>2016</v>
      </c>
      <c r="K57" s="162">
        <v>2016</v>
      </c>
      <c r="L57" s="162">
        <v>2016</v>
      </c>
      <c r="M57" s="164">
        <v>2018</v>
      </c>
      <c r="N57" s="164">
        <v>2018</v>
      </c>
      <c r="O57" s="164">
        <v>2017</v>
      </c>
      <c r="P57" s="164">
        <v>2017</v>
      </c>
      <c r="Q57" s="164">
        <v>2015</v>
      </c>
      <c r="R57" s="164" t="s">
        <v>950</v>
      </c>
      <c r="S57" s="164">
        <v>2018</v>
      </c>
      <c r="T57" s="164">
        <v>2015</v>
      </c>
      <c r="U57" s="164">
        <v>2016</v>
      </c>
      <c r="V57" s="164" t="s">
        <v>950</v>
      </c>
      <c r="W57" s="164">
        <v>2016</v>
      </c>
      <c r="X57" s="164">
        <v>2010</v>
      </c>
      <c r="Y57" s="164" t="s">
        <v>950</v>
      </c>
      <c r="Z57" s="164">
        <v>2016</v>
      </c>
      <c r="AA57" s="164">
        <v>2016</v>
      </c>
      <c r="AB57" s="164">
        <v>2016</v>
      </c>
      <c r="AC57" s="164">
        <v>2015</v>
      </c>
      <c r="AD57" s="164">
        <v>2015</v>
      </c>
      <c r="AE57" s="164">
        <v>2012</v>
      </c>
      <c r="AF57" s="164" t="s">
        <v>950</v>
      </c>
      <c r="AG57" s="163" t="s">
        <v>950</v>
      </c>
      <c r="AH57" s="164">
        <v>2016</v>
      </c>
      <c r="AI57" s="164">
        <v>2017</v>
      </c>
      <c r="AJ57" s="164">
        <v>2018</v>
      </c>
      <c r="AK57" s="166" t="s">
        <v>950</v>
      </c>
      <c r="AL57" s="166" t="s">
        <v>1137</v>
      </c>
      <c r="AM57" s="164">
        <v>2017</v>
      </c>
      <c r="AN57" s="164">
        <v>2014</v>
      </c>
      <c r="AO57" s="164">
        <v>2014</v>
      </c>
      <c r="AP57" s="164" t="s">
        <v>950</v>
      </c>
      <c r="AQ57" s="164" t="s">
        <v>950</v>
      </c>
      <c r="AR57" s="164" t="s">
        <v>950</v>
      </c>
      <c r="AS57" s="164">
        <v>2016</v>
      </c>
      <c r="AT57" s="164">
        <v>2017</v>
      </c>
      <c r="AU57" s="164">
        <v>2016</v>
      </c>
      <c r="AV57" s="164">
        <v>2015</v>
      </c>
      <c r="AW57" s="164">
        <v>2015</v>
      </c>
      <c r="AX57" s="164">
        <v>2016</v>
      </c>
      <c r="AY57" s="164">
        <v>2014</v>
      </c>
      <c r="AZ57" s="176">
        <v>2015</v>
      </c>
      <c r="BA57" s="176">
        <v>2015</v>
      </c>
      <c r="BB57" s="164">
        <v>2011</v>
      </c>
      <c r="BC57" s="164">
        <v>2014</v>
      </c>
      <c r="BD57" s="164">
        <v>2015</v>
      </c>
      <c r="BE57" s="164">
        <v>2014</v>
      </c>
      <c r="BF57" s="108"/>
    </row>
    <row r="58" spans="1:58" x14ac:dyDescent="0.25">
      <c r="A58" s="133" t="s">
        <v>103</v>
      </c>
      <c r="B58" s="111" t="s">
        <v>102</v>
      </c>
      <c r="C58" s="162">
        <v>2015</v>
      </c>
      <c r="D58" s="162">
        <v>2015</v>
      </c>
      <c r="E58" s="162">
        <v>2015</v>
      </c>
      <c r="F58" s="162">
        <v>2015</v>
      </c>
      <c r="G58" s="162">
        <v>2015</v>
      </c>
      <c r="H58" s="162">
        <v>2015</v>
      </c>
      <c r="I58" s="162">
        <v>2015</v>
      </c>
      <c r="J58" s="162">
        <v>2016</v>
      </c>
      <c r="K58" s="162">
        <v>2016</v>
      </c>
      <c r="L58" s="162">
        <v>2016</v>
      </c>
      <c r="M58" s="164">
        <v>2018</v>
      </c>
      <c r="N58" s="164">
        <v>2018</v>
      </c>
      <c r="O58" s="164">
        <v>2017</v>
      </c>
      <c r="P58" s="164">
        <v>2017</v>
      </c>
      <c r="Q58" s="164">
        <v>2015</v>
      </c>
      <c r="R58" s="164" t="s">
        <v>950</v>
      </c>
      <c r="S58" s="164">
        <v>2018</v>
      </c>
      <c r="T58" s="164">
        <v>2015</v>
      </c>
      <c r="U58" s="164">
        <v>2016</v>
      </c>
      <c r="V58" s="164" t="s">
        <v>950</v>
      </c>
      <c r="W58" s="164">
        <v>2016</v>
      </c>
      <c r="X58" s="164" t="s">
        <v>950</v>
      </c>
      <c r="Y58" s="164">
        <v>2012</v>
      </c>
      <c r="Z58" s="164">
        <v>2016</v>
      </c>
      <c r="AA58" s="164">
        <v>2016</v>
      </c>
      <c r="AB58" s="164">
        <v>2013</v>
      </c>
      <c r="AC58" s="164">
        <v>2015</v>
      </c>
      <c r="AD58" s="164">
        <v>2015</v>
      </c>
      <c r="AE58" s="164" t="s">
        <v>950</v>
      </c>
      <c r="AF58" s="164">
        <v>2015</v>
      </c>
      <c r="AG58" s="163">
        <v>2012</v>
      </c>
      <c r="AH58" s="164">
        <v>2016</v>
      </c>
      <c r="AI58" s="164">
        <v>2017</v>
      </c>
      <c r="AJ58" s="164">
        <v>2018</v>
      </c>
      <c r="AK58" s="166" t="s">
        <v>950</v>
      </c>
      <c r="AL58" s="166" t="s">
        <v>1137</v>
      </c>
      <c r="AM58" s="164">
        <v>2017</v>
      </c>
      <c r="AN58" s="164">
        <v>2014</v>
      </c>
      <c r="AO58" s="164">
        <v>2014</v>
      </c>
      <c r="AP58" s="164">
        <v>2014</v>
      </c>
      <c r="AQ58" s="164">
        <v>2014</v>
      </c>
      <c r="AR58" s="164" t="s">
        <v>950</v>
      </c>
      <c r="AS58" s="164">
        <v>2016</v>
      </c>
      <c r="AT58" s="164">
        <v>2017</v>
      </c>
      <c r="AU58" s="164">
        <v>2016</v>
      </c>
      <c r="AV58" s="164">
        <v>2015</v>
      </c>
      <c r="AW58" s="164">
        <v>2015</v>
      </c>
      <c r="AX58" s="164">
        <v>2016</v>
      </c>
      <c r="AY58" s="164">
        <v>2014</v>
      </c>
      <c r="AZ58" s="176">
        <v>2015</v>
      </c>
      <c r="BA58" s="176">
        <v>2015</v>
      </c>
      <c r="BB58" s="164">
        <v>2017</v>
      </c>
      <c r="BC58" s="164">
        <v>2017</v>
      </c>
      <c r="BD58" s="164">
        <v>2015</v>
      </c>
      <c r="BE58" s="164">
        <v>2014</v>
      </c>
      <c r="BF58" s="108"/>
    </row>
    <row r="59" spans="1:58" x14ac:dyDescent="0.25">
      <c r="A59" s="133" t="s">
        <v>105</v>
      </c>
      <c r="B59" s="111" t="s">
        <v>104</v>
      </c>
      <c r="C59" s="162">
        <v>2015</v>
      </c>
      <c r="D59" s="162">
        <v>2015</v>
      </c>
      <c r="E59" s="162">
        <v>2015</v>
      </c>
      <c r="F59" s="162">
        <v>2015</v>
      </c>
      <c r="G59" s="162">
        <v>2015</v>
      </c>
      <c r="H59" s="162">
        <v>2015</v>
      </c>
      <c r="I59" s="162">
        <v>2015</v>
      </c>
      <c r="J59" s="162">
        <v>2016</v>
      </c>
      <c r="K59" s="162">
        <v>2016</v>
      </c>
      <c r="L59" s="162">
        <v>2016</v>
      </c>
      <c r="M59" s="164">
        <v>2018</v>
      </c>
      <c r="N59" s="164">
        <v>2018</v>
      </c>
      <c r="O59" s="164">
        <v>2017</v>
      </c>
      <c r="P59" s="164">
        <v>2017</v>
      </c>
      <c r="Q59" s="164">
        <v>2015</v>
      </c>
      <c r="R59" s="164" t="s">
        <v>959</v>
      </c>
      <c r="S59" s="164">
        <v>2018</v>
      </c>
      <c r="T59" s="164">
        <v>2015</v>
      </c>
      <c r="U59" s="164">
        <v>2016</v>
      </c>
      <c r="V59" s="164">
        <v>2016</v>
      </c>
      <c r="W59" s="164">
        <v>2016</v>
      </c>
      <c r="X59" s="164">
        <v>2016</v>
      </c>
      <c r="Y59" s="164">
        <v>2010</v>
      </c>
      <c r="Z59" s="164">
        <v>2016</v>
      </c>
      <c r="AA59" s="164">
        <v>2016</v>
      </c>
      <c r="AB59" s="164">
        <v>2016</v>
      </c>
      <c r="AC59" s="164">
        <v>2015</v>
      </c>
      <c r="AD59" s="164">
        <v>2015</v>
      </c>
      <c r="AE59" s="164">
        <v>2012</v>
      </c>
      <c r="AF59" s="164">
        <v>2015</v>
      </c>
      <c r="AG59" s="163">
        <v>2010</v>
      </c>
      <c r="AH59" s="164">
        <v>2016</v>
      </c>
      <c r="AI59" s="164">
        <v>2017</v>
      </c>
      <c r="AJ59" s="164">
        <v>2018</v>
      </c>
      <c r="AK59" s="166" t="s">
        <v>1138</v>
      </c>
      <c r="AL59" s="166">
        <v>43312</v>
      </c>
      <c r="AM59" s="164">
        <v>2017</v>
      </c>
      <c r="AN59" s="164">
        <v>2014</v>
      </c>
      <c r="AO59" s="164">
        <v>2014</v>
      </c>
      <c r="AP59" s="164">
        <v>2014</v>
      </c>
      <c r="AQ59" s="164">
        <v>2014</v>
      </c>
      <c r="AR59" s="164">
        <v>2015</v>
      </c>
      <c r="AS59" s="164">
        <v>2016</v>
      </c>
      <c r="AT59" s="164">
        <v>2017</v>
      </c>
      <c r="AU59" s="164">
        <v>2016</v>
      </c>
      <c r="AV59" s="164">
        <v>2015</v>
      </c>
      <c r="AW59" s="164">
        <v>2015</v>
      </c>
      <c r="AX59" s="164">
        <v>2016</v>
      </c>
      <c r="AY59" s="164">
        <v>2014</v>
      </c>
      <c r="AZ59" s="176">
        <v>2015</v>
      </c>
      <c r="BA59" s="176">
        <v>2015</v>
      </c>
      <c r="BB59" s="164">
        <v>2017</v>
      </c>
      <c r="BC59" s="164">
        <v>2017</v>
      </c>
      <c r="BD59" s="164">
        <v>2015</v>
      </c>
      <c r="BE59" s="164">
        <v>2014</v>
      </c>
      <c r="BF59" s="108"/>
    </row>
    <row r="60" spans="1:58" x14ac:dyDescent="0.25">
      <c r="A60" s="133" t="s">
        <v>107</v>
      </c>
      <c r="B60" s="111" t="s">
        <v>106</v>
      </c>
      <c r="C60" s="162">
        <v>2015</v>
      </c>
      <c r="D60" s="162">
        <v>2015</v>
      </c>
      <c r="E60" s="162">
        <v>2015</v>
      </c>
      <c r="F60" s="162">
        <v>2015</v>
      </c>
      <c r="G60" s="162">
        <v>2015</v>
      </c>
      <c r="H60" s="162">
        <v>2015</v>
      </c>
      <c r="I60" s="162">
        <v>2015</v>
      </c>
      <c r="J60" s="162">
        <v>2016</v>
      </c>
      <c r="K60" s="162">
        <v>2016</v>
      </c>
      <c r="L60" s="162">
        <v>2016</v>
      </c>
      <c r="M60" s="164">
        <v>2018</v>
      </c>
      <c r="N60" s="164">
        <v>2018</v>
      </c>
      <c r="O60" s="164">
        <v>2017</v>
      </c>
      <c r="P60" s="164">
        <v>2017</v>
      </c>
      <c r="Q60" s="164">
        <v>2015</v>
      </c>
      <c r="R60" s="164" t="s">
        <v>950</v>
      </c>
      <c r="S60" s="164">
        <v>2018</v>
      </c>
      <c r="T60" s="164">
        <v>2015</v>
      </c>
      <c r="U60" s="164">
        <v>2016</v>
      </c>
      <c r="V60" s="164">
        <v>2016</v>
      </c>
      <c r="W60" s="164">
        <v>2016</v>
      </c>
      <c r="X60" s="164" t="s">
        <v>950</v>
      </c>
      <c r="Y60" s="164">
        <v>2010</v>
      </c>
      <c r="Z60" s="164">
        <v>2016</v>
      </c>
      <c r="AA60" s="164">
        <v>2016</v>
      </c>
      <c r="AB60" s="164">
        <v>2016</v>
      </c>
      <c r="AC60" s="164">
        <v>2015</v>
      </c>
      <c r="AD60" s="164">
        <v>2015</v>
      </c>
      <c r="AE60" s="164" t="s">
        <v>950</v>
      </c>
      <c r="AF60" s="164">
        <v>2015</v>
      </c>
      <c r="AG60" s="163">
        <v>2008</v>
      </c>
      <c r="AH60" s="164">
        <v>2016</v>
      </c>
      <c r="AI60" s="164">
        <v>2017</v>
      </c>
      <c r="AJ60" s="164">
        <v>2018</v>
      </c>
      <c r="AK60" s="166" t="s">
        <v>950</v>
      </c>
      <c r="AL60" s="166" t="s">
        <v>1137</v>
      </c>
      <c r="AM60" s="164">
        <v>2017</v>
      </c>
      <c r="AN60" s="164">
        <v>2014</v>
      </c>
      <c r="AO60" s="164">
        <v>2014</v>
      </c>
      <c r="AP60" s="164">
        <v>2014</v>
      </c>
      <c r="AQ60" s="164">
        <v>2014</v>
      </c>
      <c r="AR60" s="164">
        <v>2015</v>
      </c>
      <c r="AS60" s="164">
        <v>2016</v>
      </c>
      <c r="AT60" s="164" t="s">
        <v>950</v>
      </c>
      <c r="AU60" s="164">
        <v>2016</v>
      </c>
      <c r="AV60" s="164" t="s">
        <v>950</v>
      </c>
      <c r="AW60" s="164">
        <v>2015</v>
      </c>
      <c r="AX60" s="164">
        <v>2016</v>
      </c>
      <c r="AY60" s="164">
        <v>2014</v>
      </c>
      <c r="AZ60" s="176">
        <v>2015</v>
      </c>
      <c r="BA60" s="176">
        <v>2015</v>
      </c>
      <c r="BB60" s="164">
        <v>2017</v>
      </c>
      <c r="BC60" s="164">
        <v>2017</v>
      </c>
      <c r="BD60" s="164">
        <v>2015</v>
      </c>
      <c r="BE60" s="164">
        <v>2014</v>
      </c>
      <c r="BF60" s="108"/>
    </row>
    <row r="61" spans="1:58" x14ac:dyDescent="0.25">
      <c r="A61" s="133" t="s">
        <v>109</v>
      </c>
      <c r="B61" s="111" t="s">
        <v>108</v>
      </c>
      <c r="C61" s="162">
        <v>2015</v>
      </c>
      <c r="D61" s="162">
        <v>2015</v>
      </c>
      <c r="E61" s="162">
        <v>2015</v>
      </c>
      <c r="F61" s="162">
        <v>2015</v>
      </c>
      <c r="G61" s="162">
        <v>2015</v>
      </c>
      <c r="H61" s="162">
        <v>2015</v>
      </c>
      <c r="I61" s="162">
        <v>2015</v>
      </c>
      <c r="J61" s="162">
        <v>2016</v>
      </c>
      <c r="K61" s="162">
        <v>2016</v>
      </c>
      <c r="L61" s="162">
        <v>2016</v>
      </c>
      <c r="M61" s="164">
        <v>2018</v>
      </c>
      <c r="N61" s="164">
        <v>2018</v>
      </c>
      <c r="O61" s="164">
        <v>2017</v>
      </c>
      <c r="P61" s="164">
        <v>2017</v>
      </c>
      <c r="Q61" s="164">
        <v>2015</v>
      </c>
      <c r="R61" s="164" t="s">
        <v>950</v>
      </c>
      <c r="S61" s="164">
        <v>2018</v>
      </c>
      <c r="T61" s="164">
        <v>2015</v>
      </c>
      <c r="U61" s="164">
        <v>2016</v>
      </c>
      <c r="V61" s="164" t="s">
        <v>950</v>
      </c>
      <c r="W61" s="164">
        <v>2016</v>
      </c>
      <c r="X61" s="164" t="s">
        <v>950</v>
      </c>
      <c r="Y61" s="164">
        <v>2010</v>
      </c>
      <c r="Z61" s="164">
        <v>2016</v>
      </c>
      <c r="AA61" s="164">
        <v>2016</v>
      </c>
      <c r="AB61" s="164" t="s">
        <v>950</v>
      </c>
      <c r="AC61" s="164">
        <v>2015</v>
      </c>
      <c r="AD61" s="164">
        <v>2015</v>
      </c>
      <c r="AE61" s="164" t="s">
        <v>950</v>
      </c>
      <c r="AF61" s="164">
        <v>2015</v>
      </c>
      <c r="AG61" s="163">
        <v>2012</v>
      </c>
      <c r="AH61" s="164">
        <v>2016</v>
      </c>
      <c r="AI61" s="164">
        <v>2017</v>
      </c>
      <c r="AJ61" s="164">
        <v>2018</v>
      </c>
      <c r="AK61" s="166" t="s">
        <v>950</v>
      </c>
      <c r="AL61" s="166" t="s">
        <v>1137</v>
      </c>
      <c r="AM61" s="164">
        <v>2017</v>
      </c>
      <c r="AN61" s="164">
        <v>2014</v>
      </c>
      <c r="AO61" s="164">
        <v>2014</v>
      </c>
      <c r="AP61" s="164">
        <v>2014</v>
      </c>
      <c r="AQ61" s="164">
        <v>2014</v>
      </c>
      <c r="AR61" s="164">
        <v>2015</v>
      </c>
      <c r="AS61" s="164">
        <v>2016</v>
      </c>
      <c r="AT61" s="164">
        <v>2017</v>
      </c>
      <c r="AU61" s="164">
        <v>2016</v>
      </c>
      <c r="AV61" s="164" t="s">
        <v>950</v>
      </c>
      <c r="AW61" s="164">
        <v>2015</v>
      </c>
      <c r="AX61" s="164">
        <v>2016</v>
      </c>
      <c r="AY61" s="164">
        <v>2014</v>
      </c>
      <c r="AZ61" s="176">
        <v>2015</v>
      </c>
      <c r="BA61" s="176">
        <v>2015</v>
      </c>
      <c r="BB61" s="164">
        <v>2017</v>
      </c>
      <c r="BC61" s="164">
        <v>2017</v>
      </c>
      <c r="BD61" s="164">
        <v>2015</v>
      </c>
      <c r="BE61" s="164">
        <v>2014</v>
      </c>
      <c r="BF61" s="108"/>
    </row>
    <row r="62" spans="1:58" x14ac:dyDescent="0.25">
      <c r="A62" s="133" t="s">
        <v>111</v>
      </c>
      <c r="B62" s="111" t="s">
        <v>110</v>
      </c>
      <c r="C62" s="162">
        <v>2015</v>
      </c>
      <c r="D62" s="162">
        <v>2015</v>
      </c>
      <c r="E62" s="162">
        <v>2015</v>
      </c>
      <c r="F62" s="162">
        <v>2015</v>
      </c>
      <c r="G62" s="162">
        <v>2015</v>
      </c>
      <c r="H62" s="162">
        <v>2015</v>
      </c>
      <c r="I62" s="162">
        <v>2015</v>
      </c>
      <c r="J62" s="162">
        <v>2016</v>
      </c>
      <c r="K62" s="162">
        <v>2016</v>
      </c>
      <c r="L62" s="162">
        <v>2016</v>
      </c>
      <c r="M62" s="164">
        <v>2018</v>
      </c>
      <c r="N62" s="164">
        <v>2018</v>
      </c>
      <c r="O62" s="164">
        <v>2017</v>
      </c>
      <c r="P62" s="164">
        <v>2017</v>
      </c>
      <c r="Q62" s="164">
        <v>2015</v>
      </c>
      <c r="R62" s="164" t="s">
        <v>950</v>
      </c>
      <c r="S62" s="164">
        <v>2018</v>
      </c>
      <c r="T62" s="164">
        <v>2015</v>
      </c>
      <c r="U62" s="164">
        <v>2016</v>
      </c>
      <c r="V62" s="164" t="s">
        <v>950</v>
      </c>
      <c r="W62" s="164">
        <v>2016</v>
      </c>
      <c r="X62" s="164" t="s">
        <v>950</v>
      </c>
      <c r="Y62" s="164">
        <v>2016</v>
      </c>
      <c r="Z62" s="164">
        <v>2016</v>
      </c>
      <c r="AA62" s="164">
        <v>2016</v>
      </c>
      <c r="AB62" s="164">
        <v>2016</v>
      </c>
      <c r="AC62" s="164">
        <v>2015</v>
      </c>
      <c r="AD62" s="164">
        <v>2015</v>
      </c>
      <c r="AE62" s="164" t="s">
        <v>950</v>
      </c>
      <c r="AF62" s="164">
        <v>2015</v>
      </c>
      <c r="AG62" s="163">
        <v>2012</v>
      </c>
      <c r="AH62" s="164">
        <v>2016</v>
      </c>
      <c r="AI62" s="164">
        <v>2017</v>
      </c>
      <c r="AJ62" s="164">
        <v>2018</v>
      </c>
      <c r="AK62" s="166" t="s">
        <v>950</v>
      </c>
      <c r="AL62" s="166" t="s">
        <v>1137</v>
      </c>
      <c r="AM62" s="164">
        <v>2017</v>
      </c>
      <c r="AN62" s="164">
        <v>2014</v>
      </c>
      <c r="AO62" s="164">
        <v>2014</v>
      </c>
      <c r="AP62" s="164">
        <v>2014</v>
      </c>
      <c r="AQ62" s="164">
        <v>2014</v>
      </c>
      <c r="AR62" s="164">
        <v>2015</v>
      </c>
      <c r="AS62" s="164">
        <v>2016</v>
      </c>
      <c r="AT62" s="164">
        <v>2017</v>
      </c>
      <c r="AU62" s="164">
        <v>2016</v>
      </c>
      <c r="AV62" s="164" t="s">
        <v>950</v>
      </c>
      <c r="AW62" s="164">
        <v>2015</v>
      </c>
      <c r="AX62" s="164">
        <v>2016</v>
      </c>
      <c r="AY62" s="164">
        <v>2014</v>
      </c>
      <c r="AZ62" s="176">
        <v>2015</v>
      </c>
      <c r="BA62" s="176">
        <v>2015</v>
      </c>
      <c r="BB62" s="164">
        <v>2017</v>
      </c>
      <c r="BC62" s="164">
        <v>2017</v>
      </c>
      <c r="BD62" s="164">
        <v>2015</v>
      </c>
      <c r="BE62" s="164">
        <v>2014</v>
      </c>
      <c r="BF62" s="108"/>
    </row>
    <row r="63" spans="1:58" x14ac:dyDescent="0.25">
      <c r="A63" s="133" t="s">
        <v>113</v>
      </c>
      <c r="B63" s="111" t="s">
        <v>112</v>
      </c>
      <c r="C63" s="162">
        <v>2015</v>
      </c>
      <c r="D63" s="162">
        <v>2015</v>
      </c>
      <c r="E63" s="162">
        <v>2015</v>
      </c>
      <c r="F63" s="162">
        <v>2015</v>
      </c>
      <c r="G63" s="162">
        <v>2015</v>
      </c>
      <c r="H63" s="162">
        <v>2015</v>
      </c>
      <c r="I63" s="162">
        <v>2015</v>
      </c>
      <c r="J63" s="162">
        <v>2016</v>
      </c>
      <c r="K63" s="162">
        <v>2016</v>
      </c>
      <c r="L63" s="162">
        <v>2016</v>
      </c>
      <c r="M63" s="164">
        <v>2018</v>
      </c>
      <c r="N63" s="164">
        <v>2018</v>
      </c>
      <c r="O63" s="164">
        <v>2017</v>
      </c>
      <c r="P63" s="164">
        <v>2017</v>
      </c>
      <c r="Q63" s="164">
        <v>2015</v>
      </c>
      <c r="R63" s="164" t="s">
        <v>973</v>
      </c>
      <c r="S63" s="164">
        <v>2018</v>
      </c>
      <c r="T63" s="164">
        <v>2015</v>
      </c>
      <c r="U63" s="164">
        <v>2016</v>
      </c>
      <c r="V63" s="164">
        <v>2016</v>
      </c>
      <c r="W63" s="164">
        <v>2016</v>
      </c>
      <c r="X63" s="164">
        <v>2012</v>
      </c>
      <c r="Y63" s="164">
        <v>2016</v>
      </c>
      <c r="Z63" s="164">
        <v>2016</v>
      </c>
      <c r="AA63" s="164">
        <v>2016</v>
      </c>
      <c r="AB63" s="164">
        <v>2016</v>
      </c>
      <c r="AC63" s="164">
        <v>2015</v>
      </c>
      <c r="AD63" s="164">
        <v>2015</v>
      </c>
      <c r="AE63" s="164">
        <v>2012</v>
      </c>
      <c r="AF63" s="164">
        <v>2015</v>
      </c>
      <c r="AG63" s="163">
        <v>2005</v>
      </c>
      <c r="AH63" s="164">
        <v>2016</v>
      </c>
      <c r="AI63" s="164">
        <v>2017</v>
      </c>
      <c r="AJ63" s="164">
        <v>2018</v>
      </c>
      <c r="AK63" s="166" t="s">
        <v>950</v>
      </c>
      <c r="AL63" s="166" t="s">
        <v>1137</v>
      </c>
      <c r="AM63" s="164">
        <v>2017</v>
      </c>
      <c r="AN63" s="164">
        <v>2014</v>
      </c>
      <c r="AO63" s="164">
        <v>2014</v>
      </c>
      <c r="AP63" s="164">
        <v>2014</v>
      </c>
      <c r="AQ63" s="164">
        <v>2014</v>
      </c>
      <c r="AR63" s="164">
        <v>2015</v>
      </c>
      <c r="AS63" s="164">
        <v>2016</v>
      </c>
      <c r="AT63" s="164">
        <v>2017</v>
      </c>
      <c r="AU63" s="164">
        <v>2016</v>
      </c>
      <c r="AV63" s="164">
        <v>2015</v>
      </c>
      <c r="AW63" s="164">
        <v>2015</v>
      </c>
      <c r="AX63" s="164">
        <v>2016</v>
      </c>
      <c r="AY63" s="164">
        <v>2014</v>
      </c>
      <c r="AZ63" s="176">
        <v>2015</v>
      </c>
      <c r="BA63" s="176">
        <v>2015</v>
      </c>
      <c r="BB63" s="164">
        <v>2017</v>
      </c>
      <c r="BC63" s="164">
        <v>2017</v>
      </c>
      <c r="BD63" s="164">
        <v>2015</v>
      </c>
      <c r="BE63" s="164">
        <v>2014</v>
      </c>
      <c r="BF63" s="108"/>
    </row>
    <row r="64" spans="1:58" x14ac:dyDescent="0.25">
      <c r="A64" s="133" t="s">
        <v>115</v>
      </c>
      <c r="B64" s="111" t="s">
        <v>114</v>
      </c>
      <c r="C64" s="162">
        <v>2015</v>
      </c>
      <c r="D64" s="162">
        <v>2015</v>
      </c>
      <c r="E64" s="162">
        <v>2015</v>
      </c>
      <c r="F64" s="162">
        <v>2015</v>
      </c>
      <c r="G64" s="162">
        <v>2015</v>
      </c>
      <c r="H64" s="162">
        <v>2015</v>
      </c>
      <c r="I64" s="162">
        <v>2015</v>
      </c>
      <c r="J64" s="162">
        <v>2016</v>
      </c>
      <c r="K64" s="162">
        <v>2016</v>
      </c>
      <c r="L64" s="162">
        <v>2016</v>
      </c>
      <c r="M64" s="164">
        <v>2018</v>
      </c>
      <c r="N64" s="164">
        <v>2018</v>
      </c>
      <c r="O64" s="164">
        <v>2017</v>
      </c>
      <c r="P64" s="164">
        <v>2017</v>
      </c>
      <c r="Q64" s="164">
        <v>2015</v>
      </c>
      <c r="R64" s="164" t="s">
        <v>970</v>
      </c>
      <c r="S64" s="164">
        <v>2018</v>
      </c>
      <c r="T64" s="164">
        <v>2015</v>
      </c>
      <c r="U64" s="164">
        <v>2016</v>
      </c>
      <c r="V64" s="164">
        <v>2016</v>
      </c>
      <c r="W64" s="164">
        <v>2016</v>
      </c>
      <c r="X64" s="164">
        <v>2013</v>
      </c>
      <c r="Y64" s="164">
        <v>2010</v>
      </c>
      <c r="Z64" s="164">
        <v>2016</v>
      </c>
      <c r="AA64" s="164">
        <v>2016</v>
      </c>
      <c r="AB64" s="164">
        <v>2016</v>
      </c>
      <c r="AC64" s="164">
        <v>2015</v>
      </c>
      <c r="AD64" s="164">
        <v>2015</v>
      </c>
      <c r="AE64" s="164">
        <v>2012</v>
      </c>
      <c r="AF64" s="164">
        <v>2015</v>
      </c>
      <c r="AG64" s="163" t="s">
        <v>950</v>
      </c>
      <c r="AH64" s="164">
        <v>2016</v>
      </c>
      <c r="AI64" s="164">
        <v>2017</v>
      </c>
      <c r="AJ64" s="164">
        <v>2018</v>
      </c>
      <c r="AK64" s="166" t="s">
        <v>950</v>
      </c>
      <c r="AL64" s="166" t="s">
        <v>1137</v>
      </c>
      <c r="AM64" s="164">
        <v>2017</v>
      </c>
      <c r="AN64" s="164">
        <v>2014</v>
      </c>
      <c r="AO64" s="164">
        <v>2014</v>
      </c>
      <c r="AP64" s="164">
        <v>2014</v>
      </c>
      <c r="AQ64" s="164">
        <v>2014</v>
      </c>
      <c r="AR64" s="164">
        <v>2015</v>
      </c>
      <c r="AS64" s="164">
        <v>2016</v>
      </c>
      <c r="AT64" s="164">
        <v>2017</v>
      </c>
      <c r="AU64" s="164">
        <v>2016</v>
      </c>
      <c r="AV64" s="164">
        <v>2015</v>
      </c>
      <c r="AW64" s="164">
        <v>2015</v>
      </c>
      <c r="AX64" s="164">
        <v>2016</v>
      </c>
      <c r="AY64" s="164">
        <v>2014</v>
      </c>
      <c r="AZ64" s="176">
        <v>2015</v>
      </c>
      <c r="BA64" s="176">
        <v>2015</v>
      </c>
      <c r="BB64" s="164">
        <v>2017</v>
      </c>
      <c r="BC64" s="164">
        <v>2017</v>
      </c>
      <c r="BD64" s="164">
        <v>2015</v>
      </c>
      <c r="BE64" s="164">
        <v>2014</v>
      </c>
      <c r="BF64" s="108"/>
    </row>
    <row r="65" spans="1:58" x14ac:dyDescent="0.25">
      <c r="A65" s="133" t="s">
        <v>117</v>
      </c>
      <c r="B65" s="111" t="s">
        <v>116</v>
      </c>
      <c r="C65" s="162">
        <v>2015</v>
      </c>
      <c r="D65" s="162">
        <v>2015</v>
      </c>
      <c r="E65" s="162">
        <v>2015</v>
      </c>
      <c r="F65" s="162">
        <v>2015</v>
      </c>
      <c r="G65" s="162">
        <v>2015</v>
      </c>
      <c r="H65" s="162">
        <v>2015</v>
      </c>
      <c r="I65" s="162">
        <v>2015</v>
      </c>
      <c r="J65" s="162">
        <v>2016</v>
      </c>
      <c r="K65" s="162">
        <v>2016</v>
      </c>
      <c r="L65" s="162">
        <v>2016</v>
      </c>
      <c r="M65" s="164">
        <v>2018</v>
      </c>
      <c r="N65" s="164">
        <v>2018</v>
      </c>
      <c r="O65" s="164">
        <v>2017</v>
      </c>
      <c r="P65" s="164">
        <v>2017</v>
      </c>
      <c r="Q65" s="164">
        <v>2015</v>
      </c>
      <c r="R65" s="164" t="s">
        <v>961</v>
      </c>
      <c r="S65" s="164">
        <v>2018</v>
      </c>
      <c r="T65" s="164">
        <v>2015</v>
      </c>
      <c r="U65" s="164">
        <v>2016</v>
      </c>
      <c r="V65" s="164">
        <v>2016</v>
      </c>
      <c r="W65" s="164">
        <v>2016</v>
      </c>
      <c r="X65" s="164">
        <v>2009</v>
      </c>
      <c r="Y65" s="164">
        <v>2013</v>
      </c>
      <c r="Z65" s="164">
        <v>2016</v>
      </c>
      <c r="AA65" s="164">
        <v>2016</v>
      </c>
      <c r="AB65" s="164">
        <v>2016</v>
      </c>
      <c r="AC65" s="164">
        <v>2015</v>
      </c>
      <c r="AD65" s="164">
        <v>2015</v>
      </c>
      <c r="AE65" s="164">
        <v>2012</v>
      </c>
      <c r="AF65" s="164">
        <v>2015</v>
      </c>
      <c r="AG65" s="163">
        <v>2016</v>
      </c>
      <c r="AH65" s="164">
        <v>2016</v>
      </c>
      <c r="AI65" s="164">
        <v>2017</v>
      </c>
      <c r="AJ65" s="164">
        <v>2018</v>
      </c>
      <c r="AK65" s="166" t="s">
        <v>1137</v>
      </c>
      <c r="AL65" s="166" t="s">
        <v>1137</v>
      </c>
      <c r="AM65" s="164">
        <v>2017</v>
      </c>
      <c r="AN65" s="164">
        <v>2014</v>
      </c>
      <c r="AO65" s="164">
        <v>2014</v>
      </c>
      <c r="AP65" s="164" t="s">
        <v>950</v>
      </c>
      <c r="AQ65" s="164" t="s">
        <v>950</v>
      </c>
      <c r="AR65" s="164">
        <v>2015</v>
      </c>
      <c r="AS65" s="164">
        <v>2016</v>
      </c>
      <c r="AT65" s="164">
        <v>2017</v>
      </c>
      <c r="AU65" s="164">
        <v>2016</v>
      </c>
      <c r="AV65" s="164">
        <v>2015</v>
      </c>
      <c r="AW65" s="164">
        <v>2015</v>
      </c>
      <c r="AX65" s="164">
        <v>2016</v>
      </c>
      <c r="AY65" s="164">
        <v>2014</v>
      </c>
      <c r="AZ65" s="176">
        <v>2015</v>
      </c>
      <c r="BA65" s="176">
        <v>2015</v>
      </c>
      <c r="BB65" s="164">
        <v>2017</v>
      </c>
      <c r="BC65" s="164">
        <v>2017</v>
      </c>
      <c r="BD65" s="164">
        <v>2015</v>
      </c>
      <c r="BE65" s="164">
        <v>2014</v>
      </c>
      <c r="BF65" s="108"/>
    </row>
    <row r="66" spans="1:58" x14ac:dyDescent="0.25">
      <c r="A66" s="133" t="s">
        <v>119</v>
      </c>
      <c r="B66" s="111" t="s">
        <v>118</v>
      </c>
      <c r="C66" s="162">
        <v>2015</v>
      </c>
      <c r="D66" s="162">
        <v>2015</v>
      </c>
      <c r="E66" s="162">
        <v>2015</v>
      </c>
      <c r="F66" s="162">
        <v>2015</v>
      </c>
      <c r="G66" s="162">
        <v>2015</v>
      </c>
      <c r="H66" s="162">
        <v>2015</v>
      </c>
      <c r="I66" s="162">
        <v>2015</v>
      </c>
      <c r="J66" s="162">
        <v>2016</v>
      </c>
      <c r="K66" s="162">
        <v>2016</v>
      </c>
      <c r="L66" s="162">
        <v>2016</v>
      </c>
      <c r="M66" s="164">
        <v>2018</v>
      </c>
      <c r="N66" s="164">
        <v>2018</v>
      </c>
      <c r="O66" s="164">
        <v>2017</v>
      </c>
      <c r="P66" s="164">
        <v>2017</v>
      </c>
      <c r="Q66" s="164">
        <v>2015</v>
      </c>
      <c r="R66" s="164" t="s">
        <v>950</v>
      </c>
      <c r="S66" s="164">
        <v>2018</v>
      </c>
      <c r="T66" s="164">
        <v>2015</v>
      </c>
      <c r="U66" s="164">
        <v>2016</v>
      </c>
      <c r="V66" s="164" t="s">
        <v>950</v>
      </c>
      <c r="W66" s="164">
        <v>2016</v>
      </c>
      <c r="X66" s="164" t="s">
        <v>950</v>
      </c>
      <c r="Y66" s="164">
        <v>2012</v>
      </c>
      <c r="Z66" s="164">
        <v>2016</v>
      </c>
      <c r="AA66" s="164">
        <v>2016</v>
      </c>
      <c r="AB66" s="164" t="s">
        <v>950</v>
      </c>
      <c r="AC66" s="164">
        <v>2015</v>
      </c>
      <c r="AD66" s="164">
        <v>2015</v>
      </c>
      <c r="AE66" s="164" t="s">
        <v>950</v>
      </c>
      <c r="AF66" s="164">
        <v>2015</v>
      </c>
      <c r="AG66" s="163">
        <v>2011</v>
      </c>
      <c r="AH66" s="164">
        <v>2016</v>
      </c>
      <c r="AI66" s="164">
        <v>2017</v>
      </c>
      <c r="AJ66" s="164">
        <v>2018</v>
      </c>
      <c r="AK66" s="166" t="s">
        <v>950</v>
      </c>
      <c r="AL66" s="166" t="s">
        <v>1137</v>
      </c>
      <c r="AM66" s="164">
        <v>2017</v>
      </c>
      <c r="AN66" s="164">
        <v>2014</v>
      </c>
      <c r="AO66" s="164">
        <v>2014</v>
      </c>
      <c r="AP66" s="164">
        <v>2014</v>
      </c>
      <c r="AQ66" s="164">
        <v>2014</v>
      </c>
      <c r="AR66" s="164">
        <v>2015</v>
      </c>
      <c r="AS66" s="164">
        <v>2016</v>
      </c>
      <c r="AT66" s="164">
        <v>2017</v>
      </c>
      <c r="AU66" s="164">
        <v>2016</v>
      </c>
      <c r="AV66" s="164" t="s">
        <v>950</v>
      </c>
      <c r="AW66" s="164">
        <v>2015</v>
      </c>
      <c r="AX66" s="164">
        <v>2016</v>
      </c>
      <c r="AY66" s="164">
        <v>2014</v>
      </c>
      <c r="AZ66" s="176">
        <v>2015</v>
      </c>
      <c r="BA66" s="176">
        <v>2015</v>
      </c>
      <c r="BB66" s="164">
        <v>2017</v>
      </c>
      <c r="BC66" s="164">
        <v>2017</v>
      </c>
      <c r="BD66" s="164">
        <v>2015</v>
      </c>
      <c r="BE66" s="164">
        <v>2014</v>
      </c>
      <c r="BF66" s="108"/>
    </row>
    <row r="67" spans="1:58" x14ac:dyDescent="0.25">
      <c r="A67" s="133" t="s">
        <v>121</v>
      </c>
      <c r="B67" s="111" t="s">
        <v>120</v>
      </c>
      <c r="C67" s="162">
        <v>2015</v>
      </c>
      <c r="D67" s="162">
        <v>2015</v>
      </c>
      <c r="E67" s="162">
        <v>2015</v>
      </c>
      <c r="F67" s="162">
        <v>2015</v>
      </c>
      <c r="G67" s="162">
        <v>2015</v>
      </c>
      <c r="H67" s="162">
        <v>2015</v>
      </c>
      <c r="I67" s="162">
        <v>2015</v>
      </c>
      <c r="J67" s="162">
        <v>2016</v>
      </c>
      <c r="K67" s="162">
        <v>2016</v>
      </c>
      <c r="L67" s="162">
        <v>2016</v>
      </c>
      <c r="M67" s="164">
        <v>2018</v>
      </c>
      <c r="N67" s="164">
        <v>2018</v>
      </c>
      <c r="O67" s="164">
        <v>2017</v>
      </c>
      <c r="P67" s="164">
        <v>2017</v>
      </c>
      <c r="Q67" s="164">
        <v>2015</v>
      </c>
      <c r="R67" s="164" t="s">
        <v>972</v>
      </c>
      <c r="S67" s="164">
        <v>2018</v>
      </c>
      <c r="T67" s="164">
        <v>2015</v>
      </c>
      <c r="U67" s="164">
        <v>2016</v>
      </c>
      <c r="V67" s="164">
        <v>2016</v>
      </c>
      <c r="W67" s="164">
        <v>2016</v>
      </c>
      <c r="X67" s="164">
        <v>2014</v>
      </c>
      <c r="Y67" s="164">
        <v>2010</v>
      </c>
      <c r="Z67" s="164">
        <v>2016</v>
      </c>
      <c r="AA67" s="164">
        <v>2016</v>
      </c>
      <c r="AB67" s="164">
        <v>2016</v>
      </c>
      <c r="AC67" s="164">
        <v>2015</v>
      </c>
      <c r="AD67" s="164">
        <v>2015</v>
      </c>
      <c r="AE67" s="164">
        <v>2012</v>
      </c>
      <c r="AF67" s="164">
        <v>2015</v>
      </c>
      <c r="AG67" s="163">
        <v>2005</v>
      </c>
      <c r="AH67" s="164">
        <v>2016</v>
      </c>
      <c r="AI67" s="164">
        <v>2017</v>
      </c>
      <c r="AJ67" s="164">
        <v>2018</v>
      </c>
      <c r="AK67" s="166" t="s">
        <v>950</v>
      </c>
      <c r="AL67" s="166">
        <v>43281</v>
      </c>
      <c r="AM67" s="164">
        <v>2017</v>
      </c>
      <c r="AN67" s="164">
        <v>2014</v>
      </c>
      <c r="AO67" s="164">
        <v>2014</v>
      </c>
      <c r="AP67" s="164">
        <v>2014</v>
      </c>
      <c r="AQ67" s="164">
        <v>2014</v>
      </c>
      <c r="AR67" s="164">
        <v>2015</v>
      </c>
      <c r="AS67" s="164">
        <v>2016</v>
      </c>
      <c r="AT67" s="164">
        <v>2017</v>
      </c>
      <c r="AU67" s="164">
        <v>2016</v>
      </c>
      <c r="AV67" s="164">
        <v>2015</v>
      </c>
      <c r="AW67" s="164">
        <v>2015</v>
      </c>
      <c r="AX67" s="164">
        <v>2016</v>
      </c>
      <c r="AY67" s="164">
        <v>2014</v>
      </c>
      <c r="AZ67" s="176">
        <v>2015</v>
      </c>
      <c r="BA67" s="176">
        <v>2015</v>
      </c>
      <c r="BB67" s="164">
        <v>2017</v>
      </c>
      <c r="BC67" s="164">
        <v>2017</v>
      </c>
      <c r="BD67" s="164">
        <v>2015</v>
      </c>
      <c r="BE67" s="164">
        <v>2014</v>
      </c>
      <c r="BF67" s="108"/>
    </row>
    <row r="68" spans="1:58" x14ac:dyDescent="0.25">
      <c r="A68" s="133" t="s">
        <v>123</v>
      </c>
      <c r="B68" s="111" t="s">
        <v>122</v>
      </c>
      <c r="C68" s="162">
        <v>2015</v>
      </c>
      <c r="D68" s="162">
        <v>2015</v>
      </c>
      <c r="E68" s="162">
        <v>2015</v>
      </c>
      <c r="F68" s="162">
        <v>2015</v>
      </c>
      <c r="G68" s="162">
        <v>2015</v>
      </c>
      <c r="H68" s="162">
        <v>2015</v>
      </c>
      <c r="I68" s="162">
        <v>2015</v>
      </c>
      <c r="J68" s="162">
        <v>2016</v>
      </c>
      <c r="K68" s="162">
        <v>2016</v>
      </c>
      <c r="L68" s="162">
        <v>2016</v>
      </c>
      <c r="M68" s="164">
        <v>2018</v>
      </c>
      <c r="N68" s="164">
        <v>2018</v>
      </c>
      <c r="O68" s="164">
        <v>2017</v>
      </c>
      <c r="P68" s="164">
        <v>2017</v>
      </c>
      <c r="Q68" s="164">
        <v>2015</v>
      </c>
      <c r="R68" s="164" t="s">
        <v>950</v>
      </c>
      <c r="S68" s="164">
        <v>2018</v>
      </c>
      <c r="T68" s="164">
        <v>2015</v>
      </c>
      <c r="U68" s="164">
        <v>2016</v>
      </c>
      <c r="V68" s="164" t="s">
        <v>950</v>
      </c>
      <c r="W68" s="164">
        <v>2016</v>
      </c>
      <c r="X68" s="164" t="s">
        <v>950</v>
      </c>
      <c r="Y68" s="164">
        <v>2010</v>
      </c>
      <c r="Z68" s="164">
        <v>2016</v>
      </c>
      <c r="AA68" s="164">
        <v>2016</v>
      </c>
      <c r="AB68" s="164">
        <v>2015</v>
      </c>
      <c r="AC68" s="164">
        <v>2015</v>
      </c>
      <c r="AD68" s="164">
        <v>2015</v>
      </c>
      <c r="AE68" s="164" t="s">
        <v>950</v>
      </c>
      <c r="AF68" s="164">
        <v>2015</v>
      </c>
      <c r="AG68" s="163">
        <v>2012</v>
      </c>
      <c r="AH68" s="164">
        <v>2016</v>
      </c>
      <c r="AI68" s="164">
        <v>2017</v>
      </c>
      <c r="AJ68" s="164">
        <v>2018</v>
      </c>
      <c r="AK68" s="166" t="s">
        <v>950</v>
      </c>
      <c r="AL68" s="166" t="s">
        <v>1137</v>
      </c>
      <c r="AM68" s="164">
        <v>2017</v>
      </c>
      <c r="AN68" s="164">
        <v>2014</v>
      </c>
      <c r="AO68" s="164">
        <v>2014</v>
      </c>
      <c r="AP68" s="164">
        <v>2014</v>
      </c>
      <c r="AQ68" s="164">
        <v>2014</v>
      </c>
      <c r="AR68" s="164">
        <v>2015</v>
      </c>
      <c r="AS68" s="164">
        <v>2016</v>
      </c>
      <c r="AT68" s="164">
        <v>2017</v>
      </c>
      <c r="AU68" s="164">
        <v>2016</v>
      </c>
      <c r="AV68" s="164">
        <v>2015</v>
      </c>
      <c r="AW68" s="164">
        <v>2015</v>
      </c>
      <c r="AX68" s="164">
        <v>2016</v>
      </c>
      <c r="AY68" s="164">
        <v>2014</v>
      </c>
      <c r="AZ68" s="176">
        <v>2015</v>
      </c>
      <c r="BA68" s="176">
        <v>2015</v>
      </c>
      <c r="BB68" s="164">
        <v>2017</v>
      </c>
      <c r="BC68" s="164">
        <v>2017</v>
      </c>
      <c r="BD68" s="164">
        <v>2015</v>
      </c>
      <c r="BE68" s="164">
        <v>2014</v>
      </c>
      <c r="BF68" s="108"/>
    </row>
    <row r="69" spans="1:58" x14ac:dyDescent="0.25">
      <c r="A69" s="133" t="s">
        <v>125</v>
      </c>
      <c r="B69" s="111" t="s">
        <v>124</v>
      </c>
      <c r="C69" s="162">
        <v>2015</v>
      </c>
      <c r="D69" s="162">
        <v>2015</v>
      </c>
      <c r="E69" s="162">
        <v>2015</v>
      </c>
      <c r="F69" s="162">
        <v>2015</v>
      </c>
      <c r="G69" s="162">
        <v>2015</v>
      </c>
      <c r="H69" s="162">
        <v>2015</v>
      </c>
      <c r="I69" s="162">
        <v>2015</v>
      </c>
      <c r="J69" s="162">
        <v>2016</v>
      </c>
      <c r="K69" s="162">
        <v>2016</v>
      </c>
      <c r="L69" s="162">
        <v>2016</v>
      </c>
      <c r="M69" s="164">
        <v>2018</v>
      </c>
      <c r="N69" s="164">
        <v>2018</v>
      </c>
      <c r="O69" s="164">
        <v>2017</v>
      </c>
      <c r="P69" s="164">
        <v>2017</v>
      </c>
      <c r="Q69" s="164">
        <v>2015</v>
      </c>
      <c r="R69" s="164" t="s">
        <v>950</v>
      </c>
      <c r="S69" s="164">
        <v>2018</v>
      </c>
      <c r="T69" s="164">
        <v>2015</v>
      </c>
      <c r="U69" s="164">
        <v>2016</v>
      </c>
      <c r="V69" s="164">
        <v>2016</v>
      </c>
      <c r="W69" s="164">
        <v>2016</v>
      </c>
      <c r="X69" s="164" t="s">
        <v>950</v>
      </c>
      <c r="Y69" s="164" t="s">
        <v>950</v>
      </c>
      <c r="Z69" s="164">
        <v>2016</v>
      </c>
      <c r="AA69" s="164">
        <v>2016</v>
      </c>
      <c r="AB69" s="164" t="s">
        <v>950</v>
      </c>
      <c r="AC69" s="164">
        <v>2015</v>
      </c>
      <c r="AD69" s="164">
        <v>2015</v>
      </c>
      <c r="AE69" s="164" t="s">
        <v>950</v>
      </c>
      <c r="AF69" s="164" t="s">
        <v>950</v>
      </c>
      <c r="AG69" s="163">
        <v>2008</v>
      </c>
      <c r="AH69" s="164">
        <v>2016</v>
      </c>
      <c r="AI69" s="164">
        <v>2017</v>
      </c>
      <c r="AJ69" s="164">
        <v>2018</v>
      </c>
      <c r="AK69" s="166" t="s">
        <v>950</v>
      </c>
      <c r="AL69" s="166" t="s">
        <v>1137</v>
      </c>
      <c r="AM69" s="164">
        <v>2017</v>
      </c>
      <c r="AN69" s="164">
        <v>2014</v>
      </c>
      <c r="AO69" s="164">
        <v>2014</v>
      </c>
      <c r="AP69" s="164">
        <v>2014</v>
      </c>
      <c r="AQ69" s="164" t="s">
        <v>950</v>
      </c>
      <c r="AR69" s="164">
        <v>2011</v>
      </c>
      <c r="AS69" s="164">
        <v>2016</v>
      </c>
      <c r="AT69" s="164">
        <v>2017</v>
      </c>
      <c r="AU69" s="164">
        <v>2016</v>
      </c>
      <c r="AV69" s="164" t="s">
        <v>950</v>
      </c>
      <c r="AW69" s="164">
        <v>2015</v>
      </c>
      <c r="AX69" s="164">
        <v>2016</v>
      </c>
      <c r="AY69" s="164">
        <v>2014</v>
      </c>
      <c r="AZ69" s="176">
        <v>2015</v>
      </c>
      <c r="BA69" s="176">
        <v>2015</v>
      </c>
      <c r="BB69" s="164">
        <v>2017</v>
      </c>
      <c r="BC69" s="164">
        <v>2017</v>
      </c>
      <c r="BD69" s="164">
        <v>2015</v>
      </c>
      <c r="BE69" s="164">
        <v>2014</v>
      </c>
      <c r="BF69" s="108"/>
    </row>
    <row r="70" spans="1:58" x14ac:dyDescent="0.25">
      <c r="A70" s="133" t="s">
        <v>127</v>
      </c>
      <c r="B70" s="111" t="s">
        <v>126</v>
      </c>
      <c r="C70" s="162">
        <v>2015</v>
      </c>
      <c r="D70" s="162">
        <v>2015</v>
      </c>
      <c r="E70" s="162">
        <v>2015</v>
      </c>
      <c r="F70" s="162">
        <v>2015</v>
      </c>
      <c r="G70" s="162">
        <v>2015</v>
      </c>
      <c r="H70" s="162">
        <v>2015</v>
      </c>
      <c r="I70" s="162">
        <v>2015</v>
      </c>
      <c r="J70" s="162">
        <v>2016</v>
      </c>
      <c r="K70" s="162">
        <v>2016</v>
      </c>
      <c r="L70" s="162">
        <v>2016</v>
      </c>
      <c r="M70" s="164">
        <v>2018</v>
      </c>
      <c r="N70" s="164">
        <v>2018</v>
      </c>
      <c r="O70" s="164">
        <v>2017</v>
      </c>
      <c r="P70" s="164">
        <v>2017</v>
      </c>
      <c r="Q70" s="164">
        <v>2015</v>
      </c>
      <c r="R70" s="164" t="s">
        <v>950</v>
      </c>
      <c r="S70" s="164">
        <v>2018</v>
      </c>
      <c r="T70" s="164">
        <v>2015</v>
      </c>
      <c r="U70" s="164">
        <v>2016</v>
      </c>
      <c r="V70" s="164">
        <v>2016</v>
      </c>
      <c r="W70" s="164">
        <v>2016</v>
      </c>
      <c r="X70" s="164">
        <v>2015</v>
      </c>
      <c r="Y70" s="164">
        <v>2009</v>
      </c>
      <c r="Z70" s="164">
        <v>2016</v>
      </c>
      <c r="AA70" s="164">
        <v>2016</v>
      </c>
      <c r="AB70" s="164">
        <v>2016</v>
      </c>
      <c r="AC70" s="164">
        <v>2015</v>
      </c>
      <c r="AD70" s="164">
        <v>2015</v>
      </c>
      <c r="AE70" s="164">
        <v>2012</v>
      </c>
      <c r="AF70" s="164">
        <v>2015</v>
      </c>
      <c r="AG70" s="163">
        <v>2014</v>
      </c>
      <c r="AH70" s="164">
        <v>2016</v>
      </c>
      <c r="AI70" s="164">
        <v>2017</v>
      </c>
      <c r="AJ70" s="164">
        <v>2018</v>
      </c>
      <c r="AK70" s="166" t="s">
        <v>1137</v>
      </c>
      <c r="AL70" s="166" t="s">
        <v>1137</v>
      </c>
      <c r="AM70" s="164">
        <v>2017</v>
      </c>
      <c r="AN70" s="164">
        <v>2014</v>
      </c>
      <c r="AO70" s="164">
        <v>2014</v>
      </c>
      <c r="AP70" s="164">
        <v>2014</v>
      </c>
      <c r="AQ70" s="164">
        <v>2014</v>
      </c>
      <c r="AR70" s="164">
        <v>2015</v>
      </c>
      <c r="AS70" s="164">
        <v>2016</v>
      </c>
      <c r="AT70" s="164">
        <v>2017</v>
      </c>
      <c r="AU70" s="164">
        <v>2016</v>
      </c>
      <c r="AV70" s="164">
        <v>2015</v>
      </c>
      <c r="AW70" s="164">
        <v>2015</v>
      </c>
      <c r="AX70" s="164">
        <v>2016</v>
      </c>
      <c r="AY70" s="164">
        <v>2014</v>
      </c>
      <c r="AZ70" s="176">
        <v>2015</v>
      </c>
      <c r="BA70" s="176">
        <v>2015</v>
      </c>
      <c r="BB70" s="164">
        <v>2017</v>
      </c>
      <c r="BC70" s="164">
        <v>2017</v>
      </c>
      <c r="BD70" s="164">
        <v>2015</v>
      </c>
      <c r="BE70" s="164">
        <v>2014</v>
      </c>
      <c r="BF70" s="108"/>
    </row>
    <row r="71" spans="1:58" x14ac:dyDescent="0.25">
      <c r="A71" s="133" t="s">
        <v>129</v>
      </c>
      <c r="B71" s="111" t="s">
        <v>128</v>
      </c>
      <c r="C71" s="162">
        <v>2015</v>
      </c>
      <c r="D71" s="162">
        <v>2015</v>
      </c>
      <c r="E71" s="162">
        <v>2015</v>
      </c>
      <c r="F71" s="162">
        <v>2015</v>
      </c>
      <c r="G71" s="162">
        <v>2015</v>
      </c>
      <c r="H71" s="162">
        <v>2015</v>
      </c>
      <c r="I71" s="162">
        <v>2015</v>
      </c>
      <c r="J71" s="162">
        <v>2016</v>
      </c>
      <c r="K71" s="162">
        <v>2016</v>
      </c>
      <c r="L71" s="162">
        <v>2016</v>
      </c>
      <c r="M71" s="164">
        <v>2018</v>
      </c>
      <c r="N71" s="164">
        <v>2018</v>
      </c>
      <c r="O71" s="164">
        <v>2017</v>
      </c>
      <c r="P71" s="164">
        <v>2017</v>
      </c>
      <c r="Q71" s="164">
        <v>2015</v>
      </c>
      <c r="R71" s="164" t="s">
        <v>973</v>
      </c>
      <c r="S71" s="164">
        <v>2018</v>
      </c>
      <c r="T71" s="164">
        <v>2015</v>
      </c>
      <c r="U71" s="164">
        <v>2016</v>
      </c>
      <c r="V71" s="164">
        <v>2016</v>
      </c>
      <c r="W71" s="164">
        <v>2016</v>
      </c>
      <c r="X71" s="164">
        <v>2016</v>
      </c>
      <c r="Y71" s="164">
        <v>2016</v>
      </c>
      <c r="Z71" s="164">
        <v>2016</v>
      </c>
      <c r="AA71" s="164">
        <v>2016</v>
      </c>
      <c r="AB71" s="164">
        <v>2016</v>
      </c>
      <c r="AC71" s="164">
        <v>2015</v>
      </c>
      <c r="AD71" s="164">
        <v>2015</v>
      </c>
      <c r="AE71" s="164">
        <v>2012</v>
      </c>
      <c r="AF71" s="164" t="s">
        <v>950</v>
      </c>
      <c r="AG71" s="163">
        <v>2012</v>
      </c>
      <c r="AH71" s="164">
        <v>2016</v>
      </c>
      <c r="AI71" s="164">
        <v>2017</v>
      </c>
      <c r="AJ71" s="164">
        <v>2018</v>
      </c>
      <c r="AK71" s="166" t="s">
        <v>950</v>
      </c>
      <c r="AL71" s="166">
        <v>43281</v>
      </c>
      <c r="AM71" s="164">
        <v>2017</v>
      </c>
      <c r="AN71" s="164">
        <v>2014</v>
      </c>
      <c r="AO71" s="164">
        <v>2014</v>
      </c>
      <c r="AP71" s="164">
        <v>2013</v>
      </c>
      <c r="AQ71" s="164">
        <v>2013</v>
      </c>
      <c r="AR71" s="164">
        <v>2015</v>
      </c>
      <c r="AS71" s="164">
        <v>2016</v>
      </c>
      <c r="AT71" s="164">
        <v>2017</v>
      </c>
      <c r="AU71" s="164">
        <v>2016</v>
      </c>
      <c r="AV71" s="164">
        <v>2015</v>
      </c>
      <c r="AW71" s="164">
        <v>2015</v>
      </c>
      <c r="AX71" s="164">
        <v>2016</v>
      </c>
      <c r="AY71" s="164">
        <v>2014</v>
      </c>
      <c r="AZ71" s="176">
        <v>2015</v>
      </c>
      <c r="BA71" s="176">
        <v>2015</v>
      </c>
      <c r="BB71" s="164">
        <v>2017</v>
      </c>
      <c r="BC71" s="164">
        <v>2017</v>
      </c>
      <c r="BD71" s="164">
        <v>2015</v>
      </c>
      <c r="BE71" s="164">
        <v>2014</v>
      </c>
      <c r="BF71" s="108"/>
    </row>
    <row r="72" spans="1:58" x14ac:dyDescent="0.25">
      <c r="A72" s="133" t="s">
        <v>372</v>
      </c>
      <c r="B72" s="111" t="s">
        <v>130</v>
      </c>
      <c r="C72" s="162">
        <v>2015</v>
      </c>
      <c r="D72" s="162">
        <v>2015</v>
      </c>
      <c r="E72" s="162">
        <v>2015</v>
      </c>
      <c r="F72" s="162">
        <v>2015</v>
      </c>
      <c r="G72" s="162">
        <v>2015</v>
      </c>
      <c r="H72" s="162">
        <v>2015</v>
      </c>
      <c r="I72" s="162">
        <v>2015</v>
      </c>
      <c r="J72" s="162">
        <v>2016</v>
      </c>
      <c r="K72" s="162">
        <v>2016</v>
      </c>
      <c r="L72" s="162">
        <v>2016</v>
      </c>
      <c r="M72" s="164">
        <v>2018</v>
      </c>
      <c r="N72" s="164">
        <v>2018</v>
      </c>
      <c r="O72" s="164">
        <v>2017</v>
      </c>
      <c r="P72" s="164">
        <v>2017</v>
      </c>
      <c r="Q72" s="164">
        <v>2015</v>
      </c>
      <c r="R72" s="164" t="s">
        <v>969</v>
      </c>
      <c r="S72" s="164">
        <v>2018</v>
      </c>
      <c r="T72" s="164">
        <v>2015</v>
      </c>
      <c r="U72" s="164">
        <v>2016</v>
      </c>
      <c r="V72" s="164">
        <v>2016</v>
      </c>
      <c r="W72" s="164">
        <v>2016</v>
      </c>
      <c r="X72" s="164">
        <v>2014</v>
      </c>
      <c r="Y72" s="164">
        <v>2010</v>
      </c>
      <c r="Z72" s="164">
        <v>2016</v>
      </c>
      <c r="AA72" s="164">
        <v>2016</v>
      </c>
      <c r="AB72" s="164">
        <v>2016</v>
      </c>
      <c r="AC72" s="164">
        <v>2015</v>
      </c>
      <c r="AD72" s="164">
        <v>2015</v>
      </c>
      <c r="AE72" s="164">
        <v>2012</v>
      </c>
      <c r="AF72" s="164" t="s">
        <v>950</v>
      </c>
      <c r="AG72" s="163">
        <v>2010</v>
      </c>
      <c r="AH72" s="164">
        <v>2016</v>
      </c>
      <c r="AI72" s="164">
        <v>2017</v>
      </c>
      <c r="AJ72" s="164">
        <v>2018</v>
      </c>
      <c r="AK72" s="166" t="s">
        <v>950</v>
      </c>
      <c r="AL72" s="166" t="s">
        <v>1137</v>
      </c>
      <c r="AM72" s="164">
        <v>2017</v>
      </c>
      <c r="AN72" s="164">
        <v>2014</v>
      </c>
      <c r="AO72" s="164">
        <v>2014</v>
      </c>
      <c r="AP72" s="164" t="s">
        <v>950</v>
      </c>
      <c r="AQ72" s="164" t="s">
        <v>950</v>
      </c>
      <c r="AR72" s="164">
        <v>2015</v>
      </c>
      <c r="AS72" s="164">
        <v>2016</v>
      </c>
      <c r="AT72" s="164">
        <v>2017</v>
      </c>
      <c r="AU72" s="164">
        <v>2016</v>
      </c>
      <c r="AV72" s="164">
        <v>2015</v>
      </c>
      <c r="AW72" s="164">
        <v>2015</v>
      </c>
      <c r="AX72" s="164">
        <v>2016</v>
      </c>
      <c r="AY72" s="164">
        <v>2014</v>
      </c>
      <c r="AZ72" s="176">
        <v>2015</v>
      </c>
      <c r="BA72" s="176">
        <v>2015</v>
      </c>
      <c r="BB72" s="164">
        <v>2017</v>
      </c>
      <c r="BC72" s="164">
        <v>2017</v>
      </c>
      <c r="BD72" s="164">
        <v>2015</v>
      </c>
      <c r="BE72" s="164">
        <v>2014</v>
      </c>
      <c r="BF72" s="108"/>
    </row>
    <row r="73" spans="1:58" x14ac:dyDescent="0.25">
      <c r="A73" s="133" t="s">
        <v>132</v>
      </c>
      <c r="B73" s="111" t="s">
        <v>131</v>
      </c>
      <c r="C73" s="162">
        <v>2015</v>
      </c>
      <c r="D73" s="162">
        <v>2015</v>
      </c>
      <c r="E73" s="162">
        <v>2015</v>
      </c>
      <c r="F73" s="162">
        <v>2015</v>
      </c>
      <c r="G73" s="162">
        <v>2015</v>
      </c>
      <c r="H73" s="162">
        <v>2015</v>
      </c>
      <c r="I73" s="162">
        <v>2015</v>
      </c>
      <c r="J73" s="162">
        <v>2016</v>
      </c>
      <c r="K73" s="162">
        <v>2016</v>
      </c>
      <c r="L73" s="162">
        <v>2016</v>
      </c>
      <c r="M73" s="164">
        <v>2018</v>
      </c>
      <c r="N73" s="164">
        <v>2018</v>
      </c>
      <c r="O73" s="164">
        <v>2017</v>
      </c>
      <c r="P73" s="164">
        <v>2017</v>
      </c>
      <c r="Q73" s="164">
        <v>2015</v>
      </c>
      <c r="R73" s="164" t="s">
        <v>974</v>
      </c>
      <c r="S73" s="164">
        <v>2018</v>
      </c>
      <c r="T73" s="164">
        <v>2015</v>
      </c>
      <c r="U73" s="164">
        <v>2016</v>
      </c>
      <c r="V73" s="164">
        <v>2016</v>
      </c>
      <c r="W73" s="164">
        <v>2016</v>
      </c>
      <c r="X73" s="164">
        <v>2014</v>
      </c>
      <c r="Y73" s="164">
        <v>2010</v>
      </c>
      <c r="Z73" s="164">
        <v>2016</v>
      </c>
      <c r="AA73" s="164">
        <v>2016</v>
      </c>
      <c r="AB73" s="164">
        <v>2016</v>
      </c>
      <c r="AC73" s="164">
        <v>2015</v>
      </c>
      <c r="AD73" s="164">
        <v>2015</v>
      </c>
      <c r="AE73" s="164">
        <v>2012</v>
      </c>
      <c r="AF73" s="164">
        <v>2015</v>
      </c>
      <c r="AG73" s="163">
        <v>2006</v>
      </c>
      <c r="AH73" s="164">
        <v>2016</v>
      </c>
      <c r="AI73" s="164">
        <v>2017</v>
      </c>
      <c r="AJ73" s="164">
        <v>2018</v>
      </c>
      <c r="AK73" s="166" t="s">
        <v>950</v>
      </c>
      <c r="AL73" s="166" t="s">
        <v>1137</v>
      </c>
      <c r="AM73" s="164">
        <v>2017</v>
      </c>
      <c r="AN73" s="164">
        <v>2014</v>
      </c>
      <c r="AO73" s="164">
        <v>2014</v>
      </c>
      <c r="AP73" s="164" t="s">
        <v>950</v>
      </c>
      <c r="AQ73" s="164" t="s">
        <v>950</v>
      </c>
      <c r="AR73" s="164" t="s">
        <v>950</v>
      </c>
      <c r="AS73" s="164">
        <v>2016</v>
      </c>
      <c r="AT73" s="164">
        <v>2017</v>
      </c>
      <c r="AU73" s="164">
        <v>2016</v>
      </c>
      <c r="AV73" s="164">
        <v>2015</v>
      </c>
      <c r="AW73" s="164">
        <v>2015</v>
      </c>
      <c r="AX73" s="164">
        <v>2016</v>
      </c>
      <c r="AY73" s="164">
        <v>2014</v>
      </c>
      <c r="AZ73" s="176">
        <v>2015</v>
      </c>
      <c r="BA73" s="176">
        <v>2015</v>
      </c>
      <c r="BB73" s="164">
        <v>2017</v>
      </c>
      <c r="BC73" s="164">
        <v>2017</v>
      </c>
      <c r="BD73" s="164">
        <v>2015</v>
      </c>
      <c r="BE73" s="164">
        <v>2014</v>
      </c>
      <c r="BF73" s="108"/>
    </row>
    <row r="74" spans="1:58" x14ac:dyDescent="0.25">
      <c r="A74" s="133" t="s">
        <v>134</v>
      </c>
      <c r="B74" s="111" t="s">
        <v>133</v>
      </c>
      <c r="C74" s="162">
        <v>2015</v>
      </c>
      <c r="D74" s="162">
        <v>2015</v>
      </c>
      <c r="E74" s="162">
        <v>2015</v>
      </c>
      <c r="F74" s="162">
        <v>2015</v>
      </c>
      <c r="G74" s="162">
        <v>2015</v>
      </c>
      <c r="H74" s="162">
        <v>2015</v>
      </c>
      <c r="I74" s="162">
        <v>2015</v>
      </c>
      <c r="J74" s="162">
        <v>2016</v>
      </c>
      <c r="K74" s="162">
        <v>2016</v>
      </c>
      <c r="L74" s="162">
        <v>2016</v>
      </c>
      <c r="M74" s="164">
        <v>2018</v>
      </c>
      <c r="N74" s="164">
        <v>2018</v>
      </c>
      <c r="O74" s="164">
        <v>2017</v>
      </c>
      <c r="P74" s="164">
        <v>2017</v>
      </c>
      <c r="Q74" s="164">
        <v>2015</v>
      </c>
      <c r="R74" s="164" t="s">
        <v>973</v>
      </c>
      <c r="S74" s="164">
        <v>2018</v>
      </c>
      <c r="T74" s="164">
        <v>2015</v>
      </c>
      <c r="U74" s="164">
        <v>2016</v>
      </c>
      <c r="V74" s="164">
        <v>2016</v>
      </c>
      <c r="W74" s="164">
        <v>2016</v>
      </c>
      <c r="X74" s="164">
        <v>2012</v>
      </c>
      <c r="Y74" s="164">
        <v>2014</v>
      </c>
      <c r="Z74" s="164">
        <v>2016</v>
      </c>
      <c r="AA74" s="164">
        <v>2016</v>
      </c>
      <c r="AB74" s="164">
        <v>2016</v>
      </c>
      <c r="AC74" s="164">
        <v>2015</v>
      </c>
      <c r="AD74" s="164">
        <v>2015</v>
      </c>
      <c r="AE74" s="164">
        <v>2012</v>
      </c>
      <c r="AF74" s="164">
        <v>2015</v>
      </c>
      <c r="AG74" s="163">
        <v>2012</v>
      </c>
      <c r="AH74" s="164">
        <v>2016</v>
      </c>
      <c r="AI74" s="164">
        <v>2017</v>
      </c>
      <c r="AJ74" s="164">
        <v>2018</v>
      </c>
      <c r="AK74" s="166">
        <v>43039</v>
      </c>
      <c r="AL74" s="166" t="s">
        <v>1137</v>
      </c>
      <c r="AM74" s="164">
        <v>2017</v>
      </c>
      <c r="AN74" s="164">
        <v>2014</v>
      </c>
      <c r="AO74" s="164">
        <v>2014</v>
      </c>
      <c r="AP74" s="164">
        <v>2014</v>
      </c>
      <c r="AQ74" s="164">
        <v>2014</v>
      </c>
      <c r="AR74" s="164">
        <v>2011</v>
      </c>
      <c r="AS74" s="164">
        <v>2016</v>
      </c>
      <c r="AT74" s="164">
        <v>2017</v>
      </c>
      <c r="AU74" s="164">
        <v>2016</v>
      </c>
      <c r="AV74" s="164">
        <v>2015</v>
      </c>
      <c r="AW74" s="164">
        <v>2015</v>
      </c>
      <c r="AX74" s="164">
        <v>2016</v>
      </c>
      <c r="AY74" s="164">
        <v>2014</v>
      </c>
      <c r="AZ74" s="176">
        <v>2015</v>
      </c>
      <c r="BA74" s="176">
        <v>2015</v>
      </c>
      <c r="BB74" s="164">
        <v>2017</v>
      </c>
      <c r="BC74" s="164">
        <v>2017</v>
      </c>
      <c r="BD74" s="164">
        <v>2015</v>
      </c>
      <c r="BE74" s="164">
        <v>2014</v>
      </c>
      <c r="BF74" s="108"/>
    </row>
    <row r="75" spans="1:58" x14ac:dyDescent="0.25">
      <c r="A75" s="133" t="s">
        <v>136</v>
      </c>
      <c r="B75" s="111" t="s">
        <v>135</v>
      </c>
      <c r="C75" s="162">
        <v>2015</v>
      </c>
      <c r="D75" s="162">
        <v>2015</v>
      </c>
      <c r="E75" s="162">
        <v>2015</v>
      </c>
      <c r="F75" s="162">
        <v>2015</v>
      </c>
      <c r="G75" s="162">
        <v>2015</v>
      </c>
      <c r="H75" s="162">
        <v>2015</v>
      </c>
      <c r="I75" s="162">
        <v>2015</v>
      </c>
      <c r="J75" s="162">
        <v>2016</v>
      </c>
      <c r="K75" s="162">
        <v>2016</v>
      </c>
      <c r="L75" s="162">
        <v>2016</v>
      </c>
      <c r="M75" s="164">
        <v>2018</v>
      </c>
      <c r="N75" s="164">
        <v>2018</v>
      </c>
      <c r="O75" s="164">
        <v>2017</v>
      </c>
      <c r="P75" s="164">
        <v>2017</v>
      </c>
      <c r="Q75" s="164">
        <v>2015</v>
      </c>
      <c r="R75" s="164" t="s">
        <v>963</v>
      </c>
      <c r="S75" s="164">
        <v>2018</v>
      </c>
      <c r="T75" s="164">
        <v>2015</v>
      </c>
      <c r="U75" s="164">
        <v>2016</v>
      </c>
      <c r="V75" s="164">
        <v>2016</v>
      </c>
      <c r="W75" s="164">
        <v>2016</v>
      </c>
      <c r="X75" s="164">
        <v>2012</v>
      </c>
      <c r="Y75" s="164" t="s">
        <v>950</v>
      </c>
      <c r="Z75" s="164">
        <v>2016</v>
      </c>
      <c r="AA75" s="164">
        <v>2016</v>
      </c>
      <c r="AB75" s="164">
        <v>2016</v>
      </c>
      <c r="AC75" s="164">
        <v>2015</v>
      </c>
      <c r="AD75" s="164">
        <v>2015</v>
      </c>
      <c r="AE75" s="164">
        <v>2012</v>
      </c>
      <c r="AF75" s="164">
        <v>2015</v>
      </c>
      <c r="AG75" s="163">
        <v>2016</v>
      </c>
      <c r="AH75" s="164">
        <v>2016</v>
      </c>
      <c r="AI75" s="164">
        <v>2017</v>
      </c>
      <c r="AJ75" s="164">
        <v>2018</v>
      </c>
      <c r="AK75" s="166" t="s">
        <v>1137</v>
      </c>
      <c r="AL75" s="166" t="s">
        <v>1137</v>
      </c>
      <c r="AM75" s="164">
        <v>2017</v>
      </c>
      <c r="AN75" s="164">
        <v>2014</v>
      </c>
      <c r="AO75" s="164">
        <v>2014</v>
      </c>
      <c r="AP75" s="164">
        <v>2014</v>
      </c>
      <c r="AQ75" s="164">
        <v>2014</v>
      </c>
      <c r="AR75" s="164">
        <v>2011</v>
      </c>
      <c r="AS75" s="164">
        <v>2016</v>
      </c>
      <c r="AT75" s="164">
        <v>2017</v>
      </c>
      <c r="AU75" s="164">
        <v>2016</v>
      </c>
      <c r="AV75" s="164">
        <v>2016</v>
      </c>
      <c r="AW75" s="164">
        <v>2015</v>
      </c>
      <c r="AX75" s="164">
        <v>2016</v>
      </c>
      <c r="AY75" s="164">
        <v>2014</v>
      </c>
      <c r="AZ75" s="176">
        <v>2015</v>
      </c>
      <c r="BA75" s="176">
        <v>2015</v>
      </c>
      <c r="BB75" s="164">
        <v>2017</v>
      </c>
      <c r="BC75" s="164">
        <v>2017</v>
      </c>
      <c r="BD75" s="164">
        <v>2015</v>
      </c>
      <c r="BE75" s="164">
        <v>2014</v>
      </c>
      <c r="BF75" s="108"/>
    </row>
    <row r="76" spans="1:58" x14ac:dyDescent="0.25">
      <c r="A76" s="133" t="s">
        <v>138</v>
      </c>
      <c r="B76" s="111" t="s">
        <v>137</v>
      </c>
      <c r="C76" s="162">
        <v>2015</v>
      </c>
      <c r="D76" s="162">
        <v>2015</v>
      </c>
      <c r="E76" s="162">
        <v>2015</v>
      </c>
      <c r="F76" s="162">
        <v>2015</v>
      </c>
      <c r="G76" s="162">
        <v>2015</v>
      </c>
      <c r="H76" s="162">
        <v>2015</v>
      </c>
      <c r="I76" s="162">
        <v>2015</v>
      </c>
      <c r="J76" s="162">
        <v>2016</v>
      </c>
      <c r="K76" s="162">
        <v>2016</v>
      </c>
      <c r="L76" s="162">
        <v>2016</v>
      </c>
      <c r="M76" s="164">
        <v>2018</v>
      </c>
      <c r="N76" s="164">
        <v>2018</v>
      </c>
      <c r="O76" s="164">
        <v>2017</v>
      </c>
      <c r="P76" s="164">
        <v>2017</v>
      </c>
      <c r="Q76" s="164">
        <v>2015</v>
      </c>
      <c r="R76" s="164" t="s">
        <v>950</v>
      </c>
      <c r="S76" s="164">
        <v>2018</v>
      </c>
      <c r="T76" s="164">
        <v>2015</v>
      </c>
      <c r="U76" s="164">
        <v>2016</v>
      </c>
      <c r="V76" s="164" t="s">
        <v>950</v>
      </c>
      <c r="W76" s="164">
        <v>2016</v>
      </c>
      <c r="X76" s="164" t="s">
        <v>950</v>
      </c>
      <c r="Y76" s="164">
        <v>2012</v>
      </c>
      <c r="Z76" s="164">
        <v>2016</v>
      </c>
      <c r="AA76" s="164">
        <v>2016</v>
      </c>
      <c r="AB76" s="164" t="s">
        <v>950</v>
      </c>
      <c r="AC76" s="164">
        <v>2015</v>
      </c>
      <c r="AD76" s="164">
        <v>2015</v>
      </c>
      <c r="AE76" s="164" t="s">
        <v>950</v>
      </c>
      <c r="AF76" s="164">
        <v>2015</v>
      </c>
      <c r="AG76" s="163">
        <v>2012</v>
      </c>
      <c r="AH76" s="164">
        <v>2016</v>
      </c>
      <c r="AI76" s="164">
        <v>2017</v>
      </c>
      <c r="AJ76" s="164">
        <v>2018</v>
      </c>
      <c r="AK76" s="166" t="s">
        <v>950</v>
      </c>
      <c r="AL76" s="166" t="s">
        <v>1137</v>
      </c>
      <c r="AM76" s="164">
        <v>2017</v>
      </c>
      <c r="AN76" s="164">
        <v>2014</v>
      </c>
      <c r="AO76" s="164">
        <v>2014</v>
      </c>
      <c r="AP76" s="164">
        <v>2014</v>
      </c>
      <c r="AQ76" s="164">
        <v>2014</v>
      </c>
      <c r="AR76" s="164">
        <v>2015</v>
      </c>
      <c r="AS76" s="164">
        <v>2016</v>
      </c>
      <c r="AT76" s="164">
        <v>2017</v>
      </c>
      <c r="AU76" s="164">
        <v>2016</v>
      </c>
      <c r="AV76" s="164">
        <v>2015</v>
      </c>
      <c r="AW76" s="164">
        <v>2015</v>
      </c>
      <c r="AX76" s="164">
        <v>2016</v>
      </c>
      <c r="AY76" s="164">
        <v>2014</v>
      </c>
      <c r="AZ76" s="176">
        <v>2015</v>
      </c>
      <c r="BA76" s="176">
        <v>2015</v>
      </c>
      <c r="BB76" s="164">
        <v>2017</v>
      </c>
      <c r="BC76" s="164">
        <v>2017</v>
      </c>
      <c r="BD76" s="164">
        <v>2015</v>
      </c>
      <c r="BE76" s="164">
        <v>2014</v>
      </c>
      <c r="BF76" s="108"/>
    </row>
    <row r="77" spans="1:58" x14ac:dyDescent="0.25">
      <c r="A77" s="133" t="s">
        <v>140</v>
      </c>
      <c r="B77" s="111" t="s">
        <v>139</v>
      </c>
      <c r="C77" s="162">
        <v>2015</v>
      </c>
      <c r="D77" s="162">
        <v>2015</v>
      </c>
      <c r="E77" s="162">
        <v>2015</v>
      </c>
      <c r="F77" s="162">
        <v>2015</v>
      </c>
      <c r="G77" s="162">
        <v>2015</v>
      </c>
      <c r="H77" s="162">
        <v>2015</v>
      </c>
      <c r="I77" s="162">
        <v>2015</v>
      </c>
      <c r="J77" s="162">
        <v>2016</v>
      </c>
      <c r="K77" s="162">
        <v>2016</v>
      </c>
      <c r="L77" s="162">
        <v>2016</v>
      </c>
      <c r="M77" s="164">
        <v>2018</v>
      </c>
      <c r="N77" s="164">
        <v>2018</v>
      </c>
      <c r="O77" s="164">
        <v>2017</v>
      </c>
      <c r="P77" s="164">
        <v>2017</v>
      </c>
      <c r="Q77" s="164">
        <v>2015</v>
      </c>
      <c r="R77" s="164" t="s">
        <v>950</v>
      </c>
      <c r="S77" s="164">
        <v>2018</v>
      </c>
      <c r="T77" s="164">
        <v>2015</v>
      </c>
      <c r="U77" s="164">
        <v>2016</v>
      </c>
      <c r="V77" s="164" t="s">
        <v>950</v>
      </c>
      <c r="W77" s="164">
        <v>2016</v>
      </c>
      <c r="X77" s="164" t="s">
        <v>950</v>
      </c>
      <c r="Y77" s="164">
        <v>2015</v>
      </c>
      <c r="Z77" s="164">
        <v>2016</v>
      </c>
      <c r="AA77" s="164">
        <v>2016</v>
      </c>
      <c r="AB77" s="164" t="s">
        <v>950</v>
      </c>
      <c r="AC77" s="164">
        <v>2015</v>
      </c>
      <c r="AD77" s="164">
        <v>2015</v>
      </c>
      <c r="AE77" s="164" t="s">
        <v>950</v>
      </c>
      <c r="AF77" s="164">
        <v>2015</v>
      </c>
      <c r="AG77" s="163">
        <v>2012</v>
      </c>
      <c r="AH77" s="164">
        <v>2016</v>
      </c>
      <c r="AI77" s="164">
        <v>2017</v>
      </c>
      <c r="AJ77" s="164">
        <v>2018</v>
      </c>
      <c r="AK77" s="166" t="s">
        <v>950</v>
      </c>
      <c r="AL77" s="166" t="s">
        <v>1137</v>
      </c>
      <c r="AM77" s="164">
        <v>2017</v>
      </c>
      <c r="AN77" s="164">
        <v>2014</v>
      </c>
      <c r="AO77" s="164">
        <v>2014</v>
      </c>
      <c r="AP77" s="164">
        <v>2014</v>
      </c>
      <c r="AQ77" s="164">
        <v>2014</v>
      </c>
      <c r="AR77" s="164" t="s">
        <v>950</v>
      </c>
      <c r="AS77" s="164">
        <v>2016</v>
      </c>
      <c r="AT77" s="164">
        <v>2017</v>
      </c>
      <c r="AU77" s="164">
        <v>2016</v>
      </c>
      <c r="AV77" s="164" t="s">
        <v>950</v>
      </c>
      <c r="AW77" s="164">
        <v>2015</v>
      </c>
      <c r="AX77" s="164">
        <v>2016</v>
      </c>
      <c r="AY77" s="164">
        <v>2014</v>
      </c>
      <c r="AZ77" s="176">
        <v>2015</v>
      </c>
      <c r="BA77" s="176">
        <v>2015</v>
      </c>
      <c r="BB77" s="164">
        <v>2017</v>
      </c>
      <c r="BC77" s="164">
        <v>2017</v>
      </c>
      <c r="BD77" s="164">
        <v>2015</v>
      </c>
      <c r="BE77" s="164">
        <v>2014</v>
      </c>
      <c r="BF77" s="108"/>
    </row>
    <row r="78" spans="1:58" x14ac:dyDescent="0.25">
      <c r="A78" s="133" t="s">
        <v>142</v>
      </c>
      <c r="B78" s="111" t="s">
        <v>141</v>
      </c>
      <c r="C78" s="162">
        <v>2015</v>
      </c>
      <c r="D78" s="162">
        <v>2015</v>
      </c>
      <c r="E78" s="162">
        <v>2015</v>
      </c>
      <c r="F78" s="162">
        <v>2015</v>
      </c>
      <c r="G78" s="162">
        <v>2015</v>
      </c>
      <c r="H78" s="162">
        <v>2015</v>
      </c>
      <c r="I78" s="162">
        <v>2015</v>
      </c>
      <c r="J78" s="162">
        <v>2016</v>
      </c>
      <c r="K78" s="162">
        <v>2016</v>
      </c>
      <c r="L78" s="162">
        <v>2016</v>
      </c>
      <c r="M78" s="164">
        <v>2018</v>
      </c>
      <c r="N78" s="164">
        <v>2018</v>
      </c>
      <c r="O78" s="164">
        <v>2017</v>
      </c>
      <c r="P78" s="164">
        <v>2017</v>
      </c>
      <c r="Q78" s="164">
        <v>2015</v>
      </c>
      <c r="R78" s="164" t="s">
        <v>975</v>
      </c>
      <c r="S78" s="164">
        <v>2018</v>
      </c>
      <c r="T78" s="164">
        <v>2015</v>
      </c>
      <c r="U78" s="164">
        <v>2016</v>
      </c>
      <c r="V78" s="164">
        <v>2016</v>
      </c>
      <c r="W78" s="164">
        <v>2016</v>
      </c>
      <c r="X78" s="164">
        <v>2006</v>
      </c>
      <c r="Y78" s="164">
        <v>2016</v>
      </c>
      <c r="Z78" s="164">
        <v>2016</v>
      </c>
      <c r="AA78" s="164">
        <v>2016</v>
      </c>
      <c r="AB78" s="164">
        <v>2016</v>
      </c>
      <c r="AC78" s="164">
        <v>2015</v>
      </c>
      <c r="AD78" s="164">
        <v>2015</v>
      </c>
      <c r="AE78" s="164">
        <v>2012</v>
      </c>
      <c r="AF78" s="164">
        <v>2015</v>
      </c>
      <c r="AG78" s="163">
        <v>2009</v>
      </c>
      <c r="AH78" s="164">
        <v>2016</v>
      </c>
      <c r="AI78" s="164">
        <v>2017</v>
      </c>
      <c r="AJ78" s="164">
        <v>2018</v>
      </c>
      <c r="AK78" s="166" t="s">
        <v>1137</v>
      </c>
      <c r="AL78" s="166" t="s">
        <v>1137</v>
      </c>
      <c r="AM78" s="164">
        <v>2017</v>
      </c>
      <c r="AN78" s="164">
        <v>2014</v>
      </c>
      <c r="AO78" s="164">
        <v>2014</v>
      </c>
      <c r="AP78" s="164">
        <v>2014</v>
      </c>
      <c r="AQ78" s="164">
        <v>2014</v>
      </c>
      <c r="AR78" s="164">
        <v>2015</v>
      </c>
      <c r="AS78" s="164">
        <v>2016</v>
      </c>
      <c r="AT78" s="164">
        <v>2017</v>
      </c>
      <c r="AU78" s="164">
        <v>2016</v>
      </c>
      <c r="AV78" s="164">
        <v>2015</v>
      </c>
      <c r="AW78" s="164">
        <v>2015</v>
      </c>
      <c r="AX78" s="164">
        <v>2016</v>
      </c>
      <c r="AY78" s="164">
        <v>2014</v>
      </c>
      <c r="AZ78" s="176">
        <v>2015</v>
      </c>
      <c r="BA78" s="176">
        <v>2015</v>
      </c>
      <c r="BB78" s="164">
        <v>2017</v>
      </c>
      <c r="BC78" s="164">
        <v>2017</v>
      </c>
      <c r="BD78" s="164">
        <v>2015</v>
      </c>
      <c r="BE78" s="164">
        <v>2014</v>
      </c>
      <c r="BF78" s="108"/>
    </row>
    <row r="79" spans="1:58" x14ac:dyDescent="0.25">
      <c r="A79" s="133" t="s">
        <v>144</v>
      </c>
      <c r="B79" s="111" t="s">
        <v>143</v>
      </c>
      <c r="C79" s="162">
        <v>2015</v>
      </c>
      <c r="D79" s="162">
        <v>2015</v>
      </c>
      <c r="E79" s="162">
        <v>2015</v>
      </c>
      <c r="F79" s="162">
        <v>2015</v>
      </c>
      <c r="G79" s="162">
        <v>2015</v>
      </c>
      <c r="H79" s="162">
        <v>2015</v>
      </c>
      <c r="I79" s="162">
        <v>2015</v>
      </c>
      <c r="J79" s="162">
        <v>2016</v>
      </c>
      <c r="K79" s="162">
        <v>2016</v>
      </c>
      <c r="L79" s="162">
        <v>2016</v>
      </c>
      <c r="M79" s="164">
        <v>2018</v>
      </c>
      <c r="N79" s="164">
        <v>2018</v>
      </c>
      <c r="O79" s="164">
        <v>2017</v>
      </c>
      <c r="P79" s="164">
        <v>2017</v>
      </c>
      <c r="Q79" s="164">
        <v>2015</v>
      </c>
      <c r="R79" s="164" t="s">
        <v>973</v>
      </c>
      <c r="S79" s="164">
        <v>2018</v>
      </c>
      <c r="T79" s="164">
        <v>2015</v>
      </c>
      <c r="U79" s="164">
        <v>2016</v>
      </c>
      <c r="V79" s="164">
        <v>2016</v>
      </c>
      <c r="W79" s="164">
        <v>2016</v>
      </c>
      <c r="X79" s="164">
        <v>2013</v>
      </c>
      <c r="Y79" s="164">
        <v>2012</v>
      </c>
      <c r="Z79" s="164">
        <v>2016</v>
      </c>
      <c r="AA79" s="164">
        <v>2016</v>
      </c>
      <c r="AB79" s="164">
        <v>2016</v>
      </c>
      <c r="AC79" s="164">
        <v>2015</v>
      </c>
      <c r="AD79" s="164">
        <v>2015</v>
      </c>
      <c r="AE79" s="164">
        <v>2012</v>
      </c>
      <c r="AF79" s="164">
        <v>2015</v>
      </c>
      <c r="AG79" s="163">
        <v>2010</v>
      </c>
      <c r="AH79" s="164">
        <v>2016</v>
      </c>
      <c r="AI79" s="164">
        <v>2017</v>
      </c>
      <c r="AJ79" s="164">
        <v>2018</v>
      </c>
      <c r="AK79" s="166" t="s">
        <v>1138</v>
      </c>
      <c r="AL79" s="166" t="s">
        <v>1137</v>
      </c>
      <c r="AM79" s="164">
        <v>2017</v>
      </c>
      <c r="AN79" s="164">
        <v>2014</v>
      </c>
      <c r="AO79" s="164">
        <v>2014</v>
      </c>
      <c r="AP79" s="164">
        <v>2014</v>
      </c>
      <c r="AQ79" s="164">
        <v>2014</v>
      </c>
      <c r="AR79" s="164">
        <v>2015</v>
      </c>
      <c r="AS79" s="164">
        <v>2016</v>
      </c>
      <c r="AT79" s="164">
        <v>2017</v>
      </c>
      <c r="AU79" s="164">
        <v>2016</v>
      </c>
      <c r="AV79" s="164">
        <v>2016</v>
      </c>
      <c r="AW79" s="164">
        <v>2015</v>
      </c>
      <c r="AX79" s="164">
        <v>2016</v>
      </c>
      <c r="AY79" s="164">
        <v>2014</v>
      </c>
      <c r="AZ79" s="176">
        <v>2015</v>
      </c>
      <c r="BA79" s="176">
        <v>2015</v>
      </c>
      <c r="BB79" s="164">
        <v>2017</v>
      </c>
      <c r="BC79" s="164">
        <v>2017</v>
      </c>
      <c r="BD79" s="164">
        <v>2015</v>
      </c>
      <c r="BE79" s="164">
        <v>2014</v>
      </c>
      <c r="BF79" s="108"/>
    </row>
    <row r="80" spans="1:58" x14ac:dyDescent="0.25">
      <c r="A80" s="133" t="s">
        <v>845</v>
      </c>
      <c r="B80" s="111" t="s">
        <v>145</v>
      </c>
      <c r="C80" s="162">
        <v>2015</v>
      </c>
      <c r="D80" s="162">
        <v>2015</v>
      </c>
      <c r="E80" s="162">
        <v>2015</v>
      </c>
      <c r="F80" s="162">
        <v>2015</v>
      </c>
      <c r="G80" s="162">
        <v>2015</v>
      </c>
      <c r="H80" s="162">
        <v>2015</v>
      </c>
      <c r="I80" s="162">
        <v>2015</v>
      </c>
      <c r="J80" s="162">
        <v>2016</v>
      </c>
      <c r="K80" s="162">
        <v>2016</v>
      </c>
      <c r="L80" s="162">
        <v>2016</v>
      </c>
      <c r="M80" s="164">
        <v>2018</v>
      </c>
      <c r="N80" s="164">
        <v>2018</v>
      </c>
      <c r="O80" s="164">
        <v>2017</v>
      </c>
      <c r="P80" s="164">
        <v>2017</v>
      </c>
      <c r="Q80" s="164">
        <v>2015</v>
      </c>
      <c r="R80" s="164" t="s">
        <v>950</v>
      </c>
      <c r="S80" s="164">
        <v>2018</v>
      </c>
      <c r="T80" s="164">
        <v>2015</v>
      </c>
      <c r="U80" s="164">
        <v>2016</v>
      </c>
      <c r="V80" s="164" t="s">
        <v>950</v>
      </c>
      <c r="W80" s="164">
        <v>2016</v>
      </c>
      <c r="X80" s="164" t="s">
        <v>950</v>
      </c>
      <c r="Y80" s="164">
        <v>2010</v>
      </c>
      <c r="Z80" s="164">
        <v>2016</v>
      </c>
      <c r="AA80" s="164">
        <v>2016</v>
      </c>
      <c r="AB80" s="164">
        <v>2016</v>
      </c>
      <c r="AC80" s="164">
        <v>2015</v>
      </c>
      <c r="AD80" s="164">
        <v>2015</v>
      </c>
      <c r="AE80" s="164">
        <v>2012</v>
      </c>
      <c r="AF80" s="164">
        <v>2015</v>
      </c>
      <c r="AG80" s="163">
        <v>2013</v>
      </c>
      <c r="AH80" s="164">
        <v>2016</v>
      </c>
      <c r="AI80" s="164">
        <v>2017</v>
      </c>
      <c r="AJ80" s="164">
        <v>2018</v>
      </c>
      <c r="AK80" s="166" t="s">
        <v>950</v>
      </c>
      <c r="AL80" s="166" t="s">
        <v>1137</v>
      </c>
      <c r="AM80" s="164">
        <v>2017</v>
      </c>
      <c r="AN80" s="164">
        <v>2014</v>
      </c>
      <c r="AO80" s="164">
        <v>2014</v>
      </c>
      <c r="AP80" s="164">
        <v>2014</v>
      </c>
      <c r="AQ80" s="164">
        <v>2014</v>
      </c>
      <c r="AR80" s="164">
        <v>2011</v>
      </c>
      <c r="AS80" s="164">
        <v>2016</v>
      </c>
      <c r="AT80" s="164">
        <v>2017</v>
      </c>
      <c r="AU80" s="164">
        <v>2016</v>
      </c>
      <c r="AV80" s="164">
        <v>2015</v>
      </c>
      <c r="AW80" s="164">
        <v>2015</v>
      </c>
      <c r="AX80" s="164">
        <v>2016</v>
      </c>
      <c r="AY80" s="164">
        <v>2014</v>
      </c>
      <c r="AZ80" s="176">
        <v>2015</v>
      </c>
      <c r="BA80" s="176">
        <v>2015</v>
      </c>
      <c r="BB80" s="164">
        <v>2017</v>
      </c>
      <c r="BC80" s="164">
        <v>2017</v>
      </c>
      <c r="BD80" s="164">
        <v>2015</v>
      </c>
      <c r="BE80" s="164">
        <v>2014</v>
      </c>
      <c r="BF80" s="108"/>
    </row>
    <row r="81" spans="1:58" x14ac:dyDescent="0.25">
      <c r="A81" s="133" t="s">
        <v>147</v>
      </c>
      <c r="B81" s="111" t="s">
        <v>146</v>
      </c>
      <c r="C81" s="162">
        <v>2015</v>
      </c>
      <c r="D81" s="162">
        <v>2015</v>
      </c>
      <c r="E81" s="162">
        <v>2015</v>
      </c>
      <c r="F81" s="162">
        <v>2015</v>
      </c>
      <c r="G81" s="162">
        <v>2015</v>
      </c>
      <c r="H81" s="162">
        <v>2015</v>
      </c>
      <c r="I81" s="162">
        <v>2015</v>
      </c>
      <c r="J81" s="162">
        <v>2016</v>
      </c>
      <c r="K81" s="162">
        <v>2016</v>
      </c>
      <c r="L81" s="162">
        <v>2016</v>
      </c>
      <c r="M81" s="164">
        <v>2018</v>
      </c>
      <c r="N81" s="164">
        <v>2018</v>
      </c>
      <c r="O81" s="164">
        <v>2017</v>
      </c>
      <c r="P81" s="164">
        <v>2017</v>
      </c>
      <c r="Q81" s="164">
        <v>2015</v>
      </c>
      <c r="R81" s="164" t="s">
        <v>962</v>
      </c>
      <c r="S81" s="164">
        <v>2018</v>
      </c>
      <c r="T81" s="164">
        <v>2015</v>
      </c>
      <c r="U81" s="164">
        <v>2016</v>
      </c>
      <c r="V81" s="164">
        <v>2016</v>
      </c>
      <c r="W81" s="164">
        <v>2016</v>
      </c>
      <c r="X81" s="164">
        <v>2011</v>
      </c>
      <c r="Y81" s="164">
        <v>2010</v>
      </c>
      <c r="Z81" s="164">
        <v>2016</v>
      </c>
      <c r="AA81" s="164">
        <v>2016</v>
      </c>
      <c r="AB81" s="164" t="s">
        <v>950</v>
      </c>
      <c r="AC81" s="164">
        <v>2015</v>
      </c>
      <c r="AD81" s="164">
        <v>2015</v>
      </c>
      <c r="AE81" s="164" t="s">
        <v>950</v>
      </c>
      <c r="AF81" s="164">
        <v>2015</v>
      </c>
      <c r="AG81" s="163">
        <v>2012</v>
      </c>
      <c r="AH81" s="164">
        <v>2016</v>
      </c>
      <c r="AI81" s="164">
        <v>2017</v>
      </c>
      <c r="AJ81" s="164">
        <v>2018</v>
      </c>
      <c r="AK81" s="166" t="s">
        <v>1138</v>
      </c>
      <c r="AL81" s="166">
        <v>43312</v>
      </c>
      <c r="AM81" s="164">
        <v>2017</v>
      </c>
      <c r="AN81" s="164">
        <v>2014</v>
      </c>
      <c r="AO81" s="164">
        <v>2014</v>
      </c>
      <c r="AP81" s="164">
        <v>2014</v>
      </c>
      <c r="AQ81" s="164">
        <v>2014</v>
      </c>
      <c r="AR81" s="164">
        <v>2015</v>
      </c>
      <c r="AS81" s="164">
        <v>2016</v>
      </c>
      <c r="AT81" s="164">
        <v>2017</v>
      </c>
      <c r="AU81" s="164">
        <v>2016</v>
      </c>
      <c r="AV81" s="164">
        <v>2015</v>
      </c>
      <c r="AW81" s="164">
        <v>2015</v>
      </c>
      <c r="AX81" s="164">
        <v>2016</v>
      </c>
      <c r="AY81" s="164">
        <v>2014</v>
      </c>
      <c r="AZ81" s="176">
        <v>2015</v>
      </c>
      <c r="BA81" s="176">
        <v>2015</v>
      </c>
      <c r="BB81" s="164">
        <v>2017</v>
      </c>
      <c r="BC81" s="164">
        <v>2017</v>
      </c>
      <c r="BD81" s="164">
        <v>2015</v>
      </c>
      <c r="BE81" s="164">
        <v>2014</v>
      </c>
      <c r="BF81" s="108"/>
    </row>
    <row r="82" spans="1:58" x14ac:dyDescent="0.25">
      <c r="A82" s="133" t="s">
        <v>149</v>
      </c>
      <c r="B82" s="111" t="s">
        <v>148</v>
      </c>
      <c r="C82" s="162">
        <v>2015</v>
      </c>
      <c r="D82" s="162">
        <v>2015</v>
      </c>
      <c r="E82" s="162">
        <v>2015</v>
      </c>
      <c r="F82" s="162">
        <v>2015</v>
      </c>
      <c r="G82" s="162">
        <v>2015</v>
      </c>
      <c r="H82" s="162">
        <v>2015</v>
      </c>
      <c r="I82" s="162">
        <v>2015</v>
      </c>
      <c r="J82" s="162">
        <v>2016</v>
      </c>
      <c r="K82" s="162">
        <v>2016</v>
      </c>
      <c r="L82" s="162">
        <v>2016</v>
      </c>
      <c r="M82" s="164">
        <v>2018</v>
      </c>
      <c r="N82" s="164">
        <v>2018</v>
      </c>
      <c r="O82" s="164">
        <v>2017</v>
      </c>
      <c r="P82" s="164">
        <v>2017</v>
      </c>
      <c r="Q82" s="164">
        <v>2015</v>
      </c>
      <c r="R82" s="164" t="s">
        <v>950</v>
      </c>
      <c r="S82" s="164">
        <v>2018</v>
      </c>
      <c r="T82" s="164">
        <v>2015</v>
      </c>
      <c r="U82" s="164">
        <v>2016</v>
      </c>
      <c r="V82" s="164" t="s">
        <v>950</v>
      </c>
      <c r="W82" s="164">
        <v>2016</v>
      </c>
      <c r="X82" s="164" t="s">
        <v>950</v>
      </c>
      <c r="Y82" s="164">
        <v>2016</v>
      </c>
      <c r="Z82" s="164">
        <v>2016</v>
      </c>
      <c r="AA82" s="164">
        <v>2016</v>
      </c>
      <c r="AB82" s="164">
        <v>2016</v>
      </c>
      <c r="AC82" s="164">
        <v>2015</v>
      </c>
      <c r="AD82" s="164">
        <v>2015</v>
      </c>
      <c r="AE82" s="164" t="s">
        <v>950</v>
      </c>
      <c r="AF82" s="164">
        <v>2015</v>
      </c>
      <c r="AG82" s="163">
        <v>2012</v>
      </c>
      <c r="AH82" s="164">
        <v>2016</v>
      </c>
      <c r="AI82" s="164">
        <v>2017</v>
      </c>
      <c r="AJ82" s="164">
        <v>2018</v>
      </c>
      <c r="AK82" s="166" t="s">
        <v>950</v>
      </c>
      <c r="AL82" s="166" t="s">
        <v>1137</v>
      </c>
      <c r="AM82" s="164">
        <v>2017</v>
      </c>
      <c r="AN82" s="164">
        <v>2014</v>
      </c>
      <c r="AO82" s="164">
        <v>2014</v>
      </c>
      <c r="AP82" s="164">
        <v>2014</v>
      </c>
      <c r="AQ82" s="164">
        <v>2014</v>
      </c>
      <c r="AR82" s="164" t="s">
        <v>950</v>
      </c>
      <c r="AS82" s="164">
        <v>2016</v>
      </c>
      <c r="AT82" s="164">
        <v>2017</v>
      </c>
      <c r="AU82" s="164">
        <v>2016</v>
      </c>
      <c r="AV82" s="164" t="s">
        <v>950</v>
      </c>
      <c r="AW82" s="164">
        <v>2015</v>
      </c>
      <c r="AX82" s="164">
        <v>2016</v>
      </c>
      <c r="AY82" s="164">
        <v>2014</v>
      </c>
      <c r="AZ82" s="176">
        <v>2015</v>
      </c>
      <c r="BA82" s="176">
        <v>2015</v>
      </c>
      <c r="BB82" s="164">
        <v>2017</v>
      </c>
      <c r="BC82" s="164">
        <v>2017</v>
      </c>
      <c r="BD82" s="164">
        <v>2015</v>
      </c>
      <c r="BE82" s="164">
        <v>2014</v>
      </c>
      <c r="BF82" s="108"/>
    </row>
    <row r="83" spans="1:58" x14ac:dyDescent="0.25">
      <c r="A83" s="133" t="s">
        <v>151</v>
      </c>
      <c r="B83" s="111" t="s">
        <v>150</v>
      </c>
      <c r="C83" s="162">
        <v>2015</v>
      </c>
      <c r="D83" s="162">
        <v>2015</v>
      </c>
      <c r="E83" s="162">
        <v>2015</v>
      </c>
      <c r="F83" s="162">
        <v>2015</v>
      </c>
      <c r="G83" s="162">
        <v>2015</v>
      </c>
      <c r="H83" s="162">
        <v>2015</v>
      </c>
      <c r="I83" s="162">
        <v>2015</v>
      </c>
      <c r="J83" s="162">
        <v>2016</v>
      </c>
      <c r="K83" s="162">
        <v>2016</v>
      </c>
      <c r="L83" s="162">
        <v>2016</v>
      </c>
      <c r="M83" s="164">
        <v>2018</v>
      </c>
      <c r="N83" s="164">
        <v>2018</v>
      </c>
      <c r="O83" s="164">
        <v>2017</v>
      </c>
      <c r="P83" s="164">
        <v>2017</v>
      </c>
      <c r="Q83" s="164">
        <v>2015</v>
      </c>
      <c r="R83" s="164" t="s">
        <v>950</v>
      </c>
      <c r="S83" s="164">
        <v>2018</v>
      </c>
      <c r="T83" s="164">
        <v>2015</v>
      </c>
      <c r="U83" s="164">
        <v>2016</v>
      </c>
      <c r="V83" s="164" t="s">
        <v>950</v>
      </c>
      <c r="W83" s="164">
        <v>2016</v>
      </c>
      <c r="X83" s="164" t="s">
        <v>950</v>
      </c>
      <c r="Y83" s="164">
        <v>2012</v>
      </c>
      <c r="Z83" s="164">
        <v>2016</v>
      </c>
      <c r="AA83" s="164">
        <v>2016</v>
      </c>
      <c r="AB83" s="164" t="s">
        <v>950</v>
      </c>
      <c r="AC83" s="164">
        <v>2015</v>
      </c>
      <c r="AD83" s="164">
        <v>2015</v>
      </c>
      <c r="AE83" s="164" t="s">
        <v>950</v>
      </c>
      <c r="AF83" s="164">
        <v>2015</v>
      </c>
      <c r="AG83" s="163">
        <v>2010</v>
      </c>
      <c r="AH83" s="164">
        <v>2016</v>
      </c>
      <c r="AI83" s="164">
        <v>2017</v>
      </c>
      <c r="AJ83" s="164">
        <v>2018</v>
      </c>
      <c r="AK83" s="166" t="s">
        <v>950</v>
      </c>
      <c r="AL83" s="166" t="s">
        <v>1137</v>
      </c>
      <c r="AM83" s="164">
        <v>2017</v>
      </c>
      <c r="AN83" s="164">
        <v>2014</v>
      </c>
      <c r="AO83" s="164">
        <v>2014</v>
      </c>
      <c r="AP83" s="164">
        <v>2014</v>
      </c>
      <c r="AQ83" s="164">
        <v>2014</v>
      </c>
      <c r="AR83" s="164" t="s">
        <v>950</v>
      </c>
      <c r="AS83" s="164">
        <v>2016</v>
      </c>
      <c r="AT83" s="164">
        <v>2017</v>
      </c>
      <c r="AU83" s="164">
        <v>2016</v>
      </c>
      <c r="AV83" s="164" t="s">
        <v>950</v>
      </c>
      <c r="AW83" s="164">
        <v>2015</v>
      </c>
      <c r="AX83" s="164">
        <v>2016</v>
      </c>
      <c r="AY83" s="164">
        <v>2014</v>
      </c>
      <c r="AZ83" s="176">
        <v>2015</v>
      </c>
      <c r="BA83" s="176">
        <v>2015</v>
      </c>
      <c r="BB83" s="164">
        <v>2017</v>
      </c>
      <c r="BC83" s="164">
        <v>2017</v>
      </c>
      <c r="BD83" s="164">
        <v>2015</v>
      </c>
      <c r="BE83" s="164">
        <v>2014</v>
      </c>
      <c r="BF83" s="108"/>
    </row>
    <row r="84" spans="1:58" x14ac:dyDescent="0.25">
      <c r="A84" s="133" t="s">
        <v>153</v>
      </c>
      <c r="B84" s="111" t="s">
        <v>152</v>
      </c>
      <c r="C84" s="162">
        <v>2015</v>
      </c>
      <c r="D84" s="162">
        <v>2015</v>
      </c>
      <c r="E84" s="162">
        <v>2015</v>
      </c>
      <c r="F84" s="162">
        <v>2015</v>
      </c>
      <c r="G84" s="162">
        <v>2015</v>
      </c>
      <c r="H84" s="162">
        <v>2015</v>
      </c>
      <c r="I84" s="162">
        <v>2015</v>
      </c>
      <c r="J84" s="162">
        <v>2016</v>
      </c>
      <c r="K84" s="162">
        <v>2016</v>
      </c>
      <c r="L84" s="162">
        <v>2016</v>
      </c>
      <c r="M84" s="164">
        <v>2018</v>
      </c>
      <c r="N84" s="164">
        <v>2018</v>
      </c>
      <c r="O84" s="164">
        <v>2017</v>
      </c>
      <c r="P84" s="164">
        <v>2017</v>
      </c>
      <c r="Q84" s="164">
        <v>2015</v>
      </c>
      <c r="R84" s="164" t="s">
        <v>950</v>
      </c>
      <c r="S84" s="164">
        <v>2018</v>
      </c>
      <c r="T84" s="164">
        <v>2015</v>
      </c>
      <c r="U84" s="164">
        <v>2016</v>
      </c>
      <c r="V84" s="164" t="s">
        <v>950</v>
      </c>
      <c r="W84" s="164">
        <v>2016</v>
      </c>
      <c r="X84" s="164" t="s">
        <v>950</v>
      </c>
      <c r="Y84" s="164">
        <v>2016</v>
      </c>
      <c r="Z84" s="164">
        <v>2016</v>
      </c>
      <c r="AA84" s="164">
        <v>2016</v>
      </c>
      <c r="AB84" s="164">
        <v>2016</v>
      </c>
      <c r="AC84" s="164">
        <v>2015</v>
      </c>
      <c r="AD84" s="164">
        <v>2015</v>
      </c>
      <c r="AE84" s="164" t="s">
        <v>950</v>
      </c>
      <c r="AF84" s="164">
        <v>2015</v>
      </c>
      <c r="AG84" s="163">
        <v>2012</v>
      </c>
      <c r="AH84" s="164">
        <v>2016</v>
      </c>
      <c r="AI84" s="164">
        <v>2017</v>
      </c>
      <c r="AJ84" s="164">
        <v>2018</v>
      </c>
      <c r="AK84" s="166" t="s">
        <v>950</v>
      </c>
      <c r="AL84" s="166" t="s">
        <v>1137</v>
      </c>
      <c r="AM84" s="164">
        <v>2017</v>
      </c>
      <c r="AN84" s="164">
        <v>2014</v>
      </c>
      <c r="AO84" s="164">
        <v>2014</v>
      </c>
      <c r="AP84" s="164">
        <v>2014</v>
      </c>
      <c r="AQ84" s="164">
        <v>2014</v>
      </c>
      <c r="AR84" s="164">
        <v>2015</v>
      </c>
      <c r="AS84" s="164">
        <v>2016</v>
      </c>
      <c r="AT84" s="164">
        <v>2017</v>
      </c>
      <c r="AU84" s="164">
        <v>2016</v>
      </c>
      <c r="AV84" s="164">
        <v>2015</v>
      </c>
      <c r="AW84" s="164">
        <v>2015</v>
      </c>
      <c r="AX84" s="164">
        <v>2016</v>
      </c>
      <c r="AY84" s="164">
        <v>2014</v>
      </c>
      <c r="AZ84" s="176">
        <v>2015</v>
      </c>
      <c r="BA84" s="176">
        <v>2015</v>
      </c>
      <c r="BB84" s="164">
        <v>2017</v>
      </c>
      <c r="BC84" s="164">
        <v>2017</v>
      </c>
      <c r="BD84" s="164">
        <v>2015</v>
      </c>
      <c r="BE84" s="164">
        <v>2014</v>
      </c>
      <c r="BF84" s="108"/>
    </row>
    <row r="85" spans="1:58" x14ac:dyDescent="0.25">
      <c r="A85" s="133" t="s">
        <v>155</v>
      </c>
      <c r="B85" s="111" t="s">
        <v>154</v>
      </c>
      <c r="C85" s="162">
        <v>2015</v>
      </c>
      <c r="D85" s="162">
        <v>2015</v>
      </c>
      <c r="E85" s="162">
        <v>2015</v>
      </c>
      <c r="F85" s="162">
        <v>2015</v>
      </c>
      <c r="G85" s="162">
        <v>2015</v>
      </c>
      <c r="H85" s="162">
        <v>2015</v>
      </c>
      <c r="I85" s="162">
        <v>2015</v>
      </c>
      <c r="J85" s="162">
        <v>2016</v>
      </c>
      <c r="K85" s="162">
        <v>2016</v>
      </c>
      <c r="L85" s="162">
        <v>2016</v>
      </c>
      <c r="M85" s="164">
        <v>2018</v>
      </c>
      <c r="N85" s="164">
        <v>2018</v>
      </c>
      <c r="O85" s="164">
        <v>2017</v>
      </c>
      <c r="P85" s="164">
        <v>2017</v>
      </c>
      <c r="Q85" s="164">
        <v>2015</v>
      </c>
      <c r="R85" s="164" t="s">
        <v>976</v>
      </c>
      <c r="S85" s="164">
        <v>2018</v>
      </c>
      <c r="T85" s="164">
        <v>2015</v>
      </c>
      <c r="U85" s="164">
        <v>2016</v>
      </c>
      <c r="V85" s="164">
        <v>2016</v>
      </c>
      <c r="W85" s="164">
        <v>2016</v>
      </c>
      <c r="X85" s="164">
        <v>2012</v>
      </c>
      <c r="Y85" s="164">
        <v>2016</v>
      </c>
      <c r="Z85" s="164">
        <v>2016</v>
      </c>
      <c r="AA85" s="164">
        <v>2016</v>
      </c>
      <c r="AB85" s="164">
        <v>2016</v>
      </c>
      <c r="AC85" s="164">
        <v>2015</v>
      </c>
      <c r="AD85" s="164">
        <v>2015</v>
      </c>
      <c r="AE85" s="164" t="s">
        <v>950</v>
      </c>
      <c r="AF85" s="164">
        <v>2015</v>
      </c>
      <c r="AG85" s="163">
        <v>2004</v>
      </c>
      <c r="AH85" s="164">
        <v>2016</v>
      </c>
      <c r="AI85" s="164">
        <v>2017</v>
      </c>
      <c r="AJ85" s="164">
        <v>2018</v>
      </c>
      <c r="AK85" s="166" t="s">
        <v>950</v>
      </c>
      <c r="AL85" s="166" t="s">
        <v>1137</v>
      </c>
      <c r="AM85" s="164">
        <v>2017</v>
      </c>
      <c r="AN85" s="164">
        <v>2014</v>
      </c>
      <c r="AO85" s="164">
        <v>2014</v>
      </c>
      <c r="AP85" s="164">
        <v>2014</v>
      </c>
      <c r="AQ85" s="164">
        <v>2014</v>
      </c>
      <c r="AR85" s="164">
        <v>2011</v>
      </c>
      <c r="AS85" s="164">
        <v>2016</v>
      </c>
      <c r="AT85" s="164">
        <v>2017</v>
      </c>
      <c r="AU85" s="164">
        <v>2016</v>
      </c>
      <c r="AV85" s="164">
        <v>2015</v>
      </c>
      <c r="AW85" s="164">
        <v>2015</v>
      </c>
      <c r="AX85" s="164">
        <v>2016</v>
      </c>
      <c r="AY85" s="164">
        <v>2014</v>
      </c>
      <c r="AZ85" s="176">
        <v>2015</v>
      </c>
      <c r="BA85" s="176">
        <v>2015</v>
      </c>
      <c r="BB85" s="164">
        <v>2017</v>
      </c>
      <c r="BC85" s="164">
        <v>2017</v>
      </c>
      <c r="BD85" s="164">
        <v>2015</v>
      </c>
      <c r="BE85" s="164">
        <v>2014</v>
      </c>
      <c r="BF85" s="108"/>
    </row>
    <row r="86" spans="1:58" x14ac:dyDescent="0.25">
      <c r="A86" s="133" t="s">
        <v>157</v>
      </c>
      <c r="B86" s="111" t="s">
        <v>156</v>
      </c>
      <c r="C86" s="162">
        <v>2015</v>
      </c>
      <c r="D86" s="162">
        <v>2015</v>
      </c>
      <c r="E86" s="162">
        <v>2015</v>
      </c>
      <c r="F86" s="162">
        <v>2015</v>
      </c>
      <c r="G86" s="162">
        <v>2015</v>
      </c>
      <c r="H86" s="162">
        <v>2015</v>
      </c>
      <c r="I86" s="162">
        <v>2015</v>
      </c>
      <c r="J86" s="162">
        <v>2016</v>
      </c>
      <c r="K86" s="162">
        <v>2016</v>
      </c>
      <c r="L86" s="162">
        <v>2016</v>
      </c>
      <c r="M86" s="164">
        <v>2018</v>
      </c>
      <c r="N86" s="164">
        <v>2018</v>
      </c>
      <c r="O86" s="164">
        <v>2017</v>
      </c>
      <c r="P86" s="164">
        <v>2017</v>
      </c>
      <c r="Q86" s="164">
        <v>2015</v>
      </c>
      <c r="R86" s="164" t="s">
        <v>950</v>
      </c>
      <c r="S86" s="164">
        <v>2018</v>
      </c>
      <c r="T86" s="164">
        <v>2015</v>
      </c>
      <c r="U86" s="164">
        <v>2016</v>
      </c>
      <c r="V86" s="164" t="s">
        <v>950</v>
      </c>
      <c r="W86" s="164">
        <v>2016</v>
      </c>
      <c r="X86" s="164">
        <v>2010</v>
      </c>
      <c r="Y86" s="164">
        <v>2010</v>
      </c>
      <c r="Z86" s="164">
        <v>2016</v>
      </c>
      <c r="AA86" s="164">
        <v>2016</v>
      </c>
      <c r="AB86" s="164">
        <v>2011</v>
      </c>
      <c r="AC86" s="164">
        <v>2015</v>
      </c>
      <c r="AD86" s="164">
        <v>2015</v>
      </c>
      <c r="AE86" s="164" t="s">
        <v>950</v>
      </c>
      <c r="AF86" s="164">
        <v>2015</v>
      </c>
      <c r="AG86" s="163">
        <v>2008</v>
      </c>
      <c r="AH86" s="164">
        <v>2016</v>
      </c>
      <c r="AI86" s="164">
        <v>2017</v>
      </c>
      <c r="AJ86" s="164">
        <v>2018</v>
      </c>
      <c r="AK86" s="166" t="s">
        <v>950</v>
      </c>
      <c r="AL86" s="166" t="s">
        <v>1137</v>
      </c>
      <c r="AM86" s="164">
        <v>2017</v>
      </c>
      <c r="AN86" s="164">
        <v>2014</v>
      </c>
      <c r="AO86" s="164">
        <v>2014</v>
      </c>
      <c r="AP86" s="164">
        <v>2014</v>
      </c>
      <c r="AQ86" s="164">
        <v>2014</v>
      </c>
      <c r="AR86" s="164">
        <v>2011</v>
      </c>
      <c r="AS86" s="164">
        <v>2016</v>
      </c>
      <c r="AT86" s="164">
        <v>2017</v>
      </c>
      <c r="AU86" s="164">
        <v>2016</v>
      </c>
      <c r="AV86" s="164" t="s">
        <v>950</v>
      </c>
      <c r="AW86" s="164">
        <v>2015</v>
      </c>
      <c r="AX86" s="164">
        <v>2016</v>
      </c>
      <c r="AY86" s="164">
        <v>2014</v>
      </c>
      <c r="AZ86" s="176">
        <v>2015</v>
      </c>
      <c r="BA86" s="176">
        <v>2015</v>
      </c>
      <c r="BB86" s="164">
        <v>2017</v>
      </c>
      <c r="BC86" s="164">
        <v>2017</v>
      </c>
      <c r="BD86" s="164">
        <v>2015</v>
      </c>
      <c r="BE86" s="164">
        <v>2014</v>
      </c>
      <c r="BF86" s="108"/>
    </row>
    <row r="87" spans="1:58" x14ac:dyDescent="0.25">
      <c r="A87" s="133" t="s">
        <v>159</v>
      </c>
      <c r="B87" s="111" t="s">
        <v>158</v>
      </c>
      <c r="C87" s="162">
        <v>2015</v>
      </c>
      <c r="D87" s="162">
        <v>2015</v>
      </c>
      <c r="E87" s="162">
        <v>2015</v>
      </c>
      <c r="F87" s="162">
        <v>2015</v>
      </c>
      <c r="G87" s="162">
        <v>2015</v>
      </c>
      <c r="H87" s="162">
        <v>2015</v>
      </c>
      <c r="I87" s="162">
        <v>2015</v>
      </c>
      <c r="J87" s="162">
        <v>2016</v>
      </c>
      <c r="K87" s="162">
        <v>2016</v>
      </c>
      <c r="L87" s="162">
        <v>2016</v>
      </c>
      <c r="M87" s="164">
        <v>2018</v>
      </c>
      <c r="N87" s="164">
        <v>2018</v>
      </c>
      <c r="O87" s="164">
        <v>2017</v>
      </c>
      <c r="P87" s="164">
        <v>2017</v>
      </c>
      <c r="Q87" s="164">
        <v>2015</v>
      </c>
      <c r="R87" s="164" t="s">
        <v>973</v>
      </c>
      <c r="S87" s="164">
        <v>2018</v>
      </c>
      <c r="T87" s="164">
        <v>2015</v>
      </c>
      <c r="U87" s="164">
        <v>2016</v>
      </c>
      <c r="V87" s="164">
        <v>2016</v>
      </c>
      <c r="W87" s="164">
        <v>2016</v>
      </c>
      <c r="X87" s="164">
        <v>2012</v>
      </c>
      <c r="Y87" s="164">
        <v>2010</v>
      </c>
      <c r="Z87" s="164">
        <v>2016</v>
      </c>
      <c r="AA87" s="164">
        <v>2016</v>
      </c>
      <c r="AB87" s="164">
        <v>2016</v>
      </c>
      <c r="AC87" s="164">
        <v>2015</v>
      </c>
      <c r="AD87" s="164">
        <v>2015</v>
      </c>
      <c r="AE87" s="164" t="s">
        <v>950</v>
      </c>
      <c r="AF87" s="164">
        <v>2015</v>
      </c>
      <c r="AG87" s="163">
        <v>2010</v>
      </c>
      <c r="AH87" s="164">
        <v>2016</v>
      </c>
      <c r="AI87" s="164">
        <v>2017</v>
      </c>
      <c r="AJ87" s="164">
        <v>2018</v>
      </c>
      <c r="AK87" s="166" t="s">
        <v>950</v>
      </c>
      <c r="AL87" s="166">
        <v>43310</v>
      </c>
      <c r="AM87" s="164">
        <v>2017</v>
      </c>
      <c r="AN87" s="164">
        <v>2014</v>
      </c>
      <c r="AO87" s="164">
        <v>2014</v>
      </c>
      <c r="AP87" s="164">
        <v>2014</v>
      </c>
      <c r="AQ87" s="164">
        <v>2014</v>
      </c>
      <c r="AR87" s="164">
        <v>2011</v>
      </c>
      <c r="AS87" s="164">
        <v>2016</v>
      </c>
      <c r="AT87" s="164">
        <v>2017</v>
      </c>
      <c r="AU87" s="164">
        <v>2016</v>
      </c>
      <c r="AV87" s="164">
        <v>2015</v>
      </c>
      <c r="AW87" s="164">
        <v>2015</v>
      </c>
      <c r="AX87" s="164">
        <v>2016</v>
      </c>
      <c r="AY87" s="164">
        <v>2014</v>
      </c>
      <c r="AZ87" s="176">
        <v>2015</v>
      </c>
      <c r="BA87" s="176">
        <v>2015</v>
      </c>
      <c r="BB87" s="164">
        <v>2017</v>
      </c>
      <c r="BC87" s="164">
        <v>2017</v>
      </c>
      <c r="BD87" s="164">
        <v>2015</v>
      </c>
      <c r="BE87" s="164">
        <v>2014</v>
      </c>
      <c r="BF87" s="108"/>
    </row>
    <row r="88" spans="1:58" x14ac:dyDescent="0.25">
      <c r="A88" s="133" t="s">
        <v>161</v>
      </c>
      <c r="B88" s="111" t="s">
        <v>160</v>
      </c>
      <c r="C88" s="162">
        <v>2015</v>
      </c>
      <c r="D88" s="162">
        <v>2015</v>
      </c>
      <c r="E88" s="162">
        <v>2015</v>
      </c>
      <c r="F88" s="162">
        <v>2015</v>
      </c>
      <c r="G88" s="162">
        <v>2015</v>
      </c>
      <c r="H88" s="162">
        <v>2015</v>
      </c>
      <c r="I88" s="162">
        <v>2015</v>
      </c>
      <c r="J88" s="162">
        <v>2016</v>
      </c>
      <c r="K88" s="162">
        <v>2016</v>
      </c>
      <c r="L88" s="162">
        <v>2016</v>
      </c>
      <c r="M88" s="164">
        <v>2018</v>
      </c>
      <c r="N88" s="164">
        <v>2018</v>
      </c>
      <c r="O88" s="164">
        <v>2017</v>
      </c>
      <c r="P88" s="164">
        <v>2017</v>
      </c>
      <c r="Q88" s="164">
        <v>2015</v>
      </c>
      <c r="R88" s="164" t="s">
        <v>954</v>
      </c>
      <c r="S88" s="164">
        <v>2018</v>
      </c>
      <c r="T88" s="164">
        <v>2015</v>
      </c>
      <c r="U88" s="164">
        <v>2016</v>
      </c>
      <c r="V88" s="164">
        <v>2016</v>
      </c>
      <c r="W88" s="164">
        <v>2016</v>
      </c>
      <c r="X88" s="164">
        <v>2010</v>
      </c>
      <c r="Y88" s="164">
        <v>2013</v>
      </c>
      <c r="Z88" s="164">
        <v>2016</v>
      </c>
      <c r="AA88" s="164">
        <v>2016</v>
      </c>
      <c r="AB88" s="164">
        <v>2016</v>
      </c>
      <c r="AC88" s="164">
        <v>2015</v>
      </c>
      <c r="AD88" s="164">
        <v>2015</v>
      </c>
      <c r="AE88" s="164" t="s">
        <v>950</v>
      </c>
      <c r="AF88" s="164">
        <v>2015</v>
      </c>
      <c r="AG88" s="163">
        <v>2013</v>
      </c>
      <c r="AH88" s="164">
        <v>2016</v>
      </c>
      <c r="AI88" s="164">
        <v>2017</v>
      </c>
      <c r="AJ88" s="164">
        <v>2018</v>
      </c>
      <c r="AK88" s="166" t="s">
        <v>950</v>
      </c>
      <c r="AL88" s="166" t="s">
        <v>1137</v>
      </c>
      <c r="AM88" s="164">
        <v>2017</v>
      </c>
      <c r="AN88" s="164">
        <v>2014</v>
      </c>
      <c r="AO88" s="164">
        <v>2014</v>
      </c>
      <c r="AP88" s="164" t="s">
        <v>950</v>
      </c>
      <c r="AQ88" s="164" t="s">
        <v>950</v>
      </c>
      <c r="AR88" s="164">
        <v>2011</v>
      </c>
      <c r="AS88" s="164">
        <v>2016</v>
      </c>
      <c r="AT88" s="164">
        <v>2017</v>
      </c>
      <c r="AU88" s="164">
        <v>2016</v>
      </c>
      <c r="AV88" s="164">
        <v>2015</v>
      </c>
      <c r="AW88" s="164">
        <v>2015</v>
      </c>
      <c r="AX88" s="164">
        <v>2016</v>
      </c>
      <c r="AY88" s="164">
        <v>2014</v>
      </c>
      <c r="AZ88" s="176">
        <v>2015</v>
      </c>
      <c r="BA88" s="176">
        <v>2015</v>
      </c>
      <c r="BB88" s="164">
        <v>2017</v>
      </c>
      <c r="BC88" s="164">
        <v>2017</v>
      </c>
      <c r="BD88" s="164">
        <v>2015</v>
      </c>
      <c r="BE88" s="164">
        <v>2014</v>
      </c>
      <c r="BF88" s="108"/>
    </row>
    <row r="89" spans="1:58" x14ac:dyDescent="0.25">
      <c r="A89" s="133" t="s">
        <v>163</v>
      </c>
      <c r="B89" s="111" t="s">
        <v>162</v>
      </c>
      <c r="C89" s="162">
        <v>2015</v>
      </c>
      <c r="D89" s="162">
        <v>2015</v>
      </c>
      <c r="E89" s="162">
        <v>2015</v>
      </c>
      <c r="F89" s="162">
        <v>2015</v>
      </c>
      <c r="G89" s="162">
        <v>2015</v>
      </c>
      <c r="H89" s="162">
        <v>2015</v>
      </c>
      <c r="I89" s="162">
        <v>2015</v>
      </c>
      <c r="J89" s="162">
        <v>2016</v>
      </c>
      <c r="K89" s="162">
        <v>2016</v>
      </c>
      <c r="L89" s="162">
        <v>2016</v>
      </c>
      <c r="M89" s="164">
        <v>2018</v>
      </c>
      <c r="N89" s="164">
        <v>2018</v>
      </c>
      <c r="O89" s="164">
        <v>2017</v>
      </c>
      <c r="P89" s="164">
        <v>2017</v>
      </c>
      <c r="Q89" s="164">
        <v>2015</v>
      </c>
      <c r="R89" s="164" t="s">
        <v>972</v>
      </c>
      <c r="S89" s="164">
        <v>2018</v>
      </c>
      <c r="T89" s="164">
        <v>2015</v>
      </c>
      <c r="U89" s="164">
        <v>2016</v>
      </c>
      <c r="V89" s="164">
        <v>2016</v>
      </c>
      <c r="W89" s="164">
        <v>2016</v>
      </c>
      <c r="X89" s="164">
        <v>2014</v>
      </c>
      <c r="Y89" s="164">
        <v>2013</v>
      </c>
      <c r="Z89" s="164">
        <v>2016</v>
      </c>
      <c r="AA89" s="164">
        <v>2016</v>
      </c>
      <c r="AB89" s="164">
        <v>2016</v>
      </c>
      <c r="AC89" s="164">
        <v>2015</v>
      </c>
      <c r="AD89" s="164">
        <v>2015</v>
      </c>
      <c r="AE89" s="164">
        <v>2012</v>
      </c>
      <c r="AF89" s="164">
        <v>2015</v>
      </c>
      <c r="AG89" s="163">
        <v>2005</v>
      </c>
      <c r="AH89" s="164">
        <v>2016</v>
      </c>
      <c r="AI89" s="164">
        <v>2017</v>
      </c>
      <c r="AJ89" s="164">
        <v>2018</v>
      </c>
      <c r="AK89" s="166" t="s">
        <v>1137</v>
      </c>
      <c r="AL89" s="166">
        <v>43312</v>
      </c>
      <c r="AM89" s="164">
        <v>2017</v>
      </c>
      <c r="AN89" s="164">
        <v>2014</v>
      </c>
      <c r="AO89" s="164">
        <v>2014</v>
      </c>
      <c r="AP89" s="164">
        <v>2013</v>
      </c>
      <c r="AQ89" s="164">
        <v>2014</v>
      </c>
      <c r="AR89" s="164">
        <v>2015</v>
      </c>
      <c r="AS89" s="164">
        <v>2016</v>
      </c>
      <c r="AT89" s="164">
        <v>2017</v>
      </c>
      <c r="AU89" s="164">
        <v>2016</v>
      </c>
      <c r="AV89" s="164">
        <v>2015</v>
      </c>
      <c r="AW89" s="164">
        <v>2015</v>
      </c>
      <c r="AX89" s="164">
        <v>2016</v>
      </c>
      <c r="AY89" s="164">
        <v>2014</v>
      </c>
      <c r="AZ89" s="176">
        <v>2015</v>
      </c>
      <c r="BA89" s="176">
        <v>2015</v>
      </c>
      <c r="BB89" s="164">
        <v>2017</v>
      </c>
      <c r="BC89" s="164">
        <v>2017</v>
      </c>
      <c r="BD89" s="164">
        <v>2015</v>
      </c>
      <c r="BE89" s="164">
        <v>2014</v>
      </c>
      <c r="BF89" s="108"/>
    </row>
    <row r="90" spans="1:58" x14ac:dyDescent="0.25">
      <c r="A90" s="133" t="s">
        <v>165</v>
      </c>
      <c r="B90" s="111" t="s">
        <v>164</v>
      </c>
      <c r="C90" s="162">
        <v>2015</v>
      </c>
      <c r="D90" s="162">
        <v>2015</v>
      </c>
      <c r="E90" s="162">
        <v>2015</v>
      </c>
      <c r="F90" s="162">
        <v>2015</v>
      </c>
      <c r="G90" s="162">
        <v>2015</v>
      </c>
      <c r="H90" s="162">
        <v>2015</v>
      </c>
      <c r="I90" s="162">
        <v>2015</v>
      </c>
      <c r="J90" s="162">
        <v>2016</v>
      </c>
      <c r="K90" s="162">
        <v>2016</v>
      </c>
      <c r="L90" s="162">
        <v>2016</v>
      </c>
      <c r="M90" s="164">
        <v>2018</v>
      </c>
      <c r="N90" s="164">
        <v>2018</v>
      </c>
      <c r="O90" s="164">
        <v>2017</v>
      </c>
      <c r="P90" s="164">
        <v>2017</v>
      </c>
      <c r="Q90" s="164">
        <v>2015</v>
      </c>
      <c r="R90" s="164" t="s">
        <v>950</v>
      </c>
      <c r="S90" s="164">
        <v>2018</v>
      </c>
      <c r="T90" s="164">
        <v>2015</v>
      </c>
      <c r="U90" s="164">
        <v>2016</v>
      </c>
      <c r="V90" s="164">
        <v>2016</v>
      </c>
      <c r="W90" s="164">
        <v>2016</v>
      </c>
      <c r="X90" s="164">
        <v>2009</v>
      </c>
      <c r="Y90" s="164">
        <v>2010</v>
      </c>
      <c r="Z90" s="164">
        <v>2016</v>
      </c>
      <c r="AA90" s="164">
        <v>2016</v>
      </c>
      <c r="AB90" s="164" t="s">
        <v>950</v>
      </c>
      <c r="AC90" s="164">
        <v>2015</v>
      </c>
      <c r="AD90" s="164">
        <v>2015</v>
      </c>
      <c r="AE90" s="164" t="s">
        <v>950</v>
      </c>
      <c r="AF90" s="164" t="s">
        <v>950</v>
      </c>
      <c r="AG90" s="163">
        <v>2006</v>
      </c>
      <c r="AH90" s="164">
        <v>2016</v>
      </c>
      <c r="AI90" s="164">
        <v>2017</v>
      </c>
      <c r="AJ90" s="164">
        <v>2018</v>
      </c>
      <c r="AK90" s="166" t="s">
        <v>950</v>
      </c>
      <c r="AL90" s="166" t="s">
        <v>950</v>
      </c>
      <c r="AM90" s="164"/>
      <c r="AN90" s="164">
        <v>2014</v>
      </c>
      <c r="AO90" s="164">
        <v>2014</v>
      </c>
      <c r="AP90" s="164" t="s">
        <v>950</v>
      </c>
      <c r="AQ90" s="164" t="s">
        <v>950</v>
      </c>
      <c r="AR90" s="164" t="s">
        <v>950</v>
      </c>
      <c r="AS90" s="164">
        <v>2016</v>
      </c>
      <c r="AT90" s="164" t="s">
        <v>950</v>
      </c>
      <c r="AU90" s="164">
        <v>2016</v>
      </c>
      <c r="AV90" s="164" t="s">
        <v>950</v>
      </c>
      <c r="AW90" s="164">
        <v>2015</v>
      </c>
      <c r="AX90" s="164">
        <v>2016</v>
      </c>
      <c r="AY90" s="164">
        <v>2014</v>
      </c>
      <c r="AZ90" s="176">
        <v>2015</v>
      </c>
      <c r="BA90" s="176">
        <v>2015</v>
      </c>
      <c r="BB90" s="164">
        <v>2017</v>
      </c>
      <c r="BC90" s="164">
        <v>2017</v>
      </c>
      <c r="BD90" s="164">
        <v>2015</v>
      </c>
      <c r="BE90" s="164">
        <v>2014</v>
      </c>
      <c r="BF90" s="108"/>
    </row>
    <row r="91" spans="1:58" x14ac:dyDescent="0.25">
      <c r="A91" s="133" t="s">
        <v>843</v>
      </c>
      <c r="B91" s="111" t="s">
        <v>166</v>
      </c>
      <c r="C91" s="162">
        <v>2015</v>
      </c>
      <c r="D91" s="162">
        <v>2015</v>
      </c>
      <c r="E91" s="162">
        <v>2015</v>
      </c>
      <c r="F91" s="162">
        <v>2015</v>
      </c>
      <c r="G91" s="162">
        <v>2015</v>
      </c>
      <c r="H91" s="162">
        <v>2015</v>
      </c>
      <c r="I91" s="162">
        <v>2015</v>
      </c>
      <c r="J91" s="162">
        <v>2016</v>
      </c>
      <c r="K91" s="162">
        <v>2016</v>
      </c>
      <c r="L91" s="162">
        <v>2016</v>
      </c>
      <c r="M91" s="164">
        <v>2018</v>
      </c>
      <c r="N91" s="164">
        <v>2018</v>
      </c>
      <c r="O91" s="164">
        <v>2017</v>
      </c>
      <c r="P91" s="164">
        <v>2017</v>
      </c>
      <c r="Q91" s="164" t="s">
        <v>950</v>
      </c>
      <c r="R91" s="164" t="s">
        <v>950</v>
      </c>
      <c r="S91" s="164">
        <v>2018</v>
      </c>
      <c r="T91" s="164">
        <v>2015</v>
      </c>
      <c r="U91" s="164">
        <v>2016</v>
      </c>
      <c r="V91" s="164" t="s">
        <v>950</v>
      </c>
      <c r="W91" s="164">
        <v>2016</v>
      </c>
      <c r="X91" s="164">
        <v>2012</v>
      </c>
      <c r="Y91" s="164" t="s">
        <v>950</v>
      </c>
      <c r="Z91" s="164">
        <v>2016</v>
      </c>
      <c r="AA91" s="164">
        <v>2016</v>
      </c>
      <c r="AB91" s="164" t="s">
        <v>950</v>
      </c>
      <c r="AC91" s="164" t="s">
        <v>950</v>
      </c>
      <c r="AD91" s="164">
        <v>2015</v>
      </c>
      <c r="AE91" s="164">
        <v>2012</v>
      </c>
      <c r="AF91" s="164" t="s">
        <v>950</v>
      </c>
      <c r="AG91" s="163" t="s">
        <v>950</v>
      </c>
      <c r="AH91" s="164">
        <v>2016</v>
      </c>
      <c r="AI91" s="164">
        <v>2017</v>
      </c>
      <c r="AJ91" s="164">
        <v>2018</v>
      </c>
      <c r="AK91" s="166" t="s">
        <v>950</v>
      </c>
      <c r="AL91" s="166" t="s">
        <v>950</v>
      </c>
      <c r="AM91" s="164"/>
      <c r="AN91" s="164">
        <v>2014</v>
      </c>
      <c r="AO91" s="164">
        <v>2014</v>
      </c>
      <c r="AP91" s="164" t="s">
        <v>950</v>
      </c>
      <c r="AQ91" s="164" t="s">
        <v>950</v>
      </c>
      <c r="AR91" s="164" t="s">
        <v>950</v>
      </c>
      <c r="AS91" s="164">
        <v>2016</v>
      </c>
      <c r="AT91" s="164">
        <v>2017</v>
      </c>
      <c r="AU91" s="164">
        <v>2016</v>
      </c>
      <c r="AV91" s="164">
        <v>2015</v>
      </c>
      <c r="AW91" s="164">
        <v>2014</v>
      </c>
      <c r="AX91" s="164">
        <v>2016</v>
      </c>
      <c r="AY91" s="164">
        <v>2014</v>
      </c>
      <c r="AZ91" s="176">
        <v>2015</v>
      </c>
      <c r="BA91" s="176">
        <v>2015</v>
      </c>
      <c r="BB91" s="164">
        <v>2015</v>
      </c>
      <c r="BC91" s="164">
        <v>2017</v>
      </c>
      <c r="BD91" s="164">
        <v>2015</v>
      </c>
      <c r="BE91" s="164">
        <v>2014</v>
      </c>
      <c r="BF91" s="108"/>
    </row>
    <row r="92" spans="1:58" x14ac:dyDescent="0.25">
      <c r="A92" s="133" t="s">
        <v>847</v>
      </c>
      <c r="B92" s="111" t="s">
        <v>297</v>
      </c>
      <c r="C92" s="162">
        <v>2015</v>
      </c>
      <c r="D92" s="162">
        <v>2015</v>
      </c>
      <c r="E92" s="162">
        <v>2015</v>
      </c>
      <c r="F92" s="162">
        <v>2015</v>
      </c>
      <c r="G92" s="162">
        <v>2015</v>
      </c>
      <c r="H92" s="162">
        <v>2015</v>
      </c>
      <c r="I92" s="162">
        <v>2015</v>
      </c>
      <c r="J92" s="162">
        <v>2016</v>
      </c>
      <c r="K92" s="162">
        <v>2016</v>
      </c>
      <c r="L92" s="162">
        <v>2016</v>
      </c>
      <c r="M92" s="164">
        <v>2018</v>
      </c>
      <c r="N92" s="164">
        <v>2018</v>
      </c>
      <c r="O92" s="164">
        <v>2017</v>
      </c>
      <c r="P92" s="164">
        <v>2017</v>
      </c>
      <c r="Q92" s="164">
        <v>2015</v>
      </c>
      <c r="R92" s="164" t="s">
        <v>950</v>
      </c>
      <c r="S92" s="164">
        <v>2018</v>
      </c>
      <c r="T92" s="164">
        <v>2015</v>
      </c>
      <c r="U92" s="164">
        <v>2016</v>
      </c>
      <c r="V92" s="164" t="s">
        <v>950</v>
      </c>
      <c r="W92" s="164">
        <v>2016</v>
      </c>
      <c r="X92" s="164">
        <v>2010</v>
      </c>
      <c r="Y92" s="164">
        <v>2016</v>
      </c>
      <c r="Z92" s="164">
        <v>2016</v>
      </c>
      <c r="AA92" s="164">
        <v>2016</v>
      </c>
      <c r="AB92" s="164" t="s">
        <v>950</v>
      </c>
      <c r="AC92" s="164">
        <v>2015</v>
      </c>
      <c r="AD92" s="164">
        <v>2015</v>
      </c>
      <c r="AE92" s="164">
        <v>2012</v>
      </c>
      <c r="AF92" s="164">
        <v>2015</v>
      </c>
      <c r="AG92" s="163" t="s">
        <v>950</v>
      </c>
      <c r="AH92" s="164">
        <v>2016</v>
      </c>
      <c r="AI92" s="164">
        <v>2017</v>
      </c>
      <c r="AJ92" s="164">
        <v>2018</v>
      </c>
      <c r="AK92" s="166" t="s">
        <v>950</v>
      </c>
      <c r="AL92" s="166" t="s">
        <v>1137</v>
      </c>
      <c r="AM92" s="164">
        <v>2017</v>
      </c>
      <c r="AN92" s="164">
        <v>2014</v>
      </c>
      <c r="AO92" s="164">
        <v>2014</v>
      </c>
      <c r="AP92" s="164">
        <v>2014</v>
      </c>
      <c r="AQ92" s="164">
        <v>2014</v>
      </c>
      <c r="AR92" s="164">
        <v>2011</v>
      </c>
      <c r="AS92" s="164">
        <v>2016</v>
      </c>
      <c r="AT92" s="164">
        <v>2017</v>
      </c>
      <c r="AU92" s="164">
        <v>2016</v>
      </c>
      <c r="AV92" s="164">
        <v>2008</v>
      </c>
      <c r="AW92" s="164">
        <v>2015</v>
      </c>
      <c r="AX92" s="164">
        <v>2016</v>
      </c>
      <c r="AY92" s="164">
        <v>2014</v>
      </c>
      <c r="AZ92" s="176">
        <v>2015</v>
      </c>
      <c r="BA92" s="176">
        <v>2012</v>
      </c>
      <c r="BB92" s="164">
        <v>2017</v>
      </c>
      <c r="BC92" s="164">
        <v>2017</v>
      </c>
      <c r="BD92" s="164">
        <v>2015</v>
      </c>
      <c r="BE92" s="164">
        <v>2014</v>
      </c>
      <c r="BF92" s="108"/>
    </row>
    <row r="93" spans="1:58" x14ac:dyDescent="0.25">
      <c r="A93" s="133" t="s">
        <v>168</v>
      </c>
      <c r="B93" s="111" t="s">
        <v>167</v>
      </c>
      <c r="C93" s="162">
        <v>2015</v>
      </c>
      <c r="D93" s="162">
        <v>2015</v>
      </c>
      <c r="E93" s="162">
        <v>2015</v>
      </c>
      <c r="F93" s="162">
        <v>2015</v>
      </c>
      <c r="G93" s="162">
        <v>2015</v>
      </c>
      <c r="H93" s="162">
        <v>2015</v>
      </c>
      <c r="I93" s="162">
        <v>2015</v>
      </c>
      <c r="J93" s="162">
        <v>2016</v>
      </c>
      <c r="K93" s="162">
        <v>2016</v>
      </c>
      <c r="L93" s="162">
        <v>2016</v>
      </c>
      <c r="M93" s="164">
        <v>2018</v>
      </c>
      <c r="N93" s="164">
        <v>2018</v>
      </c>
      <c r="O93" s="164">
        <v>2017</v>
      </c>
      <c r="P93" s="164">
        <v>2017</v>
      </c>
      <c r="Q93" s="164">
        <v>2015</v>
      </c>
      <c r="R93" s="164" t="s">
        <v>950</v>
      </c>
      <c r="S93" s="164">
        <v>2018</v>
      </c>
      <c r="T93" s="164">
        <v>2015</v>
      </c>
      <c r="U93" s="164">
        <v>2016</v>
      </c>
      <c r="V93" s="164" t="s">
        <v>950</v>
      </c>
      <c r="W93" s="164">
        <v>2016</v>
      </c>
      <c r="X93" s="164">
        <v>2014</v>
      </c>
      <c r="Y93" s="164">
        <v>2012</v>
      </c>
      <c r="Z93" s="164">
        <v>2016</v>
      </c>
      <c r="AA93" s="164">
        <v>2016</v>
      </c>
      <c r="AB93" s="164">
        <v>2016</v>
      </c>
      <c r="AC93" s="164">
        <v>2015</v>
      </c>
      <c r="AD93" s="164">
        <v>2015</v>
      </c>
      <c r="AE93" s="164" t="s">
        <v>950</v>
      </c>
      <c r="AF93" s="164">
        <v>2015</v>
      </c>
      <c r="AG93" s="163" t="s">
        <v>950</v>
      </c>
      <c r="AH93" s="164">
        <v>2016</v>
      </c>
      <c r="AI93" s="164">
        <v>2017</v>
      </c>
      <c r="AJ93" s="164">
        <v>2018</v>
      </c>
      <c r="AK93" s="166" t="s">
        <v>950</v>
      </c>
      <c r="AL93" s="166" t="s">
        <v>1137</v>
      </c>
      <c r="AM93" s="164">
        <v>2017</v>
      </c>
      <c r="AN93" s="164">
        <v>2014</v>
      </c>
      <c r="AO93" s="164">
        <v>2014</v>
      </c>
      <c r="AP93" s="164">
        <v>2014</v>
      </c>
      <c r="AQ93" s="164">
        <v>2014</v>
      </c>
      <c r="AR93" s="164" t="s">
        <v>950</v>
      </c>
      <c r="AS93" s="164">
        <v>2016</v>
      </c>
      <c r="AT93" s="164">
        <v>2017</v>
      </c>
      <c r="AU93" s="164">
        <v>2016</v>
      </c>
      <c r="AV93" s="164">
        <v>2015</v>
      </c>
      <c r="AW93" s="164">
        <v>2015</v>
      </c>
      <c r="AX93" s="164">
        <v>2016</v>
      </c>
      <c r="AY93" s="164">
        <v>2014</v>
      </c>
      <c r="AZ93" s="176">
        <v>2015</v>
      </c>
      <c r="BA93" s="176">
        <v>2015</v>
      </c>
      <c r="BB93" s="164">
        <v>2017</v>
      </c>
      <c r="BC93" s="164">
        <v>2017</v>
      </c>
      <c r="BD93" s="164">
        <v>2015</v>
      </c>
      <c r="BE93" s="164">
        <v>2014</v>
      </c>
      <c r="BF93" s="108"/>
    </row>
    <row r="94" spans="1:58" x14ac:dyDescent="0.25">
      <c r="A94" s="133" t="s">
        <v>170</v>
      </c>
      <c r="B94" s="111" t="s">
        <v>169</v>
      </c>
      <c r="C94" s="162">
        <v>2015</v>
      </c>
      <c r="D94" s="162">
        <v>2015</v>
      </c>
      <c r="E94" s="162">
        <v>2015</v>
      </c>
      <c r="F94" s="162">
        <v>2015</v>
      </c>
      <c r="G94" s="162">
        <v>2015</v>
      </c>
      <c r="H94" s="162">
        <v>2015</v>
      </c>
      <c r="I94" s="162">
        <v>2015</v>
      </c>
      <c r="J94" s="162">
        <v>2016</v>
      </c>
      <c r="K94" s="162">
        <v>2016</v>
      </c>
      <c r="L94" s="162">
        <v>2016</v>
      </c>
      <c r="M94" s="164">
        <v>2018</v>
      </c>
      <c r="N94" s="164">
        <v>2018</v>
      </c>
      <c r="O94" s="164">
        <v>2017</v>
      </c>
      <c r="P94" s="164">
        <v>2017</v>
      </c>
      <c r="Q94" s="164">
        <v>2015</v>
      </c>
      <c r="R94" s="164" t="s">
        <v>981</v>
      </c>
      <c r="S94" s="164">
        <v>2018</v>
      </c>
      <c r="T94" s="164">
        <v>2015</v>
      </c>
      <c r="U94" s="164">
        <v>2016</v>
      </c>
      <c r="V94" s="164">
        <v>2016</v>
      </c>
      <c r="W94" s="164">
        <v>2016</v>
      </c>
      <c r="X94" s="164">
        <v>2014</v>
      </c>
      <c r="Y94" s="164">
        <v>2013</v>
      </c>
      <c r="Z94" s="164">
        <v>2016</v>
      </c>
      <c r="AA94" s="164">
        <v>2016</v>
      </c>
      <c r="AB94" s="164">
        <v>2016</v>
      </c>
      <c r="AC94" s="164">
        <v>2015</v>
      </c>
      <c r="AD94" s="164">
        <v>2015</v>
      </c>
      <c r="AE94" s="164">
        <v>2012</v>
      </c>
      <c r="AF94" s="164">
        <v>2015</v>
      </c>
      <c r="AG94" s="163">
        <v>2016</v>
      </c>
      <c r="AH94" s="164">
        <v>2016</v>
      </c>
      <c r="AI94" s="164">
        <v>2017</v>
      </c>
      <c r="AJ94" s="164">
        <v>2018</v>
      </c>
      <c r="AK94" s="166" t="s">
        <v>950</v>
      </c>
      <c r="AL94" s="166" t="s">
        <v>1137</v>
      </c>
      <c r="AM94" s="164">
        <v>2017</v>
      </c>
      <c r="AN94" s="164">
        <v>2014</v>
      </c>
      <c r="AO94" s="164">
        <v>2014</v>
      </c>
      <c r="AP94" s="164" t="s">
        <v>950</v>
      </c>
      <c r="AQ94" s="164" t="s">
        <v>950</v>
      </c>
      <c r="AR94" s="164">
        <v>2015</v>
      </c>
      <c r="AS94" s="164">
        <v>2016</v>
      </c>
      <c r="AT94" s="164">
        <v>2017</v>
      </c>
      <c r="AU94" s="164">
        <v>2016</v>
      </c>
      <c r="AV94" s="164">
        <v>2015</v>
      </c>
      <c r="AW94" s="164">
        <v>2015</v>
      </c>
      <c r="AX94" s="164">
        <v>2016</v>
      </c>
      <c r="AY94" s="164">
        <v>2014</v>
      </c>
      <c r="AZ94" s="176">
        <v>2015</v>
      </c>
      <c r="BA94" s="176">
        <v>2015</v>
      </c>
      <c r="BB94" s="164">
        <v>2017</v>
      </c>
      <c r="BC94" s="164">
        <v>2017</v>
      </c>
      <c r="BD94" s="164">
        <v>2015</v>
      </c>
      <c r="BE94" s="164">
        <v>2014</v>
      </c>
      <c r="BF94" s="108"/>
    </row>
    <row r="95" spans="1:58" x14ac:dyDescent="0.25">
      <c r="A95" s="133" t="s">
        <v>846</v>
      </c>
      <c r="B95" s="111" t="s">
        <v>171</v>
      </c>
      <c r="C95" s="162">
        <v>2015</v>
      </c>
      <c r="D95" s="162">
        <v>2015</v>
      </c>
      <c r="E95" s="162">
        <v>2015</v>
      </c>
      <c r="F95" s="162">
        <v>2015</v>
      </c>
      <c r="G95" s="162">
        <v>2015</v>
      </c>
      <c r="H95" s="162">
        <v>2015</v>
      </c>
      <c r="I95" s="162">
        <v>2015</v>
      </c>
      <c r="J95" s="162">
        <v>2016</v>
      </c>
      <c r="K95" s="162">
        <v>2016</v>
      </c>
      <c r="L95" s="162">
        <v>2016</v>
      </c>
      <c r="M95" s="164">
        <v>2018</v>
      </c>
      <c r="N95" s="164">
        <v>2018</v>
      </c>
      <c r="O95" s="164">
        <v>2017</v>
      </c>
      <c r="P95" s="164">
        <v>2017</v>
      </c>
      <c r="Q95" s="164">
        <v>2015</v>
      </c>
      <c r="R95" s="164" t="s">
        <v>966</v>
      </c>
      <c r="S95" s="164">
        <v>2018</v>
      </c>
      <c r="T95" s="164">
        <v>2015</v>
      </c>
      <c r="U95" s="164">
        <v>2016</v>
      </c>
      <c r="V95" s="164">
        <v>2016</v>
      </c>
      <c r="W95" s="164">
        <v>2016</v>
      </c>
      <c r="X95" s="164">
        <v>2011</v>
      </c>
      <c r="Y95" s="164">
        <v>2012</v>
      </c>
      <c r="Z95" s="164">
        <v>2016</v>
      </c>
      <c r="AA95" s="164">
        <v>2016</v>
      </c>
      <c r="AB95" s="164">
        <v>2016</v>
      </c>
      <c r="AC95" s="164">
        <v>2015</v>
      </c>
      <c r="AD95" s="164">
        <v>2015</v>
      </c>
      <c r="AE95" s="164">
        <v>2012</v>
      </c>
      <c r="AF95" s="164">
        <v>2015</v>
      </c>
      <c r="AG95" s="163">
        <v>2012</v>
      </c>
      <c r="AH95" s="164">
        <v>2016</v>
      </c>
      <c r="AI95" s="164">
        <v>2017</v>
      </c>
      <c r="AJ95" s="164">
        <v>2018</v>
      </c>
      <c r="AK95" s="166" t="s">
        <v>950</v>
      </c>
      <c r="AL95" s="166" t="s">
        <v>1137</v>
      </c>
      <c r="AM95" s="164">
        <v>2017</v>
      </c>
      <c r="AN95" s="164">
        <v>2014</v>
      </c>
      <c r="AO95" s="164">
        <v>2014</v>
      </c>
      <c r="AP95" s="164">
        <v>2012</v>
      </c>
      <c r="AQ95" s="164">
        <v>2013</v>
      </c>
      <c r="AR95" s="164">
        <v>2015</v>
      </c>
      <c r="AS95" s="164">
        <v>2016</v>
      </c>
      <c r="AT95" s="164">
        <v>2017</v>
      </c>
      <c r="AU95" s="164">
        <v>2016</v>
      </c>
      <c r="AV95" s="164">
        <v>2015</v>
      </c>
      <c r="AW95" s="164">
        <v>2015</v>
      </c>
      <c r="AX95" s="164">
        <v>2016</v>
      </c>
      <c r="AY95" s="164">
        <v>2014</v>
      </c>
      <c r="AZ95" s="176">
        <v>2015</v>
      </c>
      <c r="BA95" s="176">
        <v>2015</v>
      </c>
      <c r="BB95" s="164">
        <v>2017</v>
      </c>
      <c r="BC95" s="164">
        <v>2017</v>
      </c>
      <c r="BD95" s="164">
        <v>2015</v>
      </c>
      <c r="BE95" s="164">
        <v>2014</v>
      </c>
      <c r="BF95" s="108"/>
    </row>
    <row r="96" spans="1:58" x14ac:dyDescent="0.25">
      <c r="A96" s="133" t="s">
        <v>378</v>
      </c>
      <c r="B96" s="111" t="s">
        <v>172</v>
      </c>
      <c r="C96" s="162">
        <v>2015</v>
      </c>
      <c r="D96" s="162">
        <v>2015</v>
      </c>
      <c r="E96" s="162">
        <v>2015</v>
      </c>
      <c r="F96" s="162">
        <v>2015</v>
      </c>
      <c r="G96" s="162">
        <v>2015</v>
      </c>
      <c r="H96" s="162">
        <v>2015</v>
      </c>
      <c r="I96" s="162">
        <v>2015</v>
      </c>
      <c r="J96" s="162">
        <v>2016</v>
      </c>
      <c r="K96" s="162">
        <v>2016</v>
      </c>
      <c r="L96" s="162">
        <v>2016</v>
      </c>
      <c r="M96" s="164">
        <v>2018</v>
      </c>
      <c r="N96" s="164">
        <v>2018</v>
      </c>
      <c r="O96" s="164">
        <v>2017</v>
      </c>
      <c r="P96" s="164">
        <v>2017</v>
      </c>
      <c r="Q96" s="164">
        <v>2015</v>
      </c>
      <c r="R96" s="164" t="s">
        <v>950</v>
      </c>
      <c r="S96" s="164">
        <v>2018</v>
      </c>
      <c r="T96" s="164">
        <v>2015</v>
      </c>
      <c r="U96" s="164">
        <v>2016</v>
      </c>
      <c r="V96" s="164" t="s">
        <v>950</v>
      </c>
      <c r="W96" s="164">
        <v>2016</v>
      </c>
      <c r="X96" s="164" t="s">
        <v>950</v>
      </c>
      <c r="Y96" s="164">
        <v>2012</v>
      </c>
      <c r="Z96" s="164">
        <v>2016</v>
      </c>
      <c r="AA96" s="164">
        <v>2016</v>
      </c>
      <c r="AB96" s="164">
        <v>2016</v>
      </c>
      <c r="AC96" s="164">
        <v>2015</v>
      </c>
      <c r="AD96" s="164">
        <v>2015</v>
      </c>
      <c r="AE96" s="164" t="s">
        <v>950</v>
      </c>
      <c r="AF96" s="164">
        <v>2015</v>
      </c>
      <c r="AG96" s="163">
        <v>2012</v>
      </c>
      <c r="AH96" s="164">
        <v>2016</v>
      </c>
      <c r="AI96" s="164">
        <v>2017</v>
      </c>
      <c r="AJ96" s="164">
        <v>2018</v>
      </c>
      <c r="AK96" s="166" t="s">
        <v>950</v>
      </c>
      <c r="AL96" s="166" t="s">
        <v>1137</v>
      </c>
      <c r="AM96" s="164">
        <v>2017</v>
      </c>
      <c r="AN96" s="164">
        <v>2014</v>
      </c>
      <c r="AO96" s="164">
        <v>2014</v>
      </c>
      <c r="AP96" s="164">
        <v>2014</v>
      </c>
      <c r="AQ96" s="164">
        <v>2014</v>
      </c>
      <c r="AR96" s="164" t="s">
        <v>950</v>
      </c>
      <c r="AS96" s="164">
        <v>2016</v>
      </c>
      <c r="AT96" s="164">
        <v>2017</v>
      </c>
      <c r="AU96" s="164">
        <v>2016</v>
      </c>
      <c r="AV96" s="164">
        <v>2015</v>
      </c>
      <c r="AW96" s="164">
        <v>2015</v>
      </c>
      <c r="AX96" s="164">
        <v>2016</v>
      </c>
      <c r="AY96" s="164">
        <v>2014</v>
      </c>
      <c r="AZ96" s="176">
        <v>2015</v>
      </c>
      <c r="BA96" s="176">
        <v>2015</v>
      </c>
      <c r="BB96" s="164">
        <v>2017</v>
      </c>
      <c r="BC96" s="164">
        <v>2017</v>
      </c>
      <c r="BD96" s="164">
        <v>2015</v>
      </c>
      <c r="BE96" s="164">
        <v>2014</v>
      </c>
      <c r="BF96" s="108"/>
    </row>
    <row r="97" spans="1:58" x14ac:dyDescent="0.25">
      <c r="A97" s="133" t="s">
        <v>174</v>
      </c>
      <c r="B97" s="111" t="s">
        <v>173</v>
      </c>
      <c r="C97" s="162">
        <v>2015</v>
      </c>
      <c r="D97" s="162">
        <v>2015</v>
      </c>
      <c r="E97" s="162">
        <v>2015</v>
      </c>
      <c r="F97" s="162">
        <v>2015</v>
      </c>
      <c r="G97" s="162">
        <v>2015</v>
      </c>
      <c r="H97" s="162">
        <v>2015</v>
      </c>
      <c r="I97" s="162">
        <v>2015</v>
      </c>
      <c r="J97" s="162">
        <v>2016</v>
      </c>
      <c r="K97" s="162">
        <v>2016</v>
      </c>
      <c r="L97" s="162">
        <v>2016</v>
      </c>
      <c r="M97" s="164">
        <v>2018</v>
      </c>
      <c r="N97" s="164">
        <v>2018</v>
      </c>
      <c r="O97" s="164">
        <v>2017</v>
      </c>
      <c r="P97" s="164">
        <v>2017</v>
      </c>
      <c r="Q97" s="164">
        <v>2015</v>
      </c>
      <c r="R97" s="164" t="s">
        <v>950</v>
      </c>
      <c r="S97" s="164">
        <v>2018</v>
      </c>
      <c r="T97" s="164">
        <v>2015</v>
      </c>
      <c r="U97" s="164">
        <v>2016</v>
      </c>
      <c r="V97" s="164">
        <v>2016</v>
      </c>
      <c r="W97" s="164">
        <v>2016</v>
      </c>
      <c r="X97" s="164" t="s">
        <v>950</v>
      </c>
      <c r="Y97" s="164">
        <v>2011</v>
      </c>
      <c r="Z97" s="164">
        <v>2016</v>
      </c>
      <c r="AA97" s="164">
        <v>2016</v>
      </c>
      <c r="AB97" s="164">
        <v>2016</v>
      </c>
      <c r="AC97" s="164">
        <v>2015</v>
      </c>
      <c r="AD97" s="164">
        <v>2015</v>
      </c>
      <c r="AE97" s="164" t="s">
        <v>950</v>
      </c>
      <c r="AF97" s="164">
        <v>2015</v>
      </c>
      <c r="AG97" s="163" t="s">
        <v>950</v>
      </c>
      <c r="AH97" s="164">
        <v>2016</v>
      </c>
      <c r="AI97" s="164">
        <v>2017</v>
      </c>
      <c r="AJ97" s="164">
        <v>2018</v>
      </c>
      <c r="AK97" s="166" t="s">
        <v>1137</v>
      </c>
      <c r="AL97" s="166">
        <v>43312</v>
      </c>
      <c r="AM97" s="164">
        <v>2017</v>
      </c>
      <c r="AN97" s="164">
        <v>2014</v>
      </c>
      <c r="AO97" s="164">
        <v>2014</v>
      </c>
      <c r="AP97" s="164" t="s">
        <v>950</v>
      </c>
      <c r="AQ97" s="164" t="s">
        <v>950</v>
      </c>
      <c r="AR97" s="164">
        <v>2015</v>
      </c>
      <c r="AS97" s="164">
        <v>2016</v>
      </c>
      <c r="AT97" s="164">
        <v>2017</v>
      </c>
      <c r="AU97" s="164">
        <v>2016</v>
      </c>
      <c r="AV97" s="164">
        <v>2015</v>
      </c>
      <c r="AW97" s="164">
        <v>2015</v>
      </c>
      <c r="AX97" s="164">
        <v>2016</v>
      </c>
      <c r="AY97" s="164">
        <v>2014</v>
      </c>
      <c r="AZ97" s="176">
        <v>2015</v>
      </c>
      <c r="BA97" s="176">
        <v>2015</v>
      </c>
      <c r="BB97" s="164">
        <v>2017</v>
      </c>
      <c r="BC97" s="164">
        <v>2017</v>
      </c>
      <c r="BD97" s="164">
        <v>2015</v>
      </c>
      <c r="BE97" s="164">
        <v>2014</v>
      </c>
      <c r="BF97" s="108"/>
    </row>
    <row r="98" spans="1:58" x14ac:dyDescent="0.25">
      <c r="A98" s="133" t="s">
        <v>176</v>
      </c>
      <c r="B98" s="111" t="s">
        <v>175</v>
      </c>
      <c r="C98" s="162">
        <v>2015</v>
      </c>
      <c r="D98" s="162">
        <v>2015</v>
      </c>
      <c r="E98" s="162">
        <v>2015</v>
      </c>
      <c r="F98" s="162">
        <v>2015</v>
      </c>
      <c r="G98" s="162">
        <v>2015</v>
      </c>
      <c r="H98" s="162">
        <v>2015</v>
      </c>
      <c r="I98" s="162">
        <v>2015</v>
      </c>
      <c r="J98" s="162">
        <v>2016</v>
      </c>
      <c r="K98" s="162">
        <v>2016</v>
      </c>
      <c r="L98" s="162">
        <v>2016</v>
      </c>
      <c r="M98" s="164">
        <v>2018</v>
      </c>
      <c r="N98" s="164">
        <v>2018</v>
      </c>
      <c r="O98" s="164">
        <v>2017</v>
      </c>
      <c r="P98" s="164">
        <v>2017</v>
      </c>
      <c r="Q98" s="164">
        <v>2015</v>
      </c>
      <c r="R98" s="164" t="s">
        <v>974</v>
      </c>
      <c r="S98" s="164">
        <v>2018</v>
      </c>
      <c r="T98" s="164">
        <v>2015</v>
      </c>
      <c r="U98" s="164">
        <v>2016</v>
      </c>
      <c r="V98" s="164">
        <v>2016</v>
      </c>
      <c r="W98" s="164">
        <v>2016</v>
      </c>
      <c r="X98" s="164">
        <v>2014</v>
      </c>
      <c r="Y98" s="164" t="s">
        <v>950</v>
      </c>
      <c r="Z98" s="164">
        <v>2016</v>
      </c>
      <c r="AA98" s="164">
        <v>2016</v>
      </c>
      <c r="AB98" s="164">
        <v>2016</v>
      </c>
      <c r="AC98" s="164">
        <v>2015</v>
      </c>
      <c r="AD98" s="164">
        <v>2015</v>
      </c>
      <c r="AE98" s="164" t="s">
        <v>950</v>
      </c>
      <c r="AF98" s="164">
        <v>2015</v>
      </c>
      <c r="AG98" s="163">
        <v>2010</v>
      </c>
      <c r="AH98" s="164">
        <v>2016</v>
      </c>
      <c r="AI98" s="164">
        <v>2017</v>
      </c>
      <c r="AJ98" s="164">
        <v>2018</v>
      </c>
      <c r="AK98" s="166" t="s">
        <v>950</v>
      </c>
      <c r="AL98" s="166" t="s">
        <v>1137</v>
      </c>
      <c r="AM98" s="164">
        <v>2017</v>
      </c>
      <c r="AN98" s="164">
        <v>2014</v>
      </c>
      <c r="AO98" s="164">
        <v>2014</v>
      </c>
      <c r="AP98" s="164">
        <v>2014</v>
      </c>
      <c r="AQ98" s="164">
        <v>2014</v>
      </c>
      <c r="AR98" s="164">
        <v>2015</v>
      </c>
      <c r="AS98" s="164">
        <v>2016</v>
      </c>
      <c r="AT98" s="164">
        <v>2017</v>
      </c>
      <c r="AU98" s="164">
        <v>2016</v>
      </c>
      <c r="AV98" s="164">
        <v>2015</v>
      </c>
      <c r="AW98" s="164">
        <v>2015</v>
      </c>
      <c r="AX98" s="164">
        <v>2016</v>
      </c>
      <c r="AY98" s="164">
        <v>2014</v>
      </c>
      <c r="AZ98" s="176">
        <v>2015</v>
      </c>
      <c r="BA98" s="176">
        <v>2015</v>
      </c>
      <c r="BB98" s="164">
        <v>2017</v>
      </c>
      <c r="BC98" s="164">
        <v>2017</v>
      </c>
      <c r="BD98" s="164">
        <v>2015</v>
      </c>
      <c r="BE98" s="164">
        <v>2014</v>
      </c>
      <c r="BF98" s="108"/>
    </row>
    <row r="99" spans="1:58" x14ac:dyDescent="0.25">
      <c r="A99" s="133" t="s">
        <v>178</v>
      </c>
      <c r="B99" s="111" t="s">
        <v>177</v>
      </c>
      <c r="C99" s="162">
        <v>2015</v>
      </c>
      <c r="D99" s="162">
        <v>2015</v>
      </c>
      <c r="E99" s="162">
        <v>2015</v>
      </c>
      <c r="F99" s="162">
        <v>2015</v>
      </c>
      <c r="G99" s="162">
        <v>2015</v>
      </c>
      <c r="H99" s="162">
        <v>2015</v>
      </c>
      <c r="I99" s="162">
        <v>2015</v>
      </c>
      <c r="J99" s="162">
        <v>2016</v>
      </c>
      <c r="K99" s="162">
        <v>2016</v>
      </c>
      <c r="L99" s="162">
        <v>2016</v>
      </c>
      <c r="M99" s="164">
        <v>2018</v>
      </c>
      <c r="N99" s="164">
        <v>2018</v>
      </c>
      <c r="O99" s="164">
        <v>2017</v>
      </c>
      <c r="P99" s="164">
        <v>2017</v>
      </c>
      <c r="Q99" s="164">
        <v>2015</v>
      </c>
      <c r="R99" s="164" t="s">
        <v>970</v>
      </c>
      <c r="S99" s="164">
        <v>2018</v>
      </c>
      <c r="T99" s="164">
        <v>2015</v>
      </c>
      <c r="U99" s="164">
        <v>2016</v>
      </c>
      <c r="V99" s="164">
        <v>2016</v>
      </c>
      <c r="W99" s="164">
        <v>2016</v>
      </c>
      <c r="X99" s="164">
        <v>2013</v>
      </c>
      <c r="Y99" s="164">
        <v>2010</v>
      </c>
      <c r="Z99" s="164">
        <v>2016</v>
      </c>
      <c r="AA99" s="164">
        <v>2016</v>
      </c>
      <c r="AB99" s="164">
        <v>2016</v>
      </c>
      <c r="AC99" s="164">
        <v>2015</v>
      </c>
      <c r="AD99" s="164">
        <v>2015</v>
      </c>
      <c r="AE99" s="164">
        <v>2012</v>
      </c>
      <c r="AF99" s="164">
        <v>2015</v>
      </c>
      <c r="AG99" s="163">
        <v>2007</v>
      </c>
      <c r="AH99" s="164">
        <v>2016</v>
      </c>
      <c r="AI99" s="164">
        <v>2017</v>
      </c>
      <c r="AJ99" s="164">
        <v>2018</v>
      </c>
      <c r="AK99" s="166" t="s">
        <v>950</v>
      </c>
      <c r="AL99" s="166">
        <v>43251</v>
      </c>
      <c r="AM99" s="164">
        <v>2017</v>
      </c>
      <c r="AN99" s="164">
        <v>2014</v>
      </c>
      <c r="AO99" s="164">
        <v>2014</v>
      </c>
      <c r="AP99" s="164" t="s">
        <v>950</v>
      </c>
      <c r="AQ99" s="164" t="s">
        <v>950</v>
      </c>
      <c r="AR99" s="164" t="s">
        <v>950</v>
      </c>
      <c r="AS99" s="164">
        <v>2016</v>
      </c>
      <c r="AT99" s="164">
        <v>2017</v>
      </c>
      <c r="AU99" s="164">
        <v>2016</v>
      </c>
      <c r="AV99" s="164">
        <v>2015</v>
      </c>
      <c r="AW99" s="164">
        <v>2015</v>
      </c>
      <c r="AX99" s="164">
        <v>2016</v>
      </c>
      <c r="AY99" s="164">
        <v>2014</v>
      </c>
      <c r="AZ99" s="176">
        <v>2015</v>
      </c>
      <c r="BA99" s="176">
        <v>2015</v>
      </c>
      <c r="BB99" s="164">
        <v>2017</v>
      </c>
      <c r="BC99" s="164">
        <v>2017</v>
      </c>
      <c r="BD99" s="164">
        <v>2015</v>
      </c>
      <c r="BE99" s="164">
        <v>2014</v>
      </c>
      <c r="BF99" s="108"/>
    </row>
    <row r="100" spans="1:58" x14ac:dyDescent="0.25">
      <c r="A100" s="133" t="s">
        <v>180</v>
      </c>
      <c r="B100" s="111" t="s">
        <v>179</v>
      </c>
      <c r="C100" s="162">
        <v>2015</v>
      </c>
      <c r="D100" s="162">
        <v>2015</v>
      </c>
      <c r="E100" s="162">
        <v>2015</v>
      </c>
      <c r="F100" s="162">
        <v>2015</v>
      </c>
      <c r="G100" s="162">
        <v>2015</v>
      </c>
      <c r="H100" s="162">
        <v>2015</v>
      </c>
      <c r="I100" s="162">
        <v>2015</v>
      </c>
      <c r="J100" s="162">
        <v>2016</v>
      </c>
      <c r="K100" s="162">
        <v>2016</v>
      </c>
      <c r="L100" s="162">
        <v>2016</v>
      </c>
      <c r="M100" s="164">
        <v>2018</v>
      </c>
      <c r="N100" s="164">
        <v>2018</v>
      </c>
      <c r="O100" s="164">
        <v>2017</v>
      </c>
      <c r="P100" s="164">
        <v>2017</v>
      </c>
      <c r="Q100" s="164">
        <v>2015</v>
      </c>
      <c r="R100" s="164" t="s">
        <v>977</v>
      </c>
      <c r="S100" s="164">
        <v>2018</v>
      </c>
      <c r="T100" s="164">
        <v>2015</v>
      </c>
      <c r="U100" s="164">
        <v>2016</v>
      </c>
      <c r="V100" s="164" t="s">
        <v>950</v>
      </c>
      <c r="W100" s="164">
        <v>2016</v>
      </c>
      <c r="X100" s="164">
        <v>2007</v>
      </c>
      <c r="Y100" s="164">
        <v>2010</v>
      </c>
      <c r="Z100" s="164">
        <v>2016</v>
      </c>
      <c r="AA100" s="164">
        <v>2016</v>
      </c>
      <c r="AB100" s="164" t="s">
        <v>950</v>
      </c>
      <c r="AC100" s="164">
        <v>2011</v>
      </c>
      <c r="AD100" s="164">
        <v>2015</v>
      </c>
      <c r="AE100" s="164" t="s">
        <v>950</v>
      </c>
      <c r="AF100" s="164">
        <v>2015</v>
      </c>
      <c r="AG100" s="163" t="s">
        <v>950</v>
      </c>
      <c r="AH100" s="164">
        <v>2016</v>
      </c>
      <c r="AI100" s="164">
        <v>2017</v>
      </c>
      <c r="AJ100" s="164">
        <v>2018</v>
      </c>
      <c r="AK100" s="166" t="s">
        <v>1138</v>
      </c>
      <c r="AL100" s="166" t="s">
        <v>1137</v>
      </c>
      <c r="AM100" s="164">
        <v>2017</v>
      </c>
      <c r="AN100" s="164">
        <v>2014</v>
      </c>
      <c r="AO100" s="164">
        <v>2014</v>
      </c>
      <c r="AP100" s="164" t="s">
        <v>950</v>
      </c>
      <c r="AQ100" s="164" t="s">
        <v>950</v>
      </c>
      <c r="AR100" s="164" t="s">
        <v>950</v>
      </c>
      <c r="AS100" s="164">
        <v>2016</v>
      </c>
      <c r="AT100" s="164">
        <v>2017</v>
      </c>
      <c r="AU100" s="164">
        <v>2016</v>
      </c>
      <c r="AV100" s="164">
        <v>2015</v>
      </c>
      <c r="AW100" s="164">
        <v>2015</v>
      </c>
      <c r="AX100" s="164">
        <v>2016</v>
      </c>
      <c r="AY100" s="164">
        <v>2014</v>
      </c>
      <c r="AZ100" s="176">
        <v>2015</v>
      </c>
      <c r="BA100" s="176"/>
      <c r="BB100" s="164">
        <v>2017</v>
      </c>
      <c r="BC100" s="164">
        <v>2017</v>
      </c>
      <c r="BD100" s="164">
        <v>2015</v>
      </c>
      <c r="BE100" s="164">
        <v>2014</v>
      </c>
      <c r="BF100" s="108"/>
    </row>
    <row r="101" spans="1:58" x14ac:dyDescent="0.25">
      <c r="A101" s="133" t="s">
        <v>182</v>
      </c>
      <c r="B101" s="111" t="s">
        <v>181</v>
      </c>
      <c r="C101" s="162">
        <v>2015</v>
      </c>
      <c r="D101" s="162">
        <v>2015</v>
      </c>
      <c r="E101" s="162">
        <v>2015</v>
      </c>
      <c r="F101" s="162">
        <v>2015</v>
      </c>
      <c r="G101" s="162">
        <v>2015</v>
      </c>
      <c r="H101" s="162">
        <v>2015</v>
      </c>
      <c r="I101" s="162">
        <v>2015</v>
      </c>
      <c r="J101" s="162">
        <v>2016</v>
      </c>
      <c r="K101" s="162">
        <v>2016</v>
      </c>
      <c r="L101" s="162">
        <v>2016</v>
      </c>
      <c r="M101" s="164">
        <v>2018</v>
      </c>
      <c r="N101" s="164">
        <v>2018</v>
      </c>
      <c r="O101" s="164">
        <v>2017</v>
      </c>
      <c r="P101" s="164">
        <v>2017</v>
      </c>
      <c r="Q101" s="164">
        <v>2015</v>
      </c>
      <c r="R101" s="164" t="s">
        <v>950</v>
      </c>
      <c r="S101" s="164">
        <v>2018</v>
      </c>
      <c r="T101" s="164">
        <v>2015</v>
      </c>
      <c r="U101" s="164">
        <v>2016</v>
      </c>
      <c r="V101" s="164" t="s">
        <v>950</v>
      </c>
      <c r="W101" s="164"/>
      <c r="X101" s="164" t="s">
        <v>950</v>
      </c>
      <c r="Y101" s="164" t="s">
        <v>950</v>
      </c>
      <c r="Z101" s="164"/>
      <c r="AA101" s="164">
        <v>2016</v>
      </c>
      <c r="AB101" s="164" t="s">
        <v>950</v>
      </c>
      <c r="AC101" s="164" t="s">
        <v>950</v>
      </c>
      <c r="AD101" s="164">
        <v>2015</v>
      </c>
      <c r="AE101" s="164" t="s">
        <v>950</v>
      </c>
      <c r="AF101" s="164" t="s">
        <v>950</v>
      </c>
      <c r="AG101" s="163" t="s">
        <v>950</v>
      </c>
      <c r="AH101" s="164">
        <v>2016</v>
      </c>
      <c r="AI101" s="164">
        <v>2017</v>
      </c>
      <c r="AJ101" s="164">
        <v>2018</v>
      </c>
      <c r="AK101" s="166" t="s">
        <v>950</v>
      </c>
      <c r="AL101" s="166" t="s">
        <v>1137</v>
      </c>
      <c r="AM101" s="164">
        <v>2017</v>
      </c>
      <c r="AN101" s="164">
        <v>2014</v>
      </c>
      <c r="AO101" s="164">
        <v>2014</v>
      </c>
      <c r="AP101" s="164" t="s">
        <v>950</v>
      </c>
      <c r="AQ101" s="164" t="s">
        <v>950</v>
      </c>
      <c r="AR101" s="164" t="s">
        <v>950</v>
      </c>
      <c r="AS101" s="164">
        <v>2016</v>
      </c>
      <c r="AT101" s="164" t="s">
        <v>950</v>
      </c>
      <c r="AU101" s="164">
        <v>2016</v>
      </c>
      <c r="AV101" s="164" t="s">
        <v>950</v>
      </c>
      <c r="AW101" s="164">
        <v>2015</v>
      </c>
      <c r="AX101" s="164">
        <v>2016</v>
      </c>
      <c r="AY101" s="164">
        <v>2014</v>
      </c>
      <c r="AZ101" s="176"/>
      <c r="BA101" s="176"/>
      <c r="BB101" s="164" t="s">
        <v>950</v>
      </c>
      <c r="BC101" s="164">
        <v>2017</v>
      </c>
      <c r="BD101" s="164">
        <v>2015</v>
      </c>
      <c r="BE101" s="164">
        <v>2014</v>
      </c>
      <c r="BF101" s="108"/>
    </row>
    <row r="102" spans="1:58" x14ac:dyDescent="0.25">
      <c r="A102" s="133" t="s">
        <v>184</v>
      </c>
      <c r="B102" s="111" t="s">
        <v>183</v>
      </c>
      <c r="C102" s="162">
        <v>2015</v>
      </c>
      <c r="D102" s="162">
        <v>2015</v>
      </c>
      <c r="E102" s="162">
        <v>2015</v>
      </c>
      <c r="F102" s="162">
        <v>2015</v>
      </c>
      <c r="G102" s="162">
        <v>2015</v>
      </c>
      <c r="H102" s="162">
        <v>2015</v>
      </c>
      <c r="I102" s="162">
        <v>2015</v>
      </c>
      <c r="J102" s="162">
        <v>2016</v>
      </c>
      <c r="K102" s="162">
        <v>2016</v>
      </c>
      <c r="L102" s="162">
        <v>2016</v>
      </c>
      <c r="M102" s="164">
        <v>2018</v>
      </c>
      <c r="N102" s="164">
        <v>2018</v>
      </c>
      <c r="O102" s="164">
        <v>2017</v>
      </c>
      <c r="P102" s="164">
        <v>2017</v>
      </c>
      <c r="Q102" s="164">
        <v>2015</v>
      </c>
      <c r="R102" s="164" t="s">
        <v>950</v>
      </c>
      <c r="S102" s="164">
        <v>2018</v>
      </c>
      <c r="T102" s="164">
        <v>2015</v>
      </c>
      <c r="U102" s="164">
        <v>2016</v>
      </c>
      <c r="V102" s="164" t="s">
        <v>950</v>
      </c>
      <c r="W102" s="164">
        <v>2015</v>
      </c>
      <c r="X102" s="164" t="s">
        <v>950</v>
      </c>
      <c r="Y102" s="164">
        <v>2012</v>
      </c>
      <c r="Z102" s="164">
        <v>2016</v>
      </c>
      <c r="AA102" s="164">
        <v>2016</v>
      </c>
      <c r="AB102" s="164">
        <v>2016</v>
      </c>
      <c r="AC102" s="164">
        <v>2015</v>
      </c>
      <c r="AD102" s="164">
        <v>2015</v>
      </c>
      <c r="AE102" s="164" t="s">
        <v>950</v>
      </c>
      <c r="AF102" s="164">
        <v>2015</v>
      </c>
      <c r="AG102" s="163">
        <v>2012</v>
      </c>
      <c r="AH102" s="164">
        <v>2016</v>
      </c>
      <c r="AI102" s="164">
        <v>2017</v>
      </c>
      <c r="AJ102" s="164">
        <v>2018</v>
      </c>
      <c r="AK102" s="166" t="s">
        <v>950</v>
      </c>
      <c r="AL102" s="166" t="s">
        <v>1137</v>
      </c>
      <c r="AM102" s="164">
        <v>2017</v>
      </c>
      <c r="AN102" s="164">
        <v>2014</v>
      </c>
      <c r="AO102" s="164">
        <v>2014</v>
      </c>
      <c r="AP102" s="164">
        <v>2014</v>
      </c>
      <c r="AQ102" s="164">
        <v>2014</v>
      </c>
      <c r="AR102" s="164" t="s">
        <v>950</v>
      </c>
      <c r="AS102" s="164">
        <v>2016</v>
      </c>
      <c r="AT102" s="164">
        <v>2017</v>
      </c>
      <c r="AU102" s="164">
        <v>2016</v>
      </c>
      <c r="AV102" s="164">
        <v>2015</v>
      </c>
      <c r="AW102" s="164">
        <v>2015</v>
      </c>
      <c r="AX102" s="164">
        <v>2016</v>
      </c>
      <c r="AY102" s="164">
        <v>2014</v>
      </c>
      <c r="AZ102" s="176">
        <v>2015</v>
      </c>
      <c r="BA102" s="176">
        <v>2015</v>
      </c>
      <c r="BB102" s="164">
        <v>2017</v>
      </c>
      <c r="BC102" s="164">
        <v>2017</v>
      </c>
      <c r="BD102" s="164">
        <v>2015</v>
      </c>
      <c r="BE102" s="164">
        <v>2014</v>
      </c>
      <c r="BF102" s="108"/>
    </row>
    <row r="103" spans="1:58" x14ac:dyDescent="0.25">
      <c r="A103" s="133" t="s">
        <v>186</v>
      </c>
      <c r="B103" s="111" t="s">
        <v>185</v>
      </c>
      <c r="C103" s="162">
        <v>2015</v>
      </c>
      <c r="D103" s="162">
        <v>2015</v>
      </c>
      <c r="E103" s="162">
        <v>2015</v>
      </c>
      <c r="F103" s="162">
        <v>2015</v>
      </c>
      <c r="G103" s="162">
        <v>2015</v>
      </c>
      <c r="H103" s="162">
        <v>2015</v>
      </c>
      <c r="I103" s="162">
        <v>2015</v>
      </c>
      <c r="J103" s="162">
        <v>2016</v>
      </c>
      <c r="K103" s="162">
        <v>2016</v>
      </c>
      <c r="L103" s="162">
        <v>2016</v>
      </c>
      <c r="M103" s="164">
        <v>2018</v>
      </c>
      <c r="N103" s="164">
        <v>2018</v>
      </c>
      <c r="O103" s="164">
        <v>2017</v>
      </c>
      <c r="P103" s="164">
        <v>2017</v>
      </c>
      <c r="Q103" s="164">
        <v>2015</v>
      </c>
      <c r="R103" s="164" t="s">
        <v>950</v>
      </c>
      <c r="S103" s="164">
        <v>2018</v>
      </c>
      <c r="T103" s="164">
        <v>2015</v>
      </c>
      <c r="U103" s="164">
        <v>2016</v>
      </c>
      <c r="V103" s="164" t="s">
        <v>950</v>
      </c>
      <c r="W103" s="164">
        <v>2015</v>
      </c>
      <c r="X103" s="164" t="s">
        <v>950</v>
      </c>
      <c r="Y103" s="164">
        <v>2016</v>
      </c>
      <c r="Z103" s="164">
        <v>2016</v>
      </c>
      <c r="AA103" s="164">
        <v>2016</v>
      </c>
      <c r="AB103" s="164" t="s">
        <v>950</v>
      </c>
      <c r="AC103" s="164">
        <v>2015</v>
      </c>
      <c r="AD103" s="164">
        <v>2015</v>
      </c>
      <c r="AE103" s="164" t="s">
        <v>950</v>
      </c>
      <c r="AF103" s="164">
        <v>2015</v>
      </c>
      <c r="AG103" s="163">
        <v>2012</v>
      </c>
      <c r="AH103" s="164">
        <v>2016</v>
      </c>
      <c r="AI103" s="164">
        <v>2017</v>
      </c>
      <c r="AJ103" s="164">
        <v>2018</v>
      </c>
      <c r="AK103" s="166" t="s">
        <v>950</v>
      </c>
      <c r="AL103" s="166" t="s">
        <v>1137</v>
      </c>
      <c r="AM103" s="164">
        <v>2017</v>
      </c>
      <c r="AN103" s="164">
        <v>2014</v>
      </c>
      <c r="AO103" s="164">
        <v>2014</v>
      </c>
      <c r="AP103" s="164">
        <v>2014</v>
      </c>
      <c r="AQ103" s="164">
        <v>2014</v>
      </c>
      <c r="AR103" s="164" t="s">
        <v>950</v>
      </c>
      <c r="AS103" s="164">
        <v>2016</v>
      </c>
      <c r="AT103" s="164">
        <v>2017</v>
      </c>
      <c r="AU103" s="164">
        <v>2016</v>
      </c>
      <c r="AV103" s="164" t="s">
        <v>950</v>
      </c>
      <c r="AW103" s="164">
        <v>2015</v>
      </c>
      <c r="AX103" s="164">
        <v>2016</v>
      </c>
      <c r="AY103" s="164">
        <v>2014</v>
      </c>
      <c r="AZ103" s="176">
        <v>2015</v>
      </c>
      <c r="BA103" s="176">
        <v>2015</v>
      </c>
      <c r="BB103" s="164">
        <v>2017</v>
      </c>
      <c r="BC103" s="164">
        <v>2017</v>
      </c>
      <c r="BD103" s="164">
        <v>2015</v>
      </c>
      <c r="BE103" s="164">
        <v>2014</v>
      </c>
      <c r="BF103" s="108"/>
    </row>
    <row r="104" spans="1:58" x14ac:dyDescent="0.25">
      <c r="A104" s="133" t="s">
        <v>189</v>
      </c>
      <c r="B104" s="111" t="s">
        <v>188</v>
      </c>
      <c r="C104" s="162">
        <v>2015</v>
      </c>
      <c r="D104" s="162">
        <v>2015</v>
      </c>
      <c r="E104" s="162">
        <v>2015</v>
      </c>
      <c r="F104" s="162">
        <v>2015</v>
      </c>
      <c r="G104" s="162">
        <v>2015</v>
      </c>
      <c r="H104" s="162">
        <v>2015</v>
      </c>
      <c r="I104" s="162">
        <v>2015</v>
      </c>
      <c r="J104" s="162">
        <v>2016</v>
      </c>
      <c r="K104" s="162">
        <v>2016</v>
      </c>
      <c r="L104" s="162">
        <v>2016</v>
      </c>
      <c r="M104" s="164">
        <v>2018</v>
      </c>
      <c r="N104" s="164">
        <v>2018</v>
      </c>
      <c r="O104" s="164">
        <v>2017</v>
      </c>
      <c r="P104" s="164">
        <v>2017</v>
      </c>
      <c r="Q104" s="164">
        <v>2015</v>
      </c>
      <c r="R104" s="164" t="s">
        <v>955</v>
      </c>
      <c r="S104" s="164">
        <v>2018</v>
      </c>
      <c r="T104" s="164">
        <v>2015</v>
      </c>
      <c r="U104" s="164">
        <v>2016</v>
      </c>
      <c r="V104" s="164">
        <v>2016</v>
      </c>
      <c r="W104" s="164">
        <v>2015</v>
      </c>
      <c r="X104" s="164" t="s">
        <v>950</v>
      </c>
      <c r="Y104" s="164">
        <v>2010</v>
      </c>
      <c r="Z104" s="164">
        <v>2016</v>
      </c>
      <c r="AA104" s="164">
        <v>2016</v>
      </c>
      <c r="AB104" s="164">
        <v>2016</v>
      </c>
      <c r="AC104" s="164">
        <v>2015</v>
      </c>
      <c r="AD104" s="164">
        <v>2015</v>
      </c>
      <c r="AE104" s="164">
        <v>2012</v>
      </c>
      <c r="AF104" s="164" t="s">
        <v>950</v>
      </c>
      <c r="AG104" s="163">
        <v>2010</v>
      </c>
      <c r="AH104" s="164">
        <v>2016</v>
      </c>
      <c r="AI104" s="164">
        <v>2017</v>
      </c>
      <c r="AJ104" s="164">
        <v>2018</v>
      </c>
      <c r="AK104" s="166" t="s">
        <v>950</v>
      </c>
      <c r="AL104" s="166" t="s">
        <v>1137</v>
      </c>
      <c r="AM104" s="164">
        <v>2017</v>
      </c>
      <c r="AN104" s="164">
        <v>2014</v>
      </c>
      <c r="AO104" s="164">
        <v>2014</v>
      </c>
      <c r="AP104" s="164">
        <v>2014</v>
      </c>
      <c r="AQ104" s="164">
        <v>2014</v>
      </c>
      <c r="AR104" s="164">
        <v>2015</v>
      </c>
      <c r="AS104" s="164">
        <v>2016</v>
      </c>
      <c r="AT104" s="164">
        <v>2017</v>
      </c>
      <c r="AU104" s="164">
        <v>2016</v>
      </c>
      <c r="AV104" s="164">
        <v>2015</v>
      </c>
      <c r="AW104" s="164">
        <v>2015</v>
      </c>
      <c r="AX104" s="164">
        <v>2016</v>
      </c>
      <c r="AY104" s="164">
        <v>2014</v>
      </c>
      <c r="AZ104" s="176">
        <v>2015</v>
      </c>
      <c r="BA104" s="176">
        <v>2015</v>
      </c>
      <c r="BB104" s="164">
        <v>2017</v>
      </c>
      <c r="BC104" s="164">
        <v>2017</v>
      </c>
      <c r="BD104" s="164">
        <v>2015</v>
      </c>
      <c r="BE104" s="164">
        <v>2014</v>
      </c>
      <c r="BF104" s="108"/>
    </row>
    <row r="105" spans="1:58" x14ac:dyDescent="0.25">
      <c r="A105" s="133" t="s">
        <v>191</v>
      </c>
      <c r="B105" s="111" t="s">
        <v>190</v>
      </c>
      <c r="C105" s="162">
        <v>2015</v>
      </c>
      <c r="D105" s="162">
        <v>2015</v>
      </c>
      <c r="E105" s="162">
        <v>2015</v>
      </c>
      <c r="F105" s="162">
        <v>2015</v>
      </c>
      <c r="G105" s="162">
        <v>2015</v>
      </c>
      <c r="H105" s="162">
        <v>2015</v>
      </c>
      <c r="I105" s="162">
        <v>2015</v>
      </c>
      <c r="J105" s="162">
        <v>2016</v>
      </c>
      <c r="K105" s="162">
        <v>2016</v>
      </c>
      <c r="L105" s="162">
        <v>2016</v>
      </c>
      <c r="M105" s="164">
        <v>2018</v>
      </c>
      <c r="N105" s="164">
        <v>2018</v>
      </c>
      <c r="O105" s="164">
        <v>2017</v>
      </c>
      <c r="P105" s="164">
        <v>2017</v>
      </c>
      <c r="Q105" s="164">
        <v>2015</v>
      </c>
      <c r="R105" s="164" t="s">
        <v>957</v>
      </c>
      <c r="S105" s="164">
        <v>2018</v>
      </c>
      <c r="T105" s="164">
        <v>2015</v>
      </c>
      <c r="U105" s="164">
        <v>2016</v>
      </c>
      <c r="V105" s="164">
        <v>2016</v>
      </c>
      <c r="W105" s="164">
        <v>2015</v>
      </c>
      <c r="X105" s="164">
        <v>2014</v>
      </c>
      <c r="Y105" s="164">
        <v>2010</v>
      </c>
      <c r="Z105" s="164">
        <v>2016</v>
      </c>
      <c r="AA105" s="164">
        <v>2016</v>
      </c>
      <c r="AB105" s="164">
        <v>2016</v>
      </c>
      <c r="AC105" s="164">
        <v>2015</v>
      </c>
      <c r="AD105" s="164">
        <v>2015</v>
      </c>
      <c r="AE105" s="164">
        <v>2012</v>
      </c>
      <c r="AF105" s="164">
        <v>2015</v>
      </c>
      <c r="AG105" s="163">
        <v>2010</v>
      </c>
      <c r="AH105" s="164">
        <v>2016</v>
      </c>
      <c r="AI105" s="164">
        <v>2017</v>
      </c>
      <c r="AJ105" s="164">
        <v>2018</v>
      </c>
      <c r="AK105" s="166" t="s">
        <v>950</v>
      </c>
      <c r="AL105" s="166">
        <v>43312</v>
      </c>
      <c r="AM105" s="164">
        <v>2017</v>
      </c>
      <c r="AN105" s="164">
        <v>2014</v>
      </c>
      <c r="AO105" s="164">
        <v>2014</v>
      </c>
      <c r="AP105" s="164">
        <v>2013</v>
      </c>
      <c r="AQ105" s="164">
        <v>2013</v>
      </c>
      <c r="AR105" s="164">
        <v>2015</v>
      </c>
      <c r="AS105" s="164">
        <v>2016</v>
      </c>
      <c r="AT105" s="164">
        <v>2017</v>
      </c>
      <c r="AU105" s="164">
        <v>2016</v>
      </c>
      <c r="AV105" s="164">
        <v>2015</v>
      </c>
      <c r="AW105" s="164">
        <v>2015</v>
      </c>
      <c r="AX105" s="164">
        <v>2016</v>
      </c>
      <c r="AY105" s="164">
        <v>2014</v>
      </c>
      <c r="AZ105" s="176">
        <v>2015</v>
      </c>
      <c r="BA105" s="176">
        <v>2015</v>
      </c>
      <c r="BB105" s="164">
        <v>2017</v>
      </c>
      <c r="BC105" s="164">
        <v>2017</v>
      </c>
      <c r="BD105" s="164">
        <v>2015</v>
      </c>
      <c r="BE105" s="164">
        <v>2014</v>
      </c>
      <c r="BF105" s="108"/>
    </row>
    <row r="106" spans="1:58" x14ac:dyDescent="0.25">
      <c r="A106" s="133" t="s">
        <v>193</v>
      </c>
      <c r="B106" s="111" t="s">
        <v>192</v>
      </c>
      <c r="C106" s="162">
        <v>2015</v>
      </c>
      <c r="D106" s="162">
        <v>2015</v>
      </c>
      <c r="E106" s="162">
        <v>2015</v>
      </c>
      <c r="F106" s="162">
        <v>2015</v>
      </c>
      <c r="G106" s="162">
        <v>2015</v>
      </c>
      <c r="H106" s="162">
        <v>2015</v>
      </c>
      <c r="I106" s="162">
        <v>2015</v>
      </c>
      <c r="J106" s="162">
        <v>2016</v>
      </c>
      <c r="K106" s="162">
        <v>2016</v>
      </c>
      <c r="L106" s="162">
        <v>2016</v>
      </c>
      <c r="M106" s="164">
        <v>2018</v>
      </c>
      <c r="N106" s="164">
        <v>2018</v>
      </c>
      <c r="O106" s="164">
        <v>2017</v>
      </c>
      <c r="P106" s="164">
        <v>2017</v>
      </c>
      <c r="Q106" s="164">
        <v>2015</v>
      </c>
      <c r="R106" s="164" t="s">
        <v>950</v>
      </c>
      <c r="S106" s="164">
        <v>2018</v>
      </c>
      <c r="T106" s="164">
        <v>2015</v>
      </c>
      <c r="U106" s="164">
        <v>2016</v>
      </c>
      <c r="V106" s="164">
        <v>2016</v>
      </c>
      <c r="W106" s="164">
        <v>2015</v>
      </c>
      <c r="X106" s="164">
        <v>2016</v>
      </c>
      <c r="Y106" s="164">
        <v>2010</v>
      </c>
      <c r="Z106" s="164">
        <v>2016</v>
      </c>
      <c r="AA106" s="164">
        <v>2016</v>
      </c>
      <c r="AB106" s="164">
        <v>2016</v>
      </c>
      <c r="AC106" s="164">
        <v>2015</v>
      </c>
      <c r="AD106" s="164">
        <v>2015</v>
      </c>
      <c r="AE106" s="164">
        <v>2012</v>
      </c>
      <c r="AF106" s="164">
        <v>2015</v>
      </c>
      <c r="AG106" s="163">
        <v>2009</v>
      </c>
      <c r="AH106" s="164">
        <v>2016</v>
      </c>
      <c r="AI106" s="164">
        <v>2017</v>
      </c>
      <c r="AJ106" s="164">
        <v>2018</v>
      </c>
      <c r="AK106" s="166" t="s">
        <v>950</v>
      </c>
      <c r="AL106" s="166" t="s">
        <v>1137</v>
      </c>
      <c r="AM106" s="164">
        <v>2017</v>
      </c>
      <c r="AN106" s="164">
        <v>2014</v>
      </c>
      <c r="AO106" s="164">
        <v>2014</v>
      </c>
      <c r="AP106" s="164">
        <v>2014</v>
      </c>
      <c r="AQ106" s="164">
        <v>2014</v>
      </c>
      <c r="AR106" s="164">
        <v>2011</v>
      </c>
      <c r="AS106" s="164">
        <v>2016</v>
      </c>
      <c r="AT106" s="164">
        <v>2017</v>
      </c>
      <c r="AU106" s="164">
        <v>2016</v>
      </c>
      <c r="AV106" s="164">
        <v>2015</v>
      </c>
      <c r="AW106" s="164">
        <v>2015</v>
      </c>
      <c r="AX106" s="164">
        <v>2016</v>
      </c>
      <c r="AY106" s="164">
        <v>2014</v>
      </c>
      <c r="AZ106" s="176">
        <v>2015</v>
      </c>
      <c r="BA106" s="176">
        <v>2015</v>
      </c>
      <c r="BB106" s="164">
        <v>2017</v>
      </c>
      <c r="BC106" s="164">
        <v>2017</v>
      </c>
      <c r="BD106" s="164">
        <v>2015</v>
      </c>
      <c r="BE106" s="164">
        <v>2014</v>
      </c>
      <c r="BF106" s="108"/>
    </row>
    <row r="107" spans="1:58" x14ac:dyDescent="0.25">
      <c r="A107" s="133" t="s">
        <v>195</v>
      </c>
      <c r="B107" s="111" t="s">
        <v>194</v>
      </c>
      <c r="C107" s="162">
        <v>2015</v>
      </c>
      <c r="D107" s="162">
        <v>2015</v>
      </c>
      <c r="E107" s="162">
        <v>2015</v>
      </c>
      <c r="F107" s="162">
        <v>2015</v>
      </c>
      <c r="G107" s="162">
        <v>2015</v>
      </c>
      <c r="H107" s="162">
        <v>2015</v>
      </c>
      <c r="I107" s="162">
        <v>2015</v>
      </c>
      <c r="J107" s="162">
        <v>2016</v>
      </c>
      <c r="K107" s="162">
        <v>2016</v>
      </c>
      <c r="L107" s="162">
        <v>2016</v>
      </c>
      <c r="M107" s="164">
        <v>2018</v>
      </c>
      <c r="N107" s="164">
        <v>2018</v>
      </c>
      <c r="O107" s="164">
        <v>2017</v>
      </c>
      <c r="P107" s="164">
        <v>2017</v>
      </c>
      <c r="Q107" s="164">
        <v>2015</v>
      </c>
      <c r="R107" s="164" t="s">
        <v>974</v>
      </c>
      <c r="S107" s="164">
        <v>2018</v>
      </c>
      <c r="T107" s="164">
        <v>2015</v>
      </c>
      <c r="U107" s="164">
        <v>2016</v>
      </c>
      <c r="V107" s="164">
        <v>2016</v>
      </c>
      <c r="W107" s="164">
        <v>2015</v>
      </c>
      <c r="X107" s="164">
        <v>2009</v>
      </c>
      <c r="Y107" s="164">
        <v>2010</v>
      </c>
      <c r="Z107" s="164">
        <v>2016</v>
      </c>
      <c r="AA107" s="164">
        <v>2016</v>
      </c>
      <c r="AB107" s="164">
        <v>2013</v>
      </c>
      <c r="AC107" s="164">
        <v>2015</v>
      </c>
      <c r="AD107" s="164">
        <v>2015</v>
      </c>
      <c r="AE107" s="164" t="s">
        <v>950</v>
      </c>
      <c r="AF107" s="164">
        <v>2015</v>
      </c>
      <c r="AG107" s="163">
        <v>2009</v>
      </c>
      <c r="AH107" s="164">
        <v>2016</v>
      </c>
      <c r="AI107" s="164">
        <v>2017</v>
      </c>
      <c r="AJ107" s="164">
        <v>2018</v>
      </c>
      <c r="AK107" s="166" t="s">
        <v>950</v>
      </c>
      <c r="AL107" s="166" t="s">
        <v>950</v>
      </c>
      <c r="AM107" s="164">
        <v>2017</v>
      </c>
      <c r="AN107" s="164">
        <v>2014</v>
      </c>
      <c r="AO107" s="164">
        <v>2014</v>
      </c>
      <c r="AP107" s="164">
        <v>2013</v>
      </c>
      <c r="AQ107" s="164">
        <v>2013</v>
      </c>
      <c r="AR107" s="164">
        <v>2011</v>
      </c>
      <c r="AS107" s="164">
        <v>2016</v>
      </c>
      <c r="AT107" s="164">
        <v>2017</v>
      </c>
      <c r="AU107" s="164">
        <v>2016</v>
      </c>
      <c r="AV107" s="164">
        <v>2015</v>
      </c>
      <c r="AW107" s="164">
        <v>2015</v>
      </c>
      <c r="AX107" s="164">
        <v>2016</v>
      </c>
      <c r="AY107" s="164">
        <v>2014</v>
      </c>
      <c r="AZ107" s="176">
        <v>2015</v>
      </c>
      <c r="BA107" s="176">
        <v>2015</v>
      </c>
      <c r="BB107" s="164">
        <v>2017</v>
      </c>
      <c r="BC107" s="164">
        <v>2017</v>
      </c>
      <c r="BD107" s="164">
        <v>2015</v>
      </c>
      <c r="BE107" s="164">
        <v>2014</v>
      </c>
      <c r="BF107" s="108"/>
    </row>
    <row r="108" spans="1:58" x14ac:dyDescent="0.25">
      <c r="A108" s="133" t="s">
        <v>197</v>
      </c>
      <c r="B108" s="111" t="s">
        <v>196</v>
      </c>
      <c r="C108" s="162">
        <v>2015</v>
      </c>
      <c r="D108" s="162">
        <v>2015</v>
      </c>
      <c r="E108" s="162">
        <v>2015</v>
      </c>
      <c r="F108" s="162">
        <v>2015</v>
      </c>
      <c r="G108" s="162">
        <v>2015</v>
      </c>
      <c r="H108" s="162">
        <v>2015</v>
      </c>
      <c r="I108" s="162">
        <v>2015</v>
      </c>
      <c r="J108" s="162">
        <v>2016</v>
      </c>
      <c r="K108" s="162">
        <v>2016</v>
      </c>
      <c r="L108" s="162">
        <v>2016</v>
      </c>
      <c r="M108" s="164">
        <v>2018</v>
      </c>
      <c r="N108" s="164">
        <v>2018</v>
      </c>
      <c r="O108" s="164">
        <v>2017</v>
      </c>
      <c r="P108" s="164">
        <v>2017</v>
      </c>
      <c r="Q108" s="164">
        <v>2015</v>
      </c>
      <c r="R108" s="164" t="s">
        <v>978</v>
      </c>
      <c r="S108" s="164">
        <v>2018</v>
      </c>
      <c r="T108" s="164">
        <v>2015</v>
      </c>
      <c r="U108" s="164">
        <v>2016</v>
      </c>
      <c r="V108" s="164">
        <v>2016</v>
      </c>
      <c r="W108" s="164">
        <v>2015</v>
      </c>
      <c r="X108" s="164">
        <v>2006</v>
      </c>
      <c r="Y108" s="164">
        <v>2010</v>
      </c>
      <c r="Z108" s="164">
        <v>2016</v>
      </c>
      <c r="AA108" s="164">
        <v>2016</v>
      </c>
      <c r="AB108" s="164">
        <v>2016</v>
      </c>
      <c r="AC108" s="164">
        <v>2015</v>
      </c>
      <c r="AD108" s="164">
        <v>2015</v>
      </c>
      <c r="AE108" s="164">
        <v>2012</v>
      </c>
      <c r="AF108" s="164">
        <v>2015</v>
      </c>
      <c r="AG108" s="163">
        <v>2009</v>
      </c>
      <c r="AH108" s="164">
        <v>2016</v>
      </c>
      <c r="AI108" s="164">
        <v>2017</v>
      </c>
      <c r="AJ108" s="164">
        <v>2018</v>
      </c>
      <c r="AK108" s="166" t="s">
        <v>1138</v>
      </c>
      <c r="AL108" s="166" t="s">
        <v>1137</v>
      </c>
      <c r="AM108" s="164">
        <v>2017</v>
      </c>
      <c r="AN108" s="164">
        <v>2014</v>
      </c>
      <c r="AO108" s="164">
        <v>2014</v>
      </c>
      <c r="AP108" s="164">
        <v>2014</v>
      </c>
      <c r="AQ108" s="164">
        <v>2014</v>
      </c>
      <c r="AR108" s="164">
        <v>2015</v>
      </c>
      <c r="AS108" s="164">
        <v>2016</v>
      </c>
      <c r="AT108" s="164">
        <v>2017</v>
      </c>
      <c r="AU108" s="164">
        <v>2016</v>
      </c>
      <c r="AV108" s="164">
        <v>2015</v>
      </c>
      <c r="AW108" s="164">
        <v>2015</v>
      </c>
      <c r="AX108" s="164">
        <v>2016</v>
      </c>
      <c r="AY108" s="164">
        <v>2014</v>
      </c>
      <c r="AZ108" s="176">
        <v>2015</v>
      </c>
      <c r="BA108" s="176">
        <v>2015</v>
      </c>
      <c r="BB108" s="164">
        <v>2017</v>
      </c>
      <c r="BC108" s="164">
        <v>2017</v>
      </c>
      <c r="BD108" s="164">
        <v>2015</v>
      </c>
      <c r="BE108" s="164">
        <v>2014</v>
      </c>
      <c r="BF108" s="108"/>
    </row>
    <row r="109" spans="1:58" x14ac:dyDescent="0.25">
      <c r="A109" s="133" t="s">
        <v>199</v>
      </c>
      <c r="B109" s="111" t="s">
        <v>198</v>
      </c>
      <c r="C109" s="162">
        <v>2015</v>
      </c>
      <c r="D109" s="162">
        <v>2015</v>
      </c>
      <c r="E109" s="162">
        <v>2015</v>
      </c>
      <c r="F109" s="162">
        <v>2015</v>
      </c>
      <c r="G109" s="162">
        <v>2015</v>
      </c>
      <c r="H109" s="162">
        <v>2015</v>
      </c>
      <c r="I109" s="162">
        <v>2015</v>
      </c>
      <c r="J109" s="162">
        <v>2016</v>
      </c>
      <c r="K109" s="162">
        <v>2016</v>
      </c>
      <c r="L109" s="162">
        <v>2016</v>
      </c>
      <c r="M109" s="164">
        <v>2018</v>
      </c>
      <c r="N109" s="164">
        <v>2018</v>
      </c>
      <c r="O109" s="164">
        <v>2017</v>
      </c>
      <c r="P109" s="164">
        <v>2017</v>
      </c>
      <c r="Q109" s="164">
        <v>2015</v>
      </c>
      <c r="R109" s="164" t="s">
        <v>950</v>
      </c>
      <c r="S109" s="164">
        <v>2018</v>
      </c>
      <c r="T109" s="164">
        <v>2015</v>
      </c>
      <c r="U109" s="164">
        <v>2016</v>
      </c>
      <c r="V109" s="164" t="s">
        <v>950</v>
      </c>
      <c r="W109" s="164">
        <v>2015</v>
      </c>
      <c r="X109" s="164" t="s">
        <v>950</v>
      </c>
      <c r="Y109" s="164">
        <v>2015</v>
      </c>
      <c r="Z109" s="164">
        <v>2016</v>
      </c>
      <c r="AA109" s="164">
        <v>2016</v>
      </c>
      <c r="AB109" s="164">
        <v>2016</v>
      </c>
      <c r="AC109" s="164">
        <v>2015</v>
      </c>
      <c r="AD109" s="164">
        <v>2015</v>
      </c>
      <c r="AE109" s="164" t="s">
        <v>950</v>
      </c>
      <c r="AF109" s="164">
        <v>2015</v>
      </c>
      <c r="AG109" s="163" t="s">
        <v>950</v>
      </c>
      <c r="AH109" s="164">
        <v>2016</v>
      </c>
      <c r="AI109" s="164">
        <v>2017</v>
      </c>
      <c r="AJ109" s="164">
        <v>2018</v>
      </c>
      <c r="AK109" s="166" t="s">
        <v>950</v>
      </c>
      <c r="AL109" s="166" t="s">
        <v>1137</v>
      </c>
      <c r="AM109" s="164">
        <v>2017</v>
      </c>
      <c r="AN109" s="164">
        <v>2014</v>
      </c>
      <c r="AO109" s="164">
        <v>2014</v>
      </c>
      <c r="AP109" s="164">
        <v>2014</v>
      </c>
      <c r="AQ109" s="164">
        <v>2014</v>
      </c>
      <c r="AR109" s="164" t="s">
        <v>950</v>
      </c>
      <c r="AS109" s="164">
        <v>2016</v>
      </c>
      <c r="AT109" s="164">
        <v>2017</v>
      </c>
      <c r="AU109" s="164">
        <v>2016</v>
      </c>
      <c r="AV109" s="164">
        <v>2015</v>
      </c>
      <c r="AW109" s="164">
        <v>2015</v>
      </c>
      <c r="AX109" s="164">
        <v>2016</v>
      </c>
      <c r="AY109" s="164">
        <v>2014</v>
      </c>
      <c r="AZ109" s="176">
        <v>2015</v>
      </c>
      <c r="BA109" s="176">
        <v>2015</v>
      </c>
      <c r="BB109" s="164">
        <v>2017</v>
      </c>
      <c r="BC109" s="164">
        <v>2017</v>
      </c>
      <c r="BD109" s="164">
        <v>2015</v>
      </c>
      <c r="BE109" s="164">
        <v>2014</v>
      </c>
      <c r="BF109" s="108"/>
    </row>
    <row r="110" spans="1:58" x14ac:dyDescent="0.25">
      <c r="A110" s="133" t="s">
        <v>201</v>
      </c>
      <c r="B110" s="111" t="s">
        <v>200</v>
      </c>
      <c r="C110" s="162">
        <v>2015</v>
      </c>
      <c r="D110" s="162">
        <v>2015</v>
      </c>
      <c r="E110" s="162">
        <v>2015</v>
      </c>
      <c r="F110" s="162">
        <v>2015</v>
      </c>
      <c r="G110" s="162">
        <v>2015</v>
      </c>
      <c r="H110" s="162">
        <v>2015</v>
      </c>
      <c r="I110" s="162">
        <v>2015</v>
      </c>
      <c r="J110" s="162">
        <v>2016</v>
      </c>
      <c r="K110" s="162">
        <v>2016</v>
      </c>
      <c r="L110" s="162">
        <v>2016</v>
      </c>
      <c r="M110" s="164">
        <v>2018</v>
      </c>
      <c r="N110" s="164">
        <v>2018</v>
      </c>
      <c r="O110" s="164">
        <v>2017</v>
      </c>
      <c r="P110" s="164">
        <v>2017</v>
      </c>
      <c r="Q110" s="164" t="s">
        <v>950</v>
      </c>
      <c r="R110" s="164" t="s">
        <v>950</v>
      </c>
      <c r="S110" s="164">
        <v>2018</v>
      </c>
      <c r="T110" s="164">
        <v>2015</v>
      </c>
      <c r="U110" s="164">
        <v>2016</v>
      </c>
      <c r="V110" s="164">
        <v>2016</v>
      </c>
      <c r="W110" s="164">
        <v>2015</v>
      </c>
      <c r="X110" s="164">
        <v>2007</v>
      </c>
      <c r="Y110" s="164">
        <v>2010</v>
      </c>
      <c r="Z110" s="164">
        <v>2016</v>
      </c>
      <c r="AA110" s="164">
        <v>2016</v>
      </c>
      <c r="AB110" s="164" t="s">
        <v>950</v>
      </c>
      <c r="AC110" s="164">
        <v>2015</v>
      </c>
      <c r="AD110" s="164">
        <v>2015</v>
      </c>
      <c r="AE110" s="164" t="s">
        <v>950</v>
      </c>
      <c r="AF110" s="164" t="s">
        <v>950</v>
      </c>
      <c r="AG110" s="163" t="s">
        <v>950</v>
      </c>
      <c r="AH110" s="164">
        <v>2016</v>
      </c>
      <c r="AI110" s="164">
        <v>2017</v>
      </c>
      <c r="AJ110" s="164">
        <v>2018</v>
      </c>
      <c r="AK110" s="166" t="s">
        <v>950</v>
      </c>
      <c r="AL110" s="166" t="s">
        <v>950</v>
      </c>
      <c r="AM110" s="164">
        <v>2017</v>
      </c>
      <c r="AN110" s="164">
        <v>2014</v>
      </c>
      <c r="AO110" s="164">
        <v>2014</v>
      </c>
      <c r="AP110" s="164" t="s">
        <v>950</v>
      </c>
      <c r="AQ110" s="164" t="s">
        <v>950</v>
      </c>
      <c r="AR110" s="164">
        <v>2011</v>
      </c>
      <c r="AS110" s="164">
        <v>2016</v>
      </c>
      <c r="AT110" s="164" t="s">
        <v>950</v>
      </c>
      <c r="AU110" s="164">
        <v>2016</v>
      </c>
      <c r="AV110" s="164">
        <v>2015</v>
      </c>
      <c r="AW110" s="164">
        <v>2015</v>
      </c>
      <c r="AX110" s="164">
        <v>2015</v>
      </c>
      <c r="AY110" s="164">
        <v>2014</v>
      </c>
      <c r="AZ110" s="176">
        <v>2015</v>
      </c>
      <c r="BA110" s="176">
        <v>2015</v>
      </c>
      <c r="BB110" s="164">
        <v>2017</v>
      </c>
      <c r="BC110" s="164">
        <v>2017</v>
      </c>
      <c r="BD110" s="164">
        <v>2015</v>
      </c>
      <c r="BE110" s="164">
        <v>2014</v>
      </c>
      <c r="BF110" s="108"/>
    </row>
    <row r="111" spans="1:58" x14ac:dyDescent="0.25">
      <c r="A111" s="133" t="s">
        <v>203</v>
      </c>
      <c r="B111" s="111" t="s">
        <v>202</v>
      </c>
      <c r="C111" s="162">
        <v>2015</v>
      </c>
      <c r="D111" s="162">
        <v>2015</v>
      </c>
      <c r="E111" s="162">
        <v>2015</v>
      </c>
      <c r="F111" s="162">
        <v>2015</v>
      </c>
      <c r="G111" s="162">
        <v>2015</v>
      </c>
      <c r="H111" s="162">
        <v>2015</v>
      </c>
      <c r="I111" s="162">
        <v>2015</v>
      </c>
      <c r="J111" s="162">
        <v>2016</v>
      </c>
      <c r="K111" s="162">
        <v>2016</v>
      </c>
      <c r="L111" s="162">
        <v>2016</v>
      </c>
      <c r="M111" s="164">
        <v>2018</v>
      </c>
      <c r="N111" s="164">
        <v>2018</v>
      </c>
      <c r="O111" s="164">
        <v>2017</v>
      </c>
      <c r="P111" s="164">
        <v>2017</v>
      </c>
      <c r="Q111" s="164">
        <v>2015</v>
      </c>
      <c r="R111" s="164" t="s">
        <v>962</v>
      </c>
      <c r="S111" s="164">
        <v>2018</v>
      </c>
      <c r="T111" s="164">
        <v>2015</v>
      </c>
      <c r="U111" s="164">
        <v>2016</v>
      </c>
      <c r="V111" s="164">
        <v>2016</v>
      </c>
      <c r="W111" s="164">
        <v>2015</v>
      </c>
      <c r="X111" s="164">
        <v>2012</v>
      </c>
      <c r="Y111" s="164">
        <v>2010</v>
      </c>
      <c r="Z111" s="164">
        <v>2016</v>
      </c>
      <c r="AA111" s="164">
        <v>2016</v>
      </c>
      <c r="AB111" s="164">
        <v>2016</v>
      </c>
      <c r="AC111" s="164">
        <v>2015</v>
      </c>
      <c r="AD111" s="164">
        <v>2015</v>
      </c>
      <c r="AE111" s="164">
        <v>2012</v>
      </c>
      <c r="AF111" s="164">
        <v>2015</v>
      </c>
      <c r="AG111" s="163">
        <v>2014</v>
      </c>
      <c r="AH111" s="164">
        <v>2016</v>
      </c>
      <c r="AI111" s="164">
        <v>2017</v>
      </c>
      <c r="AJ111" s="164">
        <v>2018</v>
      </c>
      <c r="AK111" s="166" t="s">
        <v>950</v>
      </c>
      <c r="AL111" s="166">
        <v>43312</v>
      </c>
      <c r="AM111" s="164">
        <v>2017</v>
      </c>
      <c r="AN111" s="164">
        <v>2014</v>
      </c>
      <c r="AO111" s="164">
        <v>2014</v>
      </c>
      <c r="AP111" s="164">
        <v>2014</v>
      </c>
      <c r="AQ111" s="164">
        <v>2014</v>
      </c>
      <c r="AR111" s="164">
        <v>2011</v>
      </c>
      <c r="AS111" s="164">
        <v>2016</v>
      </c>
      <c r="AT111" s="164">
        <v>2017</v>
      </c>
      <c r="AU111" s="164">
        <v>2016</v>
      </c>
      <c r="AV111" s="164">
        <v>2015</v>
      </c>
      <c r="AW111" s="164">
        <v>2015</v>
      </c>
      <c r="AX111" s="164">
        <v>2016</v>
      </c>
      <c r="AY111" s="164">
        <v>2014</v>
      </c>
      <c r="AZ111" s="176">
        <v>2015</v>
      </c>
      <c r="BA111" s="176">
        <v>2015</v>
      </c>
      <c r="BB111" s="164">
        <v>2017</v>
      </c>
      <c r="BC111" s="164">
        <v>2017</v>
      </c>
      <c r="BD111" s="164">
        <v>2015</v>
      </c>
      <c r="BE111" s="164">
        <v>2014</v>
      </c>
      <c r="BF111" s="108"/>
    </row>
    <row r="112" spans="1:58" x14ac:dyDescent="0.25">
      <c r="A112" s="133" t="s">
        <v>205</v>
      </c>
      <c r="B112" s="111" t="s">
        <v>204</v>
      </c>
      <c r="C112" s="162">
        <v>2015</v>
      </c>
      <c r="D112" s="162">
        <v>2015</v>
      </c>
      <c r="E112" s="162">
        <v>2015</v>
      </c>
      <c r="F112" s="162">
        <v>2015</v>
      </c>
      <c r="G112" s="162">
        <v>2015</v>
      </c>
      <c r="H112" s="162">
        <v>2015</v>
      </c>
      <c r="I112" s="162">
        <v>2015</v>
      </c>
      <c r="J112" s="162">
        <v>2016</v>
      </c>
      <c r="K112" s="162">
        <v>2016</v>
      </c>
      <c r="L112" s="162">
        <v>2016</v>
      </c>
      <c r="M112" s="164">
        <v>2018</v>
      </c>
      <c r="N112" s="164">
        <v>2018</v>
      </c>
      <c r="O112" s="164">
        <v>2017</v>
      </c>
      <c r="P112" s="164">
        <v>2017</v>
      </c>
      <c r="Q112" s="164">
        <v>2015</v>
      </c>
      <c r="R112" s="164" t="s">
        <v>950</v>
      </c>
      <c r="S112" s="164">
        <v>2018</v>
      </c>
      <c r="T112" s="164">
        <v>2015</v>
      </c>
      <c r="U112" s="164">
        <v>2016</v>
      </c>
      <c r="V112" s="164">
        <v>2016</v>
      </c>
      <c r="W112" s="164">
        <v>2015</v>
      </c>
      <c r="X112" s="164" t="s">
        <v>950</v>
      </c>
      <c r="Y112" s="164" t="s">
        <v>950</v>
      </c>
      <c r="Z112" s="164">
        <v>2016</v>
      </c>
      <c r="AA112" s="164">
        <v>2016</v>
      </c>
      <c r="AB112" s="164">
        <v>2015</v>
      </c>
      <c r="AC112" s="164">
        <v>2015</v>
      </c>
      <c r="AD112" s="164">
        <v>2015</v>
      </c>
      <c r="AE112" s="164" t="s">
        <v>950</v>
      </c>
      <c r="AF112" s="164">
        <v>2015</v>
      </c>
      <c r="AG112" s="163">
        <v>2012</v>
      </c>
      <c r="AH112" s="164">
        <v>2016</v>
      </c>
      <c r="AI112" s="164">
        <v>2017</v>
      </c>
      <c r="AJ112" s="164">
        <v>2018</v>
      </c>
      <c r="AK112" s="166" t="s">
        <v>950</v>
      </c>
      <c r="AL112" s="166" t="s">
        <v>1137</v>
      </c>
      <c r="AM112" s="164">
        <v>2017</v>
      </c>
      <c r="AN112" s="164">
        <v>2014</v>
      </c>
      <c r="AO112" s="164">
        <v>2014</v>
      </c>
      <c r="AP112" s="164">
        <v>2014</v>
      </c>
      <c r="AQ112" s="164">
        <v>2014</v>
      </c>
      <c r="AR112" s="164">
        <v>2015</v>
      </c>
      <c r="AS112" s="164">
        <v>2016</v>
      </c>
      <c r="AT112" s="164">
        <v>2017</v>
      </c>
      <c r="AU112" s="164">
        <v>2016</v>
      </c>
      <c r="AV112" s="164">
        <v>2015</v>
      </c>
      <c r="AW112" s="164">
        <v>2015</v>
      </c>
      <c r="AX112" s="164">
        <v>2016</v>
      </c>
      <c r="AY112" s="164">
        <v>2014</v>
      </c>
      <c r="AZ112" s="176">
        <v>2015</v>
      </c>
      <c r="BA112" s="176">
        <v>2015</v>
      </c>
      <c r="BB112" s="164">
        <v>2017</v>
      </c>
      <c r="BC112" s="164">
        <v>2017</v>
      </c>
      <c r="BD112" s="164">
        <v>2015</v>
      </c>
      <c r="BE112" s="164">
        <v>2014</v>
      </c>
      <c r="BF112" s="108"/>
    </row>
    <row r="113" spans="1:58" x14ac:dyDescent="0.25">
      <c r="A113" s="133" t="s">
        <v>207</v>
      </c>
      <c r="B113" s="111" t="s">
        <v>206</v>
      </c>
      <c r="C113" s="162">
        <v>2015</v>
      </c>
      <c r="D113" s="162">
        <v>2015</v>
      </c>
      <c r="E113" s="162">
        <v>2015</v>
      </c>
      <c r="F113" s="162">
        <v>2015</v>
      </c>
      <c r="G113" s="162">
        <v>2015</v>
      </c>
      <c r="H113" s="162">
        <v>2015</v>
      </c>
      <c r="I113" s="162">
        <v>2015</v>
      </c>
      <c r="J113" s="162">
        <v>2016</v>
      </c>
      <c r="K113" s="162">
        <v>2016</v>
      </c>
      <c r="L113" s="162">
        <v>2016</v>
      </c>
      <c r="M113" s="164">
        <v>2018</v>
      </c>
      <c r="N113" s="164">
        <v>2018</v>
      </c>
      <c r="O113" s="164">
        <v>2017</v>
      </c>
      <c r="P113" s="164">
        <v>2017</v>
      </c>
      <c r="Q113" s="164">
        <v>2015</v>
      </c>
      <c r="R113" s="164" t="s">
        <v>967</v>
      </c>
      <c r="S113" s="164">
        <v>2018</v>
      </c>
      <c r="T113" s="164">
        <v>2015</v>
      </c>
      <c r="U113" s="164">
        <v>2016</v>
      </c>
      <c r="V113" s="164">
        <v>2016</v>
      </c>
      <c r="W113" s="164">
        <v>2015</v>
      </c>
      <c r="X113" s="164">
        <v>2012</v>
      </c>
      <c r="Y113" s="164">
        <v>2011</v>
      </c>
      <c r="Z113" s="164">
        <v>2016</v>
      </c>
      <c r="AA113" s="164">
        <v>2016</v>
      </c>
      <c r="AB113" s="164">
        <v>2016</v>
      </c>
      <c r="AC113" s="164">
        <v>2015</v>
      </c>
      <c r="AD113" s="164">
        <v>2015</v>
      </c>
      <c r="AE113" s="164">
        <v>2012</v>
      </c>
      <c r="AF113" s="164">
        <v>2015</v>
      </c>
      <c r="AG113" s="163">
        <v>2016</v>
      </c>
      <c r="AH113" s="164">
        <v>2016</v>
      </c>
      <c r="AI113" s="164">
        <v>2017</v>
      </c>
      <c r="AJ113" s="164">
        <v>2018</v>
      </c>
      <c r="AK113" s="166" t="s">
        <v>1137</v>
      </c>
      <c r="AL113" s="166" t="s">
        <v>1137</v>
      </c>
      <c r="AM113" s="164">
        <v>2017</v>
      </c>
      <c r="AN113" s="164">
        <v>2014</v>
      </c>
      <c r="AO113" s="164">
        <v>2014</v>
      </c>
      <c r="AP113" s="164">
        <v>2014</v>
      </c>
      <c r="AQ113" s="164">
        <v>2014</v>
      </c>
      <c r="AR113" s="164">
        <v>2015</v>
      </c>
      <c r="AS113" s="164">
        <v>2016</v>
      </c>
      <c r="AT113" s="164">
        <v>2017</v>
      </c>
      <c r="AU113" s="164">
        <v>2016</v>
      </c>
      <c r="AV113" s="164">
        <v>2015</v>
      </c>
      <c r="AW113" s="164">
        <v>2015</v>
      </c>
      <c r="AX113" s="164">
        <v>2016</v>
      </c>
      <c r="AY113" s="164">
        <v>2014</v>
      </c>
      <c r="AZ113" s="176">
        <v>2015</v>
      </c>
      <c r="BA113" s="176">
        <v>2015</v>
      </c>
      <c r="BB113" s="164">
        <v>2017</v>
      </c>
      <c r="BC113" s="164">
        <v>2017</v>
      </c>
      <c r="BD113" s="164">
        <v>2015</v>
      </c>
      <c r="BE113" s="164">
        <v>2014</v>
      </c>
      <c r="BF113" s="108"/>
    </row>
    <row r="114" spans="1:58" x14ac:dyDescent="0.25">
      <c r="A114" s="133" t="s">
        <v>753</v>
      </c>
      <c r="B114" s="111" t="s">
        <v>208</v>
      </c>
      <c r="C114" s="162">
        <v>2015</v>
      </c>
      <c r="D114" s="162">
        <v>2015</v>
      </c>
      <c r="E114" s="162">
        <v>2015</v>
      </c>
      <c r="F114" s="162">
        <v>2015</v>
      </c>
      <c r="G114" s="162">
        <v>2015</v>
      </c>
      <c r="H114" s="162">
        <v>2015</v>
      </c>
      <c r="I114" s="162">
        <v>2015</v>
      </c>
      <c r="J114" s="162">
        <v>2016</v>
      </c>
      <c r="K114" s="162">
        <v>2016</v>
      </c>
      <c r="L114" s="162">
        <v>2016</v>
      </c>
      <c r="M114" s="164">
        <v>2018</v>
      </c>
      <c r="N114" s="164">
        <v>2018</v>
      </c>
      <c r="O114" s="164">
        <v>2017</v>
      </c>
      <c r="P114" s="164">
        <v>2017</v>
      </c>
      <c r="Q114" s="164">
        <v>2015</v>
      </c>
      <c r="R114" s="164" t="s">
        <v>950</v>
      </c>
      <c r="S114" s="164">
        <v>2018</v>
      </c>
      <c r="T114" s="164">
        <v>2015</v>
      </c>
      <c r="U114" s="164">
        <v>2016</v>
      </c>
      <c r="V114" s="164">
        <v>2016</v>
      </c>
      <c r="W114" s="164">
        <v>2015</v>
      </c>
      <c r="X114" s="164" t="s">
        <v>950</v>
      </c>
      <c r="Y114" s="164">
        <v>2010</v>
      </c>
      <c r="Z114" s="164">
        <v>2016</v>
      </c>
      <c r="AA114" s="164">
        <v>2016</v>
      </c>
      <c r="AB114" s="164" t="s">
        <v>950</v>
      </c>
      <c r="AC114" s="164">
        <v>2015</v>
      </c>
      <c r="AD114" s="164">
        <v>2015</v>
      </c>
      <c r="AE114" s="164" t="s">
        <v>950</v>
      </c>
      <c r="AF114" s="164" t="s">
        <v>950</v>
      </c>
      <c r="AG114" s="163" t="s">
        <v>950</v>
      </c>
      <c r="AH114" s="164">
        <v>2016</v>
      </c>
      <c r="AI114" s="164">
        <v>2017</v>
      </c>
      <c r="AJ114" s="164">
        <v>2018</v>
      </c>
      <c r="AK114" s="166" t="s">
        <v>950</v>
      </c>
      <c r="AL114" s="166" t="s">
        <v>1137</v>
      </c>
      <c r="AM114" s="164">
        <v>2017</v>
      </c>
      <c r="AN114" s="164">
        <v>2014</v>
      </c>
      <c r="AO114" s="164">
        <v>2014</v>
      </c>
      <c r="AP114" s="164" t="s">
        <v>950</v>
      </c>
      <c r="AQ114" s="164" t="s">
        <v>950</v>
      </c>
      <c r="AR114" s="164">
        <v>2011</v>
      </c>
      <c r="AS114" s="164">
        <v>2016</v>
      </c>
      <c r="AT114" s="164" t="s">
        <v>950</v>
      </c>
      <c r="AU114" s="164">
        <v>2016</v>
      </c>
      <c r="AV114" s="164" t="s">
        <v>950</v>
      </c>
      <c r="AW114" s="164">
        <v>2015</v>
      </c>
      <c r="AX114" s="164">
        <v>2016</v>
      </c>
      <c r="AY114" s="164">
        <v>2014</v>
      </c>
      <c r="AZ114" s="176">
        <v>2015</v>
      </c>
      <c r="BA114" s="176">
        <v>2015</v>
      </c>
      <c r="BB114" s="164">
        <v>2017</v>
      </c>
      <c r="BC114" s="164">
        <v>2017</v>
      </c>
      <c r="BD114" s="164">
        <v>2015</v>
      </c>
      <c r="BE114" s="164">
        <v>2014</v>
      </c>
      <c r="BF114" s="108"/>
    </row>
    <row r="115" spans="1:58" x14ac:dyDescent="0.25">
      <c r="A115" s="133" t="s">
        <v>848</v>
      </c>
      <c r="B115" s="111" t="s">
        <v>209</v>
      </c>
      <c r="C115" s="162">
        <v>2015</v>
      </c>
      <c r="D115" s="162">
        <v>2015</v>
      </c>
      <c r="E115" s="162">
        <v>2015</v>
      </c>
      <c r="F115" s="162">
        <v>2015</v>
      </c>
      <c r="G115" s="162">
        <v>2015</v>
      </c>
      <c r="H115" s="162">
        <v>2015</v>
      </c>
      <c r="I115" s="162">
        <v>2015</v>
      </c>
      <c r="J115" s="162">
        <v>2016</v>
      </c>
      <c r="K115" s="162">
        <v>2016</v>
      </c>
      <c r="L115" s="162">
        <v>2016</v>
      </c>
      <c r="M115" s="164">
        <v>2018</v>
      </c>
      <c r="N115" s="164">
        <v>2018</v>
      </c>
      <c r="O115" s="164">
        <v>2017</v>
      </c>
      <c r="P115" s="164">
        <v>2017</v>
      </c>
      <c r="Q115" s="164">
        <v>2015</v>
      </c>
      <c r="R115" s="164" t="s">
        <v>960</v>
      </c>
      <c r="S115" s="164">
        <v>2018</v>
      </c>
      <c r="T115" s="164">
        <v>2015</v>
      </c>
      <c r="U115" s="164">
        <v>2016</v>
      </c>
      <c r="V115" s="164">
        <v>2016</v>
      </c>
      <c r="W115" s="164">
        <v>2015</v>
      </c>
      <c r="X115" s="164">
        <v>2012</v>
      </c>
      <c r="Y115" s="164">
        <v>2013</v>
      </c>
      <c r="Z115" s="164">
        <v>2016</v>
      </c>
      <c r="AA115" s="164">
        <v>2016</v>
      </c>
      <c r="AB115" s="164">
        <v>2016</v>
      </c>
      <c r="AC115" s="164">
        <v>2015</v>
      </c>
      <c r="AD115" s="164">
        <v>2015</v>
      </c>
      <c r="AE115" s="164" t="s">
        <v>950</v>
      </c>
      <c r="AF115" s="164">
        <v>2015</v>
      </c>
      <c r="AG115" s="163">
        <v>2016</v>
      </c>
      <c r="AH115" s="164">
        <v>2016</v>
      </c>
      <c r="AI115" s="164">
        <v>2017</v>
      </c>
      <c r="AJ115" s="164">
        <v>2018</v>
      </c>
      <c r="AK115" s="166" t="s">
        <v>950</v>
      </c>
      <c r="AL115" s="166" t="s">
        <v>1137</v>
      </c>
      <c r="AM115" s="164">
        <v>2017</v>
      </c>
      <c r="AN115" s="164">
        <v>2014</v>
      </c>
      <c r="AO115" s="164">
        <v>2014</v>
      </c>
      <c r="AP115" s="164">
        <v>2013</v>
      </c>
      <c r="AQ115" s="164">
        <v>2013</v>
      </c>
      <c r="AR115" s="164">
        <v>2009</v>
      </c>
      <c r="AS115" s="164">
        <v>2016</v>
      </c>
      <c r="AT115" s="164">
        <v>2017</v>
      </c>
      <c r="AU115" s="164">
        <v>2016</v>
      </c>
      <c r="AV115" s="164">
        <v>2015</v>
      </c>
      <c r="AW115" s="164">
        <v>2015</v>
      </c>
      <c r="AX115" s="164">
        <v>2016</v>
      </c>
      <c r="AY115" s="164">
        <v>2014</v>
      </c>
      <c r="AZ115" s="176">
        <v>2015</v>
      </c>
      <c r="BA115" s="176">
        <v>2015</v>
      </c>
      <c r="BB115" s="164">
        <v>2017</v>
      </c>
      <c r="BC115" s="164">
        <v>2017</v>
      </c>
      <c r="BD115" s="164">
        <v>2015</v>
      </c>
      <c r="BE115" s="164">
        <v>2014</v>
      </c>
      <c r="BF115" s="108"/>
    </row>
    <row r="116" spans="1:58" x14ac:dyDescent="0.25">
      <c r="A116" s="133" t="s">
        <v>211</v>
      </c>
      <c r="B116" s="111" t="s">
        <v>210</v>
      </c>
      <c r="C116" s="162">
        <v>2015</v>
      </c>
      <c r="D116" s="162">
        <v>2015</v>
      </c>
      <c r="E116" s="162">
        <v>2015</v>
      </c>
      <c r="F116" s="162">
        <v>2015</v>
      </c>
      <c r="G116" s="162">
        <v>2015</v>
      </c>
      <c r="H116" s="162">
        <v>2015</v>
      </c>
      <c r="I116" s="162">
        <v>2015</v>
      </c>
      <c r="J116" s="162">
        <v>2016</v>
      </c>
      <c r="K116" s="162">
        <v>2016</v>
      </c>
      <c r="L116" s="162">
        <v>2016</v>
      </c>
      <c r="M116" s="164">
        <v>2018</v>
      </c>
      <c r="N116" s="164">
        <v>2018</v>
      </c>
      <c r="O116" s="164">
        <v>2017</v>
      </c>
      <c r="P116" s="164">
        <v>2017</v>
      </c>
      <c r="Q116" s="164">
        <v>2015</v>
      </c>
      <c r="R116" s="164" t="s">
        <v>964</v>
      </c>
      <c r="S116" s="164">
        <v>2018</v>
      </c>
      <c r="T116" s="164">
        <v>2015</v>
      </c>
      <c r="U116" s="164">
        <v>2016</v>
      </c>
      <c r="V116" s="164">
        <v>2016</v>
      </c>
      <c r="W116" s="164">
        <v>2015</v>
      </c>
      <c r="X116" s="164">
        <v>2013</v>
      </c>
      <c r="Y116" s="164">
        <v>2011</v>
      </c>
      <c r="Z116" s="164">
        <v>2016</v>
      </c>
      <c r="AA116" s="164">
        <v>2016</v>
      </c>
      <c r="AB116" s="164">
        <v>2016</v>
      </c>
      <c r="AC116" s="164">
        <v>2015</v>
      </c>
      <c r="AD116" s="164">
        <v>2015</v>
      </c>
      <c r="AE116" s="164" t="s">
        <v>950</v>
      </c>
      <c r="AF116" s="164">
        <v>2015</v>
      </c>
      <c r="AG116" s="163">
        <v>2016</v>
      </c>
      <c r="AH116" s="164">
        <v>2016</v>
      </c>
      <c r="AI116" s="164">
        <v>2017</v>
      </c>
      <c r="AJ116" s="164">
        <v>2018</v>
      </c>
      <c r="AK116" s="166" t="s">
        <v>950</v>
      </c>
      <c r="AL116" s="166" t="s">
        <v>1137</v>
      </c>
      <c r="AM116" s="164">
        <v>2017</v>
      </c>
      <c r="AN116" s="164">
        <v>2014</v>
      </c>
      <c r="AO116" s="164">
        <v>2014</v>
      </c>
      <c r="AP116" s="164">
        <v>2011</v>
      </c>
      <c r="AQ116" s="164">
        <v>2012</v>
      </c>
      <c r="AR116" s="164">
        <v>2015</v>
      </c>
      <c r="AS116" s="164">
        <v>2016</v>
      </c>
      <c r="AT116" s="164">
        <v>2017</v>
      </c>
      <c r="AU116" s="164">
        <v>2016</v>
      </c>
      <c r="AV116" s="164">
        <v>2015</v>
      </c>
      <c r="AW116" s="164">
        <v>2015</v>
      </c>
      <c r="AX116" s="164">
        <v>2016</v>
      </c>
      <c r="AY116" s="164">
        <v>2014</v>
      </c>
      <c r="AZ116" s="176">
        <v>2015</v>
      </c>
      <c r="BA116" s="176">
        <v>2015</v>
      </c>
      <c r="BB116" s="164">
        <v>2017</v>
      </c>
      <c r="BC116" s="164">
        <v>2017</v>
      </c>
      <c r="BD116" s="164">
        <v>2015</v>
      </c>
      <c r="BE116" s="164">
        <v>2014</v>
      </c>
      <c r="BF116" s="108"/>
    </row>
    <row r="117" spans="1:58" x14ac:dyDescent="0.25">
      <c r="A117" s="133" t="s">
        <v>213</v>
      </c>
      <c r="B117" s="111" t="s">
        <v>212</v>
      </c>
      <c r="C117" s="162">
        <v>2015</v>
      </c>
      <c r="D117" s="162">
        <v>2015</v>
      </c>
      <c r="E117" s="162">
        <v>2015</v>
      </c>
      <c r="F117" s="162">
        <v>2015</v>
      </c>
      <c r="G117" s="162">
        <v>2015</v>
      </c>
      <c r="H117" s="162">
        <v>2015</v>
      </c>
      <c r="I117" s="162">
        <v>2015</v>
      </c>
      <c r="J117" s="162">
        <v>2016</v>
      </c>
      <c r="K117" s="162">
        <v>2016</v>
      </c>
      <c r="L117" s="162">
        <v>2016</v>
      </c>
      <c r="M117" s="164">
        <v>2018</v>
      </c>
      <c r="N117" s="164">
        <v>2018</v>
      </c>
      <c r="O117" s="164">
        <v>2017</v>
      </c>
      <c r="P117" s="164">
        <v>2017</v>
      </c>
      <c r="Q117" s="164">
        <v>2015</v>
      </c>
      <c r="R117" s="164" t="s">
        <v>979</v>
      </c>
      <c r="S117" s="164">
        <v>2018</v>
      </c>
      <c r="T117" s="164">
        <v>2015</v>
      </c>
      <c r="U117" s="164">
        <v>2016</v>
      </c>
      <c r="V117" s="164">
        <v>2016</v>
      </c>
      <c r="W117" s="164">
        <v>2015</v>
      </c>
      <c r="X117" s="164">
        <v>2013</v>
      </c>
      <c r="Y117" s="164">
        <v>2015</v>
      </c>
      <c r="Z117" s="164">
        <v>2016</v>
      </c>
      <c r="AA117" s="164">
        <v>2016</v>
      </c>
      <c r="AB117" s="164">
        <v>2016</v>
      </c>
      <c r="AC117" s="164">
        <v>2015</v>
      </c>
      <c r="AD117" s="164">
        <v>2015</v>
      </c>
      <c r="AE117" s="164" t="s">
        <v>950</v>
      </c>
      <c r="AF117" s="164">
        <v>2015</v>
      </c>
      <c r="AG117" s="163">
        <v>2014</v>
      </c>
      <c r="AH117" s="164">
        <v>2016</v>
      </c>
      <c r="AI117" s="164">
        <v>2017</v>
      </c>
      <c r="AJ117" s="164">
        <v>2018</v>
      </c>
      <c r="AK117" s="166" t="s">
        <v>950</v>
      </c>
      <c r="AL117" s="166" t="s">
        <v>1137</v>
      </c>
      <c r="AM117" s="164">
        <v>2017</v>
      </c>
      <c r="AN117" s="164">
        <v>2014</v>
      </c>
      <c r="AO117" s="164">
        <v>2014</v>
      </c>
      <c r="AP117" s="164">
        <v>2011</v>
      </c>
      <c r="AQ117" s="164" t="s">
        <v>950</v>
      </c>
      <c r="AR117" s="164">
        <v>2007</v>
      </c>
      <c r="AS117" s="164">
        <v>2016</v>
      </c>
      <c r="AT117" s="164">
        <v>2017</v>
      </c>
      <c r="AU117" s="164">
        <v>2016</v>
      </c>
      <c r="AV117" s="164">
        <v>2015</v>
      </c>
      <c r="AW117" s="164">
        <v>2015</v>
      </c>
      <c r="AX117" s="164">
        <v>2016</v>
      </c>
      <c r="AY117" s="164">
        <v>2014</v>
      </c>
      <c r="AZ117" s="176">
        <v>2015</v>
      </c>
      <c r="BA117" s="176">
        <v>2015</v>
      </c>
      <c r="BB117" s="164">
        <v>2017</v>
      </c>
      <c r="BC117" s="164">
        <v>2017</v>
      </c>
      <c r="BD117" s="164">
        <v>2015</v>
      </c>
      <c r="BE117" s="164">
        <v>2014</v>
      </c>
      <c r="BF117" s="108"/>
    </row>
    <row r="118" spans="1:58" x14ac:dyDescent="0.25">
      <c r="A118" s="133" t="s">
        <v>215</v>
      </c>
      <c r="B118" s="111" t="s">
        <v>214</v>
      </c>
      <c r="C118" s="162">
        <v>2015</v>
      </c>
      <c r="D118" s="162">
        <v>2015</v>
      </c>
      <c r="E118" s="162">
        <v>2015</v>
      </c>
      <c r="F118" s="162">
        <v>2015</v>
      </c>
      <c r="G118" s="162">
        <v>2015</v>
      </c>
      <c r="H118" s="162">
        <v>2015</v>
      </c>
      <c r="I118" s="162">
        <v>2015</v>
      </c>
      <c r="J118" s="162">
        <v>2016</v>
      </c>
      <c r="K118" s="162">
        <v>2016</v>
      </c>
      <c r="L118" s="162">
        <v>2016</v>
      </c>
      <c r="M118" s="164">
        <v>2018</v>
      </c>
      <c r="N118" s="164">
        <v>2018</v>
      </c>
      <c r="O118" s="164">
        <v>2017</v>
      </c>
      <c r="P118" s="164">
        <v>2017</v>
      </c>
      <c r="Q118" s="164">
        <v>2015</v>
      </c>
      <c r="R118" s="164" t="s">
        <v>980</v>
      </c>
      <c r="S118" s="164">
        <v>2018</v>
      </c>
      <c r="T118" s="164">
        <v>2015</v>
      </c>
      <c r="U118" s="164">
        <v>2016</v>
      </c>
      <c r="V118" s="164">
        <v>2016</v>
      </c>
      <c r="W118" s="164">
        <v>2015</v>
      </c>
      <c r="X118" s="164">
        <v>2011</v>
      </c>
      <c r="Y118" s="164">
        <v>2010</v>
      </c>
      <c r="Z118" s="164">
        <v>2016</v>
      </c>
      <c r="AA118" s="164">
        <v>2016</v>
      </c>
      <c r="AB118" s="164">
        <v>2016</v>
      </c>
      <c r="AC118" s="164">
        <v>2015</v>
      </c>
      <c r="AD118" s="164">
        <v>2015</v>
      </c>
      <c r="AE118" s="164" t="s">
        <v>950</v>
      </c>
      <c r="AF118" s="164">
        <v>2015</v>
      </c>
      <c r="AG118" s="163">
        <v>2007</v>
      </c>
      <c r="AH118" s="164">
        <v>2016</v>
      </c>
      <c r="AI118" s="164">
        <v>2017</v>
      </c>
      <c r="AJ118" s="164">
        <v>2018</v>
      </c>
      <c r="AK118" s="166" t="s">
        <v>950</v>
      </c>
      <c r="AL118" s="166" t="s">
        <v>1137</v>
      </c>
      <c r="AM118" s="164">
        <v>2017</v>
      </c>
      <c r="AN118" s="164">
        <v>2014</v>
      </c>
      <c r="AO118" s="164">
        <v>2014</v>
      </c>
      <c r="AP118" s="164">
        <v>2014</v>
      </c>
      <c r="AQ118" s="164">
        <v>2014</v>
      </c>
      <c r="AR118" s="164">
        <v>2011</v>
      </c>
      <c r="AS118" s="164">
        <v>2016</v>
      </c>
      <c r="AT118" s="164">
        <v>2017</v>
      </c>
      <c r="AU118" s="164">
        <v>2016</v>
      </c>
      <c r="AV118" s="164">
        <v>2015</v>
      </c>
      <c r="AW118" s="164">
        <v>2015</v>
      </c>
      <c r="AX118" s="164">
        <v>2016</v>
      </c>
      <c r="AY118" s="164">
        <v>2014</v>
      </c>
      <c r="AZ118" s="176">
        <v>2015</v>
      </c>
      <c r="BA118" s="176">
        <v>2015</v>
      </c>
      <c r="BB118" s="164">
        <v>2017</v>
      </c>
      <c r="BC118" s="164">
        <v>2017</v>
      </c>
      <c r="BD118" s="164">
        <v>2015</v>
      </c>
      <c r="BE118" s="164">
        <v>2014</v>
      </c>
      <c r="BF118" s="108"/>
    </row>
    <row r="119" spans="1:58" x14ac:dyDescent="0.25">
      <c r="A119" s="133" t="s">
        <v>217</v>
      </c>
      <c r="B119" s="111" t="s">
        <v>216</v>
      </c>
      <c r="C119" s="162">
        <v>2015</v>
      </c>
      <c r="D119" s="162">
        <v>2015</v>
      </c>
      <c r="E119" s="162">
        <v>2015</v>
      </c>
      <c r="F119" s="162">
        <v>2015</v>
      </c>
      <c r="G119" s="162">
        <v>2015</v>
      </c>
      <c r="H119" s="162">
        <v>2015</v>
      </c>
      <c r="I119" s="162">
        <v>2015</v>
      </c>
      <c r="J119" s="162">
        <v>2016</v>
      </c>
      <c r="K119" s="162">
        <v>2016</v>
      </c>
      <c r="L119" s="162">
        <v>2016</v>
      </c>
      <c r="M119" s="164">
        <v>2018</v>
      </c>
      <c r="N119" s="164">
        <v>2018</v>
      </c>
      <c r="O119" s="164">
        <v>2017</v>
      </c>
      <c r="P119" s="164">
        <v>2017</v>
      </c>
      <c r="Q119" s="164">
        <v>2015</v>
      </c>
      <c r="R119" s="164" t="s">
        <v>959</v>
      </c>
      <c r="S119" s="164">
        <v>2018</v>
      </c>
      <c r="T119" s="164">
        <v>2015</v>
      </c>
      <c r="U119" s="164">
        <v>2016</v>
      </c>
      <c r="V119" s="164">
        <v>2016</v>
      </c>
      <c r="W119" s="164">
        <v>2015</v>
      </c>
      <c r="X119" s="164">
        <v>2011</v>
      </c>
      <c r="Y119" s="164">
        <v>2012</v>
      </c>
      <c r="Z119" s="164">
        <v>2016</v>
      </c>
      <c r="AA119" s="164">
        <v>2016</v>
      </c>
      <c r="AB119" s="164">
        <v>2016</v>
      </c>
      <c r="AC119" s="164">
        <v>2015</v>
      </c>
      <c r="AD119" s="164">
        <v>2015</v>
      </c>
      <c r="AE119" s="164">
        <v>2012</v>
      </c>
      <c r="AF119" s="164">
        <v>2015</v>
      </c>
      <c r="AG119" s="163">
        <v>2008</v>
      </c>
      <c r="AH119" s="164">
        <v>2016</v>
      </c>
      <c r="AI119" s="164">
        <v>2017</v>
      </c>
      <c r="AJ119" s="164">
        <v>2018</v>
      </c>
      <c r="AK119" s="166" t="s">
        <v>1137</v>
      </c>
      <c r="AL119" s="166" t="s">
        <v>1137</v>
      </c>
      <c r="AM119" s="164">
        <v>2017</v>
      </c>
      <c r="AN119" s="164">
        <v>2014</v>
      </c>
      <c r="AO119" s="164">
        <v>2014</v>
      </c>
      <c r="AP119" s="164">
        <v>2012</v>
      </c>
      <c r="AQ119" s="164">
        <v>2012</v>
      </c>
      <c r="AR119" s="164">
        <v>2015</v>
      </c>
      <c r="AS119" s="164">
        <v>2016</v>
      </c>
      <c r="AT119" s="164">
        <v>2017</v>
      </c>
      <c r="AU119" s="164">
        <v>2016</v>
      </c>
      <c r="AV119" s="164">
        <v>2015</v>
      </c>
      <c r="AW119" s="164">
        <v>2015</v>
      </c>
      <c r="AX119" s="164">
        <v>2016</v>
      </c>
      <c r="AY119" s="164">
        <v>2014</v>
      </c>
      <c r="AZ119" s="176">
        <v>2015</v>
      </c>
      <c r="BA119" s="176">
        <v>2015</v>
      </c>
      <c r="BB119" s="164">
        <v>2017</v>
      </c>
      <c r="BC119" s="164">
        <v>2017</v>
      </c>
      <c r="BD119" s="164">
        <v>2015</v>
      </c>
      <c r="BE119" s="164">
        <v>2014</v>
      </c>
      <c r="BF119" s="108"/>
    </row>
    <row r="120" spans="1:58" x14ac:dyDescent="0.25">
      <c r="A120" s="133" t="s">
        <v>370</v>
      </c>
      <c r="B120" s="111" t="s">
        <v>218</v>
      </c>
      <c r="C120" s="162">
        <v>2015</v>
      </c>
      <c r="D120" s="162">
        <v>2015</v>
      </c>
      <c r="E120" s="162">
        <v>2015</v>
      </c>
      <c r="F120" s="162">
        <v>2015</v>
      </c>
      <c r="G120" s="162">
        <v>2015</v>
      </c>
      <c r="H120" s="162">
        <v>2015</v>
      </c>
      <c r="I120" s="162">
        <v>2015</v>
      </c>
      <c r="J120" s="162">
        <v>2016</v>
      </c>
      <c r="K120" s="162">
        <v>2016</v>
      </c>
      <c r="L120" s="162">
        <v>2016</v>
      </c>
      <c r="M120" s="164">
        <v>2018</v>
      </c>
      <c r="N120" s="164">
        <v>2018</v>
      </c>
      <c r="O120" s="164">
        <v>2017</v>
      </c>
      <c r="P120" s="164">
        <v>2017</v>
      </c>
      <c r="Q120" s="164">
        <v>2015</v>
      </c>
      <c r="R120" s="164" t="s">
        <v>950</v>
      </c>
      <c r="S120" s="164">
        <v>2018</v>
      </c>
      <c r="T120" s="164">
        <v>2015</v>
      </c>
      <c r="U120" s="164">
        <v>2016</v>
      </c>
      <c r="V120" s="164">
        <v>2016</v>
      </c>
      <c r="W120" s="164">
        <v>2015</v>
      </c>
      <c r="X120" s="164">
        <v>2016</v>
      </c>
      <c r="Y120" s="164">
        <v>2012</v>
      </c>
      <c r="Z120" s="164">
        <v>2016</v>
      </c>
      <c r="AA120" s="164">
        <v>2016</v>
      </c>
      <c r="AB120" s="164">
        <v>2016</v>
      </c>
      <c r="AC120" s="164">
        <v>2015</v>
      </c>
      <c r="AD120" s="164">
        <v>2015</v>
      </c>
      <c r="AE120" s="164">
        <v>2012</v>
      </c>
      <c r="AF120" s="164">
        <v>2015</v>
      </c>
      <c r="AG120" s="163" t="s">
        <v>950</v>
      </c>
      <c r="AH120" s="164">
        <v>2016</v>
      </c>
      <c r="AI120" s="164">
        <v>2017</v>
      </c>
      <c r="AJ120" s="164">
        <v>2018</v>
      </c>
      <c r="AK120" s="166" t="s">
        <v>1137</v>
      </c>
      <c r="AL120" s="166" t="s">
        <v>1137</v>
      </c>
      <c r="AM120" s="164">
        <v>2017</v>
      </c>
      <c r="AN120" s="164">
        <v>2014</v>
      </c>
      <c r="AO120" s="164">
        <v>2014</v>
      </c>
      <c r="AP120" s="164">
        <v>2013</v>
      </c>
      <c r="AQ120" s="164">
        <v>2013</v>
      </c>
      <c r="AR120" s="164">
        <v>2009</v>
      </c>
      <c r="AS120" s="164">
        <v>2016</v>
      </c>
      <c r="AT120" s="164">
        <v>2017</v>
      </c>
      <c r="AU120" s="164">
        <v>2016</v>
      </c>
      <c r="AV120" s="164">
        <v>2016</v>
      </c>
      <c r="AW120" s="164">
        <v>2015</v>
      </c>
      <c r="AX120" s="164">
        <v>2016</v>
      </c>
      <c r="AY120" s="164">
        <v>2014</v>
      </c>
      <c r="AZ120" s="176">
        <v>2015</v>
      </c>
      <c r="BA120" s="176">
        <v>2015</v>
      </c>
      <c r="BB120" s="164">
        <v>2017</v>
      </c>
      <c r="BC120" s="164">
        <v>2017</v>
      </c>
      <c r="BD120" s="164">
        <v>2015</v>
      </c>
      <c r="BE120" s="164">
        <v>2014</v>
      </c>
      <c r="BF120" s="108"/>
    </row>
    <row r="121" spans="1:58" x14ac:dyDescent="0.25">
      <c r="A121" s="133" t="s">
        <v>220</v>
      </c>
      <c r="B121" s="111" t="s">
        <v>219</v>
      </c>
      <c r="C121" s="162">
        <v>2015</v>
      </c>
      <c r="D121" s="162">
        <v>2015</v>
      </c>
      <c r="E121" s="162">
        <v>2015</v>
      </c>
      <c r="F121" s="162">
        <v>2015</v>
      </c>
      <c r="G121" s="162">
        <v>2015</v>
      </c>
      <c r="H121" s="162">
        <v>2015</v>
      </c>
      <c r="I121" s="162">
        <v>2015</v>
      </c>
      <c r="J121" s="162">
        <v>2016</v>
      </c>
      <c r="K121" s="162">
        <v>2016</v>
      </c>
      <c r="L121" s="162">
        <v>2016</v>
      </c>
      <c r="M121" s="164">
        <v>2018</v>
      </c>
      <c r="N121" s="164">
        <v>2018</v>
      </c>
      <c r="O121" s="164">
        <v>2017</v>
      </c>
      <c r="P121" s="164">
        <v>2017</v>
      </c>
      <c r="Q121" s="164">
        <v>2015</v>
      </c>
      <c r="R121" s="164" t="s">
        <v>970</v>
      </c>
      <c r="S121" s="164">
        <v>2018</v>
      </c>
      <c r="T121" s="164">
        <v>2015</v>
      </c>
      <c r="U121" s="164">
        <v>2016</v>
      </c>
      <c r="V121" s="164">
        <v>2016</v>
      </c>
      <c r="W121" s="164">
        <v>2015</v>
      </c>
      <c r="X121" s="164">
        <v>2013</v>
      </c>
      <c r="Y121" s="164">
        <v>2010</v>
      </c>
      <c r="Z121" s="164">
        <v>2016</v>
      </c>
      <c r="AA121" s="164">
        <v>2016</v>
      </c>
      <c r="AB121" s="164">
        <v>2016</v>
      </c>
      <c r="AC121" s="164">
        <v>2015</v>
      </c>
      <c r="AD121" s="164">
        <v>2015</v>
      </c>
      <c r="AE121" s="164">
        <v>2012</v>
      </c>
      <c r="AF121" s="164">
        <v>2015</v>
      </c>
      <c r="AG121" s="163">
        <v>2009</v>
      </c>
      <c r="AH121" s="164">
        <v>2016</v>
      </c>
      <c r="AI121" s="164">
        <v>2017</v>
      </c>
      <c r="AJ121" s="164">
        <v>2018</v>
      </c>
      <c r="AK121" s="166" t="s">
        <v>950</v>
      </c>
      <c r="AL121" s="166" t="s">
        <v>1137</v>
      </c>
      <c r="AM121" s="164">
        <v>2017</v>
      </c>
      <c r="AN121" s="164">
        <v>2014</v>
      </c>
      <c r="AO121" s="164">
        <v>2014</v>
      </c>
      <c r="AP121" s="164">
        <v>2013</v>
      </c>
      <c r="AQ121" s="164">
        <v>2013</v>
      </c>
      <c r="AR121" s="164">
        <v>2009</v>
      </c>
      <c r="AS121" s="164">
        <v>2016</v>
      </c>
      <c r="AT121" s="164">
        <v>2017</v>
      </c>
      <c r="AU121" s="164">
        <v>2016</v>
      </c>
      <c r="AV121" s="164">
        <v>2015</v>
      </c>
      <c r="AW121" s="164">
        <v>2015</v>
      </c>
      <c r="AX121" s="164">
        <v>2016</v>
      </c>
      <c r="AY121" s="164">
        <v>2014</v>
      </c>
      <c r="AZ121" s="176">
        <v>2015</v>
      </c>
      <c r="BA121" s="176">
        <v>2015</v>
      </c>
      <c r="BB121" s="164">
        <v>2017</v>
      </c>
      <c r="BC121" s="164">
        <v>2017</v>
      </c>
      <c r="BD121" s="164">
        <v>2015</v>
      </c>
      <c r="BE121" s="164">
        <v>2014</v>
      </c>
      <c r="BF121" s="108"/>
    </row>
    <row r="122" spans="1:58" x14ac:dyDescent="0.25">
      <c r="A122" s="133" t="s">
        <v>222</v>
      </c>
      <c r="B122" s="111" t="s">
        <v>221</v>
      </c>
      <c r="C122" s="162">
        <v>2015</v>
      </c>
      <c r="D122" s="162">
        <v>2015</v>
      </c>
      <c r="E122" s="162">
        <v>2015</v>
      </c>
      <c r="F122" s="162">
        <v>2015</v>
      </c>
      <c r="G122" s="162">
        <v>2015</v>
      </c>
      <c r="H122" s="162">
        <v>2015</v>
      </c>
      <c r="I122" s="162">
        <v>2015</v>
      </c>
      <c r="J122" s="162">
        <v>2016</v>
      </c>
      <c r="K122" s="162">
        <v>2016</v>
      </c>
      <c r="L122" s="162">
        <v>2016</v>
      </c>
      <c r="M122" s="164">
        <v>2018</v>
      </c>
      <c r="N122" s="164">
        <v>2018</v>
      </c>
      <c r="O122" s="164">
        <v>2017</v>
      </c>
      <c r="P122" s="164">
        <v>2017</v>
      </c>
      <c r="Q122" s="164" t="s">
        <v>950</v>
      </c>
      <c r="R122" s="164" t="s">
        <v>950</v>
      </c>
      <c r="S122" s="164">
        <v>2018</v>
      </c>
      <c r="T122" s="164">
        <v>2015</v>
      </c>
      <c r="U122" s="164">
        <v>2016</v>
      </c>
      <c r="V122" s="164">
        <v>2016</v>
      </c>
      <c r="W122" s="164">
        <v>2015</v>
      </c>
      <c r="X122" s="164">
        <v>2007</v>
      </c>
      <c r="Y122" s="164">
        <v>2010</v>
      </c>
      <c r="Z122" s="164">
        <v>2016</v>
      </c>
      <c r="AA122" s="164">
        <v>2016</v>
      </c>
      <c r="AB122" s="164" t="s">
        <v>950</v>
      </c>
      <c r="AC122" s="164">
        <v>2015</v>
      </c>
      <c r="AD122" s="164">
        <v>2015</v>
      </c>
      <c r="AE122" s="164" t="s">
        <v>950</v>
      </c>
      <c r="AF122" s="164" t="s">
        <v>950</v>
      </c>
      <c r="AG122" s="163" t="s">
        <v>950</v>
      </c>
      <c r="AH122" s="164">
        <v>2016</v>
      </c>
      <c r="AI122" s="164">
        <v>2017</v>
      </c>
      <c r="AJ122" s="164">
        <v>2018</v>
      </c>
      <c r="AK122" s="166" t="s">
        <v>950</v>
      </c>
      <c r="AL122" s="166" t="s">
        <v>1137</v>
      </c>
      <c r="AM122" s="164">
        <v>2017</v>
      </c>
      <c r="AN122" s="164">
        <v>2014</v>
      </c>
      <c r="AO122" s="164">
        <v>2014</v>
      </c>
      <c r="AP122" s="164" t="s">
        <v>950</v>
      </c>
      <c r="AQ122" s="164" t="s">
        <v>950</v>
      </c>
      <c r="AR122" s="164">
        <v>2011</v>
      </c>
      <c r="AS122" s="164">
        <v>2016</v>
      </c>
      <c r="AT122" s="164" t="s">
        <v>950</v>
      </c>
      <c r="AU122" s="164">
        <v>2016</v>
      </c>
      <c r="AV122" s="164" t="s">
        <v>950</v>
      </c>
      <c r="AW122" s="164">
        <v>2011</v>
      </c>
      <c r="AX122" s="164">
        <v>2016</v>
      </c>
      <c r="AY122" s="164">
        <v>2014</v>
      </c>
      <c r="AZ122" s="176">
        <v>2015</v>
      </c>
      <c r="BA122" s="176">
        <v>2015</v>
      </c>
      <c r="BB122" s="164">
        <v>2017</v>
      </c>
      <c r="BC122" s="164">
        <v>2017</v>
      </c>
      <c r="BD122" s="164">
        <v>2015</v>
      </c>
      <c r="BE122" s="164">
        <v>2014</v>
      </c>
      <c r="BF122" s="108"/>
    </row>
    <row r="123" spans="1:58" x14ac:dyDescent="0.25">
      <c r="A123" s="133" t="s">
        <v>224</v>
      </c>
      <c r="B123" s="111" t="s">
        <v>223</v>
      </c>
      <c r="C123" s="162">
        <v>2015</v>
      </c>
      <c r="D123" s="162">
        <v>2015</v>
      </c>
      <c r="E123" s="162">
        <v>2015</v>
      </c>
      <c r="F123" s="162">
        <v>2015</v>
      </c>
      <c r="G123" s="162">
        <v>2015</v>
      </c>
      <c r="H123" s="162">
        <v>2015</v>
      </c>
      <c r="I123" s="162">
        <v>2015</v>
      </c>
      <c r="J123" s="162">
        <v>2016</v>
      </c>
      <c r="K123" s="162">
        <v>2016</v>
      </c>
      <c r="L123" s="162">
        <v>2016</v>
      </c>
      <c r="M123" s="164">
        <v>2018</v>
      </c>
      <c r="N123" s="164">
        <v>2018</v>
      </c>
      <c r="O123" s="164">
        <v>2017</v>
      </c>
      <c r="P123" s="164">
        <v>2017</v>
      </c>
      <c r="Q123" s="164">
        <v>2015</v>
      </c>
      <c r="R123" s="164" t="s">
        <v>981</v>
      </c>
      <c r="S123" s="164">
        <v>2018</v>
      </c>
      <c r="T123" s="164">
        <v>2015</v>
      </c>
      <c r="U123" s="164">
        <v>2016</v>
      </c>
      <c r="V123" s="164">
        <v>2016</v>
      </c>
      <c r="W123" s="164">
        <v>2015</v>
      </c>
      <c r="X123" s="164">
        <v>2016</v>
      </c>
      <c r="Y123" s="164" t="s">
        <v>950</v>
      </c>
      <c r="Z123" s="164">
        <v>2016</v>
      </c>
      <c r="AA123" s="164">
        <v>2016</v>
      </c>
      <c r="AB123" s="164">
        <v>2016</v>
      </c>
      <c r="AC123" s="164">
        <v>2015</v>
      </c>
      <c r="AD123" s="164">
        <v>2015</v>
      </c>
      <c r="AE123" s="164">
        <v>2012</v>
      </c>
      <c r="AF123" s="164">
        <v>2015</v>
      </c>
      <c r="AG123" s="163">
        <v>2010</v>
      </c>
      <c r="AH123" s="164">
        <v>2016</v>
      </c>
      <c r="AI123" s="164">
        <v>2017</v>
      </c>
      <c r="AJ123" s="164">
        <v>2018</v>
      </c>
      <c r="AK123" s="166" t="s">
        <v>1137</v>
      </c>
      <c r="AL123" s="166" t="s">
        <v>1137</v>
      </c>
      <c r="AM123" s="164">
        <v>2017</v>
      </c>
      <c r="AN123" s="164">
        <v>2014</v>
      </c>
      <c r="AO123" s="164">
        <v>2014</v>
      </c>
      <c r="AP123" s="164">
        <v>2014</v>
      </c>
      <c r="AQ123" s="164">
        <v>2014</v>
      </c>
      <c r="AR123" s="164">
        <v>2015</v>
      </c>
      <c r="AS123" s="164">
        <v>2016</v>
      </c>
      <c r="AT123" s="164">
        <v>2017</v>
      </c>
      <c r="AU123" s="164">
        <v>2016</v>
      </c>
      <c r="AV123" s="164">
        <v>2015</v>
      </c>
      <c r="AW123" s="164">
        <v>2015</v>
      </c>
      <c r="AX123" s="164">
        <v>2016</v>
      </c>
      <c r="AY123" s="164">
        <v>2014</v>
      </c>
      <c r="AZ123" s="176">
        <v>2015</v>
      </c>
      <c r="BA123" s="176">
        <v>2015</v>
      </c>
      <c r="BB123" s="164">
        <v>2017</v>
      </c>
      <c r="BC123" s="164">
        <v>2017</v>
      </c>
      <c r="BD123" s="164">
        <v>2015</v>
      </c>
      <c r="BE123" s="164">
        <v>2014</v>
      </c>
      <c r="BF123" s="108"/>
    </row>
    <row r="124" spans="1:58" x14ac:dyDescent="0.25">
      <c r="A124" s="133" t="s">
        <v>226</v>
      </c>
      <c r="B124" s="111" t="s">
        <v>225</v>
      </c>
      <c r="C124" s="162">
        <v>2015</v>
      </c>
      <c r="D124" s="162">
        <v>2015</v>
      </c>
      <c r="E124" s="162">
        <v>2015</v>
      </c>
      <c r="F124" s="162">
        <v>2015</v>
      </c>
      <c r="G124" s="162">
        <v>2015</v>
      </c>
      <c r="H124" s="162">
        <v>2015</v>
      </c>
      <c r="I124" s="162">
        <v>2015</v>
      </c>
      <c r="J124" s="162">
        <v>2016</v>
      </c>
      <c r="K124" s="162">
        <v>2016</v>
      </c>
      <c r="L124" s="162">
        <v>2016</v>
      </c>
      <c r="M124" s="164">
        <v>2018</v>
      </c>
      <c r="N124" s="164">
        <v>2018</v>
      </c>
      <c r="O124" s="164">
        <v>2017</v>
      </c>
      <c r="P124" s="164">
        <v>2017</v>
      </c>
      <c r="Q124" s="164">
        <v>2015</v>
      </c>
      <c r="R124" s="164" t="s">
        <v>950</v>
      </c>
      <c r="S124" s="164">
        <v>2018</v>
      </c>
      <c r="T124" s="164">
        <v>2015</v>
      </c>
      <c r="U124" s="164">
        <v>2016</v>
      </c>
      <c r="V124" s="164" t="s">
        <v>950</v>
      </c>
      <c r="W124" s="164">
        <v>2015</v>
      </c>
      <c r="X124" s="164" t="s">
        <v>950</v>
      </c>
      <c r="Y124" s="164">
        <v>2010</v>
      </c>
      <c r="Z124" s="164">
        <v>2016</v>
      </c>
      <c r="AA124" s="164">
        <v>2016</v>
      </c>
      <c r="AB124" s="164">
        <v>2016</v>
      </c>
      <c r="AC124" s="164">
        <v>2015</v>
      </c>
      <c r="AD124" s="164">
        <v>2015</v>
      </c>
      <c r="AE124" s="164" t="s">
        <v>950</v>
      </c>
      <c r="AF124" s="164">
        <v>2015</v>
      </c>
      <c r="AG124" s="163">
        <v>2012</v>
      </c>
      <c r="AH124" s="164">
        <v>2016</v>
      </c>
      <c r="AI124" s="164">
        <v>2017</v>
      </c>
      <c r="AJ124" s="164">
        <v>2018</v>
      </c>
      <c r="AK124" s="166" t="s">
        <v>950</v>
      </c>
      <c r="AL124" s="166" t="s">
        <v>1137</v>
      </c>
      <c r="AM124" s="164">
        <v>2017</v>
      </c>
      <c r="AN124" s="164">
        <v>2014</v>
      </c>
      <c r="AO124" s="164">
        <v>2014</v>
      </c>
      <c r="AP124" s="164">
        <v>2014</v>
      </c>
      <c r="AQ124" s="164">
        <v>2014</v>
      </c>
      <c r="AR124" s="164">
        <v>2015</v>
      </c>
      <c r="AS124" s="164">
        <v>2016</v>
      </c>
      <c r="AT124" s="164">
        <v>2017</v>
      </c>
      <c r="AU124" s="164">
        <v>2016</v>
      </c>
      <c r="AV124" s="164" t="s">
        <v>950</v>
      </c>
      <c r="AW124" s="164">
        <v>2015</v>
      </c>
      <c r="AX124" s="164">
        <v>2016</v>
      </c>
      <c r="AY124" s="164">
        <v>2014</v>
      </c>
      <c r="AZ124" s="176">
        <v>2015</v>
      </c>
      <c r="BA124" s="176">
        <v>2015</v>
      </c>
      <c r="BB124" s="164">
        <v>2017</v>
      </c>
      <c r="BC124" s="164">
        <v>2017</v>
      </c>
      <c r="BD124" s="164">
        <v>2015</v>
      </c>
      <c r="BE124" s="164">
        <v>2014</v>
      </c>
      <c r="BF124" s="108"/>
    </row>
    <row r="125" spans="1:58" x14ac:dyDescent="0.25">
      <c r="A125" s="133" t="s">
        <v>228</v>
      </c>
      <c r="B125" s="111" t="s">
        <v>227</v>
      </c>
      <c r="C125" s="162">
        <v>2015</v>
      </c>
      <c r="D125" s="162">
        <v>2015</v>
      </c>
      <c r="E125" s="162">
        <v>2015</v>
      </c>
      <c r="F125" s="162">
        <v>2015</v>
      </c>
      <c r="G125" s="162">
        <v>2015</v>
      </c>
      <c r="H125" s="162">
        <v>2015</v>
      </c>
      <c r="I125" s="162">
        <v>2015</v>
      </c>
      <c r="J125" s="162">
        <v>2016</v>
      </c>
      <c r="K125" s="162">
        <v>2016</v>
      </c>
      <c r="L125" s="162">
        <v>2016</v>
      </c>
      <c r="M125" s="164">
        <v>2018</v>
      </c>
      <c r="N125" s="164">
        <v>2018</v>
      </c>
      <c r="O125" s="164">
        <v>2017</v>
      </c>
      <c r="P125" s="164">
        <v>2017</v>
      </c>
      <c r="Q125" s="164">
        <v>2015</v>
      </c>
      <c r="R125" s="164" t="s">
        <v>950</v>
      </c>
      <c r="S125" s="164">
        <v>2018</v>
      </c>
      <c r="T125" s="164">
        <v>2015</v>
      </c>
      <c r="U125" s="164">
        <v>2016</v>
      </c>
      <c r="V125" s="164" t="s">
        <v>950</v>
      </c>
      <c r="W125" s="164">
        <v>2015</v>
      </c>
      <c r="X125" s="164" t="s">
        <v>950</v>
      </c>
      <c r="Y125" s="164">
        <v>2010</v>
      </c>
      <c r="Z125" s="164">
        <v>2016</v>
      </c>
      <c r="AA125" s="164">
        <v>2016</v>
      </c>
      <c r="AB125" s="164">
        <v>2016</v>
      </c>
      <c r="AC125" s="164">
        <v>2015</v>
      </c>
      <c r="AD125" s="164">
        <v>2015</v>
      </c>
      <c r="AE125" s="164" t="s">
        <v>950</v>
      </c>
      <c r="AF125" s="164">
        <v>2015</v>
      </c>
      <c r="AG125" s="163" t="s">
        <v>950</v>
      </c>
      <c r="AH125" s="164">
        <v>2016</v>
      </c>
      <c r="AI125" s="164">
        <v>2017</v>
      </c>
      <c r="AJ125" s="164">
        <v>2018</v>
      </c>
      <c r="AK125" s="166" t="s">
        <v>950</v>
      </c>
      <c r="AL125" s="166" t="s">
        <v>1137</v>
      </c>
      <c r="AM125" s="164">
        <v>2017</v>
      </c>
      <c r="AN125" s="164">
        <v>2014</v>
      </c>
      <c r="AO125" s="164">
        <v>2014</v>
      </c>
      <c r="AP125" s="164">
        <v>2012</v>
      </c>
      <c r="AQ125" s="164" t="s">
        <v>950</v>
      </c>
      <c r="AR125" s="164">
        <v>2015</v>
      </c>
      <c r="AS125" s="164">
        <v>2016</v>
      </c>
      <c r="AT125" s="164">
        <v>2017</v>
      </c>
      <c r="AU125" s="164">
        <v>2016</v>
      </c>
      <c r="AV125" s="164" t="s">
        <v>950</v>
      </c>
      <c r="AW125" s="164">
        <v>2015</v>
      </c>
      <c r="AX125" s="164">
        <v>2016</v>
      </c>
      <c r="AY125" s="164">
        <v>2014</v>
      </c>
      <c r="AZ125" s="176"/>
      <c r="BA125" s="176">
        <v>2015</v>
      </c>
      <c r="BB125" s="164">
        <v>2017</v>
      </c>
      <c r="BC125" s="164">
        <v>2017</v>
      </c>
      <c r="BD125" s="164">
        <v>2015</v>
      </c>
      <c r="BE125" s="164">
        <v>2014</v>
      </c>
      <c r="BF125" s="108"/>
    </row>
    <row r="126" spans="1:58" x14ac:dyDescent="0.25">
      <c r="A126" s="133" t="s">
        <v>230</v>
      </c>
      <c r="B126" s="111" t="s">
        <v>229</v>
      </c>
      <c r="C126" s="162">
        <v>2015</v>
      </c>
      <c r="D126" s="162">
        <v>2015</v>
      </c>
      <c r="E126" s="162">
        <v>2015</v>
      </c>
      <c r="F126" s="162">
        <v>2015</v>
      </c>
      <c r="G126" s="162">
        <v>2015</v>
      </c>
      <c r="H126" s="162">
        <v>2015</v>
      </c>
      <c r="I126" s="162">
        <v>2015</v>
      </c>
      <c r="J126" s="162">
        <v>2016</v>
      </c>
      <c r="K126" s="162">
        <v>2016</v>
      </c>
      <c r="L126" s="162">
        <v>2016</v>
      </c>
      <c r="M126" s="164">
        <v>2018</v>
      </c>
      <c r="N126" s="164">
        <v>2018</v>
      </c>
      <c r="O126" s="164">
        <v>2017</v>
      </c>
      <c r="P126" s="164">
        <v>2017</v>
      </c>
      <c r="Q126" s="164">
        <v>2015</v>
      </c>
      <c r="R126" s="164" t="s">
        <v>963</v>
      </c>
      <c r="S126" s="164">
        <v>2018</v>
      </c>
      <c r="T126" s="164">
        <v>2015</v>
      </c>
      <c r="U126" s="164">
        <v>2016</v>
      </c>
      <c r="V126" s="164">
        <v>2016</v>
      </c>
      <c r="W126" s="164">
        <v>2015</v>
      </c>
      <c r="X126" s="164">
        <v>2006</v>
      </c>
      <c r="Y126" s="164">
        <v>2014</v>
      </c>
      <c r="Z126" s="164">
        <v>2016</v>
      </c>
      <c r="AA126" s="164">
        <v>2016</v>
      </c>
      <c r="AB126" s="164">
        <v>2016</v>
      </c>
      <c r="AC126" s="164">
        <v>2015</v>
      </c>
      <c r="AD126" s="164">
        <v>2015</v>
      </c>
      <c r="AE126" s="164">
        <v>2012</v>
      </c>
      <c r="AF126" s="164">
        <v>2015</v>
      </c>
      <c r="AG126" s="163">
        <v>2014</v>
      </c>
      <c r="AH126" s="164">
        <v>2016</v>
      </c>
      <c r="AI126" s="164">
        <v>2017</v>
      </c>
      <c r="AJ126" s="164">
        <v>2018</v>
      </c>
      <c r="AK126" s="166" t="s">
        <v>950</v>
      </c>
      <c r="AL126" s="166" t="s">
        <v>1137</v>
      </c>
      <c r="AM126" s="164">
        <v>2017</v>
      </c>
      <c r="AN126" s="164">
        <v>2014</v>
      </c>
      <c r="AO126" s="164">
        <v>2014</v>
      </c>
      <c r="AP126" s="164">
        <v>2014</v>
      </c>
      <c r="AQ126" s="164">
        <v>2014</v>
      </c>
      <c r="AR126" s="164">
        <v>2009</v>
      </c>
      <c r="AS126" s="164">
        <v>2016</v>
      </c>
      <c r="AT126" s="164">
        <v>2017</v>
      </c>
      <c r="AU126" s="164">
        <v>2016</v>
      </c>
      <c r="AV126" s="164">
        <v>2015</v>
      </c>
      <c r="AW126" s="164">
        <v>2015</v>
      </c>
      <c r="AX126" s="164">
        <v>2016</v>
      </c>
      <c r="AY126" s="164">
        <v>2014</v>
      </c>
      <c r="AZ126" s="176">
        <v>2015</v>
      </c>
      <c r="BA126" s="176">
        <v>2015</v>
      </c>
      <c r="BB126" s="164">
        <v>2017</v>
      </c>
      <c r="BC126" s="164">
        <v>2017</v>
      </c>
      <c r="BD126" s="164">
        <v>2015</v>
      </c>
      <c r="BE126" s="164">
        <v>2014</v>
      </c>
      <c r="BF126" s="108"/>
    </row>
    <row r="127" spans="1:58" x14ac:dyDescent="0.25">
      <c r="A127" s="133" t="s">
        <v>232</v>
      </c>
      <c r="B127" s="111" t="s">
        <v>231</v>
      </c>
      <c r="C127" s="162">
        <v>2015</v>
      </c>
      <c r="D127" s="162">
        <v>2015</v>
      </c>
      <c r="E127" s="162">
        <v>2015</v>
      </c>
      <c r="F127" s="162">
        <v>2015</v>
      </c>
      <c r="G127" s="162">
        <v>2015</v>
      </c>
      <c r="H127" s="162">
        <v>2015</v>
      </c>
      <c r="I127" s="162">
        <v>2015</v>
      </c>
      <c r="J127" s="162">
        <v>2016</v>
      </c>
      <c r="K127" s="162">
        <v>2016</v>
      </c>
      <c r="L127" s="162">
        <v>2016</v>
      </c>
      <c r="M127" s="164">
        <v>2018</v>
      </c>
      <c r="N127" s="164">
        <v>2018</v>
      </c>
      <c r="O127" s="164">
        <v>2017</v>
      </c>
      <c r="P127" s="164">
        <v>2017</v>
      </c>
      <c r="Q127" s="164">
        <v>2015</v>
      </c>
      <c r="R127" s="164" t="s">
        <v>973</v>
      </c>
      <c r="S127" s="164">
        <v>2018</v>
      </c>
      <c r="T127" s="164">
        <v>2015</v>
      </c>
      <c r="U127" s="164">
        <v>2016</v>
      </c>
      <c r="V127" s="164">
        <v>2016</v>
      </c>
      <c r="W127" s="164">
        <v>2015</v>
      </c>
      <c r="X127" s="164">
        <v>2016</v>
      </c>
      <c r="Y127" s="164">
        <v>2010</v>
      </c>
      <c r="Z127" s="164">
        <v>2016</v>
      </c>
      <c r="AA127" s="164">
        <v>2016</v>
      </c>
      <c r="AB127" s="164">
        <v>2016</v>
      </c>
      <c r="AC127" s="164">
        <v>2015</v>
      </c>
      <c r="AD127" s="164">
        <v>2015</v>
      </c>
      <c r="AE127" s="164">
        <v>2012</v>
      </c>
      <c r="AF127" s="164">
        <v>2015</v>
      </c>
      <c r="AG127" s="163">
        <v>2014</v>
      </c>
      <c r="AH127" s="164">
        <v>2016</v>
      </c>
      <c r="AI127" s="164">
        <v>2017</v>
      </c>
      <c r="AJ127" s="164">
        <v>2018</v>
      </c>
      <c r="AK127" s="166" t="s">
        <v>1137</v>
      </c>
      <c r="AL127" s="166">
        <v>43312</v>
      </c>
      <c r="AM127" s="164">
        <v>2017</v>
      </c>
      <c r="AN127" s="164">
        <v>2014</v>
      </c>
      <c r="AO127" s="164">
        <v>2014</v>
      </c>
      <c r="AP127" s="164">
        <v>2014</v>
      </c>
      <c r="AQ127" s="164">
        <v>2014</v>
      </c>
      <c r="AR127" s="164">
        <v>2015</v>
      </c>
      <c r="AS127" s="164">
        <v>2016</v>
      </c>
      <c r="AT127" s="164">
        <v>2017</v>
      </c>
      <c r="AU127" s="164">
        <v>2016</v>
      </c>
      <c r="AV127" s="164">
        <v>2015</v>
      </c>
      <c r="AW127" s="164">
        <v>2015</v>
      </c>
      <c r="AX127" s="164">
        <v>2016</v>
      </c>
      <c r="AY127" s="164">
        <v>2014</v>
      </c>
      <c r="AZ127" s="176">
        <v>2015</v>
      </c>
      <c r="BA127" s="176">
        <v>2015</v>
      </c>
      <c r="BB127" s="164">
        <v>2017</v>
      </c>
      <c r="BC127" s="164">
        <v>2017</v>
      </c>
      <c r="BD127" s="164">
        <v>2015</v>
      </c>
      <c r="BE127" s="164">
        <v>2014</v>
      </c>
      <c r="BF127" s="108"/>
    </row>
    <row r="128" spans="1:58" x14ac:dyDescent="0.25">
      <c r="A128" s="133" t="s">
        <v>234</v>
      </c>
      <c r="B128" s="111" t="s">
        <v>233</v>
      </c>
      <c r="C128" s="162">
        <v>2015</v>
      </c>
      <c r="D128" s="162">
        <v>2015</v>
      </c>
      <c r="E128" s="162">
        <v>2015</v>
      </c>
      <c r="F128" s="162">
        <v>2015</v>
      </c>
      <c r="G128" s="162">
        <v>2015</v>
      </c>
      <c r="H128" s="162">
        <v>2015</v>
      </c>
      <c r="I128" s="162">
        <v>2015</v>
      </c>
      <c r="J128" s="162">
        <v>2016</v>
      </c>
      <c r="K128" s="162">
        <v>2016</v>
      </c>
      <c r="L128" s="162">
        <v>2016</v>
      </c>
      <c r="M128" s="164">
        <v>2018</v>
      </c>
      <c r="N128" s="164">
        <v>2018</v>
      </c>
      <c r="O128" s="164">
        <v>2017</v>
      </c>
      <c r="P128" s="164">
        <v>2017</v>
      </c>
      <c r="Q128" s="164">
        <v>2015</v>
      </c>
      <c r="R128" s="164" t="s">
        <v>970</v>
      </c>
      <c r="S128" s="164">
        <v>2018</v>
      </c>
      <c r="T128" s="164">
        <v>2015</v>
      </c>
      <c r="U128" s="164">
        <v>2016</v>
      </c>
      <c r="V128" s="164">
        <v>2016</v>
      </c>
      <c r="W128" s="164">
        <v>2015</v>
      </c>
      <c r="X128" s="164">
        <v>2016</v>
      </c>
      <c r="Y128" s="164">
        <v>2010</v>
      </c>
      <c r="Z128" s="164">
        <v>2016</v>
      </c>
      <c r="AA128" s="164">
        <v>2016</v>
      </c>
      <c r="AB128" s="164">
        <v>2016</v>
      </c>
      <c r="AC128" s="164">
        <v>2015</v>
      </c>
      <c r="AD128" s="164">
        <v>2015</v>
      </c>
      <c r="AE128" s="164">
        <v>2012</v>
      </c>
      <c r="AF128" s="164" t="s">
        <v>950</v>
      </c>
      <c r="AG128" s="163">
        <v>2009</v>
      </c>
      <c r="AH128" s="164">
        <v>2016</v>
      </c>
      <c r="AI128" s="164">
        <v>2017</v>
      </c>
      <c r="AJ128" s="164">
        <v>2018</v>
      </c>
      <c r="AK128" s="166" t="s">
        <v>1138</v>
      </c>
      <c r="AL128" s="166" t="s">
        <v>1137</v>
      </c>
      <c r="AM128" s="164">
        <v>2017</v>
      </c>
      <c r="AN128" s="164">
        <v>2014</v>
      </c>
      <c r="AO128" s="164">
        <v>2014</v>
      </c>
      <c r="AP128" s="164">
        <v>2013</v>
      </c>
      <c r="AQ128" s="164">
        <v>2013</v>
      </c>
      <c r="AR128" s="164">
        <v>2015</v>
      </c>
      <c r="AS128" s="164">
        <v>2016</v>
      </c>
      <c r="AT128" s="164">
        <v>2017</v>
      </c>
      <c r="AU128" s="164">
        <v>2016</v>
      </c>
      <c r="AV128" s="164">
        <v>2015</v>
      </c>
      <c r="AW128" s="164">
        <v>2015</v>
      </c>
      <c r="AX128" s="164">
        <v>2016</v>
      </c>
      <c r="AY128" s="164">
        <v>2014</v>
      </c>
      <c r="AZ128" s="176">
        <v>2015</v>
      </c>
      <c r="BA128" s="176">
        <v>2015</v>
      </c>
      <c r="BB128" s="164">
        <v>2017</v>
      </c>
      <c r="BC128" s="164">
        <v>2017</v>
      </c>
      <c r="BD128" s="164">
        <v>2015</v>
      </c>
      <c r="BE128" s="164">
        <v>2014</v>
      </c>
      <c r="BF128" s="108"/>
    </row>
    <row r="129" spans="1:58" x14ac:dyDescent="0.25">
      <c r="A129" s="133" t="s">
        <v>236</v>
      </c>
      <c r="B129" s="111" t="s">
        <v>235</v>
      </c>
      <c r="C129" s="162">
        <v>2015</v>
      </c>
      <c r="D129" s="162">
        <v>2015</v>
      </c>
      <c r="E129" s="162">
        <v>2015</v>
      </c>
      <c r="F129" s="162">
        <v>2015</v>
      </c>
      <c r="G129" s="162">
        <v>2015</v>
      </c>
      <c r="H129" s="162">
        <v>2015</v>
      </c>
      <c r="I129" s="162">
        <v>2015</v>
      </c>
      <c r="J129" s="162">
        <v>2016</v>
      </c>
      <c r="K129" s="162">
        <v>2016</v>
      </c>
      <c r="L129" s="162">
        <v>2016</v>
      </c>
      <c r="M129" s="164">
        <v>2018</v>
      </c>
      <c r="N129" s="164">
        <v>2018</v>
      </c>
      <c r="O129" s="164">
        <v>2017</v>
      </c>
      <c r="P129" s="164">
        <v>2017</v>
      </c>
      <c r="Q129" s="164">
        <v>2015</v>
      </c>
      <c r="R129" s="164" t="s">
        <v>950</v>
      </c>
      <c r="S129" s="164">
        <v>2018</v>
      </c>
      <c r="T129" s="164">
        <v>2015</v>
      </c>
      <c r="U129" s="164">
        <v>2016</v>
      </c>
      <c r="V129" s="164" t="s">
        <v>950</v>
      </c>
      <c r="W129" s="164">
        <v>2015</v>
      </c>
      <c r="X129" s="164" t="s">
        <v>950</v>
      </c>
      <c r="Y129" s="164">
        <v>2012</v>
      </c>
      <c r="Z129" s="164">
        <v>2016</v>
      </c>
      <c r="AA129" s="164">
        <v>2016</v>
      </c>
      <c r="AB129" s="164">
        <v>2014</v>
      </c>
      <c r="AC129" s="164">
        <v>2015</v>
      </c>
      <c r="AD129" s="164">
        <v>2015</v>
      </c>
      <c r="AE129" s="164" t="s">
        <v>950</v>
      </c>
      <c r="AF129" s="164">
        <v>2015</v>
      </c>
      <c r="AG129" s="163">
        <v>2012</v>
      </c>
      <c r="AH129" s="164">
        <v>2016</v>
      </c>
      <c r="AI129" s="164">
        <v>2017</v>
      </c>
      <c r="AJ129" s="164">
        <v>2018</v>
      </c>
      <c r="AK129" s="166" t="s">
        <v>950</v>
      </c>
      <c r="AL129" s="166" t="s">
        <v>1137</v>
      </c>
      <c r="AM129" s="164">
        <v>2017</v>
      </c>
      <c r="AN129" s="164">
        <v>2014</v>
      </c>
      <c r="AO129" s="164">
        <v>2014</v>
      </c>
      <c r="AP129" s="164">
        <v>2014</v>
      </c>
      <c r="AQ129" s="164">
        <v>2014</v>
      </c>
      <c r="AR129" s="164">
        <v>2015</v>
      </c>
      <c r="AS129" s="164">
        <v>2016</v>
      </c>
      <c r="AT129" s="164">
        <v>2017</v>
      </c>
      <c r="AU129" s="164">
        <v>2016</v>
      </c>
      <c r="AV129" s="164" t="s">
        <v>950</v>
      </c>
      <c r="AW129" s="164">
        <v>2015</v>
      </c>
      <c r="AX129" s="164">
        <v>2016</v>
      </c>
      <c r="AY129" s="164">
        <v>2014</v>
      </c>
      <c r="AZ129" s="176">
        <v>2015</v>
      </c>
      <c r="BA129" s="176">
        <v>2015</v>
      </c>
      <c r="BB129" s="164">
        <v>2017</v>
      </c>
      <c r="BC129" s="164">
        <v>2017</v>
      </c>
      <c r="BD129" s="164">
        <v>2015</v>
      </c>
      <c r="BE129" s="164">
        <v>2014</v>
      </c>
      <c r="BF129" s="108"/>
    </row>
    <row r="130" spans="1:58" x14ac:dyDescent="0.25">
      <c r="A130" s="133" t="s">
        <v>239</v>
      </c>
      <c r="B130" s="111" t="s">
        <v>238</v>
      </c>
      <c r="C130" s="162">
        <v>2015</v>
      </c>
      <c r="D130" s="162">
        <v>2015</v>
      </c>
      <c r="E130" s="162">
        <v>2015</v>
      </c>
      <c r="F130" s="162">
        <v>2015</v>
      </c>
      <c r="G130" s="162">
        <v>2015</v>
      </c>
      <c r="H130" s="162">
        <v>2015</v>
      </c>
      <c r="I130" s="162">
        <v>2015</v>
      </c>
      <c r="J130" s="162">
        <v>2016</v>
      </c>
      <c r="K130" s="162">
        <v>2016</v>
      </c>
      <c r="L130" s="162">
        <v>2016</v>
      </c>
      <c r="M130" s="164">
        <v>2018</v>
      </c>
      <c r="N130" s="164">
        <v>2018</v>
      </c>
      <c r="O130" s="164">
        <v>2017</v>
      </c>
      <c r="P130" s="164">
        <v>2017</v>
      </c>
      <c r="Q130" s="164">
        <v>2015</v>
      </c>
      <c r="R130" s="164" t="s">
        <v>950</v>
      </c>
      <c r="S130" s="164">
        <v>2018</v>
      </c>
      <c r="T130" s="164">
        <v>2015</v>
      </c>
      <c r="U130" s="164">
        <v>2016</v>
      </c>
      <c r="V130" s="164" t="s">
        <v>950</v>
      </c>
      <c r="W130" s="164">
        <v>2015</v>
      </c>
      <c r="X130" s="164">
        <v>2009</v>
      </c>
      <c r="Y130" s="164">
        <v>2016</v>
      </c>
      <c r="Z130" s="164">
        <v>2016</v>
      </c>
      <c r="AA130" s="164">
        <v>2016</v>
      </c>
      <c r="AB130" s="164">
        <v>2014</v>
      </c>
      <c r="AC130" s="164">
        <v>2015</v>
      </c>
      <c r="AD130" s="164">
        <v>2015</v>
      </c>
      <c r="AE130" s="164" t="s">
        <v>950</v>
      </c>
      <c r="AF130" s="164">
        <v>2015</v>
      </c>
      <c r="AG130" s="163" t="s">
        <v>950</v>
      </c>
      <c r="AH130" s="164">
        <v>2016</v>
      </c>
      <c r="AI130" s="164">
        <v>2017</v>
      </c>
      <c r="AJ130" s="164">
        <v>2018</v>
      </c>
      <c r="AK130" s="166" t="s">
        <v>950</v>
      </c>
      <c r="AL130" s="166">
        <v>43100</v>
      </c>
      <c r="AM130" s="164">
        <v>2017</v>
      </c>
      <c r="AN130" s="164">
        <v>2014</v>
      </c>
      <c r="AO130" s="164">
        <v>2014</v>
      </c>
      <c r="AP130" s="164">
        <v>2014</v>
      </c>
      <c r="AQ130" s="164">
        <v>2014</v>
      </c>
      <c r="AR130" s="164" t="s">
        <v>950</v>
      </c>
      <c r="AS130" s="164">
        <v>2016</v>
      </c>
      <c r="AT130" s="164">
        <v>2017</v>
      </c>
      <c r="AU130" s="164">
        <v>2016</v>
      </c>
      <c r="AV130" s="164">
        <v>2015</v>
      </c>
      <c r="AW130" s="164">
        <v>2015</v>
      </c>
      <c r="AX130" s="164">
        <v>2016</v>
      </c>
      <c r="AY130" s="164">
        <v>2014</v>
      </c>
      <c r="AZ130" s="176">
        <v>2015</v>
      </c>
      <c r="BA130" s="176">
        <v>2015</v>
      </c>
      <c r="BB130" s="164">
        <v>2017</v>
      </c>
      <c r="BC130" s="164">
        <v>2017</v>
      </c>
      <c r="BD130" s="164">
        <v>2015</v>
      </c>
      <c r="BE130" s="164">
        <v>2014</v>
      </c>
      <c r="BF130" s="108"/>
    </row>
    <row r="131" spans="1:58" x14ac:dyDescent="0.25">
      <c r="A131" s="133" t="s">
        <v>241</v>
      </c>
      <c r="B131" s="111" t="s">
        <v>240</v>
      </c>
      <c r="C131" s="162">
        <v>2015</v>
      </c>
      <c r="D131" s="162">
        <v>2015</v>
      </c>
      <c r="E131" s="162">
        <v>2015</v>
      </c>
      <c r="F131" s="162">
        <v>2015</v>
      </c>
      <c r="G131" s="162">
        <v>2015</v>
      </c>
      <c r="H131" s="162">
        <v>2015</v>
      </c>
      <c r="I131" s="162">
        <v>2015</v>
      </c>
      <c r="J131" s="162">
        <v>2016</v>
      </c>
      <c r="K131" s="162">
        <v>2016</v>
      </c>
      <c r="L131" s="162">
        <v>2016</v>
      </c>
      <c r="M131" s="164">
        <v>2018</v>
      </c>
      <c r="N131" s="164">
        <v>2018</v>
      </c>
      <c r="O131" s="164">
        <v>2017</v>
      </c>
      <c r="P131" s="164">
        <v>2017</v>
      </c>
      <c r="Q131" s="164">
        <v>2015</v>
      </c>
      <c r="R131" s="164" t="s">
        <v>978</v>
      </c>
      <c r="S131" s="164">
        <v>2018</v>
      </c>
      <c r="T131" s="164">
        <v>2015</v>
      </c>
      <c r="U131" s="164">
        <v>2016</v>
      </c>
      <c r="V131" s="164">
        <v>2016</v>
      </c>
      <c r="W131" s="164">
        <v>2015</v>
      </c>
      <c r="X131" s="164">
        <v>2012</v>
      </c>
      <c r="Y131" s="164">
        <v>2010</v>
      </c>
      <c r="Z131" s="164">
        <v>2016</v>
      </c>
      <c r="AA131" s="164">
        <v>2016</v>
      </c>
      <c r="AB131" s="164">
        <v>2016</v>
      </c>
      <c r="AC131" s="164">
        <v>2015</v>
      </c>
      <c r="AD131" s="164">
        <v>2015</v>
      </c>
      <c r="AE131" s="164">
        <v>2012</v>
      </c>
      <c r="AF131" s="164">
        <v>2015</v>
      </c>
      <c r="AG131" s="163">
        <v>2010</v>
      </c>
      <c r="AH131" s="164">
        <v>2016</v>
      </c>
      <c r="AI131" s="164">
        <v>2017</v>
      </c>
      <c r="AJ131" s="164">
        <v>2018</v>
      </c>
      <c r="AK131" s="166" t="s">
        <v>1138</v>
      </c>
      <c r="AL131" s="166" t="s">
        <v>1137</v>
      </c>
      <c r="AM131" s="164">
        <v>2017</v>
      </c>
      <c r="AN131" s="164">
        <v>2014</v>
      </c>
      <c r="AO131" s="164">
        <v>2014</v>
      </c>
      <c r="AP131" s="164">
        <v>2014</v>
      </c>
      <c r="AQ131" s="164">
        <v>2014</v>
      </c>
      <c r="AR131" s="164">
        <v>2015</v>
      </c>
      <c r="AS131" s="164">
        <v>2016</v>
      </c>
      <c r="AT131" s="164">
        <v>2017</v>
      </c>
      <c r="AU131" s="164">
        <v>2016</v>
      </c>
      <c r="AV131" s="164">
        <v>2015</v>
      </c>
      <c r="AW131" s="164">
        <v>2015</v>
      </c>
      <c r="AX131" s="164">
        <v>2016</v>
      </c>
      <c r="AY131" s="164">
        <v>2014</v>
      </c>
      <c r="AZ131" s="176">
        <v>2015</v>
      </c>
      <c r="BA131" s="176">
        <v>2015</v>
      </c>
      <c r="BB131" s="164">
        <v>2017</v>
      </c>
      <c r="BC131" s="164">
        <v>2017</v>
      </c>
      <c r="BD131" s="164">
        <v>2015</v>
      </c>
      <c r="BE131" s="164">
        <v>2014</v>
      </c>
      <c r="BF131" s="108"/>
    </row>
    <row r="132" spans="1:58" x14ac:dyDescent="0.25">
      <c r="A132" s="133" t="s">
        <v>243</v>
      </c>
      <c r="B132" s="111" t="s">
        <v>242</v>
      </c>
      <c r="C132" s="162">
        <v>2015</v>
      </c>
      <c r="D132" s="162">
        <v>2015</v>
      </c>
      <c r="E132" s="162">
        <v>2015</v>
      </c>
      <c r="F132" s="162">
        <v>2015</v>
      </c>
      <c r="G132" s="162">
        <v>2015</v>
      </c>
      <c r="H132" s="162">
        <v>2015</v>
      </c>
      <c r="I132" s="162">
        <v>2015</v>
      </c>
      <c r="J132" s="162">
        <v>2016</v>
      </c>
      <c r="K132" s="162">
        <v>2016</v>
      </c>
      <c r="L132" s="162">
        <v>2016</v>
      </c>
      <c r="M132" s="164">
        <v>2018</v>
      </c>
      <c r="N132" s="164">
        <v>2018</v>
      </c>
      <c r="O132" s="164">
        <v>2017</v>
      </c>
      <c r="P132" s="164">
        <v>2017</v>
      </c>
      <c r="Q132" s="164">
        <v>2015</v>
      </c>
      <c r="R132" s="164" t="s">
        <v>950</v>
      </c>
      <c r="S132" s="164">
        <v>2018</v>
      </c>
      <c r="T132" s="164">
        <v>2015</v>
      </c>
      <c r="U132" s="164">
        <v>2016</v>
      </c>
      <c r="V132" s="164">
        <v>2016</v>
      </c>
      <c r="W132" s="164">
        <v>2015</v>
      </c>
      <c r="X132" s="164">
        <v>2010</v>
      </c>
      <c r="Y132" s="164">
        <v>2010</v>
      </c>
      <c r="Z132" s="164">
        <v>2016</v>
      </c>
      <c r="AA132" s="164">
        <v>2016</v>
      </c>
      <c r="AB132" s="164" t="s">
        <v>950</v>
      </c>
      <c r="AC132" s="164">
        <v>2015</v>
      </c>
      <c r="AD132" s="164">
        <v>2015</v>
      </c>
      <c r="AE132" s="164" t="s">
        <v>950</v>
      </c>
      <c r="AF132" s="164" t="s">
        <v>950</v>
      </c>
      <c r="AG132" s="163" t="s">
        <v>950</v>
      </c>
      <c r="AH132" s="164">
        <v>2016</v>
      </c>
      <c r="AI132" s="164">
        <v>2017</v>
      </c>
      <c r="AJ132" s="164">
        <v>2018</v>
      </c>
      <c r="AK132" s="166" t="s">
        <v>950</v>
      </c>
      <c r="AL132" s="166" t="s">
        <v>1137</v>
      </c>
      <c r="AM132" s="164">
        <v>2017</v>
      </c>
      <c r="AN132" s="164">
        <v>2014</v>
      </c>
      <c r="AO132" s="164">
        <v>2014</v>
      </c>
      <c r="AP132" s="164" t="s">
        <v>950</v>
      </c>
      <c r="AQ132" s="164" t="s">
        <v>950</v>
      </c>
      <c r="AR132" s="164">
        <v>2011</v>
      </c>
      <c r="AS132" s="164">
        <v>2016</v>
      </c>
      <c r="AT132" s="164" t="s">
        <v>950</v>
      </c>
      <c r="AU132" s="164">
        <v>2016</v>
      </c>
      <c r="AV132" s="164">
        <v>2015</v>
      </c>
      <c r="AW132" s="164" t="s">
        <v>950</v>
      </c>
      <c r="AX132" s="164">
        <v>2015</v>
      </c>
      <c r="AY132" s="164">
        <v>2014</v>
      </c>
      <c r="AZ132" s="176">
        <v>2015</v>
      </c>
      <c r="BA132" s="176">
        <v>2011</v>
      </c>
      <c r="BB132" s="164">
        <v>2017</v>
      </c>
      <c r="BC132" s="164">
        <v>2017</v>
      </c>
      <c r="BD132" s="164">
        <v>2015</v>
      </c>
      <c r="BE132" s="164">
        <v>2014</v>
      </c>
      <c r="BF132" s="108"/>
    </row>
    <row r="133" spans="1:58" x14ac:dyDescent="0.25">
      <c r="A133" s="133" t="s">
        <v>393</v>
      </c>
      <c r="B133" s="111" t="s">
        <v>237</v>
      </c>
      <c r="C133" s="162">
        <v>2015</v>
      </c>
      <c r="D133" s="162">
        <v>2015</v>
      </c>
      <c r="E133" s="162">
        <v>2015</v>
      </c>
      <c r="F133" s="162">
        <v>2015</v>
      </c>
      <c r="G133" s="162">
        <v>2015</v>
      </c>
      <c r="H133" s="162">
        <v>2015</v>
      </c>
      <c r="I133" s="162">
        <v>2015</v>
      </c>
      <c r="J133" s="162">
        <v>2016</v>
      </c>
      <c r="K133" s="162">
        <v>2016</v>
      </c>
      <c r="L133" s="162">
        <v>2016</v>
      </c>
      <c r="M133" s="164">
        <v>2018</v>
      </c>
      <c r="N133" s="164">
        <v>2018</v>
      </c>
      <c r="O133" s="164">
        <v>2017</v>
      </c>
      <c r="P133" s="164">
        <v>2017</v>
      </c>
      <c r="Q133" s="164">
        <v>2015</v>
      </c>
      <c r="R133" s="164" t="s">
        <v>981</v>
      </c>
      <c r="S133" s="164">
        <v>2018</v>
      </c>
      <c r="T133" s="164">
        <v>2015</v>
      </c>
      <c r="U133" s="164">
        <v>2016</v>
      </c>
      <c r="V133" s="164">
        <v>2016</v>
      </c>
      <c r="W133" s="164">
        <v>2015</v>
      </c>
      <c r="X133" s="164">
        <v>2014</v>
      </c>
      <c r="Y133" s="164">
        <v>2012</v>
      </c>
      <c r="Z133" s="164">
        <v>2016</v>
      </c>
      <c r="AA133" s="164">
        <v>2016</v>
      </c>
      <c r="AB133" s="164" t="s">
        <v>950</v>
      </c>
      <c r="AC133" s="164" t="s">
        <v>950</v>
      </c>
      <c r="AD133" s="164">
        <v>2015</v>
      </c>
      <c r="AE133" s="164" t="s">
        <v>950</v>
      </c>
      <c r="AF133" s="164" t="s">
        <v>950</v>
      </c>
      <c r="AG133" s="163">
        <v>2009</v>
      </c>
      <c r="AH133" s="164">
        <v>2016</v>
      </c>
      <c r="AI133" s="164">
        <v>2017</v>
      </c>
      <c r="AJ133" s="164">
        <v>2018</v>
      </c>
      <c r="AK133" s="166" t="s">
        <v>1138</v>
      </c>
      <c r="AL133" s="166" t="s">
        <v>1137</v>
      </c>
      <c r="AM133" s="164">
        <v>2017</v>
      </c>
      <c r="AN133" s="164">
        <v>2014</v>
      </c>
      <c r="AO133" s="164">
        <v>2014</v>
      </c>
      <c r="AP133" s="164" t="s">
        <v>950</v>
      </c>
      <c r="AQ133" s="164" t="s">
        <v>950</v>
      </c>
      <c r="AR133" s="164">
        <v>2015</v>
      </c>
      <c r="AS133" s="164">
        <v>2016</v>
      </c>
      <c r="AT133" s="164" t="s">
        <v>950</v>
      </c>
      <c r="AU133" s="164">
        <v>2016</v>
      </c>
      <c r="AV133" s="164">
        <v>2016</v>
      </c>
      <c r="AW133" s="164">
        <v>2015</v>
      </c>
      <c r="AX133" s="164">
        <v>2016</v>
      </c>
      <c r="AY133" s="164">
        <v>2014</v>
      </c>
      <c r="AZ133" s="176">
        <v>2015</v>
      </c>
      <c r="BA133" s="176">
        <v>2015</v>
      </c>
      <c r="BB133" s="164">
        <v>2017</v>
      </c>
      <c r="BC133" s="164">
        <v>2017</v>
      </c>
      <c r="BD133" s="164">
        <v>2015</v>
      </c>
      <c r="BE133" s="164">
        <v>2014</v>
      </c>
      <c r="BF133" s="108"/>
    </row>
    <row r="134" spans="1:58" x14ac:dyDescent="0.25">
      <c r="A134" s="133" t="s">
        <v>245</v>
      </c>
      <c r="B134" s="111" t="s">
        <v>244</v>
      </c>
      <c r="C134" s="162">
        <v>2015</v>
      </c>
      <c r="D134" s="162">
        <v>2015</v>
      </c>
      <c r="E134" s="162">
        <v>2015</v>
      </c>
      <c r="F134" s="162">
        <v>2015</v>
      </c>
      <c r="G134" s="162">
        <v>2015</v>
      </c>
      <c r="H134" s="162">
        <v>2015</v>
      </c>
      <c r="I134" s="162">
        <v>2015</v>
      </c>
      <c r="J134" s="162">
        <v>2016</v>
      </c>
      <c r="K134" s="162">
        <v>2016</v>
      </c>
      <c r="L134" s="162">
        <v>2016</v>
      </c>
      <c r="M134" s="164">
        <v>2018</v>
      </c>
      <c r="N134" s="164">
        <v>2018</v>
      </c>
      <c r="O134" s="164">
        <v>2017</v>
      </c>
      <c r="P134" s="164">
        <v>2017</v>
      </c>
      <c r="Q134" s="164">
        <v>2015</v>
      </c>
      <c r="R134" s="164" t="s">
        <v>950</v>
      </c>
      <c r="S134" s="164">
        <v>2018</v>
      </c>
      <c r="T134" s="164">
        <v>2015</v>
      </c>
      <c r="U134" s="164">
        <v>2016</v>
      </c>
      <c r="V134" s="164">
        <v>2016</v>
      </c>
      <c r="W134" s="164">
        <v>2015</v>
      </c>
      <c r="X134" s="164">
        <v>2008</v>
      </c>
      <c r="Y134" s="164">
        <v>2013</v>
      </c>
      <c r="Z134" s="164">
        <v>2016</v>
      </c>
      <c r="AA134" s="164">
        <v>2016</v>
      </c>
      <c r="AB134" s="164">
        <v>2016</v>
      </c>
      <c r="AC134" s="164">
        <v>2015</v>
      </c>
      <c r="AD134" s="164">
        <v>2015</v>
      </c>
      <c r="AE134" s="164">
        <v>2012</v>
      </c>
      <c r="AF134" s="164">
        <v>2015</v>
      </c>
      <c r="AG134" s="163">
        <v>2016</v>
      </c>
      <c r="AH134" s="164">
        <v>2016</v>
      </c>
      <c r="AI134" s="164">
        <v>2017</v>
      </c>
      <c r="AJ134" s="164">
        <v>2018</v>
      </c>
      <c r="AK134" s="166" t="s">
        <v>950</v>
      </c>
      <c r="AL134" s="166" t="s">
        <v>1137</v>
      </c>
      <c r="AM134" s="164">
        <v>2017</v>
      </c>
      <c r="AN134" s="164">
        <v>2014</v>
      </c>
      <c r="AO134" s="164">
        <v>2014</v>
      </c>
      <c r="AP134" s="164">
        <v>2014</v>
      </c>
      <c r="AQ134" s="164">
        <v>2014</v>
      </c>
      <c r="AR134" s="164">
        <v>2011</v>
      </c>
      <c r="AS134" s="164">
        <v>2016</v>
      </c>
      <c r="AT134" s="164">
        <v>2017</v>
      </c>
      <c r="AU134" s="164">
        <v>2016</v>
      </c>
      <c r="AV134" s="164">
        <v>2015</v>
      </c>
      <c r="AW134" s="164">
        <v>2015</v>
      </c>
      <c r="AX134" s="164">
        <v>2016</v>
      </c>
      <c r="AY134" s="164">
        <v>2014</v>
      </c>
      <c r="AZ134" s="176">
        <v>2015</v>
      </c>
      <c r="BA134" s="176">
        <v>2015</v>
      </c>
      <c r="BB134" s="164">
        <v>2017</v>
      </c>
      <c r="BC134" s="164">
        <v>2017</v>
      </c>
      <c r="BD134" s="164">
        <v>2015</v>
      </c>
      <c r="BE134" s="164">
        <v>2014</v>
      </c>
      <c r="BF134" s="108"/>
    </row>
    <row r="135" spans="1:58" x14ac:dyDescent="0.25">
      <c r="A135" s="133" t="s">
        <v>247</v>
      </c>
      <c r="B135" s="111" t="s">
        <v>246</v>
      </c>
      <c r="C135" s="162">
        <v>2015</v>
      </c>
      <c r="D135" s="162">
        <v>2015</v>
      </c>
      <c r="E135" s="162">
        <v>2015</v>
      </c>
      <c r="F135" s="162">
        <v>2015</v>
      </c>
      <c r="G135" s="162">
        <v>2015</v>
      </c>
      <c r="H135" s="162">
        <v>2015</v>
      </c>
      <c r="I135" s="162">
        <v>2015</v>
      </c>
      <c r="J135" s="162">
        <v>2016</v>
      </c>
      <c r="K135" s="162">
        <v>2016</v>
      </c>
      <c r="L135" s="162">
        <v>2016</v>
      </c>
      <c r="M135" s="164">
        <v>2018</v>
      </c>
      <c r="N135" s="164">
        <v>2018</v>
      </c>
      <c r="O135" s="164">
        <v>2017</v>
      </c>
      <c r="P135" s="164">
        <v>2017</v>
      </c>
      <c r="Q135" s="164">
        <v>2015</v>
      </c>
      <c r="R135" s="164" t="s">
        <v>950</v>
      </c>
      <c r="S135" s="164">
        <v>2018</v>
      </c>
      <c r="T135" s="164">
        <v>2015</v>
      </c>
      <c r="U135" s="164">
        <v>2016</v>
      </c>
      <c r="V135" s="164" t="s">
        <v>950</v>
      </c>
      <c r="W135" s="164">
        <v>2015</v>
      </c>
      <c r="X135" s="164">
        <v>2011</v>
      </c>
      <c r="Y135" s="164">
        <v>2010</v>
      </c>
      <c r="Z135" s="164">
        <v>2016</v>
      </c>
      <c r="AA135" s="164">
        <v>2016</v>
      </c>
      <c r="AB135" s="164">
        <v>2016</v>
      </c>
      <c r="AC135" s="164">
        <v>2015</v>
      </c>
      <c r="AD135" s="164">
        <v>2015</v>
      </c>
      <c r="AE135" s="164">
        <v>2012</v>
      </c>
      <c r="AF135" s="164">
        <v>2015</v>
      </c>
      <c r="AG135" s="163">
        <v>2009</v>
      </c>
      <c r="AH135" s="164">
        <v>2016</v>
      </c>
      <c r="AI135" s="164">
        <v>2017</v>
      </c>
      <c r="AJ135" s="164">
        <v>2018</v>
      </c>
      <c r="AK135" s="166" t="s">
        <v>1138</v>
      </c>
      <c r="AL135" s="166" t="s">
        <v>1137</v>
      </c>
      <c r="AM135" s="164">
        <v>2017</v>
      </c>
      <c r="AN135" s="164">
        <v>2014</v>
      </c>
      <c r="AO135" s="164">
        <v>2014</v>
      </c>
      <c r="AP135" s="164" t="s">
        <v>950</v>
      </c>
      <c r="AQ135" s="164" t="s">
        <v>950</v>
      </c>
      <c r="AR135" s="164">
        <v>2011</v>
      </c>
      <c r="AS135" s="164">
        <v>2016</v>
      </c>
      <c r="AT135" s="164">
        <v>2017</v>
      </c>
      <c r="AU135" s="164">
        <v>2016</v>
      </c>
      <c r="AV135" s="164">
        <v>2015</v>
      </c>
      <c r="AW135" s="164">
        <v>2015</v>
      </c>
      <c r="AX135" s="164">
        <v>2016</v>
      </c>
      <c r="AY135" s="164">
        <v>2014</v>
      </c>
      <c r="AZ135" s="176">
        <v>2015</v>
      </c>
      <c r="BA135" s="176">
        <v>2015</v>
      </c>
      <c r="BB135" s="164">
        <v>2017</v>
      </c>
      <c r="BC135" s="164">
        <v>2017</v>
      </c>
      <c r="BD135" s="164">
        <v>2015</v>
      </c>
      <c r="BE135" s="164">
        <v>2014</v>
      </c>
      <c r="BF135" s="108"/>
    </row>
    <row r="136" spans="1:58" x14ac:dyDescent="0.25">
      <c r="A136" s="133" t="s">
        <v>249</v>
      </c>
      <c r="B136" s="111" t="s">
        <v>248</v>
      </c>
      <c r="C136" s="162">
        <v>2015</v>
      </c>
      <c r="D136" s="162">
        <v>2015</v>
      </c>
      <c r="E136" s="162">
        <v>2015</v>
      </c>
      <c r="F136" s="162">
        <v>2015</v>
      </c>
      <c r="G136" s="162">
        <v>2015</v>
      </c>
      <c r="H136" s="162">
        <v>2015</v>
      </c>
      <c r="I136" s="162">
        <v>2015</v>
      </c>
      <c r="J136" s="162">
        <v>2016</v>
      </c>
      <c r="K136" s="162">
        <v>2016</v>
      </c>
      <c r="L136" s="162">
        <v>2016</v>
      </c>
      <c r="M136" s="164">
        <v>2018</v>
      </c>
      <c r="N136" s="164">
        <v>2018</v>
      </c>
      <c r="O136" s="164">
        <v>2017</v>
      </c>
      <c r="P136" s="164">
        <v>2017</v>
      </c>
      <c r="Q136" s="164">
        <v>2015</v>
      </c>
      <c r="R136" s="164" t="s">
        <v>950</v>
      </c>
      <c r="S136" s="164">
        <v>2018</v>
      </c>
      <c r="T136" s="164">
        <v>2015</v>
      </c>
      <c r="U136" s="164">
        <v>2016</v>
      </c>
      <c r="V136" s="164">
        <v>2016</v>
      </c>
      <c r="W136" s="164">
        <v>2015</v>
      </c>
      <c r="X136" s="164">
        <v>2016</v>
      </c>
      <c r="Y136" s="164">
        <v>2012</v>
      </c>
      <c r="Z136" s="164">
        <v>2016</v>
      </c>
      <c r="AA136" s="164">
        <v>2016</v>
      </c>
      <c r="AB136" s="164">
        <v>2016</v>
      </c>
      <c r="AC136" s="164">
        <v>2015</v>
      </c>
      <c r="AD136" s="164">
        <v>2015</v>
      </c>
      <c r="AE136" s="164">
        <v>2012</v>
      </c>
      <c r="AF136" s="164">
        <v>2015</v>
      </c>
      <c r="AG136" s="163">
        <v>2016</v>
      </c>
      <c r="AH136" s="164">
        <v>2016</v>
      </c>
      <c r="AI136" s="164">
        <v>2017</v>
      </c>
      <c r="AJ136" s="164">
        <v>2018</v>
      </c>
      <c r="AK136" s="166" t="s">
        <v>950</v>
      </c>
      <c r="AL136" s="166" t="s">
        <v>1137</v>
      </c>
      <c r="AM136" s="164">
        <v>2017</v>
      </c>
      <c r="AN136" s="164">
        <v>2014</v>
      </c>
      <c r="AO136" s="164">
        <v>2014</v>
      </c>
      <c r="AP136" s="164">
        <v>2013</v>
      </c>
      <c r="AQ136" s="164">
        <v>2013</v>
      </c>
      <c r="AR136" s="164">
        <v>2009</v>
      </c>
      <c r="AS136" s="164">
        <v>2016</v>
      </c>
      <c r="AT136" s="164">
        <v>2017</v>
      </c>
      <c r="AU136" s="164">
        <v>2016</v>
      </c>
      <c r="AV136" s="164">
        <v>2015</v>
      </c>
      <c r="AW136" s="164">
        <v>2015</v>
      </c>
      <c r="AX136" s="164">
        <v>2016</v>
      </c>
      <c r="AY136" s="164">
        <v>2014</v>
      </c>
      <c r="AZ136" s="176">
        <v>2015</v>
      </c>
      <c r="BA136" s="176">
        <v>2015</v>
      </c>
      <c r="BB136" s="164">
        <v>2017</v>
      </c>
      <c r="BC136" s="164">
        <v>2017</v>
      </c>
      <c r="BD136" s="164">
        <v>2015</v>
      </c>
      <c r="BE136" s="164">
        <v>2014</v>
      </c>
      <c r="BF136" s="108"/>
    </row>
    <row r="137" spans="1:58" x14ac:dyDescent="0.25">
      <c r="A137" s="133" t="s">
        <v>251</v>
      </c>
      <c r="B137" s="111" t="s">
        <v>250</v>
      </c>
      <c r="C137" s="162">
        <v>2015</v>
      </c>
      <c r="D137" s="162">
        <v>2015</v>
      </c>
      <c r="E137" s="162">
        <v>2015</v>
      </c>
      <c r="F137" s="162">
        <v>2015</v>
      </c>
      <c r="G137" s="162">
        <v>2015</v>
      </c>
      <c r="H137" s="162">
        <v>2015</v>
      </c>
      <c r="I137" s="162">
        <v>2015</v>
      </c>
      <c r="J137" s="162">
        <v>2016</v>
      </c>
      <c r="K137" s="162">
        <v>2016</v>
      </c>
      <c r="L137" s="162">
        <v>2016</v>
      </c>
      <c r="M137" s="164">
        <v>2018</v>
      </c>
      <c r="N137" s="164">
        <v>2018</v>
      </c>
      <c r="O137" s="164">
        <v>2017</v>
      </c>
      <c r="P137" s="164">
        <v>2017</v>
      </c>
      <c r="Q137" s="164">
        <v>2015</v>
      </c>
      <c r="R137" s="164" t="s">
        <v>973</v>
      </c>
      <c r="S137" s="164">
        <v>2018</v>
      </c>
      <c r="T137" s="164">
        <v>2015</v>
      </c>
      <c r="U137" s="164">
        <v>2016</v>
      </c>
      <c r="V137" s="164">
        <v>2016</v>
      </c>
      <c r="W137" s="164">
        <v>2015</v>
      </c>
      <c r="X137" s="164">
        <v>2016</v>
      </c>
      <c r="Y137" s="164">
        <v>2012</v>
      </c>
      <c r="Z137" s="164">
        <v>2016</v>
      </c>
      <c r="AA137" s="164">
        <v>2016</v>
      </c>
      <c r="AB137" s="164">
        <v>2016</v>
      </c>
      <c r="AC137" s="164">
        <v>2015</v>
      </c>
      <c r="AD137" s="164">
        <v>2015</v>
      </c>
      <c r="AE137" s="164">
        <v>2012</v>
      </c>
      <c r="AF137" s="164">
        <v>2015</v>
      </c>
      <c r="AG137" s="163">
        <v>2016</v>
      </c>
      <c r="AH137" s="164">
        <v>2016</v>
      </c>
      <c r="AI137" s="164">
        <v>2017</v>
      </c>
      <c r="AJ137" s="164">
        <v>2018</v>
      </c>
      <c r="AK137" s="166" t="s">
        <v>1137</v>
      </c>
      <c r="AL137" s="166" t="s">
        <v>1137</v>
      </c>
      <c r="AM137" s="164">
        <v>2017</v>
      </c>
      <c r="AN137" s="164">
        <v>2014</v>
      </c>
      <c r="AO137" s="164">
        <v>2014</v>
      </c>
      <c r="AP137" s="164">
        <v>2014</v>
      </c>
      <c r="AQ137" s="164">
        <v>2014</v>
      </c>
      <c r="AR137" s="164">
        <v>2015</v>
      </c>
      <c r="AS137" s="164">
        <v>2016</v>
      </c>
      <c r="AT137" s="164">
        <v>2017</v>
      </c>
      <c r="AU137" s="164">
        <v>2016</v>
      </c>
      <c r="AV137" s="164">
        <v>2016</v>
      </c>
      <c r="AW137" s="164">
        <v>2015</v>
      </c>
      <c r="AX137" s="164">
        <v>2016</v>
      </c>
      <c r="AY137" s="164">
        <v>2014</v>
      </c>
      <c r="AZ137" s="176">
        <v>2015</v>
      </c>
      <c r="BA137" s="176">
        <v>2015</v>
      </c>
      <c r="BB137" s="164">
        <v>2017</v>
      </c>
      <c r="BC137" s="164">
        <v>2017</v>
      </c>
      <c r="BD137" s="164">
        <v>2015</v>
      </c>
      <c r="BE137" s="164">
        <v>2014</v>
      </c>
      <c r="BF137" s="108"/>
    </row>
    <row r="138" spans="1:58" x14ac:dyDescent="0.25">
      <c r="A138" s="133" t="s">
        <v>253</v>
      </c>
      <c r="B138" s="111" t="s">
        <v>252</v>
      </c>
      <c r="C138" s="162">
        <v>2015</v>
      </c>
      <c r="D138" s="162">
        <v>2015</v>
      </c>
      <c r="E138" s="162">
        <v>2015</v>
      </c>
      <c r="F138" s="162">
        <v>2015</v>
      </c>
      <c r="G138" s="162">
        <v>2015</v>
      </c>
      <c r="H138" s="162">
        <v>2015</v>
      </c>
      <c r="I138" s="162">
        <v>2015</v>
      </c>
      <c r="J138" s="162">
        <v>2016</v>
      </c>
      <c r="K138" s="162">
        <v>2016</v>
      </c>
      <c r="L138" s="162">
        <v>2016</v>
      </c>
      <c r="M138" s="164">
        <v>2018</v>
      </c>
      <c r="N138" s="164">
        <v>2018</v>
      </c>
      <c r="O138" s="164">
        <v>2017</v>
      </c>
      <c r="P138" s="164">
        <v>2017</v>
      </c>
      <c r="Q138" s="164">
        <v>2015</v>
      </c>
      <c r="R138" s="164" t="s">
        <v>970</v>
      </c>
      <c r="S138" s="164">
        <v>2018</v>
      </c>
      <c r="T138" s="164">
        <v>2015</v>
      </c>
      <c r="U138" s="164">
        <v>2016</v>
      </c>
      <c r="V138" s="164">
        <v>2016</v>
      </c>
      <c r="W138" s="164">
        <v>2015</v>
      </c>
      <c r="X138" s="164">
        <v>2011</v>
      </c>
      <c r="Y138" s="164" t="s">
        <v>950</v>
      </c>
      <c r="Z138" s="164">
        <v>2016</v>
      </c>
      <c r="AA138" s="164">
        <v>2016</v>
      </c>
      <c r="AB138" s="164">
        <v>2016</v>
      </c>
      <c r="AC138" s="164">
        <v>2015</v>
      </c>
      <c r="AD138" s="164">
        <v>2015</v>
      </c>
      <c r="AE138" s="164">
        <v>2012</v>
      </c>
      <c r="AF138" s="164">
        <v>2015</v>
      </c>
      <c r="AG138" s="163">
        <v>2012</v>
      </c>
      <c r="AH138" s="164">
        <v>2016</v>
      </c>
      <c r="AI138" s="164">
        <v>2017</v>
      </c>
      <c r="AJ138" s="164">
        <v>2018</v>
      </c>
      <c r="AK138" s="166" t="s">
        <v>1138</v>
      </c>
      <c r="AL138" s="166" t="s">
        <v>1137</v>
      </c>
      <c r="AM138" s="164">
        <v>2017</v>
      </c>
      <c r="AN138" s="164">
        <v>2014</v>
      </c>
      <c r="AO138" s="164">
        <v>2014</v>
      </c>
      <c r="AP138" s="164">
        <v>2014</v>
      </c>
      <c r="AQ138" s="164">
        <v>2014</v>
      </c>
      <c r="AR138" s="164">
        <v>2015</v>
      </c>
      <c r="AS138" s="164">
        <v>2016</v>
      </c>
      <c r="AT138" s="164">
        <v>2017</v>
      </c>
      <c r="AU138" s="164">
        <v>2016</v>
      </c>
      <c r="AV138" s="164">
        <v>2015</v>
      </c>
      <c r="AW138" s="164">
        <v>2015</v>
      </c>
      <c r="AX138" s="164">
        <v>2016</v>
      </c>
      <c r="AY138" s="164">
        <v>2014</v>
      </c>
      <c r="AZ138" s="176">
        <v>2015</v>
      </c>
      <c r="BA138" s="176">
        <v>2015</v>
      </c>
      <c r="BB138" s="164">
        <v>2017</v>
      </c>
      <c r="BC138" s="164">
        <v>2017</v>
      </c>
      <c r="BD138" s="164">
        <v>2015</v>
      </c>
      <c r="BE138" s="164">
        <v>2014</v>
      </c>
      <c r="BF138" s="108"/>
    </row>
    <row r="139" spans="1:58" x14ac:dyDescent="0.25">
      <c r="A139" s="133" t="s">
        <v>255</v>
      </c>
      <c r="B139" s="111" t="s">
        <v>254</v>
      </c>
      <c r="C139" s="162">
        <v>2015</v>
      </c>
      <c r="D139" s="162">
        <v>2015</v>
      </c>
      <c r="E139" s="162">
        <v>2015</v>
      </c>
      <c r="F139" s="162">
        <v>2015</v>
      </c>
      <c r="G139" s="162">
        <v>2015</v>
      </c>
      <c r="H139" s="162">
        <v>2015</v>
      </c>
      <c r="I139" s="162">
        <v>2015</v>
      </c>
      <c r="J139" s="162">
        <v>2016</v>
      </c>
      <c r="K139" s="162">
        <v>2016</v>
      </c>
      <c r="L139" s="162">
        <v>2016</v>
      </c>
      <c r="M139" s="164">
        <v>2018</v>
      </c>
      <c r="N139" s="164">
        <v>2018</v>
      </c>
      <c r="O139" s="164">
        <v>2017</v>
      </c>
      <c r="P139" s="164">
        <v>2017</v>
      </c>
      <c r="Q139" s="164">
        <v>2015</v>
      </c>
      <c r="R139" s="164" t="s">
        <v>950</v>
      </c>
      <c r="S139" s="164">
        <v>2018</v>
      </c>
      <c r="T139" s="164">
        <v>2015</v>
      </c>
      <c r="U139" s="164">
        <v>2016</v>
      </c>
      <c r="V139" s="164" t="s">
        <v>950</v>
      </c>
      <c r="W139" s="164">
        <v>2015</v>
      </c>
      <c r="X139" s="164" t="s">
        <v>950</v>
      </c>
      <c r="Y139" s="164">
        <v>2012</v>
      </c>
      <c r="Z139" s="164">
        <v>2016</v>
      </c>
      <c r="AA139" s="164">
        <v>2016</v>
      </c>
      <c r="AB139" s="164">
        <v>2014</v>
      </c>
      <c r="AC139" s="164">
        <v>2015</v>
      </c>
      <c r="AD139" s="164">
        <v>2015</v>
      </c>
      <c r="AE139" s="164" t="s">
        <v>950</v>
      </c>
      <c r="AF139" s="164">
        <v>2015</v>
      </c>
      <c r="AG139" s="163">
        <v>2014</v>
      </c>
      <c r="AH139" s="164">
        <v>2016</v>
      </c>
      <c r="AI139" s="164">
        <v>2017</v>
      </c>
      <c r="AJ139" s="164">
        <v>2018</v>
      </c>
      <c r="AK139" s="166" t="s">
        <v>950</v>
      </c>
      <c r="AL139" s="166" t="s">
        <v>1137</v>
      </c>
      <c r="AM139" s="164">
        <v>2017</v>
      </c>
      <c r="AN139" s="164">
        <v>2014</v>
      </c>
      <c r="AO139" s="164">
        <v>2014</v>
      </c>
      <c r="AP139" s="164">
        <v>2014</v>
      </c>
      <c r="AQ139" s="164">
        <v>2014</v>
      </c>
      <c r="AR139" s="164">
        <v>2015</v>
      </c>
      <c r="AS139" s="164">
        <v>2016</v>
      </c>
      <c r="AT139" s="164">
        <v>2017</v>
      </c>
      <c r="AU139" s="164">
        <v>2016</v>
      </c>
      <c r="AV139" s="164">
        <v>2015</v>
      </c>
      <c r="AW139" s="164">
        <v>2015</v>
      </c>
      <c r="AX139" s="164">
        <v>2016</v>
      </c>
      <c r="AY139" s="164">
        <v>2014</v>
      </c>
      <c r="AZ139" s="176">
        <v>2015</v>
      </c>
      <c r="BA139" s="176">
        <v>2015</v>
      </c>
      <c r="BB139" s="164">
        <v>2017</v>
      </c>
      <c r="BC139" s="164">
        <v>2017</v>
      </c>
      <c r="BD139" s="164">
        <v>2015</v>
      </c>
      <c r="BE139" s="164">
        <v>2014</v>
      </c>
      <c r="BF139" s="108"/>
    </row>
    <row r="140" spans="1:58" x14ac:dyDescent="0.25">
      <c r="A140" s="133" t="s">
        <v>257</v>
      </c>
      <c r="B140" s="111" t="s">
        <v>256</v>
      </c>
      <c r="C140" s="162">
        <v>2015</v>
      </c>
      <c r="D140" s="162">
        <v>2015</v>
      </c>
      <c r="E140" s="162">
        <v>2015</v>
      </c>
      <c r="F140" s="162">
        <v>2015</v>
      </c>
      <c r="G140" s="162">
        <v>2015</v>
      </c>
      <c r="H140" s="162">
        <v>2015</v>
      </c>
      <c r="I140" s="162">
        <v>2015</v>
      </c>
      <c r="J140" s="162">
        <v>2016</v>
      </c>
      <c r="K140" s="162">
        <v>2016</v>
      </c>
      <c r="L140" s="162">
        <v>2016</v>
      </c>
      <c r="M140" s="164">
        <v>2018</v>
      </c>
      <c r="N140" s="164">
        <v>2018</v>
      </c>
      <c r="O140" s="164">
        <v>2017</v>
      </c>
      <c r="P140" s="164">
        <v>2017</v>
      </c>
      <c r="Q140" s="164">
        <v>2015</v>
      </c>
      <c r="R140" s="164" t="s">
        <v>950</v>
      </c>
      <c r="S140" s="164">
        <v>2018</v>
      </c>
      <c r="T140" s="164">
        <v>2015</v>
      </c>
      <c r="U140" s="164">
        <v>2016</v>
      </c>
      <c r="V140" s="164" t="s">
        <v>950</v>
      </c>
      <c r="W140" s="164">
        <v>2015</v>
      </c>
      <c r="X140" s="164" t="s">
        <v>950</v>
      </c>
      <c r="Y140" s="164">
        <v>2012</v>
      </c>
      <c r="Z140" s="164">
        <v>2016</v>
      </c>
      <c r="AA140" s="164">
        <v>2016</v>
      </c>
      <c r="AB140" s="164" t="s">
        <v>950</v>
      </c>
      <c r="AC140" s="164">
        <v>2015</v>
      </c>
      <c r="AD140" s="164">
        <v>2015</v>
      </c>
      <c r="AE140" s="164" t="s">
        <v>950</v>
      </c>
      <c r="AF140" s="164">
        <v>2015</v>
      </c>
      <c r="AG140" s="163">
        <v>2012</v>
      </c>
      <c r="AH140" s="164">
        <v>2016</v>
      </c>
      <c r="AI140" s="164">
        <v>2017</v>
      </c>
      <c r="AJ140" s="164">
        <v>2018</v>
      </c>
      <c r="AK140" s="166" t="s">
        <v>950</v>
      </c>
      <c r="AL140" s="166" t="s">
        <v>1137</v>
      </c>
      <c r="AM140" s="164">
        <v>2017</v>
      </c>
      <c r="AN140" s="164">
        <v>2014</v>
      </c>
      <c r="AO140" s="164">
        <v>2014</v>
      </c>
      <c r="AP140" s="164">
        <v>2014</v>
      </c>
      <c r="AQ140" s="164">
        <v>2014</v>
      </c>
      <c r="AR140" s="164">
        <v>2015</v>
      </c>
      <c r="AS140" s="164">
        <v>2016</v>
      </c>
      <c r="AT140" s="164">
        <v>2017</v>
      </c>
      <c r="AU140" s="164">
        <v>2016</v>
      </c>
      <c r="AV140" s="164">
        <v>2015</v>
      </c>
      <c r="AW140" s="164">
        <v>2015</v>
      </c>
      <c r="AX140" s="164">
        <v>2016</v>
      </c>
      <c r="AY140" s="164">
        <v>2014</v>
      </c>
      <c r="AZ140" s="176">
        <v>2015</v>
      </c>
      <c r="BA140" s="176">
        <v>2015</v>
      </c>
      <c r="BB140" s="164">
        <v>2017</v>
      </c>
      <c r="BC140" s="164">
        <v>2017</v>
      </c>
      <c r="BD140" s="164">
        <v>2015</v>
      </c>
      <c r="BE140" s="164">
        <v>2014</v>
      </c>
      <c r="BF140" s="108"/>
    </row>
    <row r="141" spans="1:58" x14ac:dyDescent="0.25">
      <c r="A141" s="133" t="s">
        <v>259</v>
      </c>
      <c r="B141" s="111" t="s">
        <v>258</v>
      </c>
      <c r="C141" s="162">
        <v>2015</v>
      </c>
      <c r="D141" s="162">
        <v>2015</v>
      </c>
      <c r="E141" s="162">
        <v>2015</v>
      </c>
      <c r="F141" s="162">
        <v>2015</v>
      </c>
      <c r="G141" s="162">
        <v>2015</v>
      </c>
      <c r="H141" s="162">
        <v>2015</v>
      </c>
      <c r="I141" s="162">
        <v>2015</v>
      </c>
      <c r="J141" s="162">
        <v>2016</v>
      </c>
      <c r="K141" s="162">
        <v>2016</v>
      </c>
      <c r="L141" s="162">
        <v>2016</v>
      </c>
      <c r="M141" s="164">
        <v>2018</v>
      </c>
      <c r="N141" s="164">
        <v>2018</v>
      </c>
      <c r="O141" s="164">
        <v>2017</v>
      </c>
      <c r="P141" s="164">
        <v>2017</v>
      </c>
      <c r="Q141" s="164">
        <v>2015</v>
      </c>
      <c r="R141" s="164" t="s">
        <v>950</v>
      </c>
      <c r="S141" s="164">
        <v>2018</v>
      </c>
      <c r="T141" s="164">
        <v>2015</v>
      </c>
      <c r="U141" s="164">
        <v>2016</v>
      </c>
      <c r="V141" s="164" t="s">
        <v>950</v>
      </c>
      <c r="W141" s="164">
        <v>2015</v>
      </c>
      <c r="X141" s="164" t="s">
        <v>950</v>
      </c>
      <c r="Y141" s="164">
        <v>2010</v>
      </c>
      <c r="Z141" s="164">
        <v>2016</v>
      </c>
      <c r="AA141" s="164">
        <v>2016</v>
      </c>
      <c r="AB141" s="164">
        <v>2016</v>
      </c>
      <c r="AC141" s="164">
        <v>2015</v>
      </c>
      <c r="AD141" s="164">
        <v>2015</v>
      </c>
      <c r="AE141" s="164" t="s">
        <v>950</v>
      </c>
      <c r="AF141" s="164">
        <v>2015</v>
      </c>
      <c r="AG141" s="163" t="s">
        <v>950</v>
      </c>
      <c r="AH141" s="164">
        <v>2016</v>
      </c>
      <c r="AI141" s="164">
        <v>2017</v>
      </c>
      <c r="AJ141" s="164">
        <v>2018</v>
      </c>
      <c r="AK141" s="166" t="s">
        <v>950</v>
      </c>
      <c r="AL141" s="166" t="s">
        <v>1137</v>
      </c>
      <c r="AM141" s="164">
        <v>2017</v>
      </c>
      <c r="AN141" s="164">
        <v>2014</v>
      </c>
      <c r="AO141" s="164">
        <v>2014</v>
      </c>
      <c r="AP141" s="164">
        <v>2014</v>
      </c>
      <c r="AQ141" s="164">
        <v>2014</v>
      </c>
      <c r="AR141" s="164">
        <v>2015</v>
      </c>
      <c r="AS141" s="164">
        <v>2016</v>
      </c>
      <c r="AT141" s="164">
        <v>2017</v>
      </c>
      <c r="AU141" s="164">
        <v>2016</v>
      </c>
      <c r="AV141" s="164">
        <v>2015</v>
      </c>
      <c r="AW141" s="164">
        <v>2015</v>
      </c>
      <c r="AX141" s="164">
        <v>2016</v>
      </c>
      <c r="AY141" s="164">
        <v>2014</v>
      </c>
      <c r="AZ141" s="176">
        <v>2015</v>
      </c>
      <c r="BA141" s="176">
        <v>2015</v>
      </c>
      <c r="BB141" s="164">
        <v>2017</v>
      </c>
      <c r="BC141" s="164">
        <v>2017</v>
      </c>
      <c r="BD141" s="164">
        <v>2015</v>
      </c>
      <c r="BE141" s="164">
        <v>2014</v>
      </c>
      <c r="BF141" s="108"/>
    </row>
    <row r="142" spans="1:58" x14ac:dyDescent="0.25">
      <c r="A142" s="133" t="s">
        <v>261</v>
      </c>
      <c r="B142" s="111" t="s">
        <v>260</v>
      </c>
      <c r="C142" s="162">
        <v>2015</v>
      </c>
      <c r="D142" s="162">
        <v>2015</v>
      </c>
      <c r="E142" s="162">
        <v>2015</v>
      </c>
      <c r="F142" s="162">
        <v>2015</v>
      </c>
      <c r="G142" s="162">
        <v>2015</v>
      </c>
      <c r="H142" s="162">
        <v>2015</v>
      </c>
      <c r="I142" s="162">
        <v>2015</v>
      </c>
      <c r="J142" s="162">
        <v>2016</v>
      </c>
      <c r="K142" s="162">
        <v>2016</v>
      </c>
      <c r="L142" s="162">
        <v>2016</v>
      </c>
      <c r="M142" s="164">
        <v>2018</v>
      </c>
      <c r="N142" s="164">
        <v>2018</v>
      </c>
      <c r="O142" s="164">
        <v>2017</v>
      </c>
      <c r="P142" s="164">
        <v>2017</v>
      </c>
      <c r="Q142" s="164">
        <v>2015</v>
      </c>
      <c r="R142" s="164" t="s">
        <v>950</v>
      </c>
      <c r="S142" s="164">
        <v>2018</v>
      </c>
      <c r="T142" s="164">
        <v>2015</v>
      </c>
      <c r="U142" s="164">
        <v>2016</v>
      </c>
      <c r="V142" s="164" t="s">
        <v>950</v>
      </c>
      <c r="W142" s="164">
        <v>2015</v>
      </c>
      <c r="X142" s="164" t="s">
        <v>950</v>
      </c>
      <c r="Y142" s="164">
        <v>2012</v>
      </c>
      <c r="Z142" s="164">
        <v>2016</v>
      </c>
      <c r="AA142" s="164">
        <v>2016</v>
      </c>
      <c r="AB142" s="164">
        <v>2016</v>
      </c>
      <c r="AC142" s="164">
        <v>2015</v>
      </c>
      <c r="AD142" s="164">
        <v>2015</v>
      </c>
      <c r="AE142" s="164" t="s">
        <v>950</v>
      </c>
      <c r="AF142" s="164">
        <v>2015</v>
      </c>
      <c r="AG142" s="163">
        <v>2016</v>
      </c>
      <c r="AH142" s="164">
        <v>2016</v>
      </c>
      <c r="AI142" s="164">
        <v>2017</v>
      </c>
      <c r="AJ142" s="164">
        <v>2018</v>
      </c>
      <c r="AK142" s="166" t="s">
        <v>950</v>
      </c>
      <c r="AL142" s="166" t="s">
        <v>1137</v>
      </c>
      <c r="AM142" s="164">
        <v>2017</v>
      </c>
      <c r="AN142" s="164">
        <v>2014</v>
      </c>
      <c r="AO142" s="164">
        <v>2014</v>
      </c>
      <c r="AP142" s="164">
        <v>2014</v>
      </c>
      <c r="AQ142" s="164">
        <v>2014</v>
      </c>
      <c r="AR142" s="164">
        <v>2015</v>
      </c>
      <c r="AS142" s="164">
        <v>2016</v>
      </c>
      <c r="AT142" s="164">
        <v>2017</v>
      </c>
      <c r="AU142" s="164">
        <v>2016</v>
      </c>
      <c r="AV142" s="164">
        <v>2015</v>
      </c>
      <c r="AW142" s="164">
        <v>2015</v>
      </c>
      <c r="AX142" s="164">
        <v>2016</v>
      </c>
      <c r="AY142" s="164">
        <v>2014</v>
      </c>
      <c r="AZ142" s="176">
        <v>2015</v>
      </c>
      <c r="BA142" s="176">
        <v>2015</v>
      </c>
      <c r="BB142" s="164">
        <v>2017</v>
      </c>
      <c r="BC142" s="164">
        <v>2017</v>
      </c>
      <c r="BD142" s="164">
        <v>2015</v>
      </c>
      <c r="BE142" s="164">
        <v>2014</v>
      </c>
      <c r="BF142" s="108"/>
    </row>
    <row r="143" spans="1:58" x14ac:dyDescent="0.25">
      <c r="A143" s="133" t="s">
        <v>377</v>
      </c>
      <c r="B143" s="111" t="s">
        <v>262</v>
      </c>
      <c r="C143" s="162">
        <v>2015</v>
      </c>
      <c r="D143" s="162">
        <v>2015</v>
      </c>
      <c r="E143" s="162">
        <v>2015</v>
      </c>
      <c r="F143" s="162">
        <v>2015</v>
      </c>
      <c r="G143" s="162">
        <v>2015</v>
      </c>
      <c r="H143" s="162">
        <v>2015</v>
      </c>
      <c r="I143" s="162">
        <v>2015</v>
      </c>
      <c r="J143" s="162">
        <v>2016</v>
      </c>
      <c r="K143" s="162">
        <v>2016</v>
      </c>
      <c r="L143" s="162">
        <v>2016</v>
      </c>
      <c r="M143" s="164">
        <v>2018</v>
      </c>
      <c r="N143" s="164">
        <v>2018</v>
      </c>
      <c r="O143" s="164">
        <v>2017</v>
      </c>
      <c r="P143" s="164">
        <v>2017</v>
      </c>
      <c r="Q143" s="164">
        <v>2015</v>
      </c>
      <c r="R143" s="164" t="s">
        <v>950</v>
      </c>
      <c r="S143" s="164">
        <v>2018</v>
      </c>
      <c r="T143" s="164">
        <v>2015</v>
      </c>
      <c r="U143" s="164">
        <v>2016</v>
      </c>
      <c r="V143" s="164" t="s">
        <v>950</v>
      </c>
      <c r="W143" s="164">
        <v>2015</v>
      </c>
      <c r="X143" s="164" t="s">
        <v>950</v>
      </c>
      <c r="Y143" s="164">
        <v>2010</v>
      </c>
      <c r="Z143" s="164">
        <v>2016</v>
      </c>
      <c r="AA143" s="164">
        <v>2016</v>
      </c>
      <c r="AB143" s="164" t="s">
        <v>950</v>
      </c>
      <c r="AC143" s="164">
        <v>2015</v>
      </c>
      <c r="AD143" s="164">
        <v>2015</v>
      </c>
      <c r="AE143" s="164" t="s">
        <v>950</v>
      </c>
      <c r="AF143" s="164">
        <v>2015</v>
      </c>
      <c r="AG143" s="163">
        <v>2012</v>
      </c>
      <c r="AH143" s="164">
        <v>2016</v>
      </c>
      <c r="AI143" s="164">
        <v>2017</v>
      </c>
      <c r="AJ143" s="164">
        <v>2018</v>
      </c>
      <c r="AK143" s="166" t="s">
        <v>1137</v>
      </c>
      <c r="AL143" s="166" t="s">
        <v>1137</v>
      </c>
      <c r="AM143" s="164">
        <v>2017</v>
      </c>
      <c r="AN143" s="164">
        <v>2014</v>
      </c>
      <c r="AO143" s="164">
        <v>2014</v>
      </c>
      <c r="AP143" s="164">
        <v>2014</v>
      </c>
      <c r="AQ143" s="164">
        <v>2014</v>
      </c>
      <c r="AR143" s="164" t="s">
        <v>950</v>
      </c>
      <c r="AS143" s="164">
        <v>2016</v>
      </c>
      <c r="AT143" s="164">
        <v>2017</v>
      </c>
      <c r="AU143" s="164">
        <v>2016</v>
      </c>
      <c r="AV143" s="164">
        <v>2015</v>
      </c>
      <c r="AW143" s="164">
        <v>2015</v>
      </c>
      <c r="AX143" s="164">
        <v>2016</v>
      </c>
      <c r="AY143" s="164">
        <v>2014</v>
      </c>
      <c r="AZ143" s="176">
        <v>2015</v>
      </c>
      <c r="BA143" s="176">
        <v>2015</v>
      </c>
      <c r="BB143" s="164">
        <v>2017</v>
      </c>
      <c r="BC143" s="164">
        <v>2017</v>
      </c>
      <c r="BD143" s="164">
        <v>2015</v>
      </c>
      <c r="BE143" s="164">
        <v>2014</v>
      </c>
      <c r="BF143" s="108"/>
    </row>
    <row r="144" spans="1:58" x14ac:dyDescent="0.25">
      <c r="A144" s="133" t="s">
        <v>264</v>
      </c>
      <c r="B144" s="111" t="s">
        <v>263</v>
      </c>
      <c r="C144" s="162">
        <v>2015</v>
      </c>
      <c r="D144" s="162">
        <v>2015</v>
      </c>
      <c r="E144" s="162">
        <v>2015</v>
      </c>
      <c r="F144" s="162">
        <v>2015</v>
      </c>
      <c r="G144" s="162">
        <v>2015</v>
      </c>
      <c r="H144" s="162">
        <v>2015</v>
      </c>
      <c r="I144" s="162">
        <v>2015</v>
      </c>
      <c r="J144" s="162">
        <v>2016</v>
      </c>
      <c r="K144" s="162">
        <v>2016</v>
      </c>
      <c r="L144" s="162">
        <v>2016</v>
      </c>
      <c r="M144" s="164">
        <v>2018</v>
      </c>
      <c r="N144" s="164">
        <v>2018</v>
      </c>
      <c r="O144" s="164">
        <v>2017</v>
      </c>
      <c r="P144" s="164">
        <v>2017</v>
      </c>
      <c r="Q144" s="164">
        <v>2015</v>
      </c>
      <c r="R144" s="164" t="s">
        <v>1088</v>
      </c>
      <c r="S144" s="164">
        <v>2018</v>
      </c>
      <c r="T144" s="164">
        <v>2015</v>
      </c>
      <c r="U144" s="164">
        <v>2016</v>
      </c>
      <c r="V144" s="164">
        <v>2016</v>
      </c>
      <c r="W144" s="164">
        <v>2015</v>
      </c>
      <c r="X144" s="164">
        <v>2010</v>
      </c>
      <c r="Y144" s="164">
        <v>2010</v>
      </c>
      <c r="Z144" s="164">
        <v>2016</v>
      </c>
      <c r="AA144" s="164">
        <v>2016</v>
      </c>
      <c r="AB144" s="164">
        <v>2016</v>
      </c>
      <c r="AC144" s="164">
        <v>2015</v>
      </c>
      <c r="AD144" s="164">
        <v>2015</v>
      </c>
      <c r="AE144" s="164">
        <v>2012</v>
      </c>
      <c r="AF144" s="164">
        <v>2015</v>
      </c>
      <c r="AG144" s="163">
        <v>2010</v>
      </c>
      <c r="AH144" s="164">
        <v>2016</v>
      </c>
      <c r="AI144" s="164">
        <v>2017</v>
      </c>
      <c r="AJ144" s="164">
        <v>2018</v>
      </c>
      <c r="AK144" s="166" t="s">
        <v>950</v>
      </c>
      <c r="AL144" s="166">
        <v>43312</v>
      </c>
      <c r="AM144" s="164">
        <v>2017</v>
      </c>
      <c r="AN144" s="164">
        <v>2014</v>
      </c>
      <c r="AO144" s="164">
        <v>2014</v>
      </c>
      <c r="AP144" s="164">
        <v>2013</v>
      </c>
      <c r="AQ144" s="164">
        <v>2013</v>
      </c>
      <c r="AR144" s="164">
        <v>2015</v>
      </c>
      <c r="AS144" s="164">
        <v>2016</v>
      </c>
      <c r="AT144" s="164">
        <v>2017</v>
      </c>
      <c r="AU144" s="164">
        <v>2016</v>
      </c>
      <c r="AV144" s="164">
        <v>2015</v>
      </c>
      <c r="AW144" s="164">
        <v>2015</v>
      </c>
      <c r="AX144" s="164">
        <v>2016</v>
      </c>
      <c r="AY144" s="164">
        <v>2014</v>
      </c>
      <c r="AZ144" s="176">
        <v>2015</v>
      </c>
      <c r="BA144" s="176">
        <v>2015</v>
      </c>
      <c r="BB144" s="164">
        <v>2017</v>
      </c>
      <c r="BC144" s="164">
        <v>2017</v>
      </c>
      <c r="BD144" s="164">
        <v>2015</v>
      </c>
      <c r="BE144" s="164">
        <v>2014</v>
      </c>
      <c r="BF144" s="108"/>
    </row>
    <row r="145" spans="1:58" x14ac:dyDescent="0.25">
      <c r="A145" s="133" t="s">
        <v>266</v>
      </c>
      <c r="B145" s="111" t="s">
        <v>265</v>
      </c>
      <c r="C145" s="162">
        <v>2015</v>
      </c>
      <c r="D145" s="162">
        <v>2015</v>
      </c>
      <c r="E145" s="162">
        <v>2015</v>
      </c>
      <c r="F145" s="162">
        <v>2015</v>
      </c>
      <c r="G145" s="162">
        <v>2015</v>
      </c>
      <c r="H145" s="162">
        <v>2015</v>
      </c>
      <c r="I145" s="162">
        <v>2015</v>
      </c>
      <c r="J145" s="162">
        <v>2016</v>
      </c>
      <c r="K145" s="162">
        <v>2016</v>
      </c>
      <c r="L145" s="162">
        <v>2016</v>
      </c>
      <c r="M145" s="164">
        <v>2018</v>
      </c>
      <c r="N145" s="164">
        <v>2018</v>
      </c>
      <c r="O145" s="164">
        <v>2017</v>
      </c>
      <c r="P145" s="164">
        <v>2017</v>
      </c>
      <c r="Q145" s="164">
        <v>2015</v>
      </c>
      <c r="R145" s="164" t="s">
        <v>950</v>
      </c>
      <c r="S145" s="164">
        <v>2018</v>
      </c>
      <c r="T145" s="164">
        <v>2015</v>
      </c>
      <c r="U145" s="164">
        <v>2016</v>
      </c>
      <c r="V145" s="164" t="s">
        <v>950</v>
      </c>
      <c r="W145" s="164">
        <v>2015</v>
      </c>
      <c r="X145" s="164" t="s">
        <v>950</v>
      </c>
      <c r="Y145" s="164" t="s">
        <v>950</v>
      </c>
      <c r="Z145" s="164">
        <v>2016</v>
      </c>
      <c r="AA145" s="164">
        <v>2016</v>
      </c>
      <c r="AB145" s="164" t="s">
        <v>950</v>
      </c>
      <c r="AC145" s="164">
        <v>2015</v>
      </c>
      <c r="AD145" s="164">
        <v>2015</v>
      </c>
      <c r="AE145" s="164" t="s">
        <v>950</v>
      </c>
      <c r="AF145" s="164" t="s">
        <v>950</v>
      </c>
      <c r="AG145" s="163">
        <v>2009</v>
      </c>
      <c r="AH145" s="164">
        <v>2016</v>
      </c>
      <c r="AI145" s="164">
        <v>2017</v>
      </c>
      <c r="AJ145" s="164">
        <v>2018</v>
      </c>
      <c r="AK145" s="166" t="s">
        <v>950</v>
      </c>
      <c r="AL145" s="166" t="s">
        <v>1137</v>
      </c>
      <c r="AM145" s="164">
        <v>2017</v>
      </c>
      <c r="AN145" s="164">
        <v>2014</v>
      </c>
      <c r="AO145" s="164">
        <v>2014</v>
      </c>
      <c r="AP145" s="164">
        <v>2014</v>
      </c>
      <c r="AQ145" s="164" t="s">
        <v>950</v>
      </c>
      <c r="AR145" s="164">
        <v>2015</v>
      </c>
      <c r="AS145" s="164">
        <v>2016</v>
      </c>
      <c r="AT145" s="164" t="s">
        <v>950</v>
      </c>
      <c r="AU145" s="164">
        <v>2016</v>
      </c>
      <c r="AV145" s="164" t="s">
        <v>950</v>
      </c>
      <c r="AW145" s="164">
        <v>2015</v>
      </c>
      <c r="AX145" s="164">
        <v>2016</v>
      </c>
      <c r="AY145" s="164">
        <v>2014</v>
      </c>
      <c r="AZ145" s="176">
        <v>2007</v>
      </c>
      <c r="BA145" s="176">
        <v>2015</v>
      </c>
      <c r="BB145" s="164">
        <v>2017</v>
      </c>
      <c r="BC145" s="164">
        <v>2017</v>
      </c>
      <c r="BD145" s="164">
        <v>2015</v>
      </c>
      <c r="BE145" s="164">
        <v>2014</v>
      </c>
      <c r="BF145" s="108"/>
    </row>
    <row r="146" spans="1:58" x14ac:dyDescent="0.25">
      <c r="A146" s="133" t="s">
        <v>268</v>
      </c>
      <c r="B146" s="111" t="s">
        <v>267</v>
      </c>
      <c r="C146" s="162">
        <v>2015</v>
      </c>
      <c r="D146" s="162">
        <v>2015</v>
      </c>
      <c r="E146" s="162">
        <v>2015</v>
      </c>
      <c r="F146" s="162">
        <v>2015</v>
      </c>
      <c r="G146" s="162">
        <v>2015</v>
      </c>
      <c r="H146" s="162">
        <v>2015</v>
      </c>
      <c r="I146" s="162">
        <v>2015</v>
      </c>
      <c r="J146" s="162">
        <v>2016</v>
      </c>
      <c r="K146" s="162">
        <v>2016</v>
      </c>
      <c r="L146" s="162">
        <v>2016</v>
      </c>
      <c r="M146" s="164">
        <v>2018</v>
      </c>
      <c r="N146" s="164">
        <v>2018</v>
      </c>
      <c r="O146" s="164">
        <v>2017</v>
      </c>
      <c r="P146" s="164">
        <v>2017</v>
      </c>
      <c r="Q146" s="164">
        <v>2015</v>
      </c>
      <c r="R146" s="164" t="s">
        <v>960</v>
      </c>
      <c r="S146" s="164">
        <v>2018</v>
      </c>
      <c r="T146" s="164">
        <v>2015</v>
      </c>
      <c r="U146" s="164">
        <v>2016</v>
      </c>
      <c r="V146" s="164">
        <v>2016</v>
      </c>
      <c r="W146" s="164">
        <v>2015</v>
      </c>
      <c r="X146" s="164">
        <v>2012</v>
      </c>
      <c r="Y146" s="164">
        <v>2012</v>
      </c>
      <c r="Z146" s="164">
        <v>2016</v>
      </c>
      <c r="AA146" s="164">
        <v>2016</v>
      </c>
      <c r="AB146" s="164" t="s">
        <v>950</v>
      </c>
      <c r="AC146" s="164">
        <v>2015</v>
      </c>
      <c r="AD146" s="164">
        <v>2015</v>
      </c>
      <c r="AE146" s="164" t="s">
        <v>950</v>
      </c>
      <c r="AF146" s="164">
        <v>2015</v>
      </c>
      <c r="AG146" s="163">
        <v>2005</v>
      </c>
      <c r="AH146" s="164">
        <v>2016</v>
      </c>
      <c r="AI146" s="164">
        <v>2017</v>
      </c>
      <c r="AJ146" s="164">
        <v>2018</v>
      </c>
      <c r="AK146" s="166" t="s">
        <v>950</v>
      </c>
      <c r="AL146" s="166" t="s">
        <v>1137</v>
      </c>
      <c r="AM146" s="164">
        <v>2017</v>
      </c>
      <c r="AN146" s="164">
        <v>2014</v>
      </c>
      <c r="AO146" s="164">
        <v>2014</v>
      </c>
      <c r="AP146" s="164">
        <v>2014</v>
      </c>
      <c r="AQ146" s="164">
        <v>2014</v>
      </c>
      <c r="AR146" s="164">
        <v>2009</v>
      </c>
      <c r="AS146" s="164">
        <v>2016</v>
      </c>
      <c r="AT146" s="164">
        <v>2017</v>
      </c>
      <c r="AU146" s="164">
        <v>2016</v>
      </c>
      <c r="AV146" s="164" t="s">
        <v>950</v>
      </c>
      <c r="AW146" s="164">
        <v>2015</v>
      </c>
      <c r="AX146" s="164">
        <v>2016</v>
      </c>
      <c r="AY146" s="164">
        <v>2014</v>
      </c>
      <c r="AZ146" s="176">
        <v>2015</v>
      </c>
      <c r="BA146" s="176">
        <v>2015</v>
      </c>
      <c r="BB146" s="164">
        <v>2017</v>
      </c>
      <c r="BC146" s="164">
        <v>2017</v>
      </c>
      <c r="BD146" s="164">
        <v>2015</v>
      </c>
      <c r="BE146" s="164">
        <v>2014</v>
      </c>
      <c r="BF146" s="108"/>
    </row>
    <row r="147" spans="1:58" x14ac:dyDescent="0.25">
      <c r="A147" s="133" t="s">
        <v>270</v>
      </c>
      <c r="B147" s="111" t="s">
        <v>269</v>
      </c>
      <c r="C147" s="162">
        <v>2015</v>
      </c>
      <c r="D147" s="162">
        <v>2015</v>
      </c>
      <c r="E147" s="162">
        <v>2015</v>
      </c>
      <c r="F147" s="162">
        <v>2015</v>
      </c>
      <c r="G147" s="162">
        <v>2015</v>
      </c>
      <c r="H147" s="162">
        <v>2015</v>
      </c>
      <c r="I147" s="162">
        <v>2015</v>
      </c>
      <c r="J147" s="162">
        <v>2016</v>
      </c>
      <c r="K147" s="162">
        <v>2016</v>
      </c>
      <c r="L147" s="162">
        <v>2016</v>
      </c>
      <c r="M147" s="164">
        <v>2018</v>
      </c>
      <c r="N147" s="164">
        <v>2018</v>
      </c>
      <c r="O147" s="164">
        <v>2017</v>
      </c>
      <c r="P147" s="164">
        <v>2017</v>
      </c>
      <c r="Q147" s="164">
        <v>2015</v>
      </c>
      <c r="R147" s="164" t="s">
        <v>950</v>
      </c>
      <c r="S147" s="164">
        <v>2018</v>
      </c>
      <c r="T147" s="164">
        <v>2015</v>
      </c>
      <c r="U147" s="164">
        <v>2016</v>
      </c>
      <c r="V147" s="164">
        <v>2016</v>
      </c>
      <c r="W147" s="164">
        <v>2015</v>
      </c>
      <c r="X147" s="164" t="s">
        <v>950</v>
      </c>
      <c r="Y147" s="164">
        <v>2012</v>
      </c>
      <c r="Z147" s="164">
        <v>2016</v>
      </c>
      <c r="AA147" s="164">
        <v>2016</v>
      </c>
      <c r="AB147" s="164" t="s">
        <v>950</v>
      </c>
      <c r="AC147" s="164">
        <v>2015</v>
      </c>
      <c r="AD147" s="164">
        <v>2015</v>
      </c>
      <c r="AE147" s="164" t="s">
        <v>950</v>
      </c>
      <c r="AF147" s="164" t="s">
        <v>950</v>
      </c>
      <c r="AG147" s="163">
        <v>2008</v>
      </c>
      <c r="AH147" s="164">
        <v>2016</v>
      </c>
      <c r="AI147" s="164">
        <v>2017</v>
      </c>
      <c r="AJ147" s="164">
        <v>2018</v>
      </c>
      <c r="AK147" s="166" t="s">
        <v>950</v>
      </c>
      <c r="AL147" s="166" t="s">
        <v>1137</v>
      </c>
      <c r="AM147" s="164">
        <v>2017</v>
      </c>
      <c r="AN147" s="164">
        <v>2014</v>
      </c>
      <c r="AO147" s="164">
        <v>2014</v>
      </c>
      <c r="AP147" s="164">
        <v>2014</v>
      </c>
      <c r="AQ147" s="164">
        <v>2014</v>
      </c>
      <c r="AR147" s="164" t="s">
        <v>950</v>
      </c>
      <c r="AS147" s="164">
        <v>2016</v>
      </c>
      <c r="AT147" s="164">
        <v>2017</v>
      </c>
      <c r="AU147" s="164">
        <v>2016</v>
      </c>
      <c r="AV147" s="164" t="s">
        <v>950</v>
      </c>
      <c r="AW147" s="164">
        <v>2015</v>
      </c>
      <c r="AX147" s="164">
        <v>2016</v>
      </c>
      <c r="AY147" s="164">
        <v>2014</v>
      </c>
      <c r="AZ147" s="176">
        <v>2007</v>
      </c>
      <c r="BA147" s="176">
        <v>2015</v>
      </c>
      <c r="BB147" s="164">
        <v>2017</v>
      </c>
      <c r="BC147" s="164">
        <v>2017</v>
      </c>
      <c r="BD147" s="164">
        <v>2015</v>
      </c>
      <c r="BE147" s="164">
        <v>2014</v>
      </c>
      <c r="BF147" s="108"/>
    </row>
    <row r="148" spans="1:58" x14ac:dyDescent="0.25">
      <c r="A148" s="133" t="s">
        <v>272</v>
      </c>
      <c r="B148" s="111" t="s">
        <v>271</v>
      </c>
      <c r="C148" s="162">
        <v>2015</v>
      </c>
      <c r="D148" s="162">
        <v>2015</v>
      </c>
      <c r="E148" s="162">
        <v>2015</v>
      </c>
      <c r="F148" s="162">
        <v>2015</v>
      </c>
      <c r="G148" s="162">
        <v>2015</v>
      </c>
      <c r="H148" s="162">
        <v>2015</v>
      </c>
      <c r="I148" s="162">
        <v>2015</v>
      </c>
      <c r="J148" s="162">
        <v>2016</v>
      </c>
      <c r="K148" s="162">
        <v>2016</v>
      </c>
      <c r="L148" s="162">
        <v>2016</v>
      </c>
      <c r="M148" s="164">
        <v>2018</v>
      </c>
      <c r="N148" s="164">
        <v>2018</v>
      </c>
      <c r="O148" s="164">
        <v>2017</v>
      </c>
      <c r="P148" s="164">
        <v>2017</v>
      </c>
      <c r="Q148" s="164">
        <v>2015</v>
      </c>
      <c r="R148" s="164" t="s">
        <v>950</v>
      </c>
      <c r="S148" s="164">
        <v>2018</v>
      </c>
      <c r="T148" s="164">
        <v>2015</v>
      </c>
      <c r="U148" s="164">
        <v>2016</v>
      </c>
      <c r="V148" s="164">
        <v>2016</v>
      </c>
      <c r="W148" s="164">
        <v>2015</v>
      </c>
      <c r="X148" s="164">
        <v>2014</v>
      </c>
      <c r="Y148" s="164">
        <v>2010</v>
      </c>
      <c r="Z148" s="164">
        <v>2016</v>
      </c>
      <c r="AA148" s="164">
        <v>2016</v>
      </c>
      <c r="AB148" s="164" t="s">
        <v>950</v>
      </c>
      <c r="AC148" s="164">
        <v>2015</v>
      </c>
      <c r="AD148" s="164">
        <v>2015</v>
      </c>
      <c r="AE148" s="164" t="s">
        <v>950</v>
      </c>
      <c r="AF148" s="164">
        <v>2015</v>
      </c>
      <c r="AG148" s="163">
        <v>2008</v>
      </c>
      <c r="AH148" s="164">
        <v>2016</v>
      </c>
      <c r="AI148" s="164">
        <v>2017</v>
      </c>
      <c r="AJ148" s="164">
        <v>2018</v>
      </c>
      <c r="AK148" s="166" t="s">
        <v>950</v>
      </c>
      <c r="AL148" s="166" t="s">
        <v>1137</v>
      </c>
      <c r="AM148" s="164">
        <v>2017</v>
      </c>
      <c r="AN148" s="164">
        <v>2014</v>
      </c>
      <c r="AO148" s="164">
        <v>2014</v>
      </c>
      <c r="AP148" s="164" t="s">
        <v>950</v>
      </c>
      <c r="AQ148" s="164" t="s">
        <v>950</v>
      </c>
      <c r="AR148" s="164">
        <v>2011</v>
      </c>
      <c r="AS148" s="164">
        <v>2016</v>
      </c>
      <c r="AT148" s="164" t="s">
        <v>950</v>
      </c>
      <c r="AU148" s="164">
        <v>2016</v>
      </c>
      <c r="AV148" s="164">
        <v>2015</v>
      </c>
      <c r="AW148" s="164">
        <v>2015</v>
      </c>
      <c r="AX148" s="164">
        <v>2016</v>
      </c>
      <c r="AY148" s="164">
        <v>2014</v>
      </c>
      <c r="AZ148" s="176">
        <v>2015</v>
      </c>
      <c r="BA148" s="176">
        <v>2015</v>
      </c>
      <c r="BB148" s="164">
        <v>2017</v>
      </c>
      <c r="BC148" s="164">
        <v>2017</v>
      </c>
      <c r="BD148" s="164">
        <v>2015</v>
      </c>
      <c r="BE148" s="164">
        <v>2014</v>
      </c>
      <c r="BF148" s="108"/>
    </row>
    <row r="149" spans="1:58" x14ac:dyDescent="0.25">
      <c r="A149" s="133" t="s">
        <v>274</v>
      </c>
      <c r="B149" s="111" t="s">
        <v>273</v>
      </c>
      <c r="C149" s="162">
        <v>2015</v>
      </c>
      <c r="D149" s="162">
        <v>2015</v>
      </c>
      <c r="E149" s="162">
        <v>2015</v>
      </c>
      <c r="F149" s="162">
        <v>2015</v>
      </c>
      <c r="G149" s="162">
        <v>2015</v>
      </c>
      <c r="H149" s="162">
        <v>2015</v>
      </c>
      <c r="I149" s="162">
        <v>2015</v>
      </c>
      <c r="J149" s="162">
        <v>2016</v>
      </c>
      <c r="K149" s="162">
        <v>2016</v>
      </c>
      <c r="L149" s="162">
        <v>2016</v>
      </c>
      <c r="M149" s="164">
        <v>2018</v>
      </c>
      <c r="N149" s="164">
        <v>2018</v>
      </c>
      <c r="O149" s="164">
        <v>2017</v>
      </c>
      <c r="P149" s="164">
        <v>2017</v>
      </c>
      <c r="Q149" s="164">
        <v>2015</v>
      </c>
      <c r="R149" s="164" t="s">
        <v>955</v>
      </c>
      <c r="S149" s="164">
        <v>2018</v>
      </c>
      <c r="T149" s="164">
        <v>2015</v>
      </c>
      <c r="U149" s="164">
        <v>2016</v>
      </c>
      <c r="V149" s="164">
        <v>2016</v>
      </c>
      <c r="W149" s="164">
        <v>2015</v>
      </c>
      <c r="X149" s="164">
        <v>2008</v>
      </c>
      <c r="Y149" s="164" t="s">
        <v>950</v>
      </c>
      <c r="Z149" s="164">
        <v>2016</v>
      </c>
      <c r="AA149" s="164">
        <v>2016</v>
      </c>
      <c r="AB149" s="164">
        <v>2014</v>
      </c>
      <c r="AC149" s="164">
        <v>2015</v>
      </c>
      <c r="AD149" s="164">
        <v>2015</v>
      </c>
      <c r="AE149" s="164">
        <v>2012</v>
      </c>
      <c r="AF149" s="164">
        <v>2015</v>
      </c>
      <c r="AG149" s="163">
        <v>2010</v>
      </c>
      <c r="AH149" s="164">
        <v>2016</v>
      </c>
      <c r="AI149" s="164">
        <v>2017</v>
      </c>
      <c r="AJ149" s="164">
        <v>2018</v>
      </c>
      <c r="AK149" s="166" t="s">
        <v>950</v>
      </c>
      <c r="AL149" s="166" t="s">
        <v>1137</v>
      </c>
      <c r="AM149" s="164">
        <v>2017</v>
      </c>
      <c r="AN149" s="164">
        <v>2014</v>
      </c>
      <c r="AO149" s="164">
        <v>2014</v>
      </c>
      <c r="AP149" s="164">
        <v>2011</v>
      </c>
      <c r="AQ149" s="164" t="s">
        <v>950</v>
      </c>
      <c r="AR149" s="164" t="s">
        <v>950</v>
      </c>
      <c r="AS149" s="164">
        <v>2016</v>
      </c>
      <c r="AT149" s="164">
        <v>2017</v>
      </c>
      <c r="AU149" s="164">
        <v>2016</v>
      </c>
      <c r="AV149" s="164">
        <v>2015</v>
      </c>
      <c r="AW149" s="164">
        <v>2015</v>
      </c>
      <c r="AX149" s="164">
        <v>2016</v>
      </c>
      <c r="AY149" s="164">
        <v>2014</v>
      </c>
      <c r="AZ149" s="176">
        <v>2015</v>
      </c>
      <c r="BA149" s="176">
        <v>2015</v>
      </c>
      <c r="BB149" s="164">
        <v>2017</v>
      </c>
      <c r="BC149" s="164">
        <v>2017</v>
      </c>
      <c r="BD149" s="164">
        <v>2015</v>
      </c>
      <c r="BE149" s="164">
        <v>2014</v>
      </c>
      <c r="BF149" s="108"/>
    </row>
    <row r="150" spans="1:58" x14ac:dyDescent="0.25">
      <c r="A150" s="133" t="s">
        <v>276</v>
      </c>
      <c r="B150" s="111" t="s">
        <v>275</v>
      </c>
      <c r="C150" s="162">
        <v>2015</v>
      </c>
      <c r="D150" s="162">
        <v>2015</v>
      </c>
      <c r="E150" s="162">
        <v>2015</v>
      </c>
      <c r="F150" s="162">
        <v>2015</v>
      </c>
      <c r="G150" s="162">
        <v>2015</v>
      </c>
      <c r="H150" s="162">
        <v>2015</v>
      </c>
      <c r="I150" s="162">
        <v>2015</v>
      </c>
      <c r="J150" s="162">
        <v>2016</v>
      </c>
      <c r="K150" s="162">
        <v>2016</v>
      </c>
      <c r="L150" s="162">
        <v>2016</v>
      </c>
      <c r="M150" s="164">
        <v>2018</v>
      </c>
      <c r="N150" s="164">
        <v>2018</v>
      </c>
      <c r="O150" s="164">
        <v>2017</v>
      </c>
      <c r="P150" s="164">
        <v>2017</v>
      </c>
      <c r="Q150" s="164">
        <v>2015</v>
      </c>
      <c r="R150" s="164" t="s">
        <v>950</v>
      </c>
      <c r="S150" s="164">
        <v>2018</v>
      </c>
      <c r="T150" s="164">
        <v>2015</v>
      </c>
      <c r="U150" s="164">
        <v>2016</v>
      </c>
      <c r="V150" s="164" t="s">
        <v>950</v>
      </c>
      <c r="W150" s="164">
        <v>2015</v>
      </c>
      <c r="X150" s="164" t="s">
        <v>950</v>
      </c>
      <c r="Y150" s="164">
        <v>2012</v>
      </c>
      <c r="Z150" s="164">
        <v>2016</v>
      </c>
      <c r="AA150" s="164">
        <v>2016</v>
      </c>
      <c r="AB150" s="164">
        <v>2016</v>
      </c>
      <c r="AC150" s="164">
        <v>2015</v>
      </c>
      <c r="AD150" s="164">
        <v>2015</v>
      </c>
      <c r="AE150" s="164">
        <v>2012</v>
      </c>
      <c r="AF150" s="164">
        <v>2015</v>
      </c>
      <c r="AG150" s="163" t="s">
        <v>950</v>
      </c>
      <c r="AH150" s="164">
        <v>2016</v>
      </c>
      <c r="AI150" s="164">
        <v>2017</v>
      </c>
      <c r="AJ150" s="164">
        <v>2018</v>
      </c>
      <c r="AK150" s="166" t="s">
        <v>950</v>
      </c>
      <c r="AL150" s="166">
        <v>43100</v>
      </c>
      <c r="AM150" s="164">
        <v>2017</v>
      </c>
      <c r="AN150" s="164">
        <v>2014</v>
      </c>
      <c r="AO150" s="164">
        <v>2014</v>
      </c>
      <c r="AP150" s="164">
        <v>2013</v>
      </c>
      <c r="AQ150" s="164">
        <v>2014</v>
      </c>
      <c r="AR150" s="164" t="s">
        <v>950</v>
      </c>
      <c r="AS150" s="164">
        <v>2016</v>
      </c>
      <c r="AT150" s="164">
        <v>2017</v>
      </c>
      <c r="AU150" s="164">
        <v>2016</v>
      </c>
      <c r="AV150" s="164">
        <v>2015</v>
      </c>
      <c r="AW150" s="164">
        <v>2015</v>
      </c>
      <c r="AX150" s="164">
        <v>2016</v>
      </c>
      <c r="AY150" s="164">
        <v>2014</v>
      </c>
      <c r="AZ150" s="176">
        <v>2015</v>
      </c>
      <c r="BA150" s="176">
        <v>2015</v>
      </c>
      <c r="BB150" s="164">
        <v>2017</v>
      </c>
      <c r="BC150" s="164">
        <v>2017</v>
      </c>
      <c r="BD150" s="164">
        <v>2015</v>
      </c>
      <c r="BE150" s="164">
        <v>2014</v>
      </c>
      <c r="BF150" s="108"/>
    </row>
    <row r="151" spans="1:58" x14ac:dyDescent="0.25">
      <c r="A151" s="133" t="s">
        <v>278</v>
      </c>
      <c r="B151" s="111" t="s">
        <v>277</v>
      </c>
      <c r="C151" s="162">
        <v>2015</v>
      </c>
      <c r="D151" s="162">
        <v>2015</v>
      </c>
      <c r="E151" s="162">
        <v>2015</v>
      </c>
      <c r="F151" s="162">
        <v>2015</v>
      </c>
      <c r="G151" s="162">
        <v>2015</v>
      </c>
      <c r="H151" s="162">
        <v>2015</v>
      </c>
      <c r="I151" s="162">
        <v>2015</v>
      </c>
      <c r="J151" s="162">
        <v>2016</v>
      </c>
      <c r="K151" s="162">
        <v>2016</v>
      </c>
      <c r="L151" s="162">
        <v>2016</v>
      </c>
      <c r="M151" s="164">
        <v>2018</v>
      </c>
      <c r="N151" s="164">
        <v>2018</v>
      </c>
      <c r="O151" s="164">
        <v>2017</v>
      </c>
      <c r="P151" s="164">
        <v>2017</v>
      </c>
      <c r="Q151" s="164">
        <v>2015</v>
      </c>
      <c r="R151" s="164" t="s">
        <v>972</v>
      </c>
      <c r="S151" s="164">
        <v>2018</v>
      </c>
      <c r="T151" s="164">
        <v>2015</v>
      </c>
      <c r="U151" s="164">
        <v>2016</v>
      </c>
      <c r="V151" s="164">
        <v>2016</v>
      </c>
      <c r="W151" s="164">
        <v>2015</v>
      </c>
      <c r="X151" s="164">
        <v>2016</v>
      </c>
      <c r="Y151" s="164">
        <v>2016</v>
      </c>
      <c r="Z151" s="164">
        <v>2016</v>
      </c>
      <c r="AA151" s="164">
        <v>2016</v>
      </c>
      <c r="AB151" s="164">
        <v>2016</v>
      </c>
      <c r="AC151" s="164">
        <v>2015</v>
      </c>
      <c r="AD151" s="164">
        <v>2015</v>
      </c>
      <c r="AE151" s="164">
        <v>2012</v>
      </c>
      <c r="AF151" s="164">
        <v>2015</v>
      </c>
      <c r="AG151" s="163">
        <v>2011</v>
      </c>
      <c r="AH151" s="164">
        <v>2016</v>
      </c>
      <c r="AI151" s="164">
        <v>2017</v>
      </c>
      <c r="AJ151" s="164">
        <v>2018</v>
      </c>
      <c r="AK151" s="166" t="s">
        <v>1137</v>
      </c>
      <c r="AL151" s="166" t="s">
        <v>1137</v>
      </c>
      <c r="AM151" s="164">
        <v>2017</v>
      </c>
      <c r="AN151" s="164">
        <v>2014</v>
      </c>
      <c r="AO151" s="164">
        <v>2014</v>
      </c>
      <c r="AP151" s="164">
        <v>2014</v>
      </c>
      <c r="AQ151" s="164">
        <v>2014</v>
      </c>
      <c r="AR151" s="164">
        <v>2015</v>
      </c>
      <c r="AS151" s="164">
        <v>2016</v>
      </c>
      <c r="AT151" s="164">
        <v>2017</v>
      </c>
      <c r="AU151" s="164">
        <v>2016</v>
      </c>
      <c r="AV151" s="164">
        <v>2015</v>
      </c>
      <c r="AW151" s="164">
        <v>2015</v>
      </c>
      <c r="AX151" s="164">
        <v>2016</v>
      </c>
      <c r="AY151" s="164">
        <v>2014</v>
      </c>
      <c r="AZ151" s="176">
        <v>2015</v>
      </c>
      <c r="BA151" s="176">
        <v>2015</v>
      </c>
      <c r="BB151" s="164">
        <v>2017</v>
      </c>
      <c r="BC151" s="164">
        <v>2017</v>
      </c>
      <c r="BD151" s="164">
        <v>2015</v>
      </c>
      <c r="BE151" s="164">
        <v>2014</v>
      </c>
      <c r="BF151" s="108"/>
    </row>
    <row r="152" spans="1:58" x14ac:dyDescent="0.25">
      <c r="A152" s="133" t="s">
        <v>280</v>
      </c>
      <c r="B152" s="111" t="s">
        <v>279</v>
      </c>
      <c r="C152" s="162">
        <v>2015</v>
      </c>
      <c r="D152" s="162">
        <v>2015</v>
      </c>
      <c r="E152" s="162">
        <v>2015</v>
      </c>
      <c r="F152" s="162">
        <v>2015</v>
      </c>
      <c r="G152" s="162">
        <v>2015</v>
      </c>
      <c r="H152" s="162">
        <v>2015</v>
      </c>
      <c r="I152" s="162">
        <v>2015</v>
      </c>
      <c r="J152" s="162">
        <v>2016</v>
      </c>
      <c r="K152" s="162">
        <v>2016</v>
      </c>
      <c r="L152" s="162">
        <v>2016</v>
      </c>
      <c r="M152" s="164">
        <v>2018</v>
      </c>
      <c r="N152" s="164">
        <v>2018</v>
      </c>
      <c r="O152" s="164">
        <v>2017</v>
      </c>
      <c r="P152" s="164">
        <v>2017</v>
      </c>
      <c r="Q152" s="164">
        <v>2015</v>
      </c>
      <c r="R152" s="164" t="s">
        <v>981</v>
      </c>
      <c r="S152" s="164">
        <v>2018</v>
      </c>
      <c r="T152" s="164">
        <v>2015</v>
      </c>
      <c r="U152" s="164">
        <v>2016</v>
      </c>
      <c r="V152" s="164">
        <v>2016</v>
      </c>
      <c r="W152" s="164">
        <v>2015</v>
      </c>
      <c r="X152" s="164">
        <v>2014</v>
      </c>
      <c r="Y152" s="164">
        <v>2010</v>
      </c>
      <c r="Z152" s="164">
        <v>2016</v>
      </c>
      <c r="AA152" s="164">
        <v>2016</v>
      </c>
      <c r="AB152" s="164">
        <v>2016</v>
      </c>
      <c r="AC152" s="164">
        <v>2015</v>
      </c>
      <c r="AD152" s="164">
        <v>2015</v>
      </c>
      <c r="AE152" s="164" t="s">
        <v>950</v>
      </c>
      <c r="AF152" s="164">
        <v>2015</v>
      </c>
      <c r="AG152" s="163">
        <v>2010</v>
      </c>
      <c r="AH152" s="164">
        <v>2016</v>
      </c>
      <c r="AI152" s="164">
        <v>2017</v>
      </c>
      <c r="AJ152" s="164">
        <v>2018</v>
      </c>
      <c r="AK152" s="166" t="s">
        <v>950</v>
      </c>
      <c r="AL152" s="166" t="s">
        <v>1137</v>
      </c>
      <c r="AM152" s="164">
        <v>2017</v>
      </c>
      <c r="AN152" s="164">
        <v>2014</v>
      </c>
      <c r="AO152" s="164">
        <v>2014</v>
      </c>
      <c r="AP152" s="164">
        <v>2011</v>
      </c>
      <c r="AQ152" s="164">
        <v>2012</v>
      </c>
      <c r="AR152" s="164">
        <v>2015</v>
      </c>
      <c r="AS152" s="164">
        <v>2016</v>
      </c>
      <c r="AT152" s="164">
        <v>2017</v>
      </c>
      <c r="AU152" s="164">
        <v>2016</v>
      </c>
      <c r="AV152" s="164">
        <v>2016</v>
      </c>
      <c r="AW152" s="164">
        <v>2015</v>
      </c>
      <c r="AX152" s="164">
        <v>2016</v>
      </c>
      <c r="AY152" s="164">
        <v>2014</v>
      </c>
      <c r="AZ152" s="176">
        <v>2015</v>
      </c>
      <c r="BA152" s="176">
        <v>2015</v>
      </c>
      <c r="BB152" s="164">
        <v>2017</v>
      </c>
      <c r="BC152" s="164">
        <v>2017</v>
      </c>
      <c r="BD152" s="164">
        <v>2015</v>
      </c>
      <c r="BE152" s="164">
        <v>2014</v>
      </c>
      <c r="BF152" s="108"/>
    </row>
    <row r="153" spans="1:58" x14ac:dyDescent="0.25">
      <c r="A153" s="133" t="s">
        <v>282</v>
      </c>
      <c r="B153" s="111" t="s">
        <v>281</v>
      </c>
      <c r="C153" s="162">
        <v>2015</v>
      </c>
      <c r="D153" s="162">
        <v>2015</v>
      </c>
      <c r="E153" s="162">
        <v>2015</v>
      </c>
      <c r="F153" s="162">
        <v>2015</v>
      </c>
      <c r="G153" s="162">
        <v>2015</v>
      </c>
      <c r="H153" s="162">
        <v>2015</v>
      </c>
      <c r="I153" s="162">
        <v>2015</v>
      </c>
      <c r="J153" s="162">
        <v>2016</v>
      </c>
      <c r="K153" s="162">
        <v>2016</v>
      </c>
      <c r="L153" s="162">
        <v>2016</v>
      </c>
      <c r="M153" s="164">
        <v>2018</v>
      </c>
      <c r="N153" s="164">
        <v>2018</v>
      </c>
      <c r="O153" s="164">
        <v>2017</v>
      </c>
      <c r="P153" s="164">
        <v>2017</v>
      </c>
      <c r="Q153" s="164">
        <v>2015</v>
      </c>
      <c r="R153" s="164" t="s">
        <v>950</v>
      </c>
      <c r="S153" s="164">
        <v>2018</v>
      </c>
      <c r="T153" s="164">
        <v>2015</v>
      </c>
      <c r="U153" s="164">
        <v>2016</v>
      </c>
      <c r="V153" s="164">
        <v>2016</v>
      </c>
      <c r="W153" s="164">
        <v>2015</v>
      </c>
      <c r="X153" s="164">
        <v>2012</v>
      </c>
      <c r="Y153" s="164">
        <v>2012</v>
      </c>
      <c r="Z153" s="164">
        <v>2016</v>
      </c>
      <c r="AA153" s="164">
        <v>2016</v>
      </c>
      <c r="AB153" s="164" t="s">
        <v>950</v>
      </c>
      <c r="AC153" s="164">
        <v>2015</v>
      </c>
      <c r="AD153" s="164">
        <v>2015</v>
      </c>
      <c r="AE153" s="164" t="s">
        <v>950</v>
      </c>
      <c r="AF153" s="164" t="s">
        <v>950</v>
      </c>
      <c r="AG153" s="163">
        <v>2006</v>
      </c>
      <c r="AH153" s="164">
        <v>2016</v>
      </c>
      <c r="AI153" s="164">
        <v>2017</v>
      </c>
      <c r="AJ153" s="164">
        <v>2018</v>
      </c>
      <c r="AK153" s="166" t="s">
        <v>950</v>
      </c>
      <c r="AL153" s="166" t="s">
        <v>1137</v>
      </c>
      <c r="AM153" s="164">
        <v>2017</v>
      </c>
      <c r="AN153" s="164">
        <v>2014</v>
      </c>
      <c r="AO153" s="164">
        <v>2014</v>
      </c>
      <c r="AP153" s="164">
        <v>2013</v>
      </c>
      <c r="AQ153" s="164">
        <v>2013</v>
      </c>
      <c r="AR153" s="164">
        <v>2015</v>
      </c>
      <c r="AS153" s="164">
        <v>2016</v>
      </c>
      <c r="AT153" s="164">
        <v>2017</v>
      </c>
      <c r="AU153" s="164">
        <v>2016</v>
      </c>
      <c r="AV153" s="164">
        <v>2015</v>
      </c>
      <c r="AW153" s="164">
        <v>2015</v>
      </c>
      <c r="AX153" s="164">
        <v>2016</v>
      </c>
      <c r="AY153" s="164">
        <v>2014</v>
      </c>
      <c r="AZ153" s="176">
        <v>2015</v>
      </c>
      <c r="BA153" s="176">
        <v>2015</v>
      </c>
      <c r="BB153" s="164">
        <v>2017</v>
      </c>
      <c r="BC153" s="164">
        <v>2017</v>
      </c>
      <c r="BD153" s="164">
        <v>2015</v>
      </c>
      <c r="BE153" s="164">
        <v>2014</v>
      </c>
      <c r="BF153" s="108"/>
    </row>
    <row r="154" spans="1:58" x14ac:dyDescent="0.25">
      <c r="A154" s="133" t="s">
        <v>284</v>
      </c>
      <c r="B154" s="111" t="s">
        <v>283</v>
      </c>
      <c r="C154" s="162">
        <v>2015</v>
      </c>
      <c r="D154" s="162">
        <v>2015</v>
      </c>
      <c r="E154" s="162">
        <v>2015</v>
      </c>
      <c r="F154" s="162">
        <v>2015</v>
      </c>
      <c r="G154" s="162">
        <v>2015</v>
      </c>
      <c r="H154" s="162">
        <v>2015</v>
      </c>
      <c r="I154" s="162">
        <v>2015</v>
      </c>
      <c r="J154" s="162">
        <v>2016</v>
      </c>
      <c r="K154" s="162">
        <v>2016</v>
      </c>
      <c r="L154" s="162">
        <v>2016</v>
      </c>
      <c r="M154" s="164">
        <v>2018</v>
      </c>
      <c r="N154" s="164">
        <v>2018</v>
      </c>
      <c r="O154" s="164">
        <v>2017</v>
      </c>
      <c r="P154" s="164">
        <v>2017</v>
      </c>
      <c r="Q154" s="164">
        <v>2015</v>
      </c>
      <c r="R154" s="164" t="s">
        <v>970</v>
      </c>
      <c r="S154" s="164">
        <v>2018</v>
      </c>
      <c r="T154" s="164">
        <v>2015</v>
      </c>
      <c r="U154" s="164">
        <v>2016</v>
      </c>
      <c r="V154" s="164">
        <v>2016</v>
      </c>
      <c r="W154" s="164">
        <v>2015</v>
      </c>
      <c r="X154" s="164">
        <v>2013</v>
      </c>
      <c r="Y154" s="164">
        <v>2010</v>
      </c>
      <c r="Z154" s="164">
        <v>2016</v>
      </c>
      <c r="AA154" s="164">
        <v>2016</v>
      </c>
      <c r="AB154" s="164">
        <v>2016</v>
      </c>
      <c r="AC154" s="164">
        <v>2015</v>
      </c>
      <c r="AD154" s="164">
        <v>2015</v>
      </c>
      <c r="AE154" s="164">
        <v>2012</v>
      </c>
      <c r="AF154" s="164">
        <v>2015</v>
      </c>
      <c r="AG154" s="163">
        <v>2011</v>
      </c>
      <c r="AH154" s="164">
        <v>2016</v>
      </c>
      <c r="AI154" s="164">
        <v>2017</v>
      </c>
      <c r="AJ154" s="164">
        <v>2018</v>
      </c>
      <c r="AK154" s="166" t="s">
        <v>950</v>
      </c>
      <c r="AL154" s="166" t="s">
        <v>1137</v>
      </c>
      <c r="AM154" s="164">
        <v>2017</v>
      </c>
      <c r="AN154" s="164">
        <v>2014</v>
      </c>
      <c r="AO154" s="164">
        <v>2014</v>
      </c>
      <c r="AP154" s="164">
        <v>2014</v>
      </c>
      <c r="AQ154" s="164">
        <v>2014</v>
      </c>
      <c r="AR154" s="164">
        <v>2009</v>
      </c>
      <c r="AS154" s="164">
        <v>2016</v>
      </c>
      <c r="AT154" s="164">
        <v>2017</v>
      </c>
      <c r="AU154" s="164">
        <v>2016</v>
      </c>
      <c r="AV154" s="164">
        <v>2015</v>
      </c>
      <c r="AW154" s="164">
        <v>2015</v>
      </c>
      <c r="AX154" s="164">
        <v>2016</v>
      </c>
      <c r="AY154" s="164">
        <v>2014</v>
      </c>
      <c r="AZ154" s="176">
        <v>2015</v>
      </c>
      <c r="BA154" s="176">
        <v>2015</v>
      </c>
      <c r="BB154" s="164">
        <v>2017</v>
      </c>
      <c r="BC154" s="164">
        <v>2017</v>
      </c>
      <c r="BD154" s="164">
        <v>2015</v>
      </c>
      <c r="BE154" s="164">
        <v>2014</v>
      </c>
      <c r="BF154" s="108"/>
    </row>
    <row r="155" spans="1:58" x14ac:dyDescent="0.25">
      <c r="A155" s="133" t="s">
        <v>286</v>
      </c>
      <c r="B155" s="111" t="s">
        <v>285</v>
      </c>
      <c r="C155" s="162">
        <v>2015</v>
      </c>
      <c r="D155" s="162">
        <v>2015</v>
      </c>
      <c r="E155" s="162">
        <v>2015</v>
      </c>
      <c r="F155" s="162">
        <v>2015</v>
      </c>
      <c r="G155" s="162">
        <v>2015</v>
      </c>
      <c r="H155" s="162">
        <v>2015</v>
      </c>
      <c r="I155" s="162">
        <v>2015</v>
      </c>
      <c r="J155" s="162">
        <v>2016</v>
      </c>
      <c r="K155" s="162">
        <v>2016</v>
      </c>
      <c r="L155" s="162">
        <v>2016</v>
      </c>
      <c r="M155" s="164">
        <v>2018</v>
      </c>
      <c r="N155" s="164">
        <v>2018</v>
      </c>
      <c r="O155" s="164">
        <v>2017</v>
      </c>
      <c r="P155" s="164">
        <v>2017</v>
      </c>
      <c r="Q155" s="164">
        <v>2015</v>
      </c>
      <c r="R155" s="164" t="s">
        <v>950</v>
      </c>
      <c r="S155" s="164">
        <v>2018</v>
      </c>
      <c r="T155" s="164">
        <v>2015</v>
      </c>
      <c r="U155" s="164">
        <v>2016</v>
      </c>
      <c r="V155" s="164" t="s">
        <v>950</v>
      </c>
      <c r="W155" s="164">
        <v>2015</v>
      </c>
      <c r="X155" s="164" t="s">
        <v>950</v>
      </c>
      <c r="Y155" s="164">
        <v>2016</v>
      </c>
      <c r="Z155" s="164">
        <v>2016</v>
      </c>
      <c r="AA155" s="164">
        <v>2016</v>
      </c>
      <c r="AB155" s="164">
        <v>2016</v>
      </c>
      <c r="AC155" s="164">
        <v>2015</v>
      </c>
      <c r="AD155" s="164">
        <v>2015</v>
      </c>
      <c r="AE155" s="164" t="s">
        <v>950</v>
      </c>
      <c r="AF155" s="164">
        <v>2015</v>
      </c>
      <c r="AG155" s="163" t="s">
        <v>950</v>
      </c>
      <c r="AH155" s="164">
        <v>2016</v>
      </c>
      <c r="AI155" s="164">
        <v>2017</v>
      </c>
      <c r="AJ155" s="164">
        <v>2018</v>
      </c>
      <c r="AK155" s="166" t="s">
        <v>950</v>
      </c>
      <c r="AL155" s="166" t="s">
        <v>1137</v>
      </c>
      <c r="AM155" s="164">
        <v>2017</v>
      </c>
      <c r="AN155" s="164">
        <v>2014</v>
      </c>
      <c r="AO155" s="164">
        <v>2014</v>
      </c>
      <c r="AP155" s="164">
        <v>2014</v>
      </c>
      <c r="AQ155" s="164">
        <v>2014</v>
      </c>
      <c r="AR155" s="164">
        <v>2007</v>
      </c>
      <c r="AS155" s="164">
        <v>2016</v>
      </c>
      <c r="AT155" s="164">
        <v>2017</v>
      </c>
      <c r="AU155" s="164">
        <v>2016</v>
      </c>
      <c r="AV155" s="164">
        <v>2016</v>
      </c>
      <c r="AW155" s="164">
        <v>2015</v>
      </c>
      <c r="AX155" s="164">
        <v>2016</v>
      </c>
      <c r="AY155" s="164">
        <v>2014</v>
      </c>
      <c r="AZ155" s="176">
        <v>2015</v>
      </c>
      <c r="BA155" s="176">
        <v>2015</v>
      </c>
      <c r="BB155" s="164">
        <v>2017</v>
      </c>
      <c r="BC155" s="164">
        <v>2017</v>
      </c>
      <c r="BD155" s="164">
        <v>2015</v>
      </c>
      <c r="BE155" s="164">
        <v>2014</v>
      </c>
      <c r="BF155" s="108"/>
    </row>
    <row r="156" spans="1:58" x14ac:dyDescent="0.25">
      <c r="A156" s="133" t="s">
        <v>288</v>
      </c>
      <c r="B156" s="111" t="s">
        <v>287</v>
      </c>
      <c r="C156" s="162">
        <v>2015</v>
      </c>
      <c r="D156" s="162">
        <v>2015</v>
      </c>
      <c r="E156" s="162">
        <v>2015</v>
      </c>
      <c r="F156" s="162">
        <v>2015</v>
      </c>
      <c r="G156" s="162">
        <v>2015</v>
      </c>
      <c r="H156" s="162">
        <v>2015</v>
      </c>
      <c r="I156" s="162">
        <v>2015</v>
      </c>
      <c r="J156" s="162">
        <v>2016</v>
      </c>
      <c r="K156" s="162">
        <v>2016</v>
      </c>
      <c r="L156" s="162">
        <v>2016</v>
      </c>
      <c r="M156" s="164">
        <v>2018</v>
      </c>
      <c r="N156" s="164">
        <v>2018</v>
      </c>
      <c r="O156" s="164">
        <v>2017</v>
      </c>
      <c r="P156" s="164">
        <v>2017</v>
      </c>
      <c r="Q156" s="164">
        <v>2015</v>
      </c>
      <c r="R156" s="164" t="s">
        <v>950</v>
      </c>
      <c r="S156" s="164">
        <v>2018</v>
      </c>
      <c r="T156" s="164">
        <v>2015</v>
      </c>
      <c r="U156" s="164">
        <v>2016</v>
      </c>
      <c r="V156" s="164" t="s">
        <v>950</v>
      </c>
      <c r="W156" s="164">
        <v>2015</v>
      </c>
      <c r="X156" s="164" t="s">
        <v>950</v>
      </c>
      <c r="Y156" s="164">
        <v>2012</v>
      </c>
      <c r="Z156" s="164">
        <v>2016</v>
      </c>
      <c r="AA156" s="164">
        <v>2016</v>
      </c>
      <c r="AB156" s="164">
        <v>2016</v>
      </c>
      <c r="AC156" s="164">
        <v>2015</v>
      </c>
      <c r="AD156" s="164">
        <v>2015</v>
      </c>
      <c r="AE156" s="164" t="s">
        <v>950</v>
      </c>
      <c r="AF156" s="164">
        <v>2015</v>
      </c>
      <c r="AG156" s="163">
        <v>2012</v>
      </c>
      <c r="AH156" s="164">
        <v>2016</v>
      </c>
      <c r="AI156" s="164">
        <v>2017</v>
      </c>
      <c r="AJ156" s="164">
        <v>2018</v>
      </c>
      <c r="AK156" s="166" t="s">
        <v>950</v>
      </c>
      <c r="AL156" s="166" t="s">
        <v>1137</v>
      </c>
      <c r="AM156" s="164">
        <v>2017</v>
      </c>
      <c r="AN156" s="164">
        <v>2014</v>
      </c>
      <c r="AO156" s="164">
        <v>2014</v>
      </c>
      <c r="AP156" s="164">
        <v>2014</v>
      </c>
      <c r="AQ156" s="164">
        <v>2014</v>
      </c>
      <c r="AR156" s="164">
        <v>2015</v>
      </c>
      <c r="AS156" s="164">
        <v>2016</v>
      </c>
      <c r="AT156" s="164">
        <v>2017</v>
      </c>
      <c r="AU156" s="164">
        <v>2016</v>
      </c>
      <c r="AV156" s="164" t="s">
        <v>950</v>
      </c>
      <c r="AW156" s="164">
        <v>2015</v>
      </c>
      <c r="AX156" s="164">
        <v>2016</v>
      </c>
      <c r="AY156" s="164">
        <v>2014</v>
      </c>
      <c r="AZ156" s="176">
        <v>2015</v>
      </c>
      <c r="BA156" s="176">
        <v>2015</v>
      </c>
      <c r="BB156" s="164">
        <v>2017</v>
      </c>
      <c r="BC156" s="164">
        <v>2017</v>
      </c>
      <c r="BD156" s="164">
        <v>2015</v>
      </c>
      <c r="BE156" s="164">
        <v>2014</v>
      </c>
      <c r="BF156" s="108"/>
    </row>
    <row r="157" spans="1:58" x14ac:dyDescent="0.25">
      <c r="A157" s="133" t="s">
        <v>290</v>
      </c>
      <c r="B157" s="111" t="s">
        <v>289</v>
      </c>
      <c r="C157" s="162">
        <v>2015</v>
      </c>
      <c r="D157" s="162">
        <v>2015</v>
      </c>
      <c r="E157" s="162">
        <v>2015</v>
      </c>
      <c r="F157" s="162">
        <v>2015</v>
      </c>
      <c r="G157" s="162">
        <v>2015</v>
      </c>
      <c r="H157" s="162">
        <v>2015</v>
      </c>
      <c r="I157" s="162">
        <v>2015</v>
      </c>
      <c r="J157" s="162">
        <v>2016</v>
      </c>
      <c r="K157" s="162">
        <v>2016</v>
      </c>
      <c r="L157" s="162">
        <v>2016</v>
      </c>
      <c r="M157" s="164">
        <v>2018</v>
      </c>
      <c r="N157" s="164">
        <v>2018</v>
      </c>
      <c r="O157" s="164">
        <v>2017</v>
      </c>
      <c r="P157" s="164">
        <v>2017</v>
      </c>
      <c r="Q157" s="164">
        <v>2015</v>
      </c>
      <c r="R157" s="164" t="s">
        <v>950</v>
      </c>
      <c r="S157" s="164">
        <v>2018</v>
      </c>
      <c r="T157" s="164">
        <v>2015</v>
      </c>
      <c r="U157" s="164">
        <v>2016</v>
      </c>
      <c r="V157" s="164" t="s">
        <v>950</v>
      </c>
      <c r="W157" s="164">
        <v>2015</v>
      </c>
      <c r="X157" s="164" t="s">
        <v>950</v>
      </c>
      <c r="Y157" s="164">
        <v>2011</v>
      </c>
      <c r="Z157" s="164">
        <v>2016</v>
      </c>
      <c r="AA157" s="164">
        <v>2016</v>
      </c>
      <c r="AB157" s="164">
        <v>2016</v>
      </c>
      <c r="AC157" s="164">
        <v>2015</v>
      </c>
      <c r="AD157" s="164">
        <v>2015</v>
      </c>
      <c r="AE157" s="164" t="s">
        <v>950</v>
      </c>
      <c r="AF157" s="164">
        <v>2015</v>
      </c>
      <c r="AG157" s="163">
        <v>2012</v>
      </c>
      <c r="AH157" s="164">
        <v>2016</v>
      </c>
      <c r="AI157" s="164">
        <v>2017</v>
      </c>
      <c r="AJ157" s="164">
        <v>2018</v>
      </c>
      <c r="AK157" s="166" t="s">
        <v>950</v>
      </c>
      <c r="AL157" s="166" t="s">
        <v>1137</v>
      </c>
      <c r="AM157" s="164">
        <v>2017</v>
      </c>
      <c r="AN157" s="164">
        <v>2014</v>
      </c>
      <c r="AO157" s="164">
        <v>2014</v>
      </c>
      <c r="AP157" s="164">
        <v>2014</v>
      </c>
      <c r="AQ157" s="164">
        <v>2014</v>
      </c>
      <c r="AR157" s="164">
        <v>2015</v>
      </c>
      <c r="AS157" s="164">
        <v>2016</v>
      </c>
      <c r="AT157" s="164">
        <v>2017</v>
      </c>
      <c r="AU157" s="164">
        <v>2016</v>
      </c>
      <c r="AV157" s="164">
        <v>2015</v>
      </c>
      <c r="AW157" s="164">
        <v>2015</v>
      </c>
      <c r="AX157" s="164">
        <v>2016</v>
      </c>
      <c r="AY157" s="164">
        <v>2014</v>
      </c>
      <c r="AZ157" s="176">
        <v>2015</v>
      </c>
      <c r="BA157" s="176">
        <v>2015</v>
      </c>
      <c r="BB157" s="164">
        <v>2017</v>
      </c>
      <c r="BC157" s="164">
        <v>2017</v>
      </c>
      <c r="BD157" s="164">
        <v>2015</v>
      </c>
      <c r="BE157" s="164">
        <v>2014</v>
      </c>
      <c r="BF157" s="108"/>
    </row>
    <row r="158" spans="1:58" x14ac:dyDescent="0.25">
      <c r="A158" s="133" t="s">
        <v>292</v>
      </c>
      <c r="B158" s="111" t="s">
        <v>291</v>
      </c>
      <c r="C158" s="162">
        <v>2015</v>
      </c>
      <c r="D158" s="162">
        <v>2015</v>
      </c>
      <c r="E158" s="162">
        <v>2015</v>
      </c>
      <c r="F158" s="162">
        <v>2015</v>
      </c>
      <c r="G158" s="162">
        <v>2015</v>
      </c>
      <c r="H158" s="162">
        <v>2015</v>
      </c>
      <c r="I158" s="162">
        <v>2015</v>
      </c>
      <c r="J158" s="162">
        <v>2016</v>
      </c>
      <c r="K158" s="162">
        <v>2016</v>
      </c>
      <c r="L158" s="162">
        <v>2016</v>
      </c>
      <c r="M158" s="164">
        <v>2018</v>
      </c>
      <c r="N158" s="164">
        <v>2018</v>
      </c>
      <c r="O158" s="164">
        <v>2017</v>
      </c>
      <c r="P158" s="164">
        <v>2017</v>
      </c>
      <c r="Q158" s="164">
        <v>2015</v>
      </c>
      <c r="R158" s="164" t="s">
        <v>950</v>
      </c>
      <c r="S158" s="164">
        <v>2018</v>
      </c>
      <c r="T158" s="164">
        <v>2015</v>
      </c>
      <c r="U158" s="164">
        <v>2016</v>
      </c>
      <c r="V158" s="164">
        <v>2016</v>
      </c>
      <c r="W158" s="164">
        <v>2015</v>
      </c>
      <c r="X158" s="164">
        <v>2007</v>
      </c>
      <c r="Y158" s="164">
        <v>2010</v>
      </c>
      <c r="Z158" s="164">
        <v>2016</v>
      </c>
      <c r="AA158" s="164">
        <v>2016</v>
      </c>
      <c r="AB158" s="164" t="s">
        <v>950</v>
      </c>
      <c r="AC158" s="164">
        <v>2015</v>
      </c>
      <c r="AD158" s="164">
        <v>2015</v>
      </c>
      <c r="AE158" s="164">
        <v>2012</v>
      </c>
      <c r="AF158" s="164" t="s">
        <v>950</v>
      </c>
      <c r="AG158" s="163">
        <v>2005</v>
      </c>
      <c r="AH158" s="164">
        <v>2016</v>
      </c>
      <c r="AI158" s="164">
        <v>2017</v>
      </c>
      <c r="AJ158" s="164">
        <v>2018</v>
      </c>
      <c r="AK158" s="166" t="s">
        <v>950</v>
      </c>
      <c r="AL158" s="166" t="s">
        <v>1137</v>
      </c>
      <c r="AM158" s="164">
        <v>2017</v>
      </c>
      <c r="AN158" s="164">
        <v>2014</v>
      </c>
      <c r="AO158" s="164">
        <v>2014</v>
      </c>
      <c r="AP158" s="164" t="s">
        <v>950</v>
      </c>
      <c r="AQ158" s="164" t="s">
        <v>950</v>
      </c>
      <c r="AR158" s="164">
        <v>2009</v>
      </c>
      <c r="AS158" s="164">
        <v>2016</v>
      </c>
      <c r="AT158" s="164">
        <v>2017</v>
      </c>
      <c r="AU158" s="164">
        <v>2016</v>
      </c>
      <c r="AV158" s="164" t="s">
        <v>950</v>
      </c>
      <c r="AW158" s="164">
        <v>2015</v>
      </c>
      <c r="AX158" s="164">
        <v>2016</v>
      </c>
      <c r="AY158" s="164">
        <v>2014</v>
      </c>
      <c r="AZ158" s="176">
        <v>2015</v>
      </c>
      <c r="BA158" s="176">
        <v>2015</v>
      </c>
      <c r="BB158" s="164">
        <v>2017</v>
      </c>
      <c r="BC158" s="164">
        <v>2017</v>
      </c>
      <c r="BD158" s="164">
        <v>2015</v>
      </c>
      <c r="BE158" s="164">
        <v>2014</v>
      </c>
      <c r="BF158" s="108"/>
    </row>
    <row r="159" spans="1:58" x14ac:dyDescent="0.25">
      <c r="A159" s="133" t="s">
        <v>294</v>
      </c>
      <c r="B159" s="111" t="s">
        <v>293</v>
      </c>
      <c r="C159" s="162">
        <v>2015</v>
      </c>
      <c r="D159" s="162">
        <v>2015</v>
      </c>
      <c r="E159" s="162">
        <v>2015</v>
      </c>
      <c r="F159" s="162">
        <v>2015</v>
      </c>
      <c r="G159" s="162">
        <v>2015</v>
      </c>
      <c r="H159" s="162">
        <v>2015</v>
      </c>
      <c r="I159" s="162">
        <v>2015</v>
      </c>
      <c r="J159" s="162">
        <v>2016</v>
      </c>
      <c r="K159" s="162">
        <v>2016</v>
      </c>
      <c r="L159" s="162">
        <v>2016</v>
      </c>
      <c r="M159" s="164">
        <v>2018</v>
      </c>
      <c r="N159" s="164">
        <v>2018</v>
      </c>
      <c r="O159" s="164">
        <v>2017</v>
      </c>
      <c r="P159" s="164">
        <v>2017</v>
      </c>
      <c r="Q159" s="164" t="s">
        <v>950</v>
      </c>
      <c r="R159" s="164" t="s">
        <v>969</v>
      </c>
      <c r="S159" s="164">
        <v>2018</v>
      </c>
      <c r="T159" s="164">
        <v>2015</v>
      </c>
      <c r="U159" s="164">
        <v>2016</v>
      </c>
      <c r="V159" s="164">
        <v>2016</v>
      </c>
      <c r="W159" s="164">
        <v>2015</v>
      </c>
      <c r="X159" s="164">
        <v>2009</v>
      </c>
      <c r="Y159" s="164">
        <v>2010</v>
      </c>
      <c r="Z159" s="164">
        <v>2016</v>
      </c>
      <c r="AA159" s="164">
        <v>2016</v>
      </c>
      <c r="AB159" s="164">
        <v>2016</v>
      </c>
      <c r="AC159" s="164" t="s">
        <v>950</v>
      </c>
      <c r="AD159" s="164">
        <v>2015</v>
      </c>
      <c r="AE159" s="164">
        <v>2012</v>
      </c>
      <c r="AF159" s="164">
        <v>2012</v>
      </c>
      <c r="AG159" s="163" t="s">
        <v>950</v>
      </c>
      <c r="AH159" s="164">
        <v>2016</v>
      </c>
      <c r="AI159" s="164">
        <v>2017</v>
      </c>
      <c r="AJ159" s="164">
        <v>2018</v>
      </c>
      <c r="AK159" s="166" t="s">
        <v>1137</v>
      </c>
      <c r="AL159" s="166">
        <v>43100</v>
      </c>
      <c r="AM159" s="164">
        <v>2017</v>
      </c>
      <c r="AN159" s="164">
        <v>2014</v>
      </c>
      <c r="AO159" s="164">
        <v>2014</v>
      </c>
      <c r="AP159" s="164" t="s">
        <v>950</v>
      </c>
      <c r="AQ159" s="164" t="s">
        <v>950</v>
      </c>
      <c r="AR159" s="164" t="s">
        <v>950</v>
      </c>
      <c r="AS159" s="164">
        <v>2016</v>
      </c>
      <c r="AT159" s="164">
        <v>2017</v>
      </c>
      <c r="AU159" s="164">
        <v>2016</v>
      </c>
      <c r="AV159" s="164" t="s">
        <v>950</v>
      </c>
      <c r="AW159" s="164">
        <v>2015</v>
      </c>
      <c r="AX159" s="164">
        <v>2016</v>
      </c>
      <c r="AY159" s="164">
        <v>2014</v>
      </c>
      <c r="AZ159" s="176">
        <v>2011</v>
      </c>
      <c r="BA159" s="176">
        <v>2011</v>
      </c>
      <c r="BB159" s="164">
        <v>2016</v>
      </c>
      <c r="BC159" s="164">
        <v>2017</v>
      </c>
      <c r="BD159" s="164">
        <v>2015</v>
      </c>
      <c r="BE159" s="164">
        <v>2014</v>
      </c>
      <c r="BF159" s="108"/>
    </row>
    <row r="160" spans="1:58" x14ac:dyDescent="0.25">
      <c r="A160" s="133" t="s">
        <v>296</v>
      </c>
      <c r="B160" s="111" t="s">
        <v>295</v>
      </c>
      <c r="C160" s="162">
        <v>2015</v>
      </c>
      <c r="D160" s="162">
        <v>2015</v>
      </c>
      <c r="E160" s="162">
        <v>2015</v>
      </c>
      <c r="F160" s="162">
        <v>2015</v>
      </c>
      <c r="G160" s="162">
        <v>2015</v>
      </c>
      <c r="H160" s="162">
        <v>2015</v>
      </c>
      <c r="I160" s="162">
        <v>2015</v>
      </c>
      <c r="J160" s="162">
        <v>2016</v>
      </c>
      <c r="K160" s="162">
        <v>2016</v>
      </c>
      <c r="L160" s="162">
        <v>2016</v>
      </c>
      <c r="M160" s="164">
        <v>2018</v>
      </c>
      <c r="N160" s="164">
        <v>2018</v>
      </c>
      <c r="O160" s="164">
        <v>2017</v>
      </c>
      <c r="P160" s="164">
        <v>2017</v>
      </c>
      <c r="Q160" s="164">
        <v>2015</v>
      </c>
      <c r="R160" s="164" t="s">
        <v>967</v>
      </c>
      <c r="S160" s="164">
        <v>2018</v>
      </c>
      <c r="T160" s="164">
        <v>2015</v>
      </c>
      <c r="U160" s="164">
        <v>2016</v>
      </c>
      <c r="V160" s="164">
        <v>2016</v>
      </c>
      <c r="W160" s="164">
        <v>2015</v>
      </c>
      <c r="X160" s="164">
        <v>2016</v>
      </c>
      <c r="Y160" s="164">
        <v>2016</v>
      </c>
      <c r="Z160" s="164">
        <v>2016</v>
      </c>
      <c r="AA160" s="164">
        <v>2016</v>
      </c>
      <c r="AB160" s="164">
        <v>2016</v>
      </c>
      <c r="AC160" s="164">
        <v>2015</v>
      </c>
      <c r="AD160" s="164">
        <v>2015</v>
      </c>
      <c r="AE160" s="164">
        <v>2012</v>
      </c>
      <c r="AF160" s="164">
        <v>2015</v>
      </c>
      <c r="AG160" s="163">
        <v>2011</v>
      </c>
      <c r="AH160" s="164">
        <v>2016</v>
      </c>
      <c r="AI160" s="164">
        <v>2017</v>
      </c>
      <c r="AJ160" s="164">
        <v>2018</v>
      </c>
      <c r="AK160" s="166" t="s">
        <v>950</v>
      </c>
      <c r="AL160" s="166" t="s">
        <v>1137</v>
      </c>
      <c r="AM160" s="164">
        <v>2017</v>
      </c>
      <c r="AN160" s="164">
        <v>2014</v>
      </c>
      <c r="AO160" s="164">
        <v>2014</v>
      </c>
      <c r="AP160" s="164">
        <v>2014</v>
      </c>
      <c r="AQ160" s="164">
        <v>2014</v>
      </c>
      <c r="AR160" s="164">
        <v>2015</v>
      </c>
      <c r="AS160" s="164">
        <v>2016</v>
      </c>
      <c r="AT160" s="164">
        <v>2017</v>
      </c>
      <c r="AU160" s="164">
        <v>2016</v>
      </c>
      <c r="AV160" s="164">
        <v>2015</v>
      </c>
      <c r="AW160" s="164">
        <v>2015</v>
      </c>
      <c r="AX160" s="164">
        <v>2016</v>
      </c>
      <c r="AY160" s="164">
        <v>2014</v>
      </c>
      <c r="AZ160" s="176">
        <v>2015</v>
      </c>
      <c r="BA160" s="176">
        <v>2015</v>
      </c>
      <c r="BB160" s="164">
        <v>2017</v>
      </c>
      <c r="BC160" s="164">
        <v>2017</v>
      </c>
      <c r="BD160" s="164">
        <v>2015</v>
      </c>
      <c r="BE160" s="164">
        <v>2014</v>
      </c>
      <c r="BF160" s="108"/>
    </row>
    <row r="161" spans="1:58" x14ac:dyDescent="0.25">
      <c r="A161" s="133" t="s">
        <v>299</v>
      </c>
      <c r="B161" s="111" t="s">
        <v>298</v>
      </c>
      <c r="C161" s="162">
        <v>2015</v>
      </c>
      <c r="D161" s="162">
        <v>2015</v>
      </c>
      <c r="E161" s="162">
        <v>2015</v>
      </c>
      <c r="F161" s="162">
        <v>2015</v>
      </c>
      <c r="G161" s="162">
        <v>2015</v>
      </c>
      <c r="H161" s="162">
        <v>2015</v>
      </c>
      <c r="I161" s="162">
        <v>2015</v>
      </c>
      <c r="J161" s="162">
        <v>2016</v>
      </c>
      <c r="K161" s="162">
        <v>2016</v>
      </c>
      <c r="L161" s="162">
        <v>2016</v>
      </c>
      <c r="M161" s="164">
        <v>2018</v>
      </c>
      <c r="N161" s="164">
        <v>2018</v>
      </c>
      <c r="O161" s="164">
        <v>2017</v>
      </c>
      <c r="P161" s="164">
        <v>2017</v>
      </c>
      <c r="Q161" s="164">
        <v>2015</v>
      </c>
      <c r="R161" s="164" t="s">
        <v>964</v>
      </c>
      <c r="S161" s="164">
        <v>2018</v>
      </c>
      <c r="T161" s="164">
        <v>2015</v>
      </c>
      <c r="U161" s="164">
        <v>2016</v>
      </c>
      <c r="V161" s="164">
        <v>2016</v>
      </c>
      <c r="W161" s="164">
        <v>2015</v>
      </c>
      <c r="X161" s="164">
        <v>2010</v>
      </c>
      <c r="Y161" s="164" t="s">
        <v>950</v>
      </c>
      <c r="Z161" s="164">
        <v>2016</v>
      </c>
      <c r="AA161" s="164">
        <v>2016</v>
      </c>
      <c r="AB161" s="164">
        <v>2016</v>
      </c>
      <c r="AC161" s="164">
        <v>2015</v>
      </c>
      <c r="AD161" s="164">
        <v>2015</v>
      </c>
      <c r="AE161" s="164">
        <v>2012</v>
      </c>
      <c r="AF161" s="164" t="s">
        <v>950</v>
      </c>
      <c r="AG161" s="163" t="s">
        <v>950</v>
      </c>
      <c r="AH161" s="164">
        <v>2016</v>
      </c>
      <c r="AI161" s="164">
        <v>2017</v>
      </c>
      <c r="AJ161" s="164">
        <v>2018</v>
      </c>
      <c r="AK161" s="166" t="s">
        <v>1138</v>
      </c>
      <c r="AL161" s="166">
        <v>43312</v>
      </c>
      <c r="AM161" s="164">
        <v>2017</v>
      </c>
      <c r="AN161" s="164">
        <v>2014</v>
      </c>
      <c r="AO161" s="164">
        <v>2014</v>
      </c>
      <c r="AP161" s="164" t="s">
        <v>950</v>
      </c>
      <c r="AQ161" s="164" t="s">
        <v>950</v>
      </c>
      <c r="AR161" s="164" t="s">
        <v>950</v>
      </c>
      <c r="AS161" s="164">
        <v>2016</v>
      </c>
      <c r="AT161" s="164">
        <v>2017</v>
      </c>
      <c r="AU161" s="164">
        <v>2016</v>
      </c>
      <c r="AV161" s="164">
        <v>2015</v>
      </c>
      <c r="AW161" s="164">
        <v>2015</v>
      </c>
      <c r="AX161" s="164">
        <v>2016</v>
      </c>
      <c r="AY161" s="164">
        <v>2014</v>
      </c>
      <c r="AZ161" s="176">
        <v>2015</v>
      </c>
      <c r="BA161" s="176">
        <v>2015</v>
      </c>
      <c r="BB161" s="164">
        <v>2015</v>
      </c>
      <c r="BC161" s="164">
        <v>2017</v>
      </c>
      <c r="BD161" s="164">
        <v>2015</v>
      </c>
      <c r="BE161" s="164">
        <v>2014</v>
      </c>
      <c r="BF161" s="108"/>
    </row>
    <row r="162" spans="1:58" x14ac:dyDescent="0.25">
      <c r="A162" s="133" t="s">
        <v>301</v>
      </c>
      <c r="B162" s="111" t="s">
        <v>300</v>
      </c>
      <c r="C162" s="162">
        <v>2015</v>
      </c>
      <c r="D162" s="162">
        <v>2015</v>
      </c>
      <c r="E162" s="162">
        <v>2015</v>
      </c>
      <c r="F162" s="162">
        <v>2015</v>
      </c>
      <c r="G162" s="162">
        <v>2015</v>
      </c>
      <c r="H162" s="162">
        <v>2015</v>
      </c>
      <c r="I162" s="162">
        <v>2015</v>
      </c>
      <c r="J162" s="162">
        <v>2016</v>
      </c>
      <c r="K162" s="162">
        <v>2016</v>
      </c>
      <c r="L162" s="162">
        <v>2016</v>
      </c>
      <c r="M162" s="164">
        <v>2018</v>
      </c>
      <c r="N162" s="164">
        <v>2018</v>
      </c>
      <c r="O162" s="164">
        <v>2017</v>
      </c>
      <c r="P162" s="164">
        <v>2017</v>
      </c>
      <c r="Q162" s="164">
        <v>2015</v>
      </c>
      <c r="R162" s="164" t="s">
        <v>950</v>
      </c>
      <c r="S162" s="164">
        <v>2018</v>
      </c>
      <c r="T162" s="164">
        <v>2015</v>
      </c>
      <c r="U162" s="164">
        <v>2016</v>
      </c>
      <c r="V162" s="164" t="s">
        <v>950</v>
      </c>
      <c r="W162" s="164">
        <v>2015</v>
      </c>
      <c r="X162" s="164" t="s">
        <v>950</v>
      </c>
      <c r="Y162" s="164">
        <v>2013</v>
      </c>
      <c r="Z162" s="164">
        <v>2016</v>
      </c>
      <c r="AA162" s="164">
        <v>2016</v>
      </c>
      <c r="AB162" s="164">
        <v>2016</v>
      </c>
      <c r="AC162" s="164">
        <v>2015</v>
      </c>
      <c r="AD162" s="164">
        <v>2015</v>
      </c>
      <c r="AE162" s="164" t="s">
        <v>950</v>
      </c>
      <c r="AF162" s="164">
        <v>2015</v>
      </c>
      <c r="AG162" s="163">
        <v>2012</v>
      </c>
      <c r="AH162" s="164">
        <v>2016</v>
      </c>
      <c r="AI162" s="164">
        <v>2017</v>
      </c>
      <c r="AJ162" s="164">
        <v>2018</v>
      </c>
      <c r="AK162" s="166" t="s">
        <v>950</v>
      </c>
      <c r="AL162" s="166" t="s">
        <v>1137</v>
      </c>
      <c r="AM162" s="164">
        <v>2017</v>
      </c>
      <c r="AN162" s="164">
        <v>2014</v>
      </c>
      <c r="AO162" s="164">
        <v>2014</v>
      </c>
      <c r="AP162" s="164">
        <v>2014</v>
      </c>
      <c r="AQ162" s="164">
        <v>2014</v>
      </c>
      <c r="AR162" s="164">
        <v>2015</v>
      </c>
      <c r="AS162" s="164">
        <v>2016</v>
      </c>
      <c r="AT162" s="164">
        <v>2017</v>
      </c>
      <c r="AU162" s="164">
        <v>2016</v>
      </c>
      <c r="AV162" s="164">
        <v>2016</v>
      </c>
      <c r="AW162" s="164">
        <v>2015</v>
      </c>
      <c r="AX162" s="164">
        <v>2016</v>
      </c>
      <c r="AY162" s="164">
        <v>2014</v>
      </c>
      <c r="AZ162" s="176">
        <v>2015</v>
      </c>
      <c r="BA162" s="176">
        <v>2015</v>
      </c>
      <c r="BB162" s="164">
        <v>2017</v>
      </c>
      <c r="BC162" s="164">
        <v>2017</v>
      </c>
      <c r="BD162" s="164">
        <v>2015</v>
      </c>
      <c r="BE162" s="164">
        <v>2014</v>
      </c>
      <c r="BF162" s="108"/>
    </row>
    <row r="163" spans="1:58" x14ac:dyDescent="0.25">
      <c r="A163" s="133" t="s">
        <v>303</v>
      </c>
      <c r="B163" s="111" t="s">
        <v>302</v>
      </c>
      <c r="C163" s="162">
        <v>2015</v>
      </c>
      <c r="D163" s="162">
        <v>2015</v>
      </c>
      <c r="E163" s="162">
        <v>2015</v>
      </c>
      <c r="F163" s="162">
        <v>2015</v>
      </c>
      <c r="G163" s="162">
        <v>2015</v>
      </c>
      <c r="H163" s="162">
        <v>2015</v>
      </c>
      <c r="I163" s="162">
        <v>2015</v>
      </c>
      <c r="J163" s="162">
        <v>2016</v>
      </c>
      <c r="K163" s="162">
        <v>2016</v>
      </c>
      <c r="L163" s="162">
        <v>2016</v>
      </c>
      <c r="M163" s="164">
        <v>2018</v>
      </c>
      <c r="N163" s="164">
        <v>2018</v>
      </c>
      <c r="O163" s="164">
        <v>2017</v>
      </c>
      <c r="P163" s="164">
        <v>2017</v>
      </c>
      <c r="Q163" s="164">
        <v>2015</v>
      </c>
      <c r="R163" s="164" t="s">
        <v>950</v>
      </c>
      <c r="S163" s="164">
        <v>2018</v>
      </c>
      <c r="T163" s="164">
        <v>2015</v>
      </c>
      <c r="U163" s="164">
        <v>2016</v>
      </c>
      <c r="V163" s="164">
        <v>2016</v>
      </c>
      <c r="W163" s="164">
        <v>2015</v>
      </c>
      <c r="X163" s="164">
        <v>2016</v>
      </c>
      <c r="Y163" s="164">
        <v>2010</v>
      </c>
      <c r="Z163" s="164">
        <v>2016</v>
      </c>
      <c r="AA163" s="164">
        <v>2016</v>
      </c>
      <c r="AB163" s="164">
        <v>2016</v>
      </c>
      <c r="AC163" s="164">
        <v>2015</v>
      </c>
      <c r="AD163" s="164">
        <v>2015</v>
      </c>
      <c r="AE163" s="164">
        <v>2012</v>
      </c>
      <c r="AF163" s="164">
        <v>2015</v>
      </c>
      <c r="AG163" s="163">
        <v>2016</v>
      </c>
      <c r="AH163" s="164">
        <v>2016</v>
      </c>
      <c r="AI163" s="164">
        <v>2017</v>
      </c>
      <c r="AJ163" s="164">
        <v>2018</v>
      </c>
      <c r="AK163" s="166" t="s">
        <v>1137</v>
      </c>
      <c r="AL163" s="166" t="s">
        <v>1137</v>
      </c>
      <c r="AM163" s="164">
        <v>2017</v>
      </c>
      <c r="AN163" s="164">
        <v>2014</v>
      </c>
      <c r="AO163" s="164">
        <v>2014</v>
      </c>
      <c r="AP163" s="164">
        <v>2014</v>
      </c>
      <c r="AQ163" s="164">
        <v>2014</v>
      </c>
      <c r="AR163" s="164">
        <v>2015</v>
      </c>
      <c r="AS163" s="164">
        <v>2016</v>
      </c>
      <c r="AT163" s="164">
        <v>2017</v>
      </c>
      <c r="AU163" s="164">
        <v>2016</v>
      </c>
      <c r="AV163" s="164">
        <v>2015</v>
      </c>
      <c r="AW163" s="164">
        <v>2015</v>
      </c>
      <c r="AX163" s="164">
        <v>2016</v>
      </c>
      <c r="AY163" s="164">
        <v>2014</v>
      </c>
      <c r="AZ163" s="176">
        <v>2015</v>
      </c>
      <c r="BA163" s="176">
        <v>2015</v>
      </c>
      <c r="BB163" s="164">
        <v>2017</v>
      </c>
      <c r="BC163" s="164">
        <v>2017</v>
      </c>
      <c r="BD163" s="164">
        <v>2015</v>
      </c>
      <c r="BE163" s="164">
        <v>2014</v>
      </c>
      <c r="BF163" s="108"/>
    </row>
    <row r="164" spans="1:58" x14ac:dyDescent="0.25">
      <c r="A164" s="133" t="s">
        <v>305</v>
      </c>
      <c r="B164" s="111" t="s">
        <v>304</v>
      </c>
      <c r="C164" s="162">
        <v>2015</v>
      </c>
      <c r="D164" s="162">
        <v>2015</v>
      </c>
      <c r="E164" s="162">
        <v>2015</v>
      </c>
      <c r="F164" s="162">
        <v>2015</v>
      </c>
      <c r="G164" s="162">
        <v>2015</v>
      </c>
      <c r="H164" s="162">
        <v>2015</v>
      </c>
      <c r="I164" s="162">
        <v>2015</v>
      </c>
      <c r="J164" s="162">
        <v>2016</v>
      </c>
      <c r="K164" s="162">
        <v>2016</v>
      </c>
      <c r="L164" s="162">
        <v>2016</v>
      </c>
      <c r="M164" s="164">
        <v>2018</v>
      </c>
      <c r="N164" s="164">
        <v>2018</v>
      </c>
      <c r="O164" s="164">
        <v>2017</v>
      </c>
      <c r="P164" s="164">
        <v>2017</v>
      </c>
      <c r="Q164" s="164">
        <v>2015</v>
      </c>
      <c r="R164" s="164" t="s">
        <v>964</v>
      </c>
      <c r="S164" s="164">
        <v>2018</v>
      </c>
      <c r="T164" s="164">
        <v>2015</v>
      </c>
      <c r="U164" s="164">
        <v>2016</v>
      </c>
      <c r="V164" s="164">
        <v>2016</v>
      </c>
      <c r="W164" s="164">
        <v>2015</v>
      </c>
      <c r="X164" s="164">
        <v>2014</v>
      </c>
      <c r="Y164" s="164">
        <v>2010</v>
      </c>
      <c r="Z164" s="164">
        <v>2016</v>
      </c>
      <c r="AA164" s="164">
        <v>2016</v>
      </c>
      <c r="AB164" s="164">
        <v>2016</v>
      </c>
      <c r="AC164" s="164">
        <v>2015</v>
      </c>
      <c r="AD164" s="164">
        <v>2015</v>
      </c>
      <c r="AE164" s="164">
        <v>2012</v>
      </c>
      <c r="AF164" s="164">
        <v>2015</v>
      </c>
      <c r="AG164" s="163">
        <v>2009</v>
      </c>
      <c r="AH164" s="164">
        <v>2016</v>
      </c>
      <c r="AI164" s="164">
        <v>2017</v>
      </c>
      <c r="AJ164" s="164">
        <v>2018</v>
      </c>
      <c r="AK164" s="166" t="s">
        <v>1137</v>
      </c>
      <c r="AL164" s="166">
        <v>43312</v>
      </c>
      <c r="AM164" s="164">
        <v>2017</v>
      </c>
      <c r="AN164" s="164">
        <v>2014</v>
      </c>
      <c r="AO164" s="164">
        <v>2014</v>
      </c>
      <c r="AP164" s="164" t="s">
        <v>950</v>
      </c>
      <c r="AQ164" s="164" t="s">
        <v>950</v>
      </c>
      <c r="AR164" s="164">
        <v>2011</v>
      </c>
      <c r="AS164" s="164">
        <v>2016</v>
      </c>
      <c r="AT164" s="164">
        <v>2017</v>
      </c>
      <c r="AU164" s="164">
        <v>2016</v>
      </c>
      <c r="AV164" s="164">
        <v>2015</v>
      </c>
      <c r="AW164" s="164">
        <v>2015</v>
      </c>
      <c r="AX164" s="164">
        <v>2016</v>
      </c>
      <c r="AY164" s="164">
        <v>2014</v>
      </c>
      <c r="AZ164" s="176">
        <v>2014</v>
      </c>
      <c r="BA164" s="176">
        <v>2014</v>
      </c>
      <c r="BB164" s="164">
        <v>2017</v>
      </c>
      <c r="BC164" s="164">
        <v>2017</v>
      </c>
      <c r="BD164" s="164">
        <v>2015</v>
      </c>
      <c r="BE164" s="164">
        <v>2014</v>
      </c>
      <c r="BF164" s="108"/>
    </row>
    <row r="165" spans="1:58" x14ac:dyDescent="0.25">
      <c r="A165" s="133" t="s">
        <v>307</v>
      </c>
      <c r="B165" s="111" t="s">
        <v>306</v>
      </c>
      <c r="C165" s="162">
        <v>2015</v>
      </c>
      <c r="D165" s="162">
        <v>2015</v>
      </c>
      <c r="E165" s="162">
        <v>2015</v>
      </c>
      <c r="F165" s="162">
        <v>2015</v>
      </c>
      <c r="G165" s="162">
        <v>2015</v>
      </c>
      <c r="H165" s="162">
        <v>2015</v>
      </c>
      <c r="I165" s="162">
        <v>2015</v>
      </c>
      <c r="J165" s="162">
        <v>2016</v>
      </c>
      <c r="K165" s="162">
        <v>2016</v>
      </c>
      <c r="L165" s="162">
        <v>2016</v>
      </c>
      <c r="M165" s="164">
        <v>2018</v>
      </c>
      <c r="N165" s="164">
        <v>2018</v>
      </c>
      <c r="O165" s="164">
        <v>2017</v>
      </c>
      <c r="P165" s="164">
        <v>2017</v>
      </c>
      <c r="Q165" s="164">
        <v>2015</v>
      </c>
      <c r="R165" s="164" t="s">
        <v>964</v>
      </c>
      <c r="S165" s="164">
        <v>2018</v>
      </c>
      <c r="T165" s="164">
        <v>2015</v>
      </c>
      <c r="U165" s="164">
        <v>2016</v>
      </c>
      <c r="V165" s="164">
        <v>2016</v>
      </c>
      <c r="W165" s="164">
        <v>2015</v>
      </c>
      <c r="X165" s="164">
        <v>2010</v>
      </c>
      <c r="Y165" s="164">
        <v>2012</v>
      </c>
      <c r="Z165" s="164">
        <v>2016</v>
      </c>
      <c r="AA165" s="164">
        <v>2016</v>
      </c>
      <c r="AB165" s="164">
        <v>2016</v>
      </c>
      <c r="AC165" s="164">
        <v>2015</v>
      </c>
      <c r="AD165" s="164">
        <v>2015</v>
      </c>
      <c r="AE165" s="164">
        <v>2012</v>
      </c>
      <c r="AF165" s="164">
        <v>2015</v>
      </c>
      <c r="AG165" s="163" t="s">
        <v>950</v>
      </c>
      <c r="AH165" s="164">
        <v>2016</v>
      </c>
      <c r="AI165" s="164">
        <v>2017</v>
      </c>
      <c r="AJ165" s="164">
        <v>2018</v>
      </c>
      <c r="AK165" s="166" t="s">
        <v>950</v>
      </c>
      <c r="AL165" s="166" t="s">
        <v>1137</v>
      </c>
      <c r="AM165" s="164">
        <v>2017</v>
      </c>
      <c r="AN165" s="164">
        <v>2014</v>
      </c>
      <c r="AO165" s="164">
        <v>2014</v>
      </c>
      <c r="AP165" s="164">
        <v>2013</v>
      </c>
      <c r="AQ165" s="164">
        <v>2013</v>
      </c>
      <c r="AR165" s="164" t="s">
        <v>950</v>
      </c>
      <c r="AS165" s="164">
        <v>2016</v>
      </c>
      <c r="AT165" s="164">
        <v>2017</v>
      </c>
      <c r="AU165" s="164">
        <v>2016</v>
      </c>
      <c r="AV165" s="164">
        <v>2015</v>
      </c>
      <c r="AW165" s="164">
        <v>2015</v>
      </c>
      <c r="AX165" s="164">
        <v>2016</v>
      </c>
      <c r="AY165" s="164">
        <v>2014</v>
      </c>
      <c r="AZ165" s="176">
        <v>2015</v>
      </c>
      <c r="BA165" s="176">
        <v>2015</v>
      </c>
      <c r="BB165" s="164">
        <v>2017</v>
      </c>
      <c r="BC165" s="164">
        <v>2017</v>
      </c>
      <c r="BD165" s="164">
        <v>2015</v>
      </c>
      <c r="BE165" s="164">
        <v>2014</v>
      </c>
      <c r="BF165" s="108"/>
    </row>
    <row r="166" spans="1:58" x14ac:dyDescent="0.25">
      <c r="A166" s="133" t="s">
        <v>309</v>
      </c>
      <c r="B166" s="111" t="s">
        <v>308</v>
      </c>
      <c r="C166" s="162">
        <v>2015</v>
      </c>
      <c r="D166" s="162">
        <v>2015</v>
      </c>
      <c r="E166" s="162">
        <v>2015</v>
      </c>
      <c r="F166" s="162">
        <v>2015</v>
      </c>
      <c r="G166" s="162">
        <v>2015</v>
      </c>
      <c r="H166" s="162">
        <v>2015</v>
      </c>
      <c r="I166" s="162">
        <v>2015</v>
      </c>
      <c r="J166" s="162">
        <v>2016</v>
      </c>
      <c r="K166" s="162">
        <v>2016</v>
      </c>
      <c r="L166" s="162">
        <v>2016</v>
      </c>
      <c r="M166" s="164">
        <v>2018</v>
      </c>
      <c r="N166" s="164">
        <v>2018</v>
      </c>
      <c r="O166" s="164">
        <v>2017</v>
      </c>
      <c r="P166" s="164">
        <v>2017</v>
      </c>
      <c r="Q166" s="164">
        <v>2015</v>
      </c>
      <c r="R166" s="164" t="s">
        <v>964</v>
      </c>
      <c r="S166" s="164">
        <v>2018</v>
      </c>
      <c r="T166" s="164">
        <v>2015</v>
      </c>
      <c r="U166" s="164">
        <v>2016</v>
      </c>
      <c r="V166" s="164">
        <v>2016</v>
      </c>
      <c r="W166" s="164">
        <v>2015</v>
      </c>
      <c r="X166" s="164">
        <v>2010</v>
      </c>
      <c r="Y166" s="164">
        <v>2009</v>
      </c>
      <c r="Z166" s="164">
        <v>2016</v>
      </c>
      <c r="AA166" s="164">
        <v>2016</v>
      </c>
      <c r="AB166" s="164">
        <v>2016</v>
      </c>
      <c r="AC166" s="164" t="s">
        <v>950</v>
      </c>
      <c r="AD166" s="164">
        <v>2015</v>
      </c>
      <c r="AE166" s="164">
        <v>2012</v>
      </c>
      <c r="AF166" s="164">
        <v>2015</v>
      </c>
      <c r="AG166" s="163">
        <v>2009</v>
      </c>
      <c r="AH166" s="164">
        <v>2016</v>
      </c>
      <c r="AI166" s="164">
        <v>2017</v>
      </c>
      <c r="AJ166" s="164">
        <v>2018</v>
      </c>
      <c r="AK166" s="166" t="s">
        <v>950</v>
      </c>
      <c r="AL166" s="166" t="s">
        <v>1137</v>
      </c>
      <c r="AM166" s="164">
        <v>2017</v>
      </c>
      <c r="AN166" s="164">
        <v>2014</v>
      </c>
      <c r="AO166" s="164">
        <v>2014</v>
      </c>
      <c r="AP166" s="164" t="s">
        <v>950</v>
      </c>
      <c r="AQ166" s="164" t="s">
        <v>950</v>
      </c>
      <c r="AR166" s="164">
        <v>2015</v>
      </c>
      <c r="AS166" s="164">
        <v>2016</v>
      </c>
      <c r="AT166" s="164">
        <v>2017</v>
      </c>
      <c r="AU166" s="164">
        <v>2016</v>
      </c>
      <c r="AV166" s="164">
        <v>2015</v>
      </c>
      <c r="AW166" s="164">
        <v>2015</v>
      </c>
      <c r="AX166" s="164">
        <v>2016</v>
      </c>
      <c r="AY166" s="164">
        <v>2014</v>
      </c>
      <c r="AZ166" s="176">
        <v>2015</v>
      </c>
      <c r="BA166" s="176">
        <v>2015</v>
      </c>
      <c r="BB166" s="164">
        <v>2017</v>
      </c>
      <c r="BC166" s="164">
        <v>2017</v>
      </c>
      <c r="BD166" s="164">
        <v>2015</v>
      </c>
      <c r="BE166" s="164">
        <v>2014</v>
      </c>
      <c r="BF166" s="108"/>
    </row>
    <row r="167" spans="1:58" x14ac:dyDescent="0.25">
      <c r="A167" s="133" t="s">
        <v>311</v>
      </c>
      <c r="B167" s="111" t="s">
        <v>310</v>
      </c>
      <c r="C167" s="162">
        <v>2015</v>
      </c>
      <c r="D167" s="162">
        <v>2015</v>
      </c>
      <c r="E167" s="162">
        <v>2015</v>
      </c>
      <c r="F167" s="162">
        <v>2015</v>
      </c>
      <c r="G167" s="162">
        <v>2015</v>
      </c>
      <c r="H167" s="162">
        <v>2015</v>
      </c>
      <c r="I167" s="162">
        <v>2015</v>
      </c>
      <c r="J167" s="162">
        <v>2016</v>
      </c>
      <c r="K167" s="162">
        <v>2016</v>
      </c>
      <c r="L167" s="162">
        <v>2016</v>
      </c>
      <c r="M167" s="164">
        <v>2018</v>
      </c>
      <c r="N167" s="164">
        <v>2018</v>
      </c>
      <c r="O167" s="164">
        <v>2017</v>
      </c>
      <c r="P167" s="164">
        <v>2017</v>
      </c>
      <c r="Q167" s="164">
        <v>2015</v>
      </c>
      <c r="R167" s="164" t="s">
        <v>950</v>
      </c>
      <c r="S167" s="164">
        <v>2018</v>
      </c>
      <c r="T167" s="164">
        <v>2015</v>
      </c>
      <c r="U167" s="164">
        <v>2016</v>
      </c>
      <c r="V167" s="164" t="s">
        <v>950</v>
      </c>
      <c r="W167" s="164">
        <v>2015</v>
      </c>
      <c r="X167" s="164" t="s">
        <v>950</v>
      </c>
      <c r="Y167" s="164">
        <v>2011</v>
      </c>
      <c r="Z167" s="164">
        <v>2016</v>
      </c>
      <c r="AA167" s="164">
        <v>2016</v>
      </c>
      <c r="AB167" s="164">
        <v>2016</v>
      </c>
      <c r="AC167" s="164">
        <v>2015</v>
      </c>
      <c r="AD167" s="164">
        <v>2015</v>
      </c>
      <c r="AE167" s="164" t="s">
        <v>950</v>
      </c>
      <c r="AF167" s="164">
        <v>2015</v>
      </c>
      <c r="AG167" s="163">
        <v>2012</v>
      </c>
      <c r="AH167" s="164">
        <v>2016</v>
      </c>
      <c r="AI167" s="164">
        <v>2017</v>
      </c>
      <c r="AJ167" s="164">
        <v>2018</v>
      </c>
      <c r="AK167" s="166" t="s">
        <v>950</v>
      </c>
      <c r="AL167" s="166" t="s">
        <v>1137</v>
      </c>
      <c r="AM167" s="164">
        <v>2017</v>
      </c>
      <c r="AN167" s="164">
        <v>2014</v>
      </c>
      <c r="AO167" s="164">
        <v>2014</v>
      </c>
      <c r="AP167" s="164">
        <v>2014</v>
      </c>
      <c r="AQ167" s="164">
        <v>2014</v>
      </c>
      <c r="AR167" s="164">
        <v>2015</v>
      </c>
      <c r="AS167" s="164">
        <v>2016</v>
      </c>
      <c r="AT167" s="164">
        <v>2017</v>
      </c>
      <c r="AU167" s="164">
        <v>2016</v>
      </c>
      <c r="AV167" s="164" t="s">
        <v>950</v>
      </c>
      <c r="AW167" s="164">
        <v>2015</v>
      </c>
      <c r="AX167" s="164">
        <v>2016</v>
      </c>
      <c r="AY167" s="164">
        <v>2014</v>
      </c>
      <c r="AZ167" s="176">
        <v>2015</v>
      </c>
      <c r="BA167" s="176">
        <v>2015</v>
      </c>
      <c r="BB167" s="164">
        <v>2017</v>
      </c>
      <c r="BC167" s="164">
        <v>2017</v>
      </c>
      <c r="BD167" s="164">
        <v>2015</v>
      </c>
      <c r="BE167" s="164">
        <v>2014</v>
      </c>
      <c r="BF167" s="108"/>
    </row>
    <row r="168" spans="1:58" x14ac:dyDescent="0.25">
      <c r="A168" s="133" t="s">
        <v>313</v>
      </c>
      <c r="B168" s="111" t="s">
        <v>312</v>
      </c>
      <c r="C168" s="162">
        <v>2015</v>
      </c>
      <c r="D168" s="162">
        <v>2015</v>
      </c>
      <c r="E168" s="162">
        <v>2015</v>
      </c>
      <c r="F168" s="162">
        <v>2015</v>
      </c>
      <c r="G168" s="162">
        <v>2015</v>
      </c>
      <c r="H168" s="162">
        <v>2015</v>
      </c>
      <c r="I168" s="162">
        <v>2015</v>
      </c>
      <c r="J168" s="162">
        <v>2016</v>
      </c>
      <c r="K168" s="162">
        <v>2016</v>
      </c>
      <c r="L168" s="162">
        <v>2016</v>
      </c>
      <c r="M168" s="164">
        <v>2018</v>
      </c>
      <c r="N168" s="164">
        <v>2018</v>
      </c>
      <c r="O168" s="164">
        <v>2017</v>
      </c>
      <c r="P168" s="164">
        <v>2017</v>
      </c>
      <c r="Q168" s="164">
        <v>2015</v>
      </c>
      <c r="R168" s="164" t="s">
        <v>950</v>
      </c>
      <c r="S168" s="164">
        <v>2018</v>
      </c>
      <c r="T168" s="164">
        <v>2015</v>
      </c>
      <c r="U168" s="164">
        <v>2016</v>
      </c>
      <c r="V168" s="164" t="s">
        <v>950</v>
      </c>
      <c r="W168" s="164">
        <v>2015</v>
      </c>
      <c r="X168" s="164" t="s">
        <v>950</v>
      </c>
      <c r="Y168" s="164">
        <v>2016</v>
      </c>
      <c r="Z168" s="164">
        <v>2016</v>
      </c>
      <c r="AA168" s="164">
        <v>2016</v>
      </c>
      <c r="AB168" s="164">
        <v>2013</v>
      </c>
      <c r="AC168" s="164">
        <v>2015</v>
      </c>
      <c r="AD168" s="164">
        <v>2015</v>
      </c>
      <c r="AE168" s="164" t="s">
        <v>950</v>
      </c>
      <c r="AF168" s="164">
        <v>2015</v>
      </c>
      <c r="AG168" s="163">
        <v>2012</v>
      </c>
      <c r="AH168" s="164">
        <v>2016</v>
      </c>
      <c r="AI168" s="164">
        <v>2017</v>
      </c>
      <c r="AJ168" s="164">
        <v>2018</v>
      </c>
      <c r="AK168" s="166" t="s">
        <v>950</v>
      </c>
      <c r="AL168" s="166" t="s">
        <v>1137</v>
      </c>
      <c r="AM168" s="164">
        <v>2017</v>
      </c>
      <c r="AN168" s="164">
        <v>2014</v>
      </c>
      <c r="AO168" s="164">
        <v>2014</v>
      </c>
      <c r="AP168" s="164">
        <v>2014</v>
      </c>
      <c r="AQ168" s="164">
        <v>2014</v>
      </c>
      <c r="AR168" s="164">
        <v>2015</v>
      </c>
      <c r="AS168" s="164">
        <v>2016</v>
      </c>
      <c r="AT168" s="164">
        <v>2017</v>
      </c>
      <c r="AU168" s="164">
        <v>2016</v>
      </c>
      <c r="AV168" s="164" t="s">
        <v>950</v>
      </c>
      <c r="AW168" s="164">
        <v>2015</v>
      </c>
      <c r="AX168" s="164">
        <v>2016</v>
      </c>
      <c r="AY168" s="164">
        <v>2014</v>
      </c>
      <c r="AZ168" s="176">
        <v>2015</v>
      </c>
      <c r="BA168" s="176">
        <v>2015</v>
      </c>
      <c r="BB168" s="164">
        <v>2017</v>
      </c>
      <c r="BC168" s="164">
        <v>2017</v>
      </c>
      <c r="BD168" s="164">
        <v>2015</v>
      </c>
      <c r="BE168" s="164">
        <v>2014</v>
      </c>
      <c r="BF168" s="108"/>
    </row>
    <row r="169" spans="1:58" x14ac:dyDescent="0.25">
      <c r="A169" s="133" t="s">
        <v>849</v>
      </c>
      <c r="B169" s="111" t="s">
        <v>314</v>
      </c>
      <c r="C169" s="162">
        <v>2015</v>
      </c>
      <c r="D169" s="162">
        <v>2015</v>
      </c>
      <c r="E169" s="162">
        <v>2015</v>
      </c>
      <c r="F169" s="162">
        <v>2015</v>
      </c>
      <c r="G169" s="162">
        <v>2015</v>
      </c>
      <c r="H169" s="162">
        <v>2015</v>
      </c>
      <c r="I169" s="162">
        <v>2015</v>
      </c>
      <c r="J169" s="162">
        <v>2016</v>
      </c>
      <c r="K169" s="162">
        <v>2016</v>
      </c>
      <c r="L169" s="162">
        <v>2016</v>
      </c>
      <c r="M169" s="164">
        <v>2018</v>
      </c>
      <c r="N169" s="164">
        <v>2018</v>
      </c>
      <c r="O169" s="164">
        <v>2017</v>
      </c>
      <c r="P169" s="164">
        <v>2017</v>
      </c>
      <c r="Q169" s="164">
        <v>2015</v>
      </c>
      <c r="R169" s="164" t="s">
        <v>982</v>
      </c>
      <c r="S169" s="164">
        <v>2018</v>
      </c>
      <c r="T169" s="164">
        <v>2015</v>
      </c>
      <c r="U169" s="164">
        <v>2016</v>
      </c>
      <c r="V169" s="164" t="s">
        <v>950</v>
      </c>
      <c r="W169" s="164">
        <v>2015</v>
      </c>
      <c r="X169" s="164">
        <v>2009</v>
      </c>
      <c r="Y169" s="164">
        <v>2010</v>
      </c>
      <c r="Z169" s="164">
        <v>2016</v>
      </c>
      <c r="AA169" s="164">
        <v>2016</v>
      </c>
      <c r="AB169" s="164">
        <v>2014</v>
      </c>
      <c r="AC169" s="164">
        <v>2012</v>
      </c>
      <c r="AD169" s="164">
        <v>2015</v>
      </c>
      <c r="AE169" s="164" t="s">
        <v>950</v>
      </c>
      <c r="AF169" s="164">
        <v>2015</v>
      </c>
      <c r="AG169" s="163">
        <v>2004</v>
      </c>
      <c r="AH169" s="164">
        <v>2016</v>
      </c>
      <c r="AI169" s="164">
        <v>2017</v>
      </c>
      <c r="AJ169" s="164">
        <v>2018</v>
      </c>
      <c r="AK169" s="166" t="s">
        <v>1138</v>
      </c>
      <c r="AL169" s="166" t="s">
        <v>1137</v>
      </c>
      <c r="AM169" s="164">
        <v>2017</v>
      </c>
      <c r="AN169" s="164">
        <v>2014</v>
      </c>
      <c r="AO169" s="164">
        <v>2014</v>
      </c>
      <c r="AP169" s="164" t="s">
        <v>950</v>
      </c>
      <c r="AQ169" s="164" t="s">
        <v>950</v>
      </c>
      <c r="AR169" s="164">
        <v>2009</v>
      </c>
      <c r="AS169" s="164">
        <v>2016</v>
      </c>
      <c r="AT169" s="164">
        <v>2017</v>
      </c>
      <c r="AU169" s="164">
        <v>2016</v>
      </c>
      <c r="AV169" s="164">
        <v>2015</v>
      </c>
      <c r="AW169" s="164">
        <v>2015</v>
      </c>
      <c r="AX169" s="164">
        <v>2016</v>
      </c>
      <c r="AY169" s="164">
        <v>2014</v>
      </c>
      <c r="AZ169" s="176">
        <v>2015</v>
      </c>
      <c r="BA169" s="176">
        <v>2015</v>
      </c>
      <c r="BB169" s="164">
        <v>2015</v>
      </c>
      <c r="BC169" s="164">
        <v>2017</v>
      </c>
      <c r="BD169" s="164">
        <v>2015</v>
      </c>
      <c r="BE169" s="164">
        <v>2014</v>
      </c>
      <c r="BF169" s="108"/>
    </row>
    <row r="170" spans="1:58" x14ac:dyDescent="0.25">
      <c r="A170" s="133" t="s">
        <v>317</v>
      </c>
      <c r="B170" s="111" t="s">
        <v>316</v>
      </c>
      <c r="C170" s="162">
        <v>2015</v>
      </c>
      <c r="D170" s="162">
        <v>2015</v>
      </c>
      <c r="E170" s="162">
        <v>2015</v>
      </c>
      <c r="F170" s="162">
        <v>2015</v>
      </c>
      <c r="G170" s="162">
        <v>2015</v>
      </c>
      <c r="H170" s="162">
        <v>2015</v>
      </c>
      <c r="I170" s="162">
        <v>2015</v>
      </c>
      <c r="J170" s="162">
        <v>2016</v>
      </c>
      <c r="K170" s="162">
        <v>2016</v>
      </c>
      <c r="L170" s="162">
        <v>2016</v>
      </c>
      <c r="M170" s="164">
        <v>2018</v>
      </c>
      <c r="N170" s="164">
        <v>2018</v>
      </c>
      <c r="O170" s="164">
        <v>2017</v>
      </c>
      <c r="P170" s="164">
        <v>2017</v>
      </c>
      <c r="Q170" s="164">
        <v>2015</v>
      </c>
      <c r="R170" s="164" t="s">
        <v>973</v>
      </c>
      <c r="S170" s="164">
        <v>2018</v>
      </c>
      <c r="T170" s="164">
        <v>2015</v>
      </c>
      <c r="U170" s="164">
        <v>2016</v>
      </c>
      <c r="V170" s="164">
        <v>2016</v>
      </c>
      <c r="W170" s="164">
        <v>2015</v>
      </c>
      <c r="X170" s="164">
        <v>2012</v>
      </c>
      <c r="Y170" s="164">
        <v>2013</v>
      </c>
      <c r="Z170" s="164">
        <v>2016</v>
      </c>
      <c r="AA170" s="164">
        <v>2016</v>
      </c>
      <c r="AB170" s="164">
        <v>2016</v>
      </c>
      <c r="AC170" s="164">
        <v>2015</v>
      </c>
      <c r="AD170" s="164">
        <v>2015</v>
      </c>
      <c r="AE170" s="164">
        <v>2012</v>
      </c>
      <c r="AF170" s="164">
        <v>2015</v>
      </c>
      <c r="AG170" s="163">
        <v>2014</v>
      </c>
      <c r="AH170" s="164">
        <v>2016</v>
      </c>
      <c r="AI170" s="164">
        <v>2017</v>
      </c>
      <c r="AJ170" s="164">
        <v>2018</v>
      </c>
      <c r="AK170" s="166" t="s">
        <v>950</v>
      </c>
      <c r="AL170" s="166" t="s">
        <v>1137</v>
      </c>
      <c r="AM170" s="164">
        <v>2017</v>
      </c>
      <c r="AN170" s="164">
        <v>2014</v>
      </c>
      <c r="AO170" s="164">
        <v>2014</v>
      </c>
      <c r="AP170" s="164" t="s">
        <v>950</v>
      </c>
      <c r="AQ170" s="164" t="s">
        <v>950</v>
      </c>
      <c r="AR170" s="164">
        <v>2009</v>
      </c>
      <c r="AS170" s="164">
        <v>2016</v>
      </c>
      <c r="AT170" s="164">
        <v>2017</v>
      </c>
      <c r="AU170" s="164">
        <v>2016</v>
      </c>
      <c r="AV170" s="164">
        <v>2015</v>
      </c>
      <c r="AW170" s="164">
        <v>2015</v>
      </c>
      <c r="AX170" s="164">
        <v>2016</v>
      </c>
      <c r="AY170" s="164">
        <v>2014</v>
      </c>
      <c r="AZ170" s="176">
        <v>2015</v>
      </c>
      <c r="BA170" s="176">
        <v>2015</v>
      </c>
      <c r="BB170" s="164">
        <v>2017</v>
      </c>
      <c r="BC170" s="164">
        <v>2017</v>
      </c>
      <c r="BD170" s="164">
        <v>2015</v>
      </c>
      <c r="BE170" s="164">
        <v>2014</v>
      </c>
      <c r="BF170" s="108"/>
    </row>
    <row r="171" spans="1:58" x14ac:dyDescent="0.25">
      <c r="A171" s="133" t="s">
        <v>850</v>
      </c>
      <c r="B171" s="111" t="s">
        <v>318</v>
      </c>
      <c r="C171" s="162">
        <v>2015</v>
      </c>
      <c r="D171" s="162">
        <v>2015</v>
      </c>
      <c r="E171" s="162">
        <v>2015</v>
      </c>
      <c r="F171" s="162">
        <v>2015</v>
      </c>
      <c r="G171" s="162">
        <v>2015</v>
      </c>
      <c r="H171" s="162">
        <v>2015</v>
      </c>
      <c r="I171" s="162">
        <v>2015</v>
      </c>
      <c r="J171" s="162">
        <v>2016</v>
      </c>
      <c r="K171" s="162">
        <v>2016</v>
      </c>
      <c r="L171" s="162">
        <v>2016</v>
      </c>
      <c r="M171" s="164">
        <v>2018</v>
      </c>
      <c r="N171" s="164">
        <v>2018</v>
      </c>
      <c r="O171" s="164">
        <v>2017</v>
      </c>
      <c r="P171" s="164">
        <v>2017</v>
      </c>
      <c r="Q171" s="164">
        <v>2015</v>
      </c>
      <c r="R171" s="164" t="s">
        <v>957</v>
      </c>
      <c r="S171" s="164">
        <v>2018</v>
      </c>
      <c r="T171" s="164">
        <v>2015</v>
      </c>
      <c r="U171" s="164">
        <v>2016</v>
      </c>
      <c r="V171" s="164">
        <v>2016</v>
      </c>
      <c r="W171" s="164">
        <v>2015</v>
      </c>
      <c r="X171" s="164">
        <v>2011</v>
      </c>
      <c r="Y171" s="164">
        <v>2012</v>
      </c>
      <c r="Z171" s="164">
        <v>2016</v>
      </c>
      <c r="AA171" s="164">
        <v>2016</v>
      </c>
      <c r="AB171" s="164">
        <v>2016</v>
      </c>
      <c r="AC171" s="164">
        <v>2015</v>
      </c>
      <c r="AD171" s="164">
        <v>2015</v>
      </c>
      <c r="AE171" s="164">
        <v>2012</v>
      </c>
      <c r="AF171" s="164">
        <v>2015</v>
      </c>
      <c r="AG171" s="163">
        <v>2011</v>
      </c>
      <c r="AH171" s="164">
        <v>2016</v>
      </c>
      <c r="AI171" s="164">
        <v>2017</v>
      </c>
      <c r="AJ171" s="164">
        <v>2018</v>
      </c>
      <c r="AK171" s="166" t="s">
        <v>950</v>
      </c>
      <c r="AL171" s="166">
        <v>43312</v>
      </c>
      <c r="AM171" s="164">
        <v>2017</v>
      </c>
      <c r="AN171" s="164">
        <v>2014</v>
      </c>
      <c r="AO171" s="164">
        <v>2014</v>
      </c>
      <c r="AP171" s="164">
        <v>2013</v>
      </c>
      <c r="AQ171" s="164">
        <v>2014</v>
      </c>
      <c r="AR171" s="164">
        <v>2015</v>
      </c>
      <c r="AS171" s="164">
        <v>2016</v>
      </c>
      <c r="AT171" s="164">
        <v>2017</v>
      </c>
      <c r="AU171" s="164">
        <v>2016</v>
      </c>
      <c r="AV171" s="164">
        <v>2015</v>
      </c>
      <c r="AW171" s="164">
        <v>2015</v>
      </c>
      <c r="AX171" s="164">
        <v>2016</v>
      </c>
      <c r="AY171" s="164">
        <v>2014</v>
      </c>
      <c r="AZ171" s="176">
        <v>2015</v>
      </c>
      <c r="BA171" s="176">
        <v>2015</v>
      </c>
      <c r="BB171" s="164">
        <v>2017</v>
      </c>
      <c r="BC171" s="164">
        <v>2017</v>
      </c>
      <c r="BD171" s="164">
        <v>2015</v>
      </c>
      <c r="BE171" s="164">
        <v>2014</v>
      </c>
      <c r="BF171" s="108"/>
    </row>
    <row r="172" spans="1:58" x14ac:dyDescent="0.25">
      <c r="A172" s="133" t="s">
        <v>320</v>
      </c>
      <c r="B172" s="111" t="s">
        <v>319</v>
      </c>
      <c r="C172" s="162">
        <v>2015</v>
      </c>
      <c r="D172" s="162">
        <v>2015</v>
      </c>
      <c r="E172" s="162">
        <v>2015</v>
      </c>
      <c r="F172" s="162">
        <v>2015</v>
      </c>
      <c r="G172" s="162">
        <v>2015</v>
      </c>
      <c r="H172" s="162">
        <v>2015</v>
      </c>
      <c r="I172" s="162">
        <v>2015</v>
      </c>
      <c r="J172" s="162">
        <v>2016</v>
      </c>
      <c r="K172" s="162">
        <v>2016</v>
      </c>
      <c r="L172" s="162">
        <v>2016</v>
      </c>
      <c r="M172" s="164">
        <v>2018</v>
      </c>
      <c r="N172" s="164">
        <v>2018</v>
      </c>
      <c r="O172" s="164">
        <v>2017</v>
      </c>
      <c r="P172" s="164">
        <v>2017</v>
      </c>
      <c r="Q172" s="164">
        <v>2015</v>
      </c>
      <c r="R172" s="164" t="s">
        <v>983</v>
      </c>
      <c r="S172" s="164">
        <v>2018</v>
      </c>
      <c r="T172" s="164">
        <v>2015</v>
      </c>
      <c r="U172" s="164">
        <v>2016</v>
      </c>
      <c r="V172" s="164">
        <v>2016</v>
      </c>
      <c r="W172" s="164">
        <v>2015</v>
      </c>
      <c r="X172" s="164">
        <v>2016</v>
      </c>
      <c r="Y172" s="164">
        <v>2010</v>
      </c>
      <c r="Z172" s="164">
        <v>2016</v>
      </c>
      <c r="AA172" s="164">
        <v>2016</v>
      </c>
      <c r="AB172" s="164">
        <v>2016</v>
      </c>
      <c r="AC172" s="164">
        <v>2015</v>
      </c>
      <c r="AD172" s="164">
        <v>2015</v>
      </c>
      <c r="AE172" s="164">
        <v>2012</v>
      </c>
      <c r="AF172" s="164">
        <v>2015</v>
      </c>
      <c r="AG172" s="163">
        <v>2012</v>
      </c>
      <c r="AH172" s="164">
        <v>2016</v>
      </c>
      <c r="AI172" s="164">
        <v>2017</v>
      </c>
      <c r="AJ172" s="164">
        <v>2018</v>
      </c>
      <c r="AK172" s="166" t="s">
        <v>1138</v>
      </c>
      <c r="AL172" s="166" t="s">
        <v>1137</v>
      </c>
      <c r="AM172" s="164">
        <v>2017</v>
      </c>
      <c r="AN172" s="164">
        <v>2014</v>
      </c>
      <c r="AO172" s="164">
        <v>2014</v>
      </c>
      <c r="AP172" s="164">
        <v>2014</v>
      </c>
      <c r="AQ172" s="164">
        <v>2014</v>
      </c>
      <c r="AR172" s="164">
        <v>2015</v>
      </c>
      <c r="AS172" s="164">
        <v>2016</v>
      </c>
      <c r="AT172" s="164">
        <v>2017</v>
      </c>
      <c r="AU172" s="164">
        <v>2016</v>
      </c>
      <c r="AV172" s="164">
        <v>2015</v>
      </c>
      <c r="AW172" s="164">
        <v>2015</v>
      </c>
      <c r="AX172" s="164">
        <v>2016</v>
      </c>
      <c r="AY172" s="164">
        <v>2014</v>
      </c>
      <c r="AZ172" s="176">
        <v>2015</v>
      </c>
      <c r="BA172" s="176">
        <v>2015</v>
      </c>
      <c r="BB172" s="164">
        <v>2017</v>
      </c>
      <c r="BC172" s="164">
        <v>2017</v>
      </c>
      <c r="BD172" s="164">
        <v>2015</v>
      </c>
      <c r="BE172" s="164">
        <v>2014</v>
      </c>
      <c r="BF172" s="108"/>
    </row>
    <row r="173" spans="1:58" x14ac:dyDescent="0.25">
      <c r="A173" s="133" t="s">
        <v>1144</v>
      </c>
      <c r="B173" s="111" t="s">
        <v>187</v>
      </c>
      <c r="C173" s="162">
        <v>2015</v>
      </c>
      <c r="D173" s="162">
        <v>2015</v>
      </c>
      <c r="E173" s="162">
        <v>2015</v>
      </c>
      <c r="F173" s="162">
        <v>2015</v>
      </c>
      <c r="G173" s="162">
        <v>2015</v>
      </c>
      <c r="H173" s="162">
        <v>2015</v>
      </c>
      <c r="I173" s="162">
        <v>2015</v>
      </c>
      <c r="J173" s="162">
        <v>2016</v>
      </c>
      <c r="K173" s="162">
        <v>2016</v>
      </c>
      <c r="L173" s="162">
        <v>2016</v>
      </c>
      <c r="M173" s="164">
        <v>2018</v>
      </c>
      <c r="N173" s="164">
        <v>2018</v>
      </c>
      <c r="O173" s="164">
        <v>2017</v>
      </c>
      <c r="P173" s="164">
        <v>2017</v>
      </c>
      <c r="Q173" s="164">
        <v>2015</v>
      </c>
      <c r="R173" s="164" t="s">
        <v>962</v>
      </c>
      <c r="S173" s="164">
        <v>2018</v>
      </c>
      <c r="T173" s="164">
        <v>2015</v>
      </c>
      <c r="U173" s="164">
        <v>2016</v>
      </c>
      <c r="V173" s="164">
        <v>2016</v>
      </c>
      <c r="W173" s="164">
        <v>2015</v>
      </c>
      <c r="X173" s="164">
        <v>2011</v>
      </c>
      <c r="Y173" s="164">
        <v>2010</v>
      </c>
      <c r="Z173" s="164">
        <v>2016</v>
      </c>
      <c r="AA173" s="164">
        <v>2016</v>
      </c>
      <c r="AB173" s="164">
        <v>2016</v>
      </c>
      <c r="AC173" s="164">
        <v>2015</v>
      </c>
      <c r="AD173" s="164">
        <v>2015</v>
      </c>
      <c r="AE173" s="164" t="s">
        <v>950</v>
      </c>
      <c r="AF173" s="164">
        <v>2015</v>
      </c>
      <c r="AG173" s="163">
        <v>2008</v>
      </c>
      <c r="AH173" s="164">
        <v>2016</v>
      </c>
      <c r="AI173" s="164">
        <v>2017</v>
      </c>
      <c r="AJ173" s="164">
        <v>2018</v>
      </c>
      <c r="AK173" s="166" t="s">
        <v>1138</v>
      </c>
      <c r="AL173" s="166" t="s">
        <v>1137</v>
      </c>
      <c r="AM173" s="164">
        <v>2017</v>
      </c>
      <c r="AN173" s="164">
        <v>2014</v>
      </c>
      <c r="AO173" s="164">
        <v>2014</v>
      </c>
      <c r="AP173" s="164">
        <v>2013</v>
      </c>
      <c r="AQ173" s="164">
        <v>2013</v>
      </c>
      <c r="AR173" s="164">
        <v>2015</v>
      </c>
      <c r="AS173" s="164">
        <v>2016</v>
      </c>
      <c r="AT173" s="164">
        <v>2017</v>
      </c>
      <c r="AU173" s="164">
        <v>2016</v>
      </c>
      <c r="AV173" s="164">
        <v>2015</v>
      </c>
      <c r="AW173" s="164">
        <v>2015</v>
      </c>
      <c r="AX173" s="164">
        <v>2016</v>
      </c>
      <c r="AY173" s="164">
        <v>2014</v>
      </c>
      <c r="AZ173" s="176">
        <v>2015</v>
      </c>
      <c r="BA173" s="176">
        <v>2015</v>
      </c>
      <c r="BB173" s="164">
        <v>2017</v>
      </c>
      <c r="BC173" s="164">
        <v>2017</v>
      </c>
      <c r="BD173" s="164">
        <v>2015</v>
      </c>
      <c r="BE173" s="164">
        <v>2014</v>
      </c>
      <c r="BF173" s="108"/>
    </row>
    <row r="174" spans="1:58" x14ac:dyDescent="0.25">
      <c r="A174" s="133" t="s">
        <v>373</v>
      </c>
      <c r="B174" s="111" t="s">
        <v>91</v>
      </c>
      <c r="C174" s="162">
        <v>2015</v>
      </c>
      <c r="D174" s="162">
        <v>2015</v>
      </c>
      <c r="E174" s="162">
        <v>2015</v>
      </c>
      <c r="F174" s="162">
        <v>2015</v>
      </c>
      <c r="G174" s="162">
        <v>2015</v>
      </c>
      <c r="H174" s="162">
        <v>2015</v>
      </c>
      <c r="I174" s="162">
        <v>2015</v>
      </c>
      <c r="J174" s="162">
        <v>2016</v>
      </c>
      <c r="K174" s="162">
        <v>2016</v>
      </c>
      <c r="L174" s="162">
        <v>2016</v>
      </c>
      <c r="M174" s="164">
        <v>2018</v>
      </c>
      <c r="N174" s="164">
        <v>2018</v>
      </c>
      <c r="O174" s="164">
        <v>2017</v>
      </c>
      <c r="P174" s="164">
        <v>2017</v>
      </c>
      <c r="Q174" s="164">
        <v>2015</v>
      </c>
      <c r="R174" s="164" t="s">
        <v>984</v>
      </c>
      <c r="S174" s="164">
        <v>2018</v>
      </c>
      <c r="T174" s="164">
        <v>2015</v>
      </c>
      <c r="U174" s="164">
        <v>2016</v>
      </c>
      <c r="V174" s="164">
        <v>2016</v>
      </c>
      <c r="W174" s="164">
        <v>2015</v>
      </c>
      <c r="X174" s="164">
        <v>2009</v>
      </c>
      <c r="Y174" s="164">
        <v>2011</v>
      </c>
      <c r="Z174" s="164">
        <v>2016</v>
      </c>
      <c r="AA174" s="164">
        <v>2016</v>
      </c>
      <c r="AB174" s="164" t="s">
        <v>950</v>
      </c>
      <c r="AC174" s="164">
        <v>2015</v>
      </c>
      <c r="AD174" s="164">
        <v>2015</v>
      </c>
      <c r="AE174" s="164">
        <v>2012</v>
      </c>
      <c r="AF174" s="164" t="s">
        <v>950</v>
      </c>
      <c r="AG174" s="163">
        <v>2007</v>
      </c>
      <c r="AH174" s="164">
        <v>2016</v>
      </c>
      <c r="AI174" s="164">
        <v>2017</v>
      </c>
      <c r="AJ174" s="164">
        <v>2018</v>
      </c>
      <c r="AK174" s="166" t="s">
        <v>950</v>
      </c>
      <c r="AL174" s="166" t="s">
        <v>1137</v>
      </c>
      <c r="AM174" s="164">
        <v>2017</v>
      </c>
      <c r="AN174" s="164">
        <v>2014</v>
      </c>
      <c r="AO174" s="164">
        <v>2014</v>
      </c>
      <c r="AP174" s="164" t="s">
        <v>950</v>
      </c>
      <c r="AQ174" s="164" t="s">
        <v>950</v>
      </c>
      <c r="AR174" s="164">
        <v>2009</v>
      </c>
      <c r="AS174" s="164">
        <v>2016</v>
      </c>
      <c r="AT174" s="164">
        <v>2017</v>
      </c>
      <c r="AU174" s="164">
        <v>2016</v>
      </c>
      <c r="AV174" s="164">
        <v>2015</v>
      </c>
      <c r="AW174" s="164">
        <v>2015</v>
      </c>
      <c r="AX174" s="164">
        <v>2016</v>
      </c>
      <c r="AY174" s="164">
        <v>2014</v>
      </c>
      <c r="AZ174" s="176">
        <v>2015</v>
      </c>
      <c r="BA174" s="176">
        <v>2015</v>
      </c>
      <c r="BB174" s="164">
        <v>2017</v>
      </c>
      <c r="BC174" s="164">
        <v>2017</v>
      </c>
      <c r="BD174" s="164">
        <v>2015</v>
      </c>
      <c r="BE174" s="164">
        <v>2014</v>
      </c>
      <c r="BF174" s="108"/>
    </row>
    <row r="175" spans="1:58" x14ac:dyDescent="0.25">
      <c r="A175" s="133" t="s">
        <v>322</v>
      </c>
      <c r="B175" s="111" t="s">
        <v>321</v>
      </c>
      <c r="C175" s="162">
        <v>2015</v>
      </c>
      <c r="D175" s="162">
        <v>2015</v>
      </c>
      <c r="E175" s="162">
        <v>2015</v>
      </c>
      <c r="F175" s="162">
        <v>2015</v>
      </c>
      <c r="G175" s="162">
        <v>2015</v>
      </c>
      <c r="H175" s="162">
        <v>2015</v>
      </c>
      <c r="I175" s="162">
        <v>2015</v>
      </c>
      <c r="J175" s="162">
        <v>2016</v>
      </c>
      <c r="K175" s="162">
        <v>2016</v>
      </c>
      <c r="L175" s="162">
        <v>2016</v>
      </c>
      <c r="M175" s="164">
        <v>2018</v>
      </c>
      <c r="N175" s="164">
        <v>2018</v>
      </c>
      <c r="O175" s="164">
        <v>2017</v>
      </c>
      <c r="P175" s="164">
        <v>2017</v>
      </c>
      <c r="Q175" s="164">
        <v>2015</v>
      </c>
      <c r="R175" s="164" t="s">
        <v>968</v>
      </c>
      <c r="S175" s="164">
        <v>2018</v>
      </c>
      <c r="T175" s="164">
        <v>2015</v>
      </c>
      <c r="U175" s="164">
        <v>2016</v>
      </c>
      <c r="V175" s="164">
        <v>2016</v>
      </c>
      <c r="W175" s="164">
        <v>2015</v>
      </c>
      <c r="X175" s="164">
        <v>2014</v>
      </c>
      <c r="Y175" s="164">
        <v>2010</v>
      </c>
      <c r="Z175" s="164">
        <v>2016</v>
      </c>
      <c r="AA175" s="164">
        <v>2016</v>
      </c>
      <c r="AB175" s="164">
        <v>2016</v>
      </c>
      <c r="AC175" s="164">
        <v>2015</v>
      </c>
      <c r="AD175" s="164">
        <v>2015</v>
      </c>
      <c r="AE175" s="164">
        <v>2012</v>
      </c>
      <c r="AF175" s="164">
        <v>2015</v>
      </c>
      <c r="AG175" s="163">
        <v>2011</v>
      </c>
      <c r="AH175" s="164">
        <v>2016</v>
      </c>
      <c r="AI175" s="164">
        <v>2017</v>
      </c>
      <c r="AJ175" s="164">
        <v>2018</v>
      </c>
      <c r="AK175" s="166" t="s">
        <v>1137</v>
      </c>
      <c r="AL175" s="166">
        <v>43312</v>
      </c>
      <c r="AM175" s="164">
        <v>2017</v>
      </c>
      <c r="AN175" s="164">
        <v>2014</v>
      </c>
      <c r="AO175" s="164">
        <v>2014</v>
      </c>
      <c r="AP175" s="164">
        <v>2014</v>
      </c>
      <c r="AQ175" s="164">
        <v>2014</v>
      </c>
      <c r="AR175" s="164">
        <v>2015</v>
      </c>
      <c r="AS175" s="164">
        <v>2016</v>
      </c>
      <c r="AT175" s="164">
        <v>2017</v>
      </c>
      <c r="AU175" s="164">
        <v>2016</v>
      </c>
      <c r="AV175" s="164">
        <v>2015</v>
      </c>
      <c r="AW175" s="164">
        <v>2015</v>
      </c>
      <c r="AX175" s="164">
        <v>2016</v>
      </c>
      <c r="AY175" s="164">
        <v>2014</v>
      </c>
      <c r="AZ175" s="176">
        <v>2015</v>
      </c>
      <c r="BA175" s="176">
        <v>2015</v>
      </c>
      <c r="BB175" s="164">
        <v>2017</v>
      </c>
      <c r="BC175" s="164">
        <v>2017</v>
      </c>
      <c r="BD175" s="164">
        <v>2015</v>
      </c>
      <c r="BE175" s="164">
        <v>2014</v>
      </c>
      <c r="BF175" s="108"/>
    </row>
    <row r="176" spans="1:58" x14ac:dyDescent="0.25">
      <c r="A176" s="133" t="s">
        <v>324</v>
      </c>
      <c r="B176" s="111" t="s">
        <v>323</v>
      </c>
      <c r="C176" s="162">
        <v>2015</v>
      </c>
      <c r="D176" s="162">
        <v>2015</v>
      </c>
      <c r="E176" s="162">
        <v>2015</v>
      </c>
      <c r="F176" s="162">
        <v>2015</v>
      </c>
      <c r="G176" s="162">
        <v>2015</v>
      </c>
      <c r="H176" s="162">
        <v>2015</v>
      </c>
      <c r="I176" s="162">
        <v>2015</v>
      </c>
      <c r="J176" s="162">
        <v>2016</v>
      </c>
      <c r="K176" s="162">
        <v>2016</v>
      </c>
      <c r="L176" s="162">
        <v>2016</v>
      </c>
      <c r="M176" s="164">
        <v>2018</v>
      </c>
      <c r="N176" s="164">
        <v>2018</v>
      </c>
      <c r="O176" s="164">
        <v>2017</v>
      </c>
      <c r="P176" s="164">
        <v>2017</v>
      </c>
      <c r="Q176" s="164">
        <v>2015</v>
      </c>
      <c r="R176" s="164" t="s">
        <v>950</v>
      </c>
      <c r="S176" s="164">
        <v>2018</v>
      </c>
      <c r="T176" s="164">
        <v>2015</v>
      </c>
      <c r="U176" s="164">
        <v>2016</v>
      </c>
      <c r="V176" s="164">
        <v>2016</v>
      </c>
      <c r="W176" s="164">
        <v>2015</v>
      </c>
      <c r="X176" s="164">
        <v>2012</v>
      </c>
      <c r="Y176" s="164">
        <v>2010</v>
      </c>
      <c r="Z176" s="164">
        <v>2016</v>
      </c>
      <c r="AA176" s="164">
        <v>2016</v>
      </c>
      <c r="AB176" s="164" t="s">
        <v>950</v>
      </c>
      <c r="AC176" s="164">
        <v>2015</v>
      </c>
      <c r="AD176" s="164">
        <v>2015</v>
      </c>
      <c r="AE176" s="164" t="s">
        <v>950</v>
      </c>
      <c r="AF176" s="164">
        <v>2015</v>
      </c>
      <c r="AG176" s="163">
        <v>2009</v>
      </c>
      <c r="AH176" s="164">
        <v>2016</v>
      </c>
      <c r="AI176" s="164">
        <v>2017</v>
      </c>
      <c r="AJ176" s="164">
        <v>2018</v>
      </c>
      <c r="AK176" s="166" t="s">
        <v>950</v>
      </c>
      <c r="AL176" s="166" t="s">
        <v>1137</v>
      </c>
      <c r="AM176" s="164">
        <v>2017</v>
      </c>
      <c r="AN176" s="164">
        <v>2014</v>
      </c>
      <c r="AO176" s="164">
        <v>2014</v>
      </c>
      <c r="AP176" s="164" t="s">
        <v>950</v>
      </c>
      <c r="AQ176" s="164" t="s">
        <v>950</v>
      </c>
      <c r="AR176" s="164">
        <v>2011</v>
      </c>
      <c r="AS176" s="164">
        <v>2016</v>
      </c>
      <c r="AT176" s="164" t="s">
        <v>950</v>
      </c>
      <c r="AU176" s="164">
        <v>2016</v>
      </c>
      <c r="AV176" s="164">
        <v>2015</v>
      </c>
      <c r="AW176" s="164">
        <v>2015</v>
      </c>
      <c r="AX176" s="164">
        <v>2016</v>
      </c>
      <c r="AY176" s="164">
        <v>2014</v>
      </c>
      <c r="AZ176" s="176">
        <v>2015</v>
      </c>
      <c r="BA176" s="176">
        <v>2015</v>
      </c>
      <c r="BB176" s="164">
        <v>2017</v>
      </c>
      <c r="BC176" s="164">
        <v>2017</v>
      </c>
      <c r="BD176" s="164">
        <v>2015</v>
      </c>
      <c r="BE176" s="164">
        <v>2014</v>
      </c>
      <c r="BF176" s="108"/>
    </row>
    <row r="177" spans="1:58" x14ac:dyDescent="0.25">
      <c r="A177" s="133" t="s">
        <v>326</v>
      </c>
      <c r="B177" s="111" t="s">
        <v>325</v>
      </c>
      <c r="C177" s="162">
        <v>2015</v>
      </c>
      <c r="D177" s="162">
        <v>2015</v>
      </c>
      <c r="E177" s="162">
        <v>2015</v>
      </c>
      <c r="F177" s="162">
        <v>2015</v>
      </c>
      <c r="G177" s="162">
        <v>2015</v>
      </c>
      <c r="H177" s="162">
        <v>2015</v>
      </c>
      <c r="I177" s="162">
        <v>2015</v>
      </c>
      <c r="J177" s="162">
        <v>2016</v>
      </c>
      <c r="K177" s="162">
        <v>2016</v>
      </c>
      <c r="L177" s="162">
        <v>2016</v>
      </c>
      <c r="M177" s="164">
        <v>2018</v>
      </c>
      <c r="N177" s="164">
        <v>2018</v>
      </c>
      <c r="O177" s="164">
        <v>2017</v>
      </c>
      <c r="P177" s="164">
        <v>2017</v>
      </c>
      <c r="Q177" s="164">
        <v>2015</v>
      </c>
      <c r="R177" s="164" t="s">
        <v>969</v>
      </c>
      <c r="S177" s="164">
        <v>2018</v>
      </c>
      <c r="T177" s="164">
        <v>2015</v>
      </c>
      <c r="U177" s="164">
        <v>2016</v>
      </c>
      <c r="V177" s="164" t="s">
        <v>950</v>
      </c>
      <c r="W177" s="164">
        <v>2015</v>
      </c>
      <c r="X177" s="164" t="s">
        <v>950</v>
      </c>
      <c r="Y177" s="164">
        <v>2010</v>
      </c>
      <c r="Z177" s="164">
        <v>2016</v>
      </c>
      <c r="AA177" s="164">
        <v>2016</v>
      </c>
      <c r="AB177" s="164">
        <v>2016</v>
      </c>
      <c r="AC177" s="164">
        <v>2015</v>
      </c>
      <c r="AD177" s="164">
        <v>2015</v>
      </c>
      <c r="AE177" s="164" t="s">
        <v>950</v>
      </c>
      <c r="AF177" s="164">
        <v>2015</v>
      </c>
      <c r="AG177" s="163">
        <v>2005</v>
      </c>
      <c r="AH177" s="164">
        <v>2016</v>
      </c>
      <c r="AI177" s="164">
        <v>2017</v>
      </c>
      <c r="AJ177" s="164">
        <v>2018</v>
      </c>
      <c r="AK177" s="166" t="s">
        <v>950</v>
      </c>
      <c r="AL177" s="166" t="s">
        <v>1137</v>
      </c>
      <c r="AM177" s="164">
        <v>2017</v>
      </c>
      <c r="AN177" s="164">
        <v>2014</v>
      </c>
      <c r="AO177" s="164">
        <v>2014</v>
      </c>
      <c r="AP177" s="164">
        <v>2013</v>
      </c>
      <c r="AQ177" s="164">
        <v>2013</v>
      </c>
      <c r="AR177" s="164">
        <v>2011</v>
      </c>
      <c r="AS177" s="164">
        <v>2016</v>
      </c>
      <c r="AT177" s="164">
        <v>2017</v>
      </c>
      <c r="AU177" s="164">
        <v>2016</v>
      </c>
      <c r="AV177" s="164">
        <v>2015</v>
      </c>
      <c r="AW177" s="164">
        <v>2015</v>
      </c>
      <c r="AX177" s="164">
        <v>2016</v>
      </c>
      <c r="AY177" s="164">
        <v>2014</v>
      </c>
      <c r="AZ177" s="176">
        <v>2015</v>
      </c>
      <c r="BA177" s="176">
        <v>2015</v>
      </c>
      <c r="BB177" s="164">
        <v>2017</v>
      </c>
      <c r="BC177" s="164">
        <v>2017</v>
      </c>
      <c r="BD177" s="164">
        <v>2015</v>
      </c>
      <c r="BE177" s="164">
        <v>2014</v>
      </c>
      <c r="BF177" s="108"/>
    </row>
    <row r="178" spans="1:58" x14ac:dyDescent="0.25">
      <c r="A178" s="133" t="s">
        <v>328</v>
      </c>
      <c r="B178" s="111" t="s">
        <v>327</v>
      </c>
      <c r="C178" s="162">
        <v>2015</v>
      </c>
      <c r="D178" s="162">
        <v>2015</v>
      </c>
      <c r="E178" s="162">
        <v>2015</v>
      </c>
      <c r="F178" s="162">
        <v>2015</v>
      </c>
      <c r="G178" s="162">
        <v>2015</v>
      </c>
      <c r="H178" s="162">
        <v>2015</v>
      </c>
      <c r="I178" s="162">
        <v>2015</v>
      </c>
      <c r="J178" s="162">
        <v>2016</v>
      </c>
      <c r="K178" s="162">
        <v>2016</v>
      </c>
      <c r="L178" s="162">
        <v>2016</v>
      </c>
      <c r="M178" s="164">
        <v>2018</v>
      </c>
      <c r="N178" s="164">
        <v>2018</v>
      </c>
      <c r="O178" s="164">
        <v>2017</v>
      </c>
      <c r="P178" s="164">
        <v>2017</v>
      </c>
      <c r="Q178" s="164">
        <v>2015</v>
      </c>
      <c r="R178" s="164" t="s">
        <v>966</v>
      </c>
      <c r="S178" s="164">
        <v>2018</v>
      </c>
      <c r="T178" s="164">
        <v>2015</v>
      </c>
      <c r="U178" s="164">
        <v>2016</v>
      </c>
      <c r="V178" s="164">
        <v>2016</v>
      </c>
      <c r="W178" s="164">
        <v>2015</v>
      </c>
      <c r="X178" s="164">
        <v>2012</v>
      </c>
      <c r="Y178" s="164">
        <v>2010</v>
      </c>
      <c r="Z178" s="164">
        <v>2016</v>
      </c>
      <c r="AA178" s="164">
        <v>2016</v>
      </c>
      <c r="AB178" s="164">
        <v>2016</v>
      </c>
      <c r="AC178" s="164">
        <v>2015</v>
      </c>
      <c r="AD178" s="164">
        <v>2015</v>
      </c>
      <c r="AE178" s="164" t="s">
        <v>950</v>
      </c>
      <c r="AF178" s="164">
        <v>2015</v>
      </c>
      <c r="AG178" s="163">
        <v>2010</v>
      </c>
      <c r="AH178" s="164">
        <v>2016</v>
      </c>
      <c r="AI178" s="164">
        <v>2017</v>
      </c>
      <c r="AJ178" s="164">
        <v>2018</v>
      </c>
      <c r="AK178" s="166" t="s">
        <v>950</v>
      </c>
      <c r="AL178" s="166" t="s">
        <v>1137</v>
      </c>
      <c r="AM178" s="164">
        <v>2017</v>
      </c>
      <c r="AN178" s="164">
        <v>2014</v>
      </c>
      <c r="AO178" s="164">
        <v>2014</v>
      </c>
      <c r="AP178" s="164">
        <v>2014</v>
      </c>
      <c r="AQ178" s="164">
        <v>2014</v>
      </c>
      <c r="AR178" s="164">
        <v>2011</v>
      </c>
      <c r="AS178" s="164">
        <v>2016</v>
      </c>
      <c r="AT178" s="164">
        <v>2017</v>
      </c>
      <c r="AU178" s="164">
        <v>2016</v>
      </c>
      <c r="AV178" s="164">
        <v>2015</v>
      </c>
      <c r="AW178" s="164">
        <v>2015</v>
      </c>
      <c r="AX178" s="164">
        <v>2016</v>
      </c>
      <c r="AY178" s="164">
        <v>2014</v>
      </c>
      <c r="AZ178" s="176">
        <v>2015</v>
      </c>
      <c r="BA178" s="176">
        <v>2015</v>
      </c>
      <c r="BB178" s="164">
        <v>2017</v>
      </c>
      <c r="BC178" s="164">
        <v>2017</v>
      </c>
      <c r="BD178" s="164">
        <v>2015</v>
      </c>
      <c r="BE178" s="164">
        <v>2014</v>
      </c>
      <c r="BF178" s="108"/>
    </row>
    <row r="179" spans="1:58" x14ac:dyDescent="0.25">
      <c r="A179" s="133" t="s">
        <v>330</v>
      </c>
      <c r="B179" s="111" t="s">
        <v>329</v>
      </c>
      <c r="C179" s="162">
        <v>2015</v>
      </c>
      <c r="D179" s="162">
        <v>2015</v>
      </c>
      <c r="E179" s="162">
        <v>2015</v>
      </c>
      <c r="F179" s="162">
        <v>2015</v>
      </c>
      <c r="G179" s="162">
        <v>2015</v>
      </c>
      <c r="H179" s="162">
        <v>2015</v>
      </c>
      <c r="I179" s="162">
        <v>2015</v>
      </c>
      <c r="J179" s="162">
        <v>2016</v>
      </c>
      <c r="K179" s="162">
        <v>2016</v>
      </c>
      <c r="L179" s="162">
        <v>2016</v>
      </c>
      <c r="M179" s="164">
        <v>2018</v>
      </c>
      <c r="N179" s="164">
        <v>2018</v>
      </c>
      <c r="O179" s="164">
        <v>2017</v>
      </c>
      <c r="P179" s="164">
        <v>2017</v>
      </c>
      <c r="Q179" s="164">
        <v>2015</v>
      </c>
      <c r="R179" s="164" t="s">
        <v>950</v>
      </c>
      <c r="S179" s="164">
        <v>2018</v>
      </c>
      <c r="T179" s="164">
        <v>2015</v>
      </c>
      <c r="U179" s="164">
        <v>2016</v>
      </c>
      <c r="V179" s="164">
        <v>2016</v>
      </c>
      <c r="W179" s="164">
        <v>2015</v>
      </c>
      <c r="X179" s="164">
        <v>2013</v>
      </c>
      <c r="Y179" s="164">
        <v>2011</v>
      </c>
      <c r="Z179" s="164">
        <v>2016</v>
      </c>
      <c r="AA179" s="164">
        <v>2016</v>
      </c>
      <c r="AB179" s="164" t="s">
        <v>950</v>
      </c>
      <c r="AC179" s="164">
        <v>2015</v>
      </c>
      <c r="AD179" s="164">
        <v>2015</v>
      </c>
      <c r="AE179" s="164">
        <v>2012</v>
      </c>
      <c r="AF179" s="164">
        <v>2015</v>
      </c>
      <c r="AG179" s="163">
        <v>2016</v>
      </c>
      <c r="AH179" s="164">
        <v>2016</v>
      </c>
      <c r="AI179" s="164">
        <v>2017</v>
      </c>
      <c r="AJ179" s="164">
        <v>2018</v>
      </c>
      <c r="AK179" s="166" t="s">
        <v>1137</v>
      </c>
      <c r="AL179" s="166">
        <v>43321</v>
      </c>
      <c r="AM179" s="164">
        <v>2017</v>
      </c>
      <c r="AN179" s="164">
        <v>2014</v>
      </c>
      <c r="AO179" s="164">
        <v>2014</v>
      </c>
      <c r="AP179" s="164">
        <v>2014</v>
      </c>
      <c r="AQ179" s="164">
        <v>2014</v>
      </c>
      <c r="AR179" s="164">
        <v>2015</v>
      </c>
      <c r="AS179" s="164">
        <v>2016</v>
      </c>
      <c r="AT179" s="164">
        <v>2017</v>
      </c>
      <c r="AU179" s="164">
        <v>2016</v>
      </c>
      <c r="AV179" s="164">
        <v>2015</v>
      </c>
      <c r="AW179" s="164">
        <v>2015</v>
      </c>
      <c r="AX179" s="164">
        <v>2016</v>
      </c>
      <c r="AY179" s="164">
        <v>2014</v>
      </c>
      <c r="AZ179" s="176">
        <v>2015</v>
      </c>
      <c r="BA179" s="176">
        <v>2015</v>
      </c>
      <c r="BB179" s="164">
        <v>2017</v>
      </c>
      <c r="BC179" s="164">
        <v>2017</v>
      </c>
      <c r="BD179" s="164">
        <v>2015</v>
      </c>
      <c r="BE179" s="164">
        <v>2014</v>
      </c>
      <c r="BF179" s="108"/>
    </row>
    <row r="180" spans="1:58" x14ac:dyDescent="0.25">
      <c r="A180" s="133" t="s">
        <v>332</v>
      </c>
      <c r="B180" s="111" t="s">
        <v>331</v>
      </c>
      <c r="C180" s="162">
        <v>2015</v>
      </c>
      <c r="D180" s="162">
        <v>2015</v>
      </c>
      <c r="E180" s="162">
        <v>2015</v>
      </c>
      <c r="F180" s="162">
        <v>2015</v>
      </c>
      <c r="G180" s="162">
        <v>2015</v>
      </c>
      <c r="H180" s="162">
        <v>2015</v>
      </c>
      <c r="I180" s="162">
        <v>2015</v>
      </c>
      <c r="J180" s="162">
        <v>2016</v>
      </c>
      <c r="K180" s="162">
        <v>2016</v>
      </c>
      <c r="L180" s="162">
        <v>2016</v>
      </c>
      <c r="M180" s="164">
        <v>2018</v>
      </c>
      <c r="N180" s="164">
        <v>2018</v>
      </c>
      <c r="O180" s="164">
        <v>2017</v>
      </c>
      <c r="P180" s="164">
        <v>2017</v>
      </c>
      <c r="Q180" s="164">
        <v>2015</v>
      </c>
      <c r="R180" s="164" t="s">
        <v>950</v>
      </c>
      <c r="S180" s="164">
        <v>2018</v>
      </c>
      <c r="T180" s="164">
        <v>2015</v>
      </c>
      <c r="U180" s="164">
        <v>2016</v>
      </c>
      <c r="V180" s="164">
        <v>2016</v>
      </c>
      <c r="W180" s="164">
        <v>2015</v>
      </c>
      <c r="X180" s="164" t="s">
        <v>950</v>
      </c>
      <c r="Y180" s="164">
        <v>2010</v>
      </c>
      <c r="Z180" s="164">
        <v>2016</v>
      </c>
      <c r="AA180" s="164">
        <v>2016</v>
      </c>
      <c r="AB180" s="164" t="s">
        <v>950</v>
      </c>
      <c r="AC180" s="164">
        <v>2015</v>
      </c>
      <c r="AD180" s="164">
        <v>2015</v>
      </c>
      <c r="AE180" s="164" t="s">
        <v>950</v>
      </c>
      <c r="AF180" s="164" t="s">
        <v>950</v>
      </c>
      <c r="AG180" s="163" t="s">
        <v>950</v>
      </c>
      <c r="AH180" s="164">
        <v>2016</v>
      </c>
      <c r="AI180" s="164">
        <v>2017</v>
      </c>
      <c r="AJ180" s="164">
        <v>2018</v>
      </c>
      <c r="AK180" s="166" t="s">
        <v>950</v>
      </c>
      <c r="AL180" s="166" t="s">
        <v>1137</v>
      </c>
      <c r="AM180" s="164">
        <v>2017</v>
      </c>
      <c r="AN180" s="164">
        <v>2014</v>
      </c>
      <c r="AO180" s="164">
        <v>2014</v>
      </c>
      <c r="AP180" s="164" t="s">
        <v>950</v>
      </c>
      <c r="AQ180" s="164" t="s">
        <v>950</v>
      </c>
      <c r="AR180" s="164" t="s">
        <v>950</v>
      </c>
      <c r="AS180" s="164">
        <v>2016</v>
      </c>
      <c r="AT180" s="164">
        <v>2017</v>
      </c>
      <c r="AU180" s="164">
        <v>2016</v>
      </c>
      <c r="AV180" s="164">
        <v>2015</v>
      </c>
      <c r="AW180" s="164">
        <v>2015</v>
      </c>
      <c r="AX180" s="164">
        <v>2016</v>
      </c>
      <c r="AY180" s="164">
        <v>2014</v>
      </c>
      <c r="AZ180" s="176">
        <v>2006</v>
      </c>
      <c r="BA180" s="176">
        <v>2006</v>
      </c>
      <c r="BB180" s="164">
        <v>2017</v>
      </c>
      <c r="BC180" s="164">
        <v>2017</v>
      </c>
      <c r="BD180" s="164">
        <v>2015</v>
      </c>
      <c r="BE180" s="164">
        <v>2014</v>
      </c>
      <c r="BF180" s="108"/>
    </row>
    <row r="181" spans="1:58" x14ac:dyDescent="0.25">
      <c r="A181" s="133" t="s">
        <v>334</v>
      </c>
      <c r="B181" s="111" t="s">
        <v>333</v>
      </c>
      <c r="C181" s="162">
        <v>2015</v>
      </c>
      <c r="D181" s="162">
        <v>2015</v>
      </c>
      <c r="E181" s="162">
        <v>2015</v>
      </c>
      <c r="F181" s="162">
        <v>2015</v>
      </c>
      <c r="G181" s="162">
        <v>2015</v>
      </c>
      <c r="H181" s="162">
        <v>2015</v>
      </c>
      <c r="I181" s="162">
        <v>2015</v>
      </c>
      <c r="J181" s="162">
        <v>2016</v>
      </c>
      <c r="K181" s="162">
        <v>2016</v>
      </c>
      <c r="L181" s="162">
        <v>2016</v>
      </c>
      <c r="M181" s="164">
        <v>2018</v>
      </c>
      <c r="N181" s="164">
        <v>2018</v>
      </c>
      <c r="O181" s="164">
        <v>2017</v>
      </c>
      <c r="P181" s="164">
        <v>2017</v>
      </c>
      <c r="Q181" s="164" t="s">
        <v>950</v>
      </c>
      <c r="R181" s="164" t="s">
        <v>950</v>
      </c>
      <c r="S181" s="164">
        <v>2018</v>
      </c>
      <c r="T181" s="164">
        <v>2015</v>
      </c>
      <c r="U181" s="164">
        <v>2016</v>
      </c>
      <c r="V181" s="164">
        <v>2016</v>
      </c>
      <c r="W181" s="164">
        <v>2015</v>
      </c>
      <c r="X181" s="164">
        <v>2007</v>
      </c>
      <c r="Y181" s="164">
        <v>2010</v>
      </c>
      <c r="Z181" s="164">
        <v>2016</v>
      </c>
      <c r="AA181" s="164">
        <v>2016</v>
      </c>
      <c r="AB181" s="164" t="s">
        <v>950</v>
      </c>
      <c r="AC181" s="164">
        <v>2015</v>
      </c>
      <c r="AD181" s="164">
        <v>2015</v>
      </c>
      <c r="AE181" s="164" t="s">
        <v>950</v>
      </c>
      <c r="AF181" s="164" t="s">
        <v>950</v>
      </c>
      <c r="AG181" s="163" t="s">
        <v>950</v>
      </c>
      <c r="AH181" s="164">
        <v>2016</v>
      </c>
      <c r="AI181" s="164">
        <v>2017</v>
      </c>
      <c r="AJ181" s="164">
        <v>2018</v>
      </c>
      <c r="AK181" s="166" t="s">
        <v>950</v>
      </c>
      <c r="AL181" s="166" t="s">
        <v>950</v>
      </c>
      <c r="AM181" s="164"/>
      <c r="AN181" s="164">
        <v>2014</v>
      </c>
      <c r="AO181" s="164">
        <v>2014</v>
      </c>
      <c r="AP181" s="164" t="s">
        <v>950</v>
      </c>
      <c r="AQ181" s="164" t="s">
        <v>950</v>
      </c>
      <c r="AR181" s="164" t="s">
        <v>950</v>
      </c>
      <c r="AS181" s="164">
        <v>2016</v>
      </c>
      <c r="AT181" s="164" t="s">
        <v>950</v>
      </c>
      <c r="AU181" s="164">
        <v>2016</v>
      </c>
      <c r="AV181" s="164" t="s">
        <v>950</v>
      </c>
      <c r="AW181" s="164">
        <v>2015</v>
      </c>
      <c r="AX181" s="164">
        <v>2016</v>
      </c>
      <c r="AY181" s="164">
        <v>2014</v>
      </c>
      <c r="AZ181" s="176">
        <v>2013</v>
      </c>
      <c r="BA181" s="176">
        <v>2015</v>
      </c>
      <c r="BB181" s="164">
        <v>2017</v>
      </c>
      <c r="BC181" s="164">
        <v>2017</v>
      </c>
      <c r="BD181" s="164">
        <v>2015</v>
      </c>
      <c r="BE181" s="164">
        <v>2014</v>
      </c>
      <c r="BF181" s="108"/>
    </row>
    <row r="182" spans="1:58" x14ac:dyDescent="0.25">
      <c r="A182" s="133" t="s">
        <v>336</v>
      </c>
      <c r="B182" s="111" t="s">
        <v>335</v>
      </c>
      <c r="C182" s="162">
        <v>2015</v>
      </c>
      <c r="D182" s="162">
        <v>2015</v>
      </c>
      <c r="E182" s="162">
        <v>2015</v>
      </c>
      <c r="F182" s="162">
        <v>2015</v>
      </c>
      <c r="G182" s="162">
        <v>2015</v>
      </c>
      <c r="H182" s="162">
        <v>2015</v>
      </c>
      <c r="I182" s="162">
        <v>2015</v>
      </c>
      <c r="J182" s="162">
        <v>2016</v>
      </c>
      <c r="K182" s="162">
        <v>2016</v>
      </c>
      <c r="L182" s="162">
        <v>2016</v>
      </c>
      <c r="M182" s="164">
        <v>2018</v>
      </c>
      <c r="N182" s="164">
        <v>2018</v>
      </c>
      <c r="O182" s="164">
        <v>2017</v>
      </c>
      <c r="P182" s="164">
        <v>2017</v>
      </c>
      <c r="Q182" s="164">
        <v>2015</v>
      </c>
      <c r="R182" s="164" t="s">
        <v>959</v>
      </c>
      <c r="S182" s="164">
        <v>2018</v>
      </c>
      <c r="T182" s="164">
        <v>2015</v>
      </c>
      <c r="U182" s="164">
        <v>2016</v>
      </c>
      <c r="V182" s="164">
        <v>2016</v>
      </c>
      <c r="W182" s="164">
        <v>2015</v>
      </c>
      <c r="X182" s="164">
        <v>2016</v>
      </c>
      <c r="Y182" s="164">
        <v>2010</v>
      </c>
      <c r="Z182" s="164">
        <v>2016</v>
      </c>
      <c r="AA182" s="164">
        <v>2016</v>
      </c>
      <c r="AB182" s="164">
        <v>2016</v>
      </c>
      <c r="AC182" s="164">
        <v>2015</v>
      </c>
      <c r="AD182" s="164">
        <v>2015</v>
      </c>
      <c r="AE182" s="164">
        <v>2012</v>
      </c>
      <c r="AF182" s="164">
        <v>2015</v>
      </c>
      <c r="AG182" s="163">
        <v>2012</v>
      </c>
      <c r="AH182" s="164">
        <v>2016</v>
      </c>
      <c r="AI182" s="164">
        <v>2017</v>
      </c>
      <c r="AJ182" s="164">
        <v>2018</v>
      </c>
      <c r="AK182" s="166" t="s">
        <v>1137</v>
      </c>
      <c r="AL182" s="166" t="s">
        <v>1137</v>
      </c>
      <c r="AM182" s="164">
        <v>2017</v>
      </c>
      <c r="AN182" s="164">
        <v>2014</v>
      </c>
      <c r="AO182" s="164">
        <v>2014</v>
      </c>
      <c r="AP182" s="164">
        <v>2013</v>
      </c>
      <c r="AQ182" s="164">
        <v>2014</v>
      </c>
      <c r="AR182" s="164" t="s">
        <v>950</v>
      </c>
      <c r="AS182" s="164">
        <v>2016</v>
      </c>
      <c r="AT182" s="164">
        <v>2017</v>
      </c>
      <c r="AU182" s="164">
        <v>2016</v>
      </c>
      <c r="AV182" s="164">
        <v>2015</v>
      </c>
      <c r="AW182" s="164">
        <v>2015</v>
      </c>
      <c r="AX182" s="164">
        <v>2016</v>
      </c>
      <c r="AY182" s="164">
        <v>2014</v>
      </c>
      <c r="AZ182" s="176">
        <v>2015</v>
      </c>
      <c r="BA182" s="176">
        <v>2015</v>
      </c>
      <c r="BB182" s="164">
        <v>2017</v>
      </c>
      <c r="BC182" s="164">
        <v>2017</v>
      </c>
      <c r="BD182" s="164">
        <v>2015</v>
      </c>
      <c r="BE182" s="164">
        <v>2014</v>
      </c>
      <c r="BF182" s="108"/>
    </row>
    <row r="183" spans="1:58" x14ac:dyDescent="0.25">
      <c r="A183" s="133" t="s">
        <v>338</v>
      </c>
      <c r="B183" s="111" t="s">
        <v>337</v>
      </c>
      <c r="C183" s="162">
        <v>2015</v>
      </c>
      <c r="D183" s="162">
        <v>2015</v>
      </c>
      <c r="E183" s="162">
        <v>2015</v>
      </c>
      <c r="F183" s="162">
        <v>2015</v>
      </c>
      <c r="G183" s="162">
        <v>2015</v>
      </c>
      <c r="H183" s="162">
        <v>2015</v>
      </c>
      <c r="I183" s="162">
        <v>2015</v>
      </c>
      <c r="J183" s="162">
        <v>2016</v>
      </c>
      <c r="K183" s="162">
        <v>2016</v>
      </c>
      <c r="L183" s="162">
        <v>2016</v>
      </c>
      <c r="M183" s="164">
        <v>2018</v>
      </c>
      <c r="N183" s="164">
        <v>2018</v>
      </c>
      <c r="O183" s="164">
        <v>2017</v>
      </c>
      <c r="P183" s="164">
        <v>2017</v>
      </c>
      <c r="Q183" s="164">
        <v>2015</v>
      </c>
      <c r="R183" s="164" t="s">
        <v>960</v>
      </c>
      <c r="S183" s="164">
        <v>2018</v>
      </c>
      <c r="T183" s="164">
        <v>2015</v>
      </c>
      <c r="U183" s="164">
        <v>2016</v>
      </c>
      <c r="V183" s="164">
        <v>2016</v>
      </c>
      <c r="W183" s="164">
        <v>2015</v>
      </c>
      <c r="X183" s="164" t="s">
        <v>950</v>
      </c>
      <c r="Y183" s="164">
        <v>2013</v>
      </c>
      <c r="Z183" s="164">
        <v>2016</v>
      </c>
      <c r="AA183" s="164">
        <v>2016</v>
      </c>
      <c r="AB183" s="164">
        <v>2016</v>
      </c>
      <c r="AC183" s="164">
        <v>2015</v>
      </c>
      <c r="AD183" s="164">
        <v>2015</v>
      </c>
      <c r="AE183" s="164" t="s">
        <v>950</v>
      </c>
      <c r="AF183" s="164">
        <v>2015</v>
      </c>
      <c r="AG183" s="163">
        <v>2016</v>
      </c>
      <c r="AH183" s="164">
        <v>2016</v>
      </c>
      <c r="AI183" s="164">
        <v>2017</v>
      </c>
      <c r="AJ183" s="164">
        <v>2018</v>
      </c>
      <c r="AK183" s="166" t="s">
        <v>1137</v>
      </c>
      <c r="AL183" s="166" t="s">
        <v>1137</v>
      </c>
      <c r="AM183" s="164">
        <v>2017</v>
      </c>
      <c r="AN183" s="164">
        <v>2014</v>
      </c>
      <c r="AO183" s="164">
        <v>2014</v>
      </c>
      <c r="AP183" s="164">
        <v>2013</v>
      </c>
      <c r="AQ183" s="164">
        <v>2014</v>
      </c>
      <c r="AR183" s="164" t="s">
        <v>950</v>
      </c>
      <c r="AS183" s="164">
        <v>2016</v>
      </c>
      <c r="AT183" s="164">
        <v>2017</v>
      </c>
      <c r="AU183" s="164">
        <v>2016</v>
      </c>
      <c r="AV183" s="164">
        <v>2015</v>
      </c>
      <c r="AW183" s="164">
        <v>2015</v>
      </c>
      <c r="AX183" s="164">
        <v>2016</v>
      </c>
      <c r="AY183" s="164">
        <v>2014</v>
      </c>
      <c r="AZ183" s="176">
        <v>2015</v>
      </c>
      <c r="BA183" s="176">
        <v>2015</v>
      </c>
      <c r="BB183" s="164">
        <v>2017</v>
      </c>
      <c r="BC183" s="164">
        <v>2017</v>
      </c>
      <c r="BD183" s="164">
        <v>2015</v>
      </c>
      <c r="BE183" s="164">
        <v>2014</v>
      </c>
      <c r="BF183" s="108"/>
    </row>
    <row r="184" spans="1:58" x14ac:dyDescent="0.25">
      <c r="A184" s="133" t="s">
        <v>340</v>
      </c>
      <c r="B184" s="111" t="s">
        <v>339</v>
      </c>
      <c r="C184" s="162">
        <v>2015</v>
      </c>
      <c r="D184" s="162">
        <v>2015</v>
      </c>
      <c r="E184" s="162">
        <v>2015</v>
      </c>
      <c r="F184" s="162">
        <v>2015</v>
      </c>
      <c r="G184" s="162">
        <v>2015</v>
      </c>
      <c r="H184" s="162">
        <v>2015</v>
      </c>
      <c r="I184" s="162">
        <v>2015</v>
      </c>
      <c r="J184" s="162">
        <v>2016</v>
      </c>
      <c r="K184" s="162">
        <v>2016</v>
      </c>
      <c r="L184" s="162">
        <v>2016</v>
      </c>
      <c r="M184" s="164">
        <v>2018</v>
      </c>
      <c r="N184" s="164">
        <v>2018</v>
      </c>
      <c r="O184" s="164">
        <v>2017</v>
      </c>
      <c r="P184" s="164">
        <v>2017</v>
      </c>
      <c r="Q184" s="164">
        <v>2015</v>
      </c>
      <c r="R184" s="164" t="s">
        <v>950</v>
      </c>
      <c r="S184" s="164">
        <v>2018</v>
      </c>
      <c r="T184" s="164">
        <v>2015</v>
      </c>
      <c r="U184" s="164">
        <v>2016</v>
      </c>
      <c r="V184" s="164" t="s">
        <v>950</v>
      </c>
      <c r="W184" s="164">
        <v>2015</v>
      </c>
      <c r="X184" s="164" t="s">
        <v>950</v>
      </c>
      <c r="Y184" s="164">
        <v>2010</v>
      </c>
      <c r="Z184" s="164">
        <v>2016</v>
      </c>
      <c r="AA184" s="164">
        <v>2016</v>
      </c>
      <c r="AB184" s="164" t="s">
        <v>950</v>
      </c>
      <c r="AC184" s="164">
        <v>2015</v>
      </c>
      <c r="AD184" s="164">
        <v>2015</v>
      </c>
      <c r="AE184" s="164" t="s">
        <v>950</v>
      </c>
      <c r="AF184" s="164">
        <v>2015</v>
      </c>
      <c r="AG184" s="163" t="s">
        <v>950</v>
      </c>
      <c r="AH184" s="164">
        <v>2016</v>
      </c>
      <c r="AI184" s="164">
        <v>2017</v>
      </c>
      <c r="AJ184" s="164">
        <v>2018</v>
      </c>
      <c r="AK184" s="166" t="s">
        <v>950</v>
      </c>
      <c r="AL184" s="166" t="s">
        <v>1137</v>
      </c>
      <c r="AM184" s="164">
        <v>2017</v>
      </c>
      <c r="AN184" s="164">
        <v>2014</v>
      </c>
      <c r="AO184" s="164">
        <v>2014</v>
      </c>
      <c r="AP184" s="164" t="s">
        <v>950</v>
      </c>
      <c r="AQ184" s="164" t="s">
        <v>950</v>
      </c>
      <c r="AR184" s="164">
        <v>2015</v>
      </c>
      <c r="AS184" s="164">
        <v>2016</v>
      </c>
      <c r="AT184" s="164">
        <v>2017</v>
      </c>
      <c r="AU184" s="164">
        <v>2016</v>
      </c>
      <c r="AV184" s="164">
        <v>2015</v>
      </c>
      <c r="AW184" s="164">
        <v>2015</v>
      </c>
      <c r="AX184" s="164">
        <v>2016</v>
      </c>
      <c r="AY184" s="164">
        <v>2014</v>
      </c>
      <c r="AZ184" s="176">
        <v>2015</v>
      </c>
      <c r="BA184" s="176">
        <v>2015</v>
      </c>
      <c r="BB184" s="164">
        <v>2017</v>
      </c>
      <c r="BC184" s="164">
        <v>2017</v>
      </c>
      <c r="BD184" s="164">
        <v>2015</v>
      </c>
      <c r="BE184" s="164">
        <v>2014</v>
      </c>
      <c r="BF184" s="108"/>
    </row>
    <row r="185" spans="1:58" x14ac:dyDescent="0.25">
      <c r="A185" s="133" t="s">
        <v>851</v>
      </c>
      <c r="B185" s="111" t="s">
        <v>341</v>
      </c>
      <c r="C185" s="162">
        <v>2015</v>
      </c>
      <c r="D185" s="162">
        <v>2015</v>
      </c>
      <c r="E185" s="162">
        <v>2015</v>
      </c>
      <c r="F185" s="162">
        <v>2015</v>
      </c>
      <c r="G185" s="162">
        <v>2015</v>
      </c>
      <c r="H185" s="162">
        <v>2015</v>
      </c>
      <c r="I185" s="162">
        <v>2015</v>
      </c>
      <c r="J185" s="162">
        <v>2016</v>
      </c>
      <c r="K185" s="162">
        <v>2016</v>
      </c>
      <c r="L185" s="162">
        <v>2016</v>
      </c>
      <c r="M185" s="164">
        <v>2018</v>
      </c>
      <c r="N185" s="164">
        <v>2018</v>
      </c>
      <c r="O185" s="164">
        <v>2017</v>
      </c>
      <c r="P185" s="164">
        <v>2017</v>
      </c>
      <c r="Q185" s="164">
        <v>2015</v>
      </c>
      <c r="R185" s="164" t="s">
        <v>950</v>
      </c>
      <c r="S185" s="164">
        <v>2018</v>
      </c>
      <c r="T185" s="164">
        <v>2015</v>
      </c>
      <c r="U185" s="164">
        <v>2016</v>
      </c>
      <c r="V185" s="164" t="s">
        <v>950</v>
      </c>
      <c r="W185" s="164">
        <v>2015</v>
      </c>
      <c r="X185" s="164" t="s">
        <v>950</v>
      </c>
      <c r="Y185" s="164">
        <v>2016</v>
      </c>
      <c r="Z185" s="164">
        <v>2016</v>
      </c>
      <c r="AA185" s="164">
        <v>2016</v>
      </c>
      <c r="AB185" s="164">
        <v>2013</v>
      </c>
      <c r="AC185" s="164">
        <v>2015</v>
      </c>
      <c r="AD185" s="164">
        <v>2015</v>
      </c>
      <c r="AE185" s="164" t="s">
        <v>950</v>
      </c>
      <c r="AF185" s="164">
        <v>2015</v>
      </c>
      <c r="AG185" s="163">
        <v>2012</v>
      </c>
      <c r="AH185" s="164">
        <v>2016</v>
      </c>
      <c r="AI185" s="164">
        <v>2017</v>
      </c>
      <c r="AJ185" s="164">
        <v>2018</v>
      </c>
      <c r="AK185" s="166" t="s">
        <v>950</v>
      </c>
      <c r="AL185" s="166" t="s">
        <v>1137</v>
      </c>
      <c r="AM185" s="164">
        <v>2017</v>
      </c>
      <c r="AN185" s="164">
        <v>2014</v>
      </c>
      <c r="AO185" s="164">
        <v>2014</v>
      </c>
      <c r="AP185" s="164">
        <v>2014</v>
      </c>
      <c r="AQ185" s="164">
        <v>2014</v>
      </c>
      <c r="AR185" s="164">
        <v>2015</v>
      </c>
      <c r="AS185" s="164">
        <v>2016</v>
      </c>
      <c r="AT185" s="164">
        <v>2017</v>
      </c>
      <c r="AU185" s="164">
        <v>2016</v>
      </c>
      <c r="AV185" s="164" t="s">
        <v>950</v>
      </c>
      <c r="AW185" s="164">
        <v>2015</v>
      </c>
      <c r="AX185" s="164">
        <v>2016</v>
      </c>
      <c r="AY185" s="164">
        <v>2014</v>
      </c>
      <c r="AZ185" s="176">
        <v>2015</v>
      </c>
      <c r="BA185" s="176">
        <v>2015</v>
      </c>
      <c r="BB185" s="164">
        <v>2017</v>
      </c>
      <c r="BC185" s="164">
        <v>2017</v>
      </c>
      <c r="BD185" s="164">
        <v>2015</v>
      </c>
      <c r="BE185" s="164">
        <v>2014</v>
      </c>
      <c r="BF185" s="108"/>
    </row>
    <row r="186" spans="1:58" x14ac:dyDescent="0.25">
      <c r="A186" s="133" t="s">
        <v>343</v>
      </c>
      <c r="B186" s="111" t="s">
        <v>342</v>
      </c>
      <c r="C186" s="162">
        <v>2015</v>
      </c>
      <c r="D186" s="162">
        <v>2015</v>
      </c>
      <c r="E186" s="162">
        <v>2015</v>
      </c>
      <c r="F186" s="162">
        <v>2015</v>
      </c>
      <c r="G186" s="162">
        <v>2015</v>
      </c>
      <c r="H186" s="162">
        <v>2015</v>
      </c>
      <c r="I186" s="162">
        <v>2015</v>
      </c>
      <c r="J186" s="162">
        <v>2016</v>
      </c>
      <c r="K186" s="162">
        <v>2016</v>
      </c>
      <c r="L186" s="162">
        <v>2016</v>
      </c>
      <c r="M186" s="164">
        <v>2018</v>
      </c>
      <c r="N186" s="164">
        <v>2018</v>
      </c>
      <c r="O186" s="164">
        <v>2017</v>
      </c>
      <c r="P186" s="164">
        <v>2017</v>
      </c>
      <c r="Q186" s="164">
        <v>2015</v>
      </c>
      <c r="R186" s="164" t="s">
        <v>950</v>
      </c>
      <c r="S186" s="164">
        <v>2018</v>
      </c>
      <c r="T186" s="164">
        <v>2015</v>
      </c>
      <c r="U186" s="164">
        <v>2016</v>
      </c>
      <c r="V186" s="164" t="s">
        <v>950</v>
      </c>
      <c r="W186" s="164">
        <v>2015</v>
      </c>
      <c r="X186" s="164">
        <v>2012</v>
      </c>
      <c r="Y186" s="164">
        <v>2011</v>
      </c>
      <c r="Z186" s="164">
        <v>2016</v>
      </c>
      <c r="AA186" s="164">
        <v>2016</v>
      </c>
      <c r="AB186" s="164" t="s">
        <v>950</v>
      </c>
      <c r="AC186" s="164">
        <v>2015</v>
      </c>
      <c r="AD186" s="164">
        <v>2015</v>
      </c>
      <c r="AE186" s="164" t="s">
        <v>950</v>
      </c>
      <c r="AF186" s="164">
        <v>2015</v>
      </c>
      <c r="AG186" s="163">
        <v>2016</v>
      </c>
      <c r="AH186" s="164">
        <v>2016</v>
      </c>
      <c r="AI186" s="164">
        <v>2017</v>
      </c>
      <c r="AJ186" s="164">
        <v>2018</v>
      </c>
      <c r="AK186" s="166" t="s">
        <v>950</v>
      </c>
      <c r="AL186" s="166" t="s">
        <v>1137</v>
      </c>
      <c r="AM186" s="164">
        <v>2017</v>
      </c>
      <c r="AN186" s="164">
        <v>2014</v>
      </c>
      <c r="AO186" s="164">
        <v>2014</v>
      </c>
      <c r="AP186" s="164">
        <v>2014</v>
      </c>
      <c r="AQ186" s="164">
        <v>2014</v>
      </c>
      <c r="AR186" s="164">
        <v>2011</v>
      </c>
      <c r="AS186" s="164">
        <v>2016</v>
      </c>
      <c r="AT186" s="164">
        <v>2017</v>
      </c>
      <c r="AU186" s="164">
        <v>2016</v>
      </c>
      <c r="AV186" s="164" t="s">
        <v>950</v>
      </c>
      <c r="AW186" s="164">
        <v>2015</v>
      </c>
      <c r="AX186" s="164">
        <v>2016</v>
      </c>
      <c r="AY186" s="164">
        <v>2013</v>
      </c>
      <c r="AZ186" s="176">
        <v>2015</v>
      </c>
      <c r="BA186" s="176">
        <v>2015</v>
      </c>
      <c r="BB186" s="164">
        <v>2017</v>
      </c>
      <c r="BC186" s="164">
        <v>2017</v>
      </c>
      <c r="BD186" s="164">
        <v>2015</v>
      </c>
      <c r="BE186" s="164">
        <v>2014</v>
      </c>
      <c r="BF186" s="108"/>
    </row>
    <row r="187" spans="1:58" x14ac:dyDescent="0.25">
      <c r="A187" s="133" t="s">
        <v>345</v>
      </c>
      <c r="B187" s="111" t="s">
        <v>344</v>
      </c>
      <c r="C187" s="162">
        <v>2015</v>
      </c>
      <c r="D187" s="162">
        <v>2015</v>
      </c>
      <c r="E187" s="162">
        <v>2015</v>
      </c>
      <c r="F187" s="162">
        <v>2015</v>
      </c>
      <c r="G187" s="162">
        <v>2015</v>
      </c>
      <c r="H187" s="162">
        <v>2015</v>
      </c>
      <c r="I187" s="162">
        <v>2015</v>
      </c>
      <c r="J187" s="162">
        <v>2016</v>
      </c>
      <c r="K187" s="162">
        <v>2016</v>
      </c>
      <c r="L187" s="162">
        <v>2016</v>
      </c>
      <c r="M187" s="164">
        <v>2018</v>
      </c>
      <c r="N187" s="164">
        <v>2018</v>
      </c>
      <c r="O187" s="164">
        <v>2017</v>
      </c>
      <c r="P187" s="164">
        <v>2017</v>
      </c>
      <c r="Q187" s="164">
        <v>2015</v>
      </c>
      <c r="R187" s="164" t="s">
        <v>950</v>
      </c>
      <c r="S187" s="164">
        <v>2018</v>
      </c>
      <c r="T187" s="164">
        <v>2015</v>
      </c>
      <c r="U187" s="164">
        <v>2016</v>
      </c>
      <c r="V187" s="164">
        <v>2016</v>
      </c>
      <c r="W187" s="164">
        <v>2015</v>
      </c>
      <c r="X187" s="164">
        <v>2011</v>
      </c>
      <c r="Y187" s="164">
        <v>2010</v>
      </c>
      <c r="Z187" s="164">
        <v>2016</v>
      </c>
      <c r="AA187" s="164">
        <v>2016</v>
      </c>
      <c r="AB187" s="164">
        <v>2016</v>
      </c>
      <c r="AC187" s="164">
        <v>2015</v>
      </c>
      <c r="AD187" s="164">
        <v>2015</v>
      </c>
      <c r="AE187" s="164" t="s">
        <v>950</v>
      </c>
      <c r="AF187" s="164">
        <v>2015</v>
      </c>
      <c r="AG187" s="163">
        <v>2016</v>
      </c>
      <c r="AH187" s="164">
        <v>2016</v>
      </c>
      <c r="AI187" s="164">
        <v>2017</v>
      </c>
      <c r="AJ187" s="164">
        <v>2018</v>
      </c>
      <c r="AK187" s="166" t="s">
        <v>950</v>
      </c>
      <c r="AL187" s="166" t="s">
        <v>1137</v>
      </c>
      <c r="AM187" s="164">
        <v>2017</v>
      </c>
      <c r="AN187" s="164">
        <v>2014</v>
      </c>
      <c r="AO187" s="164">
        <v>2014</v>
      </c>
      <c r="AP187" s="164">
        <v>2014</v>
      </c>
      <c r="AQ187" s="164">
        <v>2014</v>
      </c>
      <c r="AR187" s="164">
        <v>2011</v>
      </c>
      <c r="AS187" s="164">
        <v>2016</v>
      </c>
      <c r="AT187" s="164">
        <v>2017</v>
      </c>
      <c r="AU187" s="164">
        <v>2016</v>
      </c>
      <c r="AV187" s="164">
        <v>2015</v>
      </c>
      <c r="AW187" s="164">
        <v>2015</v>
      </c>
      <c r="AX187" s="164">
        <v>2016</v>
      </c>
      <c r="AY187" s="164">
        <v>2014</v>
      </c>
      <c r="AZ187" s="176">
        <v>2015</v>
      </c>
      <c r="BA187" s="176">
        <v>2015</v>
      </c>
      <c r="BB187" s="164">
        <v>2017</v>
      </c>
      <c r="BC187" s="164">
        <v>2017</v>
      </c>
      <c r="BD187" s="164">
        <v>2015</v>
      </c>
      <c r="BE187" s="164">
        <v>2014</v>
      </c>
      <c r="BF187" s="108"/>
    </row>
    <row r="188" spans="1:58" x14ac:dyDescent="0.25">
      <c r="A188" s="133" t="s">
        <v>347</v>
      </c>
      <c r="B188" s="111" t="s">
        <v>346</v>
      </c>
      <c r="C188" s="162">
        <v>2015</v>
      </c>
      <c r="D188" s="162">
        <v>2015</v>
      </c>
      <c r="E188" s="162">
        <v>2015</v>
      </c>
      <c r="F188" s="162">
        <v>2015</v>
      </c>
      <c r="G188" s="162">
        <v>2015</v>
      </c>
      <c r="H188" s="162">
        <v>2015</v>
      </c>
      <c r="I188" s="162">
        <v>2015</v>
      </c>
      <c r="J188" s="162">
        <v>2016</v>
      </c>
      <c r="K188" s="162">
        <v>2016</v>
      </c>
      <c r="L188" s="162">
        <v>2016</v>
      </c>
      <c r="M188" s="164">
        <v>2018</v>
      </c>
      <c r="N188" s="164">
        <v>2018</v>
      </c>
      <c r="O188" s="164">
        <v>2017</v>
      </c>
      <c r="P188" s="164">
        <v>2017</v>
      </c>
      <c r="Q188" s="164">
        <v>2015</v>
      </c>
      <c r="R188" s="164" t="s">
        <v>969</v>
      </c>
      <c r="S188" s="164">
        <v>2018</v>
      </c>
      <c r="T188" s="164">
        <v>2015</v>
      </c>
      <c r="U188" s="164">
        <v>2016</v>
      </c>
      <c r="V188" s="164">
        <v>2016</v>
      </c>
      <c r="W188" s="164">
        <v>2015</v>
      </c>
      <c r="X188" s="164">
        <v>2006</v>
      </c>
      <c r="Y188" s="164">
        <v>2013</v>
      </c>
      <c r="Z188" s="164">
        <v>2016</v>
      </c>
      <c r="AA188" s="164">
        <v>2016</v>
      </c>
      <c r="AB188" s="164">
        <v>2015</v>
      </c>
      <c r="AC188" s="164">
        <v>2015</v>
      </c>
      <c r="AD188" s="164">
        <v>2015</v>
      </c>
      <c r="AE188" s="164" t="s">
        <v>950</v>
      </c>
      <c r="AF188" s="164">
        <v>2015</v>
      </c>
      <c r="AG188" s="163" t="s">
        <v>950</v>
      </c>
      <c r="AH188" s="164">
        <v>2016</v>
      </c>
      <c r="AI188" s="164">
        <v>2017</v>
      </c>
      <c r="AJ188" s="164">
        <v>2018</v>
      </c>
      <c r="AK188" s="166" t="s">
        <v>950</v>
      </c>
      <c r="AL188" s="166" t="s">
        <v>1137</v>
      </c>
      <c r="AM188" s="164">
        <v>2017</v>
      </c>
      <c r="AN188" s="164">
        <v>2014</v>
      </c>
      <c r="AO188" s="164">
        <v>2014</v>
      </c>
      <c r="AP188" s="164" t="s">
        <v>950</v>
      </c>
      <c r="AQ188" s="164" t="s">
        <v>950</v>
      </c>
      <c r="AR188" s="164">
        <v>2007</v>
      </c>
      <c r="AS188" s="164">
        <v>2016</v>
      </c>
      <c r="AT188" s="164">
        <v>2017</v>
      </c>
      <c r="AU188" s="164">
        <v>2016</v>
      </c>
      <c r="AV188" s="164">
        <v>2015</v>
      </c>
      <c r="AW188" s="164">
        <v>2015</v>
      </c>
      <c r="AX188" s="164">
        <v>2016</v>
      </c>
      <c r="AY188" s="164">
        <v>2014</v>
      </c>
      <c r="AZ188" s="176">
        <v>2015</v>
      </c>
      <c r="BA188" s="176">
        <v>2012</v>
      </c>
      <c r="BB188" s="164">
        <v>2017</v>
      </c>
      <c r="BC188" s="164">
        <v>2017</v>
      </c>
      <c r="BD188" s="164">
        <v>2015</v>
      </c>
      <c r="BE188" s="164">
        <v>2014</v>
      </c>
      <c r="BF188" s="108"/>
    </row>
    <row r="189" spans="1:58" x14ac:dyDescent="0.25">
      <c r="A189" s="133" t="s">
        <v>349</v>
      </c>
      <c r="B189" s="111" t="s">
        <v>348</v>
      </c>
      <c r="C189" s="162">
        <v>2015</v>
      </c>
      <c r="D189" s="162">
        <v>2015</v>
      </c>
      <c r="E189" s="162">
        <v>2015</v>
      </c>
      <c r="F189" s="162">
        <v>2015</v>
      </c>
      <c r="G189" s="162">
        <v>2015</v>
      </c>
      <c r="H189" s="162">
        <v>2015</v>
      </c>
      <c r="I189" s="162">
        <v>2015</v>
      </c>
      <c r="J189" s="162">
        <v>2016</v>
      </c>
      <c r="K189" s="162">
        <v>2016</v>
      </c>
      <c r="L189" s="162">
        <v>2016</v>
      </c>
      <c r="M189" s="164">
        <v>2018</v>
      </c>
      <c r="N189" s="164">
        <v>2018</v>
      </c>
      <c r="O189" s="164">
        <v>2017</v>
      </c>
      <c r="P189" s="164">
        <v>2017</v>
      </c>
      <c r="Q189" s="164">
        <v>2015</v>
      </c>
      <c r="R189" s="164" t="s">
        <v>985</v>
      </c>
      <c r="S189" s="164">
        <v>2018</v>
      </c>
      <c r="T189" s="164">
        <v>2015</v>
      </c>
      <c r="U189" s="164">
        <v>2016</v>
      </c>
      <c r="V189" s="164" t="s">
        <v>950</v>
      </c>
      <c r="W189" s="164">
        <v>2015</v>
      </c>
      <c r="X189" s="164">
        <v>2013</v>
      </c>
      <c r="Y189" s="164">
        <v>2010</v>
      </c>
      <c r="Z189" s="164">
        <v>2016</v>
      </c>
      <c r="AA189" s="164">
        <v>2016</v>
      </c>
      <c r="AB189" s="164" t="s">
        <v>950</v>
      </c>
      <c r="AC189" s="164">
        <v>2015</v>
      </c>
      <c r="AD189" s="164">
        <v>2015</v>
      </c>
      <c r="AE189" s="164">
        <v>2012</v>
      </c>
      <c r="AF189" s="164" t="s">
        <v>950</v>
      </c>
      <c r="AG189" s="163">
        <v>2010</v>
      </c>
      <c r="AH189" s="164">
        <v>2016</v>
      </c>
      <c r="AI189" s="164">
        <v>2017</v>
      </c>
      <c r="AJ189" s="164">
        <v>2018</v>
      </c>
      <c r="AK189" s="166" t="s">
        <v>950</v>
      </c>
      <c r="AL189" s="166" t="s">
        <v>1137</v>
      </c>
      <c r="AM189" s="164">
        <v>2017</v>
      </c>
      <c r="AN189" s="164">
        <v>2014</v>
      </c>
      <c r="AO189" s="164">
        <v>2014</v>
      </c>
      <c r="AP189" s="164" t="s">
        <v>950</v>
      </c>
      <c r="AQ189" s="164" t="s">
        <v>950</v>
      </c>
      <c r="AR189" s="164">
        <v>2011</v>
      </c>
      <c r="AS189" s="164">
        <v>2016</v>
      </c>
      <c r="AT189" s="164">
        <v>2017</v>
      </c>
      <c r="AU189" s="164">
        <v>2016</v>
      </c>
      <c r="AV189" s="164">
        <v>2015</v>
      </c>
      <c r="AW189" s="164">
        <v>2015</v>
      </c>
      <c r="AX189" s="164">
        <v>2016</v>
      </c>
      <c r="AY189" s="164">
        <v>2014</v>
      </c>
      <c r="AZ189" s="176">
        <v>2015</v>
      </c>
      <c r="BA189" s="176">
        <v>2015</v>
      </c>
      <c r="BB189" s="164">
        <v>2017</v>
      </c>
      <c r="BC189" s="164">
        <v>2017</v>
      </c>
      <c r="BD189" s="164">
        <v>2015</v>
      </c>
      <c r="BE189" s="164">
        <v>2014</v>
      </c>
      <c r="BF189" s="108"/>
    </row>
    <row r="190" spans="1:58" x14ac:dyDescent="0.25">
      <c r="A190" s="133" t="s">
        <v>852</v>
      </c>
      <c r="B190" s="111" t="s">
        <v>350</v>
      </c>
      <c r="C190" s="162">
        <v>2015</v>
      </c>
      <c r="D190" s="162">
        <v>2015</v>
      </c>
      <c r="E190" s="162">
        <v>2015</v>
      </c>
      <c r="F190" s="162">
        <v>2015</v>
      </c>
      <c r="G190" s="162">
        <v>2015</v>
      </c>
      <c r="H190" s="162">
        <v>2015</v>
      </c>
      <c r="I190" s="162">
        <v>2015</v>
      </c>
      <c r="J190" s="162">
        <v>2016</v>
      </c>
      <c r="K190" s="162">
        <v>2016</v>
      </c>
      <c r="L190" s="162">
        <v>2016</v>
      </c>
      <c r="M190" s="164">
        <v>2018</v>
      </c>
      <c r="N190" s="164">
        <v>2018</v>
      </c>
      <c r="O190" s="164">
        <v>2017</v>
      </c>
      <c r="P190" s="164">
        <v>2017</v>
      </c>
      <c r="Q190" s="164">
        <v>2015</v>
      </c>
      <c r="R190" s="164" t="s">
        <v>950</v>
      </c>
      <c r="S190" s="164">
        <v>2018</v>
      </c>
      <c r="T190" s="164">
        <v>2015</v>
      </c>
      <c r="U190" s="164">
        <v>2016</v>
      </c>
      <c r="V190" s="164" t="s">
        <v>950</v>
      </c>
      <c r="W190" s="164">
        <v>2015</v>
      </c>
      <c r="X190" s="164">
        <v>2009</v>
      </c>
      <c r="Y190" s="164" t="s">
        <v>950</v>
      </c>
      <c r="Z190" s="164">
        <v>2016</v>
      </c>
      <c r="AA190" s="164">
        <v>2016</v>
      </c>
      <c r="AB190" s="164">
        <v>2016</v>
      </c>
      <c r="AC190" s="164">
        <v>2015</v>
      </c>
      <c r="AD190" s="164">
        <v>2015</v>
      </c>
      <c r="AE190" s="164">
        <v>2012</v>
      </c>
      <c r="AF190" s="164">
        <v>2015</v>
      </c>
      <c r="AG190" s="163">
        <v>2006</v>
      </c>
      <c r="AH190" s="164">
        <v>2016</v>
      </c>
      <c r="AI190" s="164">
        <v>2017</v>
      </c>
      <c r="AJ190" s="164">
        <v>2018</v>
      </c>
      <c r="AK190" s="166" t="s">
        <v>950</v>
      </c>
      <c r="AL190" s="166" t="s">
        <v>1137</v>
      </c>
      <c r="AM190" s="164">
        <v>2017</v>
      </c>
      <c r="AN190" s="164">
        <v>2014</v>
      </c>
      <c r="AO190" s="164">
        <v>2014</v>
      </c>
      <c r="AP190" s="164">
        <v>2014</v>
      </c>
      <c r="AQ190" s="164">
        <v>2014</v>
      </c>
      <c r="AR190" s="164">
        <v>2015</v>
      </c>
      <c r="AS190" s="164">
        <v>2016</v>
      </c>
      <c r="AT190" s="164">
        <v>2017</v>
      </c>
      <c r="AU190" s="164">
        <v>2016</v>
      </c>
      <c r="AV190" s="164">
        <v>2016</v>
      </c>
      <c r="AW190" s="164">
        <v>2015</v>
      </c>
      <c r="AX190" s="164">
        <v>2016</v>
      </c>
      <c r="AY190" s="164">
        <v>2014</v>
      </c>
      <c r="AZ190" s="176">
        <v>2015</v>
      </c>
      <c r="BA190" s="176">
        <v>2015</v>
      </c>
      <c r="BB190" s="164">
        <v>2013</v>
      </c>
      <c r="BC190" s="164">
        <v>2017</v>
      </c>
      <c r="BD190" s="164">
        <v>2015</v>
      </c>
      <c r="BE190" s="164">
        <v>2014</v>
      </c>
      <c r="BF190" s="108"/>
    </row>
    <row r="191" spans="1:58" x14ac:dyDescent="0.25">
      <c r="A191" s="133" t="s">
        <v>375</v>
      </c>
      <c r="B191" s="111" t="s">
        <v>351</v>
      </c>
      <c r="C191" s="162">
        <v>2015</v>
      </c>
      <c r="D191" s="162">
        <v>2015</v>
      </c>
      <c r="E191" s="162">
        <v>2015</v>
      </c>
      <c r="F191" s="162">
        <v>2015</v>
      </c>
      <c r="G191" s="162">
        <v>2015</v>
      </c>
      <c r="H191" s="162">
        <v>2015</v>
      </c>
      <c r="I191" s="162">
        <v>2015</v>
      </c>
      <c r="J191" s="162">
        <v>2016</v>
      </c>
      <c r="K191" s="162">
        <v>2016</v>
      </c>
      <c r="L191" s="162">
        <v>2016</v>
      </c>
      <c r="M191" s="164">
        <v>2018</v>
      </c>
      <c r="N191" s="164">
        <v>2018</v>
      </c>
      <c r="O191" s="164">
        <v>2017</v>
      </c>
      <c r="P191" s="164">
        <v>2017</v>
      </c>
      <c r="Q191" s="164">
        <v>2015</v>
      </c>
      <c r="R191" s="164" t="s">
        <v>954</v>
      </c>
      <c r="S191" s="164">
        <v>2018</v>
      </c>
      <c r="T191" s="164">
        <v>2015</v>
      </c>
      <c r="U191" s="164">
        <v>2016</v>
      </c>
      <c r="V191" s="164">
        <v>2016</v>
      </c>
      <c r="W191" s="164">
        <v>2015</v>
      </c>
      <c r="X191" s="164">
        <v>2013</v>
      </c>
      <c r="Y191" s="164">
        <v>2016</v>
      </c>
      <c r="Z191" s="164">
        <v>2016</v>
      </c>
      <c r="AA191" s="164">
        <v>2016</v>
      </c>
      <c r="AB191" s="164">
        <v>2016</v>
      </c>
      <c r="AC191" s="164">
        <v>2015</v>
      </c>
      <c r="AD191" s="164">
        <v>2015</v>
      </c>
      <c r="AE191" s="164">
        <v>2012</v>
      </c>
      <c r="AF191" s="164">
        <v>2015</v>
      </c>
      <c r="AG191" s="163">
        <v>2014</v>
      </c>
      <c r="AH191" s="164">
        <v>2016</v>
      </c>
      <c r="AI191" s="164">
        <v>2017</v>
      </c>
      <c r="AJ191" s="164">
        <v>2018</v>
      </c>
      <c r="AK191" s="166" t="s">
        <v>950</v>
      </c>
      <c r="AL191" s="166" t="s">
        <v>1137</v>
      </c>
      <c r="AM191" s="164">
        <v>2017</v>
      </c>
      <c r="AN191" s="164">
        <v>2014</v>
      </c>
      <c r="AO191" s="164">
        <v>2014</v>
      </c>
      <c r="AP191" s="164" t="s">
        <v>950</v>
      </c>
      <c r="AQ191" s="164" t="s">
        <v>950</v>
      </c>
      <c r="AR191" s="164">
        <v>2015</v>
      </c>
      <c r="AS191" s="164">
        <v>2016</v>
      </c>
      <c r="AT191" s="164">
        <v>2017</v>
      </c>
      <c r="AU191" s="164">
        <v>2016</v>
      </c>
      <c r="AV191" s="164">
        <v>2015</v>
      </c>
      <c r="AW191" s="164">
        <v>2015</v>
      </c>
      <c r="AX191" s="164">
        <v>2016</v>
      </c>
      <c r="AY191" s="164">
        <v>2014</v>
      </c>
      <c r="AZ191" s="176">
        <v>2015</v>
      </c>
      <c r="BA191" s="176">
        <v>2015</v>
      </c>
      <c r="BB191" s="164">
        <v>2017</v>
      </c>
      <c r="BC191" s="164">
        <v>2017</v>
      </c>
      <c r="BD191" s="164">
        <v>2015</v>
      </c>
      <c r="BE191" s="164">
        <v>2014</v>
      </c>
      <c r="BF191" s="108"/>
    </row>
    <row r="192" spans="1:58" x14ac:dyDescent="0.25">
      <c r="A192" s="133" t="s">
        <v>353</v>
      </c>
      <c r="B192" s="111" t="s">
        <v>352</v>
      </c>
      <c r="C192" s="162">
        <v>2015</v>
      </c>
      <c r="D192" s="162">
        <v>2015</v>
      </c>
      <c r="E192" s="162">
        <v>2015</v>
      </c>
      <c r="F192" s="162">
        <v>2015</v>
      </c>
      <c r="G192" s="162">
        <v>2015</v>
      </c>
      <c r="H192" s="162">
        <v>2015</v>
      </c>
      <c r="I192" s="162">
        <v>2015</v>
      </c>
      <c r="J192" s="162">
        <v>2016</v>
      </c>
      <c r="K192" s="162">
        <v>2016</v>
      </c>
      <c r="L192" s="162">
        <v>2016</v>
      </c>
      <c r="M192" s="164">
        <v>2018</v>
      </c>
      <c r="N192" s="164">
        <v>2018</v>
      </c>
      <c r="O192" s="164">
        <v>2017</v>
      </c>
      <c r="P192" s="164">
        <v>2017</v>
      </c>
      <c r="Q192" s="164">
        <v>2015</v>
      </c>
      <c r="R192" s="164" t="s">
        <v>970</v>
      </c>
      <c r="S192" s="164">
        <v>2018</v>
      </c>
      <c r="T192" s="164">
        <v>2015</v>
      </c>
      <c r="U192" s="164">
        <v>2016</v>
      </c>
      <c r="V192" s="164">
        <v>2016</v>
      </c>
      <c r="W192" s="164">
        <v>2015</v>
      </c>
      <c r="X192" s="164">
        <v>2013</v>
      </c>
      <c r="Y192" s="164">
        <v>2010</v>
      </c>
      <c r="Z192" s="164">
        <v>2016</v>
      </c>
      <c r="AA192" s="164">
        <v>2016</v>
      </c>
      <c r="AB192" s="164">
        <v>2016</v>
      </c>
      <c r="AC192" s="164">
        <v>2015</v>
      </c>
      <c r="AD192" s="164">
        <v>2015</v>
      </c>
      <c r="AE192" s="164">
        <v>2012</v>
      </c>
      <c r="AF192" s="164">
        <v>2015</v>
      </c>
      <c r="AG192" s="163">
        <v>2005</v>
      </c>
      <c r="AH192" s="164">
        <v>2016</v>
      </c>
      <c r="AI192" s="164">
        <v>2017</v>
      </c>
      <c r="AJ192" s="164">
        <v>2018</v>
      </c>
      <c r="AK192" s="166" t="s">
        <v>1137</v>
      </c>
      <c r="AL192" s="166" t="s">
        <v>1137</v>
      </c>
      <c r="AM192" s="164">
        <v>2017</v>
      </c>
      <c r="AN192" s="164">
        <v>2014</v>
      </c>
      <c r="AO192" s="164">
        <v>2014</v>
      </c>
      <c r="AP192" s="164">
        <v>2013</v>
      </c>
      <c r="AQ192" s="164">
        <v>2013</v>
      </c>
      <c r="AR192" s="164">
        <v>2015</v>
      </c>
      <c r="AS192" s="164">
        <v>2016</v>
      </c>
      <c r="AT192" s="164">
        <v>2017</v>
      </c>
      <c r="AU192" s="164">
        <v>2016</v>
      </c>
      <c r="AV192" s="164">
        <v>2015</v>
      </c>
      <c r="AW192" s="164">
        <v>2015</v>
      </c>
      <c r="AX192" s="164">
        <v>2016</v>
      </c>
      <c r="AY192" s="164">
        <v>2014</v>
      </c>
      <c r="AZ192" s="176">
        <v>2012</v>
      </c>
      <c r="BA192" s="176">
        <v>2012</v>
      </c>
      <c r="BB192" s="164">
        <v>2016</v>
      </c>
      <c r="BC192" s="164">
        <v>2017</v>
      </c>
      <c r="BD192" s="164">
        <v>2015</v>
      </c>
      <c r="BE192" s="164">
        <v>2014</v>
      </c>
      <c r="BF192" s="108"/>
    </row>
    <row r="193" spans="1:58" x14ac:dyDescent="0.25">
      <c r="A193" s="133" t="s">
        <v>355</v>
      </c>
      <c r="B193" s="111" t="s">
        <v>354</v>
      </c>
      <c r="C193" s="162">
        <v>2015</v>
      </c>
      <c r="D193" s="162">
        <v>2015</v>
      </c>
      <c r="E193" s="162">
        <v>2015</v>
      </c>
      <c r="F193" s="162">
        <v>2015</v>
      </c>
      <c r="G193" s="162">
        <v>2015</v>
      </c>
      <c r="H193" s="162">
        <v>2015</v>
      </c>
      <c r="I193" s="162">
        <v>2015</v>
      </c>
      <c r="J193" s="162">
        <v>2016</v>
      </c>
      <c r="K193" s="162">
        <v>2016</v>
      </c>
      <c r="L193" s="162">
        <v>2016</v>
      </c>
      <c r="M193" s="164">
        <v>2018</v>
      </c>
      <c r="N193" s="164">
        <v>2018</v>
      </c>
      <c r="O193" s="164">
        <v>2017</v>
      </c>
      <c r="P193" s="164">
        <v>2017</v>
      </c>
      <c r="Q193" s="164">
        <v>2015</v>
      </c>
      <c r="R193" s="164" t="s">
        <v>968</v>
      </c>
      <c r="S193" s="164">
        <v>2018</v>
      </c>
      <c r="T193" s="164">
        <v>2015</v>
      </c>
      <c r="U193" s="164">
        <v>2016</v>
      </c>
      <c r="V193" s="164">
        <v>2016</v>
      </c>
      <c r="W193" s="164">
        <v>2015</v>
      </c>
      <c r="X193" s="164">
        <v>2013</v>
      </c>
      <c r="Y193" s="164">
        <v>2016</v>
      </c>
      <c r="Z193" s="164">
        <v>2016</v>
      </c>
      <c r="AA193" s="164">
        <v>2016</v>
      </c>
      <c r="AB193" s="164">
        <v>2016</v>
      </c>
      <c r="AC193" s="164">
        <v>2015</v>
      </c>
      <c r="AD193" s="164">
        <v>2015</v>
      </c>
      <c r="AE193" s="164">
        <v>2012</v>
      </c>
      <c r="AF193" s="164">
        <v>2015</v>
      </c>
      <c r="AG193" s="163">
        <v>2010</v>
      </c>
      <c r="AH193" s="164">
        <v>2016</v>
      </c>
      <c r="AI193" s="164">
        <v>2017</v>
      </c>
      <c r="AJ193" s="164">
        <v>2018</v>
      </c>
      <c r="AK193" s="166" t="s">
        <v>950</v>
      </c>
      <c r="AL193" s="166" t="s">
        <v>1137</v>
      </c>
      <c r="AM193" s="164">
        <v>2017</v>
      </c>
      <c r="AN193" s="164">
        <v>2014</v>
      </c>
      <c r="AO193" s="164">
        <v>2014</v>
      </c>
      <c r="AP193" s="164">
        <v>2013</v>
      </c>
      <c r="AQ193" s="164">
        <v>2013</v>
      </c>
      <c r="AR193" s="164">
        <v>2009</v>
      </c>
      <c r="AS193" s="164">
        <v>2016</v>
      </c>
      <c r="AT193" s="164">
        <v>2017</v>
      </c>
      <c r="AU193" s="164">
        <v>2016</v>
      </c>
      <c r="AV193" s="164">
        <v>2015</v>
      </c>
      <c r="AW193" s="164">
        <v>2015</v>
      </c>
      <c r="AX193" s="164">
        <v>2016</v>
      </c>
      <c r="AY193" s="164">
        <v>2014</v>
      </c>
      <c r="AZ193" s="176">
        <v>2015</v>
      </c>
      <c r="BA193" s="176">
        <v>2015</v>
      </c>
      <c r="BB193" s="164">
        <v>2017</v>
      </c>
      <c r="BC193" s="164">
        <v>2017</v>
      </c>
      <c r="BD193" s="164">
        <v>2015</v>
      </c>
      <c r="BE193" s="164">
        <v>2014</v>
      </c>
      <c r="BF193" s="108"/>
    </row>
    <row r="194" spans="1:58" x14ac:dyDescent="0.25">
      <c r="A194" s="133" t="s">
        <v>357</v>
      </c>
      <c r="B194" s="111" t="s">
        <v>356</v>
      </c>
      <c r="C194" s="162">
        <v>2015</v>
      </c>
      <c r="D194" s="162">
        <v>2015</v>
      </c>
      <c r="E194" s="162">
        <v>2015</v>
      </c>
      <c r="F194" s="162">
        <v>2015</v>
      </c>
      <c r="G194" s="162">
        <v>2015</v>
      </c>
      <c r="H194" s="162">
        <v>2015</v>
      </c>
      <c r="I194" s="162">
        <v>2015</v>
      </c>
      <c r="J194" s="162">
        <v>2016</v>
      </c>
      <c r="K194" s="162">
        <v>2016</v>
      </c>
      <c r="L194" s="162">
        <v>2016</v>
      </c>
      <c r="M194" s="164">
        <v>2018</v>
      </c>
      <c r="N194" s="164">
        <v>2018</v>
      </c>
      <c r="O194" s="164">
        <v>2017</v>
      </c>
      <c r="P194" s="164">
        <v>2017</v>
      </c>
      <c r="Q194" s="164">
        <v>2015</v>
      </c>
      <c r="R194" s="164" t="s">
        <v>981</v>
      </c>
      <c r="S194" s="164">
        <v>2018</v>
      </c>
      <c r="T194" s="164">
        <v>2015</v>
      </c>
      <c r="U194" s="164">
        <v>2016</v>
      </c>
      <c r="V194" s="164">
        <v>2016</v>
      </c>
      <c r="W194" s="164">
        <v>2015</v>
      </c>
      <c r="X194" s="164">
        <v>2014</v>
      </c>
      <c r="Y194" s="164">
        <v>2011</v>
      </c>
      <c r="Z194" s="164">
        <v>2016</v>
      </c>
      <c r="AA194" s="164">
        <v>2016</v>
      </c>
      <c r="AB194" s="164">
        <v>2016</v>
      </c>
      <c r="AC194" s="164">
        <v>2015</v>
      </c>
      <c r="AD194" s="164">
        <v>2015</v>
      </c>
      <c r="AE194" s="164">
        <v>2012</v>
      </c>
      <c r="AF194" s="164">
        <v>2015</v>
      </c>
      <c r="AG194" s="163" t="s">
        <v>950</v>
      </c>
      <c r="AH194" s="164">
        <v>2016</v>
      </c>
      <c r="AI194" s="164">
        <v>2017</v>
      </c>
      <c r="AJ194" s="164">
        <v>2018</v>
      </c>
      <c r="AK194" s="166" t="s">
        <v>950</v>
      </c>
      <c r="AL194" s="166" t="s">
        <v>1137</v>
      </c>
      <c r="AM194" s="164">
        <v>2017</v>
      </c>
      <c r="AN194" s="164">
        <v>2014</v>
      </c>
      <c r="AO194" s="164">
        <v>2014</v>
      </c>
      <c r="AP194" s="164" t="s">
        <v>950</v>
      </c>
      <c r="AQ194" s="164" t="s">
        <v>950</v>
      </c>
      <c r="AR194" s="164">
        <v>2015</v>
      </c>
      <c r="AS194" s="164">
        <v>2016</v>
      </c>
      <c r="AT194" s="164">
        <v>2017</v>
      </c>
      <c r="AU194" s="164">
        <v>2016</v>
      </c>
      <c r="AV194" s="164">
        <v>2015</v>
      </c>
      <c r="AW194" s="164">
        <v>2015</v>
      </c>
      <c r="AX194" s="164">
        <v>2016</v>
      </c>
      <c r="AY194" s="164">
        <v>2014</v>
      </c>
      <c r="AZ194" s="176">
        <v>2015</v>
      </c>
      <c r="BA194" s="176">
        <v>2015</v>
      </c>
      <c r="BB194" s="164">
        <v>2017</v>
      </c>
      <c r="BC194" s="164">
        <v>2017</v>
      </c>
      <c r="BD194" s="164">
        <v>2015</v>
      </c>
      <c r="BE194" s="164">
        <v>2014</v>
      </c>
      <c r="BF194" s="108"/>
    </row>
  </sheetData>
  <mergeCells count="1">
    <mergeCell ref="A1:B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F194"/>
  <sheetViews>
    <sheetView showGridLines="0" workbookViewId="0">
      <pane xSplit="2" ySplit="3" topLeftCell="H4" activePane="bottomRight" state="frozen"/>
      <selection pane="topRight" activeCell="C1" sqref="C1"/>
      <selection pane="bottomLeft" activeCell="A5" sqref="A5"/>
      <selection pane="bottomRight" activeCell="R4" sqref="R4:R194"/>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row>
    <row r="2" spans="1:58" s="17" customFormat="1" ht="121.5" customHeight="1" x14ac:dyDescent="0.2">
      <c r="A2" s="146" t="s">
        <v>380</v>
      </c>
      <c r="B2" s="147" t="s">
        <v>358</v>
      </c>
      <c r="C2" s="143" t="s">
        <v>437</v>
      </c>
      <c r="D2" s="143" t="s">
        <v>438</v>
      </c>
      <c r="E2" s="143" t="s">
        <v>871</v>
      </c>
      <c r="F2" s="143" t="s">
        <v>872</v>
      </c>
      <c r="G2" s="143" t="s">
        <v>873</v>
      </c>
      <c r="H2" s="143" t="s">
        <v>874</v>
      </c>
      <c r="I2" s="143" t="s">
        <v>880</v>
      </c>
      <c r="J2" s="143" t="s">
        <v>811</v>
      </c>
      <c r="K2" s="143" t="s">
        <v>812</v>
      </c>
      <c r="L2" s="143" t="s">
        <v>810</v>
      </c>
      <c r="M2" s="143" t="s">
        <v>792</v>
      </c>
      <c r="N2" s="143" t="s">
        <v>836</v>
      </c>
      <c r="O2" s="143" t="s">
        <v>943</v>
      </c>
      <c r="P2" s="143" t="s">
        <v>944</v>
      </c>
      <c r="Q2" s="143" t="s">
        <v>386</v>
      </c>
      <c r="R2" s="143" t="s">
        <v>387</v>
      </c>
      <c r="S2" s="143" t="s">
        <v>489</v>
      </c>
      <c r="T2" s="143" t="s">
        <v>490</v>
      </c>
      <c r="U2" s="143" t="s">
        <v>490</v>
      </c>
      <c r="V2" s="143" t="s">
        <v>395</v>
      </c>
      <c r="W2" s="143" t="s">
        <v>482</v>
      </c>
      <c r="X2" s="143" t="s">
        <v>394</v>
      </c>
      <c r="Y2" s="143" t="s">
        <v>904</v>
      </c>
      <c r="Z2" s="143" t="s">
        <v>480</v>
      </c>
      <c r="AA2" s="143" t="s">
        <v>911</v>
      </c>
      <c r="AB2" s="143" t="s">
        <v>405</v>
      </c>
      <c r="AC2" s="143" t="s">
        <v>481</v>
      </c>
      <c r="AD2" s="143" t="s">
        <v>995</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877</v>
      </c>
      <c r="AZ2" s="143" t="s">
        <v>389</v>
      </c>
      <c r="BA2" s="143" t="s">
        <v>388</v>
      </c>
      <c r="BB2" s="143" t="s">
        <v>906</v>
      </c>
      <c r="BC2" s="143" t="s">
        <v>925</v>
      </c>
      <c r="BD2" s="143" t="s">
        <v>946</v>
      </c>
      <c r="BE2" s="143" t="s">
        <v>788</v>
      </c>
    </row>
    <row r="3" spans="1:58" x14ac:dyDescent="0.25">
      <c r="A3" s="134" t="s">
        <v>1006</v>
      </c>
      <c r="B3" s="111"/>
      <c r="C3" s="161">
        <f>'Indicator Date'!C3</f>
        <v>2015</v>
      </c>
      <c r="D3" s="161">
        <f>'Indicator Date'!D3</f>
        <v>2015</v>
      </c>
      <c r="E3" s="161">
        <f>'Indicator Date'!E3</f>
        <v>2015</v>
      </c>
      <c r="F3" s="161">
        <f>'Indicator Date'!F3</f>
        <v>2015</v>
      </c>
      <c r="G3" s="161">
        <f>'Indicator Date'!G3</f>
        <v>2015</v>
      </c>
      <c r="H3" s="161">
        <f>'Indicator Date'!H3</f>
        <v>2015</v>
      </c>
      <c r="I3" s="161">
        <f>'Indicator Date'!I3</f>
        <v>2015</v>
      </c>
      <c r="J3" s="161">
        <f>'Indicator Date'!J3</f>
        <v>2016</v>
      </c>
      <c r="K3" s="161">
        <f>'Indicator Date'!K3</f>
        <v>2016</v>
      </c>
      <c r="L3" s="161">
        <f>'Indicator Date'!L3</f>
        <v>2016</v>
      </c>
      <c r="M3" s="161">
        <f>'Indicator Date'!M3</f>
        <v>2018</v>
      </c>
      <c r="N3" s="161">
        <f>'Indicator Date'!N3</f>
        <v>2018</v>
      </c>
      <c r="O3" s="161">
        <f>'Indicator Date'!O3</f>
        <v>2017</v>
      </c>
      <c r="P3" s="161">
        <f>'Indicator Date'!P3</f>
        <v>2017</v>
      </c>
      <c r="Q3" s="161">
        <f>'Indicator Date'!Q3</f>
        <v>2015</v>
      </c>
      <c r="R3" s="161">
        <f>'Indicator Date'!R3</f>
        <v>2015</v>
      </c>
      <c r="S3" s="161">
        <f>'Indicator Date'!S3</f>
        <v>2018</v>
      </c>
      <c r="T3" s="161">
        <f>'Indicator Date'!T3</f>
        <v>2015</v>
      </c>
      <c r="U3" s="161">
        <f>'Indicator Date'!U3</f>
        <v>2016</v>
      </c>
      <c r="V3" s="161">
        <f>'Indicator Date'!V3</f>
        <v>2016</v>
      </c>
      <c r="W3" s="161">
        <f>'Indicator Date'!W3</f>
        <v>2016</v>
      </c>
      <c r="X3" s="161">
        <f>'Indicator Date'!X3</f>
        <v>2016</v>
      </c>
      <c r="Y3" s="161">
        <f>'Indicator Date'!Y3</f>
        <v>2016</v>
      </c>
      <c r="Z3" s="161">
        <f>'Indicator Date'!Z3</f>
        <v>2016</v>
      </c>
      <c r="AA3" s="161">
        <f>'Indicator Date'!AA3</f>
        <v>2016</v>
      </c>
      <c r="AB3" s="161">
        <f>'Indicator Date'!AB3</f>
        <v>2016</v>
      </c>
      <c r="AC3" s="161">
        <f>'Indicator Date'!AC3</f>
        <v>2015</v>
      </c>
      <c r="AD3" s="161">
        <f>'Indicator Date'!AD3</f>
        <v>2015</v>
      </c>
      <c r="AE3" s="161">
        <f>'Indicator Date'!AE3</f>
        <v>2012</v>
      </c>
      <c r="AF3" s="161">
        <f>'Indicator Date'!AF3</f>
        <v>2015</v>
      </c>
      <c r="AG3" s="161">
        <f>'Indicator Date'!AG3</f>
        <v>2015</v>
      </c>
      <c r="AH3" s="161">
        <f>'Indicator Date'!AH3</f>
        <v>2016</v>
      </c>
      <c r="AI3" s="161">
        <f>'Indicator Date'!AI3</f>
        <v>2017</v>
      </c>
      <c r="AJ3" s="161">
        <f>'Indicator Date'!AJ3</f>
        <v>2018</v>
      </c>
      <c r="AK3" s="161">
        <f>'Indicator Date'!AK3</f>
        <v>2018</v>
      </c>
      <c r="AL3" s="161">
        <f>'Indicator Date'!AL3</f>
        <v>2018</v>
      </c>
      <c r="AM3" s="161">
        <f>'Indicator Date'!AM3</f>
        <v>2017</v>
      </c>
      <c r="AN3" s="161">
        <f>'Indicator Date'!AN3</f>
        <v>2014</v>
      </c>
      <c r="AO3" s="161">
        <f>'Indicator Date'!AO3</f>
        <v>2014</v>
      </c>
      <c r="AP3" s="161">
        <f>'Indicator Date'!AP3</f>
        <v>2014</v>
      </c>
      <c r="AQ3" s="161">
        <f>'Indicator Date'!AQ3</f>
        <v>2014</v>
      </c>
      <c r="AR3" s="161">
        <f>'Indicator Date'!AR3</f>
        <v>2015</v>
      </c>
      <c r="AS3" s="161">
        <f>'Indicator Date'!AS3</f>
        <v>2016</v>
      </c>
      <c r="AT3" s="161">
        <f>'Indicator Date'!AT3</f>
        <v>2017</v>
      </c>
      <c r="AU3" s="161">
        <f>'Indicator Date'!AU3</f>
        <v>2016</v>
      </c>
      <c r="AV3" s="161">
        <f>'Indicator Date'!AV3</f>
        <v>2016</v>
      </c>
      <c r="AW3" s="161">
        <f>'Indicator Date'!AW3</f>
        <v>2015</v>
      </c>
      <c r="AX3" s="161">
        <f>'Indicator Date'!AX3</f>
        <v>2016</v>
      </c>
      <c r="AY3" s="161">
        <f>'Indicator Date'!AY3</f>
        <v>2014</v>
      </c>
      <c r="AZ3" s="161">
        <f>'Indicator Date'!AZ3</f>
        <v>2015</v>
      </c>
      <c r="BA3" s="161">
        <f>'Indicator Date'!BA3</f>
        <v>2015</v>
      </c>
      <c r="BB3" s="161">
        <f>'Indicator Date'!BB3</f>
        <v>2017</v>
      </c>
      <c r="BC3" s="161">
        <f>'Indicator Date'!BC3</f>
        <v>2017</v>
      </c>
      <c r="BD3" s="161">
        <f>'Indicator Date'!BD3</f>
        <v>2015</v>
      </c>
      <c r="BE3" s="161">
        <f>'Indicator Date'!BE3</f>
        <v>2014</v>
      </c>
    </row>
    <row r="4" spans="1:58" x14ac:dyDescent="0.25">
      <c r="A4" s="133" t="s">
        <v>1</v>
      </c>
      <c r="B4" s="111" t="s">
        <v>0</v>
      </c>
      <c r="C4" s="162">
        <f>IF('Indicator Date'!C4="","x",'Indicator Date'!C4)</f>
        <v>2015</v>
      </c>
      <c r="D4" s="162">
        <f>IF('Indicator Date'!D4="","x",'Indicator Date'!D4)</f>
        <v>2015</v>
      </c>
      <c r="E4" s="162">
        <f>IF('Indicator Date'!E4="","x",'Indicator Date'!E4)</f>
        <v>2015</v>
      </c>
      <c r="F4" s="162">
        <f>IF('Indicator Date'!F4="","x",'Indicator Date'!F4)</f>
        <v>2015</v>
      </c>
      <c r="G4" s="162">
        <f>IF('Indicator Date'!G4="","x",'Indicator Date'!G4)</f>
        <v>2015</v>
      </c>
      <c r="H4" s="162">
        <f>IF('Indicator Date'!H4="","x",'Indicator Date'!H4)</f>
        <v>2015</v>
      </c>
      <c r="I4" s="162">
        <f>IF('Indicator Date'!I4="","x",'Indicator Date'!I4)</f>
        <v>2015</v>
      </c>
      <c r="J4" s="162">
        <f>IF('Indicator Date'!J4="","x",'Indicator Date'!J4)</f>
        <v>2016</v>
      </c>
      <c r="K4" s="162">
        <f>IF('Indicator Date'!K4="","x",'Indicator Date'!K4)</f>
        <v>2016</v>
      </c>
      <c r="L4" s="162">
        <f>IF('Indicator Date'!L4="","x",'Indicator Date'!L4)</f>
        <v>2016</v>
      </c>
      <c r="M4" s="162">
        <f>IF('Indicator Date'!M4="","x",'Indicator Date'!M4)</f>
        <v>2018</v>
      </c>
      <c r="N4" s="162">
        <f>IF('Indicator Date'!N4="","x",'Indicator Date'!N4)</f>
        <v>2018</v>
      </c>
      <c r="O4" s="162">
        <f>IF('Indicator Date'!O4="","x",'Indicator Date'!O4)</f>
        <v>2017</v>
      </c>
      <c r="P4" s="162">
        <f>IF('Indicator Date'!P4="","x",'Indicator Date'!P4)</f>
        <v>2017</v>
      </c>
      <c r="Q4" s="162">
        <f>IF('Indicator Date'!Q4="","x",'Indicator Date'!Q4)</f>
        <v>2015</v>
      </c>
      <c r="R4" s="162" t="str">
        <f>IF('Indicator Date'!R4="","x",LEFT(RIGHT('Indicator Date'!R4,6),4))</f>
        <v>2011</v>
      </c>
      <c r="S4" s="162">
        <f>IF('Indicator Date'!S4="","x",'Indicator Date'!S4)</f>
        <v>2018</v>
      </c>
      <c r="T4" s="162">
        <f>IF('Indicator Date'!T4="","x",'Indicator Date'!T4)</f>
        <v>2015</v>
      </c>
      <c r="U4" s="162">
        <f>IF('Indicator Date'!U4="","x",'Indicator Date'!U4)</f>
        <v>2016</v>
      </c>
      <c r="V4" s="162">
        <f>IF('Indicator Date'!V4="","x",'Indicator Date'!V4)</f>
        <v>2016</v>
      </c>
      <c r="W4" s="162">
        <f>IF('Indicator Date'!W4="","x",'Indicator Date'!W4)</f>
        <v>2016</v>
      </c>
      <c r="X4" s="162" t="str">
        <f>IF('Indicator Date'!X4="","x",'Indicator Date'!X4)</f>
        <v>x</v>
      </c>
      <c r="Y4" s="162">
        <f>IF('Indicator Date'!Y4="","x",'Indicator Date'!Y4)</f>
        <v>2016</v>
      </c>
      <c r="Z4" s="162">
        <f>IF('Indicator Date'!Z4="","x",'Indicator Date'!Z4)</f>
        <v>2016</v>
      </c>
      <c r="AA4" s="162">
        <f>IF('Indicator Date'!AA4="","x",'Indicator Date'!AA4)</f>
        <v>2016</v>
      </c>
      <c r="AB4" s="162">
        <f>IF('Indicator Date'!AB4="","x",'Indicator Date'!AB4)</f>
        <v>2016</v>
      </c>
      <c r="AC4" s="162">
        <f>IF('Indicator Date'!AC4="","x",'Indicator Date'!AC4)</f>
        <v>2015</v>
      </c>
      <c r="AD4" s="162">
        <f>IF('Indicator Date'!AD4="","x",'Indicator Date'!AD4)</f>
        <v>2015</v>
      </c>
      <c r="AE4" s="162">
        <f>IF('Indicator Date'!AE4="","x",'Indicator Date'!AE4)</f>
        <v>2012</v>
      </c>
      <c r="AF4" s="162">
        <f>IF('Indicator Date'!AF4="","x",'Indicator Date'!AF4)</f>
        <v>2015</v>
      </c>
      <c r="AG4" s="162">
        <f>IF('Indicator Date'!AG4="","x",'Indicator Date'!AG4)</f>
        <v>2007</v>
      </c>
      <c r="AH4" s="162">
        <f>IF('Indicator Date'!AH4="","x",'Indicator Date'!AH4)</f>
        <v>2016</v>
      </c>
      <c r="AI4" s="162">
        <f>IF('Indicator Date'!AI4="","x",'Indicator Date'!AI4)</f>
        <v>2017</v>
      </c>
      <c r="AJ4" s="162">
        <f>IF('Indicator Date'!AJ4="","x",'Indicator Date'!AJ4)</f>
        <v>2018</v>
      </c>
      <c r="AK4" s="162">
        <f>IF('Indicator Date'!AK4="","x",YEAR('Indicator Date'!AK4))</f>
        <v>2017</v>
      </c>
      <c r="AL4" s="162">
        <f>IF('Indicator Date'!AL4="","x",YEAR('Indicator Date'!AL4))</f>
        <v>2017</v>
      </c>
      <c r="AM4" s="162">
        <f>IF('Indicator Date'!AM4="","x",'Indicator Date'!AM4)</f>
        <v>2017</v>
      </c>
      <c r="AN4" s="162">
        <f>IF('Indicator Date'!AN4="","x",'Indicator Date'!AN4)</f>
        <v>2014</v>
      </c>
      <c r="AO4" s="162">
        <f>IF('Indicator Date'!AO4="","x",'Indicator Date'!AO4)</f>
        <v>2014</v>
      </c>
      <c r="AP4" s="162" t="str">
        <f>IF('Indicator Date'!AP4="","x",'Indicator Date'!AP4)</f>
        <v>x</v>
      </c>
      <c r="AQ4" s="162" t="str">
        <f>IF('Indicator Date'!AQ4="","x",'Indicator Date'!AQ4)</f>
        <v>x</v>
      </c>
      <c r="AR4" s="162">
        <f>IF('Indicator Date'!AR4="","x",'Indicator Date'!AR4)</f>
        <v>2015</v>
      </c>
      <c r="AS4" s="162">
        <f>IF('Indicator Date'!AS4="","x",'Indicator Date'!AS4)</f>
        <v>2016</v>
      </c>
      <c r="AT4" s="162">
        <f>IF('Indicator Date'!AT4="","x",'Indicator Date'!AT4)</f>
        <v>2017</v>
      </c>
      <c r="AU4" s="162">
        <f>IF('Indicator Date'!AU4="","x",'Indicator Date'!AU4)</f>
        <v>2016</v>
      </c>
      <c r="AV4" s="162">
        <f>IF('Indicator Date'!AV4="","x",'Indicator Date'!AV4)</f>
        <v>2015</v>
      </c>
      <c r="AW4" s="162">
        <f>IF('Indicator Date'!AW4="","x",'Indicator Date'!AW4)</f>
        <v>2015</v>
      </c>
      <c r="AX4" s="162">
        <f>IF('Indicator Date'!AX4="","x",'Indicator Date'!AX4)</f>
        <v>2016</v>
      </c>
      <c r="AY4" s="162">
        <f>IF('Indicator Date'!AY4="","x",'Indicator Date'!AY4)</f>
        <v>2014</v>
      </c>
      <c r="AZ4" s="162">
        <f>IF('Indicator Date'!AZ4="","x",'Indicator Date'!AZ4)</f>
        <v>2015</v>
      </c>
      <c r="BA4" s="162">
        <f>IF('Indicator Date'!BA4="","x",'Indicator Date'!BA4)</f>
        <v>2015</v>
      </c>
      <c r="BB4" s="162">
        <f>IF('Indicator Date'!BB4="","x",'Indicator Date'!BB4)</f>
        <v>2017</v>
      </c>
      <c r="BC4" s="162">
        <f>IF('Indicator Date'!BC4="","x",'Indicator Date'!BC4)</f>
        <v>2017</v>
      </c>
      <c r="BD4" s="162">
        <f>IF('Indicator Date'!BD4="","x",'Indicator Date'!BD4)</f>
        <v>2015</v>
      </c>
      <c r="BE4" s="162">
        <f>IF('Indicator Date'!BE4="","x",'Indicator Date'!BE4)</f>
        <v>2014</v>
      </c>
      <c r="BF4" s="108"/>
    </row>
    <row r="5" spans="1:58" x14ac:dyDescent="0.25">
      <c r="A5" s="133" t="s">
        <v>3</v>
      </c>
      <c r="B5" s="111" t="s">
        <v>2</v>
      </c>
      <c r="C5" s="162">
        <f>IF('Indicator Date'!C5="","x",'Indicator Date'!C5)</f>
        <v>2015</v>
      </c>
      <c r="D5" s="162">
        <f>IF('Indicator Date'!D5="","x",'Indicator Date'!D5)</f>
        <v>2015</v>
      </c>
      <c r="E5" s="162">
        <f>IF('Indicator Date'!E5="","x",'Indicator Date'!E5)</f>
        <v>2015</v>
      </c>
      <c r="F5" s="162">
        <f>IF('Indicator Date'!F5="","x",'Indicator Date'!F5)</f>
        <v>2015</v>
      </c>
      <c r="G5" s="162">
        <f>IF('Indicator Date'!G5="","x",'Indicator Date'!G5)</f>
        <v>2015</v>
      </c>
      <c r="H5" s="162">
        <f>IF('Indicator Date'!H5="","x",'Indicator Date'!H5)</f>
        <v>2015</v>
      </c>
      <c r="I5" s="162">
        <f>IF('Indicator Date'!I5="","x",'Indicator Date'!I5)</f>
        <v>2015</v>
      </c>
      <c r="J5" s="162">
        <f>IF('Indicator Date'!J5="","x",'Indicator Date'!J5)</f>
        <v>2016</v>
      </c>
      <c r="K5" s="162">
        <f>IF('Indicator Date'!K5="","x",'Indicator Date'!K5)</f>
        <v>2016</v>
      </c>
      <c r="L5" s="162">
        <f>IF('Indicator Date'!L5="","x",'Indicator Date'!L5)</f>
        <v>2016</v>
      </c>
      <c r="M5" s="162">
        <f>IF('Indicator Date'!M5="","x",'Indicator Date'!M5)</f>
        <v>2018</v>
      </c>
      <c r="N5" s="162">
        <f>IF('Indicator Date'!N5="","x",'Indicator Date'!N5)</f>
        <v>2018</v>
      </c>
      <c r="O5" s="162">
        <f>IF('Indicator Date'!O5="","x",'Indicator Date'!O5)</f>
        <v>2017</v>
      </c>
      <c r="P5" s="162">
        <f>IF('Indicator Date'!P5="","x",'Indicator Date'!P5)</f>
        <v>2017</v>
      </c>
      <c r="Q5" s="162">
        <f>IF('Indicator Date'!Q5="","x",'Indicator Date'!Q5)</f>
        <v>2015</v>
      </c>
      <c r="R5" s="162" t="str">
        <f>IF('Indicator Date'!R5="","x",LEFT(RIGHT('Indicator Date'!R5,6),4))</f>
        <v>2009</v>
      </c>
      <c r="S5" s="162">
        <f>IF('Indicator Date'!S5="","x",'Indicator Date'!S5)</f>
        <v>2018</v>
      </c>
      <c r="T5" s="162">
        <f>IF('Indicator Date'!T5="","x",'Indicator Date'!T5)</f>
        <v>2015</v>
      </c>
      <c r="U5" s="162">
        <f>IF('Indicator Date'!U5="","x",'Indicator Date'!U5)</f>
        <v>2016</v>
      </c>
      <c r="V5" s="162">
        <f>IF('Indicator Date'!V5="","x",'Indicator Date'!V5)</f>
        <v>2016</v>
      </c>
      <c r="W5" s="162">
        <f>IF('Indicator Date'!W5="","x",'Indicator Date'!W5)</f>
        <v>2016</v>
      </c>
      <c r="X5" s="162">
        <f>IF('Indicator Date'!X5="","x",'Indicator Date'!X5)</f>
        <v>2009</v>
      </c>
      <c r="Y5" s="162">
        <f>IF('Indicator Date'!Y5="","x",'Indicator Date'!Y5)</f>
        <v>2013</v>
      </c>
      <c r="Z5" s="162">
        <f>IF('Indicator Date'!Z5="","x",'Indicator Date'!Z5)</f>
        <v>2016</v>
      </c>
      <c r="AA5" s="162">
        <f>IF('Indicator Date'!AA5="","x",'Indicator Date'!AA5)</f>
        <v>2016</v>
      </c>
      <c r="AB5" s="162">
        <f>IF('Indicator Date'!AB5="","x",'Indicator Date'!AB5)</f>
        <v>2016</v>
      </c>
      <c r="AC5" s="162">
        <f>IF('Indicator Date'!AC5="","x",'Indicator Date'!AC5)</f>
        <v>2015</v>
      </c>
      <c r="AD5" s="162">
        <f>IF('Indicator Date'!AD5="","x",'Indicator Date'!AD5)</f>
        <v>2015</v>
      </c>
      <c r="AE5" s="162" t="str">
        <f>IF('Indicator Date'!AE5="","x",'Indicator Date'!AE5)</f>
        <v>x</v>
      </c>
      <c r="AF5" s="162">
        <f>IF('Indicator Date'!AF5="","x",'Indicator Date'!AF5)</f>
        <v>2015</v>
      </c>
      <c r="AG5" s="162">
        <f>IF('Indicator Date'!AG5="","x",'Indicator Date'!AG5)</f>
        <v>2012</v>
      </c>
      <c r="AH5" s="162">
        <f>IF('Indicator Date'!AH5="","x",'Indicator Date'!AH5)</f>
        <v>2016</v>
      </c>
      <c r="AI5" s="162">
        <f>IF('Indicator Date'!AI5="","x",'Indicator Date'!AI5)</f>
        <v>2017</v>
      </c>
      <c r="AJ5" s="162">
        <f>IF('Indicator Date'!AJ5="","x",'Indicator Date'!AJ5)</f>
        <v>2018</v>
      </c>
      <c r="AK5" s="162" t="str">
        <f>IF('Indicator Date'!AK5="","x",YEAR('Indicator Date'!AK5))</f>
        <v>x</v>
      </c>
      <c r="AL5" s="162">
        <f>IF('Indicator Date'!AL5="","x",YEAR('Indicator Date'!AL5))</f>
        <v>2017</v>
      </c>
      <c r="AM5" s="162">
        <f>IF('Indicator Date'!AM5="","x",'Indicator Date'!AM5)</f>
        <v>2017</v>
      </c>
      <c r="AN5" s="162">
        <f>IF('Indicator Date'!AN5="","x",'Indicator Date'!AN5)</f>
        <v>2014</v>
      </c>
      <c r="AO5" s="162">
        <f>IF('Indicator Date'!AO5="","x",'Indicator Date'!AO5)</f>
        <v>2014</v>
      </c>
      <c r="AP5" s="162">
        <f>IF('Indicator Date'!AP5="","x",'Indicator Date'!AP5)</f>
        <v>2014</v>
      </c>
      <c r="AQ5" s="162">
        <f>IF('Indicator Date'!AQ5="","x",'Indicator Date'!AQ5)</f>
        <v>2014</v>
      </c>
      <c r="AR5" s="162" t="str">
        <f>IF('Indicator Date'!AR5="","x",'Indicator Date'!AR5)</f>
        <v>x</v>
      </c>
      <c r="AS5" s="162">
        <f>IF('Indicator Date'!AS5="","x",'Indicator Date'!AS5)</f>
        <v>2016</v>
      </c>
      <c r="AT5" s="162">
        <f>IF('Indicator Date'!AT5="","x",'Indicator Date'!AT5)</f>
        <v>2017</v>
      </c>
      <c r="AU5" s="162">
        <f>IF('Indicator Date'!AU5="","x",'Indicator Date'!AU5)</f>
        <v>2016</v>
      </c>
      <c r="AV5" s="162">
        <f>IF('Indicator Date'!AV5="","x",'Indicator Date'!AV5)</f>
        <v>2015</v>
      </c>
      <c r="AW5" s="162">
        <f>IF('Indicator Date'!AW5="","x",'Indicator Date'!AW5)</f>
        <v>2015</v>
      </c>
      <c r="AX5" s="162">
        <f>IF('Indicator Date'!AX5="","x",'Indicator Date'!AX5)</f>
        <v>2016</v>
      </c>
      <c r="AY5" s="162">
        <f>IF('Indicator Date'!AY5="","x",'Indicator Date'!AY5)</f>
        <v>2014</v>
      </c>
      <c r="AZ5" s="162">
        <f>IF('Indicator Date'!AZ5="","x",'Indicator Date'!AZ5)</f>
        <v>2015</v>
      </c>
      <c r="BA5" s="162">
        <f>IF('Indicator Date'!BA5="","x",'Indicator Date'!BA5)</f>
        <v>2015</v>
      </c>
      <c r="BB5" s="162">
        <f>IF('Indicator Date'!BB5="","x",'Indicator Date'!BB5)</f>
        <v>2017</v>
      </c>
      <c r="BC5" s="162">
        <f>IF('Indicator Date'!BC5="","x",'Indicator Date'!BC5)</f>
        <v>2017</v>
      </c>
      <c r="BD5" s="162">
        <f>IF('Indicator Date'!BD5="","x",'Indicator Date'!BD5)</f>
        <v>2015</v>
      </c>
      <c r="BE5" s="162">
        <f>IF('Indicator Date'!BE5="","x",'Indicator Date'!BE5)</f>
        <v>2014</v>
      </c>
      <c r="BF5" s="108"/>
    </row>
    <row r="6" spans="1:58" x14ac:dyDescent="0.25">
      <c r="A6" s="133" t="s">
        <v>5</v>
      </c>
      <c r="B6" s="111" t="s">
        <v>4</v>
      </c>
      <c r="C6" s="162">
        <f>IF('Indicator Date'!C6="","x",'Indicator Date'!C6)</f>
        <v>2015</v>
      </c>
      <c r="D6" s="162">
        <f>IF('Indicator Date'!D6="","x",'Indicator Date'!D6)</f>
        <v>2015</v>
      </c>
      <c r="E6" s="162">
        <f>IF('Indicator Date'!E6="","x",'Indicator Date'!E6)</f>
        <v>2015</v>
      </c>
      <c r="F6" s="162">
        <f>IF('Indicator Date'!F6="","x",'Indicator Date'!F6)</f>
        <v>2015</v>
      </c>
      <c r="G6" s="162">
        <f>IF('Indicator Date'!G6="","x",'Indicator Date'!G6)</f>
        <v>2015</v>
      </c>
      <c r="H6" s="162">
        <f>IF('Indicator Date'!H6="","x",'Indicator Date'!H6)</f>
        <v>2015</v>
      </c>
      <c r="I6" s="162">
        <f>IF('Indicator Date'!I6="","x",'Indicator Date'!I6)</f>
        <v>2015</v>
      </c>
      <c r="J6" s="162">
        <f>IF('Indicator Date'!J6="","x",'Indicator Date'!J6)</f>
        <v>2016</v>
      </c>
      <c r="K6" s="162">
        <f>IF('Indicator Date'!K6="","x",'Indicator Date'!K6)</f>
        <v>2016</v>
      </c>
      <c r="L6" s="162">
        <f>IF('Indicator Date'!L6="","x",'Indicator Date'!L6)</f>
        <v>2016</v>
      </c>
      <c r="M6" s="162">
        <f>IF('Indicator Date'!M6="","x",'Indicator Date'!M6)</f>
        <v>2018</v>
      </c>
      <c r="N6" s="162">
        <f>IF('Indicator Date'!N6="","x",'Indicator Date'!N6)</f>
        <v>2018</v>
      </c>
      <c r="O6" s="162">
        <f>IF('Indicator Date'!O6="","x",'Indicator Date'!O6)</f>
        <v>2017</v>
      </c>
      <c r="P6" s="162">
        <f>IF('Indicator Date'!P6="","x",'Indicator Date'!P6)</f>
        <v>2017</v>
      </c>
      <c r="Q6" s="162">
        <f>IF('Indicator Date'!Q6="","x",'Indicator Date'!Q6)</f>
        <v>2015</v>
      </c>
      <c r="R6" s="162" t="str">
        <f>IF('Indicator Date'!R6="","x",LEFT(RIGHT('Indicator Date'!R6,6),4))</f>
        <v>x</v>
      </c>
      <c r="S6" s="162">
        <f>IF('Indicator Date'!S6="","x",'Indicator Date'!S6)</f>
        <v>2018</v>
      </c>
      <c r="T6" s="162">
        <f>IF('Indicator Date'!T6="","x",'Indicator Date'!T6)</f>
        <v>2015</v>
      </c>
      <c r="U6" s="162">
        <f>IF('Indicator Date'!U6="","x",'Indicator Date'!U6)</f>
        <v>2016</v>
      </c>
      <c r="V6" s="162">
        <f>IF('Indicator Date'!V6="","x",'Indicator Date'!V6)</f>
        <v>2016</v>
      </c>
      <c r="W6" s="162">
        <f>IF('Indicator Date'!W6="","x",'Indicator Date'!W6)</f>
        <v>2016</v>
      </c>
      <c r="X6" s="162">
        <f>IF('Indicator Date'!X6="","x",'Indicator Date'!X6)</f>
        <v>2012</v>
      </c>
      <c r="Y6" s="162">
        <f>IF('Indicator Date'!Y6="","x",'Indicator Date'!Y6)</f>
        <v>2010</v>
      </c>
      <c r="Z6" s="162">
        <f>IF('Indicator Date'!Z6="","x",'Indicator Date'!Z6)</f>
        <v>2016</v>
      </c>
      <c r="AA6" s="162">
        <f>IF('Indicator Date'!AA6="","x",'Indicator Date'!AA6)</f>
        <v>2016</v>
      </c>
      <c r="AB6" s="162">
        <f>IF('Indicator Date'!AB6="","x",'Indicator Date'!AB6)</f>
        <v>2016</v>
      </c>
      <c r="AC6" s="162">
        <f>IF('Indicator Date'!AC6="","x",'Indicator Date'!AC6)</f>
        <v>2015</v>
      </c>
      <c r="AD6" s="162">
        <f>IF('Indicator Date'!AD6="","x",'Indicator Date'!AD6)</f>
        <v>2015</v>
      </c>
      <c r="AE6" s="162">
        <f>IF('Indicator Date'!AE6="","x",'Indicator Date'!AE6)</f>
        <v>2012</v>
      </c>
      <c r="AF6" s="162">
        <f>IF('Indicator Date'!AF6="","x",'Indicator Date'!AF6)</f>
        <v>2015</v>
      </c>
      <c r="AG6" s="162" t="str">
        <f>IF('Indicator Date'!AG6="","x",'Indicator Date'!AG6)</f>
        <v>x</v>
      </c>
      <c r="AH6" s="162">
        <f>IF('Indicator Date'!AH6="","x",'Indicator Date'!AH6)</f>
        <v>2016</v>
      </c>
      <c r="AI6" s="162">
        <f>IF('Indicator Date'!AI6="","x",'Indicator Date'!AI6)</f>
        <v>2017</v>
      </c>
      <c r="AJ6" s="162">
        <f>IF('Indicator Date'!AJ6="","x",'Indicator Date'!AJ6)</f>
        <v>2018</v>
      </c>
      <c r="AK6" s="162">
        <f>IF('Indicator Date'!AK6="","x",YEAR('Indicator Date'!AK6))</f>
        <v>2017</v>
      </c>
      <c r="AL6" s="162">
        <f>IF('Indicator Date'!AL6="","x",YEAR('Indicator Date'!AL6))</f>
        <v>2017</v>
      </c>
      <c r="AM6" s="162">
        <f>IF('Indicator Date'!AM6="","x",'Indicator Date'!AM6)</f>
        <v>2017</v>
      </c>
      <c r="AN6" s="162">
        <f>IF('Indicator Date'!AN6="","x",'Indicator Date'!AN6)</f>
        <v>2014</v>
      </c>
      <c r="AO6" s="162">
        <f>IF('Indicator Date'!AO6="","x",'Indicator Date'!AO6)</f>
        <v>2014</v>
      </c>
      <c r="AP6" s="162">
        <f>IF('Indicator Date'!AP6="","x",'Indicator Date'!AP6)</f>
        <v>2014</v>
      </c>
      <c r="AQ6" s="162">
        <f>IF('Indicator Date'!AQ6="","x",'Indicator Date'!AQ6)</f>
        <v>2014</v>
      </c>
      <c r="AR6" s="162">
        <f>IF('Indicator Date'!AR6="","x",'Indicator Date'!AR6)</f>
        <v>2011</v>
      </c>
      <c r="AS6" s="162">
        <f>IF('Indicator Date'!AS6="","x",'Indicator Date'!AS6)</f>
        <v>2016</v>
      </c>
      <c r="AT6" s="162">
        <f>IF('Indicator Date'!AT6="","x",'Indicator Date'!AT6)</f>
        <v>2017</v>
      </c>
      <c r="AU6" s="162">
        <f>IF('Indicator Date'!AU6="","x",'Indicator Date'!AU6)</f>
        <v>2016</v>
      </c>
      <c r="AV6" s="162">
        <f>IF('Indicator Date'!AV6="","x",'Indicator Date'!AV6)</f>
        <v>2015</v>
      </c>
      <c r="AW6" s="162">
        <f>IF('Indicator Date'!AW6="","x",'Indicator Date'!AW6)</f>
        <v>2015</v>
      </c>
      <c r="AX6" s="162">
        <f>IF('Indicator Date'!AX6="","x",'Indicator Date'!AX6)</f>
        <v>2016</v>
      </c>
      <c r="AY6" s="162">
        <f>IF('Indicator Date'!AY6="","x",'Indicator Date'!AY6)</f>
        <v>2014</v>
      </c>
      <c r="AZ6" s="162">
        <f>IF('Indicator Date'!AZ6="","x",'Indicator Date'!AZ6)</f>
        <v>2015</v>
      </c>
      <c r="BA6" s="162">
        <f>IF('Indicator Date'!BA6="","x",'Indicator Date'!BA6)</f>
        <v>2015</v>
      </c>
      <c r="BB6" s="162">
        <f>IF('Indicator Date'!BB6="","x",'Indicator Date'!BB6)</f>
        <v>2017</v>
      </c>
      <c r="BC6" s="162">
        <f>IF('Indicator Date'!BC6="","x",'Indicator Date'!BC6)</f>
        <v>2017</v>
      </c>
      <c r="BD6" s="162">
        <f>IF('Indicator Date'!BD6="","x",'Indicator Date'!BD6)</f>
        <v>2015</v>
      </c>
      <c r="BE6" s="162">
        <f>IF('Indicator Date'!BE6="","x",'Indicator Date'!BE6)</f>
        <v>2014</v>
      </c>
      <c r="BF6" s="108"/>
    </row>
    <row r="7" spans="1:58" x14ac:dyDescent="0.25">
      <c r="A7" s="133" t="s">
        <v>7</v>
      </c>
      <c r="B7" s="111" t="s">
        <v>6</v>
      </c>
      <c r="C7" s="162">
        <f>IF('Indicator Date'!C7="","x",'Indicator Date'!C7)</f>
        <v>2015</v>
      </c>
      <c r="D7" s="162">
        <f>IF('Indicator Date'!D7="","x",'Indicator Date'!D7)</f>
        <v>2015</v>
      </c>
      <c r="E7" s="162">
        <f>IF('Indicator Date'!E7="","x",'Indicator Date'!E7)</f>
        <v>2015</v>
      </c>
      <c r="F7" s="162">
        <f>IF('Indicator Date'!F7="","x",'Indicator Date'!F7)</f>
        <v>2015</v>
      </c>
      <c r="G7" s="162">
        <f>IF('Indicator Date'!G7="","x",'Indicator Date'!G7)</f>
        <v>2015</v>
      </c>
      <c r="H7" s="162">
        <f>IF('Indicator Date'!H7="","x",'Indicator Date'!H7)</f>
        <v>2015</v>
      </c>
      <c r="I7" s="162">
        <f>IF('Indicator Date'!I7="","x",'Indicator Date'!I7)</f>
        <v>2015</v>
      </c>
      <c r="J7" s="162">
        <f>IF('Indicator Date'!J7="","x",'Indicator Date'!J7)</f>
        <v>2016</v>
      </c>
      <c r="K7" s="162">
        <f>IF('Indicator Date'!K7="","x",'Indicator Date'!K7)</f>
        <v>2016</v>
      </c>
      <c r="L7" s="162">
        <f>IF('Indicator Date'!L7="","x",'Indicator Date'!L7)</f>
        <v>2016</v>
      </c>
      <c r="M7" s="162">
        <f>IF('Indicator Date'!M7="","x",'Indicator Date'!M7)</f>
        <v>2018</v>
      </c>
      <c r="N7" s="162">
        <f>IF('Indicator Date'!N7="","x",'Indicator Date'!N7)</f>
        <v>2018</v>
      </c>
      <c r="O7" s="162">
        <f>IF('Indicator Date'!O7="","x",'Indicator Date'!O7)</f>
        <v>2017</v>
      </c>
      <c r="P7" s="162">
        <f>IF('Indicator Date'!P7="","x",'Indicator Date'!P7)</f>
        <v>2017</v>
      </c>
      <c r="Q7" s="162">
        <f>IF('Indicator Date'!Q7="","x",'Indicator Date'!Q7)</f>
        <v>2015</v>
      </c>
      <c r="R7" s="162" t="str">
        <f>IF('Indicator Date'!R7="","x",LEFT(RIGHT('Indicator Date'!R7,6),4))</f>
        <v>x</v>
      </c>
      <c r="S7" s="162">
        <f>IF('Indicator Date'!S7="","x",'Indicator Date'!S7)</f>
        <v>2018</v>
      </c>
      <c r="T7" s="162">
        <f>IF('Indicator Date'!T7="","x",'Indicator Date'!T7)</f>
        <v>2015</v>
      </c>
      <c r="U7" s="162">
        <f>IF('Indicator Date'!U7="","x",'Indicator Date'!U7)</f>
        <v>2016</v>
      </c>
      <c r="V7" s="162">
        <f>IF('Indicator Date'!V7="","x",'Indicator Date'!V7)</f>
        <v>2016</v>
      </c>
      <c r="W7" s="162">
        <f>IF('Indicator Date'!W7="","x",'Indicator Date'!W7)</f>
        <v>2016</v>
      </c>
      <c r="X7" s="162">
        <f>IF('Indicator Date'!X7="","x",'Indicator Date'!X7)</f>
        <v>2016</v>
      </c>
      <c r="Y7" s="162">
        <f>IF('Indicator Date'!Y7="","x",'Indicator Date'!Y7)</f>
        <v>2009</v>
      </c>
      <c r="Z7" s="162">
        <f>IF('Indicator Date'!Z7="","x",'Indicator Date'!Z7)</f>
        <v>2016</v>
      </c>
      <c r="AA7" s="162">
        <f>IF('Indicator Date'!AA7="","x",'Indicator Date'!AA7)</f>
        <v>2016</v>
      </c>
      <c r="AB7" s="162">
        <f>IF('Indicator Date'!AB7="","x",'Indicator Date'!AB7)</f>
        <v>2016</v>
      </c>
      <c r="AC7" s="162">
        <f>IF('Indicator Date'!AC7="","x",'Indicator Date'!AC7)</f>
        <v>2015</v>
      </c>
      <c r="AD7" s="162">
        <f>IF('Indicator Date'!AD7="","x",'Indicator Date'!AD7)</f>
        <v>2015</v>
      </c>
      <c r="AE7" s="162">
        <f>IF('Indicator Date'!AE7="","x",'Indicator Date'!AE7)</f>
        <v>2012</v>
      </c>
      <c r="AF7" s="162" t="str">
        <f>IF('Indicator Date'!AF7="","x",'Indicator Date'!AF7)</f>
        <v>x</v>
      </c>
      <c r="AG7" s="162">
        <f>IF('Indicator Date'!AG7="","x",'Indicator Date'!AG7)</f>
        <v>2008</v>
      </c>
      <c r="AH7" s="162">
        <f>IF('Indicator Date'!AH7="","x",'Indicator Date'!AH7)</f>
        <v>2016</v>
      </c>
      <c r="AI7" s="162">
        <f>IF('Indicator Date'!AI7="","x",'Indicator Date'!AI7)</f>
        <v>2017</v>
      </c>
      <c r="AJ7" s="162">
        <f>IF('Indicator Date'!AJ7="","x",'Indicator Date'!AJ7)</f>
        <v>2018</v>
      </c>
      <c r="AK7" s="162" t="str">
        <f>IF('Indicator Date'!AK7="","x",YEAR('Indicator Date'!AK7))</f>
        <v>x</v>
      </c>
      <c r="AL7" s="162">
        <f>IF('Indicator Date'!AL7="","x",YEAR('Indicator Date'!AL7))</f>
        <v>2018</v>
      </c>
      <c r="AM7" s="162">
        <f>IF('Indicator Date'!AM7="","x",'Indicator Date'!AM7)</f>
        <v>2017</v>
      </c>
      <c r="AN7" s="162">
        <f>IF('Indicator Date'!AN7="","x",'Indicator Date'!AN7)</f>
        <v>2014</v>
      </c>
      <c r="AO7" s="162">
        <f>IF('Indicator Date'!AO7="","x",'Indicator Date'!AO7)</f>
        <v>2014</v>
      </c>
      <c r="AP7" s="162">
        <f>IF('Indicator Date'!AP7="","x",'Indicator Date'!AP7)</f>
        <v>2013</v>
      </c>
      <c r="AQ7" s="162">
        <f>IF('Indicator Date'!AQ7="","x",'Indicator Date'!AQ7)</f>
        <v>2013</v>
      </c>
      <c r="AR7" s="162">
        <f>IF('Indicator Date'!AR7="","x",'Indicator Date'!AR7)</f>
        <v>2007</v>
      </c>
      <c r="AS7" s="162">
        <f>IF('Indicator Date'!AS7="","x",'Indicator Date'!AS7)</f>
        <v>2016</v>
      </c>
      <c r="AT7" s="162">
        <f>IF('Indicator Date'!AT7="","x",'Indicator Date'!AT7)</f>
        <v>2017</v>
      </c>
      <c r="AU7" s="162">
        <f>IF('Indicator Date'!AU7="","x",'Indicator Date'!AU7)</f>
        <v>2016</v>
      </c>
      <c r="AV7" s="162">
        <f>IF('Indicator Date'!AV7="","x",'Indicator Date'!AV7)</f>
        <v>2015</v>
      </c>
      <c r="AW7" s="162">
        <f>IF('Indicator Date'!AW7="","x",'Indicator Date'!AW7)</f>
        <v>2015</v>
      </c>
      <c r="AX7" s="162">
        <f>IF('Indicator Date'!AX7="","x",'Indicator Date'!AX7)</f>
        <v>2016</v>
      </c>
      <c r="AY7" s="162">
        <f>IF('Indicator Date'!AY7="","x",'Indicator Date'!AY7)</f>
        <v>2014</v>
      </c>
      <c r="AZ7" s="162">
        <f>IF('Indicator Date'!AZ7="","x",'Indicator Date'!AZ7)</f>
        <v>2015</v>
      </c>
      <c r="BA7" s="162">
        <f>IF('Indicator Date'!BA7="","x",'Indicator Date'!BA7)</f>
        <v>2015</v>
      </c>
      <c r="BB7" s="162">
        <f>IF('Indicator Date'!BB7="","x",'Indicator Date'!BB7)</f>
        <v>2017</v>
      </c>
      <c r="BC7" s="162">
        <f>IF('Indicator Date'!BC7="","x",'Indicator Date'!BC7)</f>
        <v>2017</v>
      </c>
      <c r="BD7" s="162">
        <f>IF('Indicator Date'!BD7="","x",'Indicator Date'!BD7)</f>
        <v>2015</v>
      </c>
      <c r="BE7" s="162">
        <f>IF('Indicator Date'!BE7="","x",'Indicator Date'!BE7)</f>
        <v>2014</v>
      </c>
      <c r="BF7" s="108"/>
    </row>
    <row r="8" spans="1:58" x14ac:dyDescent="0.25">
      <c r="A8" s="133" t="s">
        <v>9</v>
      </c>
      <c r="B8" s="111" t="s">
        <v>8</v>
      </c>
      <c r="C8" s="162">
        <f>IF('Indicator Date'!C8="","x",'Indicator Date'!C8)</f>
        <v>2015</v>
      </c>
      <c r="D8" s="162">
        <f>IF('Indicator Date'!D8="","x",'Indicator Date'!D8)</f>
        <v>2015</v>
      </c>
      <c r="E8" s="162">
        <f>IF('Indicator Date'!E8="","x",'Indicator Date'!E8)</f>
        <v>2015</v>
      </c>
      <c r="F8" s="162">
        <f>IF('Indicator Date'!F8="","x",'Indicator Date'!F8)</f>
        <v>2015</v>
      </c>
      <c r="G8" s="162">
        <f>IF('Indicator Date'!G8="","x",'Indicator Date'!G8)</f>
        <v>2015</v>
      </c>
      <c r="H8" s="162">
        <f>IF('Indicator Date'!H8="","x",'Indicator Date'!H8)</f>
        <v>2015</v>
      </c>
      <c r="I8" s="162">
        <f>IF('Indicator Date'!I8="","x",'Indicator Date'!I8)</f>
        <v>2015</v>
      </c>
      <c r="J8" s="162">
        <f>IF('Indicator Date'!J8="","x",'Indicator Date'!J8)</f>
        <v>2016</v>
      </c>
      <c r="K8" s="162">
        <f>IF('Indicator Date'!K8="","x",'Indicator Date'!K8)</f>
        <v>2016</v>
      </c>
      <c r="L8" s="162">
        <f>IF('Indicator Date'!L8="","x",'Indicator Date'!L8)</f>
        <v>2016</v>
      </c>
      <c r="M8" s="162">
        <f>IF('Indicator Date'!M8="","x",'Indicator Date'!M8)</f>
        <v>2018</v>
      </c>
      <c r="N8" s="162">
        <f>IF('Indicator Date'!N8="","x",'Indicator Date'!N8)</f>
        <v>2018</v>
      </c>
      <c r="O8" s="162">
        <f>IF('Indicator Date'!O8="","x",'Indicator Date'!O8)</f>
        <v>2017</v>
      </c>
      <c r="P8" s="162">
        <f>IF('Indicator Date'!P8="","x",'Indicator Date'!P8)</f>
        <v>2017</v>
      </c>
      <c r="Q8" s="162">
        <f>IF('Indicator Date'!Q8="","x",'Indicator Date'!Q8)</f>
        <v>2015</v>
      </c>
      <c r="R8" s="162" t="str">
        <f>IF('Indicator Date'!R8="","x",LEFT(RIGHT('Indicator Date'!R8,6),4))</f>
        <v>x</v>
      </c>
      <c r="S8" s="162">
        <f>IF('Indicator Date'!S8="","x",'Indicator Date'!S8)</f>
        <v>2018</v>
      </c>
      <c r="T8" s="162">
        <f>IF('Indicator Date'!T8="","x",'Indicator Date'!T8)</f>
        <v>2015</v>
      </c>
      <c r="U8" s="162">
        <f>IF('Indicator Date'!U8="","x",'Indicator Date'!U8)</f>
        <v>2016</v>
      </c>
      <c r="V8" s="162">
        <f>IF('Indicator Date'!V8="","x",'Indicator Date'!V8)</f>
        <v>2016</v>
      </c>
      <c r="W8" s="162">
        <f>IF('Indicator Date'!W8="","x",'Indicator Date'!W8)</f>
        <v>2016</v>
      </c>
      <c r="X8" s="162" t="str">
        <f>IF('Indicator Date'!X8="","x",'Indicator Date'!X8)</f>
        <v>x</v>
      </c>
      <c r="Y8" s="162" t="str">
        <f>IF('Indicator Date'!Y8="","x",'Indicator Date'!Y8)</f>
        <v>x</v>
      </c>
      <c r="Z8" s="162">
        <f>IF('Indicator Date'!Z8="","x",'Indicator Date'!Z8)</f>
        <v>2016</v>
      </c>
      <c r="AA8" s="162">
        <f>IF('Indicator Date'!AA8="","x",'Indicator Date'!AA8)</f>
        <v>2016</v>
      </c>
      <c r="AB8" s="162" t="str">
        <f>IF('Indicator Date'!AB8="","x",'Indicator Date'!AB8)</f>
        <v>x</v>
      </c>
      <c r="AC8" s="162">
        <f>IF('Indicator Date'!AC8="","x",'Indicator Date'!AC8)</f>
        <v>2015</v>
      </c>
      <c r="AD8" s="162">
        <f>IF('Indicator Date'!AD8="","x",'Indicator Date'!AD8)</f>
        <v>2015</v>
      </c>
      <c r="AE8" s="162" t="str">
        <f>IF('Indicator Date'!AE8="","x",'Indicator Date'!AE8)</f>
        <v>x</v>
      </c>
      <c r="AF8" s="162" t="str">
        <f>IF('Indicator Date'!AF8="","x",'Indicator Date'!AF8)</f>
        <v>x</v>
      </c>
      <c r="AG8" s="162">
        <f>IF('Indicator Date'!AG8="","x",'Indicator Date'!AG8)</f>
        <v>2007</v>
      </c>
      <c r="AH8" s="162">
        <f>IF('Indicator Date'!AH8="","x",'Indicator Date'!AH8)</f>
        <v>2016</v>
      </c>
      <c r="AI8" s="162">
        <f>IF('Indicator Date'!AI8="","x",'Indicator Date'!AI8)</f>
        <v>2017</v>
      </c>
      <c r="AJ8" s="162">
        <f>IF('Indicator Date'!AJ8="","x",'Indicator Date'!AJ8)</f>
        <v>2018</v>
      </c>
      <c r="AK8" s="162" t="str">
        <f>IF('Indicator Date'!AK8="","x",YEAR('Indicator Date'!AK8))</f>
        <v>x</v>
      </c>
      <c r="AL8" s="162">
        <f>IF('Indicator Date'!AL8="","x",YEAR('Indicator Date'!AL8))</f>
        <v>2017</v>
      </c>
      <c r="AM8" s="162">
        <f>IF('Indicator Date'!AM8="","x",'Indicator Date'!AM8)</f>
        <v>2017</v>
      </c>
      <c r="AN8" s="162">
        <f>IF('Indicator Date'!AN8="","x",'Indicator Date'!AN8)</f>
        <v>2014</v>
      </c>
      <c r="AO8" s="162">
        <f>IF('Indicator Date'!AO8="","x",'Indicator Date'!AO8)</f>
        <v>2014</v>
      </c>
      <c r="AP8" s="162">
        <f>IF('Indicator Date'!AP8="","x",'Indicator Date'!AP8)</f>
        <v>2014</v>
      </c>
      <c r="AQ8" s="162" t="str">
        <f>IF('Indicator Date'!AQ8="","x",'Indicator Date'!AQ8)</f>
        <v>x</v>
      </c>
      <c r="AR8" s="162">
        <f>IF('Indicator Date'!AR8="","x",'Indicator Date'!AR8)</f>
        <v>2009</v>
      </c>
      <c r="AS8" s="162">
        <f>IF('Indicator Date'!AS8="","x",'Indicator Date'!AS8)</f>
        <v>2016</v>
      </c>
      <c r="AT8" s="162" t="str">
        <f>IF('Indicator Date'!AT8="","x",'Indicator Date'!AT8)</f>
        <v>x</v>
      </c>
      <c r="AU8" s="162">
        <f>IF('Indicator Date'!AU8="","x",'Indicator Date'!AU8)</f>
        <v>2016</v>
      </c>
      <c r="AV8" s="162">
        <f>IF('Indicator Date'!AV8="","x",'Indicator Date'!AV8)</f>
        <v>2014</v>
      </c>
      <c r="AW8" s="162">
        <f>IF('Indicator Date'!AW8="","x",'Indicator Date'!AW8)</f>
        <v>2015</v>
      </c>
      <c r="AX8" s="162">
        <f>IF('Indicator Date'!AX8="","x",'Indicator Date'!AX8)</f>
        <v>2016</v>
      </c>
      <c r="AY8" s="162">
        <f>IF('Indicator Date'!AY8="","x",'Indicator Date'!AY8)</f>
        <v>2014</v>
      </c>
      <c r="AZ8" s="162">
        <f>IF('Indicator Date'!AZ8="","x",'Indicator Date'!AZ8)</f>
        <v>2011</v>
      </c>
      <c r="BA8" s="162">
        <f>IF('Indicator Date'!BA8="","x",'Indicator Date'!BA8)</f>
        <v>2015</v>
      </c>
      <c r="BB8" s="162">
        <f>IF('Indicator Date'!BB8="","x",'Indicator Date'!BB8)</f>
        <v>2017</v>
      </c>
      <c r="BC8" s="162">
        <f>IF('Indicator Date'!BC8="","x",'Indicator Date'!BC8)</f>
        <v>2017</v>
      </c>
      <c r="BD8" s="162">
        <f>IF('Indicator Date'!BD8="","x",'Indicator Date'!BD8)</f>
        <v>2015</v>
      </c>
      <c r="BE8" s="162">
        <f>IF('Indicator Date'!BE8="","x",'Indicator Date'!BE8)</f>
        <v>2014</v>
      </c>
      <c r="BF8" s="108"/>
    </row>
    <row r="9" spans="1:58" x14ac:dyDescent="0.25">
      <c r="A9" s="133" t="s">
        <v>11</v>
      </c>
      <c r="B9" s="111" t="s">
        <v>10</v>
      </c>
      <c r="C9" s="162">
        <f>IF('Indicator Date'!C9="","x",'Indicator Date'!C9)</f>
        <v>2015</v>
      </c>
      <c r="D9" s="162">
        <f>IF('Indicator Date'!D9="","x",'Indicator Date'!D9)</f>
        <v>2015</v>
      </c>
      <c r="E9" s="162">
        <f>IF('Indicator Date'!E9="","x",'Indicator Date'!E9)</f>
        <v>2015</v>
      </c>
      <c r="F9" s="162">
        <f>IF('Indicator Date'!F9="","x",'Indicator Date'!F9)</f>
        <v>2015</v>
      </c>
      <c r="G9" s="162">
        <f>IF('Indicator Date'!G9="","x",'Indicator Date'!G9)</f>
        <v>2015</v>
      </c>
      <c r="H9" s="162">
        <f>IF('Indicator Date'!H9="","x",'Indicator Date'!H9)</f>
        <v>2015</v>
      </c>
      <c r="I9" s="162">
        <f>IF('Indicator Date'!I9="","x",'Indicator Date'!I9)</f>
        <v>2015</v>
      </c>
      <c r="J9" s="162">
        <f>IF('Indicator Date'!J9="","x",'Indicator Date'!J9)</f>
        <v>2016</v>
      </c>
      <c r="K9" s="162">
        <f>IF('Indicator Date'!K9="","x",'Indicator Date'!K9)</f>
        <v>2016</v>
      </c>
      <c r="L9" s="162">
        <f>IF('Indicator Date'!L9="","x",'Indicator Date'!L9)</f>
        <v>2016</v>
      </c>
      <c r="M9" s="162">
        <f>IF('Indicator Date'!M9="","x",'Indicator Date'!M9)</f>
        <v>2018</v>
      </c>
      <c r="N9" s="162">
        <f>IF('Indicator Date'!N9="","x",'Indicator Date'!N9)</f>
        <v>2018</v>
      </c>
      <c r="O9" s="162">
        <f>IF('Indicator Date'!O9="","x",'Indicator Date'!O9)</f>
        <v>2017</v>
      </c>
      <c r="P9" s="162">
        <f>IF('Indicator Date'!P9="","x",'Indicator Date'!P9)</f>
        <v>2017</v>
      </c>
      <c r="Q9" s="162">
        <f>IF('Indicator Date'!Q9="","x",'Indicator Date'!Q9)</f>
        <v>2015</v>
      </c>
      <c r="R9" s="162" t="str">
        <f>IF('Indicator Date'!R9="","x",LEFT(RIGHT('Indicator Date'!R9,6),4))</f>
        <v>2005</v>
      </c>
      <c r="S9" s="162">
        <f>IF('Indicator Date'!S9="","x",'Indicator Date'!S9)</f>
        <v>2018</v>
      </c>
      <c r="T9" s="162">
        <f>IF('Indicator Date'!T9="","x",'Indicator Date'!T9)</f>
        <v>2015</v>
      </c>
      <c r="U9" s="162">
        <f>IF('Indicator Date'!U9="","x",'Indicator Date'!U9)</f>
        <v>2016</v>
      </c>
      <c r="V9" s="162">
        <f>IF('Indicator Date'!V9="","x",'Indicator Date'!V9)</f>
        <v>2016</v>
      </c>
      <c r="W9" s="162">
        <f>IF('Indicator Date'!W9="","x",'Indicator Date'!W9)</f>
        <v>2016</v>
      </c>
      <c r="X9" s="162" t="str">
        <f>IF('Indicator Date'!X9="","x",'Indicator Date'!X9)</f>
        <v>x</v>
      </c>
      <c r="Y9" s="162">
        <f>IF('Indicator Date'!Y9="","x",'Indicator Date'!Y9)</f>
        <v>2013</v>
      </c>
      <c r="Z9" s="162">
        <f>IF('Indicator Date'!Z9="","x",'Indicator Date'!Z9)</f>
        <v>2016</v>
      </c>
      <c r="AA9" s="162">
        <f>IF('Indicator Date'!AA9="","x",'Indicator Date'!AA9)</f>
        <v>2016</v>
      </c>
      <c r="AB9" s="162">
        <f>IF('Indicator Date'!AB9="","x",'Indicator Date'!AB9)</f>
        <v>2016</v>
      </c>
      <c r="AC9" s="162">
        <f>IF('Indicator Date'!AC9="","x",'Indicator Date'!AC9)</f>
        <v>2015</v>
      </c>
      <c r="AD9" s="162">
        <f>IF('Indicator Date'!AD9="","x",'Indicator Date'!AD9)</f>
        <v>2015</v>
      </c>
      <c r="AE9" s="162" t="str">
        <f>IF('Indicator Date'!AE9="","x",'Indicator Date'!AE9)</f>
        <v>x</v>
      </c>
      <c r="AF9" s="162">
        <f>IF('Indicator Date'!AF9="","x",'Indicator Date'!AF9)</f>
        <v>2015</v>
      </c>
      <c r="AG9" s="162">
        <f>IF('Indicator Date'!AG9="","x",'Indicator Date'!AG9)</f>
        <v>2016</v>
      </c>
      <c r="AH9" s="162">
        <f>IF('Indicator Date'!AH9="","x",'Indicator Date'!AH9)</f>
        <v>2016</v>
      </c>
      <c r="AI9" s="162">
        <f>IF('Indicator Date'!AI9="","x",'Indicator Date'!AI9)</f>
        <v>2017</v>
      </c>
      <c r="AJ9" s="162">
        <f>IF('Indicator Date'!AJ9="","x",'Indicator Date'!AJ9)</f>
        <v>2018</v>
      </c>
      <c r="AK9" s="162" t="str">
        <f>IF('Indicator Date'!AK9="","x",YEAR('Indicator Date'!AK9))</f>
        <v>x</v>
      </c>
      <c r="AL9" s="162">
        <f>IF('Indicator Date'!AL9="","x",YEAR('Indicator Date'!AL9))</f>
        <v>2017</v>
      </c>
      <c r="AM9" s="162">
        <f>IF('Indicator Date'!AM9="","x",'Indicator Date'!AM9)</f>
        <v>2017</v>
      </c>
      <c r="AN9" s="162">
        <f>IF('Indicator Date'!AN9="","x",'Indicator Date'!AN9)</f>
        <v>2014</v>
      </c>
      <c r="AO9" s="162">
        <f>IF('Indicator Date'!AO9="","x",'Indicator Date'!AO9)</f>
        <v>2014</v>
      </c>
      <c r="AP9" s="162" t="str">
        <f>IF('Indicator Date'!AP9="","x",'Indicator Date'!AP9)</f>
        <v>x</v>
      </c>
      <c r="AQ9" s="162" t="str">
        <f>IF('Indicator Date'!AQ9="","x",'Indicator Date'!AQ9)</f>
        <v>x</v>
      </c>
      <c r="AR9" s="162">
        <f>IF('Indicator Date'!AR9="","x",'Indicator Date'!AR9)</f>
        <v>2015</v>
      </c>
      <c r="AS9" s="162">
        <f>IF('Indicator Date'!AS9="","x",'Indicator Date'!AS9)</f>
        <v>2016</v>
      </c>
      <c r="AT9" s="162">
        <f>IF('Indicator Date'!AT9="","x",'Indicator Date'!AT9)</f>
        <v>2017</v>
      </c>
      <c r="AU9" s="162">
        <f>IF('Indicator Date'!AU9="","x",'Indicator Date'!AU9)</f>
        <v>2016</v>
      </c>
      <c r="AV9" s="162">
        <f>IF('Indicator Date'!AV9="","x",'Indicator Date'!AV9)</f>
        <v>2015</v>
      </c>
      <c r="AW9" s="162">
        <f>IF('Indicator Date'!AW9="","x",'Indicator Date'!AW9)</f>
        <v>2015</v>
      </c>
      <c r="AX9" s="162">
        <f>IF('Indicator Date'!AX9="","x",'Indicator Date'!AX9)</f>
        <v>2016</v>
      </c>
      <c r="AY9" s="162">
        <f>IF('Indicator Date'!AY9="","x",'Indicator Date'!AY9)</f>
        <v>2014</v>
      </c>
      <c r="AZ9" s="162">
        <f>IF('Indicator Date'!AZ9="","x",'Indicator Date'!AZ9)</f>
        <v>2015</v>
      </c>
      <c r="BA9" s="162">
        <f>IF('Indicator Date'!BA9="","x",'Indicator Date'!BA9)</f>
        <v>2015</v>
      </c>
      <c r="BB9" s="162">
        <f>IF('Indicator Date'!BB9="","x",'Indicator Date'!BB9)</f>
        <v>2017</v>
      </c>
      <c r="BC9" s="162">
        <f>IF('Indicator Date'!BC9="","x",'Indicator Date'!BC9)</f>
        <v>2017</v>
      </c>
      <c r="BD9" s="162">
        <f>IF('Indicator Date'!BD9="","x",'Indicator Date'!BD9)</f>
        <v>2015</v>
      </c>
      <c r="BE9" s="162">
        <f>IF('Indicator Date'!BE9="","x",'Indicator Date'!BE9)</f>
        <v>2014</v>
      </c>
      <c r="BF9" s="108"/>
    </row>
    <row r="10" spans="1:58" x14ac:dyDescent="0.25">
      <c r="A10" s="133" t="s">
        <v>13</v>
      </c>
      <c r="B10" s="111" t="s">
        <v>12</v>
      </c>
      <c r="C10" s="162">
        <f>IF('Indicator Date'!C10="","x",'Indicator Date'!C10)</f>
        <v>2015</v>
      </c>
      <c r="D10" s="162">
        <f>IF('Indicator Date'!D10="","x",'Indicator Date'!D10)</f>
        <v>2015</v>
      </c>
      <c r="E10" s="162">
        <f>IF('Indicator Date'!E10="","x",'Indicator Date'!E10)</f>
        <v>2015</v>
      </c>
      <c r="F10" s="162">
        <f>IF('Indicator Date'!F10="","x",'Indicator Date'!F10)</f>
        <v>2015</v>
      </c>
      <c r="G10" s="162">
        <f>IF('Indicator Date'!G10="","x",'Indicator Date'!G10)</f>
        <v>2015</v>
      </c>
      <c r="H10" s="162">
        <f>IF('Indicator Date'!H10="","x",'Indicator Date'!H10)</f>
        <v>2015</v>
      </c>
      <c r="I10" s="162">
        <f>IF('Indicator Date'!I10="","x",'Indicator Date'!I10)</f>
        <v>2015</v>
      </c>
      <c r="J10" s="162">
        <f>IF('Indicator Date'!J10="","x",'Indicator Date'!J10)</f>
        <v>2016</v>
      </c>
      <c r="K10" s="162">
        <f>IF('Indicator Date'!K10="","x",'Indicator Date'!K10)</f>
        <v>2016</v>
      </c>
      <c r="L10" s="162">
        <f>IF('Indicator Date'!L10="","x",'Indicator Date'!L10)</f>
        <v>2016</v>
      </c>
      <c r="M10" s="162">
        <f>IF('Indicator Date'!M10="","x",'Indicator Date'!M10)</f>
        <v>2018</v>
      </c>
      <c r="N10" s="162">
        <f>IF('Indicator Date'!N10="","x",'Indicator Date'!N10)</f>
        <v>2018</v>
      </c>
      <c r="O10" s="162">
        <f>IF('Indicator Date'!O10="","x",'Indicator Date'!O10)</f>
        <v>2017</v>
      </c>
      <c r="P10" s="162">
        <f>IF('Indicator Date'!P10="","x",'Indicator Date'!P10)</f>
        <v>2017</v>
      </c>
      <c r="Q10" s="162">
        <f>IF('Indicator Date'!Q10="","x",'Indicator Date'!Q10)</f>
        <v>2015</v>
      </c>
      <c r="R10" s="162" t="str">
        <f>IF('Indicator Date'!R10="","x",LEFT(RIGHT('Indicator Date'!R10,6),4))</f>
        <v>2010</v>
      </c>
      <c r="S10" s="162">
        <f>IF('Indicator Date'!S10="","x",'Indicator Date'!S10)</f>
        <v>2018</v>
      </c>
      <c r="T10" s="162">
        <f>IF('Indicator Date'!T10="","x",'Indicator Date'!T10)</f>
        <v>2015</v>
      </c>
      <c r="U10" s="162">
        <f>IF('Indicator Date'!U10="","x",'Indicator Date'!U10)</f>
        <v>2016</v>
      </c>
      <c r="V10" s="162">
        <f>IF('Indicator Date'!V10="","x",'Indicator Date'!V10)</f>
        <v>2016</v>
      </c>
      <c r="W10" s="162">
        <f>IF('Indicator Date'!W10="","x",'Indicator Date'!W10)</f>
        <v>2016</v>
      </c>
      <c r="X10" s="162">
        <f>IF('Indicator Date'!X10="","x",'Indicator Date'!X10)</f>
        <v>2016</v>
      </c>
      <c r="Y10" s="162">
        <f>IF('Indicator Date'!Y10="","x",'Indicator Date'!Y10)</f>
        <v>2013</v>
      </c>
      <c r="Z10" s="162">
        <f>IF('Indicator Date'!Z10="","x",'Indicator Date'!Z10)</f>
        <v>2016</v>
      </c>
      <c r="AA10" s="162">
        <f>IF('Indicator Date'!AA10="","x",'Indicator Date'!AA10)</f>
        <v>2016</v>
      </c>
      <c r="AB10" s="162">
        <f>IF('Indicator Date'!AB10="","x",'Indicator Date'!AB10)</f>
        <v>2016</v>
      </c>
      <c r="AC10" s="162">
        <f>IF('Indicator Date'!AC10="","x",'Indicator Date'!AC10)</f>
        <v>2015</v>
      </c>
      <c r="AD10" s="162">
        <f>IF('Indicator Date'!AD10="","x",'Indicator Date'!AD10)</f>
        <v>2015</v>
      </c>
      <c r="AE10" s="162" t="str">
        <f>IF('Indicator Date'!AE10="","x",'Indicator Date'!AE10)</f>
        <v>x</v>
      </c>
      <c r="AF10" s="162">
        <f>IF('Indicator Date'!AF10="","x",'Indicator Date'!AF10)</f>
        <v>2015</v>
      </c>
      <c r="AG10" s="162">
        <f>IF('Indicator Date'!AG10="","x",'Indicator Date'!AG10)</f>
        <v>2016</v>
      </c>
      <c r="AH10" s="162">
        <f>IF('Indicator Date'!AH10="","x",'Indicator Date'!AH10)</f>
        <v>2016</v>
      </c>
      <c r="AI10" s="162">
        <f>IF('Indicator Date'!AI10="","x",'Indicator Date'!AI10)</f>
        <v>2017</v>
      </c>
      <c r="AJ10" s="162">
        <f>IF('Indicator Date'!AJ10="","x",'Indicator Date'!AJ10)</f>
        <v>2018</v>
      </c>
      <c r="AK10" s="162">
        <f>IF('Indicator Date'!AK10="","x",YEAR('Indicator Date'!AK10))</f>
        <v>2018</v>
      </c>
      <c r="AL10" s="162">
        <f>IF('Indicator Date'!AL10="","x",YEAR('Indicator Date'!AL10))</f>
        <v>2017</v>
      </c>
      <c r="AM10" s="162">
        <f>IF('Indicator Date'!AM10="","x",'Indicator Date'!AM10)</f>
        <v>2017</v>
      </c>
      <c r="AN10" s="162">
        <f>IF('Indicator Date'!AN10="","x",'Indicator Date'!AN10)</f>
        <v>2014</v>
      </c>
      <c r="AO10" s="162">
        <f>IF('Indicator Date'!AO10="","x",'Indicator Date'!AO10)</f>
        <v>2014</v>
      </c>
      <c r="AP10" s="162">
        <f>IF('Indicator Date'!AP10="","x",'Indicator Date'!AP10)</f>
        <v>2014</v>
      </c>
      <c r="AQ10" s="162">
        <f>IF('Indicator Date'!AQ10="","x",'Indicator Date'!AQ10)</f>
        <v>2014</v>
      </c>
      <c r="AR10" s="162">
        <f>IF('Indicator Date'!AR10="","x",'Indicator Date'!AR10)</f>
        <v>2011</v>
      </c>
      <c r="AS10" s="162">
        <f>IF('Indicator Date'!AS10="","x",'Indicator Date'!AS10)</f>
        <v>2016</v>
      </c>
      <c r="AT10" s="162">
        <f>IF('Indicator Date'!AT10="","x",'Indicator Date'!AT10)</f>
        <v>2017</v>
      </c>
      <c r="AU10" s="162">
        <f>IF('Indicator Date'!AU10="","x",'Indicator Date'!AU10)</f>
        <v>2016</v>
      </c>
      <c r="AV10" s="162">
        <f>IF('Indicator Date'!AV10="","x",'Indicator Date'!AV10)</f>
        <v>2015</v>
      </c>
      <c r="AW10" s="162">
        <f>IF('Indicator Date'!AW10="","x",'Indicator Date'!AW10)</f>
        <v>2015</v>
      </c>
      <c r="AX10" s="162">
        <f>IF('Indicator Date'!AX10="","x",'Indicator Date'!AX10)</f>
        <v>2016</v>
      </c>
      <c r="AY10" s="162">
        <f>IF('Indicator Date'!AY10="","x",'Indicator Date'!AY10)</f>
        <v>2014</v>
      </c>
      <c r="AZ10" s="162">
        <f>IF('Indicator Date'!AZ10="","x",'Indicator Date'!AZ10)</f>
        <v>2015</v>
      </c>
      <c r="BA10" s="162">
        <f>IF('Indicator Date'!BA10="","x",'Indicator Date'!BA10)</f>
        <v>2015</v>
      </c>
      <c r="BB10" s="162">
        <f>IF('Indicator Date'!BB10="","x",'Indicator Date'!BB10)</f>
        <v>2017</v>
      </c>
      <c r="BC10" s="162">
        <f>IF('Indicator Date'!BC10="","x",'Indicator Date'!BC10)</f>
        <v>2017</v>
      </c>
      <c r="BD10" s="162">
        <f>IF('Indicator Date'!BD10="","x",'Indicator Date'!BD10)</f>
        <v>2015</v>
      </c>
      <c r="BE10" s="162">
        <f>IF('Indicator Date'!BE10="","x",'Indicator Date'!BE10)</f>
        <v>2014</v>
      </c>
      <c r="BF10" s="108"/>
    </row>
    <row r="11" spans="1:58" x14ac:dyDescent="0.25">
      <c r="A11" s="133" t="s">
        <v>15</v>
      </c>
      <c r="B11" s="111" t="s">
        <v>14</v>
      </c>
      <c r="C11" s="162">
        <f>IF('Indicator Date'!C11="","x",'Indicator Date'!C11)</f>
        <v>2015</v>
      </c>
      <c r="D11" s="162">
        <f>IF('Indicator Date'!D11="","x",'Indicator Date'!D11)</f>
        <v>2015</v>
      </c>
      <c r="E11" s="162">
        <f>IF('Indicator Date'!E11="","x",'Indicator Date'!E11)</f>
        <v>2015</v>
      </c>
      <c r="F11" s="162">
        <f>IF('Indicator Date'!F11="","x",'Indicator Date'!F11)</f>
        <v>2015</v>
      </c>
      <c r="G11" s="162">
        <f>IF('Indicator Date'!G11="","x",'Indicator Date'!G11)</f>
        <v>2015</v>
      </c>
      <c r="H11" s="162">
        <f>IF('Indicator Date'!H11="","x",'Indicator Date'!H11)</f>
        <v>2015</v>
      </c>
      <c r="I11" s="162">
        <f>IF('Indicator Date'!I11="","x",'Indicator Date'!I11)</f>
        <v>2015</v>
      </c>
      <c r="J11" s="162">
        <f>IF('Indicator Date'!J11="","x",'Indicator Date'!J11)</f>
        <v>2016</v>
      </c>
      <c r="K11" s="162">
        <f>IF('Indicator Date'!K11="","x",'Indicator Date'!K11)</f>
        <v>2016</v>
      </c>
      <c r="L11" s="162">
        <f>IF('Indicator Date'!L11="","x",'Indicator Date'!L11)</f>
        <v>2016</v>
      </c>
      <c r="M11" s="162">
        <f>IF('Indicator Date'!M11="","x",'Indicator Date'!M11)</f>
        <v>2018</v>
      </c>
      <c r="N11" s="162">
        <f>IF('Indicator Date'!N11="","x",'Indicator Date'!N11)</f>
        <v>2018</v>
      </c>
      <c r="O11" s="162">
        <f>IF('Indicator Date'!O11="","x",'Indicator Date'!O11)</f>
        <v>2017</v>
      </c>
      <c r="P11" s="162">
        <f>IF('Indicator Date'!P11="","x",'Indicator Date'!P11)</f>
        <v>2017</v>
      </c>
      <c r="Q11" s="162">
        <f>IF('Indicator Date'!Q11="","x",'Indicator Date'!Q11)</f>
        <v>2015</v>
      </c>
      <c r="R11" s="162" t="str">
        <f>IF('Indicator Date'!R11="","x",LEFT(RIGHT('Indicator Date'!R11,6),4))</f>
        <v>x</v>
      </c>
      <c r="S11" s="162">
        <f>IF('Indicator Date'!S11="","x",'Indicator Date'!S11)</f>
        <v>2018</v>
      </c>
      <c r="T11" s="162">
        <f>IF('Indicator Date'!T11="","x",'Indicator Date'!T11)</f>
        <v>2015</v>
      </c>
      <c r="U11" s="162">
        <f>IF('Indicator Date'!U11="","x",'Indicator Date'!U11)</f>
        <v>2016</v>
      </c>
      <c r="V11" s="162" t="str">
        <f>IF('Indicator Date'!V11="","x",'Indicator Date'!V11)</f>
        <v>x</v>
      </c>
      <c r="W11" s="162">
        <f>IF('Indicator Date'!W11="","x",'Indicator Date'!W11)</f>
        <v>2016</v>
      </c>
      <c r="X11" s="162">
        <f>IF('Indicator Date'!X11="","x",'Indicator Date'!X11)</f>
        <v>2007</v>
      </c>
      <c r="Y11" s="162">
        <f>IF('Indicator Date'!Y11="","x",'Indicator Date'!Y11)</f>
        <v>2011</v>
      </c>
      <c r="Z11" s="162">
        <f>IF('Indicator Date'!Z11="","x",'Indicator Date'!Z11)</f>
        <v>2016</v>
      </c>
      <c r="AA11" s="162">
        <f>IF('Indicator Date'!AA11="","x",'Indicator Date'!AA11)</f>
        <v>2016</v>
      </c>
      <c r="AB11" s="162">
        <f>IF('Indicator Date'!AB11="","x",'Indicator Date'!AB11)</f>
        <v>2016</v>
      </c>
      <c r="AC11" s="162">
        <f>IF('Indicator Date'!AC11="","x",'Indicator Date'!AC11)</f>
        <v>2015</v>
      </c>
      <c r="AD11" s="162">
        <f>IF('Indicator Date'!AD11="","x",'Indicator Date'!AD11)</f>
        <v>2015</v>
      </c>
      <c r="AE11" s="162" t="str">
        <f>IF('Indicator Date'!AE11="","x",'Indicator Date'!AE11)</f>
        <v>x</v>
      </c>
      <c r="AF11" s="162">
        <f>IF('Indicator Date'!AF11="","x",'Indicator Date'!AF11)</f>
        <v>2015</v>
      </c>
      <c r="AG11" s="162">
        <f>IF('Indicator Date'!AG11="","x",'Indicator Date'!AG11)</f>
        <v>2010</v>
      </c>
      <c r="AH11" s="162">
        <f>IF('Indicator Date'!AH11="","x",'Indicator Date'!AH11)</f>
        <v>2016</v>
      </c>
      <c r="AI11" s="162">
        <f>IF('Indicator Date'!AI11="","x",'Indicator Date'!AI11)</f>
        <v>2017</v>
      </c>
      <c r="AJ11" s="162">
        <f>IF('Indicator Date'!AJ11="","x",'Indicator Date'!AJ11)</f>
        <v>2018</v>
      </c>
      <c r="AK11" s="162" t="str">
        <f>IF('Indicator Date'!AK11="","x",YEAR('Indicator Date'!AK11))</f>
        <v>x</v>
      </c>
      <c r="AL11" s="162">
        <f>IF('Indicator Date'!AL11="","x",YEAR('Indicator Date'!AL11))</f>
        <v>2017</v>
      </c>
      <c r="AM11" s="162">
        <f>IF('Indicator Date'!AM11="","x",'Indicator Date'!AM11)</f>
        <v>2017</v>
      </c>
      <c r="AN11" s="162">
        <f>IF('Indicator Date'!AN11="","x",'Indicator Date'!AN11)</f>
        <v>2014</v>
      </c>
      <c r="AO11" s="162">
        <f>IF('Indicator Date'!AO11="","x",'Indicator Date'!AO11)</f>
        <v>2014</v>
      </c>
      <c r="AP11" s="162">
        <f>IF('Indicator Date'!AP11="","x",'Indicator Date'!AP11)</f>
        <v>2014</v>
      </c>
      <c r="AQ11" s="162" t="str">
        <f>IF('Indicator Date'!AQ11="","x",'Indicator Date'!AQ11)</f>
        <v>x</v>
      </c>
      <c r="AR11" s="162">
        <f>IF('Indicator Date'!AR11="","x",'Indicator Date'!AR11)</f>
        <v>2015</v>
      </c>
      <c r="AS11" s="162">
        <f>IF('Indicator Date'!AS11="","x",'Indicator Date'!AS11)</f>
        <v>2016</v>
      </c>
      <c r="AT11" s="162">
        <f>IF('Indicator Date'!AT11="","x",'Indicator Date'!AT11)</f>
        <v>2017</v>
      </c>
      <c r="AU11" s="162">
        <f>IF('Indicator Date'!AU11="","x",'Indicator Date'!AU11)</f>
        <v>2016</v>
      </c>
      <c r="AV11" s="162" t="str">
        <f>IF('Indicator Date'!AV11="","x",'Indicator Date'!AV11)</f>
        <v>x</v>
      </c>
      <c r="AW11" s="162">
        <f>IF('Indicator Date'!AW11="","x",'Indicator Date'!AW11)</f>
        <v>2015</v>
      </c>
      <c r="AX11" s="162">
        <f>IF('Indicator Date'!AX11="","x",'Indicator Date'!AX11)</f>
        <v>2016</v>
      </c>
      <c r="AY11" s="162">
        <f>IF('Indicator Date'!AY11="","x",'Indicator Date'!AY11)</f>
        <v>2014</v>
      </c>
      <c r="AZ11" s="162">
        <f>IF('Indicator Date'!AZ11="","x",'Indicator Date'!AZ11)</f>
        <v>2015</v>
      </c>
      <c r="BA11" s="162">
        <f>IF('Indicator Date'!BA11="","x",'Indicator Date'!BA11)</f>
        <v>2015</v>
      </c>
      <c r="BB11" s="162">
        <f>IF('Indicator Date'!BB11="","x",'Indicator Date'!BB11)</f>
        <v>2017</v>
      </c>
      <c r="BC11" s="162">
        <f>IF('Indicator Date'!BC11="","x",'Indicator Date'!BC11)</f>
        <v>2017</v>
      </c>
      <c r="BD11" s="162">
        <f>IF('Indicator Date'!BD11="","x",'Indicator Date'!BD11)</f>
        <v>2015</v>
      </c>
      <c r="BE11" s="162">
        <f>IF('Indicator Date'!BE11="","x",'Indicator Date'!BE11)</f>
        <v>2014</v>
      </c>
      <c r="BF11" s="108"/>
    </row>
    <row r="12" spans="1:58" x14ac:dyDescent="0.25">
      <c r="A12" s="133" t="s">
        <v>17</v>
      </c>
      <c r="B12" s="111" t="s">
        <v>16</v>
      </c>
      <c r="C12" s="162">
        <f>IF('Indicator Date'!C12="","x",'Indicator Date'!C12)</f>
        <v>2015</v>
      </c>
      <c r="D12" s="162">
        <f>IF('Indicator Date'!D12="","x",'Indicator Date'!D12)</f>
        <v>2015</v>
      </c>
      <c r="E12" s="162">
        <f>IF('Indicator Date'!E12="","x",'Indicator Date'!E12)</f>
        <v>2015</v>
      </c>
      <c r="F12" s="162">
        <f>IF('Indicator Date'!F12="","x",'Indicator Date'!F12)</f>
        <v>2015</v>
      </c>
      <c r="G12" s="162">
        <f>IF('Indicator Date'!G12="","x",'Indicator Date'!G12)</f>
        <v>2015</v>
      </c>
      <c r="H12" s="162">
        <f>IF('Indicator Date'!H12="","x",'Indicator Date'!H12)</f>
        <v>2015</v>
      </c>
      <c r="I12" s="162">
        <f>IF('Indicator Date'!I12="","x",'Indicator Date'!I12)</f>
        <v>2015</v>
      </c>
      <c r="J12" s="162">
        <f>IF('Indicator Date'!J12="","x",'Indicator Date'!J12)</f>
        <v>2016</v>
      </c>
      <c r="K12" s="162">
        <f>IF('Indicator Date'!K12="","x",'Indicator Date'!K12)</f>
        <v>2016</v>
      </c>
      <c r="L12" s="162">
        <f>IF('Indicator Date'!L12="","x",'Indicator Date'!L12)</f>
        <v>2016</v>
      </c>
      <c r="M12" s="162">
        <f>IF('Indicator Date'!M12="","x",'Indicator Date'!M12)</f>
        <v>2018</v>
      </c>
      <c r="N12" s="162">
        <f>IF('Indicator Date'!N12="","x",'Indicator Date'!N12)</f>
        <v>2018</v>
      </c>
      <c r="O12" s="162">
        <f>IF('Indicator Date'!O12="","x",'Indicator Date'!O12)</f>
        <v>2017</v>
      </c>
      <c r="P12" s="162">
        <f>IF('Indicator Date'!P12="","x",'Indicator Date'!P12)</f>
        <v>2017</v>
      </c>
      <c r="Q12" s="162">
        <f>IF('Indicator Date'!Q12="","x",'Indicator Date'!Q12)</f>
        <v>2015</v>
      </c>
      <c r="R12" s="162" t="str">
        <f>IF('Indicator Date'!R12="","x",LEFT(RIGHT('Indicator Date'!R12,6),4))</f>
        <v>x</v>
      </c>
      <c r="S12" s="162">
        <f>IF('Indicator Date'!S12="","x",'Indicator Date'!S12)</f>
        <v>2018</v>
      </c>
      <c r="T12" s="162">
        <f>IF('Indicator Date'!T12="","x",'Indicator Date'!T12)</f>
        <v>2015</v>
      </c>
      <c r="U12" s="162">
        <f>IF('Indicator Date'!U12="","x",'Indicator Date'!U12)</f>
        <v>2016</v>
      </c>
      <c r="V12" s="162" t="str">
        <f>IF('Indicator Date'!V12="","x",'Indicator Date'!V12)</f>
        <v>x</v>
      </c>
      <c r="W12" s="162">
        <f>IF('Indicator Date'!W12="","x",'Indicator Date'!W12)</f>
        <v>2016</v>
      </c>
      <c r="X12" s="162" t="str">
        <f>IF('Indicator Date'!X12="","x",'Indicator Date'!X12)</f>
        <v>x</v>
      </c>
      <c r="Y12" s="162">
        <f>IF('Indicator Date'!Y12="","x",'Indicator Date'!Y12)</f>
        <v>2016</v>
      </c>
      <c r="Z12" s="162">
        <f>IF('Indicator Date'!Z12="","x",'Indicator Date'!Z12)</f>
        <v>2016</v>
      </c>
      <c r="AA12" s="162">
        <f>IF('Indicator Date'!AA12="","x",'Indicator Date'!AA12)</f>
        <v>2016</v>
      </c>
      <c r="AB12" s="162" t="str">
        <f>IF('Indicator Date'!AB12="","x",'Indicator Date'!AB12)</f>
        <v>x</v>
      </c>
      <c r="AC12" s="162">
        <f>IF('Indicator Date'!AC12="","x",'Indicator Date'!AC12)</f>
        <v>2015</v>
      </c>
      <c r="AD12" s="162">
        <f>IF('Indicator Date'!AD12="","x",'Indicator Date'!AD12)</f>
        <v>2015</v>
      </c>
      <c r="AE12" s="162" t="str">
        <f>IF('Indicator Date'!AE12="","x",'Indicator Date'!AE12)</f>
        <v>x</v>
      </c>
      <c r="AF12" s="162">
        <f>IF('Indicator Date'!AF12="","x",'Indicator Date'!AF12)</f>
        <v>2015</v>
      </c>
      <c r="AG12" s="162">
        <f>IF('Indicator Date'!AG12="","x",'Indicator Date'!AG12)</f>
        <v>2012</v>
      </c>
      <c r="AH12" s="162">
        <f>IF('Indicator Date'!AH12="","x",'Indicator Date'!AH12)</f>
        <v>2016</v>
      </c>
      <c r="AI12" s="162">
        <f>IF('Indicator Date'!AI12="","x",'Indicator Date'!AI12)</f>
        <v>2017</v>
      </c>
      <c r="AJ12" s="162">
        <f>IF('Indicator Date'!AJ12="","x",'Indicator Date'!AJ12)</f>
        <v>2018</v>
      </c>
      <c r="AK12" s="162" t="str">
        <f>IF('Indicator Date'!AK12="","x",YEAR('Indicator Date'!AK12))</f>
        <v>x</v>
      </c>
      <c r="AL12" s="162">
        <f>IF('Indicator Date'!AL12="","x",YEAR('Indicator Date'!AL12))</f>
        <v>2017</v>
      </c>
      <c r="AM12" s="162">
        <f>IF('Indicator Date'!AM12="","x",'Indicator Date'!AM12)</f>
        <v>2017</v>
      </c>
      <c r="AN12" s="162">
        <f>IF('Indicator Date'!AN12="","x",'Indicator Date'!AN12)</f>
        <v>2014</v>
      </c>
      <c r="AO12" s="162">
        <f>IF('Indicator Date'!AO12="","x",'Indicator Date'!AO12)</f>
        <v>2014</v>
      </c>
      <c r="AP12" s="162">
        <f>IF('Indicator Date'!AP12="","x",'Indicator Date'!AP12)</f>
        <v>2014</v>
      </c>
      <c r="AQ12" s="162">
        <f>IF('Indicator Date'!AQ12="","x",'Indicator Date'!AQ12)</f>
        <v>2014</v>
      </c>
      <c r="AR12" s="162">
        <f>IF('Indicator Date'!AR12="","x",'Indicator Date'!AR12)</f>
        <v>2015</v>
      </c>
      <c r="AS12" s="162">
        <f>IF('Indicator Date'!AS12="","x",'Indicator Date'!AS12)</f>
        <v>2016</v>
      </c>
      <c r="AT12" s="162">
        <f>IF('Indicator Date'!AT12="","x",'Indicator Date'!AT12)</f>
        <v>2017</v>
      </c>
      <c r="AU12" s="162">
        <f>IF('Indicator Date'!AU12="","x",'Indicator Date'!AU12)</f>
        <v>2016</v>
      </c>
      <c r="AV12" s="162" t="str">
        <f>IF('Indicator Date'!AV12="","x",'Indicator Date'!AV12)</f>
        <v>x</v>
      </c>
      <c r="AW12" s="162">
        <f>IF('Indicator Date'!AW12="","x",'Indicator Date'!AW12)</f>
        <v>2015</v>
      </c>
      <c r="AX12" s="162">
        <f>IF('Indicator Date'!AX12="","x",'Indicator Date'!AX12)</f>
        <v>2016</v>
      </c>
      <c r="AY12" s="162">
        <f>IF('Indicator Date'!AY12="","x",'Indicator Date'!AY12)</f>
        <v>2014</v>
      </c>
      <c r="AZ12" s="162">
        <f>IF('Indicator Date'!AZ12="","x",'Indicator Date'!AZ12)</f>
        <v>2015</v>
      </c>
      <c r="BA12" s="162">
        <f>IF('Indicator Date'!BA12="","x",'Indicator Date'!BA12)</f>
        <v>2015</v>
      </c>
      <c r="BB12" s="162">
        <f>IF('Indicator Date'!BB12="","x",'Indicator Date'!BB12)</f>
        <v>2017</v>
      </c>
      <c r="BC12" s="162">
        <f>IF('Indicator Date'!BC12="","x",'Indicator Date'!BC12)</f>
        <v>2017</v>
      </c>
      <c r="BD12" s="162">
        <f>IF('Indicator Date'!BD12="","x",'Indicator Date'!BD12)</f>
        <v>2015</v>
      </c>
      <c r="BE12" s="162">
        <f>IF('Indicator Date'!BE12="","x",'Indicator Date'!BE12)</f>
        <v>2014</v>
      </c>
      <c r="BF12" s="108"/>
    </row>
    <row r="13" spans="1:58" x14ac:dyDescent="0.25">
      <c r="A13" s="133" t="s">
        <v>19</v>
      </c>
      <c r="B13" s="111" t="s">
        <v>18</v>
      </c>
      <c r="C13" s="162">
        <f>IF('Indicator Date'!C13="","x",'Indicator Date'!C13)</f>
        <v>2015</v>
      </c>
      <c r="D13" s="162">
        <f>IF('Indicator Date'!D13="","x",'Indicator Date'!D13)</f>
        <v>2015</v>
      </c>
      <c r="E13" s="162">
        <f>IF('Indicator Date'!E13="","x",'Indicator Date'!E13)</f>
        <v>2015</v>
      </c>
      <c r="F13" s="162">
        <f>IF('Indicator Date'!F13="","x",'Indicator Date'!F13)</f>
        <v>2015</v>
      </c>
      <c r="G13" s="162">
        <f>IF('Indicator Date'!G13="","x",'Indicator Date'!G13)</f>
        <v>2015</v>
      </c>
      <c r="H13" s="162">
        <f>IF('Indicator Date'!H13="","x",'Indicator Date'!H13)</f>
        <v>2015</v>
      </c>
      <c r="I13" s="162">
        <f>IF('Indicator Date'!I13="","x",'Indicator Date'!I13)</f>
        <v>2015</v>
      </c>
      <c r="J13" s="162">
        <f>IF('Indicator Date'!J13="","x",'Indicator Date'!J13)</f>
        <v>2016</v>
      </c>
      <c r="K13" s="162">
        <f>IF('Indicator Date'!K13="","x",'Indicator Date'!K13)</f>
        <v>2016</v>
      </c>
      <c r="L13" s="162">
        <f>IF('Indicator Date'!L13="","x",'Indicator Date'!L13)</f>
        <v>2016</v>
      </c>
      <c r="M13" s="162">
        <f>IF('Indicator Date'!M13="","x",'Indicator Date'!M13)</f>
        <v>2018</v>
      </c>
      <c r="N13" s="162">
        <f>IF('Indicator Date'!N13="","x",'Indicator Date'!N13)</f>
        <v>2018</v>
      </c>
      <c r="O13" s="162">
        <f>IF('Indicator Date'!O13="","x",'Indicator Date'!O13)</f>
        <v>2017</v>
      </c>
      <c r="P13" s="162">
        <f>IF('Indicator Date'!P13="","x",'Indicator Date'!P13)</f>
        <v>2017</v>
      </c>
      <c r="Q13" s="162">
        <f>IF('Indicator Date'!Q13="","x",'Indicator Date'!Q13)</f>
        <v>2015</v>
      </c>
      <c r="R13" s="162" t="str">
        <f>IF('Indicator Date'!R13="","x",LEFT(RIGHT('Indicator Date'!R13,6),4))</f>
        <v>2006</v>
      </c>
      <c r="S13" s="162">
        <f>IF('Indicator Date'!S13="","x",'Indicator Date'!S13)</f>
        <v>2018</v>
      </c>
      <c r="T13" s="162">
        <f>IF('Indicator Date'!T13="","x",'Indicator Date'!T13)</f>
        <v>2015</v>
      </c>
      <c r="U13" s="162">
        <f>IF('Indicator Date'!U13="","x",'Indicator Date'!U13)</f>
        <v>2016</v>
      </c>
      <c r="V13" s="162">
        <f>IF('Indicator Date'!V13="","x",'Indicator Date'!V13)</f>
        <v>2016</v>
      </c>
      <c r="W13" s="162">
        <f>IF('Indicator Date'!W13="","x",'Indicator Date'!W13)</f>
        <v>2016</v>
      </c>
      <c r="X13" s="162">
        <f>IF('Indicator Date'!X13="","x",'Indicator Date'!X13)</f>
        <v>2013</v>
      </c>
      <c r="Y13" s="162">
        <f>IF('Indicator Date'!Y13="","x",'Indicator Date'!Y13)</f>
        <v>2013</v>
      </c>
      <c r="Z13" s="162">
        <f>IF('Indicator Date'!Z13="","x",'Indicator Date'!Z13)</f>
        <v>2016</v>
      </c>
      <c r="AA13" s="162">
        <f>IF('Indicator Date'!AA13="","x",'Indicator Date'!AA13)</f>
        <v>2016</v>
      </c>
      <c r="AB13" s="162">
        <f>IF('Indicator Date'!AB13="","x",'Indicator Date'!AB13)</f>
        <v>2016</v>
      </c>
      <c r="AC13" s="162">
        <f>IF('Indicator Date'!AC13="","x",'Indicator Date'!AC13)</f>
        <v>2015</v>
      </c>
      <c r="AD13" s="162">
        <f>IF('Indicator Date'!AD13="","x",'Indicator Date'!AD13)</f>
        <v>2015</v>
      </c>
      <c r="AE13" s="162">
        <f>IF('Indicator Date'!AE13="","x",'Indicator Date'!AE13)</f>
        <v>2012</v>
      </c>
      <c r="AF13" s="162">
        <f>IF('Indicator Date'!AF13="","x",'Indicator Date'!AF13)</f>
        <v>2015</v>
      </c>
      <c r="AG13" s="162">
        <f>IF('Indicator Date'!AG13="","x",'Indicator Date'!AG13)</f>
        <v>2008</v>
      </c>
      <c r="AH13" s="162">
        <f>IF('Indicator Date'!AH13="","x",'Indicator Date'!AH13)</f>
        <v>2016</v>
      </c>
      <c r="AI13" s="162">
        <f>IF('Indicator Date'!AI13="","x",'Indicator Date'!AI13)</f>
        <v>2017</v>
      </c>
      <c r="AJ13" s="162">
        <f>IF('Indicator Date'!AJ13="","x",'Indicator Date'!AJ13)</f>
        <v>2018</v>
      </c>
      <c r="AK13" s="162">
        <f>IF('Indicator Date'!AK13="","x",YEAR('Indicator Date'!AK13))</f>
        <v>2018</v>
      </c>
      <c r="AL13" s="162">
        <f>IF('Indicator Date'!AL13="","x",YEAR('Indicator Date'!AL13))</f>
        <v>2017</v>
      </c>
      <c r="AM13" s="162">
        <f>IF('Indicator Date'!AM13="","x",'Indicator Date'!AM13)</f>
        <v>2017</v>
      </c>
      <c r="AN13" s="162">
        <f>IF('Indicator Date'!AN13="","x",'Indicator Date'!AN13)</f>
        <v>2014</v>
      </c>
      <c r="AO13" s="162">
        <f>IF('Indicator Date'!AO13="","x",'Indicator Date'!AO13)</f>
        <v>2014</v>
      </c>
      <c r="AP13" s="162" t="str">
        <f>IF('Indicator Date'!AP13="","x",'Indicator Date'!AP13)</f>
        <v>x</v>
      </c>
      <c r="AQ13" s="162" t="str">
        <f>IF('Indicator Date'!AQ13="","x",'Indicator Date'!AQ13)</f>
        <v>x</v>
      </c>
      <c r="AR13" s="162" t="str">
        <f>IF('Indicator Date'!AR13="","x",'Indicator Date'!AR13)</f>
        <v>x</v>
      </c>
      <c r="AS13" s="162">
        <f>IF('Indicator Date'!AS13="","x",'Indicator Date'!AS13)</f>
        <v>2016</v>
      </c>
      <c r="AT13" s="162">
        <f>IF('Indicator Date'!AT13="","x",'Indicator Date'!AT13)</f>
        <v>2017</v>
      </c>
      <c r="AU13" s="162">
        <f>IF('Indicator Date'!AU13="","x",'Indicator Date'!AU13)</f>
        <v>2016</v>
      </c>
      <c r="AV13" s="162">
        <f>IF('Indicator Date'!AV13="","x",'Indicator Date'!AV13)</f>
        <v>2016</v>
      </c>
      <c r="AW13" s="162">
        <f>IF('Indicator Date'!AW13="","x",'Indicator Date'!AW13)</f>
        <v>2015</v>
      </c>
      <c r="AX13" s="162">
        <f>IF('Indicator Date'!AX13="","x",'Indicator Date'!AX13)</f>
        <v>2016</v>
      </c>
      <c r="AY13" s="162">
        <f>IF('Indicator Date'!AY13="","x",'Indicator Date'!AY13)</f>
        <v>2014</v>
      </c>
      <c r="AZ13" s="162">
        <f>IF('Indicator Date'!AZ13="","x",'Indicator Date'!AZ13)</f>
        <v>2015</v>
      </c>
      <c r="BA13" s="162">
        <f>IF('Indicator Date'!BA13="","x",'Indicator Date'!BA13)</f>
        <v>2015</v>
      </c>
      <c r="BB13" s="162">
        <f>IF('Indicator Date'!BB13="","x",'Indicator Date'!BB13)</f>
        <v>2017</v>
      </c>
      <c r="BC13" s="162">
        <f>IF('Indicator Date'!BC13="","x",'Indicator Date'!BC13)</f>
        <v>2017</v>
      </c>
      <c r="BD13" s="162">
        <f>IF('Indicator Date'!BD13="","x",'Indicator Date'!BD13)</f>
        <v>2015</v>
      </c>
      <c r="BE13" s="162">
        <f>IF('Indicator Date'!BE13="","x",'Indicator Date'!BE13)</f>
        <v>2014</v>
      </c>
      <c r="BF13" s="108"/>
    </row>
    <row r="14" spans="1:58" x14ac:dyDescent="0.25">
      <c r="A14" s="133" t="s">
        <v>21</v>
      </c>
      <c r="B14" s="111" t="s">
        <v>20</v>
      </c>
      <c r="C14" s="162">
        <f>IF('Indicator Date'!C14="","x",'Indicator Date'!C14)</f>
        <v>2015</v>
      </c>
      <c r="D14" s="162">
        <f>IF('Indicator Date'!D14="","x",'Indicator Date'!D14)</f>
        <v>2015</v>
      </c>
      <c r="E14" s="162">
        <f>IF('Indicator Date'!E14="","x",'Indicator Date'!E14)</f>
        <v>2015</v>
      </c>
      <c r="F14" s="162">
        <f>IF('Indicator Date'!F14="","x",'Indicator Date'!F14)</f>
        <v>2015</v>
      </c>
      <c r="G14" s="162">
        <f>IF('Indicator Date'!G14="","x",'Indicator Date'!G14)</f>
        <v>2015</v>
      </c>
      <c r="H14" s="162">
        <f>IF('Indicator Date'!H14="","x",'Indicator Date'!H14)</f>
        <v>2015</v>
      </c>
      <c r="I14" s="162">
        <f>IF('Indicator Date'!I14="","x",'Indicator Date'!I14)</f>
        <v>2015</v>
      </c>
      <c r="J14" s="162">
        <f>IF('Indicator Date'!J14="","x",'Indicator Date'!J14)</f>
        <v>2016</v>
      </c>
      <c r="K14" s="162">
        <f>IF('Indicator Date'!K14="","x",'Indicator Date'!K14)</f>
        <v>2016</v>
      </c>
      <c r="L14" s="162">
        <f>IF('Indicator Date'!L14="","x",'Indicator Date'!L14)</f>
        <v>2016</v>
      </c>
      <c r="M14" s="162">
        <f>IF('Indicator Date'!M14="","x",'Indicator Date'!M14)</f>
        <v>2018</v>
      </c>
      <c r="N14" s="162">
        <f>IF('Indicator Date'!N14="","x",'Indicator Date'!N14)</f>
        <v>2018</v>
      </c>
      <c r="O14" s="162">
        <f>IF('Indicator Date'!O14="","x",'Indicator Date'!O14)</f>
        <v>2017</v>
      </c>
      <c r="P14" s="162">
        <f>IF('Indicator Date'!P14="","x",'Indicator Date'!P14)</f>
        <v>2017</v>
      </c>
      <c r="Q14" s="162">
        <f>IF('Indicator Date'!Q14="","x",'Indicator Date'!Q14)</f>
        <v>2015</v>
      </c>
      <c r="R14" s="162" t="str">
        <f>IF('Indicator Date'!R14="","x",LEFT(RIGHT('Indicator Date'!R14,6),4))</f>
        <v>x</v>
      </c>
      <c r="S14" s="162">
        <f>IF('Indicator Date'!S14="","x",'Indicator Date'!S14)</f>
        <v>2018</v>
      </c>
      <c r="T14" s="162">
        <f>IF('Indicator Date'!T14="","x",'Indicator Date'!T14)</f>
        <v>2015</v>
      </c>
      <c r="U14" s="162">
        <f>IF('Indicator Date'!U14="","x",'Indicator Date'!U14)</f>
        <v>2016</v>
      </c>
      <c r="V14" s="162" t="str">
        <f>IF('Indicator Date'!V14="","x",'Indicator Date'!V14)</f>
        <v>x</v>
      </c>
      <c r="W14" s="162">
        <f>IF('Indicator Date'!W14="","x",'Indicator Date'!W14)</f>
        <v>2016</v>
      </c>
      <c r="X14" s="162" t="str">
        <f>IF('Indicator Date'!X14="","x",'Indicator Date'!X14)</f>
        <v>x</v>
      </c>
      <c r="Y14" s="162" t="str">
        <f>IF('Indicator Date'!Y14="","x",'Indicator Date'!Y14)</f>
        <v>x</v>
      </c>
      <c r="Z14" s="162">
        <f>IF('Indicator Date'!Z14="","x",'Indicator Date'!Z14)</f>
        <v>2016</v>
      </c>
      <c r="AA14" s="162">
        <f>IF('Indicator Date'!AA14="","x",'Indicator Date'!AA14)</f>
        <v>2016</v>
      </c>
      <c r="AB14" s="162">
        <f>IF('Indicator Date'!AB14="","x",'Indicator Date'!AB14)</f>
        <v>2016</v>
      </c>
      <c r="AC14" s="162">
        <f>IF('Indicator Date'!AC14="","x",'Indicator Date'!AC14)</f>
        <v>2015</v>
      </c>
      <c r="AD14" s="162">
        <f>IF('Indicator Date'!AD14="","x",'Indicator Date'!AD14)</f>
        <v>2015</v>
      </c>
      <c r="AE14" s="162" t="str">
        <f>IF('Indicator Date'!AE14="","x",'Indicator Date'!AE14)</f>
        <v>x</v>
      </c>
      <c r="AF14" s="162">
        <f>IF('Indicator Date'!AF14="","x",'Indicator Date'!AF14)</f>
        <v>2015</v>
      </c>
      <c r="AG14" s="162" t="str">
        <f>IF('Indicator Date'!AG14="","x",'Indicator Date'!AG14)</f>
        <v>x</v>
      </c>
      <c r="AH14" s="162">
        <f>IF('Indicator Date'!AH14="","x",'Indicator Date'!AH14)</f>
        <v>2016</v>
      </c>
      <c r="AI14" s="162">
        <f>IF('Indicator Date'!AI14="","x",'Indicator Date'!AI14)</f>
        <v>2017</v>
      </c>
      <c r="AJ14" s="162">
        <f>IF('Indicator Date'!AJ14="","x",'Indicator Date'!AJ14)</f>
        <v>2018</v>
      </c>
      <c r="AK14" s="162" t="str">
        <f>IF('Indicator Date'!AK14="","x",YEAR('Indicator Date'!AK14))</f>
        <v>x</v>
      </c>
      <c r="AL14" s="162">
        <f>IF('Indicator Date'!AL14="","x",YEAR('Indicator Date'!AL14))</f>
        <v>2017</v>
      </c>
      <c r="AM14" s="162">
        <f>IF('Indicator Date'!AM14="","x",'Indicator Date'!AM14)</f>
        <v>2017</v>
      </c>
      <c r="AN14" s="162">
        <f>IF('Indicator Date'!AN14="","x",'Indicator Date'!AN14)</f>
        <v>2014</v>
      </c>
      <c r="AO14" s="162">
        <f>IF('Indicator Date'!AO14="","x",'Indicator Date'!AO14)</f>
        <v>2014</v>
      </c>
      <c r="AP14" s="162">
        <f>IF('Indicator Date'!AP14="","x",'Indicator Date'!AP14)</f>
        <v>2014</v>
      </c>
      <c r="AQ14" s="162">
        <f>IF('Indicator Date'!AQ14="","x",'Indicator Date'!AQ14)</f>
        <v>2014</v>
      </c>
      <c r="AR14" s="162" t="str">
        <f>IF('Indicator Date'!AR14="","x",'Indicator Date'!AR14)</f>
        <v>x</v>
      </c>
      <c r="AS14" s="162">
        <f>IF('Indicator Date'!AS14="","x",'Indicator Date'!AS14)</f>
        <v>2016</v>
      </c>
      <c r="AT14" s="162">
        <f>IF('Indicator Date'!AT14="","x",'Indicator Date'!AT14)</f>
        <v>2017</v>
      </c>
      <c r="AU14" s="162">
        <f>IF('Indicator Date'!AU14="","x",'Indicator Date'!AU14)</f>
        <v>2016</v>
      </c>
      <c r="AV14" s="162" t="str">
        <f>IF('Indicator Date'!AV14="","x",'Indicator Date'!AV14)</f>
        <v>x</v>
      </c>
      <c r="AW14" s="162">
        <f>IF('Indicator Date'!AW14="","x",'Indicator Date'!AW14)</f>
        <v>2015</v>
      </c>
      <c r="AX14" s="162">
        <f>IF('Indicator Date'!AX14="","x",'Indicator Date'!AX14)</f>
        <v>2016</v>
      </c>
      <c r="AY14" s="162">
        <f>IF('Indicator Date'!AY14="","x",'Indicator Date'!AY14)</f>
        <v>2014</v>
      </c>
      <c r="AZ14" s="162">
        <f>IF('Indicator Date'!AZ14="","x",'Indicator Date'!AZ14)</f>
        <v>2015</v>
      </c>
      <c r="BA14" s="162">
        <f>IF('Indicator Date'!BA14="","x",'Indicator Date'!BA14)</f>
        <v>2015</v>
      </c>
      <c r="BB14" s="162">
        <f>IF('Indicator Date'!BB14="","x",'Indicator Date'!BB14)</f>
        <v>2017</v>
      </c>
      <c r="BC14" s="162">
        <f>IF('Indicator Date'!BC14="","x",'Indicator Date'!BC14)</f>
        <v>2017</v>
      </c>
      <c r="BD14" s="162">
        <f>IF('Indicator Date'!BD14="","x",'Indicator Date'!BD14)</f>
        <v>2015</v>
      </c>
      <c r="BE14" s="162">
        <f>IF('Indicator Date'!BE14="","x",'Indicator Date'!BE14)</f>
        <v>2014</v>
      </c>
      <c r="BF14" s="108"/>
    </row>
    <row r="15" spans="1:58" x14ac:dyDescent="0.25">
      <c r="A15" s="133" t="s">
        <v>23</v>
      </c>
      <c r="B15" s="111" t="s">
        <v>22</v>
      </c>
      <c r="C15" s="162">
        <f>IF('Indicator Date'!C15="","x",'Indicator Date'!C15)</f>
        <v>2015</v>
      </c>
      <c r="D15" s="162">
        <f>IF('Indicator Date'!D15="","x",'Indicator Date'!D15)</f>
        <v>2015</v>
      </c>
      <c r="E15" s="162">
        <f>IF('Indicator Date'!E15="","x",'Indicator Date'!E15)</f>
        <v>2015</v>
      </c>
      <c r="F15" s="162">
        <f>IF('Indicator Date'!F15="","x",'Indicator Date'!F15)</f>
        <v>2015</v>
      </c>
      <c r="G15" s="162">
        <f>IF('Indicator Date'!G15="","x",'Indicator Date'!G15)</f>
        <v>2015</v>
      </c>
      <c r="H15" s="162">
        <f>IF('Indicator Date'!H15="","x",'Indicator Date'!H15)</f>
        <v>2015</v>
      </c>
      <c r="I15" s="162">
        <f>IF('Indicator Date'!I15="","x",'Indicator Date'!I15)</f>
        <v>2015</v>
      </c>
      <c r="J15" s="162">
        <f>IF('Indicator Date'!J15="","x",'Indicator Date'!J15)</f>
        <v>2016</v>
      </c>
      <c r="K15" s="162">
        <f>IF('Indicator Date'!K15="","x",'Indicator Date'!K15)</f>
        <v>2016</v>
      </c>
      <c r="L15" s="162">
        <f>IF('Indicator Date'!L15="","x",'Indicator Date'!L15)</f>
        <v>2016</v>
      </c>
      <c r="M15" s="162">
        <f>IF('Indicator Date'!M15="","x",'Indicator Date'!M15)</f>
        <v>2018</v>
      </c>
      <c r="N15" s="162">
        <f>IF('Indicator Date'!N15="","x",'Indicator Date'!N15)</f>
        <v>2018</v>
      </c>
      <c r="O15" s="162">
        <f>IF('Indicator Date'!O15="","x",'Indicator Date'!O15)</f>
        <v>2017</v>
      </c>
      <c r="P15" s="162">
        <f>IF('Indicator Date'!P15="","x",'Indicator Date'!P15)</f>
        <v>2017</v>
      </c>
      <c r="Q15" s="162">
        <f>IF('Indicator Date'!Q15="","x",'Indicator Date'!Q15)</f>
        <v>2015</v>
      </c>
      <c r="R15" s="162" t="str">
        <f>IF('Indicator Date'!R15="","x",LEFT(RIGHT('Indicator Date'!R15,6),4))</f>
        <v>x</v>
      </c>
      <c r="S15" s="162">
        <f>IF('Indicator Date'!S15="","x",'Indicator Date'!S15)</f>
        <v>2018</v>
      </c>
      <c r="T15" s="162">
        <f>IF('Indicator Date'!T15="","x",'Indicator Date'!T15)</f>
        <v>2015</v>
      </c>
      <c r="U15" s="162">
        <f>IF('Indicator Date'!U15="","x",'Indicator Date'!U15)</f>
        <v>2016</v>
      </c>
      <c r="V15" s="162" t="str">
        <f>IF('Indicator Date'!V15="","x",'Indicator Date'!V15)</f>
        <v>x</v>
      </c>
      <c r="W15" s="162">
        <f>IF('Indicator Date'!W15="","x",'Indicator Date'!W15)</f>
        <v>2016</v>
      </c>
      <c r="X15" s="162" t="str">
        <f>IF('Indicator Date'!X15="","x",'Indicator Date'!X15)</f>
        <v>x</v>
      </c>
      <c r="Y15" s="162">
        <f>IF('Indicator Date'!Y15="","x",'Indicator Date'!Y15)</f>
        <v>2012</v>
      </c>
      <c r="Z15" s="162">
        <f>IF('Indicator Date'!Z15="","x",'Indicator Date'!Z15)</f>
        <v>2016</v>
      </c>
      <c r="AA15" s="162">
        <f>IF('Indicator Date'!AA15="","x",'Indicator Date'!AA15)</f>
        <v>2016</v>
      </c>
      <c r="AB15" s="162">
        <f>IF('Indicator Date'!AB15="","x",'Indicator Date'!AB15)</f>
        <v>2016</v>
      </c>
      <c r="AC15" s="162">
        <f>IF('Indicator Date'!AC15="","x",'Indicator Date'!AC15)</f>
        <v>2015</v>
      </c>
      <c r="AD15" s="162">
        <f>IF('Indicator Date'!AD15="","x",'Indicator Date'!AD15)</f>
        <v>2015</v>
      </c>
      <c r="AE15" s="162" t="str">
        <f>IF('Indicator Date'!AE15="","x",'Indicator Date'!AE15)</f>
        <v>x</v>
      </c>
      <c r="AF15" s="162">
        <f>IF('Indicator Date'!AF15="","x",'Indicator Date'!AF15)</f>
        <v>2015</v>
      </c>
      <c r="AG15" s="162" t="str">
        <f>IF('Indicator Date'!AG15="","x",'Indicator Date'!AG15)</f>
        <v>x</v>
      </c>
      <c r="AH15" s="162">
        <f>IF('Indicator Date'!AH15="","x",'Indicator Date'!AH15)</f>
        <v>2016</v>
      </c>
      <c r="AI15" s="162">
        <f>IF('Indicator Date'!AI15="","x",'Indicator Date'!AI15)</f>
        <v>2017</v>
      </c>
      <c r="AJ15" s="162">
        <f>IF('Indicator Date'!AJ15="","x",'Indicator Date'!AJ15)</f>
        <v>2018</v>
      </c>
      <c r="AK15" s="162" t="str">
        <f>IF('Indicator Date'!AK15="","x",YEAR('Indicator Date'!AK15))</f>
        <v>x</v>
      </c>
      <c r="AL15" s="162">
        <f>IF('Indicator Date'!AL15="","x",YEAR('Indicator Date'!AL15))</f>
        <v>2017</v>
      </c>
      <c r="AM15" s="162">
        <f>IF('Indicator Date'!AM15="","x",'Indicator Date'!AM15)</f>
        <v>2017</v>
      </c>
      <c r="AN15" s="162">
        <f>IF('Indicator Date'!AN15="","x",'Indicator Date'!AN15)</f>
        <v>2014</v>
      </c>
      <c r="AO15" s="162">
        <f>IF('Indicator Date'!AO15="","x",'Indicator Date'!AO15)</f>
        <v>2014</v>
      </c>
      <c r="AP15" s="162">
        <f>IF('Indicator Date'!AP15="","x",'Indicator Date'!AP15)</f>
        <v>2014</v>
      </c>
      <c r="AQ15" s="162">
        <f>IF('Indicator Date'!AQ15="","x",'Indicator Date'!AQ15)</f>
        <v>2014</v>
      </c>
      <c r="AR15" s="162">
        <f>IF('Indicator Date'!AR15="","x",'Indicator Date'!AR15)</f>
        <v>2011</v>
      </c>
      <c r="AS15" s="162">
        <f>IF('Indicator Date'!AS15="","x",'Indicator Date'!AS15)</f>
        <v>2016</v>
      </c>
      <c r="AT15" s="162">
        <f>IF('Indicator Date'!AT15="","x",'Indicator Date'!AT15)</f>
        <v>2017</v>
      </c>
      <c r="AU15" s="162">
        <f>IF('Indicator Date'!AU15="","x",'Indicator Date'!AU15)</f>
        <v>2016</v>
      </c>
      <c r="AV15" s="162">
        <f>IF('Indicator Date'!AV15="","x",'Indicator Date'!AV15)</f>
        <v>2015</v>
      </c>
      <c r="AW15" s="162">
        <f>IF('Indicator Date'!AW15="","x",'Indicator Date'!AW15)</f>
        <v>2015</v>
      </c>
      <c r="AX15" s="162">
        <f>IF('Indicator Date'!AX15="","x",'Indicator Date'!AX15)</f>
        <v>2016</v>
      </c>
      <c r="AY15" s="162">
        <f>IF('Indicator Date'!AY15="","x",'Indicator Date'!AY15)</f>
        <v>2014</v>
      </c>
      <c r="AZ15" s="162">
        <f>IF('Indicator Date'!AZ15="","x",'Indicator Date'!AZ15)</f>
        <v>2015</v>
      </c>
      <c r="BA15" s="162">
        <f>IF('Indicator Date'!BA15="","x",'Indicator Date'!BA15)</f>
        <v>2015</v>
      </c>
      <c r="BB15" s="162">
        <f>IF('Indicator Date'!BB15="","x",'Indicator Date'!BB15)</f>
        <v>2017</v>
      </c>
      <c r="BC15" s="162">
        <f>IF('Indicator Date'!BC15="","x",'Indicator Date'!BC15)</f>
        <v>2017</v>
      </c>
      <c r="BD15" s="162">
        <f>IF('Indicator Date'!BD15="","x",'Indicator Date'!BD15)</f>
        <v>2015</v>
      </c>
      <c r="BE15" s="162">
        <f>IF('Indicator Date'!BE15="","x",'Indicator Date'!BE15)</f>
        <v>2014</v>
      </c>
      <c r="BF15" s="108"/>
    </row>
    <row r="16" spans="1:58" x14ac:dyDescent="0.25">
      <c r="A16" s="133" t="s">
        <v>25</v>
      </c>
      <c r="B16" s="111" t="s">
        <v>24</v>
      </c>
      <c r="C16" s="162">
        <f>IF('Indicator Date'!C16="","x",'Indicator Date'!C16)</f>
        <v>2015</v>
      </c>
      <c r="D16" s="162">
        <f>IF('Indicator Date'!D16="","x",'Indicator Date'!D16)</f>
        <v>2015</v>
      </c>
      <c r="E16" s="162">
        <f>IF('Indicator Date'!E16="","x",'Indicator Date'!E16)</f>
        <v>2015</v>
      </c>
      <c r="F16" s="162">
        <f>IF('Indicator Date'!F16="","x",'Indicator Date'!F16)</f>
        <v>2015</v>
      </c>
      <c r="G16" s="162">
        <f>IF('Indicator Date'!G16="","x",'Indicator Date'!G16)</f>
        <v>2015</v>
      </c>
      <c r="H16" s="162">
        <f>IF('Indicator Date'!H16="","x",'Indicator Date'!H16)</f>
        <v>2015</v>
      </c>
      <c r="I16" s="162">
        <f>IF('Indicator Date'!I16="","x",'Indicator Date'!I16)</f>
        <v>2015</v>
      </c>
      <c r="J16" s="162">
        <f>IF('Indicator Date'!J16="","x",'Indicator Date'!J16)</f>
        <v>2016</v>
      </c>
      <c r="K16" s="162">
        <f>IF('Indicator Date'!K16="","x",'Indicator Date'!K16)</f>
        <v>2016</v>
      </c>
      <c r="L16" s="162">
        <f>IF('Indicator Date'!L16="","x",'Indicator Date'!L16)</f>
        <v>2016</v>
      </c>
      <c r="M16" s="162">
        <f>IF('Indicator Date'!M16="","x",'Indicator Date'!M16)</f>
        <v>2018</v>
      </c>
      <c r="N16" s="162">
        <f>IF('Indicator Date'!N16="","x",'Indicator Date'!N16)</f>
        <v>2018</v>
      </c>
      <c r="O16" s="162">
        <f>IF('Indicator Date'!O16="","x",'Indicator Date'!O16)</f>
        <v>2017</v>
      </c>
      <c r="P16" s="162">
        <f>IF('Indicator Date'!P16="","x",'Indicator Date'!P16)</f>
        <v>2017</v>
      </c>
      <c r="Q16" s="162">
        <f>IF('Indicator Date'!Q16="","x",'Indicator Date'!Q16)</f>
        <v>2015</v>
      </c>
      <c r="R16" s="162" t="str">
        <f>IF('Indicator Date'!R16="","x",LEFT(RIGHT('Indicator Date'!R16,6),4))</f>
        <v>2014</v>
      </c>
      <c r="S16" s="162">
        <f>IF('Indicator Date'!S16="","x",'Indicator Date'!S16)</f>
        <v>2018</v>
      </c>
      <c r="T16" s="162">
        <f>IF('Indicator Date'!T16="","x",'Indicator Date'!T16)</f>
        <v>2015</v>
      </c>
      <c r="U16" s="162">
        <f>IF('Indicator Date'!U16="","x",'Indicator Date'!U16)</f>
        <v>2016</v>
      </c>
      <c r="V16" s="162">
        <f>IF('Indicator Date'!V16="","x",'Indicator Date'!V16)</f>
        <v>2016</v>
      </c>
      <c r="W16" s="162">
        <f>IF('Indicator Date'!W16="","x",'Indicator Date'!W16)</f>
        <v>2016</v>
      </c>
      <c r="X16" s="162">
        <f>IF('Indicator Date'!X16="","x",'Indicator Date'!X16)</f>
        <v>2014</v>
      </c>
      <c r="Y16" s="162">
        <f>IF('Indicator Date'!Y16="","x",'Indicator Date'!Y16)</f>
        <v>2011</v>
      </c>
      <c r="Z16" s="162">
        <f>IF('Indicator Date'!Z16="","x",'Indicator Date'!Z16)</f>
        <v>2016</v>
      </c>
      <c r="AA16" s="162">
        <f>IF('Indicator Date'!AA16="","x",'Indicator Date'!AA16)</f>
        <v>2016</v>
      </c>
      <c r="AB16" s="162">
        <f>IF('Indicator Date'!AB16="","x",'Indicator Date'!AB16)</f>
        <v>2016</v>
      </c>
      <c r="AC16" s="162">
        <f>IF('Indicator Date'!AC16="","x",'Indicator Date'!AC16)</f>
        <v>2015</v>
      </c>
      <c r="AD16" s="162">
        <f>IF('Indicator Date'!AD16="","x",'Indicator Date'!AD16)</f>
        <v>2015</v>
      </c>
      <c r="AE16" s="162">
        <f>IF('Indicator Date'!AE16="","x",'Indicator Date'!AE16)</f>
        <v>2012</v>
      </c>
      <c r="AF16" s="162">
        <f>IF('Indicator Date'!AF16="","x",'Indicator Date'!AF16)</f>
        <v>2015</v>
      </c>
      <c r="AG16" s="162">
        <f>IF('Indicator Date'!AG16="","x",'Indicator Date'!AG16)</f>
        <v>2016</v>
      </c>
      <c r="AH16" s="162">
        <f>IF('Indicator Date'!AH16="","x",'Indicator Date'!AH16)</f>
        <v>2016</v>
      </c>
      <c r="AI16" s="162">
        <f>IF('Indicator Date'!AI16="","x",'Indicator Date'!AI16)</f>
        <v>2017</v>
      </c>
      <c r="AJ16" s="162">
        <f>IF('Indicator Date'!AJ16="","x",'Indicator Date'!AJ16)</f>
        <v>2018</v>
      </c>
      <c r="AK16" s="162">
        <f>IF('Indicator Date'!AK16="","x",YEAR('Indicator Date'!AK16))</f>
        <v>2017</v>
      </c>
      <c r="AL16" s="162">
        <f>IF('Indicator Date'!AL16="","x",YEAR('Indicator Date'!AL16))</f>
        <v>2018</v>
      </c>
      <c r="AM16" s="162">
        <f>IF('Indicator Date'!AM16="","x",'Indicator Date'!AM16)</f>
        <v>2017</v>
      </c>
      <c r="AN16" s="162">
        <f>IF('Indicator Date'!AN16="","x",'Indicator Date'!AN16)</f>
        <v>2014</v>
      </c>
      <c r="AO16" s="162">
        <f>IF('Indicator Date'!AO16="","x",'Indicator Date'!AO16)</f>
        <v>2014</v>
      </c>
      <c r="AP16" s="162">
        <f>IF('Indicator Date'!AP16="","x",'Indicator Date'!AP16)</f>
        <v>2014</v>
      </c>
      <c r="AQ16" s="162">
        <f>IF('Indicator Date'!AQ16="","x",'Indicator Date'!AQ16)</f>
        <v>2014</v>
      </c>
      <c r="AR16" s="162">
        <f>IF('Indicator Date'!AR16="","x",'Indicator Date'!AR16)</f>
        <v>2015</v>
      </c>
      <c r="AS16" s="162">
        <f>IF('Indicator Date'!AS16="","x",'Indicator Date'!AS16)</f>
        <v>2016</v>
      </c>
      <c r="AT16" s="162">
        <f>IF('Indicator Date'!AT16="","x",'Indicator Date'!AT16)</f>
        <v>2017</v>
      </c>
      <c r="AU16" s="162">
        <f>IF('Indicator Date'!AU16="","x",'Indicator Date'!AU16)</f>
        <v>2016</v>
      </c>
      <c r="AV16" s="162">
        <f>IF('Indicator Date'!AV16="","x",'Indicator Date'!AV16)</f>
        <v>2016</v>
      </c>
      <c r="AW16" s="162">
        <f>IF('Indicator Date'!AW16="","x",'Indicator Date'!AW16)</f>
        <v>2015</v>
      </c>
      <c r="AX16" s="162">
        <f>IF('Indicator Date'!AX16="","x",'Indicator Date'!AX16)</f>
        <v>2016</v>
      </c>
      <c r="AY16" s="162">
        <f>IF('Indicator Date'!AY16="","x",'Indicator Date'!AY16)</f>
        <v>2014</v>
      </c>
      <c r="AZ16" s="162">
        <f>IF('Indicator Date'!AZ16="","x",'Indicator Date'!AZ16)</f>
        <v>2015</v>
      </c>
      <c r="BA16" s="162">
        <f>IF('Indicator Date'!BA16="","x",'Indicator Date'!BA16)</f>
        <v>2015</v>
      </c>
      <c r="BB16" s="162">
        <f>IF('Indicator Date'!BB16="","x",'Indicator Date'!BB16)</f>
        <v>2017</v>
      </c>
      <c r="BC16" s="162">
        <f>IF('Indicator Date'!BC16="","x",'Indicator Date'!BC16)</f>
        <v>2017</v>
      </c>
      <c r="BD16" s="162">
        <f>IF('Indicator Date'!BD16="","x",'Indicator Date'!BD16)</f>
        <v>2015</v>
      </c>
      <c r="BE16" s="162">
        <f>IF('Indicator Date'!BE16="","x",'Indicator Date'!BE16)</f>
        <v>2014</v>
      </c>
      <c r="BF16" s="108"/>
    </row>
    <row r="17" spans="1:58" x14ac:dyDescent="0.25">
      <c r="A17" s="133" t="s">
        <v>27</v>
      </c>
      <c r="B17" s="111" t="s">
        <v>26</v>
      </c>
      <c r="C17" s="162">
        <f>IF('Indicator Date'!C17="","x",'Indicator Date'!C17)</f>
        <v>2015</v>
      </c>
      <c r="D17" s="162">
        <f>IF('Indicator Date'!D17="","x",'Indicator Date'!D17)</f>
        <v>2015</v>
      </c>
      <c r="E17" s="162">
        <f>IF('Indicator Date'!E17="","x",'Indicator Date'!E17)</f>
        <v>2015</v>
      </c>
      <c r="F17" s="162">
        <f>IF('Indicator Date'!F17="","x",'Indicator Date'!F17)</f>
        <v>2015</v>
      </c>
      <c r="G17" s="162">
        <f>IF('Indicator Date'!G17="","x",'Indicator Date'!G17)</f>
        <v>2015</v>
      </c>
      <c r="H17" s="162">
        <f>IF('Indicator Date'!H17="","x",'Indicator Date'!H17)</f>
        <v>2015</v>
      </c>
      <c r="I17" s="162">
        <f>IF('Indicator Date'!I17="","x",'Indicator Date'!I17)</f>
        <v>2015</v>
      </c>
      <c r="J17" s="162">
        <f>IF('Indicator Date'!J17="","x",'Indicator Date'!J17)</f>
        <v>2016</v>
      </c>
      <c r="K17" s="162">
        <f>IF('Indicator Date'!K17="","x",'Indicator Date'!K17)</f>
        <v>2016</v>
      </c>
      <c r="L17" s="162">
        <f>IF('Indicator Date'!L17="","x",'Indicator Date'!L17)</f>
        <v>2016</v>
      </c>
      <c r="M17" s="162">
        <f>IF('Indicator Date'!M17="","x",'Indicator Date'!M17)</f>
        <v>2018</v>
      </c>
      <c r="N17" s="162">
        <f>IF('Indicator Date'!N17="","x",'Indicator Date'!N17)</f>
        <v>2018</v>
      </c>
      <c r="O17" s="162">
        <f>IF('Indicator Date'!O17="","x",'Indicator Date'!O17)</f>
        <v>2017</v>
      </c>
      <c r="P17" s="162">
        <f>IF('Indicator Date'!P17="","x",'Indicator Date'!P17)</f>
        <v>2017</v>
      </c>
      <c r="Q17" s="162">
        <f>IF('Indicator Date'!Q17="","x",'Indicator Date'!Q17)</f>
        <v>2015</v>
      </c>
      <c r="R17" s="162" t="str">
        <f>IF('Indicator Date'!R17="","x",LEFT(RIGHT('Indicator Date'!R17,6),4))</f>
        <v>2012</v>
      </c>
      <c r="S17" s="162">
        <f>IF('Indicator Date'!S17="","x",'Indicator Date'!S17)</f>
        <v>2018</v>
      </c>
      <c r="T17" s="162">
        <f>IF('Indicator Date'!T17="","x",'Indicator Date'!T17)</f>
        <v>2015</v>
      </c>
      <c r="U17" s="162">
        <f>IF('Indicator Date'!U17="","x",'Indicator Date'!U17)</f>
        <v>2016</v>
      </c>
      <c r="V17" s="162" t="str">
        <f>IF('Indicator Date'!V17="","x",'Indicator Date'!V17)</f>
        <v>x</v>
      </c>
      <c r="W17" s="162">
        <f>IF('Indicator Date'!W17="","x",'Indicator Date'!W17)</f>
        <v>2016</v>
      </c>
      <c r="X17" s="162">
        <f>IF('Indicator Date'!X17="","x",'Indicator Date'!X17)</f>
        <v>2013</v>
      </c>
      <c r="Y17" s="162">
        <f>IF('Indicator Date'!Y17="","x",'Indicator Date'!Y17)</f>
        <v>2010</v>
      </c>
      <c r="Z17" s="162">
        <f>IF('Indicator Date'!Z17="","x",'Indicator Date'!Z17)</f>
        <v>2016</v>
      </c>
      <c r="AA17" s="162">
        <f>IF('Indicator Date'!AA17="","x",'Indicator Date'!AA17)</f>
        <v>2016</v>
      </c>
      <c r="AB17" s="162">
        <f>IF('Indicator Date'!AB17="","x",'Indicator Date'!AB17)</f>
        <v>2016</v>
      </c>
      <c r="AC17" s="162">
        <f>IF('Indicator Date'!AC17="","x",'Indicator Date'!AC17)</f>
        <v>2015</v>
      </c>
      <c r="AD17" s="162">
        <f>IF('Indicator Date'!AD17="","x",'Indicator Date'!AD17)</f>
        <v>2015</v>
      </c>
      <c r="AE17" s="162" t="str">
        <f>IF('Indicator Date'!AE17="","x",'Indicator Date'!AE17)</f>
        <v>x</v>
      </c>
      <c r="AF17" s="162">
        <f>IF('Indicator Date'!AF17="","x",'Indicator Date'!AF17)</f>
        <v>2015</v>
      </c>
      <c r="AG17" s="162">
        <f>IF('Indicator Date'!AG17="","x",'Indicator Date'!AG17)</f>
        <v>2010</v>
      </c>
      <c r="AH17" s="162">
        <f>IF('Indicator Date'!AH17="","x",'Indicator Date'!AH17)</f>
        <v>2016</v>
      </c>
      <c r="AI17" s="162">
        <f>IF('Indicator Date'!AI17="","x",'Indicator Date'!AI17)</f>
        <v>2017</v>
      </c>
      <c r="AJ17" s="162">
        <f>IF('Indicator Date'!AJ17="","x",'Indicator Date'!AJ17)</f>
        <v>2018</v>
      </c>
      <c r="AK17" s="162" t="str">
        <f>IF('Indicator Date'!AK17="","x",YEAR('Indicator Date'!AK17))</f>
        <v>x</v>
      </c>
      <c r="AL17" s="162">
        <f>IF('Indicator Date'!AL17="","x",YEAR('Indicator Date'!AL17))</f>
        <v>2017</v>
      </c>
      <c r="AM17" s="162">
        <f>IF('Indicator Date'!AM17="","x",'Indicator Date'!AM17)</f>
        <v>2017</v>
      </c>
      <c r="AN17" s="162">
        <f>IF('Indicator Date'!AN17="","x",'Indicator Date'!AN17)</f>
        <v>2014</v>
      </c>
      <c r="AO17" s="162">
        <f>IF('Indicator Date'!AO17="","x",'Indicator Date'!AO17)</f>
        <v>2014</v>
      </c>
      <c r="AP17" s="162">
        <f>IF('Indicator Date'!AP17="","x",'Indicator Date'!AP17)</f>
        <v>2014</v>
      </c>
      <c r="AQ17" s="162">
        <f>IF('Indicator Date'!AQ17="","x",'Indicator Date'!AQ17)</f>
        <v>2014</v>
      </c>
      <c r="AR17" s="162">
        <f>IF('Indicator Date'!AR17="","x",'Indicator Date'!AR17)</f>
        <v>2011</v>
      </c>
      <c r="AS17" s="162">
        <f>IF('Indicator Date'!AS17="","x",'Indicator Date'!AS17)</f>
        <v>2016</v>
      </c>
      <c r="AT17" s="162">
        <f>IF('Indicator Date'!AT17="","x",'Indicator Date'!AT17)</f>
        <v>2017</v>
      </c>
      <c r="AU17" s="162">
        <f>IF('Indicator Date'!AU17="","x",'Indicator Date'!AU17)</f>
        <v>2016</v>
      </c>
      <c r="AV17" s="162" t="str">
        <f>IF('Indicator Date'!AV17="","x",'Indicator Date'!AV17)</f>
        <v>x</v>
      </c>
      <c r="AW17" s="162">
        <f>IF('Indicator Date'!AW17="","x",'Indicator Date'!AW17)</f>
        <v>2015</v>
      </c>
      <c r="AX17" s="162">
        <f>IF('Indicator Date'!AX17="","x",'Indicator Date'!AX17)</f>
        <v>2016</v>
      </c>
      <c r="AY17" s="162">
        <f>IF('Indicator Date'!AY17="","x",'Indicator Date'!AY17)</f>
        <v>2014</v>
      </c>
      <c r="AZ17" s="162">
        <f>IF('Indicator Date'!AZ17="","x",'Indicator Date'!AZ17)</f>
        <v>2015</v>
      </c>
      <c r="BA17" s="162">
        <f>IF('Indicator Date'!BA17="","x",'Indicator Date'!BA17)</f>
        <v>2015</v>
      </c>
      <c r="BB17" s="162">
        <f>IF('Indicator Date'!BB17="","x",'Indicator Date'!BB17)</f>
        <v>2017</v>
      </c>
      <c r="BC17" s="162">
        <f>IF('Indicator Date'!BC17="","x",'Indicator Date'!BC17)</f>
        <v>2017</v>
      </c>
      <c r="BD17" s="162">
        <f>IF('Indicator Date'!BD17="","x",'Indicator Date'!BD17)</f>
        <v>2015</v>
      </c>
      <c r="BE17" s="162">
        <f>IF('Indicator Date'!BE17="","x",'Indicator Date'!BE17)</f>
        <v>2014</v>
      </c>
      <c r="BF17" s="108"/>
    </row>
    <row r="18" spans="1:58" x14ac:dyDescent="0.25">
      <c r="A18" s="133" t="s">
        <v>29</v>
      </c>
      <c r="B18" s="111" t="s">
        <v>28</v>
      </c>
      <c r="C18" s="162">
        <f>IF('Indicator Date'!C18="","x",'Indicator Date'!C18)</f>
        <v>2015</v>
      </c>
      <c r="D18" s="162">
        <f>IF('Indicator Date'!D18="","x",'Indicator Date'!D18)</f>
        <v>2015</v>
      </c>
      <c r="E18" s="162">
        <f>IF('Indicator Date'!E18="","x",'Indicator Date'!E18)</f>
        <v>2015</v>
      </c>
      <c r="F18" s="162">
        <f>IF('Indicator Date'!F18="","x",'Indicator Date'!F18)</f>
        <v>2015</v>
      </c>
      <c r="G18" s="162">
        <f>IF('Indicator Date'!G18="","x",'Indicator Date'!G18)</f>
        <v>2015</v>
      </c>
      <c r="H18" s="162">
        <f>IF('Indicator Date'!H18="","x",'Indicator Date'!H18)</f>
        <v>2015</v>
      </c>
      <c r="I18" s="162">
        <f>IF('Indicator Date'!I18="","x",'Indicator Date'!I18)</f>
        <v>2015</v>
      </c>
      <c r="J18" s="162">
        <f>IF('Indicator Date'!J18="","x",'Indicator Date'!J18)</f>
        <v>2016</v>
      </c>
      <c r="K18" s="162">
        <f>IF('Indicator Date'!K18="","x",'Indicator Date'!K18)</f>
        <v>2016</v>
      </c>
      <c r="L18" s="162">
        <f>IF('Indicator Date'!L18="","x",'Indicator Date'!L18)</f>
        <v>2016</v>
      </c>
      <c r="M18" s="162">
        <f>IF('Indicator Date'!M18="","x",'Indicator Date'!M18)</f>
        <v>2018</v>
      </c>
      <c r="N18" s="162">
        <f>IF('Indicator Date'!N18="","x",'Indicator Date'!N18)</f>
        <v>2018</v>
      </c>
      <c r="O18" s="162">
        <f>IF('Indicator Date'!O18="","x",'Indicator Date'!O18)</f>
        <v>2017</v>
      </c>
      <c r="P18" s="162">
        <f>IF('Indicator Date'!P18="","x",'Indicator Date'!P18)</f>
        <v>2017</v>
      </c>
      <c r="Q18" s="162">
        <f>IF('Indicator Date'!Q18="","x",'Indicator Date'!Q18)</f>
        <v>2015</v>
      </c>
      <c r="R18" s="162" t="str">
        <f>IF('Indicator Date'!R18="","x",LEFT(RIGHT('Indicator Date'!R18,6),4))</f>
        <v>2005</v>
      </c>
      <c r="S18" s="162">
        <f>IF('Indicator Date'!S18="","x",'Indicator Date'!S18)</f>
        <v>2018</v>
      </c>
      <c r="T18" s="162">
        <f>IF('Indicator Date'!T18="","x",'Indicator Date'!T18)</f>
        <v>2015</v>
      </c>
      <c r="U18" s="162">
        <f>IF('Indicator Date'!U18="","x",'Indicator Date'!U18)</f>
        <v>2016</v>
      </c>
      <c r="V18" s="162">
        <f>IF('Indicator Date'!V18="","x",'Indicator Date'!V18)</f>
        <v>2016</v>
      </c>
      <c r="W18" s="162">
        <f>IF('Indicator Date'!W18="","x",'Indicator Date'!W18)</f>
        <v>2016</v>
      </c>
      <c r="X18" s="162" t="str">
        <f>IF('Indicator Date'!X18="","x",'Indicator Date'!X18)</f>
        <v>x</v>
      </c>
      <c r="Y18" s="162">
        <f>IF('Indicator Date'!Y18="","x",'Indicator Date'!Y18)</f>
        <v>2013</v>
      </c>
      <c r="Z18" s="162">
        <f>IF('Indicator Date'!Z18="","x",'Indicator Date'!Z18)</f>
        <v>2016</v>
      </c>
      <c r="AA18" s="162">
        <f>IF('Indicator Date'!AA18="","x",'Indicator Date'!AA18)</f>
        <v>2016</v>
      </c>
      <c r="AB18" s="162">
        <f>IF('Indicator Date'!AB18="","x",'Indicator Date'!AB18)</f>
        <v>2016</v>
      </c>
      <c r="AC18" s="162">
        <f>IF('Indicator Date'!AC18="","x",'Indicator Date'!AC18)</f>
        <v>2015</v>
      </c>
      <c r="AD18" s="162">
        <f>IF('Indicator Date'!AD18="","x",'Indicator Date'!AD18)</f>
        <v>2015</v>
      </c>
      <c r="AE18" s="162" t="str">
        <f>IF('Indicator Date'!AE18="","x",'Indicator Date'!AE18)</f>
        <v>x</v>
      </c>
      <c r="AF18" s="162">
        <f>IF('Indicator Date'!AF18="","x",'Indicator Date'!AF18)</f>
        <v>2015</v>
      </c>
      <c r="AG18" s="162">
        <f>IF('Indicator Date'!AG18="","x",'Indicator Date'!AG18)</f>
        <v>2016</v>
      </c>
      <c r="AH18" s="162">
        <f>IF('Indicator Date'!AH18="","x",'Indicator Date'!AH18)</f>
        <v>2016</v>
      </c>
      <c r="AI18" s="162">
        <f>IF('Indicator Date'!AI18="","x",'Indicator Date'!AI18)</f>
        <v>2017</v>
      </c>
      <c r="AJ18" s="162">
        <f>IF('Indicator Date'!AJ18="","x",'Indicator Date'!AJ18)</f>
        <v>2018</v>
      </c>
      <c r="AK18" s="162" t="str">
        <f>IF('Indicator Date'!AK18="","x",YEAR('Indicator Date'!AK18))</f>
        <v>x</v>
      </c>
      <c r="AL18" s="162">
        <f>IF('Indicator Date'!AL18="","x",YEAR('Indicator Date'!AL18))</f>
        <v>2017</v>
      </c>
      <c r="AM18" s="162">
        <f>IF('Indicator Date'!AM18="","x",'Indicator Date'!AM18)</f>
        <v>2017</v>
      </c>
      <c r="AN18" s="162">
        <f>IF('Indicator Date'!AN18="","x",'Indicator Date'!AN18)</f>
        <v>2014</v>
      </c>
      <c r="AO18" s="162">
        <f>IF('Indicator Date'!AO18="","x",'Indicator Date'!AO18)</f>
        <v>2014</v>
      </c>
      <c r="AP18" s="162">
        <f>IF('Indicator Date'!AP18="","x",'Indicator Date'!AP18)</f>
        <v>2011</v>
      </c>
      <c r="AQ18" s="162" t="str">
        <f>IF('Indicator Date'!AQ18="","x",'Indicator Date'!AQ18)</f>
        <v>x</v>
      </c>
      <c r="AR18" s="162">
        <f>IF('Indicator Date'!AR18="","x",'Indicator Date'!AR18)</f>
        <v>2015</v>
      </c>
      <c r="AS18" s="162">
        <f>IF('Indicator Date'!AS18="","x",'Indicator Date'!AS18)</f>
        <v>2016</v>
      </c>
      <c r="AT18" s="162">
        <f>IF('Indicator Date'!AT18="","x",'Indicator Date'!AT18)</f>
        <v>2017</v>
      </c>
      <c r="AU18" s="162">
        <f>IF('Indicator Date'!AU18="","x",'Indicator Date'!AU18)</f>
        <v>2016</v>
      </c>
      <c r="AV18" s="162">
        <f>IF('Indicator Date'!AV18="","x",'Indicator Date'!AV18)</f>
        <v>2015</v>
      </c>
      <c r="AW18" s="162">
        <f>IF('Indicator Date'!AW18="","x",'Indicator Date'!AW18)</f>
        <v>2015</v>
      </c>
      <c r="AX18" s="162">
        <f>IF('Indicator Date'!AX18="","x",'Indicator Date'!AX18)</f>
        <v>2016</v>
      </c>
      <c r="AY18" s="162">
        <f>IF('Indicator Date'!AY18="","x",'Indicator Date'!AY18)</f>
        <v>2014</v>
      </c>
      <c r="AZ18" s="162">
        <f>IF('Indicator Date'!AZ18="","x",'Indicator Date'!AZ18)</f>
        <v>2015</v>
      </c>
      <c r="BA18" s="162">
        <f>IF('Indicator Date'!BA18="","x",'Indicator Date'!BA18)</f>
        <v>2015</v>
      </c>
      <c r="BB18" s="162">
        <f>IF('Indicator Date'!BB18="","x",'Indicator Date'!BB18)</f>
        <v>2017</v>
      </c>
      <c r="BC18" s="162">
        <f>IF('Indicator Date'!BC18="","x",'Indicator Date'!BC18)</f>
        <v>2017</v>
      </c>
      <c r="BD18" s="162">
        <f>IF('Indicator Date'!BD18="","x",'Indicator Date'!BD18)</f>
        <v>2015</v>
      </c>
      <c r="BE18" s="162">
        <f>IF('Indicator Date'!BE18="","x",'Indicator Date'!BE18)</f>
        <v>2014</v>
      </c>
      <c r="BF18" s="108"/>
    </row>
    <row r="19" spans="1:58" x14ac:dyDescent="0.25">
      <c r="A19" s="133" t="s">
        <v>31</v>
      </c>
      <c r="B19" s="111" t="s">
        <v>30</v>
      </c>
      <c r="C19" s="162">
        <f>IF('Indicator Date'!C19="","x",'Indicator Date'!C19)</f>
        <v>2015</v>
      </c>
      <c r="D19" s="162">
        <f>IF('Indicator Date'!D19="","x",'Indicator Date'!D19)</f>
        <v>2015</v>
      </c>
      <c r="E19" s="162">
        <f>IF('Indicator Date'!E19="","x",'Indicator Date'!E19)</f>
        <v>2015</v>
      </c>
      <c r="F19" s="162">
        <f>IF('Indicator Date'!F19="","x",'Indicator Date'!F19)</f>
        <v>2015</v>
      </c>
      <c r="G19" s="162">
        <f>IF('Indicator Date'!G19="","x",'Indicator Date'!G19)</f>
        <v>2015</v>
      </c>
      <c r="H19" s="162">
        <f>IF('Indicator Date'!H19="","x",'Indicator Date'!H19)</f>
        <v>2015</v>
      </c>
      <c r="I19" s="162">
        <f>IF('Indicator Date'!I19="","x",'Indicator Date'!I19)</f>
        <v>2015</v>
      </c>
      <c r="J19" s="162">
        <f>IF('Indicator Date'!J19="","x",'Indicator Date'!J19)</f>
        <v>2016</v>
      </c>
      <c r="K19" s="162">
        <f>IF('Indicator Date'!K19="","x",'Indicator Date'!K19)</f>
        <v>2016</v>
      </c>
      <c r="L19" s="162">
        <f>IF('Indicator Date'!L19="","x",'Indicator Date'!L19)</f>
        <v>2016</v>
      </c>
      <c r="M19" s="162">
        <f>IF('Indicator Date'!M19="","x",'Indicator Date'!M19)</f>
        <v>2018</v>
      </c>
      <c r="N19" s="162">
        <f>IF('Indicator Date'!N19="","x",'Indicator Date'!N19)</f>
        <v>2018</v>
      </c>
      <c r="O19" s="162">
        <f>IF('Indicator Date'!O19="","x",'Indicator Date'!O19)</f>
        <v>2017</v>
      </c>
      <c r="P19" s="162">
        <f>IF('Indicator Date'!P19="","x",'Indicator Date'!P19)</f>
        <v>2017</v>
      </c>
      <c r="Q19" s="162">
        <f>IF('Indicator Date'!Q19="","x",'Indicator Date'!Q19)</f>
        <v>2015</v>
      </c>
      <c r="R19" s="162" t="str">
        <f>IF('Indicator Date'!R19="","x",LEFT(RIGHT('Indicator Date'!R19,6),4))</f>
        <v>x</v>
      </c>
      <c r="S19" s="162">
        <f>IF('Indicator Date'!S19="","x",'Indicator Date'!S19)</f>
        <v>2018</v>
      </c>
      <c r="T19" s="162">
        <f>IF('Indicator Date'!T19="","x",'Indicator Date'!T19)</f>
        <v>2015</v>
      </c>
      <c r="U19" s="162">
        <f>IF('Indicator Date'!U19="","x",'Indicator Date'!U19)</f>
        <v>2016</v>
      </c>
      <c r="V19" s="162" t="str">
        <f>IF('Indicator Date'!V19="","x",'Indicator Date'!V19)</f>
        <v>x</v>
      </c>
      <c r="W19" s="162">
        <f>IF('Indicator Date'!W19="","x",'Indicator Date'!W19)</f>
        <v>2016</v>
      </c>
      <c r="X19" s="162" t="str">
        <f>IF('Indicator Date'!X19="","x",'Indicator Date'!X19)</f>
        <v>x</v>
      </c>
      <c r="Y19" s="162">
        <f>IF('Indicator Date'!Y19="","x",'Indicator Date'!Y19)</f>
        <v>2013</v>
      </c>
      <c r="Z19" s="162">
        <f>IF('Indicator Date'!Z19="","x",'Indicator Date'!Z19)</f>
        <v>2016</v>
      </c>
      <c r="AA19" s="162">
        <f>IF('Indicator Date'!AA19="","x",'Indicator Date'!AA19)</f>
        <v>2016</v>
      </c>
      <c r="AB19" s="162" t="str">
        <f>IF('Indicator Date'!AB19="","x",'Indicator Date'!AB19)</f>
        <v>x</v>
      </c>
      <c r="AC19" s="162">
        <f>IF('Indicator Date'!AC19="","x",'Indicator Date'!AC19)</f>
        <v>2015</v>
      </c>
      <c r="AD19" s="162">
        <f>IF('Indicator Date'!AD19="","x",'Indicator Date'!AD19)</f>
        <v>2015</v>
      </c>
      <c r="AE19" s="162" t="str">
        <f>IF('Indicator Date'!AE19="","x",'Indicator Date'!AE19)</f>
        <v>x</v>
      </c>
      <c r="AF19" s="162">
        <f>IF('Indicator Date'!AF19="","x",'Indicator Date'!AF19)</f>
        <v>2015</v>
      </c>
      <c r="AG19" s="162">
        <f>IF('Indicator Date'!AG19="","x",'Indicator Date'!AG19)</f>
        <v>2012</v>
      </c>
      <c r="AH19" s="162">
        <f>IF('Indicator Date'!AH19="","x",'Indicator Date'!AH19)</f>
        <v>2016</v>
      </c>
      <c r="AI19" s="162">
        <f>IF('Indicator Date'!AI19="","x",'Indicator Date'!AI19)</f>
        <v>2017</v>
      </c>
      <c r="AJ19" s="162">
        <f>IF('Indicator Date'!AJ19="","x",'Indicator Date'!AJ19)</f>
        <v>2018</v>
      </c>
      <c r="AK19" s="162" t="str">
        <f>IF('Indicator Date'!AK19="","x",YEAR('Indicator Date'!AK19))</f>
        <v>x</v>
      </c>
      <c r="AL19" s="162">
        <f>IF('Indicator Date'!AL19="","x",YEAR('Indicator Date'!AL19))</f>
        <v>2017</v>
      </c>
      <c r="AM19" s="162">
        <f>IF('Indicator Date'!AM19="","x",'Indicator Date'!AM19)</f>
        <v>2017</v>
      </c>
      <c r="AN19" s="162">
        <f>IF('Indicator Date'!AN19="","x",'Indicator Date'!AN19)</f>
        <v>2014</v>
      </c>
      <c r="AO19" s="162">
        <f>IF('Indicator Date'!AO19="","x",'Indicator Date'!AO19)</f>
        <v>2014</v>
      </c>
      <c r="AP19" s="162">
        <f>IF('Indicator Date'!AP19="","x",'Indicator Date'!AP19)</f>
        <v>2014</v>
      </c>
      <c r="AQ19" s="162">
        <f>IF('Indicator Date'!AQ19="","x",'Indicator Date'!AQ19)</f>
        <v>2014</v>
      </c>
      <c r="AR19" s="162" t="str">
        <f>IF('Indicator Date'!AR19="","x",'Indicator Date'!AR19)</f>
        <v>x</v>
      </c>
      <c r="AS19" s="162">
        <f>IF('Indicator Date'!AS19="","x",'Indicator Date'!AS19)</f>
        <v>2016</v>
      </c>
      <c r="AT19" s="162">
        <f>IF('Indicator Date'!AT19="","x",'Indicator Date'!AT19)</f>
        <v>2017</v>
      </c>
      <c r="AU19" s="162">
        <f>IF('Indicator Date'!AU19="","x",'Indicator Date'!AU19)</f>
        <v>2016</v>
      </c>
      <c r="AV19" s="162" t="str">
        <f>IF('Indicator Date'!AV19="","x",'Indicator Date'!AV19)</f>
        <v>x</v>
      </c>
      <c r="AW19" s="162">
        <f>IF('Indicator Date'!AW19="","x",'Indicator Date'!AW19)</f>
        <v>2015</v>
      </c>
      <c r="AX19" s="162">
        <f>IF('Indicator Date'!AX19="","x",'Indicator Date'!AX19)</f>
        <v>2016</v>
      </c>
      <c r="AY19" s="162">
        <f>IF('Indicator Date'!AY19="","x",'Indicator Date'!AY19)</f>
        <v>2014</v>
      </c>
      <c r="AZ19" s="162">
        <f>IF('Indicator Date'!AZ19="","x",'Indicator Date'!AZ19)</f>
        <v>2015</v>
      </c>
      <c r="BA19" s="162">
        <f>IF('Indicator Date'!BA19="","x",'Indicator Date'!BA19)</f>
        <v>2015</v>
      </c>
      <c r="BB19" s="162">
        <f>IF('Indicator Date'!BB19="","x",'Indicator Date'!BB19)</f>
        <v>2017</v>
      </c>
      <c r="BC19" s="162">
        <f>IF('Indicator Date'!BC19="","x",'Indicator Date'!BC19)</f>
        <v>2017</v>
      </c>
      <c r="BD19" s="162">
        <f>IF('Indicator Date'!BD19="","x",'Indicator Date'!BD19)</f>
        <v>2015</v>
      </c>
      <c r="BE19" s="162">
        <f>IF('Indicator Date'!BE19="","x",'Indicator Date'!BE19)</f>
        <v>2014</v>
      </c>
      <c r="BF19" s="108"/>
    </row>
    <row r="20" spans="1:58" x14ac:dyDescent="0.25">
      <c r="A20" s="133" t="s">
        <v>33</v>
      </c>
      <c r="B20" s="111" t="s">
        <v>32</v>
      </c>
      <c r="C20" s="162">
        <f>IF('Indicator Date'!C20="","x",'Indicator Date'!C20)</f>
        <v>2015</v>
      </c>
      <c r="D20" s="162">
        <f>IF('Indicator Date'!D20="","x",'Indicator Date'!D20)</f>
        <v>2015</v>
      </c>
      <c r="E20" s="162">
        <f>IF('Indicator Date'!E20="","x",'Indicator Date'!E20)</f>
        <v>2015</v>
      </c>
      <c r="F20" s="162">
        <f>IF('Indicator Date'!F20="","x",'Indicator Date'!F20)</f>
        <v>2015</v>
      </c>
      <c r="G20" s="162">
        <f>IF('Indicator Date'!G20="","x",'Indicator Date'!G20)</f>
        <v>2015</v>
      </c>
      <c r="H20" s="162">
        <f>IF('Indicator Date'!H20="","x",'Indicator Date'!H20)</f>
        <v>2015</v>
      </c>
      <c r="I20" s="162">
        <f>IF('Indicator Date'!I20="","x",'Indicator Date'!I20)</f>
        <v>2015</v>
      </c>
      <c r="J20" s="162">
        <f>IF('Indicator Date'!J20="","x",'Indicator Date'!J20)</f>
        <v>2016</v>
      </c>
      <c r="K20" s="162">
        <f>IF('Indicator Date'!K20="","x",'Indicator Date'!K20)</f>
        <v>2016</v>
      </c>
      <c r="L20" s="162">
        <f>IF('Indicator Date'!L20="","x",'Indicator Date'!L20)</f>
        <v>2016</v>
      </c>
      <c r="M20" s="162">
        <f>IF('Indicator Date'!M20="","x",'Indicator Date'!M20)</f>
        <v>2018</v>
      </c>
      <c r="N20" s="162">
        <f>IF('Indicator Date'!N20="","x",'Indicator Date'!N20)</f>
        <v>2018</v>
      </c>
      <c r="O20" s="162">
        <f>IF('Indicator Date'!O20="","x",'Indicator Date'!O20)</f>
        <v>2017</v>
      </c>
      <c r="P20" s="162">
        <f>IF('Indicator Date'!P20="","x",'Indicator Date'!P20)</f>
        <v>2017</v>
      </c>
      <c r="Q20" s="162">
        <f>IF('Indicator Date'!Q20="","x",'Indicator Date'!Q20)</f>
        <v>2015</v>
      </c>
      <c r="R20" s="162" t="str">
        <f>IF('Indicator Date'!R20="","x",LEFT(RIGHT('Indicator Date'!R20,6),4))</f>
        <v>2011</v>
      </c>
      <c r="S20" s="162">
        <f>IF('Indicator Date'!S20="","x",'Indicator Date'!S20)</f>
        <v>2018</v>
      </c>
      <c r="T20" s="162">
        <f>IF('Indicator Date'!T20="","x",'Indicator Date'!T20)</f>
        <v>2015</v>
      </c>
      <c r="U20" s="162">
        <f>IF('Indicator Date'!U20="","x",'Indicator Date'!U20)</f>
        <v>2016</v>
      </c>
      <c r="V20" s="162">
        <f>IF('Indicator Date'!V20="","x",'Indicator Date'!V20)</f>
        <v>2016</v>
      </c>
      <c r="W20" s="162">
        <f>IF('Indicator Date'!W20="","x",'Indicator Date'!W20)</f>
        <v>2016</v>
      </c>
      <c r="X20" s="162">
        <f>IF('Indicator Date'!X20="","x",'Indicator Date'!X20)</f>
        <v>2011</v>
      </c>
      <c r="Y20" s="162">
        <f>IF('Indicator Date'!Y20="","x",'Indicator Date'!Y20)</f>
        <v>2010</v>
      </c>
      <c r="Z20" s="162">
        <f>IF('Indicator Date'!Z20="","x",'Indicator Date'!Z20)</f>
        <v>2016</v>
      </c>
      <c r="AA20" s="162">
        <f>IF('Indicator Date'!AA20="","x",'Indicator Date'!AA20)</f>
        <v>2016</v>
      </c>
      <c r="AB20" s="162">
        <f>IF('Indicator Date'!AB20="","x",'Indicator Date'!AB20)</f>
        <v>2016</v>
      </c>
      <c r="AC20" s="162">
        <f>IF('Indicator Date'!AC20="","x",'Indicator Date'!AC20)</f>
        <v>2015</v>
      </c>
      <c r="AD20" s="162">
        <f>IF('Indicator Date'!AD20="","x",'Indicator Date'!AD20)</f>
        <v>2015</v>
      </c>
      <c r="AE20" s="162">
        <f>IF('Indicator Date'!AE20="","x",'Indicator Date'!AE20)</f>
        <v>2012</v>
      </c>
      <c r="AF20" s="162">
        <f>IF('Indicator Date'!AF20="","x",'Indicator Date'!AF20)</f>
        <v>2015</v>
      </c>
      <c r="AG20" s="162">
        <f>IF('Indicator Date'!AG20="","x",'Indicator Date'!AG20)</f>
        <v>2009</v>
      </c>
      <c r="AH20" s="162">
        <f>IF('Indicator Date'!AH20="","x",'Indicator Date'!AH20)</f>
        <v>2016</v>
      </c>
      <c r="AI20" s="162">
        <f>IF('Indicator Date'!AI20="","x",'Indicator Date'!AI20)</f>
        <v>2017</v>
      </c>
      <c r="AJ20" s="162">
        <f>IF('Indicator Date'!AJ20="","x",'Indicator Date'!AJ20)</f>
        <v>2018</v>
      </c>
      <c r="AK20" s="162" t="str">
        <f>IF('Indicator Date'!AK20="","x",YEAR('Indicator Date'!AK20))</f>
        <v>x</v>
      </c>
      <c r="AL20" s="162">
        <f>IF('Indicator Date'!AL20="","x",YEAR('Indicator Date'!AL20))</f>
        <v>2017</v>
      </c>
      <c r="AM20" s="162">
        <f>IF('Indicator Date'!AM20="","x",'Indicator Date'!AM20)</f>
        <v>2017</v>
      </c>
      <c r="AN20" s="162">
        <f>IF('Indicator Date'!AN20="","x",'Indicator Date'!AN20)</f>
        <v>2014</v>
      </c>
      <c r="AO20" s="162">
        <f>IF('Indicator Date'!AO20="","x",'Indicator Date'!AO20)</f>
        <v>2014</v>
      </c>
      <c r="AP20" s="162">
        <f>IF('Indicator Date'!AP20="","x",'Indicator Date'!AP20)</f>
        <v>2011</v>
      </c>
      <c r="AQ20" s="162">
        <f>IF('Indicator Date'!AQ20="","x",'Indicator Date'!AQ20)</f>
        <v>2012</v>
      </c>
      <c r="AR20" s="162" t="str">
        <f>IF('Indicator Date'!AR20="","x",'Indicator Date'!AR20)</f>
        <v>x</v>
      </c>
      <c r="AS20" s="162">
        <f>IF('Indicator Date'!AS20="","x",'Indicator Date'!AS20)</f>
        <v>2016</v>
      </c>
      <c r="AT20" s="162" t="str">
        <f>IF('Indicator Date'!AT20="","x",'Indicator Date'!AT20)</f>
        <v>x</v>
      </c>
      <c r="AU20" s="162">
        <f>IF('Indicator Date'!AU20="","x",'Indicator Date'!AU20)</f>
        <v>2016</v>
      </c>
      <c r="AV20" s="162">
        <f>IF('Indicator Date'!AV20="","x",'Indicator Date'!AV20)</f>
        <v>2015</v>
      </c>
      <c r="AW20" s="162">
        <f>IF('Indicator Date'!AW20="","x",'Indicator Date'!AW20)</f>
        <v>2015</v>
      </c>
      <c r="AX20" s="162">
        <f>IF('Indicator Date'!AX20="","x",'Indicator Date'!AX20)</f>
        <v>2016</v>
      </c>
      <c r="AY20" s="162">
        <f>IF('Indicator Date'!AY20="","x",'Indicator Date'!AY20)</f>
        <v>2014</v>
      </c>
      <c r="AZ20" s="162">
        <f>IF('Indicator Date'!AZ20="","x",'Indicator Date'!AZ20)</f>
        <v>2015</v>
      </c>
      <c r="BA20" s="162">
        <f>IF('Indicator Date'!BA20="","x",'Indicator Date'!BA20)</f>
        <v>2015</v>
      </c>
      <c r="BB20" s="162">
        <f>IF('Indicator Date'!BB20="","x",'Indicator Date'!BB20)</f>
        <v>2017</v>
      </c>
      <c r="BC20" s="162">
        <f>IF('Indicator Date'!BC20="","x",'Indicator Date'!BC20)</f>
        <v>2017</v>
      </c>
      <c r="BD20" s="162">
        <f>IF('Indicator Date'!BD20="","x",'Indicator Date'!BD20)</f>
        <v>2015</v>
      </c>
      <c r="BE20" s="162">
        <f>IF('Indicator Date'!BE20="","x",'Indicator Date'!BE20)</f>
        <v>2014</v>
      </c>
      <c r="BF20" s="108"/>
    </row>
    <row r="21" spans="1:58" x14ac:dyDescent="0.25">
      <c r="A21" s="133" t="s">
        <v>35</v>
      </c>
      <c r="B21" s="111" t="s">
        <v>34</v>
      </c>
      <c r="C21" s="162">
        <f>IF('Indicator Date'!C21="","x",'Indicator Date'!C21)</f>
        <v>2015</v>
      </c>
      <c r="D21" s="162">
        <f>IF('Indicator Date'!D21="","x",'Indicator Date'!D21)</f>
        <v>2015</v>
      </c>
      <c r="E21" s="162">
        <f>IF('Indicator Date'!E21="","x",'Indicator Date'!E21)</f>
        <v>2015</v>
      </c>
      <c r="F21" s="162">
        <f>IF('Indicator Date'!F21="","x",'Indicator Date'!F21)</f>
        <v>2015</v>
      </c>
      <c r="G21" s="162">
        <f>IF('Indicator Date'!G21="","x",'Indicator Date'!G21)</f>
        <v>2015</v>
      </c>
      <c r="H21" s="162">
        <f>IF('Indicator Date'!H21="","x",'Indicator Date'!H21)</f>
        <v>2015</v>
      </c>
      <c r="I21" s="162">
        <f>IF('Indicator Date'!I21="","x",'Indicator Date'!I21)</f>
        <v>2015</v>
      </c>
      <c r="J21" s="162">
        <f>IF('Indicator Date'!J21="","x",'Indicator Date'!J21)</f>
        <v>2016</v>
      </c>
      <c r="K21" s="162">
        <f>IF('Indicator Date'!K21="","x",'Indicator Date'!K21)</f>
        <v>2016</v>
      </c>
      <c r="L21" s="162">
        <f>IF('Indicator Date'!L21="","x",'Indicator Date'!L21)</f>
        <v>2016</v>
      </c>
      <c r="M21" s="162">
        <f>IF('Indicator Date'!M21="","x",'Indicator Date'!M21)</f>
        <v>2018</v>
      </c>
      <c r="N21" s="162">
        <f>IF('Indicator Date'!N21="","x",'Indicator Date'!N21)</f>
        <v>2018</v>
      </c>
      <c r="O21" s="162">
        <f>IF('Indicator Date'!O21="","x",'Indicator Date'!O21)</f>
        <v>2017</v>
      </c>
      <c r="P21" s="162">
        <f>IF('Indicator Date'!P21="","x",'Indicator Date'!P21)</f>
        <v>2017</v>
      </c>
      <c r="Q21" s="162">
        <f>IF('Indicator Date'!Q21="","x",'Indicator Date'!Q21)</f>
        <v>2015</v>
      </c>
      <c r="R21" s="162" t="str">
        <f>IF('Indicator Date'!R21="","x",LEFT(RIGHT('Indicator Date'!R21,6),4))</f>
        <v>2012</v>
      </c>
      <c r="S21" s="162">
        <f>IF('Indicator Date'!S21="","x",'Indicator Date'!S21)</f>
        <v>2018</v>
      </c>
      <c r="T21" s="162">
        <f>IF('Indicator Date'!T21="","x",'Indicator Date'!T21)</f>
        <v>2015</v>
      </c>
      <c r="U21" s="162">
        <f>IF('Indicator Date'!U21="","x",'Indicator Date'!U21)</f>
        <v>2016</v>
      </c>
      <c r="V21" s="162">
        <f>IF('Indicator Date'!V21="","x",'Indicator Date'!V21)</f>
        <v>2016</v>
      </c>
      <c r="W21" s="162">
        <f>IF('Indicator Date'!W21="","x",'Indicator Date'!W21)</f>
        <v>2016</v>
      </c>
      <c r="X21" s="162">
        <f>IF('Indicator Date'!X21="","x",'Indicator Date'!X21)</f>
        <v>2014</v>
      </c>
      <c r="Y21" s="162">
        <f>IF('Indicator Date'!Y21="","x",'Indicator Date'!Y21)</f>
        <v>2016</v>
      </c>
      <c r="Z21" s="162">
        <f>IF('Indicator Date'!Z21="","x",'Indicator Date'!Z21)</f>
        <v>2016</v>
      </c>
      <c r="AA21" s="162">
        <f>IF('Indicator Date'!AA21="","x",'Indicator Date'!AA21)</f>
        <v>2016</v>
      </c>
      <c r="AB21" s="162">
        <f>IF('Indicator Date'!AB21="","x",'Indicator Date'!AB21)</f>
        <v>2016</v>
      </c>
      <c r="AC21" s="162">
        <f>IF('Indicator Date'!AC21="","x",'Indicator Date'!AC21)</f>
        <v>2015</v>
      </c>
      <c r="AD21" s="162">
        <f>IF('Indicator Date'!AD21="","x",'Indicator Date'!AD21)</f>
        <v>2015</v>
      </c>
      <c r="AE21" s="162">
        <f>IF('Indicator Date'!AE21="","x",'Indicator Date'!AE21)</f>
        <v>2012</v>
      </c>
      <c r="AF21" s="162">
        <f>IF('Indicator Date'!AF21="","x",'Indicator Date'!AF21)</f>
        <v>2015</v>
      </c>
      <c r="AG21" s="162">
        <f>IF('Indicator Date'!AG21="","x",'Indicator Date'!AG21)</f>
        <v>2011</v>
      </c>
      <c r="AH21" s="162">
        <f>IF('Indicator Date'!AH21="","x",'Indicator Date'!AH21)</f>
        <v>2016</v>
      </c>
      <c r="AI21" s="162">
        <f>IF('Indicator Date'!AI21="","x",'Indicator Date'!AI21)</f>
        <v>2017</v>
      </c>
      <c r="AJ21" s="162">
        <f>IF('Indicator Date'!AJ21="","x",'Indicator Date'!AJ21)</f>
        <v>2018</v>
      </c>
      <c r="AK21" s="162" t="str">
        <f>IF('Indicator Date'!AK21="","x",YEAR('Indicator Date'!AK21))</f>
        <v>x</v>
      </c>
      <c r="AL21" s="162">
        <f>IF('Indicator Date'!AL21="","x",YEAR('Indicator Date'!AL21))</f>
        <v>2017</v>
      </c>
      <c r="AM21" s="162">
        <f>IF('Indicator Date'!AM21="","x",'Indicator Date'!AM21)</f>
        <v>2017</v>
      </c>
      <c r="AN21" s="162">
        <f>IF('Indicator Date'!AN21="","x",'Indicator Date'!AN21)</f>
        <v>2014</v>
      </c>
      <c r="AO21" s="162">
        <f>IF('Indicator Date'!AO21="","x",'Indicator Date'!AO21)</f>
        <v>2014</v>
      </c>
      <c r="AP21" s="162">
        <f>IF('Indicator Date'!AP21="","x",'Indicator Date'!AP21)</f>
        <v>2014</v>
      </c>
      <c r="AQ21" s="162">
        <f>IF('Indicator Date'!AQ21="","x",'Indicator Date'!AQ21)</f>
        <v>2014</v>
      </c>
      <c r="AR21" s="162">
        <f>IF('Indicator Date'!AR21="","x",'Indicator Date'!AR21)</f>
        <v>2015</v>
      </c>
      <c r="AS21" s="162">
        <f>IF('Indicator Date'!AS21="","x",'Indicator Date'!AS21)</f>
        <v>2016</v>
      </c>
      <c r="AT21" s="162">
        <f>IF('Indicator Date'!AT21="","x",'Indicator Date'!AT21)</f>
        <v>2017</v>
      </c>
      <c r="AU21" s="162">
        <f>IF('Indicator Date'!AU21="","x",'Indicator Date'!AU21)</f>
        <v>2016</v>
      </c>
      <c r="AV21" s="162">
        <f>IF('Indicator Date'!AV21="","x",'Indicator Date'!AV21)</f>
        <v>2015</v>
      </c>
      <c r="AW21" s="162">
        <f>IF('Indicator Date'!AW21="","x",'Indicator Date'!AW21)</f>
        <v>2015</v>
      </c>
      <c r="AX21" s="162">
        <f>IF('Indicator Date'!AX21="","x",'Indicator Date'!AX21)</f>
        <v>2016</v>
      </c>
      <c r="AY21" s="162">
        <f>IF('Indicator Date'!AY21="","x",'Indicator Date'!AY21)</f>
        <v>2014</v>
      </c>
      <c r="AZ21" s="162">
        <f>IF('Indicator Date'!AZ21="","x",'Indicator Date'!AZ21)</f>
        <v>2015</v>
      </c>
      <c r="BA21" s="162">
        <f>IF('Indicator Date'!BA21="","x",'Indicator Date'!BA21)</f>
        <v>2015</v>
      </c>
      <c r="BB21" s="162">
        <f>IF('Indicator Date'!BB21="","x",'Indicator Date'!BB21)</f>
        <v>2017</v>
      </c>
      <c r="BC21" s="162">
        <f>IF('Indicator Date'!BC21="","x",'Indicator Date'!BC21)</f>
        <v>2017</v>
      </c>
      <c r="BD21" s="162">
        <f>IF('Indicator Date'!BD21="","x",'Indicator Date'!BD21)</f>
        <v>2015</v>
      </c>
      <c r="BE21" s="162">
        <f>IF('Indicator Date'!BE21="","x",'Indicator Date'!BE21)</f>
        <v>2014</v>
      </c>
      <c r="BF21" s="108"/>
    </row>
    <row r="22" spans="1:58" x14ac:dyDescent="0.25">
      <c r="A22" s="133" t="s">
        <v>37</v>
      </c>
      <c r="B22" s="111" t="s">
        <v>36</v>
      </c>
      <c r="C22" s="162">
        <f>IF('Indicator Date'!C22="","x",'Indicator Date'!C22)</f>
        <v>2015</v>
      </c>
      <c r="D22" s="162">
        <f>IF('Indicator Date'!D22="","x",'Indicator Date'!D22)</f>
        <v>2015</v>
      </c>
      <c r="E22" s="162">
        <f>IF('Indicator Date'!E22="","x",'Indicator Date'!E22)</f>
        <v>2015</v>
      </c>
      <c r="F22" s="162">
        <f>IF('Indicator Date'!F22="","x",'Indicator Date'!F22)</f>
        <v>2015</v>
      </c>
      <c r="G22" s="162">
        <f>IF('Indicator Date'!G22="","x",'Indicator Date'!G22)</f>
        <v>2015</v>
      </c>
      <c r="H22" s="162">
        <f>IF('Indicator Date'!H22="","x",'Indicator Date'!H22)</f>
        <v>2015</v>
      </c>
      <c r="I22" s="162">
        <f>IF('Indicator Date'!I22="","x",'Indicator Date'!I22)</f>
        <v>2015</v>
      </c>
      <c r="J22" s="162">
        <f>IF('Indicator Date'!J22="","x",'Indicator Date'!J22)</f>
        <v>2016</v>
      </c>
      <c r="K22" s="162">
        <f>IF('Indicator Date'!K22="","x",'Indicator Date'!K22)</f>
        <v>2016</v>
      </c>
      <c r="L22" s="162">
        <f>IF('Indicator Date'!L22="","x",'Indicator Date'!L22)</f>
        <v>2016</v>
      </c>
      <c r="M22" s="162">
        <f>IF('Indicator Date'!M22="","x",'Indicator Date'!M22)</f>
        <v>2018</v>
      </c>
      <c r="N22" s="162">
        <f>IF('Indicator Date'!N22="","x",'Indicator Date'!N22)</f>
        <v>2018</v>
      </c>
      <c r="O22" s="162">
        <f>IF('Indicator Date'!O22="","x",'Indicator Date'!O22)</f>
        <v>2017</v>
      </c>
      <c r="P22" s="162">
        <f>IF('Indicator Date'!P22="","x",'Indicator Date'!P22)</f>
        <v>2017</v>
      </c>
      <c r="Q22" s="162">
        <f>IF('Indicator Date'!Q22="","x",'Indicator Date'!Q22)</f>
        <v>2015</v>
      </c>
      <c r="R22" s="162" t="str">
        <f>IF('Indicator Date'!R22="","x",LEFT(RIGHT('Indicator Date'!R22,6),4))</f>
        <v>2010</v>
      </c>
      <c r="S22" s="162">
        <f>IF('Indicator Date'!S22="","x",'Indicator Date'!S22)</f>
        <v>2018</v>
      </c>
      <c r="T22" s="162">
        <f>IF('Indicator Date'!T22="","x",'Indicator Date'!T22)</f>
        <v>2015</v>
      </c>
      <c r="U22" s="162">
        <f>IF('Indicator Date'!U22="","x",'Indicator Date'!U22)</f>
        <v>2016</v>
      </c>
      <c r="V22" s="162">
        <f>IF('Indicator Date'!V22="","x",'Indicator Date'!V22)</f>
        <v>2016</v>
      </c>
      <c r="W22" s="162">
        <f>IF('Indicator Date'!W22="","x",'Indicator Date'!W22)</f>
        <v>2016</v>
      </c>
      <c r="X22" s="162">
        <f>IF('Indicator Date'!X22="","x",'Indicator Date'!X22)</f>
        <v>2010</v>
      </c>
      <c r="Y22" s="162">
        <f>IF('Indicator Date'!Y22="","x",'Indicator Date'!Y22)</f>
        <v>2016</v>
      </c>
      <c r="Z22" s="162">
        <f>IF('Indicator Date'!Z22="","x",'Indicator Date'!Z22)</f>
        <v>2016</v>
      </c>
      <c r="AA22" s="162">
        <f>IF('Indicator Date'!AA22="","x",'Indicator Date'!AA22)</f>
        <v>2016</v>
      </c>
      <c r="AB22" s="162">
        <f>IF('Indicator Date'!AB22="","x",'Indicator Date'!AB22)</f>
        <v>2013</v>
      </c>
      <c r="AC22" s="162">
        <f>IF('Indicator Date'!AC22="","x",'Indicator Date'!AC22)</f>
        <v>2015</v>
      </c>
      <c r="AD22" s="162">
        <f>IF('Indicator Date'!AD22="","x",'Indicator Date'!AD22)</f>
        <v>2015</v>
      </c>
      <c r="AE22" s="162">
        <f>IF('Indicator Date'!AE22="","x",'Indicator Date'!AE22)</f>
        <v>2012</v>
      </c>
      <c r="AF22" s="162">
        <f>IF('Indicator Date'!AF22="","x",'Indicator Date'!AF22)</f>
        <v>2015</v>
      </c>
      <c r="AG22" s="162">
        <f>IF('Indicator Date'!AG22="","x",'Indicator Date'!AG22)</f>
        <v>2012</v>
      </c>
      <c r="AH22" s="162">
        <f>IF('Indicator Date'!AH22="","x",'Indicator Date'!AH22)</f>
        <v>2016</v>
      </c>
      <c r="AI22" s="162">
        <f>IF('Indicator Date'!AI22="","x",'Indicator Date'!AI22)</f>
        <v>2017</v>
      </c>
      <c r="AJ22" s="162">
        <f>IF('Indicator Date'!AJ22="","x",'Indicator Date'!AJ22)</f>
        <v>2018</v>
      </c>
      <c r="AK22" s="162" t="str">
        <f>IF('Indicator Date'!AK22="","x",YEAR('Indicator Date'!AK22))</f>
        <v>x</v>
      </c>
      <c r="AL22" s="162">
        <f>IF('Indicator Date'!AL22="","x",YEAR('Indicator Date'!AL22))</f>
        <v>2017</v>
      </c>
      <c r="AM22" s="162">
        <f>IF('Indicator Date'!AM22="","x",'Indicator Date'!AM22)</f>
        <v>2017</v>
      </c>
      <c r="AN22" s="162">
        <f>IF('Indicator Date'!AN22="","x",'Indicator Date'!AN22)</f>
        <v>2014</v>
      </c>
      <c r="AO22" s="162">
        <f>IF('Indicator Date'!AO22="","x",'Indicator Date'!AO22)</f>
        <v>2014</v>
      </c>
      <c r="AP22" s="162">
        <f>IF('Indicator Date'!AP22="","x",'Indicator Date'!AP22)</f>
        <v>2014</v>
      </c>
      <c r="AQ22" s="162">
        <f>IF('Indicator Date'!AQ22="","x",'Indicator Date'!AQ22)</f>
        <v>2014</v>
      </c>
      <c r="AR22" s="162">
        <f>IF('Indicator Date'!AR22="","x",'Indicator Date'!AR22)</f>
        <v>2015</v>
      </c>
      <c r="AS22" s="162">
        <f>IF('Indicator Date'!AS22="","x",'Indicator Date'!AS22)</f>
        <v>2016</v>
      </c>
      <c r="AT22" s="162">
        <f>IF('Indicator Date'!AT22="","x",'Indicator Date'!AT22)</f>
        <v>2017</v>
      </c>
      <c r="AU22" s="162">
        <f>IF('Indicator Date'!AU22="","x",'Indicator Date'!AU22)</f>
        <v>2016</v>
      </c>
      <c r="AV22" s="162">
        <f>IF('Indicator Date'!AV22="","x",'Indicator Date'!AV22)</f>
        <v>2015</v>
      </c>
      <c r="AW22" s="162">
        <f>IF('Indicator Date'!AW22="","x",'Indicator Date'!AW22)</f>
        <v>2015</v>
      </c>
      <c r="AX22" s="162">
        <f>IF('Indicator Date'!AX22="","x",'Indicator Date'!AX22)</f>
        <v>2016</v>
      </c>
      <c r="AY22" s="162">
        <f>IF('Indicator Date'!AY22="","x",'Indicator Date'!AY22)</f>
        <v>2014</v>
      </c>
      <c r="AZ22" s="162">
        <f>IF('Indicator Date'!AZ22="","x",'Indicator Date'!AZ22)</f>
        <v>2015</v>
      </c>
      <c r="BA22" s="162">
        <f>IF('Indicator Date'!BA22="","x",'Indicator Date'!BA22)</f>
        <v>2015</v>
      </c>
      <c r="BB22" s="162">
        <f>IF('Indicator Date'!BB22="","x",'Indicator Date'!BB22)</f>
        <v>2017</v>
      </c>
      <c r="BC22" s="162">
        <f>IF('Indicator Date'!BC22="","x",'Indicator Date'!BC22)</f>
        <v>2017</v>
      </c>
      <c r="BD22" s="162">
        <f>IF('Indicator Date'!BD22="","x",'Indicator Date'!BD22)</f>
        <v>2015</v>
      </c>
      <c r="BE22" s="162">
        <f>IF('Indicator Date'!BE22="","x",'Indicator Date'!BE22)</f>
        <v>2014</v>
      </c>
      <c r="BF22" s="108"/>
    </row>
    <row r="23" spans="1:58" x14ac:dyDescent="0.25">
      <c r="A23" s="133" t="s">
        <v>841</v>
      </c>
      <c r="B23" s="111" t="s">
        <v>38</v>
      </c>
      <c r="C23" s="162">
        <f>IF('Indicator Date'!C23="","x",'Indicator Date'!C23)</f>
        <v>2015</v>
      </c>
      <c r="D23" s="162">
        <f>IF('Indicator Date'!D23="","x",'Indicator Date'!D23)</f>
        <v>2015</v>
      </c>
      <c r="E23" s="162">
        <f>IF('Indicator Date'!E23="","x",'Indicator Date'!E23)</f>
        <v>2015</v>
      </c>
      <c r="F23" s="162">
        <f>IF('Indicator Date'!F23="","x",'Indicator Date'!F23)</f>
        <v>2015</v>
      </c>
      <c r="G23" s="162">
        <f>IF('Indicator Date'!G23="","x",'Indicator Date'!G23)</f>
        <v>2015</v>
      </c>
      <c r="H23" s="162">
        <f>IF('Indicator Date'!H23="","x",'Indicator Date'!H23)</f>
        <v>2015</v>
      </c>
      <c r="I23" s="162">
        <f>IF('Indicator Date'!I23="","x",'Indicator Date'!I23)</f>
        <v>2015</v>
      </c>
      <c r="J23" s="162">
        <f>IF('Indicator Date'!J23="","x",'Indicator Date'!J23)</f>
        <v>2016</v>
      </c>
      <c r="K23" s="162">
        <f>IF('Indicator Date'!K23="","x",'Indicator Date'!K23)</f>
        <v>2016</v>
      </c>
      <c r="L23" s="162">
        <f>IF('Indicator Date'!L23="","x",'Indicator Date'!L23)</f>
        <v>2016</v>
      </c>
      <c r="M23" s="162">
        <f>IF('Indicator Date'!M23="","x",'Indicator Date'!M23)</f>
        <v>2018</v>
      </c>
      <c r="N23" s="162">
        <f>IF('Indicator Date'!N23="","x",'Indicator Date'!N23)</f>
        <v>2018</v>
      </c>
      <c r="O23" s="162">
        <f>IF('Indicator Date'!O23="","x",'Indicator Date'!O23)</f>
        <v>2017</v>
      </c>
      <c r="P23" s="162">
        <f>IF('Indicator Date'!P23="","x",'Indicator Date'!P23)</f>
        <v>2017</v>
      </c>
      <c r="Q23" s="162">
        <f>IF('Indicator Date'!Q23="","x",'Indicator Date'!Q23)</f>
        <v>2015</v>
      </c>
      <c r="R23" s="162" t="str">
        <f>IF('Indicator Date'!R23="","x",LEFT(RIGHT('Indicator Date'!R23,6),4))</f>
        <v>2008</v>
      </c>
      <c r="S23" s="162">
        <f>IF('Indicator Date'!S23="","x",'Indicator Date'!S23)</f>
        <v>2018</v>
      </c>
      <c r="T23" s="162">
        <f>IF('Indicator Date'!T23="","x",'Indicator Date'!T23)</f>
        <v>2015</v>
      </c>
      <c r="U23" s="162">
        <f>IF('Indicator Date'!U23="","x",'Indicator Date'!U23)</f>
        <v>2016</v>
      </c>
      <c r="V23" s="162">
        <f>IF('Indicator Date'!V23="","x",'Indicator Date'!V23)</f>
        <v>2016</v>
      </c>
      <c r="W23" s="162">
        <f>IF('Indicator Date'!W23="","x",'Indicator Date'!W23)</f>
        <v>2016</v>
      </c>
      <c r="X23" s="162">
        <f>IF('Indicator Date'!X23="","x",'Indicator Date'!X23)</f>
        <v>2016</v>
      </c>
      <c r="Y23" s="162">
        <f>IF('Indicator Date'!Y23="","x",'Indicator Date'!Y23)</f>
        <v>2012</v>
      </c>
      <c r="Z23" s="162">
        <f>IF('Indicator Date'!Z23="","x",'Indicator Date'!Z23)</f>
        <v>2016</v>
      </c>
      <c r="AA23" s="162">
        <f>IF('Indicator Date'!AA23="","x",'Indicator Date'!AA23)</f>
        <v>2016</v>
      </c>
      <c r="AB23" s="162">
        <f>IF('Indicator Date'!AB23="","x",'Indicator Date'!AB23)</f>
        <v>2016</v>
      </c>
      <c r="AC23" s="162">
        <f>IF('Indicator Date'!AC23="","x",'Indicator Date'!AC23)</f>
        <v>2015</v>
      </c>
      <c r="AD23" s="162">
        <f>IF('Indicator Date'!AD23="","x",'Indicator Date'!AD23)</f>
        <v>2015</v>
      </c>
      <c r="AE23" s="162">
        <f>IF('Indicator Date'!AE23="","x",'Indicator Date'!AE23)</f>
        <v>2012</v>
      </c>
      <c r="AF23" s="162">
        <f>IF('Indicator Date'!AF23="","x",'Indicator Date'!AF23)</f>
        <v>2015</v>
      </c>
      <c r="AG23" s="162">
        <f>IF('Indicator Date'!AG23="","x",'Indicator Date'!AG23)</f>
        <v>2016</v>
      </c>
      <c r="AH23" s="162">
        <f>IF('Indicator Date'!AH23="","x",'Indicator Date'!AH23)</f>
        <v>2016</v>
      </c>
      <c r="AI23" s="162">
        <f>IF('Indicator Date'!AI23="","x",'Indicator Date'!AI23)</f>
        <v>2017</v>
      </c>
      <c r="AJ23" s="162">
        <f>IF('Indicator Date'!AJ23="","x",'Indicator Date'!AJ23)</f>
        <v>2018</v>
      </c>
      <c r="AK23" s="162" t="str">
        <f>IF('Indicator Date'!AK23="","x",YEAR('Indicator Date'!AK23))</f>
        <v>x</v>
      </c>
      <c r="AL23" s="162">
        <f>IF('Indicator Date'!AL23="","x",YEAR('Indicator Date'!AL23))</f>
        <v>2017</v>
      </c>
      <c r="AM23" s="162">
        <f>IF('Indicator Date'!AM23="","x",'Indicator Date'!AM23)</f>
        <v>2017</v>
      </c>
      <c r="AN23" s="162">
        <f>IF('Indicator Date'!AN23="","x",'Indicator Date'!AN23)</f>
        <v>2014</v>
      </c>
      <c r="AO23" s="162">
        <f>IF('Indicator Date'!AO23="","x",'Indicator Date'!AO23)</f>
        <v>2014</v>
      </c>
      <c r="AP23" s="162">
        <f>IF('Indicator Date'!AP23="","x",'Indicator Date'!AP23)</f>
        <v>2014</v>
      </c>
      <c r="AQ23" s="162">
        <f>IF('Indicator Date'!AQ23="","x",'Indicator Date'!AQ23)</f>
        <v>2014</v>
      </c>
      <c r="AR23" s="162">
        <f>IF('Indicator Date'!AR23="","x",'Indicator Date'!AR23)</f>
        <v>2011</v>
      </c>
      <c r="AS23" s="162">
        <f>IF('Indicator Date'!AS23="","x",'Indicator Date'!AS23)</f>
        <v>2016</v>
      </c>
      <c r="AT23" s="162">
        <f>IF('Indicator Date'!AT23="","x",'Indicator Date'!AT23)</f>
        <v>2017</v>
      </c>
      <c r="AU23" s="162">
        <f>IF('Indicator Date'!AU23="","x",'Indicator Date'!AU23)</f>
        <v>2016</v>
      </c>
      <c r="AV23" s="162">
        <f>IF('Indicator Date'!AV23="","x",'Indicator Date'!AV23)</f>
        <v>2015</v>
      </c>
      <c r="AW23" s="162">
        <f>IF('Indicator Date'!AW23="","x",'Indicator Date'!AW23)</f>
        <v>2015</v>
      </c>
      <c r="AX23" s="162">
        <f>IF('Indicator Date'!AX23="","x",'Indicator Date'!AX23)</f>
        <v>2016</v>
      </c>
      <c r="AY23" s="162">
        <f>IF('Indicator Date'!AY23="","x",'Indicator Date'!AY23)</f>
        <v>2014</v>
      </c>
      <c r="AZ23" s="162">
        <f>IF('Indicator Date'!AZ23="","x",'Indicator Date'!AZ23)</f>
        <v>2015</v>
      </c>
      <c r="BA23" s="162">
        <f>IF('Indicator Date'!BA23="","x",'Indicator Date'!BA23)</f>
        <v>2015</v>
      </c>
      <c r="BB23" s="162">
        <f>IF('Indicator Date'!BB23="","x",'Indicator Date'!BB23)</f>
        <v>2017</v>
      </c>
      <c r="BC23" s="162">
        <f>IF('Indicator Date'!BC23="","x",'Indicator Date'!BC23)</f>
        <v>2017</v>
      </c>
      <c r="BD23" s="162">
        <f>IF('Indicator Date'!BD23="","x",'Indicator Date'!BD23)</f>
        <v>2015</v>
      </c>
      <c r="BE23" s="162">
        <f>IF('Indicator Date'!BE23="","x",'Indicator Date'!BE23)</f>
        <v>2014</v>
      </c>
      <c r="BF23" s="108"/>
    </row>
    <row r="24" spans="1:58" x14ac:dyDescent="0.25">
      <c r="A24" s="133" t="s">
        <v>40</v>
      </c>
      <c r="B24" s="111" t="s">
        <v>39</v>
      </c>
      <c r="C24" s="162">
        <f>IF('Indicator Date'!C24="","x",'Indicator Date'!C24)</f>
        <v>2015</v>
      </c>
      <c r="D24" s="162">
        <f>IF('Indicator Date'!D24="","x",'Indicator Date'!D24)</f>
        <v>2015</v>
      </c>
      <c r="E24" s="162">
        <f>IF('Indicator Date'!E24="","x",'Indicator Date'!E24)</f>
        <v>2015</v>
      </c>
      <c r="F24" s="162">
        <f>IF('Indicator Date'!F24="","x",'Indicator Date'!F24)</f>
        <v>2015</v>
      </c>
      <c r="G24" s="162">
        <f>IF('Indicator Date'!G24="","x",'Indicator Date'!G24)</f>
        <v>2015</v>
      </c>
      <c r="H24" s="162">
        <f>IF('Indicator Date'!H24="","x",'Indicator Date'!H24)</f>
        <v>2015</v>
      </c>
      <c r="I24" s="162">
        <f>IF('Indicator Date'!I24="","x",'Indicator Date'!I24)</f>
        <v>2015</v>
      </c>
      <c r="J24" s="162">
        <f>IF('Indicator Date'!J24="","x",'Indicator Date'!J24)</f>
        <v>2016</v>
      </c>
      <c r="K24" s="162">
        <f>IF('Indicator Date'!K24="","x",'Indicator Date'!K24)</f>
        <v>2016</v>
      </c>
      <c r="L24" s="162">
        <f>IF('Indicator Date'!L24="","x",'Indicator Date'!L24)</f>
        <v>2016</v>
      </c>
      <c r="M24" s="162">
        <f>IF('Indicator Date'!M24="","x",'Indicator Date'!M24)</f>
        <v>2018</v>
      </c>
      <c r="N24" s="162">
        <f>IF('Indicator Date'!N24="","x",'Indicator Date'!N24)</f>
        <v>2018</v>
      </c>
      <c r="O24" s="162">
        <f>IF('Indicator Date'!O24="","x",'Indicator Date'!O24)</f>
        <v>2017</v>
      </c>
      <c r="P24" s="162">
        <f>IF('Indicator Date'!P24="","x",'Indicator Date'!P24)</f>
        <v>2017</v>
      </c>
      <c r="Q24" s="162">
        <f>IF('Indicator Date'!Q24="","x",'Indicator Date'!Q24)</f>
        <v>2015</v>
      </c>
      <c r="R24" s="162" t="str">
        <f>IF('Indicator Date'!R24="","x",LEFT(RIGHT('Indicator Date'!R24,6),4))</f>
        <v>2012</v>
      </c>
      <c r="S24" s="162">
        <f>IF('Indicator Date'!S24="","x",'Indicator Date'!S24)</f>
        <v>2018</v>
      </c>
      <c r="T24" s="162">
        <f>IF('Indicator Date'!T24="","x",'Indicator Date'!T24)</f>
        <v>2015</v>
      </c>
      <c r="U24" s="162">
        <f>IF('Indicator Date'!U24="","x",'Indicator Date'!U24)</f>
        <v>2016</v>
      </c>
      <c r="V24" s="162">
        <f>IF('Indicator Date'!V24="","x",'Indicator Date'!V24)</f>
        <v>2016</v>
      </c>
      <c r="W24" s="162">
        <f>IF('Indicator Date'!W24="","x",'Indicator Date'!W24)</f>
        <v>2016</v>
      </c>
      <c r="X24" s="162">
        <f>IF('Indicator Date'!X24="","x",'Indicator Date'!X24)</f>
        <v>2012</v>
      </c>
      <c r="Y24" s="162">
        <f>IF('Indicator Date'!Y24="","x",'Indicator Date'!Y24)</f>
        <v>2013</v>
      </c>
      <c r="Z24" s="162">
        <f>IF('Indicator Date'!Z24="","x",'Indicator Date'!Z24)</f>
        <v>2016</v>
      </c>
      <c r="AA24" s="162">
        <f>IF('Indicator Date'!AA24="","x",'Indicator Date'!AA24)</f>
        <v>2016</v>
      </c>
      <c r="AB24" s="162" t="str">
        <f>IF('Indicator Date'!AB24="","x",'Indicator Date'!AB24)</f>
        <v>x</v>
      </c>
      <c r="AC24" s="162">
        <f>IF('Indicator Date'!AC24="","x",'Indicator Date'!AC24)</f>
        <v>2015</v>
      </c>
      <c r="AD24" s="162">
        <f>IF('Indicator Date'!AD24="","x",'Indicator Date'!AD24)</f>
        <v>2015</v>
      </c>
      <c r="AE24" s="162" t="str">
        <f>IF('Indicator Date'!AE24="","x",'Indicator Date'!AE24)</f>
        <v>x</v>
      </c>
      <c r="AF24" s="162">
        <f>IF('Indicator Date'!AF24="","x",'Indicator Date'!AF24)</f>
        <v>2015</v>
      </c>
      <c r="AG24" s="162">
        <f>IF('Indicator Date'!AG24="","x",'Indicator Date'!AG24)</f>
        <v>2011</v>
      </c>
      <c r="AH24" s="162">
        <f>IF('Indicator Date'!AH24="","x",'Indicator Date'!AH24)</f>
        <v>2016</v>
      </c>
      <c r="AI24" s="162">
        <f>IF('Indicator Date'!AI24="","x",'Indicator Date'!AI24)</f>
        <v>2017</v>
      </c>
      <c r="AJ24" s="162">
        <f>IF('Indicator Date'!AJ24="","x",'Indicator Date'!AJ24)</f>
        <v>2018</v>
      </c>
      <c r="AK24" s="162">
        <f>IF('Indicator Date'!AK24="","x",YEAR('Indicator Date'!AK24))</f>
        <v>2017</v>
      </c>
      <c r="AL24" s="162">
        <f>IF('Indicator Date'!AL24="","x",YEAR('Indicator Date'!AL24))</f>
        <v>2017</v>
      </c>
      <c r="AM24" s="162">
        <f>IF('Indicator Date'!AM24="","x",'Indicator Date'!AM24)</f>
        <v>2017</v>
      </c>
      <c r="AN24" s="162">
        <f>IF('Indicator Date'!AN24="","x",'Indicator Date'!AN24)</f>
        <v>2014</v>
      </c>
      <c r="AO24" s="162">
        <f>IF('Indicator Date'!AO24="","x",'Indicator Date'!AO24)</f>
        <v>2014</v>
      </c>
      <c r="AP24" s="162">
        <f>IF('Indicator Date'!AP24="","x",'Indicator Date'!AP24)</f>
        <v>2011</v>
      </c>
      <c r="AQ24" s="162">
        <f>IF('Indicator Date'!AQ24="","x",'Indicator Date'!AQ24)</f>
        <v>2012</v>
      </c>
      <c r="AR24" s="162" t="str">
        <f>IF('Indicator Date'!AR24="","x",'Indicator Date'!AR24)</f>
        <v>x</v>
      </c>
      <c r="AS24" s="162">
        <f>IF('Indicator Date'!AS24="","x",'Indicator Date'!AS24)</f>
        <v>2016</v>
      </c>
      <c r="AT24" s="162">
        <f>IF('Indicator Date'!AT24="","x",'Indicator Date'!AT24)</f>
        <v>2017</v>
      </c>
      <c r="AU24" s="162">
        <f>IF('Indicator Date'!AU24="","x",'Indicator Date'!AU24)</f>
        <v>2016</v>
      </c>
      <c r="AV24" s="162">
        <f>IF('Indicator Date'!AV24="","x",'Indicator Date'!AV24)</f>
        <v>2015</v>
      </c>
      <c r="AW24" s="162">
        <f>IF('Indicator Date'!AW24="","x",'Indicator Date'!AW24)</f>
        <v>2015</v>
      </c>
      <c r="AX24" s="162">
        <f>IF('Indicator Date'!AX24="","x",'Indicator Date'!AX24)</f>
        <v>2016</v>
      </c>
      <c r="AY24" s="162">
        <f>IF('Indicator Date'!AY24="","x",'Indicator Date'!AY24)</f>
        <v>2014</v>
      </c>
      <c r="AZ24" s="162">
        <f>IF('Indicator Date'!AZ24="","x",'Indicator Date'!AZ24)</f>
        <v>2015</v>
      </c>
      <c r="BA24" s="162">
        <f>IF('Indicator Date'!BA24="","x",'Indicator Date'!BA24)</f>
        <v>2015</v>
      </c>
      <c r="BB24" s="162">
        <f>IF('Indicator Date'!BB24="","x",'Indicator Date'!BB24)</f>
        <v>2017</v>
      </c>
      <c r="BC24" s="162">
        <f>IF('Indicator Date'!BC24="","x",'Indicator Date'!BC24)</f>
        <v>2017</v>
      </c>
      <c r="BD24" s="162">
        <f>IF('Indicator Date'!BD24="","x",'Indicator Date'!BD24)</f>
        <v>2015</v>
      </c>
      <c r="BE24" s="162">
        <f>IF('Indicator Date'!BE24="","x",'Indicator Date'!BE24)</f>
        <v>2014</v>
      </c>
      <c r="BF24" s="108"/>
    </row>
    <row r="25" spans="1:58" x14ac:dyDescent="0.25">
      <c r="A25" s="133" t="s">
        <v>42</v>
      </c>
      <c r="B25" s="111" t="s">
        <v>41</v>
      </c>
      <c r="C25" s="162">
        <f>IF('Indicator Date'!C25="","x",'Indicator Date'!C25)</f>
        <v>2015</v>
      </c>
      <c r="D25" s="162">
        <f>IF('Indicator Date'!D25="","x",'Indicator Date'!D25)</f>
        <v>2015</v>
      </c>
      <c r="E25" s="162">
        <f>IF('Indicator Date'!E25="","x",'Indicator Date'!E25)</f>
        <v>2015</v>
      </c>
      <c r="F25" s="162">
        <f>IF('Indicator Date'!F25="","x",'Indicator Date'!F25)</f>
        <v>2015</v>
      </c>
      <c r="G25" s="162">
        <f>IF('Indicator Date'!G25="","x",'Indicator Date'!G25)</f>
        <v>2015</v>
      </c>
      <c r="H25" s="162">
        <f>IF('Indicator Date'!H25="","x",'Indicator Date'!H25)</f>
        <v>2015</v>
      </c>
      <c r="I25" s="162">
        <f>IF('Indicator Date'!I25="","x",'Indicator Date'!I25)</f>
        <v>2015</v>
      </c>
      <c r="J25" s="162">
        <f>IF('Indicator Date'!J25="","x",'Indicator Date'!J25)</f>
        <v>2016</v>
      </c>
      <c r="K25" s="162">
        <f>IF('Indicator Date'!K25="","x",'Indicator Date'!K25)</f>
        <v>2016</v>
      </c>
      <c r="L25" s="162">
        <f>IF('Indicator Date'!L25="","x",'Indicator Date'!L25)</f>
        <v>2016</v>
      </c>
      <c r="M25" s="162">
        <f>IF('Indicator Date'!M25="","x",'Indicator Date'!M25)</f>
        <v>2018</v>
      </c>
      <c r="N25" s="162">
        <f>IF('Indicator Date'!N25="","x",'Indicator Date'!N25)</f>
        <v>2018</v>
      </c>
      <c r="O25" s="162">
        <f>IF('Indicator Date'!O25="","x",'Indicator Date'!O25)</f>
        <v>2017</v>
      </c>
      <c r="P25" s="162">
        <f>IF('Indicator Date'!P25="","x",'Indicator Date'!P25)</f>
        <v>2017</v>
      </c>
      <c r="Q25" s="162">
        <f>IF('Indicator Date'!Q25="","x",'Indicator Date'!Q25)</f>
        <v>2015</v>
      </c>
      <c r="R25" s="162" t="str">
        <f>IF('Indicator Date'!R25="","x",LEFT(RIGHT('Indicator Date'!R25,6),4))</f>
        <v>x</v>
      </c>
      <c r="S25" s="162">
        <f>IF('Indicator Date'!S25="","x",'Indicator Date'!S25)</f>
        <v>2018</v>
      </c>
      <c r="T25" s="162">
        <f>IF('Indicator Date'!T25="","x",'Indicator Date'!T25)</f>
        <v>2015</v>
      </c>
      <c r="U25" s="162">
        <f>IF('Indicator Date'!U25="","x",'Indicator Date'!U25)</f>
        <v>2016</v>
      </c>
      <c r="V25" s="162">
        <f>IF('Indicator Date'!V25="","x",'Indicator Date'!V25)</f>
        <v>2016</v>
      </c>
      <c r="W25" s="162">
        <f>IF('Indicator Date'!W25="","x",'Indicator Date'!W25)</f>
        <v>2016</v>
      </c>
      <c r="X25" s="162">
        <f>IF('Indicator Date'!X25="","x",'Indicator Date'!X25)</f>
        <v>2007</v>
      </c>
      <c r="Y25" s="162">
        <f>IF('Indicator Date'!Y25="","x",'Indicator Date'!Y25)</f>
        <v>2010</v>
      </c>
      <c r="Z25" s="162">
        <f>IF('Indicator Date'!Z25="","x",'Indicator Date'!Z25)</f>
        <v>2016</v>
      </c>
      <c r="AA25" s="162">
        <f>IF('Indicator Date'!AA25="","x",'Indicator Date'!AA25)</f>
        <v>2016</v>
      </c>
      <c r="AB25" s="162">
        <f>IF('Indicator Date'!AB25="","x",'Indicator Date'!AB25)</f>
        <v>2016</v>
      </c>
      <c r="AC25" s="162">
        <f>IF('Indicator Date'!AC25="","x",'Indicator Date'!AC25)</f>
        <v>2015</v>
      </c>
      <c r="AD25" s="162">
        <f>IF('Indicator Date'!AD25="","x",'Indicator Date'!AD25)</f>
        <v>2015</v>
      </c>
      <c r="AE25" s="162">
        <f>IF('Indicator Date'!AE25="","x",'Indicator Date'!AE25)</f>
        <v>2012</v>
      </c>
      <c r="AF25" s="162">
        <f>IF('Indicator Date'!AF25="","x",'Indicator Date'!AF25)</f>
        <v>2015</v>
      </c>
      <c r="AG25" s="162">
        <f>IF('Indicator Date'!AG25="","x",'Indicator Date'!AG25)</f>
        <v>2009</v>
      </c>
      <c r="AH25" s="162">
        <f>IF('Indicator Date'!AH25="","x",'Indicator Date'!AH25)</f>
        <v>2016</v>
      </c>
      <c r="AI25" s="162">
        <f>IF('Indicator Date'!AI25="","x",'Indicator Date'!AI25)</f>
        <v>2017</v>
      </c>
      <c r="AJ25" s="162">
        <f>IF('Indicator Date'!AJ25="","x",'Indicator Date'!AJ25)</f>
        <v>2018</v>
      </c>
      <c r="AK25" s="162" t="str">
        <f>IF('Indicator Date'!AK25="","x",YEAR('Indicator Date'!AK25))</f>
        <v>x</v>
      </c>
      <c r="AL25" s="162">
        <f>IF('Indicator Date'!AL25="","x",YEAR('Indicator Date'!AL25))</f>
        <v>2017</v>
      </c>
      <c r="AM25" s="162">
        <f>IF('Indicator Date'!AM25="","x",'Indicator Date'!AM25)</f>
        <v>2017</v>
      </c>
      <c r="AN25" s="162">
        <f>IF('Indicator Date'!AN25="","x",'Indicator Date'!AN25)</f>
        <v>2014</v>
      </c>
      <c r="AO25" s="162">
        <f>IF('Indicator Date'!AO25="","x",'Indicator Date'!AO25)</f>
        <v>2014</v>
      </c>
      <c r="AP25" s="162">
        <f>IF('Indicator Date'!AP25="","x",'Indicator Date'!AP25)</f>
        <v>2014</v>
      </c>
      <c r="AQ25" s="162">
        <f>IF('Indicator Date'!AQ25="","x",'Indicator Date'!AQ25)</f>
        <v>2014</v>
      </c>
      <c r="AR25" s="162">
        <f>IF('Indicator Date'!AR25="","x",'Indicator Date'!AR25)</f>
        <v>2015</v>
      </c>
      <c r="AS25" s="162">
        <f>IF('Indicator Date'!AS25="","x",'Indicator Date'!AS25)</f>
        <v>2016</v>
      </c>
      <c r="AT25" s="162">
        <f>IF('Indicator Date'!AT25="","x",'Indicator Date'!AT25)</f>
        <v>2017</v>
      </c>
      <c r="AU25" s="162">
        <f>IF('Indicator Date'!AU25="","x",'Indicator Date'!AU25)</f>
        <v>2016</v>
      </c>
      <c r="AV25" s="162">
        <f>IF('Indicator Date'!AV25="","x",'Indicator Date'!AV25)</f>
        <v>2015</v>
      </c>
      <c r="AW25" s="162">
        <f>IF('Indicator Date'!AW25="","x",'Indicator Date'!AW25)</f>
        <v>2015</v>
      </c>
      <c r="AX25" s="162">
        <f>IF('Indicator Date'!AX25="","x",'Indicator Date'!AX25)</f>
        <v>2016</v>
      </c>
      <c r="AY25" s="162">
        <f>IF('Indicator Date'!AY25="","x",'Indicator Date'!AY25)</f>
        <v>2014</v>
      </c>
      <c r="AZ25" s="162">
        <f>IF('Indicator Date'!AZ25="","x",'Indicator Date'!AZ25)</f>
        <v>2015</v>
      </c>
      <c r="BA25" s="162">
        <f>IF('Indicator Date'!BA25="","x",'Indicator Date'!BA25)</f>
        <v>2015</v>
      </c>
      <c r="BB25" s="162">
        <f>IF('Indicator Date'!BB25="","x",'Indicator Date'!BB25)</f>
        <v>2017</v>
      </c>
      <c r="BC25" s="162">
        <f>IF('Indicator Date'!BC25="","x",'Indicator Date'!BC25)</f>
        <v>2017</v>
      </c>
      <c r="BD25" s="162">
        <f>IF('Indicator Date'!BD25="","x",'Indicator Date'!BD25)</f>
        <v>2015</v>
      </c>
      <c r="BE25" s="162">
        <f>IF('Indicator Date'!BE25="","x",'Indicator Date'!BE25)</f>
        <v>2014</v>
      </c>
      <c r="BF25" s="108"/>
    </row>
    <row r="26" spans="1:58" x14ac:dyDescent="0.25">
      <c r="A26" s="133" t="s">
        <v>44</v>
      </c>
      <c r="B26" s="111" t="s">
        <v>43</v>
      </c>
      <c r="C26" s="162">
        <f>IF('Indicator Date'!C26="","x",'Indicator Date'!C26)</f>
        <v>2015</v>
      </c>
      <c r="D26" s="162">
        <f>IF('Indicator Date'!D26="","x",'Indicator Date'!D26)</f>
        <v>2015</v>
      </c>
      <c r="E26" s="162">
        <f>IF('Indicator Date'!E26="","x",'Indicator Date'!E26)</f>
        <v>2015</v>
      </c>
      <c r="F26" s="162">
        <f>IF('Indicator Date'!F26="","x",'Indicator Date'!F26)</f>
        <v>2015</v>
      </c>
      <c r="G26" s="162">
        <f>IF('Indicator Date'!G26="","x",'Indicator Date'!G26)</f>
        <v>2015</v>
      </c>
      <c r="H26" s="162">
        <f>IF('Indicator Date'!H26="","x",'Indicator Date'!H26)</f>
        <v>2015</v>
      </c>
      <c r="I26" s="162">
        <f>IF('Indicator Date'!I26="","x",'Indicator Date'!I26)</f>
        <v>2015</v>
      </c>
      <c r="J26" s="162">
        <f>IF('Indicator Date'!J26="","x",'Indicator Date'!J26)</f>
        <v>2016</v>
      </c>
      <c r="K26" s="162">
        <f>IF('Indicator Date'!K26="","x",'Indicator Date'!K26)</f>
        <v>2016</v>
      </c>
      <c r="L26" s="162">
        <f>IF('Indicator Date'!L26="","x",'Indicator Date'!L26)</f>
        <v>2016</v>
      </c>
      <c r="M26" s="162">
        <f>IF('Indicator Date'!M26="","x",'Indicator Date'!M26)</f>
        <v>2018</v>
      </c>
      <c r="N26" s="162">
        <f>IF('Indicator Date'!N26="","x",'Indicator Date'!N26)</f>
        <v>2018</v>
      </c>
      <c r="O26" s="162">
        <f>IF('Indicator Date'!O26="","x",'Indicator Date'!O26)</f>
        <v>2017</v>
      </c>
      <c r="P26" s="162">
        <f>IF('Indicator Date'!P26="","x",'Indicator Date'!P26)</f>
        <v>2017</v>
      </c>
      <c r="Q26" s="162">
        <f>IF('Indicator Date'!Q26="","x",'Indicator Date'!Q26)</f>
        <v>2015</v>
      </c>
      <c r="R26" s="162" t="str">
        <f>IF('Indicator Date'!R26="","x",LEFT(RIGHT('Indicator Date'!R26,6),4))</f>
        <v>2014</v>
      </c>
      <c r="S26" s="162">
        <f>IF('Indicator Date'!S26="","x",'Indicator Date'!S26)</f>
        <v>2018</v>
      </c>
      <c r="T26" s="162">
        <f>IF('Indicator Date'!T26="","x",'Indicator Date'!T26)</f>
        <v>2015</v>
      </c>
      <c r="U26" s="162">
        <f>IF('Indicator Date'!U26="","x",'Indicator Date'!U26)</f>
        <v>2016</v>
      </c>
      <c r="V26" s="162">
        <f>IF('Indicator Date'!V26="","x",'Indicator Date'!V26)</f>
        <v>2016</v>
      </c>
      <c r="W26" s="162">
        <f>IF('Indicator Date'!W26="","x",'Indicator Date'!W26)</f>
        <v>2016</v>
      </c>
      <c r="X26" s="162">
        <f>IF('Indicator Date'!X26="","x",'Indicator Date'!X26)</f>
        <v>2007</v>
      </c>
      <c r="Y26" s="162">
        <f>IF('Indicator Date'!Y26="","x",'Indicator Date'!Y26)</f>
        <v>2013</v>
      </c>
      <c r="Z26" s="162">
        <f>IF('Indicator Date'!Z26="","x",'Indicator Date'!Z26)</f>
        <v>2016</v>
      </c>
      <c r="AA26" s="162">
        <f>IF('Indicator Date'!AA26="","x",'Indicator Date'!AA26)</f>
        <v>2016</v>
      </c>
      <c r="AB26" s="162">
        <f>IF('Indicator Date'!AB26="","x",'Indicator Date'!AB26)</f>
        <v>2016</v>
      </c>
      <c r="AC26" s="162">
        <f>IF('Indicator Date'!AC26="","x",'Indicator Date'!AC26)</f>
        <v>2015</v>
      </c>
      <c r="AD26" s="162">
        <f>IF('Indicator Date'!AD26="","x",'Indicator Date'!AD26)</f>
        <v>2015</v>
      </c>
      <c r="AE26" s="162">
        <f>IF('Indicator Date'!AE26="","x",'Indicator Date'!AE26)</f>
        <v>2012</v>
      </c>
      <c r="AF26" s="162">
        <f>IF('Indicator Date'!AF26="","x",'Indicator Date'!AF26)</f>
        <v>2015</v>
      </c>
      <c r="AG26" s="162">
        <f>IF('Indicator Date'!AG26="","x",'Indicator Date'!AG26)</f>
        <v>2014</v>
      </c>
      <c r="AH26" s="162">
        <f>IF('Indicator Date'!AH26="","x",'Indicator Date'!AH26)</f>
        <v>2016</v>
      </c>
      <c r="AI26" s="162">
        <f>IF('Indicator Date'!AI26="","x",'Indicator Date'!AI26)</f>
        <v>2017</v>
      </c>
      <c r="AJ26" s="162">
        <f>IF('Indicator Date'!AJ26="","x",'Indicator Date'!AJ26)</f>
        <v>2018</v>
      </c>
      <c r="AK26" s="162" t="str">
        <f>IF('Indicator Date'!AK26="","x",YEAR('Indicator Date'!AK26))</f>
        <v>x</v>
      </c>
      <c r="AL26" s="162">
        <f>IF('Indicator Date'!AL26="","x",YEAR('Indicator Date'!AL26))</f>
        <v>2017</v>
      </c>
      <c r="AM26" s="162">
        <f>IF('Indicator Date'!AM26="","x",'Indicator Date'!AM26)</f>
        <v>2017</v>
      </c>
      <c r="AN26" s="162">
        <f>IF('Indicator Date'!AN26="","x",'Indicator Date'!AN26)</f>
        <v>2014</v>
      </c>
      <c r="AO26" s="162">
        <f>IF('Indicator Date'!AO26="","x",'Indicator Date'!AO26)</f>
        <v>2014</v>
      </c>
      <c r="AP26" s="162">
        <f>IF('Indicator Date'!AP26="","x",'Indicator Date'!AP26)</f>
        <v>2014</v>
      </c>
      <c r="AQ26" s="162">
        <f>IF('Indicator Date'!AQ26="","x",'Indicator Date'!AQ26)</f>
        <v>2014</v>
      </c>
      <c r="AR26" s="162">
        <f>IF('Indicator Date'!AR26="","x",'Indicator Date'!AR26)</f>
        <v>2011</v>
      </c>
      <c r="AS26" s="162">
        <f>IF('Indicator Date'!AS26="","x",'Indicator Date'!AS26)</f>
        <v>2016</v>
      </c>
      <c r="AT26" s="162">
        <f>IF('Indicator Date'!AT26="","x",'Indicator Date'!AT26)</f>
        <v>2017</v>
      </c>
      <c r="AU26" s="162">
        <f>IF('Indicator Date'!AU26="","x",'Indicator Date'!AU26)</f>
        <v>2016</v>
      </c>
      <c r="AV26" s="162">
        <f>IF('Indicator Date'!AV26="","x",'Indicator Date'!AV26)</f>
        <v>2015</v>
      </c>
      <c r="AW26" s="162">
        <f>IF('Indicator Date'!AW26="","x",'Indicator Date'!AW26)</f>
        <v>2015</v>
      </c>
      <c r="AX26" s="162">
        <f>IF('Indicator Date'!AX26="","x",'Indicator Date'!AX26)</f>
        <v>2016</v>
      </c>
      <c r="AY26" s="162">
        <f>IF('Indicator Date'!AY26="","x",'Indicator Date'!AY26)</f>
        <v>2014</v>
      </c>
      <c r="AZ26" s="162">
        <f>IF('Indicator Date'!AZ26="","x",'Indicator Date'!AZ26)</f>
        <v>2015</v>
      </c>
      <c r="BA26" s="162">
        <f>IF('Indicator Date'!BA26="","x",'Indicator Date'!BA26)</f>
        <v>2015</v>
      </c>
      <c r="BB26" s="162">
        <f>IF('Indicator Date'!BB26="","x",'Indicator Date'!BB26)</f>
        <v>2017</v>
      </c>
      <c r="BC26" s="162">
        <f>IF('Indicator Date'!BC26="","x",'Indicator Date'!BC26)</f>
        <v>2017</v>
      </c>
      <c r="BD26" s="162">
        <f>IF('Indicator Date'!BD26="","x",'Indicator Date'!BD26)</f>
        <v>2015</v>
      </c>
      <c r="BE26" s="162">
        <f>IF('Indicator Date'!BE26="","x",'Indicator Date'!BE26)</f>
        <v>2014</v>
      </c>
      <c r="BF26" s="108"/>
    </row>
    <row r="27" spans="1:58" x14ac:dyDescent="0.25">
      <c r="A27" s="133" t="s">
        <v>379</v>
      </c>
      <c r="B27" s="111" t="s">
        <v>45</v>
      </c>
      <c r="C27" s="162">
        <f>IF('Indicator Date'!C27="","x",'Indicator Date'!C27)</f>
        <v>2015</v>
      </c>
      <c r="D27" s="162">
        <f>IF('Indicator Date'!D27="","x",'Indicator Date'!D27)</f>
        <v>2015</v>
      </c>
      <c r="E27" s="162">
        <f>IF('Indicator Date'!E27="","x",'Indicator Date'!E27)</f>
        <v>2015</v>
      </c>
      <c r="F27" s="162">
        <f>IF('Indicator Date'!F27="","x",'Indicator Date'!F27)</f>
        <v>2015</v>
      </c>
      <c r="G27" s="162">
        <f>IF('Indicator Date'!G27="","x",'Indicator Date'!G27)</f>
        <v>2015</v>
      </c>
      <c r="H27" s="162">
        <f>IF('Indicator Date'!H27="","x",'Indicator Date'!H27)</f>
        <v>2015</v>
      </c>
      <c r="I27" s="162">
        <f>IF('Indicator Date'!I27="","x",'Indicator Date'!I27)</f>
        <v>2015</v>
      </c>
      <c r="J27" s="162">
        <f>IF('Indicator Date'!J27="","x",'Indicator Date'!J27)</f>
        <v>2016</v>
      </c>
      <c r="K27" s="162">
        <f>IF('Indicator Date'!K27="","x",'Indicator Date'!K27)</f>
        <v>2016</v>
      </c>
      <c r="L27" s="162">
        <f>IF('Indicator Date'!L27="","x",'Indicator Date'!L27)</f>
        <v>2016</v>
      </c>
      <c r="M27" s="162">
        <f>IF('Indicator Date'!M27="","x",'Indicator Date'!M27)</f>
        <v>2018</v>
      </c>
      <c r="N27" s="162">
        <f>IF('Indicator Date'!N27="","x",'Indicator Date'!N27)</f>
        <v>2018</v>
      </c>
      <c r="O27" s="162">
        <f>IF('Indicator Date'!O27="","x",'Indicator Date'!O27)</f>
        <v>2017</v>
      </c>
      <c r="P27" s="162">
        <f>IF('Indicator Date'!P27="","x",'Indicator Date'!P27)</f>
        <v>2017</v>
      </c>
      <c r="Q27" s="162">
        <f>IF('Indicator Date'!Q27="","x",'Indicator Date'!Q27)</f>
        <v>2015</v>
      </c>
      <c r="R27" s="162" t="str">
        <f>IF('Indicator Date'!R27="","x",LEFT(RIGHT('Indicator Date'!R27,6),4))</f>
        <v>x</v>
      </c>
      <c r="S27" s="162">
        <f>IF('Indicator Date'!S27="","x",'Indicator Date'!S27)</f>
        <v>2018</v>
      </c>
      <c r="T27" s="162">
        <f>IF('Indicator Date'!T27="","x",'Indicator Date'!T27)</f>
        <v>2015</v>
      </c>
      <c r="U27" s="162">
        <f>IF('Indicator Date'!U27="","x",'Indicator Date'!U27)</f>
        <v>2016</v>
      </c>
      <c r="V27" s="162" t="str">
        <f>IF('Indicator Date'!V27="","x",'Indicator Date'!V27)</f>
        <v>x</v>
      </c>
      <c r="W27" s="162">
        <f>IF('Indicator Date'!W27="","x",'Indicator Date'!W27)</f>
        <v>2016</v>
      </c>
      <c r="X27" s="162">
        <f>IF('Indicator Date'!X27="","x",'Indicator Date'!X27)</f>
        <v>2009</v>
      </c>
      <c r="Y27" s="162">
        <f>IF('Indicator Date'!Y27="","x",'Indicator Date'!Y27)</f>
        <v>2012</v>
      </c>
      <c r="Z27" s="162">
        <f>IF('Indicator Date'!Z27="","x",'Indicator Date'!Z27)</f>
        <v>2016</v>
      </c>
      <c r="AA27" s="162">
        <f>IF('Indicator Date'!AA27="","x",'Indicator Date'!AA27)</f>
        <v>2016</v>
      </c>
      <c r="AB27" s="162">
        <f>IF('Indicator Date'!AB27="","x",'Indicator Date'!AB27)</f>
        <v>2016</v>
      </c>
      <c r="AC27" s="162">
        <f>IF('Indicator Date'!AC27="","x",'Indicator Date'!AC27)</f>
        <v>2015</v>
      </c>
      <c r="AD27" s="162">
        <f>IF('Indicator Date'!AD27="","x",'Indicator Date'!AD27)</f>
        <v>2015</v>
      </c>
      <c r="AE27" s="162" t="str">
        <f>IF('Indicator Date'!AE27="","x",'Indicator Date'!AE27)</f>
        <v>x</v>
      </c>
      <c r="AF27" s="162" t="str">
        <f>IF('Indicator Date'!AF27="","x",'Indicator Date'!AF27)</f>
        <v>x</v>
      </c>
      <c r="AG27" s="162" t="str">
        <f>IF('Indicator Date'!AG27="","x",'Indicator Date'!AG27)</f>
        <v>x</v>
      </c>
      <c r="AH27" s="162">
        <f>IF('Indicator Date'!AH27="","x",'Indicator Date'!AH27)</f>
        <v>2016</v>
      </c>
      <c r="AI27" s="162">
        <f>IF('Indicator Date'!AI27="","x",'Indicator Date'!AI27)</f>
        <v>2017</v>
      </c>
      <c r="AJ27" s="162">
        <f>IF('Indicator Date'!AJ27="","x",'Indicator Date'!AJ27)</f>
        <v>2018</v>
      </c>
      <c r="AK27" s="162" t="str">
        <f>IF('Indicator Date'!AK27="","x",YEAR('Indicator Date'!AK27))</f>
        <v>x</v>
      </c>
      <c r="AL27" s="162">
        <f>IF('Indicator Date'!AL27="","x",YEAR('Indicator Date'!AL27))</f>
        <v>2017</v>
      </c>
      <c r="AM27" s="162">
        <f>IF('Indicator Date'!AM27="","x",'Indicator Date'!AM27)</f>
        <v>2017</v>
      </c>
      <c r="AN27" s="162">
        <f>IF('Indicator Date'!AN27="","x",'Indicator Date'!AN27)</f>
        <v>2014</v>
      </c>
      <c r="AO27" s="162">
        <f>IF('Indicator Date'!AO27="","x",'Indicator Date'!AO27)</f>
        <v>2014</v>
      </c>
      <c r="AP27" s="162">
        <f>IF('Indicator Date'!AP27="","x",'Indicator Date'!AP27)</f>
        <v>2014</v>
      </c>
      <c r="AQ27" s="162">
        <f>IF('Indicator Date'!AQ27="","x",'Indicator Date'!AQ27)</f>
        <v>2014</v>
      </c>
      <c r="AR27" s="162">
        <f>IF('Indicator Date'!AR27="","x",'Indicator Date'!AR27)</f>
        <v>2009</v>
      </c>
      <c r="AS27" s="162">
        <f>IF('Indicator Date'!AS27="","x",'Indicator Date'!AS27)</f>
        <v>2016</v>
      </c>
      <c r="AT27" s="162">
        <f>IF('Indicator Date'!AT27="","x",'Indicator Date'!AT27)</f>
        <v>2017</v>
      </c>
      <c r="AU27" s="162">
        <f>IF('Indicator Date'!AU27="","x",'Indicator Date'!AU27)</f>
        <v>2016</v>
      </c>
      <c r="AV27" s="162">
        <f>IF('Indicator Date'!AV27="","x",'Indicator Date'!AV27)</f>
        <v>2015</v>
      </c>
      <c r="AW27" s="162">
        <f>IF('Indicator Date'!AW27="","x",'Indicator Date'!AW27)</f>
        <v>2015</v>
      </c>
      <c r="AX27" s="162">
        <f>IF('Indicator Date'!AX27="","x",'Indicator Date'!AX27)</f>
        <v>2016</v>
      </c>
      <c r="AY27" s="162">
        <f>IF('Indicator Date'!AY27="","x",'Indicator Date'!AY27)</f>
        <v>2014</v>
      </c>
      <c r="AZ27" s="162" t="str">
        <f>IF('Indicator Date'!AZ27="","x",'Indicator Date'!AZ27)</f>
        <v>x</v>
      </c>
      <c r="BA27" s="162" t="str">
        <f>IF('Indicator Date'!BA27="","x",'Indicator Date'!BA27)</f>
        <v>x</v>
      </c>
      <c r="BB27" s="162">
        <f>IF('Indicator Date'!BB27="","x",'Indicator Date'!BB27)</f>
        <v>2017</v>
      </c>
      <c r="BC27" s="162">
        <f>IF('Indicator Date'!BC27="","x",'Indicator Date'!BC27)</f>
        <v>2017</v>
      </c>
      <c r="BD27" s="162">
        <f>IF('Indicator Date'!BD27="","x",'Indicator Date'!BD27)</f>
        <v>2015</v>
      </c>
      <c r="BE27" s="162">
        <f>IF('Indicator Date'!BE27="","x",'Indicator Date'!BE27)</f>
        <v>2014</v>
      </c>
      <c r="BF27" s="108"/>
    </row>
    <row r="28" spans="1:58" x14ac:dyDescent="0.25">
      <c r="A28" s="133" t="s">
        <v>47</v>
      </c>
      <c r="B28" s="111" t="s">
        <v>46</v>
      </c>
      <c r="C28" s="162">
        <f>IF('Indicator Date'!C28="","x",'Indicator Date'!C28)</f>
        <v>2015</v>
      </c>
      <c r="D28" s="162">
        <f>IF('Indicator Date'!D28="","x",'Indicator Date'!D28)</f>
        <v>2015</v>
      </c>
      <c r="E28" s="162">
        <f>IF('Indicator Date'!E28="","x",'Indicator Date'!E28)</f>
        <v>2015</v>
      </c>
      <c r="F28" s="162">
        <f>IF('Indicator Date'!F28="","x",'Indicator Date'!F28)</f>
        <v>2015</v>
      </c>
      <c r="G28" s="162">
        <f>IF('Indicator Date'!G28="","x",'Indicator Date'!G28)</f>
        <v>2015</v>
      </c>
      <c r="H28" s="162">
        <f>IF('Indicator Date'!H28="","x",'Indicator Date'!H28)</f>
        <v>2015</v>
      </c>
      <c r="I28" s="162">
        <f>IF('Indicator Date'!I28="","x",'Indicator Date'!I28)</f>
        <v>2015</v>
      </c>
      <c r="J28" s="162">
        <f>IF('Indicator Date'!J28="","x",'Indicator Date'!J28)</f>
        <v>2016</v>
      </c>
      <c r="K28" s="162">
        <f>IF('Indicator Date'!K28="","x",'Indicator Date'!K28)</f>
        <v>2016</v>
      </c>
      <c r="L28" s="162">
        <f>IF('Indicator Date'!L28="","x",'Indicator Date'!L28)</f>
        <v>2016</v>
      </c>
      <c r="M28" s="162">
        <f>IF('Indicator Date'!M28="","x",'Indicator Date'!M28)</f>
        <v>2018</v>
      </c>
      <c r="N28" s="162">
        <f>IF('Indicator Date'!N28="","x",'Indicator Date'!N28)</f>
        <v>2018</v>
      </c>
      <c r="O28" s="162">
        <f>IF('Indicator Date'!O28="","x",'Indicator Date'!O28)</f>
        <v>2017</v>
      </c>
      <c r="P28" s="162">
        <f>IF('Indicator Date'!P28="","x",'Indicator Date'!P28)</f>
        <v>2017</v>
      </c>
      <c r="Q28" s="162">
        <f>IF('Indicator Date'!Q28="","x",'Indicator Date'!Q28)</f>
        <v>2015</v>
      </c>
      <c r="R28" s="162" t="str">
        <f>IF('Indicator Date'!R28="","x",LEFT(RIGHT('Indicator Date'!R28,6),4))</f>
        <v>x</v>
      </c>
      <c r="S28" s="162">
        <f>IF('Indicator Date'!S28="","x",'Indicator Date'!S28)</f>
        <v>2018</v>
      </c>
      <c r="T28" s="162">
        <f>IF('Indicator Date'!T28="","x",'Indicator Date'!T28)</f>
        <v>2015</v>
      </c>
      <c r="U28" s="162">
        <f>IF('Indicator Date'!U28="","x",'Indicator Date'!U28)</f>
        <v>2016</v>
      </c>
      <c r="V28" s="162" t="str">
        <f>IF('Indicator Date'!V28="","x",'Indicator Date'!V28)</f>
        <v>x</v>
      </c>
      <c r="W28" s="162">
        <f>IF('Indicator Date'!W28="","x",'Indicator Date'!W28)</f>
        <v>2016</v>
      </c>
      <c r="X28" s="162" t="str">
        <f>IF('Indicator Date'!X28="","x",'Indicator Date'!X28)</f>
        <v>x</v>
      </c>
      <c r="Y28" s="162">
        <f>IF('Indicator Date'!Y28="","x",'Indicator Date'!Y28)</f>
        <v>2012</v>
      </c>
      <c r="Z28" s="162">
        <f>IF('Indicator Date'!Z28="","x",'Indicator Date'!Z28)</f>
        <v>2016</v>
      </c>
      <c r="AA28" s="162">
        <f>IF('Indicator Date'!AA28="","x",'Indicator Date'!AA28)</f>
        <v>2016</v>
      </c>
      <c r="AB28" s="162">
        <f>IF('Indicator Date'!AB28="","x",'Indicator Date'!AB28)</f>
        <v>2016</v>
      </c>
      <c r="AC28" s="162">
        <f>IF('Indicator Date'!AC28="","x",'Indicator Date'!AC28)</f>
        <v>2015</v>
      </c>
      <c r="AD28" s="162">
        <f>IF('Indicator Date'!AD28="","x",'Indicator Date'!AD28)</f>
        <v>2015</v>
      </c>
      <c r="AE28" s="162" t="str">
        <f>IF('Indicator Date'!AE28="","x",'Indicator Date'!AE28)</f>
        <v>x</v>
      </c>
      <c r="AF28" s="162">
        <f>IF('Indicator Date'!AF28="","x",'Indicator Date'!AF28)</f>
        <v>2015</v>
      </c>
      <c r="AG28" s="162">
        <f>IF('Indicator Date'!AG28="","x",'Indicator Date'!AG28)</f>
        <v>2012</v>
      </c>
      <c r="AH28" s="162">
        <f>IF('Indicator Date'!AH28="","x",'Indicator Date'!AH28)</f>
        <v>2016</v>
      </c>
      <c r="AI28" s="162">
        <f>IF('Indicator Date'!AI28="","x",'Indicator Date'!AI28)</f>
        <v>2017</v>
      </c>
      <c r="AJ28" s="162">
        <f>IF('Indicator Date'!AJ28="","x",'Indicator Date'!AJ28)</f>
        <v>2018</v>
      </c>
      <c r="AK28" s="162" t="str">
        <f>IF('Indicator Date'!AK28="","x",YEAR('Indicator Date'!AK28))</f>
        <v>x</v>
      </c>
      <c r="AL28" s="162">
        <f>IF('Indicator Date'!AL28="","x",YEAR('Indicator Date'!AL28))</f>
        <v>2017</v>
      </c>
      <c r="AM28" s="162">
        <f>IF('Indicator Date'!AM28="","x",'Indicator Date'!AM28)</f>
        <v>2017</v>
      </c>
      <c r="AN28" s="162">
        <f>IF('Indicator Date'!AN28="","x",'Indicator Date'!AN28)</f>
        <v>2014</v>
      </c>
      <c r="AO28" s="162">
        <f>IF('Indicator Date'!AO28="","x",'Indicator Date'!AO28)</f>
        <v>2014</v>
      </c>
      <c r="AP28" s="162">
        <f>IF('Indicator Date'!AP28="","x",'Indicator Date'!AP28)</f>
        <v>2014</v>
      </c>
      <c r="AQ28" s="162">
        <f>IF('Indicator Date'!AQ28="","x",'Indicator Date'!AQ28)</f>
        <v>2014</v>
      </c>
      <c r="AR28" s="162">
        <f>IF('Indicator Date'!AR28="","x",'Indicator Date'!AR28)</f>
        <v>2015</v>
      </c>
      <c r="AS28" s="162">
        <f>IF('Indicator Date'!AS28="","x",'Indicator Date'!AS28)</f>
        <v>2016</v>
      </c>
      <c r="AT28" s="162">
        <f>IF('Indicator Date'!AT28="","x",'Indicator Date'!AT28)</f>
        <v>2017</v>
      </c>
      <c r="AU28" s="162">
        <f>IF('Indicator Date'!AU28="","x",'Indicator Date'!AU28)</f>
        <v>2016</v>
      </c>
      <c r="AV28" s="162">
        <f>IF('Indicator Date'!AV28="","x",'Indicator Date'!AV28)</f>
        <v>2015</v>
      </c>
      <c r="AW28" s="162">
        <f>IF('Indicator Date'!AW28="","x",'Indicator Date'!AW28)</f>
        <v>2015</v>
      </c>
      <c r="AX28" s="162">
        <f>IF('Indicator Date'!AX28="","x",'Indicator Date'!AX28)</f>
        <v>2016</v>
      </c>
      <c r="AY28" s="162">
        <f>IF('Indicator Date'!AY28="","x",'Indicator Date'!AY28)</f>
        <v>2014</v>
      </c>
      <c r="AZ28" s="162">
        <f>IF('Indicator Date'!AZ28="","x",'Indicator Date'!AZ28)</f>
        <v>2015</v>
      </c>
      <c r="BA28" s="162">
        <f>IF('Indicator Date'!BA28="","x",'Indicator Date'!BA28)</f>
        <v>2015</v>
      </c>
      <c r="BB28" s="162">
        <f>IF('Indicator Date'!BB28="","x",'Indicator Date'!BB28)</f>
        <v>2017</v>
      </c>
      <c r="BC28" s="162">
        <f>IF('Indicator Date'!BC28="","x",'Indicator Date'!BC28)</f>
        <v>2017</v>
      </c>
      <c r="BD28" s="162">
        <f>IF('Indicator Date'!BD28="","x",'Indicator Date'!BD28)</f>
        <v>2015</v>
      </c>
      <c r="BE28" s="162">
        <f>IF('Indicator Date'!BE28="","x",'Indicator Date'!BE28)</f>
        <v>2014</v>
      </c>
      <c r="BF28" s="108"/>
    </row>
    <row r="29" spans="1:58" x14ac:dyDescent="0.25">
      <c r="A29" s="133" t="s">
        <v>49</v>
      </c>
      <c r="B29" s="111" t="s">
        <v>48</v>
      </c>
      <c r="C29" s="162">
        <f>IF('Indicator Date'!C29="","x",'Indicator Date'!C29)</f>
        <v>2015</v>
      </c>
      <c r="D29" s="162">
        <f>IF('Indicator Date'!D29="","x",'Indicator Date'!D29)</f>
        <v>2015</v>
      </c>
      <c r="E29" s="162">
        <f>IF('Indicator Date'!E29="","x",'Indicator Date'!E29)</f>
        <v>2015</v>
      </c>
      <c r="F29" s="162">
        <f>IF('Indicator Date'!F29="","x",'Indicator Date'!F29)</f>
        <v>2015</v>
      </c>
      <c r="G29" s="162">
        <f>IF('Indicator Date'!G29="","x",'Indicator Date'!G29)</f>
        <v>2015</v>
      </c>
      <c r="H29" s="162">
        <f>IF('Indicator Date'!H29="","x",'Indicator Date'!H29)</f>
        <v>2015</v>
      </c>
      <c r="I29" s="162">
        <f>IF('Indicator Date'!I29="","x",'Indicator Date'!I29)</f>
        <v>2015</v>
      </c>
      <c r="J29" s="162">
        <f>IF('Indicator Date'!J29="","x",'Indicator Date'!J29)</f>
        <v>2016</v>
      </c>
      <c r="K29" s="162">
        <f>IF('Indicator Date'!K29="","x",'Indicator Date'!K29)</f>
        <v>2016</v>
      </c>
      <c r="L29" s="162">
        <f>IF('Indicator Date'!L29="","x",'Indicator Date'!L29)</f>
        <v>2016</v>
      </c>
      <c r="M29" s="162">
        <f>IF('Indicator Date'!M29="","x",'Indicator Date'!M29)</f>
        <v>2018</v>
      </c>
      <c r="N29" s="162">
        <f>IF('Indicator Date'!N29="","x",'Indicator Date'!N29)</f>
        <v>2018</v>
      </c>
      <c r="O29" s="162">
        <f>IF('Indicator Date'!O29="","x",'Indicator Date'!O29)</f>
        <v>2017</v>
      </c>
      <c r="P29" s="162">
        <f>IF('Indicator Date'!P29="","x",'Indicator Date'!P29)</f>
        <v>2017</v>
      </c>
      <c r="Q29" s="162">
        <f>IF('Indicator Date'!Q29="","x",'Indicator Date'!Q29)</f>
        <v>2015</v>
      </c>
      <c r="R29" s="162" t="str">
        <f>IF('Indicator Date'!R29="","x",LEFT(RIGHT('Indicator Date'!R29,6),4))</f>
        <v>2010</v>
      </c>
      <c r="S29" s="162">
        <f>IF('Indicator Date'!S29="","x",'Indicator Date'!S29)</f>
        <v>2018</v>
      </c>
      <c r="T29" s="162">
        <f>IF('Indicator Date'!T29="","x",'Indicator Date'!T29)</f>
        <v>2015</v>
      </c>
      <c r="U29" s="162">
        <f>IF('Indicator Date'!U29="","x",'Indicator Date'!U29)</f>
        <v>2016</v>
      </c>
      <c r="V29" s="162">
        <f>IF('Indicator Date'!V29="","x",'Indicator Date'!V29)</f>
        <v>2016</v>
      </c>
      <c r="W29" s="162">
        <f>IF('Indicator Date'!W29="","x",'Indicator Date'!W29)</f>
        <v>2016</v>
      </c>
      <c r="X29" s="162">
        <f>IF('Indicator Date'!X29="","x",'Indicator Date'!X29)</f>
        <v>2016</v>
      </c>
      <c r="Y29" s="162">
        <f>IF('Indicator Date'!Y29="","x",'Indicator Date'!Y29)</f>
        <v>2010</v>
      </c>
      <c r="Z29" s="162">
        <f>IF('Indicator Date'!Z29="","x",'Indicator Date'!Z29)</f>
        <v>2016</v>
      </c>
      <c r="AA29" s="162">
        <f>IF('Indicator Date'!AA29="","x",'Indicator Date'!AA29)</f>
        <v>2016</v>
      </c>
      <c r="AB29" s="162">
        <f>IF('Indicator Date'!AB29="","x",'Indicator Date'!AB29)</f>
        <v>2016</v>
      </c>
      <c r="AC29" s="162">
        <f>IF('Indicator Date'!AC29="","x",'Indicator Date'!AC29)</f>
        <v>2015</v>
      </c>
      <c r="AD29" s="162">
        <f>IF('Indicator Date'!AD29="","x",'Indicator Date'!AD29)</f>
        <v>2015</v>
      </c>
      <c r="AE29" s="162">
        <f>IF('Indicator Date'!AE29="","x",'Indicator Date'!AE29)</f>
        <v>2012</v>
      </c>
      <c r="AF29" s="162">
        <f>IF('Indicator Date'!AF29="","x",'Indicator Date'!AF29)</f>
        <v>2015</v>
      </c>
      <c r="AG29" s="162">
        <f>IF('Indicator Date'!AG29="","x",'Indicator Date'!AG29)</f>
        <v>2014</v>
      </c>
      <c r="AH29" s="162">
        <f>IF('Indicator Date'!AH29="","x",'Indicator Date'!AH29)</f>
        <v>2016</v>
      </c>
      <c r="AI29" s="162">
        <f>IF('Indicator Date'!AI29="","x",'Indicator Date'!AI29)</f>
        <v>2017</v>
      </c>
      <c r="AJ29" s="162">
        <f>IF('Indicator Date'!AJ29="","x",'Indicator Date'!AJ29)</f>
        <v>2018</v>
      </c>
      <c r="AK29" s="162">
        <f>IF('Indicator Date'!AK29="","x",YEAR('Indicator Date'!AK29))</f>
        <v>2018</v>
      </c>
      <c r="AL29" s="162">
        <f>IF('Indicator Date'!AL29="","x",YEAR('Indicator Date'!AL29))</f>
        <v>2018</v>
      </c>
      <c r="AM29" s="162">
        <f>IF('Indicator Date'!AM29="","x",'Indicator Date'!AM29)</f>
        <v>2017</v>
      </c>
      <c r="AN29" s="162">
        <f>IF('Indicator Date'!AN29="","x",'Indicator Date'!AN29)</f>
        <v>2014</v>
      </c>
      <c r="AO29" s="162">
        <f>IF('Indicator Date'!AO29="","x",'Indicator Date'!AO29)</f>
        <v>2014</v>
      </c>
      <c r="AP29" s="162">
        <f>IF('Indicator Date'!AP29="","x",'Indicator Date'!AP29)</f>
        <v>2014</v>
      </c>
      <c r="AQ29" s="162">
        <f>IF('Indicator Date'!AQ29="","x",'Indicator Date'!AQ29)</f>
        <v>2014</v>
      </c>
      <c r="AR29" s="162">
        <f>IF('Indicator Date'!AR29="","x",'Indicator Date'!AR29)</f>
        <v>2015</v>
      </c>
      <c r="AS29" s="162">
        <f>IF('Indicator Date'!AS29="","x",'Indicator Date'!AS29)</f>
        <v>2016</v>
      </c>
      <c r="AT29" s="162">
        <f>IF('Indicator Date'!AT29="","x",'Indicator Date'!AT29)</f>
        <v>2017</v>
      </c>
      <c r="AU29" s="162">
        <f>IF('Indicator Date'!AU29="","x",'Indicator Date'!AU29)</f>
        <v>2016</v>
      </c>
      <c r="AV29" s="162">
        <f>IF('Indicator Date'!AV29="","x",'Indicator Date'!AV29)</f>
        <v>2015</v>
      </c>
      <c r="AW29" s="162">
        <f>IF('Indicator Date'!AW29="","x",'Indicator Date'!AW29)</f>
        <v>2015</v>
      </c>
      <c r="AX29" s="162">
        <f>IF('Indicator Date'!AX29="","x",'Indicator Date'!AX29)</f>
        <v>2016</v>
      </c>
      <c r="AY29" s="162">
        <f>IF('Indicator Date'!AY29="","x",'Indicator Date'!AY29)</f>
        <v>2014</v>
      </c>
      <c r="AZ29" s="162">
        <f>IF('Indicator Date'!AZ29="","x",'Indicator Date'!AZ29)</f>
        <v>2015</v>
      </c>
      <c r="BA29" s="162">
        <f>IF('Indicator Date'!BA29="","x",'Indicator Date'!BA29)</f>
        <v>2015</v>
      </c>
      <c r="BB29" s="162">
        <f>IF('Indicator Date'!BB29="","x",'Indicator Date'!BB29)</f>
        <v>2017</v>
      </c>
      <c r="BC29" s="162">
        <f>IF('Indicator Date'!BC29="","x",'Indicator Date'!BC29)</f>
        <v>2017</v>
      </c>
      <c r="BD29" s="162">
        <f>IF('Indicator Date'!BD29="","x",'Indicator Date'!BD29)</f>
        <v>2015</v>
      </c>
      <c r="BE29" s="162">
        <f>IF('Indicator Date'!BE29="","x",'Indicator Date'!BE29)</f>
        <v>2014</v>
      </c>
      <c r="BF29" s="108"/>
    </row>
    <row r="30" spans="1:58" x14ac:dyDescent="0.25">
      <c r="A30" s="133" t="s">
        <v>51</v>
      </c>
      <c r="B30" s="111" t="s">
        <v>50</v>
      </c>
      <c r="C30" s="162">
        <f>IF('Indicator Date'!C30="","x",'Indicator Date'!C30)</f>
        <v>2015</v>
      </c>
      <c r="D30" s="162">
        <f>IF('Indicator Date'!D30="","x",'Indicator Date'!D30)</f>
        <v>2015</v>
      </c>
      <c r="E30" s="162">
        <f>IF('Indicator Date'!E30="","x",'Indicator Date'!E30)</f>
        <v>2015</v>
      </c>
      <c r="F30" s="162">
        <f>IF('Indicator Date'!F30="","x",'Indicator Date'!F30)</f>
        <v>2015</v>
      </c>
      <c r="G30" s="162">
        <f>IF('Indicator Date'!G30="","x",'Indicator Date'!G30)</f>
        <v>2015</v>
      </c>
      <c r="H30" s="162">
        <f>IF('Indicator Date'!H30="","x",'Indicator Date'!H30)</f>
        <v>2015</v>
      </c>
      <c r="I30" s="162">
        <f>IF('Indicator Date'!I30="","x",'Indicator Date'!I30)</f>
        <v>2015</v>
      </c>
      <c r="J30" s="162">
        <f>IF('Indicator Date'!J30="","x",'Indicator Date'!J30)</f>
        <v>2016</v>
      </c>
      <c r="K30" s="162">
        <f>IF('Indicator Date'!K30="","x",'Indicator Date'!K30)</f>
        <v>2016</v>
      </c>
      <c r="L30" s="162">
        <f>IF('Indicator Date'!L30="","x",'Indicator Date'!L30)</f>
        <v>2016</v>
      </c>
      <c r="M30" s="162">
        <f>IF('Indicator Date'!M30="","x",'Indicator Date'!M30)</f>
        <v>2018</v>
      </c>
      <c r="N30" s="162">
        <f>IF('Indicator Date'!N30="","x",'Indicator Date'!N30)</f>
        <v>2018</v>
      </c>
      <c r="O30" s="162">
        <f>IF('Indicator Date'!O30="","x",'Indicator Date'!O30)</f>
        <v>2017</v>
      </c>
      <c r="P30" s="162">
        <f>IF('Indicator Date'!P30="","x",'Indicator Date'!P30)</f>
        <v>2017</v>
      </c>
      <c r="Q30" s="162">
        <f>IF('Indicator Date'!Q30="","x",'Indicator Date'!Q30)</f>
        <v>2015</v>
      </c>
      <c r="R30" s="162" t="str">
        <f>IF('Indicator Date'!R30="","x",LEFT(RIGHT('Indicator Date'!R30,6),4))</f>
        <v>2010</v>
      </c>
      <c r="S30" s="162">
        <f>IF('Indicator Date'!S30="","x",'Indicator Date'!S30)</f>
        <v>2018</v>
      </c>
      <c r="T30" s="162">
        <f>IF('Indicator Date'!T30="","x",'Indicator Date'!T30)</f>
        <v>2015</v>
      </c>
      <c r="U30" s="162">
        <f>IF('Indicator Date'!U30="","x",'Indicator Date'!U30)</f>
        <v>2016</v>
      </c>
      <c r="V30" s="162">
        <f>IF('Indicator Date'!V30="","x",'Indicator Date'!V30)</f>
        <v>2016</v>
      </c>
      <c r="W30" s="162">
        <f>IF('Indicator Date'!W30="","x",'Indicator Date'!W30)</f>
        <v>2016</v>
      </c>
      <c r="X30" s="162">
        <f>IF('Indicator Date'!X30="","x",'Indicator Date'!X30)</f>
        <v>2016</v>
      </c>
      <c r="Y30" s="162" t="str">
        <f>IF('Indicator Date'!Y30="","x",'Indicator Date'!Y30)</f>
        <v>x</v>
      </c>
      <c r="Z30" s="162">
        <f>IF('Indicator Date'!Z30="","x",'Indicator Date'!Z30)</f>
        <v>2016</v>
      </c>
      <c r="AA30" s="162">
        <f>IF('Indicator Date'!AA30="","x",'Indicator Date'!AA30)</f>
        <v>2016</v>
      </c>
      <c r="AB30" s="162">
        <f>IF('Indicator Date'!AB30="","x",'Indicator Date'!AB30)</f>
        <v>2016</v>
      </c>
      <c r="AC30" s="162">
        <f>IF('Indicator Date'!AC30="","x",'Indicator Date'!AC30)</f>
        <v>2015</v>
      </c>
      <c r="AD30" s="162">
        <f>IF('Indicator Date'!AD30="","x",'Indicator Date'!AD30)</f>
        <v>2015</v>
      </c>
      <c r="AE30" s="162">
        <f>IF('Indicator Date'!AE30="","x",'Indicator Date'!AE30)</f>
        <v>2012</v>
      </c>
      <c r="AF30" s="162">
        <f>IF('Indicator Date'!AF30="","x",'Indicator Date'!AF30)</f>
        <v>2015</v>
      </c>
      <c r="AG30" s="162">
        <f>IF('Indicator Date'!AG30="","x",'Indicator Date'!AG30)</f>
        <v>2006</v>
      </c>
      <c r="AH30" s="162">
        <f>IF('Indicator Date'!AH30="","x",'Indicator Date'!AH30)</f>
        <v>2016</v>
      </c>
      <c r="AI30" s="162">
        <f>IF('Indicator Date'!AI30="","x",'Indicator Date'!AI30)</f>
        <v>2017</v>
      </c>
      <c r="AJ30" s="162">
        <f>IF('Indicator Date'!AJ30="","x",'Indicator Date'!AJ30)</f>
        <v>2018</v>
      </c>
      <c r="AK30" s="162">
        <f>IF('Indicator Date'!AK30="","x",YEAR('Indicator Date'!AK30))</f>
        <v>2018</v>
      </c>
      <c r="AL30" s="162">
        <f>IF('Indicator Date'!AL30="","x",YEAR('Indicator Date'!AL30))</f>
        <v>2018</v>
      </c>
      <c r="AM30" s="162">
        <f>IF('Indicator Date'!AM30="","x",'Indicator Date'!AM30)</f>
        <v>2017</v>
      </c>
      <c r="AN30" s="162">
        <f>IF('Indicator Date'!AN30="","x",'Indicator Date'!AN30)</f>
        <v>2014</v>
      </c>
      <c r="AO30" s="162">
        <f>IF('Indicator Date'!AO30="","x",'Indicator Date'!AO30)</f>
        <v>2014</v>
      </c>
      <c r="AP30" s="162">
        <f>IF('Indicator Date'!AP30="","x",'Indicator Date'!AP30)</f>
        <v>2014</v>
      </c>
      <c r="AQ30" s="162">
        <f>IF('Indicator Date'!AQ30="","x",'Indicator Date'!AQ30)</f>
        <v>2014</v>
      </c>
      <c r="AR30" s="162">
        <f>IF('Indicator Date'!AR30="","x",'Indicator Date'!AR30)</f>
        <v>2015</v>
      </c>
      <c r="AS30" s="162">
        <f>IF('Indicator Date'!AS30="","x",'Indicator Date'!AS30)</f>
        <v>2016</v>
      </c>
      <c r="AT30" s="162">
        <f>IF('Indicator Date'!AT30="","x",'Indicator Date'!AT30)</f>
        <v>2017</v>
      </c>
      <c r="AU30" s="162">
        <f>IF('Indicator Date'!AU30="","x",'Indicator Date'!AU30)</f>
        <v>2016</v>
      </c>
      <c r="AV30" s="162">
        <f>IF('Indicator Date'!AV30="","x",'Indicator Date'!AV30)</f>
        <v>2015</v>
      </c>
      <c r="AW30" s="162">
        <f>IF('Indicator Date'!AW30="","x",'Indicator Date'!AW30)</f>
        <v>2015</v>
      </c>
      <c r="AX30" s="162">
        <f>IF('Indicator Date'!AX30="","x",'Indicator Date'!AX30)</f>
        <v>2016</v>
      </c>
      <c r="AY30" s="162">
        <f>IF('Indicator Date'!AY30="","x",'Indicator Date'!AY30)</f>
        <v>2014</v>
      </c>
      <c r="AZ30" s="162">
        <f>IF('Indicator Date'!AZ30="","x",'Indicator Date'!AZ30)</f>
        <v>2015</v>
      </c>
      <c r="BA30" s="162">
        <f>IF('Indicator Date'!BA30="","x",'Indicator Date'!BA30)</f>
        <v>2015</v>
      </c>
      <c r="BB30" s="162">
        <f>IF('Indicator Date'!BB30="","x",'Indicator Date'!BB30)</f>
        <v>2017</v>
      </c>
      <c r="BC30" s="162">
        <f>IF('Indicator Date'!BC30="","x",'Indicator Date'!BC30)</f>
        <v>2017</v>
      </c>
      <c r="BD30" s="162">
        <f>IF('Indicator Date'!BD30="","x",'Indicator Date'!BD30)</f>
        <v>2015</v>
      </c>
      <c r="BE30" s="162">
        <f>IF('Indicator Date'!BE30="","x",'Indicator Date'!BE30)</f>
        <v>2014</v>
      </c>
      <c r="BF30" s="108"/>
    </row>
    <row r="31" spans="1:58" x14ac:dyDescent="0.25">
      <c r="A31" s="133" t="s">
        <v>842</v>
      </c>
      <c r="B31" s="111" t="s">
        <v>58</v>
      </c>
      <c r="C31" s="162">
        <f>IF('Indicator Date'!C31="","x",'Indicator Date'!C31)</f>
        <v>2015</v>
      </c>
      <c r="D31" s="162">
        <f>IF('Indicator Date'!D31="","x",'Indicator Date'!D31)</f>
        <v>2015</v>
      </c>
      <c r="E31" s="162">
        <f>IF('Indicator Date'!E31="","x",'Indicator Date'!E31)</f>
        <v>2015</v>
      </c>
      <c r="F31" s="162">
        <f>IF('Indicator Date'!F31="","x",'Indicator Date'!F31)</f>
        <v>2015</v>
      </c>
      <c r="G31" s="162">
        <f>IF('Indicator Date'!G31="","x",'Indicator Date'!G31)</f>
        <v>2015</v>
      </c>
      <c r="H31" s="162">
        <f>IF('Indicator Date'!H31="","x",'Indicator Date'!H31)</f>
        <v>2015</v>
      </c>
      <c r="I31" s="162">
        <f>IF('Indicator Date'!I31="","x",'Indicator Date'!I31)</f>
        <v>2015</v>
      </c>
      <c r="J31" s="162">
        <f>IF('Indicator Date'!J31="","x",'Indicator Date'!J31)</f>
        <v>2016</v>
      </c>
      <c r="K31" s="162">
        <f>IF('Indicator Date'!K31="","x",'Indicator Date'!K31)</f>
        <v>2016</v>
      </c>
      <c r="L31" s="162">
        <f>IF('Indicator Date'!L31="","x",'Indicator Date'!L31)</f>
        <v>2016</v>
      </c>
      <c r="M31" s="162">
        <f>IF('Indicator Date'!M31="","x",'Indicator Date'!M31)</f>
        <v>2018</v>
      </c>
      <c r="N31" s="162">
        <f>IF('Indicator Date'!N31="","x",'Indicator Date'!N31)</f>
        <v>2018</v>
      </c>
      <c r="O31" s="162">
        <f>IF('Indicator Date'!O31="","x",'Indicator Date'!O31)</f>
        <v>2017</v>
      </c>
      <c r="P31" s="162">
        <f>IF('Indicator Date'!P31="","x",'Indicator Date'!P31)</f>
        <v>2017</v>
      </c>
      <c r="Q31" s="162">
        <f>IF('Indicator Date'!Q31="","x",'Indicator Date'!Q31)</f>
        <v>2015</v>
      </c>
      <c r="R31" s="162" t="str">
        <f>IF('Indicator Date'!R31="","x",LEFT(RIGHT('Indicator Date'!R31,6),4))</f>
        <v>x</v>
      </c>
      <c r="S31" s="162">
        <f>IF('Indicator Date'!S31="","x",'Indicator Date'!S31)</f>
        <v>2018</v>
      </c>
      <c r="T31" s="162">
        <f>IF('Indicator Date'!T31="","x",'Indicator Date'!T31)</f>
        <v>2015</v>
      </c>
      <c r="U31" s="162">
        <f>IF('Indicator Date'!U31="","x",'Indicator Date'!U31)</f>
        <v>2016</v>
      </c>
      <c r="V31" s="162">
        <f>IF('Indicator Date'!V31="","x",'Indicator Date'!V31)</f>
        <v>2016</v>
      </c>
      <c r="W31" s="162">
        <f>IF('Indicator Date'!W31="","x",'Indicator Date'!W31)</f>
        <v>2016</v>
      </c>
      <c r="X31" s="162" t="str">
        <f>IF('Indicator Date'!X31="","x",'Indicator Date'!X31)</f>
        <v>x</v>
      </c>
      <c r="Y31" s="162">
        <f>IF('Indicator Date'!Y31="","x",'Indicator Date'!Y31)</f>
        <v>2011</v>
      </c>
      <c r="Z31" s="162">
        <f>IF('Indicator Date'!Z31="","x",'Indicator Date'!Z31)</f>
        <v>2016</v>
      </c>
      <c r="AA31" s="162">
        <f>IF('Indicator Date'!AA31="","x",'Indicator Date'!AA31)</f>
        <v>2016</v>
      </c>
      <c r="AB31" s="162">
        <f>IF('Indicator Date'!AB31="","x",'Indicator Date'!AB31)</f>
        <v>2016</v>
      </c>
      <c r="AC31" s="162">
        <f>IF('Indicator Date'!AC31="","x",'Indicator Date'!AC31)</f>
        <v>2015</v>
      </c>
      <c r="AD31" s="162">
        <f>IF('Indicator Date'!AD31="","x",'Indicator Date'!AD31)</f>
        <v>2015</v>
      </c>
      <c r="AE31" s="162">
        <f>IF('Indicator Date'!AE31="","x",'Indicator Date'!AE31)</f>
        <v>2012</v>
      </c>
      <c r="AF31" s="162" t="str">
        <f>IF('Indicator Date'!AF31="","x",'Indicator Date'!AF31)</f>
        <v>x</v>
      </c>
      <c r="AG31" s="162">
        <f>IF('Indicator Date'!AG31="","x",'Indicator Date'!AG31)</f>
        <v>2007</v>
      </c>
      <c r="AH31" s="162">
        <f>IF('Indicator Date'!AH31="","x",'Indicator Date'!AH31)</f>
        <v>2016</v>
      </c>
      <c r="AI31" s="162">
        <f>IF('Indicator Date'!AI31="","x",'Indicator Date'!AI31)</f>
        <v>2017</v>
      </c>
      <c r="AJ31" s="162">
        <f>IF('Indicator Date'!AJ31="","x",'Indicator Date'!AJ31)</f>
        <v>2018</v>
      </c>
      <c r="AK31" s="162" t="str">
        <f>IF('Indicator Date'!AK31="","x",YEAR('Indicator Date'!AK31))</f>
        <v>x</v>
      </c>
      <c r="AL31" s="162">
        <f>IF('Indicator Date'!AL31="","x",YEAR('Indicator Date'!AL31))</f>
        <v>2017</v>
      </c>
      <c r="AM31" s="162">
        <f>IF('Indicator Date'!AM31="","x",'Indicator Date'!AM31)</f>
        <v>2017</v>
      </c>
      <c r="AN31" s="162">
        <f>IF('Indicator Date'!AN31="","x",'Indicator Date'!AN31)</f>
        <v>2014</v>
      </c>
      <c r="AO31" s="162">
        <f>IF('Indicator Date'!AO31="","x",'Indicator Date'!AO31)</f>
        <v>2014</v>
      </c>
      <c r="AP31" s="162">
        <f>IF('Indicator Date'!AP31="","x",'Indicator Date'!AP31)</f>
        <v>2014</v>
      </c>
      <c r="AQ31" s="162">
        <f>IF('Indicator Date'!AQ31="","x",'Indicator Date'!AQ31)</f>
        <v>2014</v>
      </c>
      <c r="AR31" s="162">
        <f>IF('Indicator Date'!AR31="","x",'Indicator Date'!AR31)</f>
        <v>2015</v>
      </c>
      <c r="AS31" s="162">
        <f>IF('Indicator Date'!AS31="","x",'Indicator Date'!AS31)</f>
        <v>2016</v>
      </c>
      <c r="AT31" s="162">
        <f>IF('Indicator Date'!AT31="","x",'Indicator Date'!AT31)</f>
        <v>2017</v>
      </c>
      <c r="AU31" s="162">
        <f>IF('Indicator Date'!AU31="","x",'Indicator Date'!AU31)</f>
        <v>2016</v>
      </c>
      <c r="AV31" s="162">
        <f>IF('Indicator Date'!AV31="","x",'Indicator Date'!AV31)</f>
        <v>2015</v>
      </c>
      <c r="AW31" s="162">
        <f>IF('Indicator Date'!AW31="","x",'Indicator Date'!AW31)</f>
        <v>2015</v>
      </c>
      <c r="AX31" s="162">
        <f>IF('Indicator Date'!AX31="","x",'Indicator Date'!AX31)</f>
        <v>2016</v>
      </c>
      <c r="AY31" s="162">
        <f>IF('Indicator Date'!AY31="","x",'Indicator Date'!AY31)</f>
        <v>2014</v>
      </c>
      <c r="AZ31" s="162">
        <f>IF('Indicator Date'!AZ31="","x",'Indicator Date'!AZ31)</f>
        <v>2015</v>
      </c>
      <c r="BA31" s="162">
        <f>IF('Indicator Date'!BA31="","x",'Indicator Date'!BA31)</f>
        <v>2015</v>
      </c>
      <c r="BB31" s="162">
        <f>IF('Indicator Date'!BB31="","x",'Indicator Date'!BB31)</f>
        <v>2017</v>
      </c>
      <c r="BC31" s="162">
        <f>IF('Indicator Date'!BC31="","x",'Indicator Date'!BC31)</f>
        <v>2017</v>
      </c>
      <c r="BD31" s="162">
        <f>IF('Indicator Date'!BD31="","x",'Indicator Date'!BD31)</f>
        <v>2015</v>
      </c>
      <c r="BE31" s="162">
        <f>IF('Indicator Date'!BE31="","x",'Indicator Date'!BE31)</f>
        <v>2014</v>
      </c>
      <c r="BF31" s="108"/>
    </row>
    <row r="32" spans="1:58" x14ac:dyDescent="0.25">
      <c r="A32" s="133" t="s">
        <v>53</v>
      </c>
      <c r="B32" s="111" t="s">
        <v>52</v>
      </c>
      <c r="C32" s="162">
        <f>IF('Indicator Date'!C32="","x",'Indicator Date'!C32)</f>
        <v>2015</v>
      </c>
      <c r="D32" s="162">
        <f>IF('Indicator Date'!D32="","x",'Indicator Date'!D32)</f>
        <v>2015</v>
      </c>
      <c r="E32" s="162">
        <f>IF('Indicator Date'!E32="","x",'Indicator Date'!E32)</f>
        <v>2015</v>
      </c>
      <c r="F32" s="162">
        <f>IF('Indicator Date'!F32="","x",'Indicator Date'!F32)</f>
        <v>2015</v>
      </c>
      <c r="G32" s="162">
        <f>IF('Indicator Date'!G32="","x",'Indicator Date'!G32)</f>
        <v>2015</v>
      </c>
      <c r="H32" s="162">
        <f>IF('Indicator Date'!H32="","x",'Indicator Date'!H32)</f>
        <v>2015</v>
      </c>
      <c r="I32" s="162">
        <f>IF('Indicator Date'!I32="","x",'Indicator Date'!I32)</f>
        <v>2015</v>
      </c>
      <c r="J32" s="162">
        <f>IF('Indicator Date'!J32="","x",'Indicator Date'!J32)</f>
        <v>2016</v>
      </c>
      <c r="K32" s="162">
        <f>IF('Indicator Date'!K32="","x",'Indicator Date'!K32)</f>
        <v>2016</v>
      </c>
      <c r="L32" s="162">
        <f>IF('Indicator Date'!L32="","x",'Indicator Date'!L32)</f>
        <v>2016</v>
      </c>
      <c r="M32" s="162">
        <f>IF('Indicator Date'!M32="","x",'Indicator Date'!M32)</f>
        <v>2018</v>
      </c>
      <c r="N32" s="162">
        <f>IF('Indicator Date'!N32="","x",'Indicator Date'!N32)</f>
        <v>2018</v>
      </c>
      <c r="O32" s="162">
        <f>IF('Indicator Date'!O32="","x",'Indicator Date'!O32)</f>
        <v>2017</v>
      </c>
      <c r="P32" s="162">
        <f>IF('Indicator Date'!P32="","x",'Indicator Date'!P32)</f>
        <v>2017</v>
      </c>
      <c r="Q32" s="162">
        <f>IF('Indicator Date'!Q32="","x",'Indicator Date'!Q32)</f>
        <v>2015</v>
      </c>
      <c r="R32" s="162" t="str">
        <f>IF('Indicator Date'!R32="","x",LEFT(RIGHT('Indicator Date'!R32,6),4))</f>
        <v>2014</v>
      </c>
      <c r="S32" s="162">
        <f>IF('Indicator Date'!S32="","x",'Indicator Date'!S32)</f>
        <v>2018</v>
      </c>
      <c r="T32" s="162">
        <f>IF('Indicator Date'!T32="","x",'Indicator Date'!T32)</f>
        <v>2015</v>
      </c>
      <c r="U32" s="162">
        <f>IF('Indicator Date'!U32="","x",'Indicator Date'!U32)</f>
        <v>2016</v>
      </c>
      <c r="V32" s="162">
        <f>IF('Indicator Date'!V32="","x",'Indicator Date'!V32)</f>
        <v>2016</v>
      </c>
      <c r="W32" s="162">
        <f>IF('Indicator Date'!W32="","x",'Indicator Date'!W32)</f>
        <v>2016</v>
      </c>
      <c r="X32" s="162">
        <f>IF('Indicator Date'!X32="","x",'Indicator Date'!X32)</f>
        <v>2014</v>
      </c>
      <c r="Y32" s="162">
        <f>IF('Indicator Date'!Y32="","x",'Indicator Date'!Y32)</f>
        <v>2012</v>
      </c>
      <c r="Z32" s="162">
        <f>IF('Indicator Date'!Z32="","x",'Indicator Date'!Z32)</f>
        <v>2016</v>
      </c>
      <c r="AA32" s="162">
        <f>IF('Indicator Date'!AA32="","x",'Indicator Date'!AA32)</f>
        <v>2016</v>
      </c>
      <c r="AB32" s="162">
        <f>IF('Indicator Date'!AB32="","x",'Indicator Date'!AB32)</f>
        <v>2016</v>
      </c>
      <c r="AC32" s="162">
        <f>IF('Indicator Date'!AC32="","x",'Indicator Date'!AC32)</f>
        <v>2015</v>
      </c>
      <c r="AD32" s="162">
        <f>IF('Indicator Date'!AD32="","x",'Indicator Date'!AD32)</f>
        <v>2015</v>
      </c>
      <c r="AE32" s="162">
        <f>IF('Indicator Date'!AE32="","x",'Indicator Date'!AE32)</f>
        <v>2012</v>
      </c>
      <c r="AF32" s="162">
        <f>IF('Indicator Date'!AF32="","x",'Indicator Date'!AF32)</f>
        <v>2015</v>
      </c>
      <c r="AG32" s="162">
        <f>IF('Indicator Date'!AG32="","x",'Indicator Date'!AG32)</f>
        <v>2012</v>
      </c>
      <c r="AH32" s="162">
        <f>IF('Indicator Date'!AH32="","x",'Indicator Date'!AH32)</f>
        <v>2016</v>
      </c>
      <c r="AI32" s="162">
        <f>IF('Indicator Date'!AI32="","x",'Indicator Date'!AI32)</f>
        <v>2017</v>
      </c>
      <c r="AJ32" s="162">
        <f>IF('Indicator Date'!AJ32="","x",'Indicator Date'!AJ32)</f>
        <v>2018</v>
      </c>
      <c r="AK32" s="162" t="str">
        <f>IF('Indicator Date'!AK32="","x",YEAR('Indicator Date'!AK32))</f>
        <v>x</v>
      </c>
      <c r="AL32" s="162">
        <f>IF('Indicator Date'!AL32="","x",YEAR('Indicator Date'!AL32))</f>
        <v>2017</v>
      </c>
      <c r="AM32" s="162">
        <f>IF('Indicator Date'!AM32="","x",'Indicator Date'!AM32)</f>
        <v>2017</v>
      </c>
      <c r="AN32" s="162">
        <f>IF('Indicator Date'!AN32="","x",'Indicator Date'!AN32)</f>
        <v>2014</v>
      </c>
      <c r="AO32" s="162">
        <f>IF('Indicator Date'!AO32="","x",'Indicator Date'!AO32)</f>
        <v>2014</v>
      </c>
      <c r="AP32" s="162">
        <f>IF('Indicator Date'!AP32="","x",'Indicator Date'!AP32)</f>
        <v>2014</v>
      </c>
      <c r="AQ32" s="162">
        <f>IF('Indicator Date'!AQ32="","x",'Indicator Date'!AQ32)</f>
        <v>2014</v>
      </c>
      <c r="AR32" s="162">
        <f>IF('Indicator Date'!AR32="","x",'Indicator Date'!AR32)</f>
        <v>2007</v>
      </c>
      <c r="AS32" s="162">
        <f>IF('Indicator Date'!AS32="","x",'Indicator Date'!AS32)</f>
        <v>2016</v>
      </c>
      <c r="AT32" s="162">
        <f>IF('Indicator Date'!AT32="","x",'Indicator Date'!AT32)</f>
        <v>2017</v>
      </c>
      <c r="AU32" s="162">
        <f>IF('Indicator Date'!AU32="","x",'Indicator Date'!AU32)</f>
        <v>2016</v>
      </c>
      <c r="AV32" s="162">
        <f>IF('Indicator Date'!AV32="","x",'Indicator Date'!AV32)</f>
        <v>2015</v>
      </c>
      <c r="AW32" s="162">
        <f>IF('Indicator Date'!AW32="","x",'Indicator Date'!AW32)</f>
        <v>2015</v>
      </c>
      <c r="AX32" s="162">
        <f>IF('Indicator Date'!AX32="","x",'Indicator Date'!AX32)</f>
        <v>2016</v>
      </c>
      <c r="AY32" s="162">
        <f>IF('Indicator Date'!AY32="","x",'Indicator Date'!AY32)</f>
        <v>2014</v>
      </c>
      <c r="AZ32" s="162">
        <f>IF('Indicator Date'!AZ32="","x",'Indicator Date'!AZ32)</f>
        <v>2015</v>
      </c>
      <c r="BA32" s="162">
        <f>IF('Indicator Date'!BA32="","x",'Indicator Date'!BA32)</f>
        <v>2015</v>
      </c>
      <c r="BB32" s="162">
        <f>IF('Indicator Date'!BB32="","x",'Indicator Date'!BB32)</f>
        <v>2017</v>
      </c>
      <c r="BC32" s="162">
        <f>IF('Indicator Date'!BC32="","x",'Indicator Date'!BC32)</f>
        <v>2017</v>
      </c>
      <c r="BD32" s="162">
        <f>IF('Indicator Date'!BD32="","x",'Indicator Date'!BD32)</f>
        <v>2015</v>
      </c>
      <c r="BE32" s="162">
        <f>IF('Indicator Date'!BE32="","x",'Indicator Date'!BE32)</f>
        <v>2014</v>
      </c>
      <c r="BF32" s="108"/>
    </row>
    <row r="33" spans="1:58" x14ac:dyDescent="0.25">
      <c r="A33" s="133" t="s">
        <v>55</v>
      </c>
      <c r="B33" s="111" t="s">
        <v>54</v>
      </c>
      <c r="C33" s="162">
        <f>IF('Indicator Date'!C33="","x",'Indicator Date'!C33)</f>
        <v>2015</v>
      </c>
      <c r="D33" s="162">
        <f>IF('Indicator Date'!D33="","x",'Indicator Date'!D33)</f>
        <v>2015</v>
      </c>
      <c r="E33" s="162">
        <f>IF('Indicator Date'!E33="","x",'Indicator Date'!E33)</f>
        <v>2015</v>
      </c>
      <c r="F33" s="162">
        <f>IF('Indicator Date'!F33="","x",'Indicator Date'!F33)</f>
        <v>2015</v>
      </c>
      <c r="G33" s="162">
        <f>IF('Indicator Date'!G33="","x",'Indicator Date'!G33)</f>
        <v>2015</v>
      </c>
      <c r="H33" s="162">
        <f>IF('Indicator Date'!H33="","x",'Indicator Date'!H33)</f>
        <v>2015</v>
      </c>
      <c r="I33" s="162">
        <f>IF('Indicator Date'!I33="","x",'Indicator Date'!I33)</f>
        <v>2015</v>
      </c>
      <c r="J33" s="162">
        <f>IF('Indicator Date'!J33="","x",'Indicator Date'!J33)</f>
        <v>2016</v>
      </c>
      <c r="K33" s="162">
        <f>IF('Indicator Date'!K33="","x",'Indicator Date'!K33)</f>
        <v>2016</v>
      </c>
      <c r="L33" s="162">
        <f>IF('Indicator Date'!L33="","x",'Indicator Date'!L33)</f>
        <v>2016</v>
      </c>
      <c r="M33" s="162">
        <f>IF('Indicator Date'!M33="","x",'Indicator Date'!M33)</f>
        <v>2018</v>
      </c>
      <c r="N33" s="162">
        <f>IF('Indicator Date'!N33="","x",'Indicator Date'!N33)</f>
        <v>2018</v>
      </c>
      <c r="O33" s="162">
        <f>IF('Indicator Date'!O33="","x",'Indicator Date'!O33)</f>
        <v>2017</v>
      </c>
      <c r="P33" s="162">
        <f>IF('Indicator Date'!P33="","x",'Indicator Date'!P33)</f>
        <v>2017</v>
      </c>
      <c r="Q33" s="162">
        <f>IF('Indicator Date'!Q33="","x",'Indicator Date'!Q33)</f>
        <v>2015</v>
      </c>
      <c r="R33" s="162" t="str">
        <f>IF('Indicator Date'!R33="","x",LEFT(RIGHT('Indicator Date'!R33,6),4))</f>
        <v>2011</v>
      </c>
      <c r="S33" s="162">
        <f>IF('Indicator Date'!S33="","x",'Indicator Date'!S33)</f>
        <v>2018</v>
      </c>
      <c r="T33" s="162">
        <f>IF('Indicator Date'!T33="","x",'Indicator Date'!T33)</f>
        <v>2015</v>
      </c>
      <c r="U33" s="162">
        <f>IF('Indicator Date'!U33="","x",'Indicator Date'!U33)</f>
        <v>2016</v>
      </c>
      <c r="V33" s="162">
        <f>IF('Indicator Date'!V33="","x",'Indicator Date'!V33)</f>
        <v>2016</v>
      </c>
      <c r="W33" s="162">
        <f>IF('Indicator Date'!W33="","x",'Indicator Date'!W33)</f>
        <v>2016</v>
      </c>
      <c r="X33" s="162">
        <f>IF('Indicator Date'!X33="","x",'Indicator Date'!X33)</f>
        <v>2011</v>
      </c>
      <c r="Y33" s="162">
        <f>IF('Indicator Date'!Y33="","x",'Indicator Date'!Y33)</f>
        <v>2009</v>
      </c>
      <c r="Z33" s="162">
        <f>IF('Indicator Date'!Z33="","x",'Indicator Date'!Z33)</f>
        <v>2016</v>
      </c>
      <c r="AA33" s="162">
        <f>IF('Indicator Date'!AA33="","x",'Indicator Date'!AA33)</f>
        <v>2016</v>
      </c>
      <c r="AB33" s="162">
        <f>IF('Indicator Date'!AB33="","x",'Indicator Date'!AB33)</f>
        <v>2016</v>
      </c>
      <c r="AC33" s="162">
        <f>IF('Indicator Date'!AC33="","x",'Indicator Date'!AC33)</f>
        <v>2015</v>
      </c>
      <c r="AD33" s="162">
        <f>IF('Indicator Date'!AD33="","x",'Indicator Date'!AD33)</f>
        <v>2015</v>
      </c>
      <c r="AE33" s="162">
        <f>IF('Indicator Date'!AE33="","x",'Indicator Date'!AE33)</f>
        <v>2012</v>
      </c>
      <c r="AF33" s="162">
        <f>IF('Indicator Date'!AF33="","x",'Indicator Date'!AF33)</f>
        <v>2015</v>
      </c>
      <c r="AG33" s="162">
        <f>IF('Indicator Date'!AG33="","x",'Indicator Date'!AG33)</f>
        <v>2014</v>
      </c>
      <c r="AH33" s="162">
        <f>IF('Indicator Date'!AH33="","x",'Indicator Date'!AH33)</f>
        <v>2016</v>
      </c>
      <c r="AI33" s="162">
        <f>IF('Indicator Date'!AI33="","x",'Indicator Date'!AI33)</f>
        <v>2017</v>
      </c>
      <c r="AJ33" s="162">
        <f>IF('Indicator Date'!AJ33="","x",'Indicator Date'!AJ33)</f>
        <v>2018</v>
      </c>
      <c r="AK33" s="162">
        <f>IF('Indicator Date'!AK33="","x",YEAR('Indicator Date'!AK33))</f>
        <v>2017</v>
      </c>
      <c r="AL33" s="162">
        <f>IF('Indicator Date'!AL33="","x",YEAR('Indicator Date'!AL33))</f>
        <v>2018</v>
      </c>
      <c r="AM33" s="162">
        <f>IF('Indicator Date'!AM33="","x",'Indicator Date'!AM33)</f>
        <v>2017</v>
      </c>
      <c r="AN33" s="162">
        <f>IF('Indicator Date'!AN33="","x",'Indicator Date'!AN33)</f>
        <v>2014</v>
      </c>
      <c r="AO33" s="162">
        <f>IF('Indicator Date'!AO33="","x",'Indicator Date'!AO33)</f>
        <v>2014</v>
      </c>
      <c r="AP33" s="162">
        <f>IF('Indicator Date'!AP33="","x",'Indicator Date'!AP33)</f>
        <v>2014</v>
      </c>
      <c r="AQ33" s="162">
        <f>IF('Indicator Date'!AQ33="","x",'Indicator Date'!AQ33)</f>
        <v>2014</v>
      </c>
      <c r="AR33" s="162">
        <f>IF('Indicator Date'!AR33="","x",'Indicator Date'!AR33)</f>
        <v>2015</v>
      </c>
      <c r="AS33" s="162">
        <f>IF('Indicator Date'!AS33="","x",'Indicator Date'!AS33)</f>
        <v>2016</v>
      </c>
      <c r="AT33" s="162">
        <f>IF('Indicator Date'!AT33="","x",'Indicator Date'!AT33)</f>
        <v>2017</v>
      </c>
      <c r="AU33" s="162">
        <f>IF('Indicator Date'!AU33="","x",'Indicator Date'!AU33)</f>
        <v>2016</v>
      </c>
      <c r="AV33" s="162">
        <f>IF('Indicator Date'!AV33="","x",'Indicator Date'!AV33)</f>
        <v>2015</v>
      </c>
      <c r="AW33" s="162">
        <f>IF('Indicator Date'!AW33="","x",'Indicator Date'!AW33)</f>
        <v>2015</v>
      </c>
      <c r="AX33" s="162">
        <f>IF('Indicator Date'!AX33="","x",'Indicator Date'!AX33)</f>
        <v>2016</v>
      </c>
      <c r="AY33" s="162">
        <f>IF('Indicator Date'!AY33="","x",'Indicator Date'!AY33)</f>
        <v>2014</v>
      </c>
      <c r="AZ33" s="162">
        <f>IF('Indicator Date'!AZ33="","x",'Indicator Date'!AZ33)</f>
        <v>2015</v>
      </c>
      <c r="BA33" s="162">
        <f>IF('Indicator Date'!BA33="","x",'Indicator Date'!BA33)</f>
        <v>2015</v>
      </c>
      <c r="BB33" s="162">
        <f>IF('Indicator Date'!BB33="","x",'Indicator Date'!BB33)</f>
        <v>2017</v>
      </c>
      <c r="BC33" s="162">
        <f>IF('Indicator Date'!BC33="","x",'Indicator Date'!BC33)</f>
        <v>2017</v>
      </c>
      <c r="BD33" s="162">
        <f>IF('Indicator Date'!BD33="","x",'Indicator Date'!BD33)</f>
        <v>2015</v>
      </c>
      <c r="BE33" s="162">
        <f>IF('Indicator Date'!BE33="","x",'Indicator Date'!BE33)</f>
        <v>2014</v>
      </c>
      <c r="BF33" s="108"/>
    </row>
    <row r="34" spans="1:58" x14ac:dyDescent="0.25">
      <c r="A34" s="133" t="s">
        <v>57</v>
      </c>
      <c r="B34" s="111" t="s">
        <v>56</v>
      </c>
      <c r="C34" s="162">
        <f>IF('Indicator Date'!C34="","x",'Indicator Date'!C34)</f>
        <v>2015</v>
      </c>
      <c r="D34" s="162">
        <f>IF('Indicator Date'!D34="","x",'Indicator Date'!D34)</f>
        <v>2015</v>
      </c>
      <c r="E34" s="162">
        <f>IF('Indicator Date'!E34="","x",'Indicator Date'!E34)</f>
        <v>2015</v>
      </c>
      <c r="F34" s="162">
        <f>IF('Indicator Date'!F34="","x",'Indicator Date'!F34)</f>
        <v>2015</v>
      </c>
      <c r="G34" s="162">
        <f>IF('Indicator Date'!G34="","x",'Indicator Date'!G34)</f>
        <v>2015</v>
      </c>
      <c r="H34" s="162">
        <f>IF('Indicator Date'!H34="","x",'Indicator Date'!H34)</f>
        <v>2015</v>
      </c>
      <c r="I34" s="162">
        <f>IF('Indicator Date'!I34="","x",'Indicator Date'!I34)</f>
        <v>2015</v>
      </c>
      <c r="J34" s="162">
        <f>IF('Indicator Date'!J34="","x",'Indicator Date'!J34)</f>
        <v>2016</v>
      </c>
      <c r="K34" s="162">
        <f>IF('Indicator Date'!K34="","x",'Indicator Date'!K34)</f>
        <v>2016</v>
      </c>
      <c r="L34" s="162">
        <f>IF('Indicator Date'!L34="","x",'Indicator Date'!L34)</f>
        <v>2016</v>
      </c>
      <c r="M34" s="162">
        <f>IF('Indicator Date'!M34="","x",'Indicator Date'!M34)</f>
        <v>2018</v>
      </c>
      <c r="N34" s="162">
        <f>IF('Indicator Date'!N34="","x",'Indicator Date'!N34)</f>
        <v>2018</v>
      </c>
      <c r="O34" s="162">
        <f>IF('Indicator Date'!O34="","x",'Indicator Date'!O34)</f>
        <v>2017</v>
      </c>
      <c r="P34" s="162">
        <f>IF('Indicator Date'!P34="","x",'Indicator Date'!P34)</f>
        <v>2017</v>
      </c>
      <c r="Q34" s="162">
        <f>IF('Indicator Date'!Q34="","x",'Indicator Date'!Q34)</f>
        <v>2015</v>
      </c>
      <c r="R34" s="162" t="str">
        <f>IF('Indicator Date'!R34="","x",LEFT(RIGHT('Indicator Date'!R34,6),4))</f>
        <v>x</v>
      </c>
      <c r="S34" s="162">
        <f>IF('Indicator Date'!S34="","x",'Indicator Date'!S34)</f>
        <v>2018</v>
      </c>
      <c r="T34" s="162">
        <f>IF('Indicator Date'!T34="","x",'Indicator Date'!T34)</f>
        <v>2015</v>
      </c>
      <c r="U34" s="162">
        <f>IF('Indicator Date'!U34="","x",'Indicator Date'!U34)</f>
        <v>2016</v>
      </c>
      <c r="V34" s="162" t="str">
        <f>IF('Indicator Date'!V34="","x",'Indicator Date'!V34)</f>
        <v>x</v>
      </c>
      <c r="W34" s="162">
        <f>IF('Indicator Date'!W34="","x",'Indicator Date'!W34)</f>
        <v>2016</v>
      </c>
      <c r="X34" s="162" t="str">
        <f>IF('Indicator Date'!X34="","x",'Indicator Date'!X34)</f>
        <v>x</v>
      </c>
      <c r="Y34" s="162">
        <f>IF('Indicator Date'!Y34="","x",'Indicator Date'!Y34)</f>
        <v>2010</v>
      </c>
      <c r="Z34" s="162">
        <f>IF('Indicator Date'!Z34="","x",'Indicator Date'!Z34)</f>
        <v>2016</v>
      </c>
      <c r="AA34" s="162">
        <f>IF('Indicator Date'!AA34="","x",'Indicator Date'!AA34)</f>
        <v>2016</v>
      </c>
      <c r="AB34" s="162" t="str">
        <f>IF('Indicator Date'!AB34="","x",'Indicator Date'!AB34)</f>
        <v>x</v>
      </c>
      <c r="AC34" s="162">
        <f>IF('Indicator Date'!AC34="","x",'Indicator Date'!AC34)</f>
        <v>2015</v>
      </c>
      <c r="AD34" s="162">
        <f>IF('Indicator Date'!AD34="","x",'Indicator Date'!AD34)</f>
        <v>2015</v>
      </c>
      <c r="AE34" s="162" t="str">
        <f>IF('Indicator Date'!AE34="","x",'Indicator Date'!AE34)</f>
        <v>x</v>
      </c>
      <c r="AF34" s="162">
        <f>IF('Indicator Date'!AF34="","x",'Indicator Date'!AF34)</f>
        <v>2015</v>
      </c>
      <c r="AG34" s="162">
        <f>IF('Indicator Date'!AG34="","x",'Indicator Date'!AG34)</f>
        <v>2010</v>
      </c>
      <c r="AH34" s="162">
        <f>IF('Indicator Date'!AH34="","x",'Indicator Date'!AH34)</f>
        <v>2016</v>
      </c>
      <c r="AI34" s="162">
        <f>IF('Indicator Date'!AI34="","x",'Indicator Date'!AI34)</f>
        <v>2017</v>
      </c>
      <c r="AJ34" s="162">
        <f>IF('Indicator Date'!AJ34="","x",'Indicator Date'!AJ34)</f>
        <v>2018</v>
      </c>
      <c r="AK34" s="162" t="str">
        <f>IF('Indicator Date'!AK34="","x",YEAR('Indicator Date'!AK34))</f>
        <v>x</v>
      </c>
      <c r="AL34" s="162">
        <f>IF('Indicator Date'!AL34="","x",YEAR('Indicator Date'!AL34))</f>
        <v>2017</v>
      </c>
      <c r="AM34" s="162">
        <f>IF('Indicator Date'!AM34="","x",'Indicator Date'!AM34)</f>
        <v>2017</v>
      </c>
      <c r="AN34" s="162">
        <f>IF('Indicator Date'!AN34="","x",'Indicator Date'!AN34)</f>
        <v>2014</v>
      </c>
      <c r="AO34" s="162">
        <f>IF('Indicator Date'!AO34="","x",'Indicator Date'!AO34)</f>
        <v>2014</v>
      </c>
      <c r="AP34" s="162">
        <f>IF('Indicator Date'!AP34="","x",'Indicator Date'!AP34)</f>
        <v>2014</v>
      </c>
      <c r="AQ34" s="162">
        <f>IF('Indicator Date'!AQ34="","x",'Indicator Date'!AQ34)</f>
        <v>2014</v>
      </c>
      <c r="AR34" s="162">
        <f>IF('Indicator Date'!AR34="","x",'Indicator Date'!AR34)</f>
        <v>2011</v>
      </c>
      <c r="AS34" s="162">
        <f>IF('Indicator Date'!AS34="","x",'Indicator Date'!AS34)</f>
        <v>2016</v>
      </c>
      <c r="AT34" s="162">
        <f>IF('Indicator Date'!AT34="","x",'Indicator Date'!AT34)</f>
        <v>2017</v>
      </c>
      <c r="AU34" s="162">
        <f>IF('Indicator Date'!AU34="","x",'Indicator Date'!AU34)</f>
        <v>2016</v>
      </c>
      <c r="AV34" s="162" t="str">
        <f>IF('Indicator Date'!AV34="","x",'Indicator Date'!AV34)</f>
        <v>x</v>
      </c>
      <c r="AW34" s="162">
        <f>IF('Indicator Date'!AW34="","x",'Indicator Date'!AW34)</f>
        <v>2015</v>
      </c>
      <c r="AX34" s="162">
        <f>IF('Indicator Date'!AX34="","x",'Indicator Date'!AX34)</f>
        <v>2016</v>
      </c>
      <c r="AY34" s="162">
        <f>IF('Indicator Date'!AY34="","x",'Indicator Date'!AY34)</f>
        <v>2014</v>
      </c>
      <c r="AZ34" s="162">
        <f>IF('Indicator Date'!AZ34="","x",'Indicator Date'!AZ34)</f>
        <v>2015</v>
      </c>
      <c r="BA34" s="162">
        <f>IF('Indicator Date'!BA34="","x",'Indicator Date'!BA34)</f>
        <v>2015</v>
      </c>
      <c r="BB34" s="162">
        <f>IF('Indicator Date'!BB34="","x",'Indicator Date'!BB34)</f>
        <v>2017</v>
      </c>
      <c r="BC34" s="162">
        <f>IF('Indicator Date'!BC34="","x",'Indicator Date'!BC34)</f>
        <v>2017</v>
      </c>
      <c r="BD34" s="162">
        <f>IF('Indicator Date'!BD34="","x",'Indicator Date'!BD34)</f>
        <v>2015</v>
      </c>
      <c r="BE34" s="162">
        <f>IF('Indicator Date'!BE34="","x",'Indicator Date'!BE34)</f>
        <v>2014</v>
      </c>
      <c r="BF34" s="108"/>
    </row>
    <row r="35" spans="1:58" x14ac:dyDescent="0.25">
      <c r="A35" s="133" t="s">
        <v>60</v>
      </c>
      <c r="B35" s="111" t="s">
        <v>59</v>
      </c>
      <c r="C35" s="162">
        <f>IF('Indicator Date'!C35="","x",'Indicator Date'!C35)</f>
        <v>2015</v>
      </c>
      <c r="D35" s="162">
        <f>IF('Indicator Date'!D35="","x",'Indicator Date'!D35)</f>
        <v>2015</v>
      </c>
      <c r="E35" s="162">
        <f>IF('Indicator Date'!E35="","x",'Indicator Date'!E35)</f>
        <v>2015</v>
      </c>
      <c r="F35" s="162">
        <f>IF('Indicator Date'!F35="","x",'Indicator Date'!F35)</f>
        <v>2015</v>
      </c>
      <c r="G35" s="162">
        <f>IF('Indicator Date'!G35="","x",'Indicator Date'!G35)</f>
        <v>2015</v>
      </c>
      <c r="H35" s="162">
        <f>IF('Indicator Date'!H35="","x",'Indicator Date'!H35)</f>
        <v>2015</v>
      </c>
      <c r="I35" s="162">
        <f>IF('Indicator Date'!I35="","x",'Indicator Date'!I35)</f>
        <v>2015</v>
      </c>
      <c r="J35" s="162">
        <f>IF('Indicator Date'!J35="","x",'Indicator Date'!J35)</f>
        <v>2016</v>
      </c>
      <c r="K35" s="162">
        <f>IF('Indicator Date'!K35="","x",'Indicator Date'!K35)</f>
        <v>2016</v>
      </c>
      <c r="L35" s="162">
        <f>IF('Indicator Date'!L35="","x",'Indicator Date'!L35)</f>
        <v>2016</v>
      </c>
      <c r="M35" s="162">
        <f>IF('Indicator Date'!M35="","x",'Indicator Date'!M35)</f>
        <v>2018</v>
      </c>
      <c r="N35" s="162">
        <f>IF('Indicator Date'!N35="","x",'Indicator Date'!N35)</f>
        <v>2018</v>
      </c>
      <c r="O35" s="162">
        <f>IF('Indicator Date'!O35="","x",'Indicator Date'!O35)</f>
        <v>2017</v>
      </c>
      <c r="P35" s="162">
        <f>IF('Indicator Date'!P35="","x",'Indicator Date'!P35)</f>
        <v>2017</v>
      </c>
      <c r="Q35" s="162">
        <f>IF('Indicator Date'!Q35="","x",'Indicator Date'!Q35)</f>
        <v>2015</v>
      </c>
      <c r="R35" s="162" t="str">
        <f>IF('Indicator Date'!R35="","x",LEFT(RIGHT('Indicator Date'!R35,6),4))</f>
        <v>2010</v>
      </c>
      <c r="S35" s="162">
        <f>IF('Indicator Date'!S35="","x",'Indicator Date'!S35)</f>
        <v>2018</v>
      </c>
      <c r="T35" s="162">
        <f>IF('Indicator Date'!T35="","x",'Indicator Date'!T35)</f>
        <v>2015</v>
      </c>
      <c r="U35" s="162">
        <f>IF('Indicator Date'!U35="","x",'Indicator Date'!U35)</f>
        <v>2016</v>
      </c>
      <c r="V35" s="162">
        <f>IF('Indicator Date'!V35="","x",'Indicator Date'!V35)</f>
        <v>2016</v>
      </c>
      <c r="W35" s="162">
        <f>IF('Indicator Date'!W35="","x",'Indicator Date'!W35)</f>
        <v>2016</v>
      </c>
      <c r="X35" s="162">
        <f>IF('Indicator Date'!X35="","x",'Indicator Date'!X35)</f>
        <v>2010</v>
      </c>
      <c r="Y35" s="162">
        <f>IF('Indicator Date'!Y35="","x",'Indicator Date'!Y35)</f>
        <v>2009</v>
      </c>
      <c r="Z35" s="162">
        <f>IF('Indicator Date'!Z35="","x",'Indicator Date'!Z35)</f>
        <v>2016</v>
      </c>
      <c r="AA35" s="162">
        <f>IF('Indicator Date'!AA35="","x",'Indicator Date'!AA35)</f>
        <v>2016</v>
      </c>
      <c r="AB35" s="162">
        <f>IF('Indicator Date'!AB35="","x",'Indicator Date'!AB35)</f>
        <v>2016</v>
      </c>
      <c r="AC35" s="162">
        <f>IF('Indicator Date'!AC35="","x",'Indicator Date'!AC35)</f>
        <v>2015</v>
      </c>
      <c r="AD35" s="162">
        <f>IF('Indicator Date'!AD35="","x",'Indicator Date'!AD35)</f>
        <v>2015</v>
      </c>
      <c r="AE35" s="162">
        <f>IF('Indicator Date'!AE35="","x",'Indicator Date'!AE35)</f>
        <v>2012</v>
      </c>
      <c r="AF35" s="162">
        <f>IF('Indicator Date'!AF35="","x",'Indicator Date'!AF35)</f>
        <v>2015</v>
      </c>
      <c r="AG35" s="162">
        <f>IF('Indicator Date'!AG35="","x",'Indicator Date'!AG35)</f>
        <v>2008</v>
      </c>
      <c r="AH35" s="162">
        <f>IF('Indicator Date'!AH35="","x",'Indicator Date'!AH35)</f>
        <v>2016</v>
      </c>
      <c r="AI35" s="162">
        <f>IF('Indicator Date'!AI35="","x",'Indicator Date'!AI35)</f>
        <v>2017</v>
      </c>
      <c r="AJ35" s="162">
        <f>IF('Indicator Date'!AJ35="","x",'Indicator Date'!AJ35)</f>
        <v>2018</v>
      </c>
      <c r="AK35" s="162" t="str">
        <f>IF('Indicator Date'!AK35="","x",YEAR('Indicator Date'!AK35))</f>
        <v>x</v>
      </c>
      <c r="AL35" s="162">
        <f>IF('Indicator Date'!AL35="","x",YEAR('Indicator Date'!AL35))</f>
        <v>2018</v>
      </c>
      <c r="AM35" s="162">
        <f>IF('Indicator Date'!AM35="","x",'Indicator Date'!AM35)</f>
        <v>2017</v>
      </c>
      <c r="AN35" s="162">
        <f>IF('Indicator Date'!AN35="","x",'Indicator Date'!AN35)</f>
        <v>2014</v>
      </c>
      <c r="AO35" s="162">
        <f>IF('Indicator Date'!AO35="","x",'Indicator Date'!AO35)</f>
        <v>2014</v>
      </c>
      <c r="AP35" s="162" t="str">
        <f>IF('Indicator Date'!AP35="","x",'Indicator Date'!AP35)</f>
        <v>x</v>
      </c>
      <c r="AQ35" s="162" t="str">
        <f>IF('Indicator Date'!AQ35="","x",'Indicator Date'!AQ35)</f>
        <v>x</v>
      </c>
      <c r="AR35" s="162" t="str">
        <f>IF('Indicator Date'!AR35="","x",'Indicator Date'!AR35)</f>
        <v>x</v>
      </c>
      <c r="AS35" s="162">
        <f>IF('Indicator Date'!AS35="","x",'Indicator Date'!AS35)</f>
        <v>2016</v>
      </c>
      <c r="AT35" s="162">
        <f>IF('Indicator Date'!AT35="","x",'Indicator Date'!AT35)</f>
        <v>2017</v>
      </c>
      <c r="AU35" s="162">
        <f>IF('Indicator Date'!AU35="","x",'Indicator Date'!AU35)</f>
        <v>2016</v>
      </c>
      <c r="AV35" s="162">
        <f>IF('Indicator Date'!AV35="","x",'Indicator Date'!AV35)</f>
        <v>2015</v>
      </c>
      <c r="AW35" s="162">
        <f>IF('Indicator Date'!AW35="","x",'Indicator Date'!AW35)</f>
        <v>2015</v>
      </c>
      <c r="AX35" s="162">
        <f>IF('Indicator Date'!AX35="","x",'Indicator Date'!AX35)</f>
        <v>2016</v>
      </c>
      <c r="AY35" s="162">
        <f>IF('Indicator Date'!AY35="","x",'Indicator Date'!AY35)</f>
        <v>2014</v>
      </c>
      <c r="AZ35" s="162">
        <f>IF('Indicator Date'!AZ35="","x",'Indicator Date'!AZ35)</f>
        <v>2015</v>
      </c>
      <c r="BA35" s="162">
        <f>IF('Indicator Date'!BA35="","x",'Indicator Date'!BA35)</f>
        <v>2015</v>
      </c>
      <c r="BB35" s="162">
        <f>IF('Indicator Date'!BB35="","x",'Indicator Date'!BB35)</f>
        <v>2017</v>
      </c>
      <c r="BC35" s="162">
        <f>IF('Indicator Date'!BC35="","x",'Indicator Date'!BC35)</f>
        <v>2017</v>
      </c>
      <c r="BD35" s="162">
        <f>IF('Indicator Date'!BD35="","x",'Indicator Date'!BD35)</f>
        <v>2015</v>
      </c>
      <c r="BE35" s="162">
        <f>IF('Indicator Date'!BE35="","x",'Indicator Date'!BE35)</f>
        <v>2014</v>
      </c>
      <c r="BF35" s="108"/>
    </row>
    <row r="36" spans="1:58" x14ac:dyDescent="0.25">
      <c r="A36" s="133" t="s">
        <v>62</v>
      </c>
      <c r="B36" s="111" t="s">
        <v>61</v>
      </c>
      <c r="C36" s="162">
        <f>IF('Indicator Date'!C36="","x",'Indicator Date'!C36)</f>
        <v>2015</v>
      </c>
      <c r="D36" s="162">
        <f>IF('Indicator Date'!D36="","x",'Indicator Date'!D36)</f>
        <v>2015</v>
      </c>
      <c r="E36" s="162">
        <f>IF('Indicator Date'!E36="","x",'Indicator Date'!E36)</f>
        <v>2015</v>
      </c>
      <c r="F36" s="162">
        <f>IF('Indicator Date'!F36="","x",'Indicator Date'!F36)</f>
        <v>2015</v>
      </c>
      <c r="G36" s="162">
        <f>IF('Indicator Date'!G36="","x",'Indicator Date'!G36)</f>
        <v>2015</v>
      </c>
      <c r="H36" s="162">
        <f>IF('Indicator Date'!H36="","x",'Indicator Date'!H36)</f>
        <v>2015</v>
      </c>
      <c r="I36" s="162">
        <f>IF('Indicator Date'!I36="","x",'Indicator Date'!I36)</f>
        <v>2015</v>
      </c>
      <c r="J36" s="162">
        <f>IF('Indicator Date'!J36="","x",'Indicator Date'!J36)</f>
        <v>2016</v>
      </c>
      <c r="K36" s="162">
        <f>IF('Indicator Date'!K36="","x",'Indicator Date'!K36)</f>
        <v>2016</v>
      </c>
      <c r="L36" s="162">
        <f>IF('Indicator Date'!L36="","x",'Indicator Date'!L36)</f>
        <v>2016</v>
      </c>
      <c r="M36" s="162">
        <f>IF('Indicator Date'!M36="","x",'Indicator Date'!M36)</f>
        <v>2018</v>
      </c>
      <c r="N36" s="162">
        <f>IF('Indicator Date'!N36="","x",'Indicator Date'!N36)</f>
        <v>2018</v>
      </c>
      <c r="O36" s="162">
        <f>IF('Indicator Date'!O36="","x",'Indicator Date'!O36)</f>
        <v>2017</v>
      </c>
      <c r="P36" s="162">
        <f>IF('Indicator Date'!P36="","x",'Indicator Date'!P36)</f>
        <v>2017</v>
      </c>
      <c r="Q36" s="162">
        <f>IF('Indicator Date'!Q36="","x",'Indicator Date'!Q36)</f>
        <v>2015</v>
      </c>
      <c r="R36" s="162" t="str">
        <f>IF('Indicator Date'!R36="","x",LEFT(RIGHT('Indicator Date'!R36,6),4))</f>
        <v>2010</v>
      </c>
      <c r="S36" s="162">
        <f>IF('Indicator Date'!S36="","x",'Indicator Date'!S36)</f>
        <v>2018</v>
      </c>
      <c r="T36" s="162">
        <f>IF('Indicator Date'!T36="","x",'Indicator Date'!T36)</f>
        <v>2015</v>
      </c>
      <c r="U36" s="162">
        <f>IF('Indicator Date'!U36="","x",'Indicator Date'!U36)</f>
        <v>2016</v>
      </c>
      <c r="V36" s="162">
        <f>IF('Indicator Date'!V36="","x",'Indicator Date'!V36)</f>
        <v>2016</v>
      </c>
      <c r="W36" s="162">
        <f>IF('Indicator Date'!W36="","x",'Indicator Date'!W36)</f>
        <v>2016</v>
      </c>
      <c r="X36" s="162">
        <f>IF('Indicator Date'!X36="","x",'Indicator Date'!X36)</f>
        <v>2015</v>
      </c>
      <c r="Y36" s="162" t="str">
        <f>IF('Indicator Date'!Y36="","x",'Indicator Date'!Y36)</f>
        <v>x</v>
      </c>
      <c r="Z36" s="162">
        <f>IF('Indicator Date'!Z36="","x",'Indicator Date'!Z36)</f>
        <v>2016</v>
      </c>
      <c r="AA36" s="162">
        <f>IF('Indicator Date'!AA36="","x",'Indicator Date'!AA36)</f>
        <v>2016</v>
      </c>
      <c r="AB36" s="162">
        <f>IF('Indicator Date'!AB36="","x",'Indicator Date'!AB36)</f>
        <v>2016</v>
      </c>
      <c r="AC36" s="162">
        <f>IF('Indicator Date'!AC36="","x",'Indicator Date'!AC36)</f>
        <v>2015</v>
      </c>
      <c r="AD36" s="162">
        <f>IF('Indicator Date'!AD36="","x",'Indicator Date'!AD36)</f>
        <v>2015</v>
      </c>
      <c r="AE36" s="162">
        <f>IF('Indicator Date'!AE36="","x",'Indicator Date'!AE36)</f>
        <v>2012</v>
      </c>
      <c r="AF36" s="162">
        <f>IF('Indicator Date'!AF36="","x",'Indicator Date'!AF36)</f>
        <v>2015</v>
      </c>
      <c r="AG36" s="162">
        <f>IF('Indicator Date'!AG36="","x",'Indicator Date'!AG36)</f>
        <v>2011</v>
      </c>
      <c r="AH36" s="162">
        <f>IF('Indicator Date'!AH36="","x",'Indicator Date'!AH36)</f>
        <v>2016</v>
      </c>
      <c r="AI36" s="162">
        <f>IF('Indicator Date'!AI36="","x",'Indicator Date'!AI36)</f>
        <v>2017</v>
      </c>
      <c r="AJ36" s="162">
        <f>IF('Indicator Date'!AJ36="","x",'Indicator Date'!AJ36)</f>
        <v>2018</v>
      </c>
      <c r="AK36" s="162">
        <f>IF('Indicator Date'!AK36="","x",YEAR('Indicator Date'!AK36))</f>
        <v>2017</v>
      </c>
      <c r="AL36" s="162">
        <f>IF('Indicator Date'!AL36="","x",YEAR('Indicator Date'!AL36))</f>
        <v>2018</v>
      </c>
      <c r="AM36" s="162">
        <f>IF('Indicator Date'!AM36="","x",'Indicator Date'!AM36)</f>
        <v>2017</v>
      </c>
      <c r="AN36" s="162">
        <f>IF('Indicator Date'!AN36="","x",'Indicator Date'!AN36)</f>
        <v>2014</v>
      </c>
      <c r="AO36" s="162">
        <f>IF('Indicator Date'!AO36="","x",'Indicator Date'!AO36)</f>
        <v>2014</v>
      </c>
      <c r="AP36" s="162" t="str">
        <f>IF('Indicator Date'!AP36="","x",'Indicator Date'!AP36)</f>
        <v>x</v>
      </c>
      <c r="AQ36" s="162" t="str">
        <f>IF('Indicator Date'!AQ36="","x",'Indicator Date'!AQ36)</f>
        <v>x</v>
      </c>
      <c r="AR36" s="162" t="str">
        <f>IF('Indicator Date'!AR36="","x",'Indicator Date'!AR36)</f>
        <v>x</v>
      </c>
      <c r="AS36" s="162">
        <f>IF('Indicator Date'!AS36="","x",'Indicator Date'!AS36)</f>
        <v>2016</v>
      </c>
      <c r="AT36" s="162">
        <f>IF('Indicator Date'!AT36="","x",'Indicator Date'!AT36)</f>
        <v>2017</v>
      </c>
      <c r="AU36" s="162">
        <f>IF('Indicator Date'!AU36="","x",'Indicator Date'!AU36)</f>
        <v>2016</v>
      </c>
      <c r="AV36" s="162">
        <f>IF('Indicator Date'!AV36="","x",'Indicator Date'!AV36)</f>
        <v>2016</v>
      </c>
      <c r="AW36" s="162">
        <f>IF('Indicator Date'!AW36="","x",'Indicator Date'!AW36)</f>
        <v>2015</v>
      </c>
      <c r="AX36" s="162">
        <f>IF('Indicator Date'!AX36="","x",'Indicator Date'!AX36)</f>
        <v>2016</v>
      </c>
      <c r="AY36" s="162">
        <f>IF('Indicator Date'!AY36="","x",'Indicator Date'!AY36)</f>
        <v>2014</v>
      </c>
      <c r="AZ36" s="162">
        <f>IF('Indicator Date'!AZ36="","x",'Indicator Date'!AZ36)</f>
        <v>2015</v>
      </c>
      <c r="BA36" s="162">
        <f>IF('Indicator Date'!BA36="","x",'Indicator Date'!BA36)</f>
        <v>2015</v>
      </c>
      <c r="BB36" s="162">
        <f>IF('Indicator Date'!BB36="","x",'Indicator Date'!BB36)</f>
        <v>2017</v>
      </c>
      <c r="BC36" s="162">
        <f>IF('Indicator Date'!BC36="","x",'Indicator Date'!BC36)</f>
        <v>2017</v>
      </c>
      <c r="BD36" s="162">
        <f>IF('Indicator Date'!BD36="","x",'Indicator Date'!BD36)</f>
        <v>2015</v>
      </c>
      <c r="BE36" s="162">
        <f>IF('Indicator Date'!BE36="","x",'Indicator Date'!BE36)</f>
        <v>2014</v>
      </c>
      <c r="BF36" s="108"/>
    </row>
    <row r="37" spans="1:58" x14ac:dyDescent="0.25">
      <c r="A37" s="133" t="s">
        <v>64</v>
      </c>
      <c r="B37" s="111" t="s">
        <v>63</v>
      </c>
      <c r="C37" s="162">
        <f>IF('Indicator Date'!C37="","x",'Indicator Date'!C37)</f>
        <v>2015</v>
      </c>
      <c r="D37" s="162">
        <f>IF('Indicator Date'!D37="","x",'Indicator Date'!D37)</f>
        <v>2015</v>
      </c>
      <c r="E37" s="162">
        <f>IF('Indicator Date'!E37="","x",'Indicator Date'!E37)</f>
        <v>2015</v>
      </c>
      <c r="F37" s="162">
        <f>IF('Indicator Date'!F37="","x",'Indicator Date'!F37)</f>
        <v>2015</v>
      </c>
      <c r="G37" s="162">
        <f>IF('Indicator Date'!G37="","x",'Indicator Date'!G37)</f>
        <v>2015</v>
      </c>
      <c r="H37" s="162">
        <f>IF('Indicator Date'!H37="","x",'Indicator Date'!H37)</f>
        <v>2015</v>
      </c>
      <c r="I37" s="162">
        <f>IF('Indicator Date'!I37="","x",'Indicator Date'!I37)</f>
        <v>2015</v>
      </c>
      <c r="J37" s="162">
        <f>IF('Indicator Date'!J37="","x",'Indicator Date'!J37)</f>
        <v>2016</v>
      </c>
      <c r="K37" s="162">
        <f>IF('Indicator Date'!K37="","x",'Indicator Date'!K37)</f>
        <v>2016</v>
      </c>
      <c r="L37" s="162">
        <f>IF('Indicator Date'!L37="","x",'Indicator Date'!L37)</f>
        <v>2016</v>
      </c>
      <c r="M37" s="162">
        <f>IF('Indicator Date'!M37="","x",'Indicator Date'!M37)</f>
        <v>2018</v>
      </c>
      <c r="N37" s="162">
        <f>IF('Indicator Date'!N37="","x",'Indicator Date'!N37)</f>
        <v>2018</v>
      </c>
      <c r="O37" s="162">
        <f>IF('Indicator Date'!O37="","x",'Indicator Date'!O37)</f>
        <v>2017</v>
      </c>
      <c r="P37" s="162">
        <f>IF('Indicator Date'!P37="","x",'Indicator Date'!P37)</f>
        <v>2017</v>
      </c>
      <c r="Q37" s="162">
        <f>IF('Indicator Date'!Q37="","x",'Indicator Date'!Q37)</f>
        <v>2015</v>
      </c>
      <c r="R37" s="162" t="str">
        <f>IF('Indicator Date'!R37="","x",LEFT(RIGHT('Indicator Date'!R37,6),4))</f>
        <v>x</v>
      </c>
      <c r="S37" s="162">
        <f>IF('Indicator Date'!S37="","x",'Indicator Date'!S37)</f>
        <v>2018</v>
      </c>
      <c r="T37" s="162">
        <f>IF('Indicator Date'!T37="","x",'Indicator Date'!T37)</f>
        <v>2015</v>
      </c>
      <c r="U37" s="162">
        <f>IF('Indicator Date'!U37="","x",'Indicator Date'!U37)</f>
        <v>2016</v>
      </c>
      <c r="V37" s="162">
        <f>IF('Indicator Date'!V37="","x",'Indicator Date'!V37)</f>
        <v>2016</v>
      </c>
      <c r="W37" s="162">
        <f>IF('Indicator Date'!W37="","x",'Indicator Date'!W37)</f>
        <v>2016</v>
      </c>
      <c r="X37" s="162">
        <f>IF('Indicator Date'!X37="","x",'Indicator Date'!X37)</f>
        <v>2014</v>
      </c>
      <c r="Y37" s="162">
        <f>IF('Indicator Date'!Y37="","x",'Indicator Date'!Y37)</f>
        <v>2010</v>
      </c>
      <c r="Z37" s="162">
        <f>IF('Indicator Date'!Z37="","x",'Indicator Date'!Z37)</f>
        <v>2016</v>
      </c>
      <c r="AA37" s="162">
        <f>IF('Indicator Date'!AA37="","x",'Indicator Date'!AA37)</f>
        <v>2016</v>
      </c>
      <c r="AB37" s="162">
        <f>IF('Indicator Date'!AB37="","x",'Indicator Date'!AB37)</f>
        <v>2016</v>
      </c>
      <c r="AC37" s="162">
        <f>IF('Indicator Date'!AC37="","x",'Indicator Date'!AC37)</f>
        <v>2015</v>
      </c>
      <c r="AD37" s="162">
        <f>IF('Indicator Date'!AD37="","x",'Indicator Date'!AD37)</f>
        <v>2015</v>
      </c>
      <c r="AE37" s="162" t="str">
        <f>IF('Indicator Date'!AE37="","x",'Indicator Date'!AE37)</f>
        <v>x</v>
      </c>
      <c r="AF37" s="162">
        <f>IF('Indicator Date'!AF37="","x",'Indicator Date'!AF37)</f>
        <v>2015</v>
      </c>
      <c r="AG37" s="162">
        <f>IF('Indicator Date'!AG37="","x",'Indicator Date'!AG37)</f>
        <v>2013</v>
      </c>
      <c r="AH37" s="162">
        <f>IF('Indicator Date'!AH37="","x",'Indicator Date'!AH37)</f>
        <v>2016</v>
      </c>
      <c r="AI37" s="162">
        <f>IF('Indicator Date'!AI37="","x",'Indicator Date'!AI37)</f>
        <v>2017</v>
      </c>
      <c r="AJ37" s="162">
        <f>IF('Indicator Date'!AJ37="","x",'Indicator Date'!AJ37)</f>
        <v>2018</v>
      </c>
      <c r="AK37" s="162" t="str">
        <f>IF('Indicator Date'!AK37="","x",YEAR('Indicator Date'!AK37))</f>
        <v>x</v>
      </c>
      <c r="AL37" s="162">
        <f>IF('Indicator Date'!AL37="","x",YEAR('Indicator Date'!AL37))</f>
        <v>2017</v>
      </c>
      <c r="AM37" s="162">
        <f>IF('Indicator Date'!AM37="","x",'Indicator Date'!AM37)</f>
        <v>2017</v>
      </c>
      <c r="AN37" s="162">
        <f>IF('Indicator Date'!AN37="","x",'Indicator Date'!AN37)</f>
        <v>2014</v>
      </c>
      <c r="AO37" s="162">
        <f>IF('Indicator Date'!AO37="","x",'Indicator Date'!AO37)</f>
        <v>2014</v>
      </c>
      <c r="AP37" s="162">
        <f>IF('Indicator Date'!AP37="","x",'Indicator Date'!AP37)</f>
        <v>2014</v>
      </c>
      <c r="AQ37" s="162">
        <f>IF('Indicator Date'!AQ37="","x",'Indicator Date'!AQ37)</f>
        <v>2014</v>
      </c>
      <c r="AR37" s="162">
        <f>IF('Indicator Date'!AR37="","x",'Indicator Date'!AR37)</f>
        <v>2011</v>
      </c>
      <c r="AS37" s="162">
        <f>IF('Indicator Date'!AS37="","x",'Indicator Date'!AS37)</f>
        <v>2016</v>
      </c>
      <c r="AT37" s="162">
        <f>IF('Indicator Date'!AT37="","x",'Indicator Date'!AT37)</f>
        <v>2017</v>
      </c>
      <c r="AU37" s="162">
        <f>IF('Indicator Date'!AU37="","x",'Indicator Date'!AU37)</f>
        <v>2016</v>
      </c>
      <c r="AV37" s="162">
        <f>IF('Indicator Date'!AV37="","x",'Indicator Date'!AV37)</f>
        <v>2015</v>
      </c>
      <c r="AW37" s="162">
        <f>IF('Indicator Date'!AW37="","x",'Indicator Date'!AW37)</f>
        <v>2015</v>
      </c>
      <c r="AX37" s="162">
        <f>IF('Indicator Date'!AX37="","x",'Indicator Date'!AX37)</f>
        <v>2016</v>
      </c>
      <c r="AY37" s="162">
        <f>IF('Indicator Date'!AY37="","x",'Indicator Date'!AY37)</f>
        <v>2014</v>
      </c>
      <c r="AZ37" s="162">
        <f>IF('Indicator Date'!AZ37="","x",'Indicator Date'!AZ37)</f>
        <v>2015</v>
      </c>
      <c r="BA37" s="162">
        <f>IF('Indicator Date'!BA37="","x",'Indicator Date'!BA37)</f>
        <v>2015</v>
      </c>
      <c r="BB37" s="162">
        <f>IF('Indicator Date'!BB37="","x",'Indicator Date'!BB37)</f>
        <v>2017</v>
      </c>
      <c r="BC37" s="162">
        <f>IF('Indicator Date'!BC37="","x",'Indicator Date'!BC37)</f>
        <v>2017</v>
      </c>
      <c r="BD37" s="162">
        <f>IF('Indicator Date'!BD37="","x",'Indicator Date'!BD37)</f>
        <v>2015</v>
      </c>
      <c r="BE37" s="162">
        <f>IF('Indicator Date'!BE37="","x",'Indicator Date'!BE37)</f>
        <v>2014</v>
      </c>
      <c r="BF37" s="108"/>
    </row>
    <row r="38" spans="1:58" x14ac:dyDescent="0.25">
      <c r="A38" s="133" t="s">
        <v>376</v>
      </c>
      <c r="B38" s="111" t="s">
        <v>65</v>
      </c>
      <c r="C38" s="162">
        <f>IF('Indicator Date'!C38="","x",'Indicator Date'!C38)</f>
        <v>2015</v>
      </c>
      <c r="D38" s="162">
        <f>IF('Indicator Date'!D38="","x",'Indicator Date'!D38)</f>
        <v>2015</v>
      </c>
      <c r="E38" s="162">
        <f>IF('Indicator Date'!E38="","x",'Indicator Date'!E38)</f>
        <v>2015</v>
      </c>
      <c r="F38" s="162">
        <f>IF('Indicator Date'!F38="","x",'Indicator Date'!F38)</f>
        <v>2015</v>
      </c>
      <c r="G38" s="162">
        <f>IF('Indicator Date'!G38="","x",'Indicator Date'!G38)</f>
        <v>2015</v>
      </c>
      <c r="H38" s="162">
        <f>IF('Indicator Date'!H38="","x",'Indicator Date'!H38)</f>
        <v>2015</v>
      </c>
      <c r="I38" s="162">
        <f>IF('Indicator Date'!I38="","x",'Indicator Date'!I38)</f>
        <v>2015</v>
      </c>
      <c r="J38" s="162">
        <f>IF('Indicator Date'!J38="","x",'Indicator Date'!J38)</f>
        <v>2016</v>
      </c>
      <c r="K38" s="162">
        <f>IF('Indicator Date'!K38="","x",'Indicator Date'!K38)</f>
        <v>2016</v>
      </c>
      <c r="L38" s="162">
        <f>IF('Indicator Date'!L38="","x",'Indicator Date'!L38)</f>
        <v>2016</v>
      </c>
      <c r="M38" s="162">
        <f>IF('Indicator Date'!M38="","x",'Indicator Date'!M38)</f>
        <v>2018</v>
      </c>
      <c r="N38" s="162">
        <f>IF('Indicator Date'!N38="","x",'Indicator Date'!N38)</f>
        <v>2018</v>
      </c>
      <c r="O38" s="162">
        <f>IF('Indicator Date'!O38="","x",'Indicator Date'!O38)</f>
        <v>2017</v>
      </c>
      <c r="P38" s="162">
        <f>IF('Indicator Date'!P38="","x",'Indicator Date'!P38)</f>
        <v>2017</v>
      </c>
      <c r="Q38" s="162">
        <f>IF('Indicator Date'!Q38="","x",'Indicator Date'!Q38)</f>
        <v>2015</v>
      </c>
      <c r="R38" s="162" t="str">
        <f>IF('Indicator Date'!R38="","x",LEFT(RIGHT('Indicator Date'!R38,6),4))</f>
        <v>2012</v>
      </c>
      <c r="S38" s="162">
        <f>IF('Indicator Date'!S38="","x",'Indicator Date'!S38)</f>
        <v>2018</v>
      </c>
      <c r="T38" s="162">
        <f>IF('Indicator Date'!T38="","x",'Indicator Date'!T38)</f>
        <v>2015</v>
      </c>
      <c r="U38" s="162">
        <f>IF('Indicator Date'!U38="","x",'Indicator Date'!U38)</f>
        <v>2016</v>
      </c>
      <c r="V38" s="162">
        <f>IF('Indicator Date'!V38="","x",'Indicator Date'!V38)</f>
        <v>2016</v>
      </c>
      <c r="W38" s="162">
        <f>IF('Indicator Date'!W38="","x",'Indicator Date'!W38)</f>
        <v>2016</v>
      </c>
      <c r="X38" s="162">
        <f>IF('Indicator Date'!X38="","x",'Indicator Date'!X38)</f>
        <v>2010</v>
      </c>
      <c r="Y38" s="162">
        <f>IF('Indicator Date'!Y38="","x",'Indicator Date'!Y38)</f>
        <v>2012</v>
      </c>
      <c r="Z38" s="162">
        <f>IF('Indicator Date'!Z38="","x",'Indicator Date'!Z38)</f>
        <v>2016</v>
      </c>
      <c r="AA38" s="162">
        <f>IF('Indicator Date'!AA38="","x",'Indicator Date'!AA38)</f>
        <v>2016</v>
      </c>
      <c r="AB38" s="162">
        <f>IF('Indicator Date'!AB38="","x",'Indicator Date'!AB38)</f>
        <v>2011</v>
      </c>
      <c r="AC38" s="162">
        <f>IF('Indicator Date'!AC38="","x",'Indicator Date'!AC38)</f>
        <v>2015</v>
      </c>
      <c r="AD38" s="162">
        <f>IF('Indicator Date'!AD38="","x",'Indicator Date'!AD38)</f>
        <v>2015</v>
      </c>
      <c r="AE38" s="162">
        <f>IF('Indicator Date'!AE38="","x",'Indicator Date'!AE38)</f>
        <v>2012</v>
      </c>
      <c r="AF38" s="162">
        <f>IF('Indicator Date'!AF38="","x",'Indicator Date'!AF38)</f>
        <v>2015</v>
      </c>
      <c r="AG38" s="162">
        <f>IF('Indicator Date'!AG38="","x",'Indicator Date'!AG38)</f>
        <v>2012</v>
      </c>
      <c r="AH38" s="162">
        <f>IF('Indicator Date'!AH38="","x",'Indicator Date'!AH38)</f>
        <v>2016</v>
      </c>
      <c r="AI38" s="162">
        <f>IF('Indicator Date'!AI38="","x",'Indicator Date'!AI38)</f>
        <v>2017</v>
      </c>
      <c r="AJ38" s="162">
        <f>IF('Indicator Date'!AJ38="","x",'Indicator Date'!AJ38)</f>
        <v>2018</v>
      </c>
      <c r="AK38" s="162" t="str">
        <f>IF('Indicator Date'!AK38="","x",YEAR('Indicator Date'!AK38))</f>
        <v>x</v>
      </c>
      <c r="AL38" s="162">
        <f>IF('Indicator Date'!AL38="","x",YEAR('Indicator Date'!AL38))</f>
        <v>2017</v>
      </c>
      <c r="AM38" s="162">
        <f>IF('Indicator Date'!AM38="","x",'Indicator Date'!AM38)</f>
        <v>2017</v>
      </c>
      <c r="AN38" s="162">
        <f>IF('Indicator Date'!AN38="","x",'Indicator Date'!AN38)</f>
        <v>2014</v>
      </c>
      <c r="AO38" s="162">
        <f>IF('Indicator Date'!AO38="","x",'Indicator Date'!AO38)</f>
        <v>2014</v>
      </c>
      <c r="AP38" s="162">
        <f>IF('Indicator Date'!AP38="","x",'Indicator Date'!AP38)</f>
        <v>2014</v>
      </c>
      <c r="AQ38" s="162">
        <f>IF('Indicator Date'!AQ38="","x",'Indicator Date'!AQ38)</f>
        <v>2014</v>
      </c>
      <c r="AR38" s="162">
        <f>IF('Indicator Date'!AR38="","x",'Indicator Date'!AR38)</f>
        <v>2011</v>
      </c>
      <c r="AS38" s="162">
        <f>IF('Indicator Date'!AS38="","x",'Indicator Date'!AS38)</f>
        <v>2016</v>
      </c>
      <c r="AT38" s="162">
        <f>IF('Indicator Date'!AT38="","x",'Indicator Date'!AT38)</f>
        <v>2017</v>
      </c>
      <c r="AU38" s="162">
        <f>IF('Indicator Date'!AU38="","x",'Indicator Date'!AU38)</f>
        <v>2016</v>
      </c>
      <c r="AV38" s="162">
        <f>IF('Indicator Date'!AV38="","x",'Indicator Date'!AV38)</f>
        <v>2015</v>
      </c>
      <c r="AW38" s="162">
        <f>IF('Indicator Date'!AW38="","x",'Indicator Date'!AW38)</f>
        <v>2015</v>
      </c>
      <c r="AX38" s="162">
        <f>IF('Indicator Date'!AX38="","x",'Indicator Date'!AX38)</f>
        <v>2016</v>
      </c>
      <c r="AY38" s="162">
        <f>IF('Indicator Date'!AY38="","x",'Indicator Date'!AY38)</f>
        <v>2014</v>
      </c>
      <c r="AZ38" s="162">
        <f>IF('Indicator Date'!AZ38="","x",'Indicator Date'!AZ38)</f>
        <v>2015</v>
      </c>
      <c r="BA38" s="162">
        <f>IF('Indicator Date'!BA38="","x",'Indicator Date'!BA38)</f>
        <v>2015</v>
      </c>
      <c r="BB38" s="162">
        <f>IF('Indicator Date'!BB38="","x",'Indicator Date'!BB38)</f>
        <v>2017</v>
      </c>
      <c r="BC38" s="162">
        <f>IF('Indicator Date'!BC38="","x",'Indicator Date'!BC38)</f>
        <v>2017</v>
      </c>
      <c r="BD38" s="162">
        <f>IF('Indicator Date'!BD38="","x",'Indicator Date'!BD38)</f>
        <v>2015</v>
      </c>
      <c r="BE38" s="162">
        <f>IF('Indicator Date'!BE38="","x",'Indicator Date'!BE38)</f>
        <v>2014</v>
      </c>
      <c r="BF38" s="108"/>
    </row>
    <row r="39" spans="1:58" x14ac:dyDescent="0.25">
      <c r="A39" s="133" t="s">
        <v>67</v>
      </c>
      <c r="B39" s="111" t="s">
        <v>66</v>
      </c>
      <c r="C39" s="162">
        <f>IF('Indicator Date'!C39="","x",'Indicator Date'!C39)</f>
        <v>2015</v>
      </c>
      <c r="D39" s="162">
        <f>IF('Indicator Date'!D39="","x",'Indicator Date'!D39)</f>
        <v>2015</v>
      </c>
      <c r="E39" s="162">
        <f>IF('Indicator Date'!E39="","x",'Indicator Date'!E39)</f>
        <v>2015</v>
      </c>
      <c r="F39" s="162">
        <f>IF('Indicator Date'!F39="","x",'Indicator Date'!F39)</f>
        <v>2015</v>
      </c>
      <c r="G39" s="162">
        <f>IF('Indicator Date'!G39="","x",'Indicator Date'!G39)</f>
        <v>2015</v>
      </c>
      <c r="H39" s="162">
        <f>IF('Indicator Date'!H39="","x",'Indicator Date'!H39)</f>
        <v>2015</v>
      </c>
      <c r="I39" s="162">
        <f>IF('Indicator Date'!I39="","x",'Indicator Date'!I39)</f>
        <v>2015</v>
      </c>
      <c r="J39" s="162">
        <f>IF('Indicator Date'!J39="","x",'Indicator Date'!J39)</f>
        <v>2016</v>
      </c>
      <c r="K39" s="162">
        <f>IF('Indicator Date'!K39="","x",'Indicator Date'!K39)</f>
        <v>2016</v>
      </c>
      <c r="L39" s="162">
        <f>IF('Indicator Date'!L39="","x",'Indicator Date'!L39)</f>
        <v>2016</v>
      </c>
      <c r="M39" s="162">
        <f>IF('Indicator Date'!M39="","x",'Indicator Date'!M39)</f>
        <v>2018</v>
      </c>
      <c r="N39" s="162">
        <f>IF('Indicator Date'!N39="","x",'Indicator Date'!N39)</f>
        <v>2018</v>
      </c>
      <c r="O39" s="162">
        <f>IF('Indicator Date'!O39="","x",'Indicator Date'!O39)</f>
        <v>2017</v>
      </c>
      <c r="P39" s="162">
        <f>IF('Indicator Date'!P39="","x",'Indicator Date'!P39)</f>
        <v>2017</v>
      </c>
      <c r="Q39" s="162">
        <f>IF('Indicator Date'!Q39="","x",'Indicator Date'!Q39)</f>
        <v>2015</v>
      </c>
      <c r="R39" s="162" t="str">
        <f>IF('Indicator Date'!R39="","x",LEFT(RIGHT('Indicator Date'!R39,6),4))</f>
        <v>2010</v>
      </c>
      <c r="S39" s="162">
        <f>IF('Indicator Date'!S39="","x",'Indicator Date'!S39)</f>
        <v>2018</v>
      </c>
      <c r="T39" s="162">
        <f>IF('Indicator Date'!T39="","x",'Indicator Date'!T39)</f>
        <v>2015</v>
      </c>
      <c r="U39" s="162">
        <f>IF('Indicator Date'!U39="","x",'Indicator Date'!U39)</f>
        <v>2016</v>
      </c>
      <c r="V39" s="162">
        <f>IF('Indicator Date'!V39="","x",'Indicator Date'!V39)</f>
        <v>2016</v>
      </c>
      <c r="W39" s="162">
        <f>IF('Indicator Date'!W39="","x",'Indicator Date'!W39)</f>
        <v>2016</v>
      </c>
      <c r="X39" s="162">
        <f>IF('Indicator Date'!X39="","x",'Indicator Date'!X39)</f>
        <v>2010</v>
      </c>
      <c r="Y39" s="162">
        <f>IF('Indicator Date'!Y39="","x",'Indicator Date'!Y39)</f>
        <v>2010</v>
      </c>
      <c r="Z39" s="162">
        <f>IF('Indicator Date'!Z39="","x",'Indicator Date'!Z39)</f>
        <v>2016</v>
      </c>
      <c r="AA39" s="162">
        <f>IF('Indicator Date'!AA39="","x",'Indicator Date'!AA39)</f>
        <v>2016</v>
      </c>
      <c r="AB39" s="162">
        <f>IF('Indicator Date'!AB39="","x",'Indicator Date'!AB39)</f>
        <v>2016</v>
      </c>
      <c r="AC39" s="162">
        <f>IF('Indicator Date'!AC39="","x",'Indicator Date'!AC39)</f>
        <v>2015</v>
      </c>
      <c r="AD39" s="162">
        <f>IF('Indicator Date'!AD39="","x",'Indicator Date'!AD39)</f>
        <v>2015</v>
      </c>
      <c r="AE39" s="162">
        <f>IF('Indicator Date'!AE39="","x",'Indicator Date'!AE39)</f>
        <v>2012</v>
      </c>
      <c r="AF39" s="162">
        <f>IF('Indicator Date'!AF39="","x",'Indicator Date'!AF39)</f>
        <v>2015</v>
      </c>
      <c r="AG39" s="162">
        <f>IF('Indicator Date'!AG39="","x",'Indicator Date'!AG39)</f>
        <v>2016</v>
      </c>
      <c r="AH39" s="162">
        <f>IF('Indicator Date'!AH39="","x",'Indicator Date'!AH39)</f>
        <v>2016</v>
      </c>
      <c r="AI39" s="162">
        <f>IF('Indicator Date'!AI39="","x",'Indicator Date'!AI39)</f>
        <v>2017</v>
      </c>
      <c r="AJ39" s="162">
        <f>IF('Indicator Date'!AJ39="","x",'Indicator Date'!AJ39)</f>
        <v>2018</v>
      </c>
      <c r="AK39" s="162">
        <f>IF('Indicator Date'!AK39="","x",YEAR('Indicator Date'!AK39))</f>
        <v>2017</v>
      </c>
      <c r="AL39" s="162">
        <f>IF('Indicator Date'!AL39="","x",YEAR('Indicator Date'!AL39))</f>
        <v>2017</v>
      </c>
      <c r="AM39" s="162">
        <f>IF('Indicator Date'!AM39="","x",'Indicator Date'!AM39)</f>
        <v>2017</v>
      </c>
      <c r="AN39" s="162">
        <f>IF('Indicator Date'!AN39="","x",'Indicator Date'!AN39)</f>
        <v>2014</v>
      </c>
      <c r="AO39" s="162">
        <f>IF('Indicator Date'!AO39="","x",'Indicator Date'!AO39)</f>
        <v>2014</v>
      </c>
      <c r="AP39" s="162">
        <f>IF('Indicator Date'!AP39="","x",'Indicator Date'!AP39)</f>
        <v>2014</v>
      </c>
      <c r="AQ39" s="162">
        <f>IF('Indicator Date'!AQ39="","x",'Indicator Date'!AQ39)</f>
        <v>2014</v>
      </c>
      <c r="AR39" s="162">
        <f>IF('Indicator Date'!AR39="","x",'Indicator Date'!AR39)</f>
        <v>2015</v>
      </c>
      <c r="AS39" s="162">
        <f>IF('Indicator Date'!AS39="","x",'Indicator Date'!AS39)</f>
        <v>2016</v>
      </c>
      <c r="AT39" s="162">
        <f>IF('Indicator Date'!AT39="","x",'Indicator Date'!AT39)</f>
        <v>2017</v>
      </c>
      <c r="AU39" s="162">
        <f>IF('Indicator Date'!AU39="","x",'Indicator Date'!AU39)</f>
        <v>2016</v>
      </c>
      <c r="AV39" s="162">
        <f>IF('Indicator Date'!AV39="","x",'Indicator Date'!AV39)</f>
        <v>2015</v>
      </c>
      <c r="AW39" s="162">
        <f>IF('Indicator Date'!AW39="","x",'Indicator Date'!AW39)</f>
        <v>2015</v>
      </c>
      <c r="AX39" s="162">
        <f>IF('Indicator Date'!AX39="","x",'Indicator Date'!AX39)</f>
        <v>2016</v>
      </c>
      <c r="AY39" s="162">
        <f>IF('Indicator Date'!AY39="","x",'Indicator Date'!AY39)</f>
        <v>2014</v>
      </c>
      <c r="AZ39" s="162">
        <f>IF('Indicator Date'!AZ39="","x",'Indicator Date'!AZ39)</f>
        <v>2015</v>
      </c>
      <c r="BA39" s="162">
        <f>IF('Indicator Date'!BA39="","x",'Indicator Date'!BA39)</f>
        <v>2015</v>
      </c>
      <c r="BB39" s="162">
        <f>IF('Indicator Date'!BB39="","x",'Indicator Date'!BB39)</f>
        <v>2017</v>
      </c>
      <c r="BC39" s="162">
        <f>IF('Indicator Date'!BC39="","x",'Indicator Date'!BC39)</f>
        <v>2017</v>
      </c>
      <c r="BD39" s="162">
        <f>IF('Indicator Date'!BD39="","x",'Indicator Date'!BD39)</f>
        <v>2015</v>
      </c>
      <c r="BE39" s="162">
        <f>IF('Indicator Date'!BE39="","x",'Indicator Date'!BE39)</f>
        <v>2014</v>
      </c>
      <c r="BF39" s="108"/>
    </row>
    <row r="40" spans="1:58" x14ac:dyDescent="0.25">
      <c r="A40" s="133" t="s">
        <v>69</v>
      </c>
      <c r="B40" s="111" t="s">
        <v>68</v>
      </c>
      <c r="C40" s="162">
        <f>IF('Indicator Date'!C40="","x",'Indicator Date'!C40)</f>
        <v>2015</v>
      </c>
      <c r="D40" s="162">
        <f>IF('Indicator Date'!D40="","x",'Indicator Date'!D40)</f>
        <v>2015</v>
      </c>
      <c r="E40" s="162">
        <f>IF('Indicator Date'!E40="","x",'Indicator Date'!E40)</f>
        <v>2015</v>
      </c>
      <c r="F40" s="162">
        <f>IF('Indicator Date'!F40="","x",'Indicator Date'!F40)</f>
        <v>2015</v>
      </c>
      <c r="G40" s="162">
        <f>IF('Indicator Date'!G40="","x",'Indicator Date'!G40)</f>
        <v>2015</v>
      </c>
      <c r="H40" s="162">
        <f>IF('Indicator Date'!H40="","x",'Indicator Date'!H40)</f>
        <v>2015</v>
      </c>
      <c r="I40" s="162">
        <f>IF('Indicator Date'!I40="","x",'Indicator Date'!I40)</f>
        <v>2015</v>
      </c>
      <c r="J40" s="162">
        <f>IF('Indicator Date'!J40="","x",'Indicator Date'!J40)</f>
        <v>2016</v>
      </c>
      <c r="K40" s="162">
        <f>IF('Indicator Date'!K40="","x",'Indicator Date'!K40)</f>
        <v>2016</v>
      </c>
      <c r="L40" s="162">
        <f>IF('Indicator Date'!L40="","x",'Indicator Date'!L40)</f>
        <v>2016</v>
      </c>
      <c r="M40" s="162">
        <f>IF('Indicator Date'!M40="","x",'Indicator Date'!M40)</f>
        <v>2018</v>
      </c>
      <c r="N40" s="162">
        <f>IF('Indicator Date'!N40="","x",'Indicator Date'!N40)</f>
        <v>2018</v>
      </c>
      <c r="O40" s="162">
        <f>IF('Indicator Date'!O40="","x",'Indicator Date'!O40)</f>
        <v>2017</v>
      </c>
      <c r="P40" s="162">
        <f>IF('Indicator Date'!P40="","x",'Indicator Date'!P40)</f>
        <v>2017</v>
      </c>
      <c r="Q40" s="162">
        <f>IF('Indicator Date'!Q40="","x",'Indicator Date'!Q40)</f>
        <v>2015</v>
      </c>
      <c r="R40" s="162" t="str">
        <f>IF('Indicator Date'!R40="","x",LEFT(RIGHT('Indicator Date'!R40,6),4))</f>
        <v>2012</v>
      </c>
      <c r="S40" s="162">
        <f>IF('Indicator Date'!S40="","x",'Indicator Date'!S40)</f>
        <v>2018</v>
      </c>
      <c r="T40" s="162">
        <f>IF('Indicator Date'!T40="","x",'Indicator Date'!T40)</f>
        <v>2015</v>
      </c>
      <c r="U40" s="162">
        <f>IF('Indicator Date'!U40="","x",'Indicator Date'!U40)</f>
        <v>2016</v>
      </c>
      <c r="V40" s="162">
        <f>IF('Indicator Date'!V40="","x",'Indicator Date'!V40)</f>
        <v>2016</v>
      </c>
      <c r="W40" s="162">
        <f>IF('Indicator Date'!W40="","x",'Indicator Date'!W40)</f>
        <v>2016</v>
      </c>
      <c r="X40" s="162">
        <f>IF('Indicator Date'!X40="","x",'Indicator Date'!X40)</f>
        <v>2012</v>
      </c>
      <c r="Y40" s="162" t="str">
        <f>IF('Indicator Date'!Y40="","x",'Indicator Date'!Y40)</f>
        <v>x</v>
      </c>
      <c r="Z40" s="162">
        <f>IF('Indicator Date'!Z40="","x",'Indicator Date'!Z40)</f>
        <v>2016</v>
      </c>
      <c r="AA40" s="162">
        <f>IF('Indicator Date'!AA40="","x",'Indicator Date'!AA40)</f>
        <v>2016</v>
      </c>
      <c r="AB40" s="162">
        <f>IF('Indicator Date'!AB40="","x",'Indicator Date'!AB40)</f>
        <v>2016</v>
      </c>
      <c r="AC40" s="162">
        <f>IF('Indicator Date'!AC40="","x",'Indicator Date'!AC40)</f>
        <v>2015</v>
      </c>
      <c r="AD40" s="162">
        <f>IF('Indicator Date'!AD40="","x",'Indicator Date'!AD40)</f>
        <v>2015</v>
      </c>
      <c r="AE40" s="162">
        <f>IF('Indicator Date'!AE40="","x",'Indicator Date'!AE40)</f>
        <v>2012</v>
      </c>
      <c r="AF40" s="162" t="str">
        <f>IF('Indicator Date'!AF40="","x",'Indicator Date'!AF40)</f>
        <v>x</v>
      </c>
      <c r="AG40" s="162">
        <f>IF('Indicator Date'!AG40="","x",'Indicator Date'!AG40)</f>
        <v>2004</v>
      </c>
      <c r="AH40" s="162">
        <f>IF('Indicator Date'!AH40="","x",'Indicator Date'!AH40)</f>
        <v>2016</v>
      </c>
      <c r="AI40" s="162">
        <f>IF('Indicator Date'!AI40="","x",'Indicator Date'!AI40)</f>
        <v>2017</v>
      </c>
      <c r="AJ40" s="162">
        <f>IF('Indicator Date'!AJ40="","x",'Indicator Date'!AJ40)</f>
        <v>2018</v>
      </c>
      <c r="AK40" s="162" t="str">
        <f>IF('Indicator Date'!AK40="","x",YEAR('Indicator Date'!AK40))</f>
        <v>x</v>
      </c>
      <c r="AL40" s="162">
        <f>IF('Indicator Date'!AL40="","x",YEAR('Indicator Date'!AL40))</f>
        <v>2017</v>
      </c>
      <c r="AM40" s="162">
        <f>IF('Indicator Date'!AM40="","x",'Indicator Date'!AM40)</f>
        <v>2017</v>
      </c>
      <c r="AN40" s="162">
        <f>IF('Indicator Date'!AN40="","x",'Indicator Date'!AN40)</f>
        <v>2014</v>
      </c>
      <c r="AO40" s="162">
        <f>IF('Indicator Date'!AO40="","x",'Indicator Date'!AO40)</f>
        <v>2014</v>
      </c>
      <c r="AP40" s="162" t="str">
        <f>IF('Indicator Date'!AP40="","x",'Indicator Date'!AP40)</f>
        <v>x</v>
      </c>
      <c r="AQ40" s="162" t="str">
        <f>IF('Indicator Date'!AQ40="","x",'Indicator Date'!AQ40)</f>
        <v>x</v>
      </c>
      <c r="AR40" s="162">
        <f>IF('Indicator Date'!AR40="","x",'Indicator Date'!AR40)</f>
        <v>2009</v>
      </c>
      <c r="AS40" s="162">
        <f>IF('Indicator Date'!AS40="","x",'Indicator Date'!AS40)</f>
        <v>2016</v>
      </c>
      <c r="AT40" s="162">
        <f>IF('Indicator Date'!AT40="","x",'Indicator Date'!AT40)</f>
        <v>2017</v>
      </c>
      <c r="AU40" s="162">
        <f>IF('Indicator Date'!AU40="","x",'Indicator Date'!AU40)</f>
        <v>2016</v>
      </c>
      <c r="AV40" s="162">
        <f>IF('Indicator Date'!AV40="","x",'Indicator Date'!AV40)</f>
        <v>2015</v>
      </c>
      <c r="AW40" s="162">
        <f>IF('Indicator Date'!AW40="","x",'Indicator Date'!AW40)</f>
        <v>2015</v>
      </c>
      <c r="AX40" s="162">
        <f>IF('Indicator Date'!AX40="","x",'Indicator Date'!AX40)</f>
        <v>2016</v>
      </c>
      <c r="AY40" s="162">
        <f>IF('Indicator Date'!AY40="","x",'Indicator Date'!AY40)</f>
        <v>2014</v>
      </c>
      <c r="AZ40" s="162">
        <f>IF('Indicator Date'!AZ40="","x",'Indicator Date'!AZ40)</f>
        <v>2015</v>
      </c>
      <c r="BA40" s="162">
        <f>IF('Indicator Date'!BA40="","x",'Indicator Date'!BA40)</f>
        <v>2015</v>
      </c>
      <c r="BB40" s="162">
        <f>IF('Indicator Date'!BB40="","x",'Indicator Date'!BB40)</f>
        <v>2017</v>
      </c>
      <c r="BC40" s="162">
        <f>IF('Indicator Date'!BC40="","x",'Indicator Date'!BC40)</f>
        <v>2017</v>
      </c>
      <c r="BD40" s="162">
        <f>IF('Indicator Date'!BD40="","x",'Indicator Date'!BD40)</f>
        <v>2015</v>
      </c>
      <c r="BE40" s="162">
        <f>IF('Indicator Date'!BE40="","x",'Indicator Date'!BE40)</f>
        <v>2014</v>
      </c>
      <c r="BF40" s="108"/>
    </row>
    <row r="41" spans="1:58" x14ac:dyDescent="0.25">
      <c r="A41" s="133" t="s">
        <v>374</v>
      </c>
      <c r="B41" s="111" t="s">
        <v>71</v>
      </c>
      <c r="C41" s="162">
        <f>IF('Indicator Date'!C41="","x",'Indicator Date'!C41)</f>
        <v>2015</v>
      </c>
      <c r="D41" s="162">
        <f>IF('Indicator Date'!D41="","x",'Indicator Date'!D41)</f>
        <v>2015</v>
      </c>
      <c r="E41" s="162">
        <f>IF('Indicator Date'!E41="","x",'Indicator Date'!E41)</f>
        <v>2015</v>
      </c>
      <c r="F41" s="162">
        <f>IF('Indicator Date'!F41="","x",'Indicator Date'!F41)</f>
        <v>2015</v>
      </c>
      <c r="G41" s="162">
        <f>IF('Indicator Date'!G41="","x",'Indicator Date'!G41)</f>
        <v>2015</v>
      </c>
      <c r="H41" s="162">
        <f>IF('Indicator Date'!H41="","x",'Indicator Date'!H41)</f>
        <v>2015</v>
      </c>
      <c r="I41" s="162">
        <f>IF('Indicator Date'!I41="","x",'Indicator Date'!I41)</f>
        <v>2015</v>
      </c>
      <c r="J41" s="162">
        <f>IF('Indicator Date'!J41="","x",'Indicator Date'!J41)</f>
        <v>2016</v>
      </c>
      <c r="K41" s="162">
        <f>IF('Indicator Date'!K41="","x",'Indicator Date'!K41)</f>
        <v>2016</v>
      </c>
      <c r="L41" s="162">
        <f>IF('Indicator Date'!L41="","x",'Indicator Date'!L41)</f>
        <v>2016</v>
      </c>
      <c r="M41" s="162">
        <f>IF('Indicator Date'!M41="","x",'Indicator Date'!M41)</f>
        <v>2018</v>
      </c>
      <c r="N41" s="162">
        <f>IF('Indicator Date'!N41="","x",'Indicator Date'!N41)</f>
        <v>2018</v>
      </c>
      <c r="O41" s="162">
        <f>IF('Indicator Date'!O41="","x",'Indicator Date'!O41)</f>
        <v>2017</v>
      </c>
      <c r="P41" s="162">
        <f>IF('Indicator Date'!P41="","x",'Indicator Date'!P41)</f>
        <v>2017</v>
      </c>
      <c r="Q41" s="162">
        <f>IF('Indicator Date'!Q41="","x",'Indicator Date'!Q41)</f>
        <v>2015</v>
      </c>
      <c r="R41" s="162" t="str">
        <f>IF('Indicator Date'!R41="","x",LEFT(RIGHT('Indicator Date'!R41,6),4))</f>
        <v>2012</v>
      </c>
      <c r="S41" s="162">
        <f>IF('Indicator Date'!S41="","x",'Indicator Date'!S41)</f>
        <v>2018</v>
      </c>
      <c r="T41" s="162">
        <f>IF('Indicator Date'!T41="","x",'Indicator Date'!T41)</f>
        <v>2015</v>
      </c>
      <c r="U41" s="162">
        <f>IF('Indicator Date'!U41="","x",'Indicator Date'!U41)</f>
        <v>2016</v>
      </c>
      <c r="V41" s="162">
        <f>IF('Indicator Date'!V41="","x",'Indicator Date'!V41)</f>
        <v>2016</v>
      </c>
      <c r="W41" s="162">
        <f>IF('Indicator Date'!W41="","x",'Indicator Date'!W41)</f>
        <v>2016</v>
      </c>
      <c r="X41" s="162">
        <f>IF('Indicator Date'!X41="","x",'Indicator Date'!X41)</f>
        <v>2015</v>
      </c>
      <c r="Y41" s="162">
        <f>IF('Indicator Date'!Y41="","x",'Indicator Date'!Y41)</f>
        <v>2010</v>
      </c>
      <c r="Z41" s="162">
        <f>IF('Indicator Date'!Z41="","x",'Indicator Date'!Z41)</f>
        <v>2016</v>
      </c>
      <c r="AA41" s="162">
        <f>IF('Indicator Date'!AA41="","x",'Indicator Date'!AA41)</f>
        <v>2016</v>
      </c>
      <c r="AB41" s="162">
        <f>IF('Indicator Date'!AB41="","x",'Indicator Date'!AB41)</f>
        <v>2016</v>
      </c>
      <c r="AC41" s="162">
        <f>IF('Indicator Date'!AC41="","x",'Indicator Date'!AC41)</f>
        <v>2015</v>
      </c>
      <c r="AD41" s="162">
        <f>IF('Indicator Date'!AD41="","x",'Indicator Date'!AD41)</f>
        <v>2015</v>
      </c>
      <c r="AE41" s="162">
        <f>IF('Indicator Date'!AE41="","x",'Indicator Date'!AE41)</f>
        <v>2012</v>
      </c>
      <c r="AF41" s="162">
        <f>IF('Indicator Date'!AF41="","x",'Indicator Date'!AF41)</f>
        <v>2015</v>
      </c>
      <c r="AG41" s="162">
        <f>IF('Indicator Date'!AG41="","x",'Indicator Date'!AG41)</f>
        <v>2011</v>
      </c>
      <c r="AH41" s="162">
        <f>IF('Indicator Date'!AH41="","x",'Indicator Date'!AH41)</f>
        <v>2016</v>
      </c>
      <c r="AI41" s="162">
        <f>IF('Indicator Date'!AI41="","x",'Indicator Date'!AI41)</f>
        <v>2017</v>
      </c>
      <c r="AJ41" s="162">
        <f>IF('Indicator Date'!AJ41="","x",'Indicator Date'!AJ41)</f>
        <v>2018</v>
      </c>
      <c r="AK41" s="162">
        <f>IF('Indicator Date'!AK41="","x",YEAR('Indicator Date'!AK41))</f>
        <v>2017</v>
      </c>
      <c r="AL41" s="162">
        <f>IF('Indicator Date'!AL41="","x",YEAR('Indicator Date'!AL41))</f>
        <v>2018</v>
      </c>
      <c r="AM41" s="162">
        <f>IF('Indicator Date'!AM41="","x",'Indicator Date'!AM41)</f>
        <v>2017</v>
      </c>
      <c r="AN41" s="162">
        <f>IF('Indicator Date'!AN41="","x",'Indicator Date'!AN41)</f>
        <v>2014</v>
      </c>
      <c r="AO41" s="162">
        <f>IF('Indicator Date'!AO41="","x",'Indicator Date'!AO41)</f>
        <v>2014</v>
      </c>
      <c r="AP41" s="162">
        <f>IF('Indicator Date'!AP41="","x",'Indicator Date'!AP41)</f>
        <v>2014</v>
      </c>
      <c r="AQ41" s="162">
        <f>IF('Indicator Date'!AQ41="","x",'Indicator Date'!AQ41)</f>
        <v>2014</v>
      </c>
      <c r="AR41" s="162" t="str">
        <f>IF('Indicator Date'!AR41="","x",'Indicator Date'!AR41)</f>
        <v>x</v>
      </c>
      <c r="AS41" s="162">
        <f>IF('Indicator Date'!AS41="","x",'Indicator Date'!AS41)</f>
        <v>2016</v>
      </c>
      <c r="AT41" s="162">
        <f>IF('Indicator Date'!AT41="","x",'Indicator Date'!AT41)</f>
        <v>2017</v>
      </c>
      <c r="AU41" s="162">
        <f>IF('Indicator Date'!AU41="","x",'Indicator Date'!AU41)</f>
        <v>2016</v>
      </c>
      <c r="AV41" s="162">
        <f>IF('Indicator Date'!AV41="","x",'Indicator Date'!AV41)</f>
        <v>2015</v>
      </c>
      <c r="AW41" s="162">
        <f>IF('Indicator Date'!AW41="","x",'Indicator Date'!AW41)</f>
        <v>2015</v>
      </c>
      <c r="AX41" s="162">
        <f>IF('Indicator Date'!AX41="","x",'Indicator Date'!AX41)</f>
        <v>2016</v>
      </c>
      <c r="AY41" s="162">
        <f>IF('Indicator Date'!AY41="","x",'Indicator Date'!AY41)</f>
        <v>2014</v>
      </c>
      <c r="AZ41" s="162">
        <f>IF('Indicator Date'!AZ41="","x",'Indicator Date'!AZ41)</f>
        <v>2015</v>
      </c>
      <c r="BA41" s="162">
        <f>IF('Indicator Date'!BA41="","x",'Indicator Date'!BA41)</f>
        <v>2015</v>
      </c>
      <c r="BB41" s="162">
        <f>IF('Indicator Date'!BB41="","x",'Indicator Date'!BB41)</f>
        <v>2017</v>
      </c>
      <c r="BC41" s="162">
        <f>IF('Indicator Date'!BC41="","x",'Indicator Date'!BC41)</f>
        <v>2017</v>
      </c>
      <c r="BD41" s="162">
        <f>IF('Indicator Date'!BD41="","x",'Indicator Date'!BD41)</f>
        <v>2015</v>
      </c>
      <c r="BE41" s="162">
        <f>IF('Indicator Date'!BE41="","x",'Indicator Date'!BE41)</f>
        <v>2014</v>
      </c>
      <c r="BF41" s="108"/>
    </row>
    <row r="42" spans="1:58" x14ac:dyDescent="0.25">
      <c r="A42" s="133" t="s">
        <v>844</v>
      </c>
      <c r="B42" s="111" t="s">
        <v>70</v>
      </c>
      <c r="C42" s="162">
        <f>IF('Indicator Date'!C42="","x",'Indicator Date'!C42)</f>
        <v>2015</v>
      </c>
      <c r="D42" s="162">
        <f>IF('Indicator Date'!D42="","x",'Indicator Date'!D42)</f>
        <v>2015</v>
      </c>
      <c r="E42" s="162">
        <f>IF('Indicator Date'!E42="","x",'Indicator Date'!E42)</f>
        <v>2015</v>
      </c>
      <c r="F42" s="162">
        <f>IF('Indicator Date'!F42="","x",'Indicator Date'!F42)</f>
        <v>2015</v>
      </c>
      <c r="G42" s="162">
        <f>IF('Indicator Date'!G42="","x",'Indicator Date'!G42)</f>
        <v>2015</v>
      </c>
      <c r="H42" s="162">
        <f>IF('Indicator Date'!H42="","x",'Indicator Date'!H42)</f>
        <v>2015</v>
      </c>
      <c r="I42" s="162">
        <f>IF('Indicator Date'!I42="","x",'Indicator Date'!I42)</f>
        <v>2015</v>
      </c>
      <c r="J42" s="162">
        <f>IF('Indicator Date'!J42="","x",'Indicator Date'!J42)</f>
        <v>2016</v>
      </c>
      <c r="K42" s="162">
        <f>IF('Indicator Date'!K42="","x",'Indicator Date'!K42)</f>
        <v>2016</v>
      </c>
      <c r="L42" s="162">
        <f>IF('Indicator Date'!L42="","x",'Indicator Date'!L42)</f>
        <v>2016</v>
      </c>
      <c r="M42" s="162">
        <f>IF('Indicator Date'!M42="","x",'Indicator Date'!M42)</f>
        <v>2018</v>
      </c>
      <c r="N42" s="162">
        <f>IF('Indicator Date'!N42="","x",'Indicator Date'!N42)</f>
        <v>2018</v>
      </c>
      <c r="O42" s="162">
        <f>IF('Indicator Date'!O42="","x",'Indicator Date'!O42)</f>
        <v>2017</v>
      </c>
      <c r="P42" s="162">
        <f>IF('Indicator Date'!P42="","x",'Indicator Date'!P42)</f>
        <v>2017</v>
      </c>
      <c r="Q42" s="162">
        <f>IF('Indicator Date'!Q42="","x",'Indicator Date'!Q42)</f>
        <v>2015</v>
      </c>
      <c r="R42" s="162" t="str">
        <f>IF('Indicator Date'!R42="","x",LEFT(RIGHT('Indicator Date'!R42,6),4))</f>
        <v>2014</v>
      </c>
      <c r="S42" s="162">
        <f>IF('Indicator Date'!S42="","x",'Indicator Date'!S42)</f>
        <v>2018</v>
      </c>
      <c r="T42" s="162">
        <f>IF('Indicator Date'!T42="","x",'Indicator Date'!T42)</f>
        <v>2015</v>
      </c>
      <c r="U42" s="162">
        <f>IF('Indicator Date'!U42="","x",'Indicator Date'!U42)</f>
        <v>2016</v>
      </c>
      <c r="V42" s="162">
        <f>IF('Indicator Date'!V42="","x",'Indicator Date'!V42)</f>
        <v>2016</v>
      </c>
      <c r="W42" s="162">
        <f>IF('Indicator Date'!W42="","x",'Indicator Date'!W42)</f>
        <v>2016</v>
      </c>
      <c r="X42" s="162">
        <f>IF('Indicator Date'!X42="","x",'Indicator Date'!X42)</f>
        <v>2013</v>
      </c>
      <c r="Y42" s="162" t="str">
        <f>IF('Indicator Date'!Y42="","x",'Indicator Date'!Y42)</f>
        <v>x</v>
      </c>
      <c r="Z42" s="162">
        <f>IF('Indicator Date'!Z42="","x",'Indicator Date'!Z42)</f>
        <v>2016</v>
      </c>
      <c r="AA42" s="162">
        <f>IF('Indicator Date'!AA42="","x",'Indicator Date'!AA42)</f>
        <v>2016</v>
      </c>
      <c r="AB42" s="162">
        <f>IF('Indicator Date'!AB42="","x",'Indicator Date'!AB42)</f>
        <v>2016</v>
      </c>
      <c r="AC42" s="162">
        <f>IF('Indicator Date'!AC42="","x",'Indicator Date'!AC42)</f>
        <v>2015</v>
      </c>
      <c r="AD42" s="162">
        <f>IF('Indicator Date'!AD42="","x",'Indicator Date'!AD42)</f>
        <v>2015</v>
      </c>
      <c r="AE42" s="162">
        <f>IF('Indicator Date'!AE42="","x",'Indicator Date'!AE42)</f>
        <v>2012</v>
      </c>
      <c r="AF42" s="162">
        <f>IF('Indicator Date'!AF42="","x",'Indicator Date'!AF42)</f>
        <v>2015</v>
      </c>
      <c r="AG42" s="162">
        <f>IF('Indicator Date'!AG42="","x",'Indicator Date'!AG42)</f>
        <v>2012</v>
      </c>
      <c r="AH42" s="162">
        <f>IF('Indicator Date'!AH42="","x",'Indicator Date'!AH42)</f>
        <v>2016</v>
      </c>
      <c r="AI42" s="162">
        <f>IF('Indicator Date'!AI42="","x",'Indicator Date'!AI42)</f>
        <v>2017</v>
      </c>
      <c r="AJ42" s="162">
        <f>IF('Indicator Date'!AJ42="","x",'Indicator Date'!AJ42)</f>
        <v>2018</v>
      </c>
      <c r="AK42" s="162">
        <f>IF('Indicator Date'!AK42="","x",YEAR('Indicator Date'!AK42))</f>
        <v>2017</v>
      </c>
      <c r="AL42" s="162">
        <f>IF('Indicator Date'!AL42="","x",YEAR('Indicator Date'!AL42))</f>
        <v>2018</v>
      </c>
      <c r="AM42" s="162">
        <f>IF('Indicator Date'!AM42="","x",'Indicator Date'!AM42)</f>
        <v>2017</v>
      </c>
      <c r="AN42" s="162">
        <f>IF('Indicator Date'!AN42="","x",'Indicator Date'!AN42)</f>
        <v>2014</v>
      </c>
      <c r="AO42" s="162">
        <f>IF('Indicator Date'!AO42="","x",'Indicator Date'!AO42)</f>
        <v>2014</v>
      </c>
      <c r="AP42" s="162" t="str">
        <f>IF('Indicator Date'!AP42="","x",'Indicator Date'!AP42)</f>
        <v>x</v>
      </c>
      <c r="AQ42" s="162" t="str">
        <f>IF('Indicator Date'!AQ42="","x",'Indicator Date'!AQ42)</f>
        <v>x</v>
      </c>
      <c r="AR42" s="162">
        <f>IF('Indicator Date'!AR42="","x",'Indicator Date'!AR42)</f>
        <v>2015</v>
      </c>
      <c r="AS42" s="162">
        <f>IF('Indicator Date'!AS42="","x",'Indicator Date'!AS42)</f>
        <v>2016</v>
      </c>
      <c r="AT42" s="162">
        <f>IF('Indicator Date'!AT42="","x",'Indicator Date'!AT42)</f>
        <v>2017</v>
      </c>
      <c r="AU42" s="162">
        <f>IF('Indicator Date'!AU42="","x",'Indicator Date'!AU42)</f>
        <v>2016</v>
      </c>
      <c r="AV42" s="162">
        <f>IF('Indicator Date'!AV42="","x",'Indicator Date'!AV42)</f>
        <v>2016</v>
      </c>
      <c r="AW42" s="162">
        <f>IF('Indicator Date'!AW42="","x",'Indicator Date'!AW42)</f>
        <v>2015</v>
      </c>
      <c r="AX42" s="162">
        <f>IF('Indicator Date'!AX42="","x",'Indicator Date'!AX42)</f>
        <v>2016</v>
      </c>
      <c r="AY42" s="162">
        <f>IF('Indicator Date'!AY42="","x",'Indicator Date'!AY42)</f>
        <v>2014</v>
      </c>
      <c r="AZ42" s="162">
        <f>IF('Indicator Date'!AZ42="","x",'Indicator Date'!AZ42)</f>
        <v>2015</v>
      </c>
      <c r="BA42" s="162">
        <f>IF('Indicator Date'!BA42="","x",'Indicator Date'!BA42)</f>
        <v>2015</v>
      </c>
      <c r="BB42" s="162">
        <f>IF('Indicator Date'!BB42="","x",'Indicator Date'!BB42)</f>
        <v>2017</v>
      </c>
      <c r="BC42" s="162">
        <f>IF('Indicator Date'!BC42="","x",'Indicator Date'!BC42)</f>
        <v>2017</v>
      </c>
      <c r="BD42" s="162">
        <f>IF('Indicator Date'!BD42="","x",'Indicator Date'!BD42)</f>
        <v>2015</v>
      </c>
      <c r="BE42" s="162">
        <f>IF('Indicator Date'!BE42="","x",'Indicator Date'!BE42)</f>
        <v>2014</v>
      </c>
      <c r="BF42" s="108"/>
    </row>
    <row r="43" spans="1:58" x14ac:dyDescent="0.25">
      <c r="A43" s="133" t="s">
        <v>73</v>
      </c>
      <c r="B43" s="111" t="s">
        <v>72</v>
      </c>
      <c r="C43" s="162">
        <f>IF('Indicator Date'!C43="","x",'Indicator Date'!C43)</f>
        <v>2015</v>
      </c>
      <c r="D43" s="162">
        <f>IF('Indicator Date'!D43="","x",'Indicator Date'!D43)</f>
        <v>2015</v>
      </c>
      <c r="E43" s="162">
        <f>IF('Indicator Date'!E43="","x",'Indicator Date'!E43)</f>
        <v>2015</v>
      </c>
      <c r="F43" s="162">
        <f>IF('Indicator Date'!F43="","x",'Indicator Date'!F43)</f>
        <v>2015</v>
      </c>
      <c r="G43" s="162">
        <f>IF('Indicator Date'!G43="","x",'Indicator Date'!G43)</f>
        <v>2015</v>
      </c>
      <c r="H43" s="162">
        <f>IF('Indicator Date'!H43="","x",'Indicator Date'!H43)</f>
        <v>2015</v>
      </c>
      <c r="I43" s="162">
        <f>IF('Indicator Date'!I43="","x",'Indicator Date'!I43)</f>
        <v>2015</v>
      </c>
      <c r="J43" s="162">
        <f>IF('Indicator Date'!J43="","x",'Indicator Date'!J43)</f>
        <v>2016</v>
      </c>
      <c r="K43" s="162">
        <f>IF('Indicator Date'!K43="","x",'Indicator Date'!K43)</f>
        <v>2016</v>
      </c>
      <c r="L43" s="162">
        <f>IF('Indicator Date'!L43="","x",'Indicator Date'!L43)</f>
        <v>2016</v>
      </c>
      <c r="M43" s="162">
        <f>IF('Indicator Date'!M43="","x",'Indicator Date'!M43)</f>
        <v>2018</v>
      </c>
      <c r="N43" s="162">
        <f>IF('Indicator Date'!N43="","x",'Indicator Date'!N43)</f>
        <v>2018</v>
      </c>
      <c r="O43" s="162">
        <f>IF('Indicator Date'!O43="","x",'Indicator Date'!O43)</f>
        <v>2017</v>
      </c>
      <c r="P43" s="162">
        <f>IF('Indicator Date'!P43="","x",'Indicator Date'!P43)</f>
        <v>2017</v>
      </c>
      <c r="Q43" s="162">
        <f>IF('Indicator Date'!Q43="","x",'Indicator Date'!Q43)</f>
        <v>2015</v>
      </c>
      <c r="R43" s="162" t="str">
        <f>IF('Indicator Date'!R43="","x",LEFT(RIGHT('Indicator Date'!R43,6),4))</f>
        <v>x</v>
      </c>
      <c r="S43" s="162">
        <f>IF('Indicator Date'!S43="","x",'Indicator Date'!S43)</f>
        <v>2018</v>
      </c>
      <c r="T43" s="162">
        <f>IF('Indicator Date'!T43="","x",'Indicator Date'!T43)</f>
        <v>2015</v>
      </c>
      <c r="U43" s="162">
        <f>IF('Indicator Date'!U43="","x",'Indicator Date'!U43)</f>
        <v>2016</v>
      </c>
      <c r="V43" s="162">
        <f>IF('Indicator Date'!V43="","x",'Indicator Date'!V43)</f>
        <v>2016</v>
      </c>
      <c r="W43" s="162">
        <f>IF('Indicator Date'!W43="","x",'Indicator Date'!W43)</f>
        <v>2016</v>
      </c>
      <c r="X43" s="162">
        <f>IF('Indicator Date'!X43="","x",'Indicator Date'!X43)</f>
        <v>2008</v>
      </c>
      <c r="Y43" s="162">
        <f>IF('Indicator Date'!Y43="","x",'Indicator Date'!Y43)</f>
        <v>2013</v>
      </c>
      <c r="Z43" s="162">
        <f>IF('Indicator Date'!Z43="","x",'Indicator Date'!Z43)</f>
        <v>2016</v>
      </c>
      <c r="AA43" s="162">
        <f>IF('Indicator Date'!AA43="","x",'Indicator Date'!AA43)</f>
        <v>2016</v>
      </c>
      <c r="AB43" s="162">
        <f>IF('Indicator Date'!AB43="","x",'Indicator Date'!AB43)</f>
        <v>2016</v>
      </c>
      <c r="AC43" s="162">
        <f>IF('Indicator Date'!AC43="","x",'Indicator Date'!AC43)</f>
        <v>2015</v>
      </c>
      <c r="AD43" s="162">
        <f>IF('Indicator Date'!AD43="","x",'Indicator Date'!AD43)</f>
        <v>2015</v>
      </c>
      <c r="AE43" s="162">
        <f>IF('Indicator Date'!AE43="","x",'Indicator Date'!AE43)</f>
        <v>2012</v>
      </c>
      <c r="AF43" s="162">
        <f>IF('Indicator Date'!AF43="","x",'Indicator Date'!AF43)</f>
        <v>2015</v>
      </c>
      <c r="AG43" s="162">
        <f>IF('Indicator Date'!AG43="","x",'Indicator Date'!AG43)</f>
        <v>2016</v>
      </c>
      <c r="AH43" s="162">
        <f>IF('Indicator Date'!AH43="","x",'Indicator Date'!AH43)</f>
        <v>2016</v>
      </c>
      <c r="AI43" s="162">
        <f>IF('Indicator Date'!AI43="","x",'Indicator Date'!AI43)</f>
        <v>2017</v>
      </c>
      <c r="AJ43" s="162">
        <f>IF('Indicator Date'!AJ43="","x",'Indicator Date'!AJ43)</f>
        <v>2018</v>
      </c>
      <c r="AK43" s="162" t="str">
        <f>IF('Indicator Date'!AK43="","x",YEAR('Indicator Date'!AK43))</f>
        <v>x</v>
      </c>
      <c r="AL43" s="162">
        <f>IF('Indicator Date'!AL43="","x",YEAR('Indicator Date'!AL43))</f>
        <v>2017</v>
      </c>
      <c r="AM43" s="162">
        <f>IF('Indicator Date'!AM43="","x",'Indicator Date'!AM43)</f>
        <v>2017</v>
      </c>
      <c r="AN43" s="162">
        <f>IF('Indicator Date'!AN43="","x",'Indicator Date'!AN43)</f>
        <v>2014</v>
      </c>
      <c r="AO43" s="162">
        <f>IF('Indicator Date'!AO43="","x",'Indicator Date'!AO43)</f>
        <v>2014</v>
      </c>
      <c r="AP43" s="162">
        <f>IF('Indicator Date'!AP43="","x",'Indicator Date'!AP43)</f>
        <v>2014</v>
      </c>
      <c r="AQ43" s="162">
        <f>IF('Indicator Date'!AQ43="","x",'Indicator Date'!AQ43)</f>
        <v>2014</v>
      </c>
      <c r="AR43" s="162">
        <f>IF('Indicator Date'!AR43="","x",'Indicator Date'!AR43)</f>
        <v>2011</v>
      </c>
      <c r="AS43" s="162">
        <f>IF('Indicator Date'!AS43="","x",'Indicator Date'!AS43)</f>
        <v>2016</v>
      </c>
      <c r="AT43" s="162">
        <f>IF('Indicator Date'!AT43="","x",'Indicator Date'!AT43)</f>
        <v>2017</v>
      </c>
      <c r="AU43" s="162">
        <f>IF('Indicator Date'!AU43="","x",'Indicator Date'!AU43)</f>
        <v>2016</v>
      </c>
      <c r="AV43" s="162">
        <f>IF('Indicator Date'!AV43="","x",'Indicator Date'!AV43)</f>
        <v>2015</v>
      </c>
      <c r="AW43" s="162">
        <f>IF('Indicator Date'!AW43="","x",'Indicator Date'!AW43)</f>
        <v>2015</v>
      </c>
      <c r="AX43" s="162">
        <f>IF('Indicator Date'!AX43="","x",'Indicator Date'!AX43)</f>
        <v>2016</v>
      </c>
      <c r="AY43" s="162">
        <f>IF('Indicator Date'!AY43="","x",'Indicator Date'!AY43)</f>
        <v>2014</v>
      </c>
      <c r="AZ43" s="162">
        <f>IF('Indicator Date'!AZ43="","x",'Indicator Date'!AZ43)</f>
        <v>2015</v>
      </c>
      <c r="BA43" s="162">
        <f>IF('Indicator Date'!BA43="","x",'Indicator Date'!BA43)</f>
        <v>2015</v>
      </c>
      <c r="BB43" s="162">
        <f>IF('Indicator Date'!BB43="","x",'Indicator Date'!BB43)</f>
        <v>2017</v>
      </c>
      <c r="BC43" s="162">
        <f>IF('Indicator Date'!BC43="","x",'Indicator Date'!BC43)</f>
        <v>2017</v>
      </c>
      <c r="BD43" s="162">
        <f>IF('Indicator Date'!BD43="","x",'Indicator Date'!BD43)</f>
        <v>2015</v>
      </c>
      <c r="BE43" s="162">
        <f>IF('Indicator Date'!BE43="","x",'Indicator Date'!BE43)</f>
        <v>2014</v>
      </c>
      <c r="BF43" s="108"/>
    </row>
    <row r="44" spans="1:58" x14ac:dyDescent="0.25">
      <c r="A44" s="133" t="s">
        <v>371</v>
      </c>
      <c r="B44" s="111" t="s">
        <v>74</v>
      </c>
      <c r="C44" s="162">
        <f>IF('Indicator Date'!C44="","x",'Indicator Date'!C44)</f>
        <v>2015</v>
      </c>
      <c r="D44" s="162">
        <f>IF('Indicator Date'!D44="","x",'Indicator Date'!D44)</f>
        <v>2015</v>
      </c>
      <c r="E44" s="162">
        <f>IF('Indicator Date'!E44="","x",'Indicator Date'!E44)</f>
        <v>2015</v>
      </c>
      <c r="F44" s="162">
        <f>IF('Indicator Date'!F44="","x",'Indicator Date'!F44)</f>
        <v>2015</v>
      </c>
      <c r="G44" s="162">
        <f>IF('Indicator Date'!G44="","x",'Indicator Date'!G44)</f>
        <v>2015</v>
      </c>
      <c r="H44" s="162">
        <f>IF('Indicator Date'!H44="","x",'Indicator Date'!H44)</f>
        <v>2015</v>
      </c>
      <c r="I44" s="162">
        <f>IF('Indicator Date'!I44="","x",'Indicator Date'!I44)</f>
        <v>2015</v>
      </c>
      <c r="J44" s="162">
        <f>IF('Indicator Date'!J44="","x",'Indicator Date'!J44)</f>
        <v>2016</v>
      </c>
      <c r="K44" s="162">
        <f>IF('Indicator Date'!K44="","x",'Indicator Date'!K44)</f>
        <v>2016</v>
      </c>
      <c r="L44" s="162">
        <f>IF('Indicator Date'!L44="","x",'Indicator Date'!L44)</f>
        <v>2016</v>
      </c>
      <c r="M44" s="162">
        <f>IF('Indicator Date'!M44="","x",'Indicator Date'!M44)</f>
        <v>2018</v>
      </c>
      <c r="N44" s="162">
        <f>IF('Indicator Date'!N44="","x",'Indicator Date'!N44)</f>
        <v>2018</v>
      </c>
      <c r="O44" s="162">
        <f>IF('Indicator Date'!O44="","x",'Indicator Date'!O44)</f>
        <v>2017</v>
      </c>
      <c r="P44" s="162">
        <f>IF('Indicator Date'!P44="","x",'Indicator Date'!P44)</f>
        <v>2017</v>
      </c>
      <c r="Q44" s="162">
        <f>IF('Indicator Date'!Q44="","x",'Indicator Date'!Q44)</f>
        <v>2015</v>
      </c>
      <c r="R44" s="162" t="str">
        <f>IF('Indicator Date'!R44="","x",LEFT(RIGHT('Indicator Date'!R44,6),4))</f>
        <v>2012</v>
      </c>
      <c r="S44" s="162">
        <f>IF('Indicator Date'!S44="","x",'Indicator Date'!S44)</f>
        <v>2018</v>
      </c>
      <c r="T44" s="162">
        <f>IF('Indicator Date'!T44="","x",'Indicator Date'!T44)</f>
        <v>2015</v>
      </c>
      <c r="U44" s="162">
        <f>IF('Indicator Date'!U44="","x",'Indicator Date'!U44)</f>
        <v>2016</v>
      </c>
      <c r="V44" s="162">
        <f>IF('Indicator Date'!V44="","x",'Indicator Date'!V44)</f>
        <v>2016</v>
      </c>
      <c r="W44" s="162">
        <f>IF('Indicator Date'!W44="","x",'Indicator Date'!W44)</f>
        <v>2016</v>
      </c>
      <c r="X44" s="162">
        <f>IF('Indicator Date'!X44="","x",'Indicator Date'!X44)</f>
        <v>2016</v>
      </c>
      <c r="Y44" s="162">
        <f>IF('Indicator Date'!Y44="","x",'Indicator Date'!Y44)</f>
        <v>2010</v>
      </c>
      <c r="Z44" s="162">
        <f>IF('Indicator Date'!Z44="","x",'Indicator Date'!Z44)</f>
        <v>2016</v>
      </c>
      <c r="AA44" s="162">
        <f>IF('Indicator Date'!AA44="","x",'Indicator Date'!AA44)</f>
        <v>2016</v>
      </c>
      <c r="AB44" s="162">
        <f>IF('Indicator Date'!AB44="","x",'Indicator Date'!AB44)</f>
        <v>2016</v>
      </c>
      <c r="AC44" s="162">
        <f>IF('Indicator Date'!AC44="","x",'Indicator Date'!AC44)</f>
        <v>2015</v>
      </c>
      <c r="AD44" s="162">
        <f>IF('Indicator Date'!AD44="","x",'Indicator Date'!AD44)</f>
        <v>2015</v>
      </c>
      <c r="AE44" s="162">
        <f>IF('Indicator Date'!AE44="","x",'Indicator Date'!AE44)</f>
        <v>2012</v>
      </c>
      <c r="AF44" s="162">
        <f>IF('Indicator Date'!AF44="","x",'Indicator Date'!AF44)</f>
        <v>2015</v>
      </c>
      <c r="AG44" s="162">
        <f>IF('Indicator Date'!AG44="","x",'Indicator Date'!AG44)</f>
        <v>2008</v>
      </c>
      <c r="AH44" s="162">
        <f>IF('Indicator Date'!AH44="","x",'Indicator Date'!AH44)</f>
        <v>2016</v>
      </c>
      <c r="AI44" s="162">
        <f>IF('Indicator Date'!AI44="","x",'Indicator Date'!AI44)</f>
        <v>2017</v>
      </c>
      <c r="AJ44" s="162">
        <f>IF('Indicator Date'!AJ44="","x",'Indicator Date'!AJ44)</f>
        <v>2018</v>
      </c>
      <c r="AK44" s="162">
        <f>IF('Indicator Date'!AK44="","x",YEAR('Indicator Date'!AK44))</f>
        <v>2017</v>
      </c>
      <c r="AL44" s="162">
        <f>IF('Indicator Date'!AL44="","x",YEAR('Indicator Date'!AL44))</f>
        <v>2017</v>
      </c>
      <c r="AM44" s="162">
        <f>IF('Indicator Date'!AM44="","x",'Indicator Date'!AM44)</f>
        <v>2017</v>
      </c>
      <c r="AN44" s="162">
        <f>IF('Indicator Date'!AN44="","x",'Indicator Date'!AN44)</f>
        <v>2014</v>
      </c>
      <c r="AO44" s="162">
        <f>IF('Indicator Date'!AO44="","x",'Indicator Date'!AO44)</f>
        <v>2014</v>
      </c>
      <c r="AP44" s="162">
        <f>IF('Indicator Date'!AP44="","x",'Indicator Date'!AP44)</f>
        <v>2014</v>
      </c>
      <c r="AQ44" s="162">
        <f>IF('Indicator Date'!AQ44="","x",'Indicator Date'!AQ44)</f>
        <v>2014</v>
      </c>
      <c r="AR44" s="162">
        <f>IF('Indicator Date'!AR44="","x",'Indicator Date'!AR44)</f>
        <v>2015</v>
      </c>
      <c r="AS44" s="162">
        <f>IF('Indicator Date'!AS44="","x",'Indicator Date'!AS44)</f>
        <v>2016</v>
      </c>
      <c r="AT44" s="162">
        <f>IF('Indicator Date'!AT44="","x",'Indicator Date'!AT44)</f>
        <v>2017</v>
      </c>
      <c r="AU44" s="162">
        <f>IF('Indicator Date'!AU44="","x",'Indicator Date'!AU44)</f>
        <v>2016</v>
      </c>
      <c r="AV44" s="162">
        <f>IF('Indicator Date'!AV44="","x",'Indicator Date'!AV44)</f>
        <v>2015</v>
      </c>
      <c r="AW44" s="162">
        <f>IF('Indicator Date'!AW44="","x",'Indicator Date'!AW44)</f>
        <v>2015</v>
      </c>
      <c r="AX44" s="162">
        <f>IF('Indicator Date'!AX44="","x",'Indicator Date'!AX44)</f>
        <v>2016</v>
      </c>
      <c r="AY44" s="162">
        <f>IF('Indicator Date'!AY44="","x",'Indicator Date'!AY44)</f>
        <v>2014</v>
      </c>
      <c r="AZ44" s="162">
        <f>IF('Indicator Date'!AZ44="","x",'Indicator Date'!AZ44)</f>
        <v>2015</v>
      </c>
      <c r="BA44" s="162">
        <f>IF('Indicator Date'!BA44="","x",'Indicator Date'!BA44)</f>
        <v>2015</v>
      </c>
      <c r="BB44" s="162">
        <f>IF('Indicator Date'!BB44="","x",'Indicator Date'!BB44)</f>
        <v>2017</v>
      </c>
      <c r="BC44" s="162">
        <f>IF('Indicator Date'!BC44="","x",'Indicator Date'!BC44)</f>
        <v>2017</v>
      </c>
      <c r="BD44" s="162">
        <f>IF('Indicator Date'!BD44="","x",'Indicator Date'!BD44)</f>
        <v>2015</v>
      </c>
      <c r="BE44" s="162">
        <f>IF('Indicator Date'!BE44="","x",'Indicator Date'!BE44)</f>
        <v>2014</v>
      </c>
      <c r="BF44" s="108"/>
    </row>
    <row r="45" spans="1:58" x14ac:dyDescent="0.25">
      <c r="A45" s="133" t="s">
        <v>76</v>
      </c>
      <c r="B45" s="111" t="s">
        <v>75</v>
      </c>
      <c r="C45" s="162">
        <f>IF('Indicator Date'!C45="","x",'Indicator Date'!C45)</f>
        <v>2015</v>
      </c>
      <c r="D45" s="162">
        <f>IF('Indicator Date'!D45="","x",'Indicator Date'!D45)</f>
        <v>2015</v>
      </c>
      <c r="E45" s="162">
        <f>IF('Indicator Date'!E45="","x",'Indicator Date'!E45)</f>
        <v>2015</v>
      </c>
      <c r="F45" s="162">
        <f>IF('Indicator Date'!F45="","x",'Indicator Date'!F45)</f>
        <v>2015</v>
      </c>
      <c r="G45" s="162">
        <f>IF('Indicator Date'!G45="","x",'Indicator Date'!G45)</f>
        <v>2015</v>
      </c>
      <c r="H45" s="162">
        <f>IF('Indicator Date'!H45="","x",'Indicator Date'!H45)</f>
        <v>2015</v>
      </c>
      <c r="I45" s="162">
        <f>IF('Indicator Date'!I45="","x",'Indicator Date'!I45)</f>
        <v>2015</v>
      </c>
      <c r="J45" s="162">
        <f>IF('Indicator Date'!J45="","x",'Indicator Date'!J45)</f>
        <v>2016</v>
      </c>
      <c r="K45" s="162">
        <f>IF('Indicator Date'!K45="","x",'Indicator Date'!K45)</f>
        <v>2016</v>
      </c>
      <c r="L45" s="162">
        <f>IF('Indicator Date'!L45="","x",'Indicator Date'!L45)</f>
        <v>2016</v>
      </c>
      <c r="M45" s="162">
        <f>IF('Indicator Date'!M45="","x",'Indicator Date'!M45)</f>
        <v>2018</v>
      </c>
      <c r="N45" s="162">
        <f>IF('Indicator Date'!N45="","x",'Indicator Date'!N45)</f>
        <v>2018</v>
      </c>
      <c r="O45" s="162">
        <f>IF('Indicator Date'!O45="","x",'Indicator Date'!O45)</f>
        <v>2017</v>
      </c>
      <c r="P45" s="162">
        <f>IF('Indicator Date'!P45="","x",'Indicator Date'!P45)</f>
        <v>2017</v>
      </c>
      <c r="Q45" s="162">
        <f>IF('Indicator Date'!Q45="","x",'Indicator Date'!Q45)</f>
        <v>2015</v>
      </c>
      <c r="R45" s="162" t="str">
        <f>IF('Indicator Date'!R45="","x",LEFT(RIGHT('Indicator Date'!R45,6),4))</f>
        <v>x</v>
      </c>
      <c r="S45" s="162">
        <f>IF('Indicator Date'!S45="","x",'Indicator Date'!S45)</f>
        <v>2018</v>
      </c>
      <c r="T45" s="162">
        <f>IF('Indicator Date'!T45="","x",'Indicator Date'!T45)</f>
        <v>2015</v>
      </c>
      <c r="U45" s="162">
        <f>IF('Indicator Date'!U45="","x",'Indicator Date'!U45)</f>
        <v>2016</v>
      </c>
      <c r="V45" s="162" t="str">
        <f>IF('Indicator Date'!V45="","x",'Indicator Date'!V45)</f>
        <v>x</v>
      </c>
      <c r="W45" s="162">
        <f>IF('Indicator Date'!W45="","x",'Indicator Date'!W45)</f>
        <v>2016</v>
      </c>
      <c r="X45" s="162" t="str">
        <f>IF('Indicator Date'!X45="","x",'Indicator Date'!X45)</f>
        <v>x</v>
      </c>
      <c r="Y45" s="162">
        <f>IF('Indicator Date'!Y45="","x",'Indicator Date'!Y45)</f>
        <v>2012</v>
      </c>
      <c r="Z45" s="162">
        <f>IF('Indicator Date'!Z45="","x",'Indicator Date'!Z45)</f>
        <v>2016</v>
      </c>
      <c r="AA45" s="162">
        <f>IF('Indicator Date'!AA45="","x",'Indicator Date'!AA45)</f>
        <v>2016</v>
      </c>
      <c r="AB45" s="162">
        <f>IF('Indicator Date'!AB45="","x",'Indicator Date'!AB45)</f>
        <v>2016</v>
      </c>
      <c r="AC45" s="162">
        <f>IF('Indicator Date'!AC45="","x",'Indicator Date'!AC45)</f>
        <v>2015</v>
      </c>
      <c r="AD45" s="162">
        <f>IF('Indicator Date'!AD45="","x",'Indicator Date'!AD45)</f>
        <v>2015</v>
      </c>
      <c r="AE45" s="162" t="str">
        <f>IF('Indicator Date'!AE45="","x",'Indicator Date'!AE45)</f>
        <v>x</v>
      </c>
      <c r="AF45" s="162">
        <f>IF('Indicator Date'!AF45="","x",'Indicator Date'!AF45)</f>
        <v>2015</v>
      </c>
      <c r="AG45" s="162">
        <f>IF('Indicator Date'!AG45="","x",'Indicator Date'!AG45)</f>
        <v>2012</v>
      </c>
      <c r="AH45" s="162">
        <f>IF('Indicator Date'!AH45="","x",'Indicator Date'!AH45)</f>
        <v>2016</v>
      </c>
      <c r="AI45" s="162">
        <f>IF('Indicator Date'!AI45="","x",'Indicator Date'!AI45)</f>
        <v>2017</v>
      </c>
      <c r="AJ45" s="162">
        <f>IF('Indicator Date'!AJ45="","x",'Indicator Date'!AJ45)</f>
        <v>2018</v>
      </c>
      <c r="AK45" s="162" t="str">
        <f>IF('Indicator Date'!AK45="","x",YEAR('Indicator Date'!AK45))</f>
        <v>x</v>
      </c>
      <c r="AL45" s="162">
        <f>IF('Indicator Date'!AL45="","x",YEAR('Indicator Date'!AL45))</f>
        <v>2017</v>
      </c>
      <c r="AM45" s="162">
        <f>IF('Indicator Date'!AM45="","x",'Indicator Date'!AM45)</f>
        <v>2017</v>
      </c>
      <c r="AN45" s="162">
        <f>IF('Indicator Date'!AN45="","x",'Indicator Date'!AN45)</f>
        <v>2014</v>
      </c>
      <c r="AO45" s="162">
        <f>IF('Indicator Date'!AO45="","x",'Indicator Date'!AO45)</f>
        <v>2014</v>
      </c>
      <c r="AP45" s="162">
        <f>IF('Indicator Date'!AP45="","x",'Indicator Date'!AP45)</f>
        <v>2014</v>
      </c>
      <c r="AQ45" s="162">
        <f>IF('Indicator Date'!AQ45="","x",'Indicator Date'!AQ45)</f>
        <v>2014</v>
      </c>
      <c r="AR45" s="162">
        <f>IF('Indicator Date'!AR45="","x",'Indicator Date'!AR45)</f>
        <v>2015</v>
      </c>
      <c r="AS45" s="162">
        <f>IF('Indicator Date'!AS45="","x",'Indicator Date'!AS45)</f>
        <v>2016</v>
      </c>
      <c r="AT45" s="162">
        <f>IF('Indicator Date'!AT45="","x",'Indicator Date'!AT45)</f>
        <v>2017</v>
      </c>
      <c r="AU45" s="162">
        <f>IF('Indicator Date'!AU45="","x",'Indicator Date'!AU45)</f>
        <v>2016</v>
      </c>
      <c r="AV45" s="162">
        <f>IF('Indicator Date'!AV45="","x",'Indicator Date'!AV45)</f>
        <v>2015</v>
      </c>
      <c r="AW45" s="162">
        <f>IF('Indicator Date'!AW45="","x",'Indicator Date'!AW45)</f>
        <v>2015</v>
      </c>
      <c r="AX45" s="162">
        <f>IF('Indicator Date'!AX45="","x",'Indicator Date'!AX45)</f>
        <v>2016</v>
      </c>
      <c r="AY45" s="162">
        <f>IF('Indicator Date'!AY45="","x",'Indicator Date'!AY45)</f>
        <v>2014</v>
      </c>
      <c r="AZ45" s="162">
        <f>IF('Indicator Date'!AZ45="","x",'Indicator Date'!AZ45)</f>
        <v>2015</v>
      </c>
      <c r="BA45" s="162">
        <f>IF('Indicator Date'!BA45="","x",'Indicator Date'!BA45)</f>
        <v>2015</v>
      </c>
      <c r="BB45" s="162">
        <f>IF('Indicator Date'!BB45="","x",'Indicator Date'!BB45)</f>
        <v>2017</v>
      </c>
      <c r="BC45" s="162">
        <f>IF('Indicator Date'!BC45="","x",'Indicator Date'!BC45)</f>
        <v>2017</v>
      </c>
      <c r="BD45" s="162">
        <f>IF('Indicator Date'!BD45="","x",'Indicator Date'!BD45)</f>
        <v>2015</v>
      </c>
      <c r="BE45" s="162">
        <f>IF('Indicator Date'!BE45="","x",'Indicator Date'!BE45)</f>
        <v>2014</v>
      </c>
      <c r="BF45" s="108"/>
    </row>
    <row r="46" spans="1:58" x14ac:dyDescent="0.25">
      <c r="A46" s="133" t="s">
        <v>78</v>
      </c>
      <c r="B46" s="111" t="s">
        <v>77</v>
      </c>
      <c r="C46" s="162">
        <f>IF('Indicator Date'!C46="","x",'Indicator Date'!C46)</f>
        <v>2015</v>
      </c>
      <c r="D46" s="162">
        <f>IF('Indicator Date'!D46="","x",'Indicator Date'!D46)</f>
        <v>2015</v>
      </c>
      <c r="E46" s="162">
        <f>IF('Indicator Date'!E46="","x",'Indicator Date'!E46)</f>
        <v>2015</v>
      </c>
      <c r="F46" s="162">
        <f>IF('Indicator Date'!F46="","x",'Indicator Date'!F46)</f>
        <v>2015</v>
      </c>
      <c r="G46" s="162">
        <f>IF('Indicator Date'!G46="","x",'Indicator Date'!G46)</f>
        <v>2015</v>
      </c>
      <c r="H46" s="162">
        <f>IF('Indicator Date'!H46="","x",'Indicator Date'!H46)</f>
        <v>2015</v>
      </c>
      <c r="I46" s="162">
        <f>IF('Indicator Date'!I46="","x",'Indicator Date'!I46)</f>
        <v>2015</v>
      </c>
      <c r="J46" s="162">
        <f>IF('Indicator Date'!J46="","x",'Indicator Date'!J46)</f>
        <v>2016</v>
      </c>
      <c r="K46" s="162">
        <f>IF('Indicator Date'!K46="","x",'Indicator Date'!K46)</f>
        <v>2016</v>
      </c>
      <c r="L46" s="162">
        <f>IF('Indicator Date'!L46="","x",'Indicator Date'!L46)</f>
        <v>2016</v>
      </c>
      <c r="M46" s="162">
        <f>IF('Indicator Date'!M46="","x",'Indicator Date'!M46)</f>
        <v>2018</v>
      </c>
      <c r="N46" s="162">
        <f>IF('Indicator Date'!N46="","x",'Indicator Date'!N46)</f>
        <v>2018</v>
      </c>
      <c r="O46" s="162">
        <f>IF('Indicator Date'!O46="","x",'Indicator Date'!O46)</f>
        <v>2017</v>
      </c>
      <c r="P46" s="162">
        <f>IF('Indicator Date'!P46="","x",'Indicator Date'!P46)</f>
        <v>2017</v>
      </c>
      <c r="Q46" s="162">
        <f>IF('Indicator Date'!Q46="","x",'Indicator Date'!Q46)</f>
        <v>2015</v>
      </c>
      <c r="R46" s="162" t="str">
        <f>IF('Indicator Date'!R46="","x",LEFT(RIGHT('Indicator Date'!R46,6),4))</f>
        <v>x</v>
      </c>
      <c r="S46" s="162">
        <f>IF('Indicator Date'!S46="","x",'Indicator Date'!S46)</f>
        <v>2018</v>
      </c>
      <c r="T46" s="162">
        <f>IF('Indicator Date'!T46="","x",'Indicator Date'!T46)</f>
        <v>2015</v>
      </c>
      <c r="U46" s="162">
        <f>IF('Indicator Date'!U46="","x",'Indicator Date'!U46)</f>
        <v>2016</v>
      </c>
      <c r="V46" s="162" t="str">
        <f>IF('Indicator Date'!V46="","x",'Indicator Date'!V46)</f>
        <v>x</v>
      </c>
      <c r="W46" s="162">
        <f>IF('Indicator Date'!W46="","x",'Indicator Date'!W46)</f>
        <v>2016</v>
      </c>
      <c r="X46" s="162" t="str">
        <f>IF('Indicator Date'!X46="","x",'Indicator Date'!X46)</f>
        <v>x</v>
      </c>
      <c r="Y46" s="162">
        <f>IF('Indicator Date'!Y46="","x",'Indicator Date'!Y46)</f>
        <v>2010</v>
      </c>
      <c r="Z46" s="162">
        <f>IF('Indicator Date'!Z46="","x",'Indicator Date'!Z46)</f>
        <v>2016</v>
      </c>
      <c r="AA46" s="162">
        <f>IF('Indicator Date'!AA46="","x",'Indicator Date'!AA46)</f>
        <v>2016</v>
      </c>
      <c r="AB46" s="162">
        <f>IF('Indicator Date'!AB46="","x",'Indicator Date'!AB46)</f>
        <v>2016</v>
      </c>
      <c r="AC46" s="162" t="str">
        <f>IF('Indicator Date'!AC46="","x",'Indicator Date'!AC46)</f>
        <v>x</v>
      </c>
      <c r="AD46" s="162">
        <f>IF('Indicator Date'!AD46="","x",'Indicator Date'!AD46)</f>
        <v>2015</v>
      </c>
      <c r="AE46" s="162" t="str">
        <f>IF('Indicator Date'!AE46="","x",'Indicator Date'!AE46)</f>
        <v>x</v>
      </c>
      <c r="AF46" s="162">
        <f>IF('Indicator Date'!AF46="","x",'Indicator Date'!AF46)</f>
        <v>2015</v>
      </c>
      <c r="AG46" s="162" t="str">
        <f>IF('Indicator Date'!AG46="","x",'Indicator Date'!AG46)</f>
        <v>x</v>
      </c>
      <c r="AH46" s="162">
        <f>IF('Indicator Date'!AH46="","x",'Indicator Date'!AH46)</f>
        <v>2016</v>
      </c>
      <c r="AI46" s="162">
        <f>IF('Indicator Date'!AI46="","x",'Indicator Date'!AI46)</f>
        <v>2017</v>
      </c>
      <c r="AJ46" s="162">
        <f>IF('Indicator Date'!AJ46="","x",'Indicator Date'!AJ46)</f>
        <v>2018</v>
      </c>
      <c r="AK46" s="162" t="str">
        <f>IF('Indicator Date'!AK46="","x",YEAR('Indicator Date'!AK46))</f>
        <v>x</v>
      </c>
      <c r="AL46" s="162">
        <f>IF('Indicator Date'!AL46="","x",YEAR('Indicator Date'!AL46))</f>
        <v>2017</v>
      </c>
      <c r="AM46" s="162">
        <f>IF('Indicator Date'!AM46="","x",'Indicator Date'!AM46)</f>
        <v>2017</v>
      </c>
      <c r="AN46" s="162">
        <f>IF('Indicator Date'!AN46="","x",'Indicator Date'!AN46)</f>
        <v>2014</v>
      </c>
      <c r="AO46" s="162">
        <f>IF('Indicator Date'!AO46="","x",'Indicator Date'!AO46)</f>
        <v>2014</v>
      </c>
      <c r="AP46" s="162" t="str">
        <f>IF('Indicator Date'!AP46="","x",'Indicator Date'!AP46)</f>
        <v>x</v>
      </c>
      <c r="AQ46" s="162" t="str">
        <f>IF('Indicator Date'!AQ46="","x",'Indicator Date'!AQ46)</f>
        <v>x</v>
      </c>
      <c r="AR46" s="162">
        <f>IF('Indicator Date'!AR46="","x",'Indicator Date'!AR46)</f>
        <v>2011</v>
      </c>
      <c r="AS46" s="162">
        <f>IF('Indicator Date'!AS46="","x",'Indicator Date'!AS46)</f>
        <v>2016</v>
      </c>
      <c r="AT46" s="162">
        <f>IF('Indicator Date'!AT46="","x",'Indicator Date'!AT46)</f>
        <v>2017</v>
      </c>
      <c r="AU46" s="162">
        <f>IF('Indicator Date'!AU46="","x",'Indicator Date'!AU46)</f>
        <v>2016</v>
      </c>
      <c r="AV46" s="162">
        <f>IF('Indicator Date'!AV46="","x",'Indicator Date'!AV46)</f>
        <v>2015</v>
      </c>
      <c r="AW46" s="162">
        <f>IF('Indicator Date'!AW46="","x",'Indicator Date'!AW46)</f>
        <v>2015</v>
      </c>
      <c r="AX46" s="162">
        <f>IF('Indicator Date'!AX46="","x",'Indicator Date'!AX46)</f>
        <v>2016</v>
      </c>
      <c r="AY46" s="162">
        <f>IF('Indicator Date'!AY46="","x",'Indicator Date'!AY46)</f>
        <v>2014</v>
      </c>
      <c r="AZ46" s="162">
        <f>IF('Indicator Date'!AZ46="","x",'Indicator Date'!AZ46)</f>
        <v>2015</v>
      </c>
      <c r="BA46" s="162">
        <f>IF('Indicator Date'!BA46="","x",'Indicator Date'!BA46)</f>
        <v>2015</v>
      </c>
      <c r="BB46" s="162">
        <f>IF('Indicator Date'!BB46="","x",'Indicator Date'!BB46)</f>
        <v>2013</v>
      </c>
      <c r="BC46" s="162">
        <f>IF('Indicator Date'!BC46="","x",'Indicator Date'!BC46)</f>
        <v>2017</v>
      </c>
      <c r="BD46" s="162">
        <f>IF('Indicator Date'!BD46="","x",'Indicator Date'!BD46)</f>
        <v>2015</v>
      </c>
      <c r="BE46" s="162">
        <f>IF('Indicator Date'!BE46="","x",'Indicator Date'!BE46)</f>
        <v>2014</v>
      </c>
      <c r="BF46" s="108"/>
    </row>
    <row r="47" spans="1:58" x14ac:dyDescent="0.25">
      <c r="A47" s="133" t="s">
        <v>80</v>
      </c>
      <c r="B47" s="111" t="s">
        <v>79</v>
      </c>
      <c r="C47" s="162">
        <f>IF('Indicator Date'!C47="","x",'Indicator Date'!C47)</f>
        <v>2015</v>
      </c>
      <c r="D47" s="162">
        <f>IF('Indicator Date'!D47="","x",'Indicator Date'!D47)</f>
        <v>2015</v>
      </c>
      <c r="E47" s="162">
        <f>IF('Indicator Date'!E47="","x",'Indicator Date'!E47)</f>
        <v>2015</v>
      </c>
      <c r="F47" s="162">
        <f>IF('Indicator Date'!F47="","x",'Indicator Date'!F47)</f>
        <v>2015</v>
      </c>
      <c r="G47" s="162">
        <f>IF('Indicator Date'!G47="","x",'Indicator Date'!G47)</f>
        <v>2015</v>
      </c>
      <c r="H47" s="162">
        <f>IF('Indicator Date'!H47="","x",'Indicator Date'!H47)</f>
        <v>2015</v>
      </c>
      <c r="I47" s="162">
        <f>IF('Indicator Date'!I47="","x",'Indicator Date'!I47)</f>
        <v>2015</v>
      </c>
      <c r="J47" s="162">
        <f>IF('Indicator Date'!J47="","x",'Indicator Date'!J47)</f>
        <v>2016</v>
      </c>
      <c r="K47" s="162">
        <f>IF('Indicator Date'!K47="","x",'Indicator Date'!K47)</f>
        <v>2016</v>
      </c>
      <c r="L47" s="162">
        <f>IF('Indicator Date'!L47="","x",'Indicator Date'!L47)</f>
        <v>2016</v>
      </c>
      <c r="M47" s="162">
        <f>IF('Indicator Date'!M47="","x",'Indicator Date'!M47)</f>
        <v>2018</v>
      </c>
      <c r="N47" s="162">
        <f>IF('Indicator Date'!N47="","x",'Indicator Date'!N47)</f>
        <v>2018</v>
      </c>
      <c r="O47" s="162">
        <f>IF('Indicator Date'!O47="","x",'Indicator Date'!O47)</f>
        <v>2017</v>
      </c>
      <c r="P47" s="162">
        <f>IF('Indicator Date'!P47="","x",'Indicator Date'!P47)</f>
        <v>2017</v>
      </c>
      <c r="Q47" s="162">
        <f>IF('Indicator Date'!Q47="","x",'Indicator Date'!Q47)</f>
        <v>2015</v>
      </c>
      <c r="R47" s="162" t="str">
        <f>IF('Indicator Date'!R47="","x",LEFT(RIGHT('Indicator Date'!R47,6),4))</f>
        <v>x</v>
      </c>
      <c r="S47" s="162">
        <f>IF('Indicator Date'!S47="","x",'Indicator Date'!S47)</f>
        <v>2018</v>
      </c>
      <c r="T47" s="162">
        <f>IF('Indicator Date'!T47="","x",'Indicator Date'!T47)</f>
        <v>2015</v>
      </c>
      <c r="U47" s="162">
        <f>IF('Indicator Date'!U47="","x",'Indicator Date'!U47)</f>
        <v>2016</v>
      </c>
      <c r="V47" s="162" t="str">
        <f>IF('Indicator Date'!V47="","x",'Indicator Date'!V47)</f>
        <v>x</v>
      </c>
      <c r="W47" s="162">
        <f>IF('Indicator Date'!W47="","x",'Indicator Date'!W47)</f>
        <v>2016</v>
      </c>
      <c r="X47" s="162" t="str">
        <f>IF('Indicator Date'!X47="","x",'Indicator Date'!X47)</f>
        <v>x</v>
      </c>
      <c r="Y47" s="162">
        <f>IF('Indicator Date'!Y47="","x",'Indicator Date'!Y47)</f>
        <v>2012</v>
      </c>
      <c r="Z47" s="162">
        <f>IF('Indicator Date'!Z47="","x",'Indicator Date'!Z47)</f>
        <v>2016</v>
      </c>
      <c r="AA47" s="162">
        <f>IF('Indicator Date'!AA47="","x",'Indicator Date'!AA47)</f>
        <v>2016</v>
      </c>
      <c r="AB47" s="162">
        <f>IF('Indicator Date'!AB47="","x",'Indicator Date'!AB47)</f>
        <v>2013</v>
      </c>
      <c r="AC47" s="162">
        <f>IF('Indicator Date'!AC47="","x",'Indicator Date'!AC47)</f>
        <v>2015</v>
      </c>
      <c r="AD47" s="162">
        <f>IF('Indicator Date'!AD47="","x",'Indicator Date'!AD47)</f>
        <v>2015</v>
      </c>
      <c r="AE47" s="162" t="str">
        <f>IF('Indicator Date'!AE47="","x",'Indicator Date'!AE47)</f>
        <v>x</v>
      </c>
      <c r="AF47" s="162">
        <f>IF('Indicator Date'!AF47="","x",'Indicator Date'!AF47)</f>
        <v>2015</v>
      </c>
      <c r="AG47" s="162">
        <f>IF('Indicator Date'!AG47="","x",'Indicator Date'!AG47)</f>
        <v>2012</v>
      </c>
      <c r="AH47" s="162">
        <f>IF('Indicator Date'!AH47="","x",'Indicator Date'!AH47)</f>
        <v>2016</v>
      </c>
      <c r="AI47" s="162">
        <f>IF('Indicator Date'!AI47="","x",'Indicator Date'!AI47)</f>
        <v>2017</v>
      </c>
      <c r="AJ47" s="162">
        <f>IF('Indicator Date'!AJ47="","x",'Indicator Date'!AJ47)</f>
        <v>2018</v>
      </c>
      <c r="AK47" s="162">
        <f>IF('Indicator Date'!AK47="","x",YEAR('Indicator Date'!AK47))</f>
        <v>2018</v>
      </c>
      <c r="AL47" s="162">
        <f>IF('Indicator Date'!AL47="","x",YEAR('Indicator Date'!AL47))</f>
        <v>2017</v>
      </c>
      <c r="AM47" s="162">
        <f>IF('Indicator Date'!AM47="","x",'Indicator Date'!AM47)</f>
        <v>2017</v>
      </c>
      <c r="AN47" s="162">
        <f>IF('Indicator Date'!AN47="","x",'Indicator Date'!AN47)</f>
        <v>2014</v>
      </c>
      <c r="AO47" s="162">
        <f>IF('Indicator Date'!AO47="","x",'Indicator Date'!AO47)</f>
        <v>2014</v>
      </c>
      <c r="AP47" s="162">
        <f>IF('Indicator Date'!AP47="","x",'Indicator Date'!AP47)</f>
        <v>2014</v>
      </c>
      <c r="AQ47" s="162">
        <f>IF('Indicator Date'!AQ47="","x",'Indicator Date'!AQ47)</f>
        <v>2014</v>
      </c>
      <c r="AR47" s="162" t="str">
        <f>IF('Indicator Date'!AR47="","x",'Indicator Date'!AR47)</f>
        <v>x</v>
      </c>
      <c r="AS47" s="162">
        <f>IF('Indicator Date'!AS47="","x",'Indicator Date'!AS47)</f>
        <v>2016</v>
      </c>
      <c r="AT47" s="162">
        <f>IF('Indicator Date'!AT47="","x",'Indicator Date'!AT47)</f>
        <v>2017</v>
      </c>
      <c r="AU47" s="162">
        <f>IF('Indicator Date'!AU47="","x",'Indicator Date'!AU47)</f>
        <v>2016</v>
      </c>
      <c r="AV47" s="162">
        <f>IF('Indicator Date'!AV47="","x",'Indicator Date'!AV47)</f>
        <v>2015</v>
      </c>
      <c r="AW47" s="162">
        <f>IF('Indicator Date'!AW47="","x",'Indicator Date'!AW47)</f>
        <v>2015</v>
      </c>
      <c r="AX47" s="162">
        <f>IF('Indicator Date'!AX47="","x",'Indicator Date'!AX47)</f>
        <v>2016</v>
      </c>
      <c r="AY47" s="162">
        <f>IF('Indicator Date'!AY47="","x",'Indicator Date'!AY47)</f>
        <v>2014</v>
      </c>
      <c r="AZ47" s="162">
        <f>IF('Indicator Date'!AZ47="","x",'Indicator Date'!AZ47)</f>
        <v>2015</v>
      </c>
      <c r="BA47" s="162">
        <f>IF('Indicator Date'!BA47="","x",'Indicator Date'!BA47)</f>
        <v>2015</v>
      </c>
      <c r="BB47" s="162">
        <f>IF('Indicator Date'!BB47="","x",'Indicator Date'!BB47)</f>
        <v>2017</v>
      </c>
      <c r="BC47" s="162">
        <f>IF('Indicator Date'!BC47="","x",'Indicator Date'!BC47)</f>
        <v>2017</v>
      </c>
      <c r="BD47" s="162">
        <f>IF('Indicator Date'!BD47="","x",'Indicator Date'!BD47)</f>
        <v>2015</v>
      </c>
      <c r="BE47" s="162">
        <f>IF('Indicator Date'!BE47="","x",'Indicator Date'!BE47)</f>
        <v>2014</v>
      </c>
      <c r="BF47" s="108"/>
    </row>
    <row r="48" spans="1:58" x14ac:dyDescent="0.25">
      <c r="A48" s="133" t="s">
        <v>82</v>
      </c>
      <c r="B48" s="111" t="s">
        <v>81</v>
      </c>
      <c r="C48" s="162">
        <f>IF('Indicator Date'!C48="","x",'Indicator Date'!C48)</f>
        <v>2015</v>
      </c>
      <c r="D48" s="162">
        <f>IF('Indicator Date'!D48="","x",'Indicator Date'!D48)</f>
        <v>2015</v>
      </c>
      <c r="E48" s="162">
        <f>IF('Indicator Date'!E48="","x",'Indicator Date'!E48)</f>
        <v>2015</v>
      </c>
      <c r="F48" s="162">
        <f>IF('Indicator Date'!F48="","x",'Indicator Date'!F48)</f>
        <v>2015</v>
      </c>
      <c r="G48" s="162">
        <f>IF('Indicator Date'!G48="","x",'Indicator Date'!G48)</f>
        <v>2015</v>
      </c>
      <c r="H48" s="162">
        <f>IF('Indicator Date'!H48="","x",'Indicator Date'!H48)</f>
        <v>2015</v>
      </c>
      <c r="I48" s="162">
        <f>IF('Indicator Date'!I48="","x",'Indicator Date'!I48)</f>
        <v>2015</v>
      </c>
      <c r="J48" s="162">
        <f>IF('Indicator Date'!J48="","x",'Indicator Date'!J48)</f>
        <v>2016</v>
      </c>
      <c r="K48" s="162">
        <f>IF('Indicator Date'!K48="","x",'Indicator Date'!K48)</f>
        <v>2016</v>
      </c>
      <c r="L48" s="162">
        <f>IF('Indicator Date'!L48="","x",'Indicator Date'!L48)</f>
        <v>2016</v>
      </c>
      <c r="M48" s="162">
        <f>IF('Indicator Date'!M48="","x",'Indicator Date'!M48)</f>
        <v>2018</v>
      </c>
      <c r="N48" s="162">
        <f>IF('Indicator Date'!N48="","x",'Indicator Date'!N48)</f>
        <v>2018</v>
      </c>
      <c r="O48" s="162">
        <f>IF('Indicator Date'!O48="","x",'Indicator Date'!O48)</f>
        <v>2017</v>
      </c>
      <c r="P48" s="162">
        <f>IF('Indicator Date'!P48="","x",'Indicator Date'!P48)</f>
        <v>2017</v>
      </c>
      <c r="Q48" s="162">
        <f>IF('Indicator Date'!Q48="","x",'Indicator Date'!Q48)</f>
        <v>2015</v>
      </c>
      <c r="R48" s="162" t="str">
        <f>IF('Indicator Date'!R48="","x",LEFT(RIGHT('Indicator Date'!R48,6),4))</f>
        <v>x</v>
      </c>
      <c r="S48" s="162">
        <f>IF('Indicator Date'!S48="","x",'Indicator Date'!S48)</f>
        <v>2018</v>
      </c>
      <c r="T48" s="162">
        <f>IF('Indicator Date'!T48="","x",'Indicator Date'!T48)</f>
        <v>2015</v>
      </c>
      <c r="U48" s="162">
        <f>IF('Indicator Date'!U48="","x",'Indicator Date'!U48)</f>
        <v>2016</v>
      </c>
      <c r="V48" s="162" t="str">
        <f>IF('Indicator Date'!V48="","x",'Indicator Date'!V48)</f>
        <v>x</v>
      </c>
      <c r="W48" s="162">
        <f>IF('Indicator Date'!W48="","x",'Indicator Date'!W48)</f>
        <v>2016</v>
      </c>
      <c r="X48" s="162" t="str">
        <f>IF('Indicator Date'!X48="","x",'Indicator Date'!X48)</f>
        <v>x</v>
      </c>
      <c r="Y48" s="162">
        <f>IF('Indicator Date'!Y48="","x",'Indicator Date'!Y48)</f>
        <v>2011</v>
      </c>
      <c r="Z48" s="162">
        <f>IF('Indicator Date'!Z48="","x",'Indicator Date'!Z48)</f>
        <v>2016</v>
      </c>
      <c r="AA48" s="162">
        <f>IF('Indicator Date'!AA48="","x",'Indicator Date'!AA48)</f>
        <v>2016</v>
      </c>
      <c r="AB48" s="162">
        <f>IF('Indicator Date'!AB48="","x",'Indicator Date'!AB48)</f>
        <v>2016</v>
      </c>
      <c r="AC48" s="162">
        <f>IF('Indicator Date'!AC48="","x",'Indicator Date'!AC48)</f>
        <v>2015</v>
      </c>
      <c r="AD48" s="162">
        <f>IF('Indicator Date'!AD48="","x",'Indicator Date'!AD48)</f>
        <v>2015</v>
      </c>
      <c r="AE48" s="162" t="str">
        <f>IF('Indicator Date'!AE48="","x",'Indicator Date'!AE48)</f>
        <v>x</v>
      </c>
      <c r="AF48" s="162">
        <f>IF('Indicator Date'!AF48="","x",'Indicator Date'!AF48)</f>
        <v>2015</v>
      </c>
      <c r="AG48" s="162">
        <f>IF('Indicator Date'!AG48="","x",'Indicator Date'!AG48)</f>
        <v>2012</v>
      </c>
      <c r="AH48" s="162">
        <f>IF('Indicator Date'!AH48="","x",'Indicator Date'!AH48)</f>
        <v>2016</v>
      </c>
      <c r="AI48" s="162">
        <f>IF('Indicator Date'!AI48="","x",'Indicator Date'!AI48)</f>
        <v>2017</v>
      </c>
      <c r="AJ48" s="162">
        <f>IF('Indicator Date'!AJ48="","x",'Indicator Date'!AJ48)</f>
        <v>2018</v>
      </c>
      <c r="AK48" s="162" t="str">
        <f>IF('Indicator Date'!AK48="","x",YEAR('Indicator Date'!AK48))</f>
        <v>x</v>
      </c>
      <c r="AL48" s="162">
        <f>IF('Indicator Date'!AL48="","x",YEAR('Indicator Date'!AL48))</f>
        <v>2017</v>
      </c>
      <c r="AM48" s="162">
        <f>IF('Indicator Date'!AM48="","x",'Indicator Date'!AM48)</f>
        <v>2017</v>
      </c>
      <c r="AN48" s="162">
        <f>IF('Indicator Date'!AN48="","x",'Indicator Date'!AN48)</f>
        <v>2014</v>
      </c>
      <c r="AO48" s="162">
        <f>IF('Indicator Date'!AO48="","x",'Indicator Date'!AO48)</f>
        <v>2014</v>
      </c>
      <c r="AP48" s="162">
        <f>IF('Indicator Date'!AP48="","x",'Indicator Date'!AP48)</f>
        <v>2014</v>
      </c>
      <c r="AQ48" s="162">
        <f>IF('Indicator Date'!AQ48="","x",'Indicator Date'!AQ48)</f>
        <v>2014</v>
      </c>
      <c r="AR48" s="162">
        <f>IF('Indicator Date'!AR48="","x",'Indicator Date'!AR48)</f>
        <v>2015</v>
      </c>
      <c r="AS48" s="162">
        <f>IF('Indicator Date'!AS48="","x",'Indicator Date'!AS48)</f>
        <v>2016</v>
      </c>
      <c r="AT48" s="162">
        <f>IF('Indicator Date'!AT48="","x",'Indicator Date'!AT48)</f>
        <v>2017</v>
      </c>
      <c r="AU48" s="162">
        <f>IF('Indicator Date'!AU48="","x",'Indicator Date'!AU48)</f>
        <v>2016</v>
      </c>
      <c r="AV48" s="162" t="str">
        <f>IF('Indicator Date'!AV48="","x",'Indicator Date'!AV48)</f>
        <v>x</v>
      </c>
      <c r="AW48" s="162">
        <f>IF('Indicator Date'!AW48="","x",'Indicator Date'!AW48)</f>
        <v>2015</v>
      </c>
      <c r="AX48" s="162">
        <f>IF('Indicator Date'!AX48="","x",'Indicator Date'!AX48)</f>
        <v>2016</v>
      </c>
      <c r="AY48" s="162">
        <f>IF('Indicator Date'!AY48="","x",'Indicator Date'!AY48)</f>
        <v>2014</v>
      </c>
      <c r="AZ48" s="162">
        <f>IF('Indicator Date'!AZ48="","x",'Indicator Date'!AZ48)</f>
        <v>2015</v>
      </c>
      <c r="BA48" s="162">
        <f>IF('Indicator Date'!BA48="","x",'Indicator Date'!BA48)</f>
        <v>2015</v>
      </c>
      <c r="BB48" s="162">
        <f>IF('Indicator Date'!BB48="","x",'Indicator Date'!BB48)</f>
        <v>2017</v>
      </c>
      <c r="BC48" s="162">
        <f>IF('Indicator Date'!BC48="","x",'Indicator Date'!BC48)</f>
        <v>2017</v>
      </c>
      <c r="BD48" s="162">
        <f>IF('Indicator Date'!BD48="","x",'Indicator Date'!BD48)</f>
        <v>2015</v>
      </c>
      <c r="BE48" s="162">
        <f>IF('Indicator Date'!BE48="","x",'Indicator Date'!BE48)</f>
        <v>2014</v>
      </c>
      <c r="BF48" s="108"/>
    </row>
    <row r="49" spans="1:58" x14ac:dyDescent="0.25">
      <c r="A49" s="133" t="s">
        <v>84</v>
      </c>
      <c r="B49" s="111" t="s">
        <v>83</v>
      </c>
      <c r="C49" s="162">
        <f>IF('Indicator Date'!C49="","x",'Indicator Date'!C49)</f>
        <v>2015</v>
      </c>
      <c r="D49" s="162">
        <f>IF('Indicator Date'!D49="","x",'Indicator Date'!D49)</f>
        <v>2015</v>
      </c>
      <c r="E49" s="162">
        <f>IF('Indicator Date'!E49="","x",'Indicator Date'!E49)</f>
        <v>2015</v>
      </c>
      <c r="F49" s="162">
        <f>IF('Indicator Date'!F49="","x",'Indicator Date'!F49)</f>
        <v>2015</v>
      </c>
      <c r="G49" s="162">
        <f>IF('Indicator Date'!G49="","x",'Indicator Date'!G49)</f>
        <v>2015</v>
      </c>
      <c r="H49" s="162">
        <f>IF('Indicator Date'!H49="","x",'Indicator Date'!H49)</f>
        <v>2015</v>
      </c>
      <c r="I49" s="162">
        <f>IF('Indicator Date'!I49="","x",'Indicator Date'!I49)</f>
        <v>2015</v>
      </c>
      <c r="J49" s="162">
        <f>IF('Indicator Date'!J49="","x",'Indicator Date'!J49)</f>
        <v>2016</v>
      </c>
      <c r="K49" s="162">
        <f>IF('Indicator Date'!K49="","x",'Indicator Date'!K49)</f>
        <v>2016</v>
      </c>
      <c r="L49" s="162">
        <f>IF('Indicator Date'!L49="","x",'Indicator Date'!L49)</f>
        <v>2016</v>
      </c>
      <c r="M49" s="162">
        <f>IF('Indicator Date'!M49="","x",'Indicator Date'!M49)</f>
        <v>2018</v>
      </c>
      <c r="N49" s="162">
        <f>IF('Indicator Date'!N49="","x",'Indicator Date'!N49)</f>
        <v>2018</v>
      </c>
      <c r="O49" s="162">
        <f>IF('Indicator Date'!O49="","x",'Indicator Date'!O49)</f>
        <v>2017</v>
      </c>
      <c r="P49" s="162">
        <f>IF('Indicator Date'!P49="","x",'Indicator Date'!P49)</f>
        <v>2017</v>
      </c>
      <c r="Q49" s="162">
        <f>IF('Indicator Date'!Q49="","x",'Indicator Date'!Q49)</f>
        <v>2015</v>
      </c>
      <c r="R49" s="162" t="str">
        <f>IF('Indicator Date'!R49="","x",LEFT(RIGHT('Indicator Date'!R49,6),4))</f>
        <v>x</v>
      </c>
      <c r="S49" s="162">
        <f>IF('Indicator Date'!S49="","x",'Indicator Date'!S49)</f>
        <v>2018</v>
      </c>
      <c r="T49" s="162">
        <f>IF('Indicator Date'!T49="","x",'Indicator Date'!T49)</f>
        <v>2015</v>
      </c>
      <c r="U49" s="162">
        <f>IF('Indicator Date'!U49="","x",'Indicator Date'!U49)</f>
        <v>2016</v>
      </c>
      <c r="V49" s="162" t="str">
        <f>IF('Indicator Date'!V49="","x",'Indicator Date'!V49)</f>
        <v>x</v>
      </c>
      <c r="W49" s="162">
        <f>IF('Indicator Date'!W49="","x",'Indicator Date'!W49)</f>
        <v>2016</v>
      </c>
      <c r="X49" s="162" t="str">
        <f>IF('Indicator Date'!X49="","x",'Indicator Date'!X49)</f>
        <v>x</v>
      </c>
      <c r="Y49" s="162">
        <f>IF('Indicator Date'!Y49="","x",'Indicator Date'!Y49)</f>
        <v>2010</v>
      </c>
      <c r="Z49" s="162">
        <f>IF('Indicator Date'!Z49="","x",'Indicator Date'!Z49)</f>
        <v>2016</v>
      </c>
      <c r="AA49" s="162">
        <f>IF('Indicator Date'!AA49="","x",'Indicator Date'!AA49)</f>
        <v>2016</v>
      </c>
      <c r="AB49" s="162">
        <f>IF('Indicator Date'!AB49="","x",'Indicator Date'!AB49)</f>
        <v>2014</v>
      </c>
      <c r="AC49" s="162">
        <f>IF('Indicator Date'!AC49="","x",'Indicator Date'!AC49)</f>
        <v>2015</v>
      </c>
      <c r="AD49" s="162">
        <f>IF('Indicator Date'!AD49="","x",'Indicator Date'!AD49)</f>
        <v>2015</v>
      </c>
      <c r="AE49" s="162" t="str">
        <f>IF('Indicator Date'!AE49="","x",'Indicator Date'!AE49)</f>
        <v>x</v>
      </c>
      <c r="AF49" s="162">
        <f>IF('Indicator Date'!AF49="","x",'Indicator Date'!AF49)</f>
        <v>2015</v>
      </c>
      <c r="AG49" s="162">
        <f>IF('Indicator Date'!AG49="","x",'Indicator Date'!AG49)</f>
        <v>2012</v>
      </c>
      <c r="AH49" s="162">
        <f>IF('Indicator Date'!AH49="","x",'Indicator Date'!AH49)</f>
        <v>2016</v>
      </c>
      <c r="AI49" s="162">
        <f>IF('Indicator Date'!AI49="","x",'Indicator Date'!AI49)</f>
        <v>2017</v>
      </c>
      <c r="AJ49" s="162">
        <f>IF('Indicator Date'!AJ49="","x",'Indicator Date'!AJ49)</f>
        <v>2018</v>
      </c>
      <c r="AK49" s="162" t="str">
        <f>IF('Indicator Date'!AK49="","x",YEAR('Indicator Date'!AK49))</f>
        <v>x</v>
      </c>
      <c r="AL49" s="162">
        <f>IF('Indicator Date'!AL49="","x",YEAR('Indicator Date'!AL49))</f>
        <v>2017</v>
      </c>
      <c r="AM49" s="162">
        <f>IF('Indicator Date'!AM49="","x",'Indicator Date'!AM49)</f>
        <v>2017</v>
      </c>
      <c r="AN49" s="162">
        <f>IF('Indicator Date'!AN49="","x",'Indicator Date'!AN49)</f>
        <v>2014</v>
      </c>
      <c r="AO49" s="162">
        <f>IF('Indicator Date'!AO49="","x",'Indicator Date'!AO49)</f>
        <v>2014</v>
      </c>
      <c r="AP49" s="162">
        <f>IF('Indicator Date'!AP49="","x",'Indicator Date'!AP49)</f>
        <v>2014</v>
      </c>
      <c r="AQ49" s="162">
        <f>IF('Indicator Date'!AQ49="","x",'Indicator Date'!AQ49)</f>
        <v>2014</v>
      </c>
      <c r="AR49" s="162">
        <f>IF('Indicator Date'!AR49="","x",'Indicator Date'!AR49)</f>
        <v>2015</v>
      </c>
      <c r="AS49" s="162">
        <f>IF('Indicator Date'!AS49="","x",'Indicator Date'!AS49)</f>
        <v>2016</v>
      </c>
      <c r="AT49" s="162">
        <f>IF('Indicator Date'!AT49="","x",'Indicator Date'!AT49)</f>
        <v>2017</v>
      </c>
      <c r="AU49" s="162">
        <f>IF('Indicator Date'!AU49="","x",'Indicator Date'!AU49)</f>
        <v>2016</v>
      </c>
      <c r="AV49" s="162" t="str">
        <f>IF('Indicator Date'!AV49="","x",'Indicator Date'!AV49)</f>
        <v>x</v>
      </c>
      <c r="AW49" s="162">
        <f>IF('Indicator Date'!AW49="","x",'Indicator Date'!AW49)</f>
        <v>2015</v>
      </c>
      <c r="AX49" s="162">
        <f>IF('Indicator Date'!AX49="","x",'Indicator Date'!AX49)</f>
        <v>2016</v>
      </c>
      <c r="AY49" s="162">
        <f>IF('Indicator Date'!AY49="","x",'Indicator Date'!AY49)</f>
        <v>2014</v>
      </c>
      <c r="AZ49" s="162">
        <f>IF('Indicator Date'!AZ49="","x",'Indicator Date'!AZ49)</f>
        <v>2015</v>
      </c>
      <c r="BA49" s="162">
        <f>IF('Indicator Date'!BA49="","x",'Indicator Date'!BA49)</f>
        <v>2015</v>
      </c>
      <c r="BB49" s="162">
        <f>IF('Indicator Date'!BB49="","x",'Indicator Date'!BB49)</f>
        <v>2017</v>
      </c>
      <c r="BC49" s="162">
        <f>IF('Indicator Date'!BC49="","x",'Indicator Date'!BC49)</f>
        <v>2017</v>
      </c>
      <c r="BD49" s="162">
        <f>IF('Indicator Date'!BD49="","x",'Indicator Date'!BD49)</f>
        <v>2015</v>
      </c>
      <c r="BE49" s="162">
        <f>IF('Indicator Date'!BE49="","x",'Indicator Date'!BE49)</f>
        <v>2014</v>
      </c>
      <c r="BF49" s="108"/>
    </row>
    <row r="50" spans="1:58" x14ac:dyDescent="0.25">
      <c r="A50" s="133" t="s">
        <v>86</v>
      </c>
      <c r="B50" s="111" t="s">
        <v>85</v>
      </c>
      <c r="C50" s="162">
        <f>IF('Indicator Date'!C50="","x",'Indicator Date'!C50)</f>
        <v>2015</v>
      </c>
      <c r="D50" s="162">
        <f>IF('Indicator Date'!D50="","x",'Indicator Date'!D50)</f>
        <v>2015</v>
      </c>
      <c r="E50" s="162">
        <f>IF('Indicator Date'!E50="","x",'Indicator Date'!E50)</f>
        <v>2015</v>
      </c>
      <c r="F50" s="162">
        <f>IF('Indicator Date'!F50="","x",'Indicator Date'!F50)</f>
        <v>2015</v>
      </c>
      <c r="G50" s="162">
        <f>IF('Indicator Date'!G50="","x",'Indicator Date'!G50)</f>
        <v>2015</v>
      </c>
      <c r="H50" s="162">
        <f>IF('Indicator Date'!H50="","x",'Indicator Date'!H50)</f>
        <v>2015</v>
      </c>
      <c r="I50" s="162">
        <f>IF('Indicator Date'!I50="","x",'Indicator Date'!I50)</f>
        <v>2015</v>
      </c>
      <c r="J50" s="162">
        <f>IF('Indicator Date'!J50="","x",'Indicator Date'!J50)</f>
        <v>2016</v>
      </c>
      <c r="K50" s="162">
        <f>IF('Indicator Date'!K50="","x",'Indicator Date'!K50)</f>
        <v>2016</v>
      </c>
      <c r="L50" s="162">
        <f>IF('Indicator Date'!L50="","x",'Indicator Date'!L50)</f>
        <v>2016</v>
      </c>
      <c r="M50" s="162">
        <f>IF('Indicator Date'!M50="","x",'Indicator Date'!M50)</f>
        <v>2018</v>
      </c>
      <c r="N50" s="162">
        <f>IF('Indicator Date'!N50="","x",'Indicator Date'!N50)</f>
        <v>2018</v>
      </c>
      <c r="O50" s="162">
        <f>IF('Indicator Date'!O50="","x",'Indicator Date'!O50)</f>
        <v>2017</v>
      </c>
      <c r="P50" s="162">
        <f>IF('Indicator Date'!P50="","x",'Indicator Date'!P50)</f>
        <v>2017</v>
      </c>
      <c r="Q50" s="162">
        <f>IF('Indicator Date'!Q50="","x",'Indicator Date'!Q50)</f>
        <v>2015</v>
      </c>
      <c r="R50" s="162" t="str">
        <f>IF('Indicator Date'!R50="","x",LEFT(RIGHT('Indicator Date'!R50,6),4))</f>
        <v>2006</v>
      </c>
      <c r="S50" s="162">
        <f>IF('Indicator Date'!S50="","x",'Indicator Date'!S50)</f>
        <v>2018</v>
      </c>
      <c r="T50" s="162">
        <f>IF('Indicator Date'!T50="","x",'Indicator Date'!T50)</f>
        <v>2015</v>
      </c>
      <c r="U50" s="162">
        <f>IF('Indicator Date'!U50="","x",'Indicator Date'!U50)</f>
        <v>2016</v>
      </c>
      <c r="V50" s="162" t="str">
        <f>IF('Indicator Date'!V50="","x",'Indicator Date'!V50)</f>
        <v>x</v>
      </c>
      <c r="W50" s="162">
        <f>IF('Indicator Date'!W50="","x",'Indicator Date'!W50)</f>
        <v>2016</v>
      </c>
      <c r="X50" s="162">
        <f>IF('Indicator Date'!X50="","x",'Indicator Date'!X50)</f>
        <v>2012</v>
      </c>
      <c r="Y50" s="162">
        <f>IF('Indicator Date'!Y50="","x",'Indicator Date'!Y50)</f>
        <v>2010</v>
      </c>
      <c r="Z50" s="162">
        <f>IF('Indicator Date'!Z50="","x",'Indicator Date'!Z50)</f>
        <v>2016</v>
      </c>
      <c r="AA50" s="162">
        <f>IF('Indicator Date'!AA50="","x",'Indicator Date'!AA50)</f>
        <v>2016</v>
      </c>
      <c r="AB50" s="162">
        <f>IF('Indicator Date'!AB50="","x",'Indicator Date'!AB50)</f>
        <v>2016</v>
      </c>
      <c r="AC50" s="162">
        <f>IF('Indicator Date'!AC50="","x",'Indicator Date'!AC50)</f>
        <v>2015</v>
      </c>
      <c r="AD50" s="162">
        <f>IF('Indicator Date'!AD50="","x",'Indicator Date'!AD50)</f>
        <v>2015</v>
      </c>
      <c r="AE50" s="162">
        <f>IF('Indicator Date'!AE50="","x",'Indicator Date'!AE50)</f>
        <v>2012</v>
      </c>
      <c r="AF50" s="162" t="str">
        <f>IF('Indicator Date'!AF50="","x",'Indicator Date'!AF50)</f>
        <v>x</v>
      </c>
      <c r="AG50" s="162">
        <f>IF('Indicator Date'!AG50="","x",'Indicator Date'!AG50)</f>
        <v>2013</v>
      </c>
      <c r="AH50" s="162">
        <f>IF('Indicator Date'!AH50="","x",'Indicator Date'!AH50)</f>
        <v>2016</v>
      </c>
      <c r="AI50" s="162">
        <f>IF('Indicator Date'!AI50="","x",'Indicator Date'!AI50)</f>
        <v>2017</v>
      </c>
      <c r="AJ50" s="162">
        <f>IF('Indicator Date'!AJ50="","x",'Indicator Date'!AJ50)</f>
        <v>2018</v>
      </c>
      <c r="AK50" s="162" t="str">
        <f>IF('Indicator Date'!AK50="","x",YEAR('Indicator Date'!AK50))</f>
        <v>x</v>
      </c>
      <c r="AL50" s="162">
        <f>IF('Indicator Date'!AL50="","x",YEAR('Indicator Date'!AL50))</f>
        <v>2018</v>
      </c>
      <c r="AM50" s="162">
        <f>IF('Indicator Date'!AM50="","x",'Indicator Date'!AM50)</f>
        <v>2017</v>
      </c>
      <c r="AN50" s="162">
        <f>IF('Indicator Date'!AN50="","x",'Indicator Date'!AN50)</f>
        <v>2014</v>
      </c>
      <c r="AO50" s="162">
        <f>IF('Indicator Date'!AO50="","x",'Indicator Date'!AO50)</f>
        <v>2014</v>
      </c>
      <c r="AP50" s="162" t="str">
        <f>IF('Indicator Date'!AP50="","x",'Indicator Date'!AP50)</f>
        <v>x</v>
      </c>
      <c r="AQ50" s="162" t="str">
        <f>IF('Indicator Date'!AQ50="","x",'Indicator Date'!AQ50)</f>
        <v>x</v>
      </c>
      <c r="AR50" s="162">
        <f>IF('Indicator Date'!AR50="","x",'Indicator Date'!AR50)</f>
        <v>2011</v>
      </c>
      <c r="AS50" s="162">
        <f>IF('Indicator Date'!AS50="","x",'Indicator Date'!AS50)</f>
        <v>2016</v>
      </c>
      <c r="AT50" s="162">
        <f>IF('Indicator Date'!AT50="","x",'Indicator Date'!AT50)</f>
        <v>2017</v>
      </c>
      <c r="AU50" s="162">
        <f>IF('Indicator Date'!AU50="","x",'Indicator Date'!AU50)</f>
        <v>2016</v>
      </c>
      <c r="AV50" s="162" t="str">
        <f>IF('Indicator Date'!AV50="","x",'Indicator Date'!AV50)</f>
        <v>x</v>
      </c>
      <c r="AW50" s="162">
        <f>IF('Indicator Date'!AW50="","x",'Indicator Date'!AW50)</f>
        <v>2015</v>
      </c>
      <c r="AX50" s="162">
        <f>IF('Indicator Date'!AX50="","x",'Indicator Date'!AX50)</f>
        <v>2016</v>
      </c>
      <c r="AY50" s="162">
        <f>IF('Indicator Date'!AY50="","x",'Indicator Date'!AY50)</f>
        <v>2014</v>
      </c>
      <c r="AZ50" s="162">
        <f>IF('Indicator Date'!AZ50="","x",'Indicator Date'!AZ50)</f>
        <v>2015</v>
      </c>
      <c r="BA50" s="162">
        <f>IF('Indicator Date'!BA50="","x",'Indicator Date'!BA50)</f>
        <v>2015</v>
      </c>
      <c r="BB50" s="162">
        <f>IF('Indicator Date'!BB50="","x",'Indicator Date'!BB50)</f>
        <v>2015</v>
      </c>
      <c r="BC50" s="162">
        <f>IF('Indicator Date'!BC50="","x",'Indicator Date'!BC50)</f>
        <v>2017</v>
      </c>
      <c r="BD50" s="162">
        <f>IF('Indicator Date'!BD50="","x",'Indicator Date'!BD50)</f>
        <v>2015</v>
      </c>
      <c r="BE50" s="162">
        <f>IF('Indicator Date'!BE50="","x",'Indicator Date'!BE50)</f>
        <v>2014</v>
      </c>
      <c r="BF50" s="108"/>
    </row>
    <row r="51" spans="1:58" x14ac:dyDescent="0.25">
      <c r="A51" s="133" t="s">
        <v>88</v>
      </c>
      <c r="B51" s="111" t="s">
        <v>87</v>
      </c>
      <c r="C51" s="162">
        <f>IF('Indicator Date'!C51="","x",'Indicator Date'!C51)</f>
        <v>2015</v>
      </c>
      <c r="D51" s="162">
        <f>IF('Indicator Date'!D51="","x",'Indicator Date'!D51)</f>
        <v>2015</v>
      </c>
      <c r="E51" s="162">
        <f>IF('Indicator Date'!E51="","x",'Indicator Date'!E51)</f>
        <v>2015</v>
      </c>
      <c r="F51" s="162">
        <f>IF('Indicator Date'!F51="","x",'Indicator Date'!F51)</f>
        <v>2015</v>
      </c>
      <c r="G51" s="162">
        <f>IF('Indicator Date'!G51="","x",'Indicator Date'!G51)</f>
        <v>2015</v>
      </c>
      <c r="H51" s="162">
        <f>IF('Indicator Date'!H51="","x",'Indicator Date'!H51)</f>
        <v>2015</v>
      </c>
      <c r="I51" s="162">
        <f>IF('Indicator Date'!I51="","x",'Indicator Date'!I51)</f>
        <v>2015</v>
      </c>
      <c r="J51" s="162">
        <f>IF('Indicator Date'!J51="","x",'Indicator Date'!J51)</f>
        <v>2016</v>
      </c>
      <c r="K51" s="162">
        <f>IF('Indicator Date'!K51="","x",'Indicator Date'!K51)</f>
        <v>2016</v>
      </c>
      <c r="L51" s="162">
        <f>IF('Indicator Date'!L51="","x",'Indicator Date'!L51)</f>
        <v>2016</v>
      </c>
      <c r="M51" s="162">
        <f>IF('Indicator Date'!M51="","x",'Indicator Date'!M51)</f>
        <v>2018</v>
      </c>
      <c r="N51" s="162">
        <f>IF('Indicator Date'!N51="","x",'Indicator Date'!N51)</f>
        <v>2018</v>
      </c>
      <c r="O51" s="162">
        <f>IF('Indicator Date'!O51="","x",'Indicator Date'!O51)</f>
        <v>2017</v>
      </c>
      <c r="P51" s="162">
        <f>IF('Indicator Date'!P51="","x",'Indicator Date'!P51)</f>
        <v>2017</v>
      </c>
      <c r="Q51" s="162">
        <f>IF('Indicator Date'!Q51="","x",'Indicator Date'!Q51)</f>
        <v>2015</v>
      </c>
      <c r="R51" s="162" t="str">
        <f>IF('Indicator Date'!R51="","x",LEFT(RIGHT('Indicator Date'!R51,6),4))</f>
        <v>x</v>
      </c>
      <c r="S51" s="162">
        <f>IF('Indicator Date'!S51="","x",'Indicator Date'!S51)</f>
        <v>2018</v>
      </c>
      <c r="T51" s="162">
        <f>IF('Indicator Date'!T51="","x",'Indicator Date'!T51)</f>
        <v>2015</v>
      </c>
      <c r="U51" s="162">
        <f>IF('Indicator Date'!U51="","x",'Indicator Date'!U51)</f>
        <v>2016</v>
      </c>
      <c r="V51" s="162">
        <f>IF('Indicator Date'!V51="","x",'Indicator Date'!V51)</f>
        <v>2016</v>
      </c>
      <c r="W51" s="162">
        <f>IF('Indicator Date'!W51="","x",'Indicator Date'!W51)</f>
        <v>2016</v>
      </c>
      <c r="X51" s="162" t="str">
        <f>IF('Indicator Date'!X51="","x",'Indicator Date'!X51)</f>
        <v>x</v>
      </c>
      <c r="Y51" s="162">
        <f>IF('Indicator Date'!Y51="","x",'Indicator Date'!Y51)</f>
        <v>2011</v>
      </c>
      <c r="Z51" s="162">
        <f>IF('Indicator Date'!Z51="","x",'Indicator Date'!Z51)</f>
        <v>2016</v>
      </c>
      <c r="AA51" s="162">
        <f>IF('Indicator Date'!AA51="","x",'Indicator Date'!AA51)</f>
        <v>2016</v>
      </c>
      <c r="AB51" s="162" t="str">
        <f>IF('Indicator Date'!AB51="","x",'Indicator Date'!AB51)</f>
        <v>x</v>
      </c>
      <c r="AC51" s="162">
        <f>IF('Indicator Date'!AC51="","x",'Indicator Date'!AC51)</f>
        <v>2015</v>
      </c>
      <c r="AD51" s="162">
        <f>IF('Indicator Date'!AD51="","x",'Indicator Date'!AD51)</f>
        <v>2015</v>
      </c>
      <c r="AE51" s="162" t="str">
        <f>IF('Indicator Date'!AE51="","x",'Indicator Date'!AE51)</f>
        <v>x</v>
      </c>
      <c r="AF51" s="162" t="str">
        <f>IF('Indicator Date'!AF51="","x",'Indicator Date'!AF51)</f>
        <v>x</v>
      </c>
      <c r="AG51" s="162">
        <f>IF('Indicator Date'!AG51="","x",'Indicator Date'!AG51)</f>
        <v>2009</v>
      </c>
      <c r="AH51" s="162">
        <f>IF('Indicator Date'!AH51="","x",'Indicator Date'!AH51)</f>
        <v>2016</v>
      </c>
      <c r="AI51" s="162">
        <f>IF('Indicator Date'!AI51="","x",'Indicator Date'!AI51)</f>
        <v>2017</v>
      </c>
      <c r="AJ51" s="162">
        <f>IF('Indicator Date'!AJ51="","x",'Indicator Date'!AJ51)</f>
        <v>2018</v>
      </c>
      <c r="AK51" s="162" t="str">
        <f>IF('Indicator Date'!AK51="","x",YEAR('Indicator Date'!AK51))</f>
        <v>x</v>
      </c>
      <c r="AL51" s="162">
        <f>IF('Indicator Date'!AL51="","x",YEAR('Indicator Date'!AL51))</f>
        <v>2017</v>
      </c>
      <c r="AM51" s="162">
        <f>IF('Indicator Date'!AM51="","x",'Indicator Date'!AM51)</f>
        <v>2017</v>
      </c>
      <c r="AN51" s="162">
        <f>IF('Indicator Date'!AN51="","x",'Indicator Date'!AN51)</f>
        <v>2014</v>
      </c>
      <c r="AO51" s="162">
        <f>IF('Indicator Date'!AO51="","x",'Indicator Date'!AO51)</f>
        <v>2014</v>
      </c>
      <c r="AP51" s="162" t="str">
        <f>IF('Indicator Date'!AP51="","x",'Indicator Date'!AP51)</f>
        <v>x</v>
      </c>
      <c r="AQ51" s="162" t="str">
        <f>IF('Indicator Date'!AQ51="","x",'Indicator Date'!AQ51)</f>
        <v>x</v>
      </c>
      <c r="AR51" s="162" t="str">
        <f>IF('Indicator Date'!AR51="","x",'Indicator Date'!AR51)</f>
        <v>x</v>
      </c>
      <c r="AS51" s="162">
        <f>IF('Indicator Date'!AS51="","x",'Indicator Date'!AS51)</f>
        <v>2016</v>
      </c>
      <c r="AT51" s="162">
        <f>IF('Indicator Date'!AT51="","x",'Indicator Date'!AT51)</f>
        <v>2017</v>
      </c>
      <c r="AU51" s="162">
        <f>IF('Indicator Date'!AU51="","x",'Indicator Date'!AU51)</f>
        <v>2016</v>
      </c>
      <c r="AV51" s="162" t="str">
        <f>IF('Indicator Date'!AV51="","x",'Indicator Date'!AV51)</f>
        <v>x</v>
      </c>
      <c r="AW51" s="162">
        <f>IF('Indicator Date'!AW51="","x",'Indicator Date'!AW51)</f>
        <v>2015</v>
      </c>
      <c r="AX51" s="162">
        <f>IF('Indicator Date'!AX51="","x",'Indicator Date'!AX51)</f>
        <v>2016</v>
      </c>
      <c r="AY51" s="162">
        <f>IF('Indicator Date'!AY51="","x",'Indicator Date'!AY51)</f>
        <v>2014</v>
      </c>
      <c r="AZ51" s="162">
        <f>IF('Indicator Date'!AZ51="","x",'Indicator Date'!AZ51)</f>
        <v>2007</v>
      </c>
      <c r="BA51" s="162">
        <f>IF('Indicator Date'!BA51="","x",'Indicator Date'!BA51)</f>
        <v>2007</v>
      </c>
      <c r="BB51" s="162">
        <f>IF('Indicator Date'!BB51="","x",'Indicator Date'!BB51)</f>
        <v>2017</v>
      </c>
      <c r="BC51" s="162">
        <f>IF('Indicator Date'!BC51="","x",'Indicator Date'!BC51)</f>
        <v>2017</v>
      </c>
      <c r="BD51" s="162">
        <f>IF('Indicator Date'!BD51="","x",'Indicator Date'!BD51)</f>
        <v>2015</v>
      </c>
      <c r="BE51" s="162">
        <f>IF('Indicator Date'!BE51="","x",'Indicator Date'!BE51)</f>
        <v>2014</v>
      </c>
      <c r="BF51" s="108"/>
    </row>
    <row r="52" spans="1:58" x14ac:dyDescent="0.25">
      <c r="A52" s="133" t="s">
        <v>90</v>
      </c>
      <c r="B52" s="111" t="s">
        <v>89</v>
      </c>
      <c r="C52" s="162">
        <f>IF('Indicator Date'!C52="","x",'Indicator Date'!C52)</f>
        <v>2015</v>
      </c>
      <c r="D52" s="162">
        <f>IF('Indicator Date'!D52="","x",'Indicator Date'!D52)</f>
        <v>2015</v>
      </c>
      <c r="E52" s="162">
        <f>IF('Indicator Date'!E52="","x",'Indicator Date'!E52)</f>
        <v>2015</v>
      </c>
      <c r="F52" s="162">
        <f>IF('Indicator Date'!F52="","x",'Indicator Date'!F52)</f>
        <v>2015</v>
      </c>
      <c r="G52" s="162">
        <f>IF('Indicator Date'!G52="","x",'Indicator Date'!G52)</f>
        <v>2015</v>
      </c>
      <c r="H52" s="162">
        <f>IF('Indicator Date'!H52="","x",'Indicator Date'!H52)</f>
        <v>2015</v>
      </c>
      <c r="I52" s="162">
        <f>IF('Indicator Date'!I52="","x",'Indicator Date'!I52)</f>
        <v>2015</v>
      </c>
      <c r="J52" s="162">
        <f>IF('Indicator Date'!J52="","x",'Indicator Date'!J52)</f>
        <v>2016</v>
      </c>
      <c r="K52" s="162">
        <f>IF('Indicator Date'!K52="","x",'Indicator Date'!K52)</f>
        <v>2016</v>
      </c>
      <c r="L52" s="162">
        <f>IF('Indicator Date'!L52="","x",'Indicator Date'!L52)</f>
        <v>2016</v>
      </c>
      <c r="M52" s="162">
        <f>IF('Indicator Date'!M52="","x",'Indicator Date'!M52)</f>
        <v>2018</v>
      </c>
      <c r="N52" s="162">
        <f>IF('Indicator Date'!N52="","x",'Indicator Date'!N52)</f>
        <v>2018</v>
      </c>
      <c r="O52" s="162">
        <f>IF('Indicator Date'!O52="","x",'Indicator Date'!O52)</f>
        <v>2017</v>
      </c>
      <c r="P52" s="162">
        <f>IF('Indicator Date'!P52="","x",'Indicator Date'!P52)</f>
        <v>2017</v>
      </c>
      <c r="Q52" s="162">
        <f>IF('Indicator Date'!Q52="","x",'Indicator Date'!Q52)</f>
        <v>2015</v>
      </c>
      <c r="R52" s="162" t="str">
        <f>IF('Indicator Date'!R52="","x",LEFT(RIGHT('Indicator Date'!R52,6),4))</f>
        <v>2013</v>
      </c>
      <c r="S52" s="162">
        <f>IF('Indicator Date'!S52="","x",'Indicator Date'!S52)</f>
        <v>2018</v>
      </c>
      <c r="T52" s="162">
        <f>IF('Indicator Date'!T52="","x",'Indicator Date'!T52)</f>
        <v>2015</v>
      </c>
      <c r="U52" s="162">
        <f>IF('Indicator Date'!U52="","x",'Indicator Date'!U52)</f>
        <v>2016</v>
      </c>
      <c r="V52" s="162">
        <f>IF('Indicator Date'!V52="","x",'Indicator Date'!V52)</f>
        <v>2016</v>
      </c>
      <c r="W52" s="162">
        <f>IF('Indicator Date'!W52="","x",'Indicator Date'!W52)</f>
        <v>2016</v>
      </c>
      <c r="X52" s="162">
        <f>IF('Indicator Date'!X52="","x",'Indicator Date'!X52)</f>
        <v>2013</v>
      </c>
      <c r="Y52" s="162">
        <f>IF('Indicator Date'!Y52="","x",'Indicator Date'!Y52)</f>
        <v>2012</v>
      </c>
      <c r="Z52" s="162">
        <f>IF('Indicator Date'!Z52="","x",'Indicator Date'!Z52)</f>
        <v>2016</v>
      </c>
      <c r="AA52" s="162">
        <f>IF('Indicator Date'!AA52="","x",'Indicator Date'!AA52)</f>
        <v>2016</v>
      </c>
      <c r="AB52" s="162">
        <f>IF('Indicator Date'!AB52="","x",'Indicator Date'!AB52)</f>
        <v>2016</v>
      </c>
      <c r="AC52" s="162">
        <f>IF('Indicator Date'!AC52="","x",'Indicator Date'!AC52)</f>
        <v>2015</v>
      </c>
      <c r="AD52" s="162">
        <f>IF('Indicator Date'!AD52="","x",'Indicator Date'!AD52)</f>
        <v>2015</v>
      </c>
      <c r="AE52" s="162">
        <f>IF('Indicator Date'!AE52="","x",'Indicator Date'!AE52)</f>
        <v>2012</v>
      </c>
      <c r="AF52" s="162">
        <f>IF('Indicator Date'!AF52="","x",'Indicator Date'!AF52)</f>
        <v>2015</v>
      </c>
      <c r="AG52" s="162">
        <f>IF('Indicator Date'!AG52="","x",'Indicator Date'!AG52)</f>
        <v>2016</v>
      </c>
      <c r="AH52" s="162">
        <f>IF('Indicator Date'!AH52="","x",'Indicator Date'!AH52)</f>
        <v>2016</v>
      </c>
      <c r="AI52" s="162">
        <f>IF('Indicator Date'!AI52="","x",'Indicator Date'!AI52)</f>
        <v>2017</v>
      </c>
      <c r="AJ52" s="162">
        <f>IF('Indicator Date'!AJ52="","x",'Indicator Date'!AJ52)</f>
        <v>2018</v>
      </c>
      <c r="AK52" s="162" t="str">
        <f>IF('Indicator Date'!AK52="","x",YEAR('Indicator Date'!AK52))</f>
        <v>x</v>
      </c>
      <c r="AL52" s="162">
        <f>IF('Indicator Date'!AL52="","x",YEAR('Indicator Date'!AL52))</f>
        <v>2017</v>
      </c>
      <c r="AM52" s="162">
        <f>IF('Indicator Date'!AM52="","x",'Indicator Date'!AM52)</f>
        <v>2017</v>
      </c>
      <c r="AN52" s="162">
        <f>IF('Indicator Date'!AN52="","x",'Indicator Date'!AN52)</f>
        <v>2014</v>
      </c>
      <c r="AO52" s="162">
        <f>IF('Indicator Date'!AO52="","x",'Indicator Date'!AO52)</f>
        <v>2014</v>
      </c>
      <c r="AP52" s="162">
        <f>IF('Indicator Date'!AP52="","x",'Indicator Date'!AP52)</f>
        <v>2014</v>
      </c>
      <c r="AQ52" s="162">
        <f>IF('Indicator Date'!AQ52="","x",'Indicator Date'!AQ52)</f>
        <v>2014</v>
      </c>
      <c r="AR52" s="162">
        <f>IF('Indicator Date'!AR52="","x",'Indicator Date'!AR52)</f>
        <v>2015</v>
      </c>
      <c r="AS52" s="162">
        <f>IF('Indicator Date'!AS52="","x",'Indicator Date'!AS52)</f>
        <v>2016</v>
      </c>
      <c r="AT52" s="162">
        <f>IF('Indicator Date'!AT52="","x",'Indicator Date'!AT52)</f>
        <v>2017</v>
      </c>
      <c r="AU52" s="162">
        <f>IF('Indicator Date'!AU52="","x",'Indicator Date'!AU52)</f>
        <v>2016</v>
      </c>
      <c r="AV52" s="162">
        <f>IF('Indicator Date'!AV52="","x",'Indicator Date'!AV52)</f>
        <v>2015</v>
      </c>
      <c r="AW52" s="162">
        <f>IF('Indicator Date'!AW52="","x",'Indicator Date'!AW52)</f>
        <v>2015</v>
      </c>
      <c r="AX52" s="162">
        <f>IF('Indicator Date'!AX52="","x",'Indicator Date'!AX52)</f>
        <v>2016</v>
      </c>
      <c r="AY52" s="162">
        <f>IF('Indicator Date'!AY52="","x",'Indicator Date'!AY52)</f>
        <v>2014</v>
      </c>
      <c r="AZ52" s="162">
        <f>IF('Indicator Date'!AZ52="","x",'Indicator Date'!AZ52)</f>
        <v>2015</v>
      </c>
      <c r="BA52" s="162">
        <f>IF('Indicator Date'!BA52="","x",'Indicator Date'!BA52)</f>
        <v>2015</v>
      </c>
      <c r="BB52" s="162">
        <f>IF('Indicator Date'!BB52="","x",'Indicator Date'!BB52)</f>
        <v>2017</v>
      </c>
      <c r="BC52" s="162">
        <f>IF('Indicator Date'!BC52="","x",'Indicator Date'!BC52)</f>
        <v>2017</v>
      </c>
      <c r="BD52" s="162">
        <f>IF('Indicator Date'!BD52="","x",'Indicator Date'!BD52)</f>
        <v>2015</v>
      </c>
      <c r="BE52" s="162">
        <f>IF('Indicator Date'!BE52="","x",'Indicator Date'!BE52)</f>
        <v>2014</v>
      </c>
      <c r="BF52" s="108"/>
    </row>
    <row r="53" spans="1:58" x14ac:dyDescent="0.25">
      <c r="A53" s="133" t="s">
        <v>93</v>
      </c>
      <c r="B53" s="111" t="s">
        <v>92</v>
      </c>
      <c r="C53" s="162">
        <f>IF('Indicator Date'!C53="","x",'Indicator Date'!C53)</f>
        <v>2015</v>
      </c>
      <c r="D53" s="162">
        <f>IF('Indicator Date'!D53="","x",'Indicator Date'!D53)</f>
        <v>2015</v>
      </c>
      <c r="E53" s="162">
        <f>IF('Indicator Date'!E53="","x",'Indicator Date'!E53)</f>
        <v>2015</v>
      </c>
      <c r="F53" s="162">
        <f>IF('Indicator Date'!F53="","x",'Indicator Date'!F53)</f>
        <v>2015</v>
      </c>
      <c r="G53" s="162">
        <f>IF('Indicator Date'!G53="","x",'Indicator Date'!G53)</f>
        <v>2015</v>
      </c>
      <c r="H53" s="162">
        <f>IF('Indicator Date'!H53="","x",'Indicator Date'!H53)</f>
        <v>2015</v>
      </c>
      <c r="I53" s="162">
        <f>IF('Indicator Date'!I53="","x",'Indicator Date'!I53)</f>
        <v>2015</v>
      </c>
      <c r="J53" s="162">
        <f>IF('Indicator Date'!J53="","x",'Indicator Date'!J53)</f>
        <v>2016</v>
      </c>
      <c r="K53" s="162">
        <f>IF('Indicator Date'!K53="","x",'Indicator Date'!K53)</f>
        <v>2016</v>
      </c>
      <c r="L53" s="162">
        <f>IF('Indicator Date'!L53="","x",'Indicator Date'!L53)</f>
        <v>2016</v>
      </c>
      <c r="M53" s="162">
        <f>IF('Indicator Date'!M53="","x",'Indicator Date'!M53)</f>
        <v>2018</v>
      </c>
      <c r="N53" s="162">
        <f>IF('Indicator Date'!N53="","x",'Indicator Date'!N53)</f>
        <v>2018</v>
      </c>
      <c r="O53" s="162">
        <f>IF('Indicator Date'!O53="","x",'Indicator Date'!O53)</f>
        <v>2017</v>
      </c>
      <c r="P53" s="162">
        <f>IF('Indicator Date'!P53="","x",'Indicator Date'!P53)</f>
        <v>2017</v>
      </c>
      <c r="Q53" s="162">
        <f>IF('Indicator Date'!Q53="","x",'Indicator Date'!Q53)</f>
        <v>2015</v>
      </c>
      <c r="R53" s="162" t="str">
        <f>IF('Indicator Date'!R53="","x",LEFT(RIGHT('Indicator Date'!R53,6),4))</f>
        <v>2014</v>
      </c>
      <c r="S53" s="162">
        <f>IF('Indicator Date'!S53="","x",'Indicator Date'!S53)</f>
        <v>2018</v>
      </c>
      <c r="T53" s="162">
        <f>IF('Indicator Date'!T53="","x",'Indicator Date'!T53)</f>
        <v>2015</v>
      </c>
      <c r="U53" s="162">
        <f>IF('Indicator Date'!U53="","x",'Indicator Date'!U53)</f>
        <v>2016</v>
      </c>
      <c r="V53" s="162">
        <f>IF('Indicator Date'!V53="","x",'Indicator Date'!V53)</f>
        <v>2016</v>
      </c>
      <c r="W53" s="162">
        <f>IF('Indicator Date'!W53="","x",'Indicator Date'!W53)</f>
        <v>2016</v>
      </c>
      <c r="X53" s="162">
        <f>IF('Indicator Date'!X53="","x",'Indicator Date'!X53)</f>
        <v>2012</v>
      </c>
      <c r="Y53" s="162">
        <f>IF('Indicator Date'!Y53="","x",'Indicator Date'!Y53)</f>
        <v>2011</v>
      </c>
      <c r="Z53" s="162">
        <f>IF('Indicator Date'!Z53="","x",'Indicator Date'!Z53)</f>
        <v>2016</v>
      </c>
      <c r="AA53" s="162">
        <f>IF('Indicator Date'!AA53="","x",'Indicator Date'!AA53)</f>
        <v>2016</v>
      </c>
      <c r="AB53" s="162">
        <f>IF('Indicator Date'!AB53="","x",'Indicator Date'!AB53)</f>
        <v>2016</v>
      </c>
      <c r="AC53" s="162">
        <f>IF('Indicator Date'!AC53="","x",'Indicator Date'!AC53)</f>
        <v>2015</v>
      </c>
      <c r="AD53" s="162">
        <f>IF('Indicator Date'!AD53="","x",'Indicator Date'!AD53)</f>
        <v>2015</v>
      </c>
      <c r="AE53" s="162">
        <f>IF('Indicator Date'!AE53="","x",'Indicator Date'!AE53)</f>
        <v>2012</v>
      </c>
      <c r="AF53" s="162">
        <f>IF('Indicator Date'!AF53="","x",'Indicator Date'!AF53)</f>
        <v>2015</v>
      </c>
      <c r="AG53" s="162">
        <f>IF('Indicator Date'!AG53="","x",'Indicator Date'!AG53)</f>
        <v>2016</v>
      </c>
      <c r="AH53" s="162">
        <f>IF('Indicator Date'!AH53="","x",'Indicator Date'!AH53)</f>
        <v>2016</v>
      </c>
      <c r="AI53" s="162">
        <f>IF('Indicator Date'!AI53="","x",'Indicator Date'!AI53)</f>
        <v>2017</v>
      </c>
      <c r="AJ53" s="162">
        <f>IF('Indicator Date'!AJ53="","x",'Indicator Date'!AJ53)</f>
        <v>2018</v>
      </c>
      <c r="AK53" s="162" t="str">
        <f>IF('Indicator Date'!AK53="","x",YEAR('Indicator Date'!AK53))</f>
        <v>x</v>
      </c>
      <c r="AL53" s="162">
        <f>IF('Indicator Date'!AL53="","x",YEAR('Indicator Date'!AL53))</f>
        <v>2017</v>
      </c>
      <c r="AM53" s="162">
        <f>IF('Indicator Date'!AM53="","x",'Indicator Date'!AM53)</f>
        <v>2017</v>
      </c>
      <c r="AN53" s="162">
        <f>IF('Indicator Date'!AN53="","x",'Indicator Date'!AN53)</f>
        <v>2014</v>
      </c>
      <c r="AO53" s="162">
        <f>IF('Indicator Date'!AO53="","x",'Indicator Date'!AO53)</f>
        <v>2014</v>
      </c>
      <c r="AP53" s="162">
        <f>IF('Indicator Date'!AP53="","x",'Indicator Date'!AP53)</f>
        <v>2014</v>
      </c>
      <c r="AQ53" s="162">
        <f>IF('Indicator Date'!AQ53="","x",'Indicator Date'!AQ53)</f>
        <v>2014</v>
      </c>
      <c r="AR53" s="162">
        <f>IF('Indicator Date'!AR53="","x",'Indicator Date'!AR53)</f>
        <v>2015</v>
      </c>
      <c r="AS53" s="162">
        <f>IF('Indicator Date'!AS53="","x",'Indicator Date'!AS53)</f>
        <v>2016</v>
      </c>
      <c r="AT53" s="162">
        <f>IF('Indicator Date'!AT53="","x",'Indicator Date'!AT53)</f>
        <v>2017</v>
      </c>
      <c r="AU53" s="162">
        <f>IF('Indicator Date'!AU53="","x",'Indicator Date'!AU53)</f>
        <v>2016</v>
      </c>
      <c r="AV53" s="162">
        <f>IF('Indicator Date'!AV53="","x",'Indicator Date'!AV53)</f>
        <v>2016</v>
      </c>
      <c r="AW53" s="162">
        <f>IF('Indicator Date'!AW53="","x",'Indicator Date'!AW53)</f>
        <v>2015</v>
      </c>
      <c r="AX53" s="162">
        <f>IF('Indicator Date'!AX53="","x",'Indicator Date'!AX53)</f>
        <v>2016</v>
      </c>
      <c r="AY53" s="162">
        <f>IF('Indicator Date'!AY53="","x",'Indicator Date'!AY53)</f>
        <v>2014</v>
      </c>
      <c r="AZ53" s="162">
        <f>IF('Indicator Date'!AZ53="","x",'Indicator Date'!AZ53)</f>
        <v>2015</v>
      </c>
      <c r="BA53" s="162">
        <f>IF('Indicator Date'!BA53="","x",'Indicator Date'!BA53)</f>
        <v>2015</v>
      </c>
      <c r="BB53" s="162">
        <f>IF('Indicator Date'!BB53="","x",'Indicator Date'!BB53)</f>
        <v>2017</v>
      </c>
      <c r="BC53" s="162">
        <f>IF('Indicator Date'!BC53="","x",'Indicator Date'!BC53)</f>
        <v>2017</v>
      </c>
      <c r="BD53" s="162">
        <f>IF('Indicator Date'!BD53="","x",'Indicator Date'!BD53)</f>
        <v>2015</v>
      </c>
      <c r="BE53" s="162">
        <f>IF('Indicator Date'!BE53="","x",'Indicator Date'!BE53)</f>
        <v>2014</v>
      </c>
      <c r="BF53" s="108"/>
    </row>
    <row r="54" spans="1:58" x14ac:dyDescent="0.25">
      <c r="A54" s="133" t="s">
        <v>95</v>
      </c>
      <c r="B54" s="111" t="s">
        <v>94</v>
      </c>
      <c r="C54" s="162">
        <f>IF('Indicator Date'!C54="","x",'Indicator Date'!C54)</f>
        <v>2015</v>
      </c>
      <c r="D54" s="162">
        <f>IF('Indicator Date'!D54="","x",'Indicator Date'!D54)</f>
        <v>2015</v>
      </c>
      <c r="E54" s="162">
        <f>IF('Indicator Date'!E54="","x",'Indicator Date'!E54)</f>
        <v>2015</v>
      </c>
      <c r="F54" s="162">
        <f>IF('Indicator Date'!F54="","x",'Indicator Date'!F54)</f>
        <v>2015</v>
      </c>
      <c r="G54" s="162">
        <f>IF('Indicator Date'!G54="","x",'Indicator Date'!G54)</f>
        <v>2015</v>
      </c>
      <c r="H54" s="162">
        <f>IF('Indicator Date'!H54="","x",'Indicator Date'!H54)</f>
        <v>2015</v>
      </c>
      <c r="I54" s="162">
        <f>IF('Indicator Date'!I54="","x",'Indicator Date'!I54)</f>
        <v>2015</v>
      </c>
      <c r="J54" s="162">
        <f>IF('Indicator Date'!J54="","x",'Indicator Date'!J54)</f>
        <v>2016</v>
      </c>
      <c r="K54" s="162">
        <f>IF('Indicator Date'!K54="","x",'Indicator Date'!K54)</f>
        <v>2016</v>
      </c>
      <c r="L54" s="162">
        <f>IF('Indicator Date'!L54="","x",'Indicator Date'!L54)</f>
        <v>2016</v>
      </c>
      <c r="M54" s="162">
        <f>IF('Indicator Date'!M54="","x",'Indicator Date'!M54)</f>
        <v>2018</v>
      </c>
      <c r="N54" s="162">
        <f>IF('Indicator Date'!N54="","x",'Indicator Date'!N54)</f>
        <v>2018</v>
      </c>
      <c r="O54" s="162">
        <f>IF('Indicator Date'!O54="","x",'Indicator Date'!O54)</f>
        <v>2017</v>
      </c>
      <c r="P54" s="162">
        <f>IF('Indicator Date'!P54="","x",'Indicator Date'!P54)</f>
        <v>2017</v>
      </c>
      <c r="Q54" s="162">
        <f>IF('Indicator Date'!Q54="","x",'Indicator Date'!Q54)</f>
        <v>2015</v>
      </c>
      <c r="R54" s="162" t="str">
        <f>IF('Indicator Date'!R54="","x",LEFT(RIGHT('Indicator Date'!R54,6),4))</f>
        <v>2014</v>
      </c>
      <c r="S54" s="162">
        <f>IF('Indicator Date'!S54="","x",'Indicator Date'!S54)</f>
        <v>2018</v>
      </c>
      <c r="T54" s="162">
        <f>IF('Indicator Date'!T54="","x",'Indicator Date'!T54)</f>
        <v>2015</v>
      </c>
      <c r="U54" s="162">
        <f>IF('Indicator Date'!U54="","x",'Indicator Date'!U54)</f>
        <v>2016</v>
      </c>
      <c r="V54" s="162">
        <f>IF('Indicator Date'!V54="","x",'Indicator Date'!V54)</f>
        <v>2016</v>
      </c>
      <c r="W54" s="162">
        <f>IF('Indicator Date'!W54="","x",'Indicator Date'!W54)</f>
        <v>2016</v>
      </c>
      <c r="X54" s="162">
        <f>IF('Indicator Date'!X54="","x",'Indicator Date'!X54)</f>
        <v>2014</v>
      </c>
      <c r="Y54" s="162">
        <f>IF('Indicator Date'!Y54="","x",'Indicator Date'!Y54)</f>
        <v>2010</v>
      </c>
      <c r="Z54" s="162">
        <f>IF('Indicator Date'!Z54="","x",'Indicator Date'!Z54)</f>
        <v>2016</v>
      </c>
      <c r="AA54" s="162">
        <f>IF('Indicator Date'!AA54="","x",'Indicator Date'!AA54)</f>
        <v>2016</v>
      </c>
      <c r="AB54" s="162">
        <f>IF('Indicator Date'!AB54="","x",'Indicator Date'!AB54)</f>
        <v>2016</v>
      </c>
      <c r="AC54" s="162">
        <f>IF('Indicator Date'!AC54="","x",'Indicator Date'!AC54)</f>
        <v>2015</v>
      </c>
      <c r="AD54" s="162">
        <f>IF('Indicator Date'!AD54="","x",'Indicator Date'!AD54)</f>
        <v>2015</v>
      </c>
      <c r="AE54" s="162" t="str">
        <f>IF('Indicator Date'!AE54="","x",'Indicator Date'!AE54)</f>
        <v>x</v>
      </c>
      <c r="AF54" s="162">
        <f>IF('Indicator Date'!AF54="","x",'Indicator Date'!AF54)</f>
        <v>2015</v>
      </c>
      <c r="AG54" s="162">
        <f>IF('Indicator Date'!AG54="","x",'Indicator Date'!AG54)</f>
        <v>2008</v>
      </c>
      <c r="AH54" s="162">
        <f>IF('Indicator Date'!AH54="","x",'Indicator Date'!AH54)</f>
        <v>2016</v>
      </c>
      <c r="AI54" s="162">
        <f>IF('Indicator Date'!AI54="","x",'Indicator Date'!AI54)</f>
        <v>2017</v>
      </c>
      <c r="AJ54" s="162">
        <f>IF('Indicator Date'!AJ54="","x",'Indicator Date'!AJ54)</f>
        <v>2018</v>
      </c>
      <c r="AK54" s="162">
        <f>IF('Indicator Date'!AK54="","x",YEAR('Indicator Date'!AK54))</f>
        <v>2017</v>
      </c>
      <c r="AL54" s="162">
        <f>IF('Indicator Date'!AL54="","x",YEAR('Indicator Date'!AL54))</f>
        <v>2018</v>
      </c>
      <c r="AM54" s="162">
        <f>IF('Indicator Date'!AM54="","x",'Indicator Date'!AM54)</f>
        <v>2017</v>
      </c>
      <c r="AN54" s="162">
        <f>IF('Indicator Date'!AN54="","x",'Indicator Date'!AN54)</f>
        <v>2014</v>
      </c>
      <c r="AO54" s="162">
        <f>IF('Indicator Date'!AO54="","x",'Indicator Date'!AO54)</f>
        <v>2014</v>
      </c>
      <c r="AP54" s="162">
        <f>IF('Indicator Date'!AP54="","x",'Indicator Date'!AP54)</f>
        <v>2014</v>
      </c>
      <c r="AQ54" s="162">
        <f>IF('Indicator Date'!AQ54="","x",'Indicator Date'!AQ54)</f>
        <v>2014</v>
      </c>
      <c r="AR54" s="162">
        <f>IF('Indicator Date'!AR54="","x",'Indicator Date'!AR54)</f>
        <v>2015</v>
      </c>
      <c r="AS54" s="162">
        <f>IF('Indicator Date'!AS54="","x",'Indicator Date'!AS54)</f>
        <v>2016</v>
      </c>
      <c r="AT54" s="162">
        <f>IF('Indicator Date'!AT54="","x",'Indicator Date'!AT54)</f>
        <v>2017</v>
      </c>
      <c r="AU54" s="162">
        <f>IF('Indicator Date'!AU54="","x",'Indicator Date'!AU54)</f>
        <v>2016</v>
      </c>
      <c r="AV54" s="162">
        <f>IF('Indicator Date'!AV54="","x",'Indicator Date'!AV54)</f>
        <v>2015</v>
      </c>
      <c r="AW54" s="162">
        <f>IF('Indicator Date'!AW54="","x",'Indicator Date'!AW54)</f>
        <v>2015</v>
      </c>
      <c r="AX54" s="162">
        <f>IF('Indicator Date'!AX54="","x",'Indicator Date'!AX54)</f>
        <v>2016</v>
      </c>
      <c r="AY54" s="162">
        <f>IF('Indicator Date'!AY54="","x",'Indicator Date'!AY54)</f>
        <v>2014</v>
      </c>
      <c r="AZ54" s="162">
        <f>IF('Indicator Date'!AZ54="","x",'Indicator Date'!AZ54)</f>
        <v>2015</v>
      </c>
      <c r="BA54" s="162">
        <f>IF('Indicator Date'!BA54="","x",'Indicator Date'!BA54)</f>
        <v>2015</v>
      </c>
      <c r="BB54" s="162">
        <f>IF('Indicator Date'!BB54="","x",'Indicator Date'!BB54)</f>
        <v>2017</v>
      </c>
      <c r="BC54" s="162">
        <f>IF('Indicator Date'!BC54="","x",'Indicator Date'!BC54)</f>
        <v>2017</v>
      </c>
      <c r="BD54" s="162">
        <f>IF('Indicator Date'!BD54="","x",'Indicator Date'!BD54)</f>
        <v>2015</v>
      </c>
      <c r="BE54" s="162">
        <f>IF('Indicator Date'!BE54="","x",'Indicator Date'!BE54)</f>
        <v>2014</v>
      </c>
      <c r="BF54" s="108"/>
    </row>
    <row r="55" spans="1:58" x14ac:dyDescent="0.25">
      <c r="A55" s="133" t="s">
        <v>97</v>
      </c>
      <c r="B55" s="111" t="s">
        <v>96</v>
      </c>
      <c r="C55" s="162">
        <f>IF('Indicator Date'!C55="","x",'Indicator Date'!C55)</f>
        <v>2015</v>
      </c>
      <c r="D55" s="162">
        <f>IF('Indicator Date'!D55="","x",'Indicator Date'!D55)</f>
        <v>2015</v>
      </c>
      <c r="E55" s="162">
        <f>IF('Indicator Date'!E55="","x",'Indicator Date'!E55)</f>
        <v>2015</v>
      </c>
      <c r="F55" s="162">
        <f>IF('Indicator Date'!F55="","x",'Indicator Date'!F55)</f>
        <v>2015</v>
      </c>
      <c r="G55" s="162">
        <f>IF('Indicator Date'!G55="","x",'Indicator Date'!G55)</f>
        <v>2015</v>
      </c>
      <c r="H55" s="162">
        <f>IF('Indicator Date'!H55="","x",'Indicator Date'!H55)</f>
        <v>2015</v>
      </c>
      <c r="I55" s="162">
        <f>IF('Indicator Date'!I55="","x",'Indicator Date'!I55)</f>
        <v>2015</v>
      </c>
      <c r="J55" s="162">
        <f>IF('Indicator Date'!J55="","x",'Indicator Date'!J55)</f>
        <v>2016</v>
      </c>
      <c r="K55" s="162">
        <f>IF('Indicator Date'!K55="","x",'Indicator Date'!K55)</f>
        <v>2016</v>
      </c>
      <c r="L55" s="162">
        <f>IF('Indicator Date'!L55="","x",'Indicator Date'!L55)</f>
        <v>2016</v>
      </c>
      <c r="M55" s="162">
        <f>IF('Indicator Date'!M55="","x",'Indicator Date'!M55)</f>
        <v>2018</v>
      </c>
      <c r="N55" s="162">
        <f>IF('Indicator Date'!N55="","x",'Indicator Date'!N55)</f>
        <v>2018</v>
      </c>
      <c r="O55" s="162">
        <f>IF('Indicator Date'!O55="","x",'Indicator Date'!O55)</f>
        <v>2017</v>
      </c>
      <c r="P55" s="162">
        <f>IF('Indicator Date'!P55="","x",'Indicator Date'!P55)</f>
        <v>2017</v>
      </c>
      <c r="Q55" s="162">
        <f>IF('Indicator Date'!Q55="","x",'Indicator Date'!Q55)</f>
        <v>2015</v>
      </c>
      <c r="R55" s="162" t="str">
        <f>IF('Indicator Date'!R55="","x",LEFT(RIGHT('Indicator Date'!R55,6),4))</f>
        <v>x</v>
      </c>
      <c r="S55" s="162">
        <f>IF('Indicator Date'!S55="","x",'Indicator Date'!S55)</f>
        <v>2018</v>
      </c>
      <c r="T55" s="162">
        <f>IF('Indicator Date'!T55="","x",'Indicator Date'!T55)</f>
        <v>2015</v>
      </c>
      <c r="U55" s="162">
        <f>IF('Indicator Date'!U55="","x",'Indicator Date'!U55)</f>
        <v>2016</v>
      </c>
      <c r="V55" s="162">
        <f>IF('Indicator Date'!V55="","x",'Indicator Date'!V55)</f>
        <v>2016</v>
      </c>
      <c r="W55" s="162">
        <f>IF('Indicator Date'!W55="","x",'Indicator Date'!W55)</f>
        <v>2016</v>
      </c>
      <c r="X55" s="162">
        <f>IF('Indicator Date'!X55="","x",'Indicator Date'!X55)</f>
        <v>2008</v>
      </c>
      <c r="Y55" s="162">
        <f>IF('Indicator Date'!Y55="","x",'Indicator Date'!Y55)</f>
        <v>2010</v>
      </c>
      <c r="Z55" s="162">
        <f>IF('Indicator Date'!Z55="","x",'Indicator Date'!Z55)</f>
        <v>2016</v>
      </c>
      <c r="AA55" s="162">
        <f>IF('Indicator Date'!AA55="","x",'Indicator Date'!AA55)</f>
        <v>2016</v>
      </c>
      <c r="AB55" s="162">
        <f>IF('Indicator Date'!AB55="","x",'Indicator Date'!AB55)</f>
        <v>2016</v>
      </c>
      <c r="AC55" s="162">
        <f>IF('Indicator Date'!AC55="","x",'Indicator Date'!AC55)</f>
        <v>2015</v>
      </c>
      <c r="AD55" s="162">
        <f>IF('Indicator Date'!AD55="","x",'Indicator Date'!AD55)</f>
        <v>2015</v>
      </c>
      <c r="AE55" s="162">
        <f>IF('Indicator Date'!AE55="","x",'Indicator Date'!AE55)</f>
        <v>2012</v>
      </c>
      <c r="AF55" s="162">
        <f>IF('Indicator Date'!AF55="","x",'Indicator Date'!AF55)</f>
        <v>2015</v>
      </c>
      <c r="AG55" s="162">
        <f>IF('Indicator Date'!AG55="","x",'Indicator Date'!AG55)</f>
        <v>2016</v>
      </c>
      <c r="AH55" s="162">
        <f>IF('Indicator Date'!AH55="","x",'Indicator Date'!AH55)</f>
        <v>2016</v>
      </c>
      <c r="AI55" s="162">
        <f>IF('Indicator Date'!AI55="","x",'Indicator Date'!AI55)</f>
        <v>2017</v>
      </c>
      <c r="AJ55" s="162">
        <f>IF('Indicator Date'!AJ55="","x",'Indicator Date'!AJ55)</f>
        <v>2018</v>
      </c>
      <c r="AK55" s="162">
        <f>IF('Indicator Date'!AK55="","x",YEAR('Indicator Date'!AK55))</f>
        <v>2017</v>
      </c>
      <c r="AL55" s="162">
        <f>IF('Indicator Date'!AL55="","x",YEAR('Indicator Date'!AL55))</f>
        <v>2017</v>
      </c>
      <c r="AM55" s="162">
        <f>IF('Indicator Date'!AM55="","x",'Indicator Date'!AM55)</f>
        <v>2017</v>
      </c>
      <c r="AN55" s="162">
        <f>IF('Indicator Date'!AN55="","x",'Indicator Date'!AN55)</f>
        <v>2014</v>
      </c>
      <c r="AO55" s="162">
        <f>IF('Indicator Date'!AO55="","x",'Indicator Date'!AO55)</f>
        <v>2014</v>
      </c>
      <c r="AP55" s="162">
        <f>IF('Indicator Date'!AP55="","x",'Indicator Date'!AP55)</f>
        <v>2014</v>
      </c>
      <c r="AQ55" s="162">
        <f>IF('Indicator Date'!AQ55="","x",'Indicator Date'!AQ55)</f>
        <v>2014</v>
      </c>
      <c r="AR55" s="162">
        <f>IF('Indicator Date'!AR55="","x",'Indicator Date'!AR55)</f>
        <v>2009</v>
      </c>
      <c r="AS55" s="162">
        <f>IF('Indicator Date'!AS55="","x",'Indicator Date'!AS55)</f>
        <v>2016</v>
      </c>
      <c r="AT55" s="162">
        <f>IF('Indicator Date'!AT55="","x",'Indicator Date'!AT55)</f>
        <v>2017</v>
      </c>
      <c r="AU55" s="162">
        <f>IF('Indicator Date'!AU55="","x",'Indicator Date'!AU55)</f>
        <v>2016</v>
      </c>
      <c r="AV55" s="162">
        <f>IF('Indicator Date'!AV55="","x",'Indicator Date'!AV55)</f>
        <v>2015</v>
      </c>
      <c r="AW55" s="162">
        <f>IF('Indicator Date'!AW55="","x",'Indicator Date'!AW55)</f>
        <v>2015</v>
      </c>
      <c r="AX55" s="162">
        <f>IF('Indicator Date'!AX55="","x",'Indicator Date'!AX55)</f>
        <v>2016</v>
      </c>
      <c r="AY55" s="162">
        <f>IF('Indicator Date'!AY55="","x",'Indicator Date'!AY55)</f>
        <v>2014</v>
      </c>
      <c r="AZ55" s="162">
        <f>IF('Indicator Date'!AZ55="","x",'Indicator Date'!AZ55)</f>
        <v>2015</v>
      </c>
      <c r="BA55" s="162">
        <f>IF('Indicator Date'!BA55="","x",'Indicator Date'!BA55)</f>
        <v>2015</v>
      </c>
      <c r="BB55" s="162">
        <f>IF('Indicator Date'!BB55="","x",'Indicator Date'!BB55)</f>
        <v>2017</v>
      </c>
      <c r="BC55" s="162">
        <f>IF('Indicator Date'!BC55="","x",'Indicator Date'!BC55)</f>
        <v>2017</v>
      </c>
      <c r="BD55" s="162">
        <f>IF('Indicator Date'!BD55="","x",'Indicator Date'!BD55)</f>
        <v>2015</v>
      </c>
      <c r="BE55" s="162">
        <f>IF('Indicator Date'!BE55="","x",'Indicator Date'!BE55)</f>
        <v>2014</v>
      </c>
      <c r="BF55" s="108"/>
    </row>
    <row r="56" spans="1:58" x14ac:dyDescent="0.25">
      <c r="A56" s="133" t="s">
        <v>99</v>
      </c>
      <c r="B56" s="111" t="s">
        <v>98</v>
      </c>
      <c r="C56" s="162">
        <f>IF('Indicator Date'!C56="","x",'Indicator Date'!C56)</f>
        <v>2015</v>
      </c>
      <c r="D56" s="162">
        <f>IF('Indicator Date'!D56="","x",'Indicator Date'!D56)</f>
        <v>2015</v>
      </c>
      <c r="E56" s="162">
        <f>IF('Indicator Date'!E56="","x",'Indicator Date'!E56)</f>
        <v>2015</v>
      </c>
      <c r="F56" s="162">
        <f>IF('Indicator Date'!F56="","x",'Indicator Date'!F56)</f>
        <v>2015</v>
      </c>
      <c r="G56" s="162">
        <f>IF('Indicator Date'!G56="","x",'Indicator Date'!G56)</f>
        <v>2015</v>
      </c>
      <c r="H56" s="162">
        <f>IF('Indicator Date'!H56="","x",'Indicator Date'!H56)</f>
        <v>2015</v>
      </c>
      <c r="I56" s="162">
        <f>IF('Indicator Date'!I56="","x",'Indicator Date'!I56)</f>
        <v>2015</v>
      </c>
      <c r="J56" s="162">
        <f>IF('Indicator Date'!J56="","x",'Indicator Date'!J56)</f>
        <v>2016</v>
      </c>
      <c r="K56" s="162">
        <f>IF('Indicator Date'!K56="","x",'Indicator Date'!K56)</f>
        <v>2016</v>
      </c>
      <c r="L56" s="162">
        <f>IF('Indicator Date'!L56="","x",'Indicator Date'!L56)</f>
        <v>2016</v>
      </c>
      <c r="M56" s="162">
        <f>IF('Indicator Date'!M56="","x",'Indicator Date'!M56)</f>
        <v>2018</v>
      </c>
      <c r="N56" s="162">
        <f>IF('Indicator Date'!N56="","x",'Indicator Date'!N56)</f>
        <v>2018</v>
      </c>
      <c r="O56" s="162">
        <f>IF('Indicator Date'!O56="","x",'Indicator Date'!O56)</f>
        <v>2017</v>
      </c>
      <c r="P56" s="162">
        <f>IF('Indicator Date'!P56="","x",'Indicator Date'!P56)</f>
        <v>2017</v>
      </c>
      <c r="Q56" s="162">
        <f>IF('Indicator Date'!Q56="","x",'Indicator Date'!Q56)</f>
        <v>2015</v>
      </c>
      <c r="R56" s="162" t="str">
        <f>IF('Indicator Date'!R56="","x",LEFT(RIGHT('Indicator Date'!R56,6),4))</f>
        <v>x</v>
      </c>
      <c r="S56" s="162">
        <f>IF('Indicator Date'!S56="","x",'Indicator Date'!S56)</f>
        <v>2018</v>
      </c>
      <c r="T56" s="162">
        <f>IF('Indicator Date'!T56="","x",'Indicator Date'!T56)</f>
        <v>2015</v>
      </c>
      <c r="U56" s="162">
        <f>IF('Indicator Date'!U56="","x",'Indicator Date'!U56)</f>
        <v>2016</v>
      </c>
      <c r="V56" s="162">
        <f>IF('Indicator Date'!V56="","x",'Indicator Date'!V56)</f>
        <v>2016</v>
      </c>
      <c r="W56" s="162">
        <f>IF('Indicator Date'!W56="","x",'Indicator Date'!W56)</f>
        <v>2016</v>
      </c>
      <c r="X56" s="162">
        <f>IF('Indicator Date'!X56="","x",'Indicator Date'!X56)</f>
        <v>2010</v>
      </c>
      <c r="Y56" s="162" t="str">
        <f>IF('Indicator Date'!Y56="","x",'Indicator Date'!Y56)</f>
        <v>x</v>
      </c>
      <c r="Z56" s="162">
        <f>IF('Indicator Date'!Z56="","x",'Indicator Date'!Z56)</f>
        <v>2016</v>
      </c>
      <c r="AA56" s="162">
        <f>IF('Indicator Date'!AA56="","x",'Indicator Date'!AA56)</f>
        <v>2016</v>
      </c>
      <c r="AB56" s="162">
        <f>IF('Indicator Date'!AB56="","x",'Indicator Date'!AB56)</f>
        <v>2016</v>
      </c>
      <c r="AC56" s="162">
        <f>IF('Indicator Date'!AC56="","x",'Indicator Date'!AC56)</f>
        <v>2015</v>
      </c>
      <c r="AD56" s="162">
        <f>IF('Indicator Date'!AD56="","x",'Indicator Date'!AD56)</f>
        <v>2015</v>
      </c>
      <c r="AE56" s="162">
        <f>IF('Indicator Date'!AE56="","x",'Indicator Date'!AE56)</f>
        <v>2012</v>
      </c>
      <c r="AF56" s="162" t="str">
        <f>IF('Indicator Date'!AF56="","x",'Indicator Date'!AF56)</f>
        <v>x</v>
      </c>
      <c r="AG56" s="162" t="str">
        <f>IF('Indicator Date'!AG56="","x",'Indicator Date'!AG56)</f>
        <v>x</v>
      </c>
      <c r="AH56" s="162">
        <f>IF('Indicator Date'!AH56="","x",'Indicator Date'!AH56)</f>
        <v>2016</v>
      </c>
      <c r="AI56" s="162">
        <f>IF('Indicator Date'!AI56="","x",'Indicator Date'!AI56)</f>
        <v>2017</v>
      </c>
      <c r="AJ56" s="162">
        <f>IF('Indicator Date'!AJ56="","x",'Indicator Date'!AJ56)</f>
        <v>2018</v>
      </c>
      <c r="AK56" s="162" t="str">
        <f>IF('Indicator Date'!AK56="","x",YEAR('Indicator Date'!AK56))</f>
        <v>x</v>
      </c>
      <c r="AL56" s="162">
        <f>IF('Indicator Date'!AL56="","x",YEAR('Indicator Date'!AL56))</f>
        <v>2017</v>
      </c>
      <c r="AM56" s="162">
        <f>IF('Indicator Date'!AM56="","x",'Indicator Date'!AM56)</f>
        <v>2017</v>
      </c>
      <c r="AN56" s="162">
        <f>IF('Indicator Date'!AN56="","x",'Indicator Date'!AN56)</f>
        <v>2014</v>
      </c>
      <c r="AO56" s="162">
        <f>IF('Indicator Date'!AO56="","x",'Indicator Date'!AO56)</f>
        <v>2014</v>
      </c>
      <c r="AP56" s="162" t="str">
        <f>IF('Indicator Date'!AP56="","x",'Indicator Date'!AP56)</f>
        <v>x</v>
      </c>
      <c r="AQ56" s="162" t="str">
        <f>IF('Indicator Date'!AQ56="","x",'Indicator Date'!AQ56)</f>
        <v>x</v>
      </c>
      <c r="AR56" s="162" t="str">
        <f>IF('Indicator Date'!AR56="","x",'Indicator Date'!AR56)</f>
        <v>x</v>
      </c>
      <c r="AS56" s="162">
        <f>IF('Indicator Date'!AS56="","x",'Indicator Date'!AS56)</f>
        <v>2016</v>
      </c>
      <c r="AT56" s="162">
        <f>IF('Indicator Date'!AT56="","x",'Indicator Date'!AT56)</f>
        <v>2017</v>
      </c>
      <c r="AU56" s="162">
        <f>IF('Indicator Date'!AU56="","x",'Indicator Date'!AU56)</f>
        <v>2016</v>
      </c>
      <c r="AV56" s="162">
        <f>IF('Indicator Date'!AV56="","x",'Indicator Date'!AV56)</f>
        <v>2015</v>
      </c>
      <c r="AW56" s="162">
        <f>IF('Indicator Date'!AW56="","x",'Indicator Date'!AW56)</f>
        <v>2015</v>
      </c>
      <c r="AX56" s="162">
        <f>IF('Indicator Date'!AX56="","x",'Indicator Date'!AX56)</f>
        <v>2016</v>
      </c>
      <c r="AY56" s="162">
        <f>IF('Indicator Date'!AY56="","x",'Indicator Date'!AY56)</f>
        <v>2014</v>
      </c>
      <c r="AZ56" s="162">
        <f>IF('Indicator Date'!AZ56="","x",'Indicator Date'!AZ56)</f>
        <v>2015</v>
      </c>
      <c r="BA56" s="162">
        <f>IF('Indicator Date'!BA56="","x",'Indicator Date'!BA56)</f>
        <v>2015</v>
      </c>
      <c r="BB56" s="162">
        <f>IF('Indicator Date'!BB56="","x",'Indicator Date'!BB56)</f>
        <v>2017</v>
      </c>
      <c r="BC56" s="162">
        <f>IF('Indicator Date'!BC56="","x",'Indicator Date'!BC56)</f>
        <v>2017</v>
      </c>
      <c r="BD56" s="162">
        <f>IF('Indicator Date'!BD56="","x",'Indicator Date'!BD56)</f>
        <v>2015</v>
      </c>
      <c r="BE56" s="162">
        <f>IF('Indicator Date'!BE56="","x",'Indicator Date'!BE56)</f>
        <v>2014</v>
      </c>
      <c r="BF56" s="108"/>
    </row>
    <row r="57" spans="1:58" x14ac:dyDescent="0.25">
      <c r="A57" s="133" t="s">
        <v>101</v>
      </c>
      <c r="B57" s="111" t="s">
        <v>100</v>
      </c>
      <c r="C57" s="162">
        <f>IF('Indicator Date'!C57="","x",'Indicator Date'!C57)</f>
        <v>2015</v>
      </c>
      <c r="D57" s="162">
        <f>IF('Indicator Date'!D57="","x",'Indicator Date'!D57)</f>
        <v>2015</v>
      </c>
      <c r="E57" s="162">
        <f>IF('Indicator Date'!E57="","x",'Indicator Date'!E57)</f>
        <v>2015</v>
      </c>
      <c r="F57" s="162">
        <f>IF('Indicator Date'!F57="","x",'Indicator Date'!F57)</f>
        <v>2015</v>
      </c>
      <c r="G57" s="162">
        <f>IF('Indicator Date'!G57="","x",'Indicator Date'!G57)</f>
        <v>2015</v>
      </c>
      <c r="H57" s="162">
        <f>IF('Indicator Date'!H57="","x",'Indicator Date'!H57)</f>
        <v>2015</v>
      </c>
      <c r="I57" s="162">
        <f>IF('Indicator Date'!I57="","x",'Indicator Date'!I57)</f>
        <v>2015</v>
      </c>
      <c r="J57" s="162">
        <f>IF('Indicator Date'!J57="","x",'Indicator Date'!J57)</f>
        <v>2016</v>
      </c>
      <c r="K57" s="162">
        <f>IF('Indicator Date'!K57="","x",'Indicator Date'!K57)</f>
        <v>2016</v>
      </c>
      <c r="L57" s="162">
        <f>IF('Indicator Date'!L57="","x",'Indicator Date'!L57)</f>
        <v>2016</v>
      </c>
      <c r="M57" s="162">
        <f>IF('Indicator Date'!M57="","x",'Indicator Date'!M57)</f>
        <v>2018</v>
      </c>
      <c r="N57" s="162">
        <f>IF('Indicator Date'!N57="","x",'Indicator Date'!N57)</f>
        <v>2018</v>
      </c>
      <c r="O57" s="162">
        <f>IF('Indicator Date'!O57="","x",'Indicator Date'!O57)</f>
        <v>2017</v>
      </c>
      <c r="P57" s="162">
        <f>IF('Indicator Date'!P57="","x",'Indicator Date'!P57)</f>
        <v>2017</v>
      </c>
      <c r="Q57" s="162">
        <f>IF('Indicator Date'!Q57="","x",'Indicator Date'!Q57)</f>
        <v>2015</v>
      </c>
      <c r="R57" s="162" t="str">
        <f>IF('Indicator Date'!R57="","x",LEFT(RIGHT('Indicator Date'!R57,6),4))</f>
        <v>x</v>
      </c>
      <c r="S57" s="162">
        <f>IF('Indicator Date'!S57="","x",'Indicator Date'!S57)</f>
        <v>2018</v>
      </c>
      <c r="T57" s="162">
        <f>IF('Indicator Date'!T57="","x",'Indicator Date'!T57)</f>
        <v>2015</v>
      </c>
      <c r="U57" s="162">
        <f>IF('Indicator Date'!U57="","x",'Indicator Date'!U57)</f>
        <v>2016</v>
      </c>
      <c r="V57" s="162" t="str">
        <f>IF('Indicator Date'!V57="","x",'Indicator Date'!V57)</f>
        <v>x</v>
      </c>
      <c r="W57" s="162">
        <f>IF('Indicator Date'!W57="","x",'Indicator Date'!W57)</f>
        <v>2016</v>
      </c>
      <c r="X57" s="162">
        <f>IF('Indicator Date'!X57="","x",'Indicator Date'!X57)</f>
        <v>2010</v>
      </c>
      <c r="Y57" s="162" t="str">
        <f>IF('Indicator Date'!Y57="","x",'Indicator Date'!Y57)</f>
        <v>x</v>
      </c>
      <c r="Z57" s="162">
        <f>IF('Indicator Date'!Z57="","x",'Indicator Date'!Z57)</f>
        <v>2016</v>
      </c>
      <c r="AA57" s="162">
        <f>IF('Indicator Date'!AA57="","x",'Indicator Date'!AA57)</f>
        <v>2016</v>
      </c>
      <c r="AB57" s="162">
        <f>IF('Indicator Date'!AB57="","x",'Indicator Date'!AB57)</f>
        <v>2016</v>
      </c>
      <c r="AC57" s="162">
        <f>IF('Indicator Date'!AC57="","x",'Indicator Date'!AC57)</f>
        <v>2015</v>
      </c>
      <c r="AD57" s="162">
        <f>IF('Indicator Date'!AD57="","x",'Indicator Date'!AD57)</f>
        <v>2015</v>
      </c>
      <c r="AE57" s="162">
        <f>IF('Indicator Date'!AE57="","x",'Indicator Date'!AE57)</f>
        <v>2012</v>
      </c>
      <c r="AF57" s="162" t="str">
        <f>IF('Indicator Date'!AF57="","x",'Indicator Date'!AF57)</f>
        <v>x</v>
      </c>
      <c r="AG57" s="162" t="str">
        <f>IF('Indicator Date'!AG57="","x",'Indicator Date'!AG57)</f>
        <v>x</v>
      </c>
      <c r="AH57" s="162">
        <f>IF('Indicator Date'!AH57="","x",'Indicator Date'!AH57)</f>
        <v>2016</v>
      </c>
      <c r="AI57" s="162">
        <f>IF('Indicator Date'!AI57="","x",'Indicator Date'!AI57)</f>
        <v>2017</v>
      </c>
      <c r="AJ57" s="162">
        <f>IF('Indicator Date'!AJ57="","x",'Indicator Date'!AJ57)</f>
        <v>2018</v>
      </c>
      <c r="AK57" s="162" t="str">
        <f>IF('Indicator Date'!AK57="","x",YEAR('Indicator Date'!AK57))</f>
        <v>x</v>
      </c>
      <c r="AL57" s="162">
        <f>IF('Indicator Date'!AL57="","x",YEAR('Indicator Date'!AL57))</f>
        <v>2017</v>
      </c>
      <c r="AM57" s="162">
        <f>IF('Indicator Date'!AM57="","x",'Indicator Date'!AM57)</f>
        <v>2017</v>
      </c>
      <c r="AN57" s="162">
        <f>IF('Indicator Date'!AN57="","x",'Indicator Date'!AN57)</f>
        <v>2014</v>
      </c>
      <c r="AO57" s="162">
        <f>IF('Indicator Date'!AO57="","x",'Indicator Date'!AO57)</f>
        <v>2014</v>
      </c>
      <c r="AP57" s="162" t="str">
        <f>IF('Indicator Date'!AP57="","x",'Indicator Date'!AP57)</f>
        <v>x</v>
      </c>
      <c r="AQ57" s="162" t="str">
        <f>IF('Indicator Date'!AQ57="","x",'Indicator Date'!AQ57)</f>
        <v>x</v>
      </c>
      <c r="AR57" s="162" t="str">
        <f>IF('Indicator Date'!AR57="","x",'Indicator Date'!AR57)</f>
        <v>x</v>
      </c>
      <c r="AS57" s="162">
        <f>IF('Indicator Date'!AS57="","x",'Indicator Date'!AS57)</f>
        <v>2016</v>
      </c>
      <c r="AT57" s="162">
        <f>IF('Indicator Date'!AT57="","x",'Indicator Date'!AT57)</f>
        <v>2017</v>
      </c>
      <c r="AU57" s="162">
        <f>IF('Indicator Date'!AU57="","x",'Indicator Date'!AU57)</f>
        <v>2016</v>
      </c>
      <c r="AV57" s="162">
        <f>IF('Indicator Date'!AV57="","x",'Indicator Date'!AV57)</f>
        <v>2015</v>
      </c>
      <c r="AW57" s="162">
        <f>IF('Indicator Date'!AW57="","x",'Indicator Date'!AW57)</f>
        <v>2015</v>
      </c>
      <c r="AX57" s="162">
        <f>IF('Indicator Date'!AX57="","x",'Indicator Date'!AX57)</f>
        <v>2016</v>
      </c>
      <c r="AY57" s="162">
        <f>IF('Indicator Date'!AY57="","x",'Indicator Date'!AY57)</f>
        <v>2014</v>
      </c>
      <c r="AZ57" s="162">
        <f>IF('Indicator Date'!AZ57="","x",'Indicator Date'!AZ57)</f>
        <v>2015</v>
      </c>
      <c r="BA57" s="162">
        <f>IF('Indicator Date'!BA57="","x",'Indicator Date'!BA57)</f>
        <v>2015</v>
      </c>
      <c r="BB57" s="162">
        <f>IF('Indicator Date'!BB57="","x",'Indicator Date'!BB57)</f>
        <v>2011</v>
      </c>
      <c r="BC57" s="162">
        <f>IF('Indicator Date'!BC57="","x",'Indicator Date'!BC57)</f>
        <v>2014</v>
      </c>
      <c r="BD57" s="162">
        <f>IF('Indicator Date'!BD57="","x",'Indicator Date'!BD57)</f>
        <v>2015</v>
      </c>
      <c r="BE57" s="162">
        <f>IF('Indicator Date'!BE57="","x",'Indicator Date'!BE57)</f>
        <v>2014</v>
      </c>
      <c r="BF57" s="108"/>
    </row>
    <row r="58" spans="1:58" x14ac:dyDescent="0.25">
      <c r="A58" s="133" t="s">
        <v>103</v>
      </c>
      <c r="B58" s="111" t="s">
        <v>102</v>
      </c>
      <c r="C58" s="162">
        <f>IF('Indicator Date'!C58="","x",'Indicator Date'!C58)</f>
        <v>2015</v>
      </c>
      <c r="D58" s="162">
        <f>IF('Indicator Date'!D58="","x",'Indicator Date'!D58)</f>
        <v>2015</v>
      </c>
      <c r="E58" s="162">
        <f>IF('Indicator Date'!E58="","x",'Indicator Date'!E58)</f>
        <v>2015</v>
      </c>
      <c r="F58" s="162">
        <f>IF('Indicator Date'!F58="","x",'Indicator Date'!F58)</f>
        <v>2015</v>
      </c>
      <c r="G58" s="162">
        <f>IF('Indicator Date'!G58="","x",'Indicator Date'!G58)</f>
        <v>2015</v>
      </c>
      <c r="H58" s="162">
        <f>IF('Indicator Date'!H58="","x",'Indicator Date'!H58)</f>
        <v>2015</v>
      </c>
      <c r="I58" s="162">
        <f>IF('Indicator Date'!I58="","x",'Indicator Date'!I58)</f>
        <v>2015</v>
      </c>
      <c r="J58" s="162">
        <f>IF('Indicator Date'!J58="","x",'Indicator Date'!J58)</f>
        <v>2016</v>
      </c>
      <c r="K58" s="162">
        <f>IF('Indicator Date'!K58="","x",'Indicator Date'!K58)</f>
        <v>2016</v>
      </c>
      <c r="L58" s="162">
        <f>IF('Indicator Date'!L58="","x",'Indicator Date'!L58)</f>
        <v>2016</v>
      </c>
      <c r="M58" s="162">
        <f>IF('Indicator Date'!M58="","x",'Indicator Date'!M58)</f>
        <v>2018</v>
      </c>
      <c r="N58" s="162">
        <f>IF('Indicator Date'!N58="","x",'Indicator Date'!N58)</f>
        <v>2018</v>
      </c>
      <c r="O58" s="162">
        <f>IF('Indicator Date'!O58="","x",'Indicator Date'!O58)</f>
        <v>2017</v>
      </c>
      <c r="P58" s="162">
        <f>IF('Indicator Date'!P58="","x",'Indicator Date'!P58)</f>
        <v>2017</v>
      </c>
      <c r="Q58" s="162">
        <f>IF('Indicator Date'!Q58="","x",'Indicator Date'!Q58)</f>
        <v>2015</v>
      </c>
      <c r="R58" s="162" t="str">
        <f>IF('Indicator Date'!R58="","x",LEFT(RIGHT('Indicator Date'!R58,6),4))</f>
        <v>x</v>
      </c>
      <c r="S58" s="162">
        <f>IF('Indicator Date'!S58="","x",'Indicator Date'!S58)</f>
        <v>2018</v>
      </c>
      <c r="T58" s="162">
        <f>IF('Indicator Date'!T58="","x",'Indicator Date'!T58)</f>
        <v>2015</v>
      </c>
      <c r="U58" s="162">
        <f>IF('Indicator Date'!U58="","x",'Indicator Date'!U58)</f>
        <v>2016</v>
      </c>
      <c r="V58" s="162" t="str">
        <f>IF('Indicator Date'!V58="","x",'Indicator Date'!V58)</f>
        <v>x</v>
      </c>
      <c r="W58" s="162">
        <f>IF('Indicator Date'!W58="","x",'Indicator Date'!W58)</f>
        <v>2016</v>
      </c>
      <c r="X58" s="162" t="str">
        <f>IF('Indicator Date'!X58="","x",'Indicator Date'!X58)</f>
        <v>x</v>
      </c>
      <c r="Y58" s="162">
        <f>IF('Indicator Date'!Y58="","x",'Indicator Date'!Y58)</f>
        <v>2012</v>
      </c>
      <c r="Z58" s="162">
        <f>IF('Indicator Date'!Z58="","x",'Indicator Date'!Z58)</f>
        <v>2016</v>
      </c>
      <c r="AA58" s="162">
        <f>IF('Indicator Date'!AA58="","x",'Indicator Date'!AA58)</f>
        <v>2016</v>
      </c>
      <c r="AB58" s="162">
        <f>IF('Indicator Date'!AB58="","x",'Indicator Date'!AB58)</f>
        <v>2013</v>
      </c>
      <c r="AC58" s="162">
        <f>IF('Indicator Date'!AC58="","x",'Indicator Date'!AC58)</f>
        <v>2015</v>
      </c>
      <c r="AD58" s="162">
        <f>IF('Indicator Date'!AD58="","x",'Indicator Date'!AD58)</f>
        <v>2015</v>
      </c>
      <c r="AE58" s="162" t="str">
        <f>IF('Indicator Date'!AE58="","x",'Indicator Date'!AE58)</f>
        <v>x</v>
      </c>
      <c r="AF58" s="162">
        <f>IF('Indicator Date'!AF58="","x",'Indicator Date'!AF58)</f>
        <v>2015</v>
      </c>
      <c r="AG58" s="162">
        <f>IF('Indicator Date'!AG58="","x",'Indicator Date'!AG58)</f>
        <v>2012</v>
      </c>
      <c r="AH58" s="162">
        <f>IF('Indicator Date'!AH58="","x",'Indicator Date'!AH58)</f>
        <v>2016</v>
      </c>
      <c r="AI58" s="162">
        <f>IF('Indicator Date'!AI58="","x",'Indicator Date'!AI58)</f>
        <v>2017</v>
      </c>
      <c r="AJ58" s="162">
        <f>IF('Indicator Date'!AJ58="","x",'Indicator Date'!AJ58)</f>
        <v>2018</v>
      </c>
      <c r="AK58" s="162" t="str">
        <f>IF('Indicator Date'!AK58="","x",YEAR('Indicator Date'!AK58))</f>
        <v>x</v>
      </c>
      <c r="AL58" s="162">
        <f>IF('Indicator Date'!AL58="","x",YEAR('Indicator Date'!AL58))</f>
        <v>2017</v>
      </c>
      <c r="AM58" s="162">
        <f>IF('Indicator Date'!AM58="","x",'Indicator Date'!AM58)</f>
        <v>2017</v>
      </c>
      <c r="AN58" s="162">
        <f>IF('Indicator Date'!AN58="","x",'Indicator Date'!AN58)</f>
        <v>2014</v>
      </c>
      <c r="AO58" s="162">
        <f>IF('Indicator Date'!AO58="","x",'Indicator Date'!AO58)</f>
        <v>2014</v>
      </c>
      <c r="AP58" s="162">
        <f>IF('Indicator Date'!AP58="","x",'Indicator Date'!AP58)</f>
        <v>2014</v>
      </c>
      <c r="AQ58" s="162">
        <f>IF('Indicator Date'!AQ58="","x",'Indicator Date'!AQ58)</f>
        <v>2014</v>
      </c>
      <c r="AR58" s="162" t="str">
        <f>IF('Indicator Date'!AR58="","x",'Indicator Date'!AR58)</f>
        <v>x</v>
      </c>
      <c r="AS58" s="162">
        <f>IF('Indicator Date'!AS58="","x",'Indicator Date'!AS58)</f>
        <v>2016</v>
      </c>
      <c r="AT58" s="162">
        <f>IF('Indicator Date'!AT58="","x",'Indicator Date'!AT58)</f>
        <v>2017</v>
      </c>
      <c r="AU58" s="162">
        <f>IF('Indicator Date'!AU58="","x",'Indicator Date'!AU58)</f>
        <v>2016</v>
      </c>
      <c r="AV58" s="162">
        <f>IF('Indicator Date'!AV58="","x",'Indicator Date'!AV58)</f>
        <v>2015</v>
      </c>
      <c r="AW58" s="162">
        <f>IF('Indicator Date'!AW58="","x",'Indicator Date'!AW58)</f>
        <v>2015</v>
      </c>
      <c r="AX58" s="162">
        <f>IF('Indicator Date'!AX58="","x",'Indicator Date'!AX58)</f>
        <v>2016</v>
      </c>
      <c r="AY58" s="162">
        <f>IF('Indicator Date'!AY58="","x",'Indicator Date'!AY58)</f>
        <v>2014</v>
      </c>
      <c r="AZ58" s="162">
        <f>IF('Indicator Date'!AZ58="","x",'Indicator Date'!AZ58)</f>
        <v>2015</v>
      </c>
      <c r="BA58" s="162">
        <f>IF('Indicator Date'!BA58="","x",'Indicator Date'!BA58)</f>
        <v>2015</v>
      </c>
      <c r="BB58" s="162">
        <f>IF('Indicator Date'!BB58="","x",'Indicator Date'!BB58)</f>
        <v>2017</v>
      </c>
      <c r="BC58" s="162">
        <f>IF('Indicator Date'!BC58="","x",'Indicator Date'!BC58)</f>
        <v>2017</v>
      </c>
      <c r="BD58" s="162">
        <f>IF('Indicator Date'!BD58="","x",'Indicator Date'!BD58)</f>
        <v>2015</v>
      </c>
      <c r="BE58" s="162">
        <f>IF('Indicator Date'!BE58="","x",'Indicator Date'!BE58)</f>
        <v>2014</v>
      </c>
      <c r="BF58" s="108"/>
    </row>
    <row r="59" spans="1:58" x14ac:dyDescent="0.25">
      <c r="A59" s="133" t="s">
        <v>105</v>
      </c>
      <c r="B59" s="111" t="s">
        <v>104</v>
      </c>
      <c r="C59" s="162">
        <f>IF('Indicator Date'!C59="","x",'Indicator Date'!C59)</f>
        <v>2015</v>
      </c>
      <c r="D59" s="162">
        <f>IF('Indicator Date'!D59="","x",'Indicator Date'!D59)</f>
        <v>2015</v>
      </c>
      <c r="E59" s="162">
        <f>IF('Indicator Date'!E59="","x",'Indicator Date'!E59)</f>
        <v>2015</v>
      </c>
      <c r="F59" s="162">
        <f>IF('Indicator Date'!F59="","x",'Indicator Date'!F59)</f>
        <v>2015</v>
      </c>
      <c r="G59" s="162">
        <f>IF('Indicator Date'!G59="","x",'Indicator Date'!G59)</f>
        <v>2015</v>
      </c>
      <c r="H59" s="162">
        <f>IF('Indicator Date'!H59="","x",'Indicator Date'!H59)</f>
        <v>2015</v>
      </c>
      <c r="I59" s="162">
        <f>IF('Indicator Date'!I59="","x",'Indicator Date'!I59)</f>
        <v>2015</v>
      </c>
      <c r="J59" s="162">
        <f>IF('Indicator Date'!J59="","x",'Indicator Date'!J59)</f>
        <v>2016</v>
      </c>
      <c r="K59" s="162">
        <f>IF('Indicator Date'!K59="","x",'Indicator Date'!K59)</f>
        <v>2016</v>
      </c>
      <c r="L59" s="162">
        <f>IF('Indicator Date'!L59="","x",'Indicator Date'!L59)</f>
        <v>2016</v>
      </c>
      <c r="M59" s="162">
        <f>IF('Indicator Date'!M59="","x",'Indicator Date'!M59)</f>
        <v>2018</v>
      </c>
      <c r="N59" s="162">
        <f>IF('Indicator Date'!N59="","x",'Indicator Date'!N59)</f>
        <v>2018</v>
      </c>
      <c r="O59" s="162">
        <f>IF('Indicator Date'!O59="","x",'Indicator Date'!O59)</f>
        <v>2017</v>
      </c>
      <c r="P59" s="162">
        <f>IF('Indicator Date'!P59="","x",'Indicator Date'!P59)</f>
        <v>2017</v>
      </c>
      <c r="Q59" s="162">
        <f>IF('Indicator Date'!Q59="","x",'Indicator Date'!Q59)</f>
        <v>2015</v>
      </c>
      <c r="R59" s="162" t="str">
        <f>IF('Indicator Date'!R59="","x",LEFT(RIGHT('Indicator Date'!R59,6),4))</f>
        <v>2011</v>
      </c>
      <c r="S59" s="162">
        <f>IF('Indicator Date'!S59="","x",'Indicator Date'!S59)</f>
        <v>2018</v>
      </c>
      <c r="T59" s="162">
        <f>IF('Indicator Date'!T59="","x",'Indicator Date'!T59)</f>
        <v>2015</v>
      </c>
      <c r="U59" s="162">
        <f>IF('Indicator Date'!U59="","x",'Indicator Date'!U59)</f>
        <v>2016</v>
      </c>
      <c r="V59" s="162">
        <f>IF('Indicator Date'!V59="","x",'Indicator Date'!V59)</f>
        <v>2016</v>
      </c>
      <c r="W59" s="162">
        <f>IF('Indicator Date'!W59="","x",'Indicator Date'!W59)</f>
        <v>2016</v>
      </c>
      <c r="X59" s="162">
        <f>IF('Indicator Date'!X59="","x",'Indicator Date'!X59)</f>
        <v>2016</v>
      </c>
      <c r="Y59" s="162">
        <f>IF('Indicator Date'!Y59="","x",'Indicator Date'!Y59)</f>
        <v>2010</v>
      </c>
      <c r="Z59" s="162">
        <f>IF('Indicator Date'!Z59="","x",'Indicator Date'!Z59)</f>
        <v>2016</v>
      </c>
      <c r="AA59" s="162">
        <f>IF('Indicator Date'!AA59="","x",'Indicator Date'!AA59)</f>
        <v>2016</v>
      </c>
      <c r="AB59" s="162">
        <f>IF('Indicator Date'!AB59="","x",'Indicator Date'!AB59)</f>
        <v>2016</v>
      </c>
      <c r="AC59" s="162">
        <f>IF('Indicator Date'!AC59="","x",'Indicator Date'!AC59)</f>
        <v>2015</v>
      </c>
      <c r="AD59" s="162">
        <f>IF('Indicator Date'!AD59="","x",'Indicator Date'!AD59)</f>
        <v>2015</v>
      </c>
      <c r="AE59" s="162">
        <f>IF('Indicator Date'!AE59="","x",'Indicator Date'!AE59)</f>
        <v>2012</v>
      </c>
      <c r="AF59" s="162">
        <f>IF('Indicator Date'!AF59="","x",'Indicator Date'!AF59)</f>
        <v>2015</v>
      </c>
      <c r="AG59" s="162">
        <f>IF('Indicator Date'!AG59="","x",'Indicator Date'!AG59)</f>
        <v>2010</v>
      </c>
      <c r="AH59" s="162">
        <f>IF('Indicator Date'!AH59="","x",'Indicator Date'!AH59)</f>
        <v>2016</v>
      </c>
      <c r="AI59" s="162">
        <f>IF('Indicator Date'!AI59="","x",'Indicator Date'!AI59)</f>
        <v>2017</v>
      </c>
      <c r="AJ59" s="162">
        <f>IF('Indicator Date'!AJ59="","x",'Indicator Date'!AJ59)</f>
        <v>2018</v>
      </c>
      <c r="AK59" s="162">
        <f>IF('Indicator Date'!AK59="","x",YEAR('Indicator Date'!AK59))</f>
        <v>2018</v>
      </c>
      <c r="AL59" s="162">
        <f>IF('Indicator Date'!AL59="","x",YEAR('Indicator Date'!AL59))</f>
        <v>2018</v>
      </c>
      <c r="AM59" s="162">
        <f>IF('Indicator Date'!AM59="","x",'Indicator Date'!AM59)</f>
        <v>2017</v>
      </c>
      <c r="AN59" s="162">
        <f>IF('Indicator Date'!AN59="","x",'Indicator Date'!AN59)</f>
        <v>2014</v>
      </c>
      <c r="AO59" s="162">
        <f>IF('Indicator Date'!AO59="","x",'Indicator Date'!AO59)</f>
        <v>2014</v>
      </c>
      <c r="AP59" s="162">
        <f>IF('Indicator Date'!AP59="","x",'Indicator Date'!AP59)</f>
        <v>2014</v>
      </c>
      <c r="AQ59" s="162">
        <f>IF('Indicator Date'!AQ59="","x",'Indicator Date'!AQ59)</f>
        <v>2014</v>
      </c>
      <c r="AR59" s="162">
        <f>IF('Indicator Date'!AR59="","x",'Indicator Date'!AR59)</f>
        <v>2015</v>
      </c>
      <c r="AS59" s="162">
        <f>IF('Indicator Date'!AS59="","x",'Indicator Date'!AS59)</f>
        <v>2016</v>
      </c>
      <c r="AT59" s="162">
        <f>IF('Indicator Date'!AT59="","x",'Indicator Date'!AT59)</f>
        <v>2017</v>
      </c>
      <c r="AU59" s="162">
        <f>IF('Indicator Date'!AU59="","x",'Indicator Date'!AU59)</f>
        <v>2016</v>
      </c>
      <c r="AV59" s="162">
        <f>IF('Indicator Date'!AV59="","x",'Indicator Date'!AV59)</f>
        <v>2015</v>
      </c>
      <c r="AW59" s="162">
        <f>IF('Indicator Date'!AW59="","x",'Indicator Date'!AW59)</f>
        <v>2015</v>
      </c>
      <c r="AX59" s="162">
        <f>IF('Indicator Date'!AX59="","x",'Indicator Date'!AX59)</f>
        <v>2016</v>
      </c>
      <c r="AY59" s="162">
        <f>IF('Indicator Date'!AY59="","x",'Indicator Date'!AY59)</f>
        <v>2014</v>
      </c>
      <c r="AZ59" s="162">
        <f>IF('Indicator Date'!AZ59="","x",'Indicator Date'!AZ59)</f>
        <v>2015</v>
      </c>
      <c r="BA59" s="162">
        <f>IF('Indicator Date'!BA59="","x",'Indicator Date'!BA59)</f>
        <v>2015</v>
      </c>
      <c r="BB59" s="162">
        <f>IF('Indicator Date'!BB59="","x",'Indicator Date'!BB59)</f>
        <v>2017</v>
      </c>
      <c r="BC59" s="162">
        <f>IF('Indicator Date'!BC59="","x",'Indicator Date'!BC59)</f>
        <v>2017</v>
      </c>
      <c r="BD59" s="162">
        <f>IF('Indicator Date'!BD59="","x",'Indicator Date'!BD59)</f>
        <v>2015</v>
      </c>
      <c r="BE59" s="162">
        <f>IF('Indicator Date'!BE59="","x",'Indicator Date'!BE59)</f>
        <v>2014</v>
      </c>
      <c r="BF59" s="108"/>
    </row>
    <row r="60" spans="1:58" x14ac:dyDescent="0.25">
      <c r="A60" s="133" t="s">
        <v>107</v>
      </c>
      <c r="B60" s="111" t="s">
        <v>106</v>
      </c>
      <c r="C60" s="162">
        <f>IF('Indicator Date'!C60="","x",'Indicator Date'!C60)</f>
        <v>2015</v>
      </c>
      <c r="D60" s="162">
        <f>IF('Indicator Date'!D60="","x",'Indicator Date'!D60)</f>
        <v>2015</v>
      </c>
      <c r="E60" s="162">
        <f>IF('Indicator Date'!E60="","x",'Indicator Date'!E60)</f>
        <v>2015</v>
      </c>
      <c r="F60" s="162">
        <f>IF('Indicator Date'!F60="","x",'Indicator Date'!F60)</f>
        <v>2015</v>
      </c>
      <c r="G60" s="162">
        <f>IF('Indicator Date'!G60="","x",'Indicator Date'!G60)</f>
        <v>2015</v>
      </c>
      <c r="H60" s="162">
        <f>IF('Indicator Date'!H60="","x",'Indicator Date'!H60)</f>
        <v>2015</v>
      </c>
      <c r="I60" s="162">
        <f>IF('Indicator Date'!I60="","x",'Indicator Date'!I60)</f>
        <v>2015</v>
      </c>
      <c r="J60" s="162">
        <f>IF('Indicator Date'!J60="","x",'Indicator Date'!J60)</f>
        <v>2016</v>
      </c>
      <c r="K60" s="162">
        <f>IF('Indicator Date'!K60="","x",'Indicator Date'!K60)</f>
        <v>2016</v>
      </c>
      <c r="L60" s="162">
        <f>IF('Indicator Date'!L60="","x",'Indicator Date'!L60)</f>
        <v>2016</v>
      </c>
      <c r="M60" s="162">
        <f>IF('Indicator Date'!M60="","x",'Indicator Date'!M60)</f>
        <v>2018</v>
      </c>
      <c r="N60" s="162">
        <f>IF('Indicator Date'!N60="","x",'Indicator Date'!N60)</f>
        <v>2018</v>
      </c>
      <c r="O60" s="162">
        <f>IF('Indicator Date'!O60="","x",'Indicator Date'!O60)</f>
        <v>2017</v>
      </c>
      <c r="P60" s="162">
        <f>IF('Indicator Date'!P60="","x",'Indicator Date'!P60)</f>
        <v>2017</v>
      </c>
      <c r="Q60" s="162">
        <f>IF('Indicator Date'!Q60="","x",'Indicator Date'!Q60)</f>
        <v>2015</v>
      </c>
      <c r="R60" s="162" t="str">
        <f>IF('Indicator Date'!R60="","x",LEFT(RIGHT('Indicator Date'!R60,6),4))</f>
        <v>x</v>
      </c>
      <c r="S60" s="162">
        <f>IF('Indicator Date'!S60="","x",'Indicator Date'!S60)</f>
        <v>2018</v>
      </c>
      <c r="T60" s="162">
        <f>IF('Indicator Date'!T60="","x",'Indicator Date'!T60)</f>
        <v>2015</v>
      </c>
      <c r="U60" s="162">
        <f>IF('Indicator Date'!U60="","x",'Indicator Date'!U60)</f>
        <v>2016</v>
      </c>
      <c r="V60" s="162">
        <f>IF('Indicator Date'!V60="","x",'Indicator Date'!V60)</f>
        <v>2016</v>
      </c>
      <c r="W60" s="162">
        <f>IF('Indicator Date'!W60="","x",'Indicator Date'!W60)</f>
        <v>2016</v>
      </c>
      <c r="X60" s="162" t="str">
        <f>IF('Indicator Date'!X60="","x",'Indicator Date'!X60)</f>
        <v>x</v>
      </c>
      <c r="Y60" s="162">
        <f>IF('Indicator Date'!Y60="","x",'Indicator Date'!Y60)</f>
        <v>2010</v>
      </c>
      <c r="Z60" s="162">
        <f>IF('Indicator Date'!Z60="","x",'Indicator Date'!Z60)</f>
        <v>2016</v>
      </c>
      <c r="AA60" s="162">
        <f>IF('Indicator Date'!AA60="","x",'Indicator Date'!AA60)</f>
        <v>2016</v>
      </c>
      <c r="AB60" s="162">
        <f>IF('Indicator Date'!AB60="","x",'Indicator Date'!AB60)</f>
        <v>2016</v>
      </c>
      <c r="AC60" s="162">
        <f>IF('Indicator Date'!AC60="","x",'Indicator Date'!AC60)</f>
        <v>2015</v>
      </c>
      <c r="AD60" s="162">
        <f>IF('Indicator Date'!AD60="","x",'Indicator Date'!AD60)</f>
        <v>2015</v>
      </c>
      <c r="AE60" s="162" t="str">
        <f>IF('Indicator Date'!AE60="","x",'Indicator Date'!AE60)</f>
        <v>x</v>
      </c>
      <c r="AF60" s="162">
        <f>IF('Indicator Date'!AF60="","x",'Indicator Date'!AF60)</f>
        <v>2015</v>
      </c>
      <c r="AG60" s="162">
        <f>IF('Indicator Date'!AG60="","x",'Indicator Date'!AG60)</f>
        <v>2008</v>
      </c>
      <c r="AH60" s="162">
        <f>IF('Indicator Date'!AH60="","x",'Indicator Date'!AH60)</f>
        <v>2016</v>
      </c>
      <c r="AI60" s="162">
        <f>IF('Indicator Date'!AI60="","x",'Indicator Date'!AI60)</f>
        <v>2017</v>
      </c>
      <c r="AJ60" s="162">
        <f>IF('Indicator Date'!AJ60="","x",'Indicator Date'!AJ60)</f>
        <v>2018</v>
      </c>
      <c r="AK60" s="162" t="str">
        <f>IF('Indicator Date'!AK60="","x",YEAR('Indicator Date'!AK60))</f>
        <v>x</v>
      </c>
      <c r="AL60" s="162">
        <f>IF('Indicator Date'!AL60="","x",YEAR('Indicator Date'!AL60))</f>
        <v>2017</v>
      </c>
      <c r="AM60" s="162">
        <f>IF('Indicator Date'!AM60="","x",'Indicator Date'!AM60)</f>
        <v>2017</v>
      </c>
      <c r="AN60" s="162">
        <f>IF('Indicator Date'!AN60="","x",'Indicator Date'!AN60)</f>
        <v>2014</v>
      </c>
      <c r="AO60" s="162">
        <f>IF('Indicator Date'!AO60="","x",'Indicator Date'!AO60)</f>
        <v>2014</v>
      </c>
      <c r="AP60" s="162">
        <f>IF('Indicator Date'!AP60="","x",'Indicator Date'!AP60)</f>
        <v>2014</v>
      </c>
      <c r="AQ60" s="162">
        <f>IF('Indicator Date'!AQ60="","x",'Indicator Date'!AQ60)</f>
        <v>2014</v>
      </c>
      <c r="AR60" s="162">
        <f>IF('Indicator Date'!AR60="","x",'Indicator Date'!AR60)</f>
        <v>2015</v>
      </c>
      <c r="AS60" s="162">
        <f>IF('Indicator Date'!AS60="","x",'Indicator Date'!AS60)</f>
        <v>2016</v>
      </c>
      <c r="AT60" s="162" t="str">
        <f>IF('Indicator Date'!AT60="","x",'Indicator Date'!AT60)</f>
        <v>x</v>
      </c>
      <c r="AU60" s="162">
        <f>IF('Indicator Date'!AU60="","x",'Indicator Date'!AU60)</f>
        <v>2016</v>
      </c>
      <c r="AV60" s="162" t="str">
        <f>IF('Indicator Date'!AV60="","x",'Indicator Date'!AV60)</f>
        <v>x</v>
      </c>
      <c r="AW60" s="162">
        <f>IF('Indicator Date'!AW60="","x",'Indicator Date'!AW60)</f>
        <v>2015</v>
      </c>
      <c r="AX60" s="162">
        <f>IF('Indicator Date'!AX60="","x",'Indicator Date'!AX60)</f>
        <v>2016</v>
      </c>
      <c r="AY60" s="162">
        <f>IF('Indicator Date'!AY60="","x",'Indicator Date'!AY60)</f>
        <v>2014</v>
      </c>
      <c r="AZ60" s="162">
        <f>IF('Indicator Date'!AZ60="","x",'Indicator Date'!AZ60)</f>
        <v>2015</v>
      </c>
      <c r="BA60" s="162">
        <f>IF('Indicator Date'!BA60="","x",'Indicator Date'!BA60)</f>
        <v>2015</v>
      </c>
      <c r="BB60" s="162">
        <f>IF('Indicator Date'!BB60="","x",'Indicator Date'!BB60)</f>
        <v>2017</v>
      </c>
      <c r="BC60" s="162">
        <f>IF('Indicator Date'!BC60="","x",'Indicator Date'!BC60)</f>
        <v>2017</v>
      </c>
      <c r="BD60" s="162">
        <f>IF('Indicator Date'!BD60="","x",'Indicator Date'!BD60)</f>
        <v>2015</v>
      </c>
      <c r="BE60" s="162">
        <f>IF('Indicator Date'!BE60="","x",'Indicator Date'!BE60)</f>
        <v>2014</v>
      </c>
      <c r="BF60" s="108"/>
    </row>
    <row r="61" spans="1:58" x14ac:dyDescent="0.25">
      <c r="A61" s="133" t="s">
        <v>109</v>
      </c>
      <c r="B61" s="111" t="s">
        <v>108</v>
      </c>
      <c r="C61" s="162">
        <f>IF('Indicator Date'!C61="","x",'Indicator Date'!C61)</f>
        <v>2015</v>
      </c>
      <c r="D61" s="162">
        <f>IF('Indicator Date'!D61="","x",'Indicator Date'!D61)</f>
        <v>2015</v>
      </c>
      <c r="E61" s="162">
        <f>IF('Indicator Date'!E61="","x",'Indicator Date'!E61)</f>
        <v>2015</v>
      </c>
      <c r="F61" s="162">
        <f>IF('Indicator Date'!F61="","x",'Indicator Date'!F61)</f>
        <v>2015</v>
      </c>
      <c r="G61" s="162">
        <f>IF('Indicator Date'!G61="","x",'Indicator Date'!G61)</f>
        <v>2015</v>
      </c>
      <c r="H61" s="162">
        <f>IF('Indicator Date'!H61="","x",'Indicator Date'!H61)</f>
        <v>2015</v>
      </c>
      <c r="I61" s="162">
        <f>IF('Indicator Date'!I61="","x",'Indicator Date'!I61)</f>
        <v>2015</v>
      </c>
      <c r="J61" s="162">
        <f>IF('Indicator Date'!J61="","x",'Indicator Date'!J61)</f>
        <v>2016</v>
      </c>
      <c r="K61" s="162">
        <f>IF('Indicator Date'!K61="","x",'Indicator Date'!K61)</f>
        <v>2016</v>
      </c>
      <c r="L61" s="162">
        <f>IF('Indicator Date'!L61="","x",'Indicator Date'!L61)</f>
        <v>2016</v>
      </c>
      <c r="M61" s="162">
        <f>IF('Indicator Date'!M61="","x",'Indicator Date'!M61)</f>
        <v>2018</v>
      </c>
      <c r="N61" s="162">
        <f>IF('Indicator Date'!N61="","x",'Indicator Date'!N61)</f>
        <v>2018</v>
      </c>
      <c r="O61" s="162">
        <f>IF('Indicator Date'!O61="","x",'Indicator Date'!O61)</f>
        <v>2017</v>
      </c>
      <c r="P61" s="162">
        <f>IF('Indicator Date'!P61="","x",'Indicator Date'!P61)</f>
        <v>2017</v>
      </c>
      <c r="Q61" s="162">
        <f>IF('Indicator Date'!Q61="","x",'Indicator Date'!Q61)</f>
        <v>2015</v>
      </c>
      <c r="R61" s="162" t="str">
        <f>IF('Indicator Date'!R61="","x",LEFT(RIGHT('Indicator Date'!R61,6),4))</f>
        <v>x</v>
      </c>
      <c r="S61" s="162">
        <f>IF('Indicator Date'!S61="","x",'Indicator Date'!S61)</f>
        <v>2018</v>
      </c>
      <c r="T61" s="162">
        <f>IF('Indicator Date'!T61="","x",'Indicator Date'!T61)</f>
        <v>2015</v>
      </c>
      <c r="U61" s="162">
        <f>IF('Indicator Date'!U61="","x",'Indicator Date'!U61)</f>
        <v>2016</v>
      </c>
      <c r="V61" s="162" t="str">
        <f>IF('Indicator Date'!V61="","x",'Indicator Date'!V61)</f>
        <v>x</v>
      </c>
      <c r="W61" s="162">
        <f>IF('Indicator Date'!W61="","x",'Indicator Date'!W61)</f>
        <v>2016</v>
      </c>
      <c r="X61" s="162" t="str">
        <f>IF('Indicator Date'!X61="","x",'Indicator Date'!X61)</f>
        <v>x</v>
      </c>
      <c r="Y61" s="162">
        <f>IF('Indicator Date'!Y61="","x",'Indicator Date'!Y61)</f>
        <v>2010</v>
      </c>
      <c r="Z61" s="162">
        <f>IF('Indicator Date'!Z61="","x",'Indicator Date'!Z61)</f>
        <v>2016</v>
      </c>
      <c r="AA61" s="162">
        <f>IF('Indicator Date'!AA61="","x",'Indicator Date'!AA61)</f>
        <v>2016</v>
      </c>
      <c r="AB61" s="162" t="str">
        <f>IF('Indicator Date'!AB61="","x",'Indicator Date'!AB61)</f>
        <v>x</v>
      </c>
      <c r="AC61" s="162">
        <f>IF('Indicator Date'!AC61="","x",'Indicator Date'!AC61)</f>
        <v>2015</v>
      </c>
      <c r="AD61" s="162">
        <f>IF('Indicator Date'!AD61="","x",'Indicator Date'!AD61)</f>
        <v>2015</v>
      </c>
      <c r="AE61" s="162" t="str">
        <f>IF('Indicator Date'!AE61="","x",'Indicator Date'!AE61)</f>
        <v>x</v>
      </c>
      <c r="AF61" s="162">
        <f>IF('Indicator Date'!AF61="","x",'Indicator Date'!AF61)</f>
        <v>2015</v>
      </c>
      <c r="AG61" s="162">
        <f>IF('Indicator Date'!AG61="","x",'Indicator Date'!AG61)</f>
        <v>2012</v>
      </c>
      <c r="AH61" s="162">
        <f>IF('Indicator Date'!AH61="","x",'Indicator Date'!AH61)</f>
        <v>2016</v>
      </c>
      <c r="AI61" s="162">
        <f>IF('Indicator Date'!AI61="","x",'Indicator Date'!AI61)</f>
        <v>2017</v>
      </c>
      <c r="AJ61" s="162">
        <f>IF('Indicator Date'!AJ61="","x",'Indicator Date'!AJ61)</f>
        <v>2018</v>
      </c>
      <c r="AK61" s="162" t="str">
        <f>IF('Indicator Date'!AK61="","x",YEAR('Indicator Date'!AK61))</f>
        <v>x</v>
      </c>
      <c r="AL61" s="162">
        <f>IF('Indicator Date'!AL61="","x",YEAR('Indicator Date'!AL61))</f>
        <v>2017</v>
      </c>
      <c r="AM61" s="162">
        <f>IF('Indicator Date'!AM61="","x",'Indicator Date'!AM61)</f>
        <v>2017</v>
      </c>
      <c r="AN61" s="162">
        <f>IF('Indicator Date'!AN61="","x",'Indicator Date'!AN61)</f>
        <v>2014</v>
      </c>
      <c r="AO61" s="162">
        <f>IF('Indicator Date'!AO61="","x",'Indicator Date'!AO61)</f>
        <v>2014</v>
      </c>
      <c r="AP61" s="162">
        <f>IF('Indicator Date'!AP61="","x",'Indicator Date'!AP61)</f>
        <v>2014</v>
      </c>
      <c r="AQ61" s="162">
        <f>IF('Indicator Date'!AQ61="","x",'Indicator Date'!AQ61)</f>
        <v>2014</v>
      </c>
      <c r="AR61" s="162">
        <f>IF('Indicator Date'!AR61="","x",'Indicator Date'!AR61)</f>
        <v>2015</v>
      </c>
      <c r="AS61" s="162">
        <f>IF('Indicator Date'!AS61="","x",'Indicator Date'!AS61)</f>
        <v>2016</v>
      </c>
      <c r="AT61" s="162">
        <f>IF('Indicator Date'!AT61="","x",'Indicator Date'!AT61)</f>
        <v>2017</v>
      </c>
      <c r="AU61" s="162">
        <f>IF('Indicator Date'!AU61="","x",'Indicator Date'!AU61)</f>
        <v>2016</v>
      </c>
      <c r="AV61" s="162" t="str">
        <f>IF('Indicator Date'!AV61="","x",'Indicator Date'!AV61)</f>
        <v>x</v>
      </c>
      <c r="AW61" s="162">
        <f>IF('Indicator Date'!AW61="","x",'Indicator Date'!AW61)</f>
        <v>2015</v>
      </c>
      <c r="AX61" s="162">
        <f>IF('Indicator Date'!AX61="","x",'Indicator Date'!AX61)</f>
        <v>2016</v>
      </c>
      <c r="AY61" s="162">
        <f>IF('Indicator Date'!AY61="","x",'Indicator Date'!AY61)</f>
        <v>2014</v>
      </c>
      <c r="AZ61" s="162">
        <f>IF('Indicator Date'!AZ61="","x",'Indicator Date'!AZ61)</f>
        <v>2015</v>
      </c>
      <c r="BA61" s="162">
        <f>IF('Indicator Date'!BA61="","x",'Indicator Date'!BA61)</f>
        <v>2015</v>
      </c>
      <c r="BB61" s="162">
        <f>IF('Indicator Date'!BB61="","x",'Indicator Date'!BB61)</f>
        <v>2017</v>
      </c>
      <c r="BC61" s="162">
        <f>IF('Indicator Date'!BC61="","x",'Indicator Date'!BC61)</f>
        <v>2017</v>
      </c>
      <c r="BD61" s="162">
        <f>IF('Indicator Date'!BD61="","x",'Indicator Date'!BD61)</f>
        <v>2015</v>
      </c>
      <c r="BE61" s="162">
        <f>IF('Indicator Date'!BE61="","x",'Indicator Date'!BE61)</f>
        <v>2014</v>
      </c>
      <c r="BF61" s="108"/>
    </row>
    <row r="62" spans="1:58" x14ac:dyDescent="0.25">
      <c r="A62" s="133" t="s">
        <v>111</v>
      </c>
      <c r="B62" s="111" t="s">
        <v>110</v>
      </c>
      <c r="C62" s="162">
        <f>IF('Indicator Date'!C62="","x",'Indicator Date'!C62)</f>
        <v>2015</v>
      </c>
      <c r="D62" s="162">
        <f>IF('Indicator Date'!D62="","x",'Indicator Date'!D62)</f>
        <v>2015</v>
      </c>
      <c r="E62" s="162">
        <f>IF('Indicator Date'!E62="","x",'Indicator Date'!E62)</f>
        <v>2015</v>
      </c>
      <c r="F62" s="162">
        <f>IF('Indicator Date'!F62="","x",'Indicator Date'!F62)</f>
        <v>2015</v>
      </c>
      <c r="G62" s="162">
        <f>IF('Indicator Date'!G62="","x",'Indicator Date'!G62)</f>
        <v>2015</v>
      </c>
      <c r="H62" s="162">
        <f>IF('Indicator Date'!H62="","x",'Indicator Date'!H62)</f>
        <v>2015</v>
      </c>
      <c r="I62" s="162">
        <f>IF('Indicator Date'!I62="","x",'Indicator Date'!I62)</f>
        <v>2015</v>
      </c>
      <c r="J62" s="162">
        <f>IF('Indicator Date'!J62="","x",'Indicator Date'!J62)</f>
        <v>2016</v>
      </c>
      <c r="K62" s="162">
        <f>IF('Indicator Date'!K62="","x",'Indicator Date'!K62)</f>
        <v>2016</v>
      </c>
      <c r="L62" s="162">
        <f>IF('Indicator Date'!L62="","x",'Indicator Date'!L62)</f>
        <v>2016</v>
      </c>
      <c r="M62" s="162">
        <f>IF('Indicator Date'!M62="","x",'Indicator Date'!M62)</f>
        <v>2018</v>
      </c>
      <c r="N62" s="162">
        <f>IF('Indicator Date'!N62="","x",'Indicator Date'!N62)</f>
        <v>2018</v>
      </c>
      <c r="O62" s="162">
        <f>IF('Indicator Date'!O62="","x",'Indicator Date'!O62)</f>
        <v>2017</v>
      </c>
      <c r="P62" s="162">
        <f>IF('Indicator Date'!P62="","x",'Indicator Date'!P62)</f>
        <v>2017</v>
      </c>
      <c r="Q62" s="162">
        <f>IF('Indicator Date'!Q62="","x",'Indicator Date'!Q62)</f>
        <v>2015</v>
      </c>
      <c r="R62" s="162" t="str">
        <f>IF('Indicator Date'!R62="","x",LEFT(RIGHT('Indicator Date'!R62,6),4))</f>
        <v>x</v>
      </c>
      <c r="S62" s="162">
        <f>IF('Indicator Date'!S62="","x",'Indicator Date'!S62)</f>
        <v>2018</v>
      </c>
      <c r="T62" s="162">
        <f>IF('Indicator Date'!T62="","x",'Indicator Date'!T62)</f>
        <v>2015</v>
      </c>
      <c r="U62" s="162">
        <f>IF('Indicator Date'!U62="","x",'Indicator Date'!U62)</f>
        <v>2016</v>
      </c>
      <c r="V62" s="162" t="str">
        <f>IF('Indicator Date'!V62="","x",'Indicator Date'!V62)</f>
        <v>x</v>
      </c>
      <c r="W62" s="162">
        <f>IF('Indicator Date'!W62="","x",'Indicator Date'!W62)</f>
        <v>2016</v>
      </c>
      <c r="X62" s="162" t="str">
        <f>IF('Indicator Date'!X62="","x",'Indicator Date'!X62)</f>
        <v>x</v>
      </c>
      <c r="Y62" s="162">
        <f>IF('Indicator Date'!Y62="","x",'Indicator Date'!Y62)</f>
        <v>2016</v>
      </c>
      <c r="Z62" s="162">
        <f>IF('Indicator Date'!Z62="","x",'Indicator Date'!Z62)</f>
        <v>2016</v>
      </c>
      <c r="AA62" s="162">
        <f>IF('Indicator Date'!AA62="","x",'Indicator Date'!AA62)</f>
        <v>2016</v>
      </c>
      <c r="AB62" s="162">
        <f>IF('Indicator Date'!AB62="","x",'Indicator Date'!AB62)</f>
        <v>2016</v>
      </c>
      <c r="AC62" s="162">
        <f>IF('Indicator Date'!AC62="","x",'Indicator Date'!AC62)</f>
        <v>2015</v>
      </c>
      <c r="AD62" s="162">
        <f>IF('Indicator Date'!AD62="","x",'Indicator Date'!AD62)</f>
        <v>2015</v>
      </c>
      <c r="AE62" s="162" t="str">
        <f>IF('Indicator Date'!AE62="","x",'Indicator Date'!AE62)</f>
        <v>x</v>
      </c>
      <c r="AF62" s="162">
        <f>IF('Indicator Date'!AF62="","x",'Indicator Date'!AF62)</f>
        <v>2015</v>
      </c>
      <c r="AG62" s="162">
        <f>IF('Indicator Date'!AG62="","x",'Indicator Date'!AG62)</f>
        <v>2012</v>
      </c>
      <c r="AH62" s="162">
        <f>IF('Indicator Date'!AH62="","x",'Indicator Date'!AH62)</f>
        <v>2016</v>
      </c>
      <c r="AI62" s="162">
        <f>IF('Indicator Date'!AI62="","x",'Indicator Date'!AI62)</f>
        <v>2017</v>
      </c>
      <c r="AJ62" s="162">
        <f>IF('Indicator Date'!AJ62="","x",'Indicator Date'!AJ62)</f>
        <v>2018</v>
      </c>
      <c r="AK62" s="162" t="str">
        <f>IF('Indicator Date'!AK62="","x",YEAR('Indicator Date'!AK62))</f>
        <v>x</v>
      </c>
      <c r="AL62" s="162">
        <f>IF('Indicator Date'!AL62="","x",YEAR('Indicator Date'!AL62))</f>
        <v>2017</v>
      </c>
      <c r="AM62" s="162">
        <f>IF('Indicator Date'!AM62="","x",'Indicator Date'!AM62)</f>
        <v>2017</v>
      </c>
      <c r="AN62" s="162">
        <f>IF('Indicator Date'!AN62="","x",'Indicator Date'!AN62)</f>
        <v>2014</v>
      </c>
      <c r="AO62" s="162">
        <f>IF('Indicator Date'!AO62="","x",'Indicator Date'!AO62)</f>
        <v>2014</v>
      </c>
      <c r="AP62" s="162">
        <f>IF('Indicator Date'!AP62="","x",'Indicator Date'!AP62)</f>
        <v>2014</v>
      </c>
      <c r="AQ62" s="162">
        <f>IF('Indicator Date'!AQ62="","x",'Indicator Date'!AQ62)</f>
        <v>2014</v>
      </c>
      <c r="AR62" s="162">
        <f>IF('Indicator Date'!AR62="","x",'Indicator Date'!AR62)</f>
        <v>2015</v>
      </c>
      <c r="AS62" s="162">
        <f>IF('Indicator Date'!AS62="","x",'Indicator Date'!AS62)</f>
        <v>2016</v>
      </c>
      <c r="AT62" s="162">
        <f>IF('Indicator Date'!AT62="","x",'Indicator Date'!AT62)</f>
        <v>2017</v>
      </c>
      <c r="AU62" s="162">
        <f>IF('Indicator Date'!AU62="","x",'Indicator Date'!AU62)</f>
        <v>2016</v>
      </c>
      <c r="AV62" s="162" t="str">
        <f>IF('Indicator Date'!AV62="","x",'Indicator Date'!AV62)</f>
        <v>x</v>
      </c>
      <c r="AW62" s="162">
        <f>IF('Indicator Date'!AW62="","x",'Indicator Date'!AW62)</f>
        <v>2015</v>
      </c>
      <c r="AX62" s="162">
        <f>IF('Indicator Date'!AX62="","x",'Indicator Date'!AX62)</f>
        <v>2016</v>
      </c>
      <c r="AY62" s="162">
        <f>IF('Indicator Date'!AY62="","x",'Indicator Date'!AY62)</f>
        <v>2014</v>
      </c>
      <c r="AZ62" s="162">
        <f>IF('Indicator Date'!AZ62="","x",'Indicator Date'!AZ62)</f>
        <v>2015</v>
      </c>
      <c r="BA62" s="162">
        <f>IF('Indicator Date'!BA62="","x",'Indicator Date'!BA62)</f>
        <v>2015</v>
      </c>
      <c r="BB62" s="162">
        <f>IF('Indicator Date'!BB62="","x",'Indicator Date'!BB62)</f>
        <v>2017</v>
      </c>
      <c r="BC62" s="162">
        <f>IF('Indicator Date'!BC62="","x",'Indicator Date'!BC62)</f>
        <v>2017</v>
      </c>
      <c r="BD62" s="162">
        <f>IF('Indicator Date'!BD62="","x",'Indicator Date'!BD62)</f>
        <v>2015</v>
      </c>
      <c r="BE62" s="162">
        <f>IF('Indicator Date'!BE62="","x",'Indicator Date'!BE62)</f>
        <v>2014</v>
      </c>
      <c r="BF62" s="108"/>
    </row>
    <row r="63" spans="1:58" x14ac:dyDescent="0.25">
      <c r="A63" s="133" t="s">
        <v>113</v>
      </c>
      <c r="B63" s="111" t="s">
        <v>112</v>
      </c>
      <c r="C63" s="162">
        <f>IF('Indicator Date'!C63="","x",'Indicator Date'!C63)</f>
        <v>2015</v>
      </c>
      <c r="D63" s="162">
        <f>IF('Indicator Date'!D63="","x",'Indicator Date'!D63)</f>
        <v>2015</v>
      </c>
      <c r="E63" s="162">
        <f>IF('Indicator Date'!E63="","x",'Indicator Date'!E63)</f>
        <v>2015</v>
      </c>
      <c r="F63" s="162">
        <f>IF('Indicator Date'!F63="","x",'Indicator Date'!F63)</f>
        <v>2015</v>
      </c>
      <c r="G63" s="162">
        <f>IF('Indicator Date'!G63="","x",'Indicator Date'!G63)</f>
        <v>2015</v>
      </c>
      <c r="H63" s="162">
        <f>IF('Indicator Date'!H63="","x",'Indicator Date'!H63)</f>
        <v>2015</v>
      </c>
      <c r="I63" s="162">
        <f>IF('Indicator Date'!I63="","x",'Indicator Date'!I63)</f>
        <v>2015</v>
      </c>
      <c r="J63" s="162">
        <f>IF('Indicator Date'!J63="","x",'Indicator Date'!J63)</f>
        <v>2016</v>
      </c>
      <c r="K63" s="162">
        <f>IF('Indicator Date'!K63="","x",'Indicator Date'!K63)</f>
        <v>2016</v>
      </c>
      <c r="L63" s="162">
        <f>IF('Indicator Date'!L63="","x",'Indicator Date'!L63)</f>
        <v>2016</v>
      </c>
      <c r="M63" s="162">
        <f>IF('Indicator Date'!M63="","x",'Indicator Date'!M63)</f>
        <v>2018</v>
      </c>
      <c r="N63" s="162">
        <f>IF('Indicator Date'!N63="","x",'Indicator Date'!N63)</f>
        <v>2018</v>
      </c>
      <c r="O63" s="162">
        <f>IF('Indicator Date'!O63="","x",'Indicator Date'!O63)</f>
        <v>2017</v>
      </c>
      <c r="P63" s="162">
        <f>IF('Indicator Date'!P63="","x",'Indicator Date'!P63)</f>
        <v>2017</v>
      </c>
      <c r="Q63" s="162">
        <f>IF('Indicator Date'!Q63="","x",'Indicator Date'!Q63)</f>
        <v>2015</v>
      </c>
      <c r="R63" s="162" t="str">
        <f>IF('Indicator Date'!R63="","x",LEFT(RIGHT('Indicator Date'!R63,6),4))</f>
        <v>2012</v>
      </c>
      <c r="S63" s="162">
        <f>IF('Indicator Date'!S63="","x",'Indicator Date'!S63)</f>
        <v>2018</v>
      </c>
      <c r="T63" s="162">
        <f>IF('Indicator Date'!T63="","x",'Indicator Date'!T63)</f>
        <v>2015</v>
      </c>
      <c r="U63" s="162">
        <f>IF('Indicator Date'!U63="","x",'Indicator Date'!U63)</f>
        <v>2016</v>
      </c>
      <c r="V63" s="162">
        <f>IF('Indicator Date'!V63="","x",'Indicator Date'!V63)</f>
        <v>2016</v>
      </c>
      <c r="W63" s="162">
        <f>IF('Indicator Date'!W63="","x",'Indicator Date'!W63)</f>
        <v>2016</v>
      </c>
      <c r="X63" s="162">
        <f>IF('Indicator Date'!X63="","x",'Indicator Date'!X63)</f>
        <v>2012</v>
      </c>
      <c r="Y63" s="162">
        <f>IF('Indicator Date'!Y63="","x",'Indicator Date'!Y63)</f>
        <v>2016</v>
      </c>
      <c r="Z63" s="162">
        <f>IF('Indicator Date'!Z63="","x",'Indicator Date'!Z63)</f>
        <v>2016</v>
      </c>
      <c r="AA63" s="162">
        <f>IF('Indicator Date'!AA63="","x",'Indicator Date'!AA63)</f>
        <v>2016</v>
      </c>
      <c r="AB63" s="162">
        <f>IF('Indicator Date'!AB63="","x",'Indicator Date'!AB63)</f>
        <v>2016</v>
      </c>
      <c r="AC63" s="162">
        <f>IF('Indicator Date'!AC63="","x",'Indicator Date'!AC63)</f>
        <v>2015</v>
      </c>
      <c r="AD63" s="162">
        <f>IF('Indicator Date'!AD63="","x",'Indicator Date'!AD63)</f>
        <v>2015</v>
      </c>
      <c r="AE63" s="162">
        <f>IF('Indicator Date'!AE63="","x",'Indicator Date'!AE63)</f>
        <v>2012</v>
      </c>
      <c r="AF63" s="162">
        <f>IF('Indicator Date'!AF63="","x",'Indicator Date'!AF63)</f>
        <v>2015</v>
      </c>
      <c r="AG63" s="162">
        <f>IF('Indicator Date'!AG63="","x",'Indicator Date'!AG63)</f>
        <v>2005</v>
      </c>
      <c r="AH63" s="162">
        <f>IF('Indicator Date'!AH63="","x",'Indicator Date'!AH63)</f>
        <v>2016</v>
      </c>
      <c r="AI63" s="162">
        <f>IF('Indicator Date'!AI63="","x",'Indicator Date'!AI63)</f>
        <v>2017</v>
      </c>
      <c r="AJ63" s="162">
        <f>IF('Indicator Date'!AJ63="","x",'Indicator Date'!AJ63)</f>
        <v>2018</v>
      </c>
      <c r="AK63" s="162" t="str">
        <f>IF('Indicator Date'!AK63="","x",YEAR('Indicator Date'!AK63))</f>
        <v>x</v>
      </c>
      <c r="AL63" s="162">
        <f>IF('Indicator Date'!AL63="","x",YEAR('Indicator Date'!AL63))</f>
        <v>2017</v>
      </c>
      <c r="AM63" s="162">
        <f>IF('Indicator Date'!AM63="","x",'Indicator Date'!AM63)</f>
        <v>2017</v>
      </c>
      <c r="AN63" s="162">
        <f>IF('Indicator Date'!AN63="","x",'Indicator Date'!AN63)</f>
        <v>2014</v>
      </c>
      <c r="AO63" s="162">
        <f>IF('Indicator Date'!AO63="","x",'Indicator Date'!AO63)</f>
        <v>2014</v>
      </c>
      <c r="AP63" s="162">
        <f>IF('Indicator Date'!AP63="","x",'Indicator Date'!AP63)</f>
        <v>2014</v>
      </c>
      <c r="AQ63" s="162">
        <f>IF('Indicator Date'!AQ63="","x",'Indicator Date'!AQ63)</f>
        <v>2014</v>
      </c>
      <c r="AR63" s="162">
        <f>IF('Indicator Date'!AR63="","x",'Indicator Date'!AR63)</f>
        <v>2015</v>
      </c>
      <c r="AS63" s="162">
        <f>IF('Indicator Date'!AS63="","x",'Indicator Date'!AS63)</f>
        <v>2016</v>
      </c>
      <c r="AT63" s="162">
        <f>IF('Indicator Date'!AT63="","x",'Indicator Date'!AT63)</f>
        <v>2017</v>
      </c>
      <c r="AU63" s="162">
        <f>IF('Indicator Date'!AU63="","x",'Indicator Date'!AU63)</f>
        <v>2016</v>
      </c>
      <c r="AV63" s="162">
        <f>IF('Indicator Date'!AV63="","x",'Indicator Date'!AV63)</f>
        <v>2015</v>
      </c>
      <c r="AW63" s="162">
        <f>IF('Indicator Date'!AW63="","x",'Indicator Date'!AW63)</f>
        <v>2015</v>
      </c>
      <c r="AX63" s="162">
        <f>IF('Indicator Date'!AX63="","x",'Indicator Date'!AX63)</f>
        <v>2016</v>
      </c>
      <c r="AY63" s="162">
        <f>IF('Indicator Date'!AY63="","x",'Indicator Date'!AY63)</f>
        <v>2014</v>
      </c>
      <c r="AZ63" s="162">
        <f>IF('Indicator Date'!AZ63="","x",'Indicator Date'!AZ63)</f>
        <v>2015</v>
      </c>
      <c r="BA63" s="162">
        <f>IF('Indicator Date'!BA63="","x",'Indicator Date'!BA63)</f>
        <v>2015</v>
      </c>
      <c r="BB63" s="162">
        <f>IF('Indicator Date'!BB63="","x",'Indicator Date'!BB63)</f>
        <v>2017</v>
      </c>
      <c r="BC63" s="162">
        <f>IF('Indicator Date'!BC63="","x",'Indicator Date'!BC63)</f>
        <v>2017</v>
      </c>
      <c r="BD63" s="162">
        <f>IF('Indicator Date'!BD63="","x",'Indicator Date'!BD63)</f>
        <v>2015</v>
      </c>
      <c r="BE63" s="162">
        <f>IF('Indicator Date'!BE63="","x",'Indicator Date'!BE63)</f>
        <v>2014</v>
      </c>
      <c r="BF63" s="108"/>
    </row>
    <row r="64" spans="1:58" x14ac:dyDescent="0.25">
      <c r="A64" s="133" t="s">
        <v>115</v>
      </c>
      <c r="B64" s="111" t="s">
        <v>114</v>
      </c>
      <c r="C64" s="162">
        <f>IF('Indicator Date'!C64="","x",'Indicator Date'!C64)</f>
        <v>2015</v>
      </c>
      <c r="D64" s="162">
        <f>IF('Indicator Date'!D64="","x",'Indicator Date'!D64)</f>
        <v>2015</v>
      </c>
      <c r="E64" s="162">
        <f>IF('Indicator Date'!E64="","x",'Indicator Date'!E64)</f>
        <v>2015</v>
      </c>
      <c r="F64" s="162">
        <f>IF('Indicator Date'!F64="","x",'Indicator Date'!F64)</f>
        <v>2015</v>
      </c>
      <c r="G64" s="162">
        <f>IF('Indicator Date'!G64="","x",'Indicator Date'!G64)</f>
        <v>2015</v>
      </c>
      <c r="H64" s="162">
        <f>IF('Indicator Date'!H64="","x",'Indicator Date'!H64)</f>
        <v>2015</v>
      </c>
      <c r="I64" s="162">
        <f>IF('Indicator Date'!I64="","x",'Indicator Date'!I64)</f>
        <v>2015</v>
      </c>
      <c r="J64" s="162">
        <f>IF('Indicator Date'!J64="","x",'Indicator Date'!J64)</f>
        <v>2016</v>
      </c>
      <c r="K64" s="162">
        <f>IF('Indicator Date'!K64="","x",'Indicator Date'!K64)</f>
        <v>2016</v>
      </c>
      <c r="L64" s="162">
        <f>IF('Indicator Date'!L64="","x",'Indicator Date'!L64)</f>
        <v>2016</v>
      </c>
      <c r="M64" s="162">
        <f>IF('Indicator Date'!M64="","x",'Indicator Date'!M64)</f>
        <v>2018</v>
      </c>
      <c r="N64" s="162">
        <f>IF('Indicator Date'!N64="","x",'Indicator Date'!N64)</f>
        <v>2018</v>
      </c>
      <c r="O64" s="162">
        <f>IF('Indicator Date'!O64="","x",'Indicator Date'!O64)</f>
        <v>2017</v>
      </c>
      <c r="P64" s="162">
        <f>IF('Indicator Date'!P64="","x",'Indicator Date'!P64)</f>
        <v>2017</v>
      </c>
      <c r="Q64" s="162">
        <f>IF('Indicator Date'!Q64="","x",'Indicator Date'!Q64)</f>
        <v>2015</v>
      </c>
      <c r="R64" s="162" t="str">
        <f>IF('Indicator Date'!R64="","x",LEFT(RIGHT('Indicator Date'!R64,6),4))</f>
        <v>2013</v>
      </c>
      <c r="S64" s="162">
        <f>IF('Indicator Date'!S64="","x",'Indicator Date'!S64)</f>
        <v>2018</v>
      </c>
      <c r="T64" s="162">
        <f>IF('Indicator Date'!T64="","x",'Indicator Date'!T64)</f>
        <v>2015</v>
      </c>
      <c r="U64" s="162">
        <f>IF('Indicator Date'!U64="","x",'Indicator Date'!U64)</f>
        <v>2016</v>
      </c>
      <c r="V64" s="162">
        <f>IF('Indicator Date'!V64="","x",'Indicator Date'!V64)</f>
        <v>2016</v>
      </c>
      <c r="W64" s="162">
        <f>IF('Indicator Date'!W64="","x",'Indicator Date'!W64)</f>
        <v>2016</v>
      </c>
      <c r="X64" s="162">
        <f>IF('Indicator Date'!X64="","x",'Indicator Date'!X64)</f>
        <v>2013</v>
      </c>
      <c r="Y64" s="162">
        <f>IF('Indicator Date'!Y64="","x",'Indicator Date'!Y64)</f>
        <v>2010</v>
      </c>
      <c r="Z64" s="162">
        <f>IF('Indicator Date'!Z64="","x",'Indicator Date'!Z64)</f>
        <v>2016</v>
      </c>
      <c r="AA64" s="162">
        <f>IF('Indicator Date'!AA64="","x",'Indicator Date'!AA64)</f>
        <v>2016</v>
      </c>
      <c r="AB64" s="162">
        <f>IF('Indicator Date'!AB64="","x",'Indicator Date'!AB64)</f>
        <v>2016</v>
      </c>
      <c r="AC64" s="162">
        <f>IF('Indicator Date'!AC64="","x",'Indicator Date'!AC64)</f>
        <v>2015</v>
      </c>
      <c r="AD64" s="162">
        <f>IF('Indicator Date'!AD64="","x",'Indicator Date'!AD64)</f>
        <v>2015</v>
      </c>
      <c r="AE64" s="162">
        <f>IF('Indicator Date'!AE64="","x",'Indicator Date'!AE64)</f>
        <v>2012</v>
      </c>
      <c r="AF64" s="162">
        <f>IF('Indicator Date'!AF64="","x",'Indicator Date'!AF64)</f>
        <v>2015</v>
      </c>
      <c r="AG64" s="162" t="str">
        <f>IF('Indicator Date'!AG64="","x",'Indicator Date'!AG64)</f>
        <v>x</v>
      </c>
      <c r="AH64" s="162">
        <f>IF('Indicator Date'!AH64="","x",'Indicator Date'!AH64)</f>
        <v>2016</v>
      </c>
      <c r="AI64" s="162">
        <f>IF('Indicator Date'!AI64="","x",'Indicator Date'!AI64)</f>
        <v>2017</v>
      </c>
      <c r="AJ64" s="162">
        <f>IF('Indicator Date'!AJ64="","x",'Indicator Date'!AJ64)</f>
        <v>2018</v>
      </c>
      <c r="AK64" s="162" t="str">
        <f>IF('Indicator Date'!AK64="","x",YEAR('Indicator Date'!AK64))</f>
        <v>x</v>
      </c>
      <c r="AL64" s="162">
        <f>IF('Indicator Date'!AL64="","x",YEAR('Indicator Date'!AL64))</f>
        <v>2017</v>
      </c>
      <c r="AM64" s="162">
        <f>IF('Indicator Date'!AM64="","x",'Indicator Date'!AM64)</f>
        <v>2017</v>
      </c>
      <c r="AN64" s="162">
        <f>IF('Indicator Date'!AN64="","x",'Indicator Date'!AN64)</f>
        <v>2014</v>
      </c>
      <c r="AO64" s="162">
        <f>IF('Indicator Date'!AO64="","x",'Indicator Date'!AO64)</f>
        <v>2014</v>
      </c>
      <c r="AP64" s="162">
        <f>IF('Indicator Date'!AP64="","x",'Indicator Date'!AP64)</f>
        <v>2014</v>
      </c>
      <c r="AQ64" s="162">
        <f>IF('Indicator Date'!AQ64="","x",'Indicator Date'!AQ64)</f>
        <v>2014</v>
      </c>
      <c r="AR64" s="162">
        <f>IF('Indicator Date'!AR64="","x",'Indicator Date'!AR64)</f>
        <v>2015</v>
      </c>
      <c r="AS64" s="162">
        <f>IF('Indicator Date'!AS64="","x",'Indicator Date'!AS64)</f>
        <v>2016</v>
      </c>
      <c r="AT64" s="162">
        <f>IF('Indicator Date'!AT64="","x",'Indicator Date'!AT64)</f>
        <v>2017</v>
      </c>
      <c r="AU64" s="162">
        <f>IF('Indicator Date'!AU64="","x",'Indicator Date'!AU64)</f>
        <v>2016</v>
      </c>
      <c r="AV64" s="162">
        <f>IF('Indicator Date'!AV64="","x",'Indicator Date'!AV64)</f>
        <v>2015</v>
      </c>
      <c r="AW64" s="162">
        <f>IF('Indicator Date'!AW64="","x",'Indicator Date'!AW64)</f>
        <v>2015</v>
      </c>
      <c r="AX64" s="162">
        <f>IF('Indicator Date'!AX64="","x",'Indicator Date'!AX64)</f>
        <v>2016</v>
      </c>
      <c r="AY64" s="162">
        <f>IF('Indicator Date'!AY64="","x",'Indicator Date'!AY64)</f>
        <v>2014</v>
      </c>
      <c r="AZ64" s="162">
        <f>IF('Indicator Date'!AZ64="","x",'Indicator Date'!AZ64)</f>
        <v>2015</v>
      </c>
      <c r="BA64" s="162">
        <f>IF('Indicator Date'!BA64="","x",'Indicator Date'!BA64)</f>
        <v>2015</v>
      </c>
      <c r="BB64" s="162">
        <f>IF('Indicator Date'!BB64="","x",'Indicator Date'!BB64)</f>
        <v>2017</v>
      </c>
      <c r="BC64" s="162">
        <f>IF('Indicator Date'!BC64="","x",'Indicator Date'!BC64)</f>
        <v>2017</v>
      </c>
      <c r="BD64" s="162">
        <f>IF('Indicator Date'!BD64="","x",'Indicator Date'!BD64)</f>
        <v>2015</v>
      </c>
      <c r="BE64" s="162">
        <f>IF('Indicator Date'!BE64="","x",'Indicator Date'!BE64)</f>
        <v>2014</v>
      </c>
      <c r="BF64" s="108"/>
    </row>
    <row r="65" spans="1:58" x14ac:dyDescent="0.25">
      <c r="A65" s="133" t="s">
        <v>117</v>
      </c>
      <c r="B65" s="111" t="s">
        <v>116</v>
      </c>
      <c r="C65" s="162">
        <f>IF('Indicator Date'!C65="","x",'Indicator Date'!C65)</f>
        <v>2015</v>
      </c>
      <c r="D65" s="162">
        <f>IF('Indicator Date'!D65="","x",'Indicator Date'!D65)</f>
        <v>2015</v>
      </c>
      <c r="E65" s="162">
        <f>IF('Indicator Date'!E65="","x",'Indicator Date'!E65)</f>
        <v>2015</v>
      </c>
      <c r="F65" s="162">
        <f>IF('Indicator Date'!F65="","x",'Indicator Date'!F65)</f>
        <v>2015</v>
      </c>
      <c r="G65" s="162">
        <f>IF('Indicator Date'!G65="","x",'Indicator Date'!G65)</f>
        <v>2015</v>
      </c>
      <c r="H65" s="162">
        <f>IF('Indicator Date'!H65="","x",'Indicator Date'!H65)</f>
        <v>2015</v>
      </c>
      <c r="I65" s="162">
        <f>IF('Indicator Date'!I65="","x",'Indicator Date'!I65)</f>
        <v>2015</v>
      </c>
      <c r="J65" s="162">
        <f>IF('Indicator Date'!J65="","x",'Indicator Date'!J65)</f>
        <v>2016</v>
      </c>
      <c r="K65" s="162">
        <f>IF('Indicator Date'!K65="","x",'Indicator Date'!K65)</f>
        <v>2016</v>
      </c>
      <c r="L65" s="162">
        <f>IF('Indicator Date'!L65="","x",'Indicator Date'!L65)</f>
        <v>2016</v>
      </c>
      <c r="M65" s="162">
        <f>IF('Indicator Date'!M65="","x",'Indicator Date'!M65)</f>
        <v>2018</v>
      </c>
      <c r="N65" s="162">
        <f>IF('Indicator Date'!N65="","x",'Indicator Date'!N65)</f>
        <v>2018</v>
      </c>
      <c r="O65" s="162">
        <f>IF('Indicator Date'!O65="","x",'Indicator Date'!O65)</f>
        <v>2017</v>
      </c>
      <c r="P65" s="162">
        <f>IF('Indicator Date'!P65="","x",'Indicator Date'!P65)</f>
        <v>2017</v>
      </c>
      <c r="Q65" s="162">
        <f>IF('Indicator Date'!Q65="","x",'Indicator Date'!Q65)</f>
        <v>2015</v>
      </c>
      <c r="R65" s="162" t="str">
        <f>IF('Indicator Date'!R65="","x",LEFT(RIGHT('Indicator Date'!R65,6),4))</f>
        <v>2005</v>
      </c>
      <c r="S65" s="162">
        <f>IF('Indicator Date'!S65="","x",'Indicator Date'!S65)</f>
        <v>2018</v>
      </c>
      <c r="T65" s="162">
        <f>IF('Indicator Date'!T65="","x",'Indicator Date'!T65)</f>
        <v>2015</v>
      </c>
      <c r="U65" s="162">
        <f>IF('Indicator Date'!U65="","x",'Indicator Date'!U65)</f>
        <v>2016</v>
      </c>
      <c r="V65" s="162">
        <f>IF('Indicator Date'!V65="","x",'Indicator Date'!V65)</f>
        <v>2016</v>
      </c>
      <c r="W65" s="162">
        <f>IF('Indicator Date'!W65="","x",'Indicator Date'!W65)</f>
        <v>2016</v>
      </c>
      <c r="X65" s="162">
        <f>IF('Indicator Date'!X65="","x",'Indicator Date'!X65)</f>
        <v>2009</v>
      </c>
      <c r="Y65" s="162">
        <f>IF('Indicator Date'!Y65="","x",'Indicator Date'!Y65)</f>
        <v>2013</v>
      </c>
      <c r="Z65" s="162">
        <f>IF('Indicator Date'!Z65="","x",'Indicator Date'!Z65)</f>
        <v>2016</v>
      </c>
      <c r="AA65" s="162">
        <f>IF('Indicator Date'!AA65="","x",'Indicator Date'!AA65)</f>
        <v>2016</v>
      </c>
      <c r="AB65" s="162">
        <f>IF('Indicator Date'!AB65="","x",'Indicator Date'!AB65)</f>
        <v>2016</v>
      </c>
      <c r="AC65" s="162">
        <f>IF('Indicator Date'!AC65="","x",'Indicator Date'!AC65)</f>
        <v>2015</v>
      </c>
      <c r="AD65" s="162">
        <f>IF('Indicator Date'!AD65="","x",'Indicator Date'!AD65)</f>
        <v>2015</v>
      </c>
      <c r="AE65" s="162">
        <f>IF('Indicator Date'!AE65="","x",'Indicator Date'!AE65)</f>
        <v>2012</v>
      </c>
      <c r="AF65" s="162">
        <f>IF('Indicator Date'!AF65="","x",'Indicator Date'!AF65)</f>
        <v>2015</v>
      </c>
      <c r="AG65" s="162">
        <f>IF('Indicator Date'!AG65="","x",'Indicator Date'!AG65)</f>
        <v>2016</v>
      </c>
      <c r="AH65" s="162">
        <f>IF('Indicator Date'!AH65="","x",'Indicator Date'!AH65)</f>
        <v>2016</v>
      </c>
      <c r="AI65" s="162">
        <f>IF('Indicator Date'!AI65="","x",'Indicator Date'!AI65)</f>
        <v>2017</v>
      </c>
      <c r="AJ65" s="162">
        <f>IF('Indicator Date'!AJ65="","x",'Indicator Date'!AJ65)</f>
        <v>2018</v>
      </c>
      <c r="AK65" s="162">
        <f>IF('Indicator Date'!AK65="","x",YEAR('Indicator Date'!AK65))</f>
        <v>2017</v>
      </c>
      <c r="AL65" s="162">
        <f>IF('Indicator Date'!AL65="","x",YEAR('Indicator Date'!AL65))</f>
        <v>2017</v>
      </c>
      <c r="AM65" s="162">
        <f>IF('Indicator Date'!AM65="","x",'Indicator Date'!AM65)</f>
        <v>2017</v>
      </c>
      <c r="AN65" s="162">
        <f>IF('Indicator Date'!AN65="","x",'Indicator Date'!AN65)</f>
        <v>2014</v>
      </c>
      <c r="AO65" s="162">
        <f>IF('Indicator Date'!AO65="","x",'Indicator Date'!AO65)</f>
        <v>2014</v>
      </c>
      <c r="AP65" s="162" t="str">
        <f>IF('Indicator Date'!AP65="","x",'Indicator Date'!AP65)</f>
        <v>x</v>
      </c>
      <c r="AQ65" s="162" t="str">
        <f>IF('Indicator Date'!AQ65="","x",'Indicator Date'!AQ65)</f>
        <v>x</v>
      </c>
      <c r="AR65" s="162">
        <f>IF('Indicator Date'!AR65="","x",'Indicator Date'!AR65)</f>
        <v>2015</v>
      </c>
      <c r="AS65" s="162">
        <f>IF('Indicator Date'!AS65="","x",'Indicator Date'!AS65)</f>
        <v>2016</v>
      </c>
      <c r="AT65" s="162">
        <f>IF('Indicator Date'!AT65="","x",'Indicator Date'!AT65)</f>
        <v>2017</v>
      </c>
      <c r="AU65" s="162">
        <f>IF('Indicator Date'!AU65="","x",'Indicator Date'!AU65)</f>
        <v>2016</v>
      </c>
      <c r="AV65" s="162">
        <f>IF('Indicator Date'!AV65="","x",'Indicator Date'!AV65)</f>
        <v>2015</v>
      </c>
      <c r="AW65" s="162">
        <f>IF('Indicator Date'!AW65="","x",'Indicator Date'!AW65)</f>
        <v>2015</v>
      </c>
      <c r="AX65" s="162">
        <f>IF('Indicator Date'!AX65="","x",'Indicator Date'!AX65)</f>
        <v>2016</v>
      </c>
      <c r="AY65" s="162">
        <f>IF('Indicator Date'!AY65="","x",'Indicator Date'!AY65)</f>
        <v>2014</v>
      </c>
      <c r="AZ65" s="162">
        <f>IF('Indicator Date'!AZ65="","x",'Indicator Date'!AZ65)</f>
        <v>2015</v>
      </c>
      <c r="BA65" s="162">
        <f>IF('Indicator Date'!BA65="","x",'Indicator Date'!BA65)</f>
        <v>2015</v>
      </c>
      <c r="BB65" s="162">
        <f>IF('Indicator Date'!BB65="","x",'Indicator Date'!BB65)</f>
        <v>2017</v>
      </c>
      <c r="BC65" s="162">
        <f>IF('Indicator Date'!BC65="","x",'Indicator Date'!BC65)</f>
        <v>2017</v>
      </c>
      <c r="BD65" s="162">
        <f>IF('Indicator Date'!BD65="","x",'Indicator Date'!BD65)</f>
        <v>2015</v>
      </c>
      <c r="BE65" s="162">
        <f>IF('Indicator Date'!BE65="","x",'Indicator Date'!BE65)</f>
        <v>2014</v>
      </c>
      <c r="BF65" s="108"/>
    </row>
    <row r="66" spans="1:58" x14ac:dyDescent="0.25">
      <c r="A66" s="133" t="s">
        <v>119</v>
      </c>
      <c r="B66" s="111" t="s">
        <v>118</v>
      </c>
      <c r="C66" s="162">
        <f>IF('Indicator Date'!C66="","x",'Indicator Date'!C66)</f>
        <v>2015</v>
      </c>
      <c r="D66" s="162">
        <f>IF('Indicator Date'!D66="","x",'Indicator Date'!D66)</f>
        <v>2015</v>
      </c>
      <c r="E66" s="162">
        <f>IF('Indicator Date'!E66="","x",'Indicator Date'!E66)</f>
        <v>2015</v>
      </c>
      <c r="F66" s="162">
        <f>IF('Indicator Date'!F66="","x",'Indicator Date'!F66)</f>
        <v>2015</v>
      </c>
      <c r="G66" s="162">
        <f>IF('Indicator Date'!G66="","x",'Indicator Date'!G66)</f>
        <v>2015</v>
      </c>
      <c r="H66" s="162">
        <f>IF('Indicator Date'!H66="","x",'Indicator Date'!H66)</f>
        <v>2015</v>
      </c>
      <c r="I66" s="162">
        <f>IF('Indicator Date'!I66="","x",'Indicator Date'!I66)</f>
        <v>2015</v>
      </c>
      <c r="J66" s="162">
        <f>IF('Indicator Date'!J66="","x",'Indicator Date'!J66)</f>
        <v>2016</v>
      </c>
      <c r="K66" s="162">
        <f>IF('Indicator Date'!K66="","x",'Indicator Date'!K66)</f>
        <v>2016</v>
      </c>
      <c r="L66" s="162">
        <f>IF('Indicator Date'!L66="","x",'Indicator Date'!L66)</f>
        <v>2016</v>
      </c>
      <c r="M66" s="162">
        <f>IF('Indicator Date'!M66="","x",'Indicator Date'!M66)</f>
        <v>2018</v>
      </c>
      <c r="N66" s="162">
        <f>IF('Indicator Date'!N66="","x",'Indicator Date'!N66)</f>
        <v>2018</v>
      </c>
      <c r="O66" s="162">
        <f>IF('Indicator Date'!O66="","x",'Indicator Date'!O66)</f>
        <v>2017</v>
      </c>
      <c r="P66" s="162">
        <f>IF('Indicator Date'!P66="","x",'Indicator Date'!P66)</f>
        <v>2017</v>
      </c>
      <c r="Q66" s="162">
        <f>IF('Indicator Date'!Q66="","x",'Indicator Date'!Q66)</f>
        <v>2015</v>
      </c>
      <c r="R66" s="162" t="str">
        <f>IF('Indicator Date'!R66="","x",LEFT(RIGHT('Indicator Date'!R66,6),4))</f>
        <v>x</v>
      </c>
      <c r="S66" s="162">
        <f>IF('Indicator Date'!S66="","x",'Indicator Date'!S66)</f>
        <v>2018</v>
      </c>
      <c r="T66" s="162">
        <f>IF('Indicator Date'!T66="","x",'Indicator Date'!T66)</f>
        <v>2015</v>
      </c>
      <c r="U66" s="162">
        <f>IF('Indicator Date'!U66="","x",'Indicator Date'!U66)</f>
        <v>2016</v>
      </c>
      <c r="V66" s="162" t="str">
        <f>IF('Indicator Date'!V66="","x",'Indicator Date'!V66)</f>
        <v>x</v>
      </c>
      <c r="W66" s="162">
        <f>IF('Indicator Date'!W66="","x",'Indicator Date'!W66)</f>
        <v>2016</v>
      </c>
      <c r="X66" s="162" t="str">
        <f>IF('Indicator Date'!X66="","x",'Indicator Date'!X66)</f>
        <v>x</v>
      </c>
      <c r="Y66" s="162">
        <f>IF('Indicator Date'!Y66="","x",'Indicator Date'!Y66)</f>
        <v>2012</v>
      </c>
      <c r="Z66" s="162">
        <f>IF('Indicator Date'!Z66="","x",'Indicator Date'!Z66)</f>
        <v>2016</v>
      </c>
      <c r="AA66" s="162">
        <f>IF('Indicator Date'!AA66="","x",'Indicator Date'!AA66)</f>
        <v>2016</v>
      </c>
      <c r="AB66" s="162" t="str">
        <f>IF('Indicator Date'!AB66="","x",'Indicator Date'!AB66)</f>
        <v>x</v>
      </c>
      <c r="AC66" s="162">
        <f>IF('Indicator Date'!AC66="","x",'Indicator Date'!AC66)</f>
        <v>2015</v>
      </c>
      <c r="AD66" s="162">
        <f>IF('Indicator Date'!AD66="","x",'Indicator Date'!AD66)</f>
        <v>2015</v>
      </c>
      <c r="AE66" s="162" t="str">
        <f>IF('Indicator Date'!AE66="","x",'Indicator Date'!AE66)</f>
        <v>x</v>
      </c>
      <c r="AF66" s="162">
        <f>IF('Indicator Date'!AF66="","x",'Indicator Date'!AF66)</f>
        <v>2015</v>
      </c>
      <c r="AG66" s="162">
        <f>IF('Indicator Date'!AG66="","x",'Indicator Date'!AG66)</f>
        <v>2011</v>
      </c>
      <c r="AH66" s="162">
        <f>IF('Indicator Date'!AH66="","x",'Indicator Date'!AH66)</f>
        <v>2016</v>
      </c>
      <c r="AI66" s="162">
        <f>IF('Indicator Date'!AI66="","x",'Indicator Date'!AI66)</f>
        <v>2017</v>
      </c>
      <c r="AJ66" s="162">
        <f>IF('Indicator Date'!AJ66="","x",'Indicator Date'!AJ66)</f>
        <v>2018</v>
      </c>
      <c r="AK66" s="162" t="str">
        <f>IF('Indicator Date'!AK66="","x",YEAR('Indicator Date'!AK66))</f>
        <v>x</v>
      </c>
      <c r="AL66" s="162">
        <f>IF('Indicator Date'!AL66="","x",YEAR('Indicator Date'!AL66))</f>
        <v>2017</v>
      </c>
      <c r="AM66" s="162">
        <f>IF('Indicator Date'!AM66="","x",'Indicator Date'!AM66)</f>
        <v>2017</v>
      </c>
      <c r="AN66" s="162">
        <f>IF('Indicator Date'!AN66="","x",'Indicator Date'!AN66)</f>
        <v>2014</v>
      </c>
      <c r="AO66" s="162">
        <f>IF('Indicator Date'!AO66="","x",'Indicator Date'!AO66)</f>
        <v>2014</v>
      </c>
      <c r="AP66" s="162">
        <f>IF('Indicator Date'!AP66="","x",'Indicator Date'!AP66)</f>
        <v>2014</v>
      </c>
      <c r="AQ66" s="162">
        <f>IF('Indicator Date'!AQ66="","x",'Indicator Date'!AQ66)</f>
        <v>2014</v>
      </c>
      <c r="AR66" s="162">
        <f>IF('Indicator Date'!AR66="","x",'Indicator Date'!AR66)</f>
        <v>2015</v>
      </c>
      <c r="AS66" s="162">
        <f>IF('Indicator Date'!AS66="","x",'Indicator Date'!AS66)</f>
        <v>2016</v>
      </c>
      <c r="AT66" s="162">
        <f>IF('Indicator Date'!AT66="","x",'Indicator Date'!AT66)</f>
        <v>2017</v>
      </c>
      <c r="AU66" s="162">
        <f>IF('Indicator Date'!AU66="","x",'Indicator Date'!AU66)</f>
        <v>2016</v>
      </c>
      <c r="AV66" s="162" t="str">
        <f>IF('Indicator Date'!AV66="","x",'Indicator Date'!AV66)</f>
        <v>x</v>
      </c>
      <c r="AW66" s="162">
        <f>IF('Indicator Date'!AW66="","x",'Indicator Date'!AW66)</f>
        <v>2015</v>
      </c>
      <c r="AX66" s="162">
        <f>IF('Indicator Date'!AX66="","x",'Indicator Date'!AX66)</f>
        <v>2016</v>
      </c>
      <c r="AY66" s="162">
        <f>IF('Indicator Date'!AY66="","x",'Indicator Date'!AY66)</f>
        <v>2014</v>
      </c>
      <c r="AZ66" s="162">
        <f>IF('Indicator Date'!AZ66="","x",'Indicator Date'!AZ66)</f>
        <v>2015</v>
      </c>
      <c r="BA66" s="162">
        <f>IF('Indicator Date'!BA66="","x",'Indicator Date'!BA66)</f>
        <v>2015</v>
      </c>
      <c r="BB66" s="162">
        <f>IF('Indicator Date'!BB66="","x",'Indicator Date'!BB66)</f>
        <v>2017</v>
      </c>
      <c r="BC66" s="162">
        <f>IF('Indicator Date'!BC66="","x",'Indicator Date'!BC66)</f>
        <v>2017</v>
      </c>
      <c r="BD66" s="162">
        <f>IF('Indicator Date'!BD66="","x",'Indicator Date'!BD66)</f>
        <v>2015</v>
      </c>
      <c r="BE66" s="162">
        <f>IF('Indicator Date'!BE66="","x",'Indicator Date'!BE66)</f>
        <v>2014</v>
      </c>
      <c r="BF66" s="108"/>
    </row>
    <row r="67" spans="1:58" x14ac:dyDescent="0.25">
      <c r="A67" s="133" t="s">
        <v>121</v>
      </c>
      <c r="B67" s="111" t="s">
        <v>120</v>
      </c>
      <c r="C67" s="162">
        <f>IF('Indicator Date'!C67="","x",'Indicator Date'!C67)</f>
        <v>2015</v>
      </c>
      <c r="D67" s="162">
        <f>IF('Indicator Date'!D67="","x",'Indicator Date'!D67)</f>
        <v>2015</v>
      </c>
      <c r="E67" s="162">
        <f>IF('Indicator Date'!E67="","x",'Indicator Date'!E67)</f>
        <v>2015</v>
      </c>
      <c r="F67" s="162">
        <f>IF('Indicator Date'!F67="","x",'Indicator Date'!F67)</f>
        <v>2015</v>
      </c>
      <c r="G67" s="162">
        <f>IF('Indicator Date'!G67="","x",'Indicator Date'!G67)</f>
        <v>2015</v>
      </c>
      <c r="H67" s="162">
        <f>IF('Indicator Date'!H67="","x",'Indicator Date'!H67)</f>
        <v>2015</v>
      </c>
      <c r="I67" s="162">
        <f>IF('Indicator Date'!I67="","x",'Indicator Date'!I67)</f>
        <v>2015</v>
      </c>
      <c r="J67" s="162">
        <f>IF('Indicator Date'!J67="","x",'Indicator Date'!J67)</f>
        <v>2016</v>
      </c>
      <c r="K67" s="162">
        <f>IF('Indicator Date'!K67="","x",'Indicator Date'!K67)</f>
        <v>2016</v>
      </c>
      <c r="L67" s="162">
        <f>IF('Indicator Date'!L67="","x",'Indicator Date'!L67)</f>
        <v>2016</v>
      </c>
      <c r="M67" s="162">
        <f>IF('Indicator Date'!M67="","x",'Indicator Date'!M67)</f>
        <v>2018</v>
      </c>
      <c r="N67" s="162">
        <f>IF('Indicator Date'!N67="","x",'Indicator Date'!N67)</f>
        <v>2018</v>
      </c>
      <c r="O67" s="162">
        <f>IF('Indicator Date'!O67="","x",'Indicator Date'!O67)</f>
        <v>2017</v>
      </c>
      <c r="P67" s="162">
        <f>IF('Indicator Date'!P67="","x",'Indicator Date'!P67)</f>
        <v>2017</v>
      </c>
      <c r="Q67" s="162">
        <f>IF('Indicator Date'!Q67="","x",'Indicator Date'!Q67)</f>
        <v>2015</v>
      </c>
      <c r="R67" s="162" t="str">
        <f>IF('Indicator Date'!R67="","x",LEFT(RIGHT('Indicator Date'!R67,6),4))</f>
        <v>2014</v>
      </c>
      <c r="S67" s="162">
        <f>IF('Indicator Date'!S67="","x",'Indicator Date'!S67)</f>
        <v>2018</v>
      </c>
      <c r="T67" s="162">
        <f>IF('Indicator Date'!T67="","x",'Indicator Date'!T67)</f>
        <v>2015</v>
      </c>
      <c r="U67" s="162">
        <f>IF('Indicator Date'!U67="","x",'Indicator Date'!U67)</f>
        <v>2016</v>
      </c>
      <c r="V67" s="162">
        <f>IF('Indicator Date'!V67="","x",'Indicator Date'!V67)</f>
        <v>2016</v>
      </c>
      <c r="W67" s="162">
        <f>IF('Indicator Date'!W67="","x",'Indicator Date'!W67)</f>
        <v>2016</v>
      </c>
      <c r="X67" s="162">
        <f>IF('Indicator Date'!X67="","x",'Indicator Date'!X67)</f>
        <v>2014</v>
      </c>
      <c r="Y67" s="162">
        <f>IF('Indicator Date'!Y67="","x",'Indicator Date'!Y67)</f>
        <v>2010</v>
      </c>
      <c r="Z67" s="162">
        <f>IF('Indicator Date'!Z67="","x",'Indicator Date'!Z67)</f>
        <v>2016</v>
      </c>
      <c r="AA67" s="162">
        <f>IF('Indicator Date'!AA67="","x",'Indicator Date'!AA67)</f>
        <v>2016</v>
      </c>
      <c r="AB67" s="162">
        <f>IF('Indicator Date'!AB67="","x",'Indicator Date'!AB67)</f>
        <v>2016</v>
      </c>
      <c r="AC67" s="162">
        <f>IF('Indicator Date'!AC67="","x",'Indicator Date'!AC67)</f>
        <v>2015</v>
      </c>
      <c r="AD67" s="162">
        <f>IF('Indicator Date'!AD67="","x",'Indicator Date'!AD67)</f>
        <v>2015</v>
      </c>
      <c r="AE67" s="162">
        <f>IF('Indicator Date'!AE67="","x",'Indicator Date'!AE67)</f>
        <v>2012</v>
      </c>
      <c r="AF67" s="162">
        <f>IF('Indicator Date'!AF67="","x",'Indicator Date'!AF67)</f>
        <v>2015</v>
      </c>
      <c r="AG67" s="162">
        <f>IF('Indicator Date'!AG67="","x",'Indicator Date'!AG67)</f>
        <v>2005</v>
      </c>
      <c r="AH67" s="162">
        <f>IF('Indicator Date'!AH67="","x",'Indicator Date'!AH67)</f>
        <v>2016</v>
      </c>
      <c r="AI67" s="162">
        <f>IF('Indicator Date'!AI67="","x",'Indicator Date'!AI67)</f>
        <v>2017</v>
      </c>
      <c r="AJ67" s="162">
        <f>IF('Indicator Date'!AJ67="","x",'Indicator Date'!AJ67)</f>
        <v>2018</v>
      </c>
      <c r="AK67" s="162" t="str">
        <f>IF('Indicator Date'!AK67="","x",YEAR('Indicator Date'!AK67))</f>
        <v>x</v>
      </c>
      <c r="AL67" s="162">
        <f>IF('Indicator Date'!AL67="","x",YEAR('Indicator Date'!AL67))</f>
        <v>2018</v>
      </c>
      <c r="AM67" s="162">
        <f>IF('Indicator Date'!AM67="","x",'Indicator Date'!AM67)</f>
        <v>2017</v>
      </c>
      <c r="AN67" s="162">
        <f>IF('Indicator Date'!AN67="","x",'Indicator Date'!AN67)</f>
        <v>2014</v>
      </c>
      <c r="AO67" s="162">
        <f>IF('Indicator Date'!AO67="","x",'Indicator Date'!AO67)</f>
        <v>2014</v>
      </c>
      <c r="AP67" s="162">
        <f>IF('Indicator Date'!AP67="","x",'Indicator Date'!AP67)</f>
        <v>2014</v>
      </c>
      <c r="AQ67" s="162">
        <f>IF('Indicator Date'!AQ67="","x",'Indicator Date'!AQ67)</f>
        <v>2014</v>
      </c>
      <c r="AR67" s="162">
        <f>IF('Indicator Date'!AR67="","x",'Indicator Date'!AR67)</f>
        <v>2015</v>
      </c>
      <c r="AS67" s="162">
        <f>IF('Indicator Date'!AS67="","x",'Indicator Date'!AS67)</f>
        <v>2016</v>
      </c>
      <c r="AT67" s="162">
        <f>IF('Indicator Date'!AT67="","x",'Indicator Date'!AT67)</f>
        <v>2017</v>
      </c>
      <c r="AU67" s="162">
        <f>IF('Indicator Date'!AU67="","x",'Indicator Date'!AU67)</f>
        <v>2016</v>
      </c>
      <c r="AV67" s="162">
        <f>IF('Indicator Date'!AV67="","x",'Indicator Date'!AV67)</f>
        <v>2015</v>
      </c>
      <c r="AW67" s="162">
        <f>IF('Indicator Date'!AW67="","x",'Indicator Date'!AW67)</f>
        <v>2015</v>
      </c>
      <c r="AX67" s="162">
        <f>IF('Indicator Date'!AX67="","x",'Indicator Date'!AX67)</f>
        <v>2016</v>
      </c>
      <c r="AY67" s="162">
        <f>IF('Indicator Date'!AY67="","x",'Indicator Date'!AY67)</f>
        <v>2014</v>
      </c>
      <c r="AZ67" s="162">
        <f>IF('Indicator Date'!AZ67="","x",'Indicator Date'!AZ67)</f>
        <v>2015</v>
      </c>
      <c r="BA67" s="162">
        <f>IF('Indicator Date'!BA67="","x",'Indicator Date'!BA67)</f>
        <v>2015</v>
      </c>
      <c r="BB67" s="162">
        <f>IF('Indicator Date'!BB67="","x",'Indicator Date'!BB67)</f>
        <v>2017</v>
      </c>
      <c r="BC67" s="162">
        <f>IF('Indicator Date'!BC67="","x",'Indicator Date'!BC67)</f>
        <v>2017</v>
      </c>
      <c r="BD67" s="162">
        <f>IF('Indicator Date'!BD67="","x",'Indicator Date'!BD67)</f>
        <v>2015</v>
      </c>
      <c r="BE67" s="162">
        <f>IF('Indicator Date'!BE67="","x",'Indicator Date'!BE67)</f>
        <v>2014</v>
      </c>
      <c r="BF67" s="108"/>
    </row>
    <row r="68" spans="1:58" x14ac:dyDescent="0.25">
      <c r="A68" s="133" t="s">
        <v>123</v>
      </c>
      <c r="B68" s="111" t="s">
        <v>122</v>
      </c>
      <c r="C68" s="162">
        <f>IF('Indicator Date'!C68="","x",'Indicator Date'!C68)</f>
        <v>2015</v>
      </c>
      <c r="D68" s="162">
        <f>IF('Indicator Date'!D68="","x",'Indicator Date'!D68)</f>
        <v>2015</v>
      </c>
      <c r="E68" s="162">
        <f>IF('Indicator Date'!E68="","x",'Indicator Date'!E68)</f>
        <v>2015</v>
      </c>
      <c r="F68" s="162">
        <f>IF('Indicator Date'!F68="","x",'Indicator Date'!F68)</f>
        <v>2015</v>
      </c>
      <c r="G68" s="162">
        <f>IF('Indicator Date'!G68="","x",'Indicator Date'!G68)</f>
        <v>2015</v>
      </c>
      <c r="H68" s="162">
        <f>IF('Indicator Date'!H68="","x",'Indicator Date'!H68)</f>
        <v>2015</v>
      </c>
      <c r="I68" s="162">
        <f>IF('Indicator Date'!I68="","x",'Indicator Date'!I68)</f>
        <v>2015</v>
      </c>
      <c r="J68" s="162">
        <f>IF('Indicator Date'!J68="","x",'Indicator Date'!J68)</f>
        <v>2016</v>
      </c>
      <c r="K68" s="162">
        <f>IF('Indicator Date'!K68="","x",'Indicator Date'!K68)</f>
        <v>2016</v>
      </c>
      <c r="L68" s="162">
        <f>IF('Indicator Date'!L68="","x",'Indicator Date'!L68)</f>
        <v>2016</v>
      </c>
      <c r="M68" s="162">
        <f>IF('Indicator Date'!M68="","x",'Indicator Date'!M68)</f>
        <v>2018</v>
      </c>
      <c r="N68" s="162">
        <f>IF('Indicator Date'!N68="","x",'Indicator Date'!N68)</f>
        <v>2018</v>
      </c>
      <c r="O68" s="162">
        <f>IF('Indicator Date'!O68="","x",'Indicator Date'!O68)</f>
        <v>2017</v>
      </c>
      <c r="P68" s="162">
        <f>IF('Indicator Date'!P68="","x",'Indicator Date'!P68)</f>
        <v>2017</v>
      </c>
      <c r="Q68" s="162">
        <f>IF('Indicator Date'!Q68="","x",'Indicator Date'!Q68)</f>
        <v>2015</v>
      </c>
      <c r="R68" s="162" t="str">
        <f>IF('Indicator Date'!R68="","x",LEFT(RIGHT('Indicator Date'!R68,6),4))</f>
        <v>x</v>
      </c>
      <c r="S68" s="162">
        <f>IF('Indicator Date'!S68="","x",'Indicator Date'!S68)</f>
        <v>2018</v>
      </c>
      <c r="T68" s="162">
        <f>IF('Indicator Date'!T68="","x",'Indicator Date'!T68)</f>
        <v>2015</v>
      </c>
      <c r="U68" s="162">
        <f>IF('Indicator Date'!U68="","x",'Indicator Date'!U68)</f>
        <v>2016</v>
      </c>
      <c r="V68" s="162" t="str">
        <f>IF('Indicator Date'!V68="","x",'Indicator Date'!V68)</f>
        <v>x</v>
      </c>
      <c r="W68" s="162">
        <f>IF('Indicator Date'!W68="","x",'Indicator Date'!W68)</f>
        <v>2016</v>
      </c>
      <c r="X68" s="162" t="str">
        <f>IF('Indicator Date'!X68="","x",'Indicator Date'!X68)</f>
        <v>x</v>
      </c>
      <c r="Y68" s="162">
        <f>IF('Indicator Date'!Y68="","x",'Indicator Date'!Y68)</f>
        <v>2010</v>
      </c>
      <c r="Z68" s="162">
        <f>IF('Indicator Date'!Z68="","x",'Indicator Date'!Z68)</f>
        <v>2016</v>
      </c>
      <c r="AA68" s="162">
        <f>IF('Indicator Date'!AA68="","x",'Indicator Date'!AA68)</f>
        <v>2016</v>
      </c>
      <c r="AB68" s="162">
        <f>IF('Indicator Date'!AB68="","x",'Indicator Date'!AB68)</f>
        <v>2015</v>
      </c>
      <c r="AC68" s="162">
        <f>IF('Indicator Date'!AC68="","x",'Indicator Date'!AC68)</f>
        <v>2015</v>
      </c>
      <c r="AD68" s="162">
        <f>IF('Indicator Date'!AD68="","x",'Indicator Date'!AD68)</f>
        <v>2015</v>
      </c>
      <c r="AE68" s="162" t="str">
        <f>IF('Indicator Date'!AE68="","x",'Indicator Date'!AE68)</f>
        <v>x</v>
      </c>
      <c r="AF68" s="162">
        <f>IF('Indicator Date'!AF68="","x",'Indicator Date'!AF68)</f>
        <v>2015</v>
      </c>
      <c r="AG68" s="162">
        <f>IF('Indicator Date'!AG68="","x",'Indicator Date'!AG68)</f>
        <v>2012</v>
      </c>
      <c r="AH68" s="162">
        <f>IF('Indicator Date'!AH68="","x",'Indicator Date'!AH68)</f>
        <v>2016</v>
      </c>
      <c r="AI68" s="162">
        <f>IF('Indicator Date'!AI68="","x",'Indicator Date'!AI68)</f>
        <v>2017</v>
      </c>
      <c r="AJ68" s="162">
        <f>IF('Indicator Date'!AJ68="","x",'Indicator Date'!AJ68)</f>
        <v>2018</v>
      </c>
      <c r="AK68" s="162" t="str">
        <f>IF('Indicator Date'!AK68="","x",YEAR('Indicator Date'!AK68))</f>
        <v>x</v>
      </c>
      <c r="AL68" s="162">
        <f>IF('Indicator Date'!AL68="","x",YEAR('Indicator Date'!AL68))</f>
        <v>2017</v>
      </c>
      <c r="AM68" s="162">
        <f>IF('Indicator Date'!AM68="","x",'Indicator Date'!AM68)</f>
        <v>2017</v>
      </c>
      <c r="AN68" s="162">
        <f>IF('Indicator Date'!AN68="","x",'Indicator Date'!AN68)</f>
        <v>2014</v>
      </c>
      <c r="AO68" s="162">
        <f>IF('Indicator Date'!AO68="","x",'Indicator Date'!AO68)</f>
        <v>2014</v>
      </c>
      <c r="AP68" s="162">
        <f>IF('Indicator Date'!AP68="","x",'Indicator Date'!AP68)</f>
        <v>2014</v>
      </c>
      <c r="AQ68" s="162">
        <f>IF('Indicator Date'!AQ68="","x",'Indicator Date'!AQ68)</f>
        <v>2014</v>
      </c>
      <c r="AR68" s="162">
        <f>IF('Indicator Date'!AR68="","x",'Indicator Date'!AR68)</f>
        <v>2015</v>
      </c>
      <c r="AS68" s="162">
        <f>IF('Indicator Date'!AS68="","x",'Indicator Date'!AS68)</f>
        <v>2016</v>
      </c>
      <c r="AT68" s="162">
        <f>IF('Indicator Date'!AT68="","x",'Indicator Date'!AT68)</f>
        <v>2017</v>
      </c>
      <c r="AU68" s="162">
        <f>IF('Indicator Date'!AU68="","x",'Indicator Date'!AU68)</f>
        <v>2016</v>
      </c>
      <c r="AV68" s="162">
        <f>IF('Indicator Date'!AV68="","x",'Indicator Date'!AV68)</f>
        <v>2015</v>
      </c>
      <c r="AW68" s="162">
        <f>IF('Indicator Date'!AW68="","x",'Indicator Date'!AW68)</f>
        <v>2015</v>
      </c>
      <c r="AX68" s="162">
        <f>IF('Indicator Date'!AX68="","x",'Indicator Date'!AX68)</f>
        <v>2016</v>
      </c>
      <c r="AY68" s="162">
        <f>IF('Indicator Date'!AY68="","x",'Indicator Date'!AY68)</f>
        <v>2014</v>
      </c>
      <c r="AZ68" s="162">
        <f>IF('Indicator Date'!AZ68="","x",'Indicator Date'!AZ68)</f>
        <v>2015</v>
      </c>
      <c r="BA68" s="162">
        <f>IF('Indicator Date'!BA68="","x",'Indicator Date'!BA68)</f>
        <v>2015</v>
      </c>
      <c r="BB68" s="162">
        <f>IF('Indicator Date'!BB68="","x",'Indicator Date'!BB68)</f>
        <v>2017</v>
      </c>
      <c r="BC68" s="162">
        <f>IF('Indicator Date'!BC68="","x",'Indicator Date'!BC68)</f>
        <v>2017</v>
      </c>
      <c r="BD68" s="162">
        <f>IF('Indicator Date'!BD68="","x",'Indicator Date'!BD68)</f>
        <v>2015</v>
      </c>
      <c r="BE68" s="162">
        <f>IF('Indicator Date'!BE68="","x",'Indicator Date'!BE68)</f>
        <v>2014</v>
      </c>
      <c r="BF68" s="108"/>
    </row>
    <row r="69" spans="1:58" x14ac:dyDescent="0.25">
      <c r="A69" s="133" t="s">
        <v>125</v>
      </c>
      <c r="B69" s="111" t="s">
        <v>124</v>
      </c>
      <c r="C69" s="162">
        <f>IF('Indicator Date'!C69="","x",'Indicator Date'!C69)</f>
        <v>2015</v>
      </c>
      <c r="D69" s="162">
        <f>IF('Indicator Date'!D69="","x",'Indicator Date'!D69)</f>
        <v>2015</v>
      </c>
      <c r="E69" s="162">
        <f>IF('Indicator Date'!E69="","x",'Indicator Date'!E69)</f>
        <v>2015</v>
      </c>
      <c r="F69" s="162">
        <f>IF('Indicator Date'!F69="","x",'Indicator Date'!F69)</f>
        <v>2015</v>
      </c>
      <c r="G69" s="162">
        <f>IF('Indicator Date'!G69="","x",'Indicator Date'!G69)</f>
        <v>2015</v>
      </c>
      <c r="H69" s="162">
        <f>IF('Indicator Date'!H69="","x",'Indicator Date'!H69)</f>
        <v>2015</v>
      </c>
      <c r="I69" s="162">
        <f>IF('Indicator Date'!I69="","x",'Indicator Date'!I69)</f>
        <v>2015</v>
      </c>
      <c r="J69" s="162">
        <f>IF('Indicator Date'!J69="","x",'Indicator Date'!J69)</f>
        <v>2016</v>
      </c>
      <c r="K69" s="162">
        <f>IF('Indicator Date'!K69="","x",'Indicator Date'!K69)</f>
        <v>2016</v>
      </c>
      <c r="L69" s="162">
        <f>IF('Indicator Date'!L69="","x",'Indicator Date'!L69)</f>
        <v>2016</v>
      </c>
      <c r="M69" s="162">
        <f>IF('Indicator Date'!M69="","x",'Indicator Date'!M69)</f>
        <v>2018</v>
      </c>
      <c r="N69" s="162">
        <f>IF('Indicator Date'!N69="","x",'Indicator Date'!N69)</f>
        <v>2018</v>
      </c>
      <c r="O69" s="162">
        <f>IF('Indicator Date'!O69="","x",'Indicator Date'!O69)</f>
        <v>2017</v>
      </c>
      <c r="P69" s="162">
        <f>IF('Indicator Date'!P69="","x",'Indicator Date'!P69)</f>
        <v>2017</v>
      </c>
      <c r="Q69" s="162">
        <f>IF('Indicator Date'!Q69="","x",'Indicator Date'!Q69)</f>
        <v>2015</v>
      </c>
      <c r="R69" s="162" t="str">
        <f>IF('Indicator Date'!R69="","x",LEFT(RIGHT('Indicator Date'!R69,6),4))</f>
        <v>x</v>
      </c>
      <c r="S69" s="162">
        <f>IF('Indicator Date'!S69="","x",'Indicator Date'!S69)</f>
        <v>2018</v>
      </c>
      <c r="T69" s="162">
        <f>IF('Indicator Date'!T69="","x",'Indicator Date'!T69)</f>
        <v>2015</v>
      </c>
      <c r="U69" s="162">
        <f>IF('Indicator Date'!U69="","x",'Indicator Date'!U69)</f>
        <v>2016</v>
      </c>
      <c r="V69" s="162">
        <f>IF('Indicator Date'!V69="","x",'Indicator Date'!V69)</f>
        <v>2016</v>
      </c>
      <c r="W69" s="162">
        <f>IF('Indicator Date'!W69="","x",'Indicator Date'!W69)</f>
        <v>2016</v>
      </c>
      <c r="X69" s="162" t="str">
        <f>IF('Indicator Date'!X69="","x",'Indicator Date'!X69)</f>
        <v>x</v>
      </c>
      <c r="Y69" s="162" t="str">
        <f>IF('Indicator Date'!Y69="","x",'Indicator Date'!Y69)</f>
        <v>x</v>
      </c>
      <c r="Z69" s="162">
        <f>IF('Indicator Date'!Z69="","x",'Indicator Date'!Z69)</f>
        <v>2016</v>
      </c>
      <c r="AA69" s="162">
        <f>IF('Indicator Date'!AA69="","x",'Indicator Date'!AA69)</f>
        <v>2016</v>
      </c>
      <c r="AB69" s="162" t="str">
        <f>IF('Indicator Date'!AB69="","x",'Indicator Date'!AB69)</f>
        <v>x</v>
      </c>
      <c r="AC69" s="162">
        <f>IF('Indicator Date'!AC69="","x",'Indicator Date'!AC69)</f>
        <v>2015</v>
      </c>
      <c r="AD69" s="162">
        <f>IF('Indicator Date'!AD69="","x",'Indicator Date'!AD69)</f>
        <v>2015</v>
      </c>
      <c r="AE69" s="162" t="str">
        <f>IF('Indicator Date'!AE69="","x",'Indicator Date'!AE69)</f>
        <v>x</v>
      </c>
      <c r="AF69" s="162" t="str">
        <f>IF('Indicator Date'!AF69="","x",'Indicator Date'!AF69)</f>
        <v>x</v>
      </c>
      <c r="AG69" s="162">
        <f>IF('Indicator Date'!AG69="","x",'Indicator Date'!AG69)</f>
        <v>2008</v>
      </c>
      <c r="AH69" s="162">
        <f>IF('Indicator Date'!AH69="","x",'Indicator Date'!AH69)</f>
        <v>2016</v>
      </c>
      <c r="AI69" s="162">
        <f>IF('Indicator Date'!AI69="","x",'Indicator Date'!AI69)</f>
        <v>2017</v>
      </c>
      <c r="AJ69" s="162">
        <f>IF('Indicator Date'!AJ69="","x",'Indicator Date'!AJ69)</f>
        <v>2018</v>
      </c>
      <c r="AK69" s="162" t="str">
        <f>IF('Indicator Date'!AK69="","x",YEAR('Indicator Date'!AK69))</f>
        <v>x</v>
      </c>
      <c r="AL69" s="162">
        <f>IF('Indicator Date'!AL69="","x",YEAR('Indicator Date'!AL69))</f>
        <v>2017</v>
      </c>
      <c r="AM69" s="162">
        <f>IF('Indicator Date'!AM69="","x",'Indicator Date'!AM69)</f>
        <v>2017</v>
      </c>
      <c r="AN69" s="162">
        <f>IF('Indicator Date'!AN69="","x",'Indicator Date'!AN69)</f>
        <v>2014</v>
      </c>
      <c r="AO69" s="162">
        <f>IF('Indicator Date'!AO69="","x",'Indicator Date'!AO69)</f>
        <v>2014</v>
      </c>
      <c r="AP69" s="162">
        <f>IF('Indicator Date'!AP69="","x",'Indicator Date'!AP69)</f>
        <v>2014</v>
      </c>
      <c r="AQ69" s="162" t="str">
        <f>IF('Indicator Date'!AQ69="","x",'Indicator Date'!AQ69)</f>
        <v>x</v>
      </c>
      <c r="AR69" s="162">
        <f>IF('Indicator Date'!AR69="","x",'Indicator Date'!AR69)</f>
        <v>2011</v>
      </c>
      <c r="AS69" s="162">
        <f>IF('Indicator Date'!AS69="","x",'Indicator Date'!AS69)</f>
        <v>2016</v>
      </c>
      <c r="AT69" s="162">
        <f>IF('Indicator Date'!AT69="","x",'Indicator Date'!AT69)</f>
        <v>2017</v>
      </c>
      <c r="AU69" s="162">
        <f>IF('Indicator Date'!AU69="","x",'Indicator Date'!AU69)</f>
        <v>2016</v>
      </c>
      <c r="AV69" s="162" t="str">
        <f>IF('Indicator Date'!AV69="","x",'Indicator Date'!AV69)</f>
        <v>x</v>
      </c>
      <c r="AW69" s="162">
        <f>IF('Indicator Date'!AW69="","x",'Indicator Date'!AW69)</f>
        <v>2015</v>
      </c>
      <c r="AX69" s="162">
        <f>IF('Indicator Date'!AX69="","x",'Indicator Date'!AX69)</f>
        <v>2016</v>
      </c>
      <c r="AY69" s="162">
        <f>IF('Indicator Date'!AY69="","x",'Indicator Date'!AY69)</f>
        <v>2014</v>
      </c>
      <c r="AZ69" s="162">
        <f>IF('Indicator Date'!AZ69="","x",'Indicator Date'!AZ69)</f>
        <v>2015</v>
      </c>
      <c r="BA69" s="162">
        <f>IF('Indicator Date'!BA69="","x",'Indicator Date'!BA69)</f>
        <v>2015</v>
      </c>
      <c r="BB69" s="162">
        <f>IF('Indicator Date'!BB69="","x",'Indicator Date'!BB69)</f>
        <v>2017</v>
      </c>
      <c r="BC69" s="162">
        <f>IF('Indicator Date'!BC69="","x",'Indicator Date'!BC69)</f>
        <v>2017</v>
      </c>
      <c r="BD69" s="162">
        <f>IF('Indicator Date'!BD69="","x",'Indicator Date'!BD69)</f>
        <v>2015</v>
      </c>
      <c r="BE69" s="162">
        <f>IF('Indicator Date'!BE69="","x",'Indicator Date'!BE69)</f>
        <v>2014</v>
      </c>
      <c r="BF69" s="108"/>
    </row>
    <row r="70" spans="1:58" x14ac:dyDescent="0.25">
      <c r="A70" s="133" t="s">
        <v>127</v>
      </c>
      <c r="B70" s="111" t="s">
        <v>126</v>
      </c>
      <c r="C70" s="162">
        <f>IF('Indicator Date'!C70="","x",'Indicator Date'!C70)</f>
        <v>2015</v>
      </c>
      <c r="D70" s="162">
        <f>IF('Indicator Date'!D70="","x",'Indicator Date'!D70)</f>
        <v>2015</v>
      </c>
      <c r="E70" s="162">
        <f>IF('Indicator Date'!E70="","x",'Indicator Date'!E70)</f>
        <v>2015</v>
      </c>
      <c r="F70" s="162">
        <f>IF('Indicator Date'!F70="","x",'Indicator Date'!F70)</f>
        <v>2015</v>
      </c>
      <c r="G70" s="162">
        <f>IF('Indicator Date'!G70="","x",'Indicator Date'!G70)</f>
        <v>2015</v>
      </c>
      <c r="H70" s="162">
        <f>IF('Indicator Date'!H70="","x",'Indicator Date'!H70)</f>
        <v>2015</v>
      </c>
      <c r="I70" s="162">
        <f>IF('Indicator Date'!I70="","x",'Indicator Date'!I70)</f>
        <v>2015</v>
      </c>
      <c r="J70" s="162">
        <f>IF('Indicator Date'!J70="","x",'Indicator Date'!J70)</f>
        <v>2016</v>
      </c>
      <c r="K70" s="162">
        <f>IF('Indicator Date'!K70="","x",'Indicator Date'!K70)</f>
        <v>2016</v>
      </c>
      <c r="L70" s="162">
        <f>IF('Indicator Date'!L70="","x",'Indicator Date'!L70)</f>
        <v>2016</v>
      </c>
      <c r="M70" s="162">
        <f>IF('Indicator Date'!M70="","x",'Indicator Date'!M70)</f>
        <v>2018</v>
      </c>
      <c r="N70" s="162">
        <f>IF('Indicator Date'!N70="","x",'Indicator Date'!N70)</f>
        <v>2018</v>
      </c>
      <c r="O70" s="162">
        <f>IF('Indicator Date'!O70="","x",'Indicator Date'!O70)</f>
        <v>2017</v>
      </c>
      <c r="P70" s="162">
        <f>IF('Indicator Date'!P70="","x",'Indicator Date'!P70)</f>
        <v>2017</v>
      </c>
      <c r="Q70" s="162">
        <f>IF('Indicator Date'!Q70="","x",'Indicator Date'!Q70)</f>
        <v>2015</v>
      </c>
      <c r="R70" s="162" t="str">
        <f>IF('Indicator Date'!R70="","x",LEFT(RIGHT('Indicator Date'!R70,6),4))</f>
        <v>x</v>
      </c>
      <c r="S70" s="162">
        <f>IF('Indicator Date'!S70="","x",'Indicator Date'!S70)</f>
        <v>2018</v>
      </c>
      <c r="T70" s="162">
        <f>IF('Indicator Date'!T70="","x",'Indicator Date'!T70)</f>
        <v>2015</v>
      </c>
      <c r="U70" s="162">
        <f>IF('Indicator Date'!U70="","x",'Indicator Date'!U70)</f>
        <v>2016</v>
      </c>
      <c r="V70" s="162">
        <f>IF('Indicator Date'!V70="","x",'Indicator Date'!V70)</f>
        <v>2016</v>
      </c>
      <c r="W70" s="162">
        <f>IF('Indicator Date'!W70="","x",'Indicator Date'!W70)</f>
        <v>2016</v>
      </c>
      <c r="X70" s="162">
        <f>IF('Indicator Date'!X70="","x",'Indicator Date'!X70)</f>
        <v>2015</v>
      </c>
      <c r="Y70" s="162">
        <f>IF('Indicator Date'!Y70="","x",'Indicator Date'!Y70)</f>
        <v>2009</v>
      </c>
      <c r="Z70" s="162">
        <f>IF('Indicator Date'!Z70="","x",'Indicator Date'!Z70)</f>
        <v>2016</v>
      </c>
      <c r="AA70" s="162">
        <f>IF('Indicator Date'!AA70="","x",'Indicator Date'!AA70)</f>
        <v>2016</v>
      </c>
      <c r="AB70" s="162">
        <f>IF('Indicator Date'!AB70="","x",'Indicator Date'!AB70)</f>
        <v>2016</v>
      </c>
      <c r="AC70" s="162">
        <f>IF('Indicator Date'!AC70="","x",'Indicator Date'!AC70)</f>
        <v>2015</v>
      </c>
      <c r="AD70" s="162">
        <f>IF('Indicator Date'!AD70="","x",'Indicator Date'!AD70)</f>
        <v>2015</v>
      </c>
      <c r="AE70" s="162">
        <f>IF('Indicator Date'!AE70="","x",'Indicator Date'!AE70)</f>
        <v>2012</v>
      </c>
      <c r="AF70" s="162">
        <f>IF('Indicator Date'!AF70="","x",'Indicator Date'!AF70)</f>
        <v>2015</v>
      </c>
      <c r="AG70" s="162">
        <f>IF('Indicator Date'!AG70="","x",'Indicator Date'!AG70)</f>
        <v>2014</v>
      </c>
      <c r="AH70" s="162">
        <f>IF('Indicator Date'!AH70="","x",'Indicator Date'!AH70)</f>
        <v>2016</v>
      </c>
      <c r="AI70" s="162">
        <f>IF('Indicator Date'!AI70="","x",'Indicator Date'!AI70)</f>
        <v>2017</v>
      </c>
      <c r="AJ70" s="162">
        <f>IF('Indicator Date'!AJ70="","x",'Indicator Date'!AJ70)</f>
        <v>2018</v>
      </c>
      <c r="AK70" s="162">
        <f>IF('Indicator Date'!AK70="","x",YEAR('Indicator Date'!AK70))</f>
        <v>2017</v>
      </c>
      <c r="AL70" s="162">
        <f>IF('Indicator Date'!AL70="","x",YEAR('Indicator Date'!AL70))</f>
        <v>2017</v>
      </c>
      <c r="AM70" s="162">
        <f>IF('Indicator Date'!AM70="","x",'Indicator Date'!AM70)</f>
        <v>2017</v>
      </c>
      <c r="AN70" s="162">
        <f>IF('Indicator Date'!AN70="","x",'Indicator Date'!AN70)</f>
        <v>2014</v>
      </c>
      <c r="AO70" s="162">
        <f>IF('Indicator Date'!AO70="","x",'Indicator Date'!AO70)</f>
        <v>2014</v>
      </c>
      <c r="AP70" s="162">
        <f>IF('Indicator Date'!AP70="","x",'Indicator Date'!AP70)</f>
        <v>2014</v>
      </c>
      <c r="AQ70" s="162">
        <f>IF('Indicator Date'!AQ70="","x",'Indicator Date'!AQ70)</f>
        <v>2014</v>
      </c>
      <c r="AR70" s="162">
        <f>IF('Indicator Date'!AR70="","x",'Indicator Date'!AR70)</f>
        <v>2015</v>
      </c>
      <c r="AS70" s="162">
        <f>IF('Indicator Date'!AS70="","x",'Indicator Date'!AS70)</f>
        <v>2016</v>
      </c>
      <c r="AT70" s="162">
        <f>IF('Indicator Date'!AT70="","x",'Indicator Date'!AT70)</f>
        <v>2017</v>
      </c>
      <c r="AU70" s="162">
        <f>IF('Indicator Date'!AU70="","x",'Indicator Date'!AU70)</f>
        <v>2016</v>
      </c>
      <c r="AV70" s="162">
        <f>IF('Indicator Date'!AV70="","x",'Indicator Date'!AV70)</f>
        <v>2015</v>
      </c>
      <c r="AW70" s="162">
        <f>IF('Indicator Date'!AW70="","x",'Indicator Date'!AW70)</f>
        <v>2015</v>
      </c>
      <c r="AX70" s="162">
        <f>IF('Indicator Date'!AX70="","x",'Indicator Date'!AX70)</f>
        <v>2016</v>
      </c>
      <c r="AY70" s="162">
        <f>IF('Indicator Date'!AY70="","x",'Indicator Date'!AY70)</f>
        <v>2014</v>
      </c>
      <c r="AZ70" s="162">
        <f>IF('Indicator Date'!AZ70="","x",'Indicator Date'!AZ70)</f>
        <v>2015</v>
      </c>
      <c r="BA70" s="162">
        <f>IF('Indicator Date'!BA70="","x",'Indicator Date'!BA70)</f>
        <v>2015</v>
      </c>
      <c r="BB70" s="162">
        <f>IF('Indicator Date'!BB70="","x",'Indicator Date'!BB70)</f>
        <v>2017</v>
      </c>
      <c r="BC70" s="162">
        <f>IF('Indicator Date'!BC70="","x",'Indicator Date'!BC70)</f>
        <v>2017</v>
      </c>
      <c r="BD70" s="162">
        <f>IF('Indicator Date'!BD70="","x",'Indicator Date'!BD70)</f>
        <v>2015</v>
      </c>
      <c r="BE70" s="162">
        <f>IF('Indicator Date'!BE70="","x",'Indicator Date'!BE70)</f>
        <v>2014</v>
      </c>
      <c r="BF70" s="108"/>
    </row>
    <row r="71" spans="1:58" x14ac:dyDescent="0.25">
      <c r="A71" s="133" t="s">
        <v>129</v>
      </c>
      <c r="B71" s="111" t="s">
        <v>128</v>
      </c>
      <c r="C71" s="162">
        <f>IF('Indicator Date'!C71="","x",'Indicator Date'!C71)</f>
        <v>2015</v>
      </c>
      <c r="D71" s="162">
        <f>IF('Indicator Date'!D71="","x",'Indicator Date'!D71)</f>
        <v>2015</v>
      </c>
      <c r="E71" s="162">
        <f>IF('Indicator Date'!E71="","x",'Indicator Date'!E71)</f>
        <v>2015</v>
      </c>
      <c r="F71" s="162">
        <f>IF('Indicator Date'!F71="","x",'Indicator Date'!F71)</f>
        <v>2015</v>
      </c>
      <c r="G71" s="162">
        <f>IF('Indicator Date'!G71="","x",'Indicator Date'!G71)</f>
        <v>2015</v>
      </c>
      <c r="H71" s="162">
        <f>IF('Indicator Date'!H71="","x",'Indicator Date'!H71)</f>
        <v>2015</v>
      </c>
      <c r="I71" s="162">
        <f>IF('Indicator Date'!I71="","x",'Indicator Date'!I71)</f>
        <v>2015</v>
      </c>
      <c r="J71" s="162">
        <f>IF('Indicator Date'!J71="","x",'Indicator Date'!J71)</f>
        <v>2016</v>
      </c>
      <c r="K71" s="162">
        <f>IF('Indicator Date'!K71="","x",'Indicator Date'!K71)</f>
        <v>2016</v>
      </c>
      <c r="L71" s="162">
        <f>IF('Indicator Date'!L71="","x",'Indicator Date'!L71)</f>
        <v>2016</v>
      </c>
      <c r="M71" s="162">
        <f>IF('Indicator Date'!M71="","x",'Indicator Date'!M71)</f>
        <v>2018</v>
      </c>
      <c r="N71" s="162">
        <f>IF('Indicator Date'!N71="","x",'Indicator Date'!N71)</f>
        <v>2018</v>
      </c>
      <c r="O71" s="162">
        <f>IF('Indicator Date'!O71="","x",'Indicator Date'!O71)</f>
        <v>2017</v>
      </c>
      <c r="P71" s="162">
        <f>IF('Indicator Date'!P71="","x",'Indicator Date'!P71)</f>
        <v>2017</v>
      </c>
      <c r="Q71" s="162">
        <f>IF('Indicator Date'!Q71="","x",'Indicator Date'!Q71)</f>
        <v>2015</v>
      </c>
      <c r="R71" s="162" t="str">
        <f>IF('Indicator Date'!R71="","x",LEFT(RIGHT('Indicator Date'!R71,6),4))</f>
        <v>2012</v>
      </c>
      <c r="S71" s="162">
        <f>IF('Indicator Date'!S71="","x",'Indicator Date'!S71)</f>
        <v>2018</v>
      </c>
      <c r="T71" s="162">
        <f>IF('Indicator Date'!T71="","x",'Indicator Date'!T71)</f>
        <v>2015</v>
      </c>
      <c r="U71" s="162">
        <f>IF('Indicator Date'!U71="","x",'Indicator Date'!U71)</f>
        <v>2016</v>
      </c>
      <c r="V71" s="162">
        <f>IF('Indicator Date'!V71="","x",'Indicator Date'!V71)</f>
        <v>2016</v>
      </c>
      <c r="W71" s="162">
        <f>IF('Indicator Date'!W71="","x",'Indicator Date'!W71)</f>
        <v>2016</v>
      </c>
      <c r="X71" s="162">
        <f>IF('Indicator Date'!X71="","x",'Indicator Date'!X71)</f>
        <v>2016</v>
      </c>
      <c r="Y71" s="162">
        <f>IF('Indicator Date'!Y71="","x",'Indicator Date'!Y71)</f>
        <v>2016</v>
      </c>
      <c r="Z71" s="162">
        <f>IF('Indicator Date'!Z71="","x",'Indicator Date'!Z71)</f>
        <v>2016</v>
      </c>
      <c r="AA71" s="162">
        <f>IF('Indicator Date'!AA71="","x",'Indicator Date'!AA71)</f>
        <v>2016</v>
      </c>
      <c r="AB71" s="162">
        <f>IF('Indicator Date'!AB71="","x",'Indicator Date'!AB71)</f>
        <v>2016</v>
      </c>
      <c r="AC71" s="162">
        <f>IF('Indicator Date'!AC71="","x",'Indicator Date'!AC71)</f>
        <v>2015</v>
      </c>
      <c r="AD71" s="162">
        <f>IF('Indicator Date'!AD71="","x",'Indicator Date'!AD71)</f>
        <v>2015</v>
      </c>
      <c r="AE71" s="162">
        <f>IF('Indicator Date'!AE71="","x",'Indicator Date'!AE71)</f>
        <v>2012</v>
      </c>
      <c r="AF71" s="162" t="str">
        <f>IF('Indicator Date'!AF71="","x",'Indicator Date'!AF71)</f>
        <v>x</v>
      </c>
      <c r="AG71" s="162">
        <f>IF('Indicator Date'!AG71="","x",'Indicator Date'!AG71)</f>
        <v>2012</v>
      </c>
      <c r="AH71" s="162">
        <f>IF('Indicator Date'!AH71="","x",'Indicator Date'!AH71)</f>
        <v>2016</v>
      </c>
      <c r="AI71" s="162">
        <f>IF('Indicator Date'!AI71="","x",'Indicator Date'!AI71)</f>
        <v>2017</v>
      </c>
      <c r="AJ71" s="162">
        <f>IF('Indicator Date'!AJ71="","x",'Indicator Date'!AJ71)</f>
        <v>2018</v>
      </c>
      <c r="AK71" s="162" t="str">
        <f>IF('Indicator Date'!AK71="","x",YEAR('Indicator Date'!AK71))</f>
        <v>x</v>
      </c>
      <c r="AL71" s="162">
        <f>IF('Indicator Date'!AL71="","x",YEAR('Indicator Date'!AL71))</f>
        <v>2018</v>
      </c>
      <c r="AM71" s="162">
        <f>IF('Indicator Date'!AM71="","x",'Indicator Date'!AM71)</f>
        <v>2017</v>
      </c>
      <c r="AN71" s="162">
        <f>IF('Indicator Date'!AN71="","x",'Indicator Date'!AN71)</f>
        <v>2014</v>
      </c>
      <c r="AO71" s="162">
        <f>IF('Indicator Date'!AO71="","x",'Indicator Date'!AO71)</f>
        <v>2014</v>
      </c>
      <c r="AP71" s="162">
        <f>IF('Indicator Date'!AP71="","x",'Indicator Date'!AP71)</f>
        <v>2013</v>
      </c>
      <c r="AQ71" s="162">
        <f>IF('Indicator Date'!AQ71="","x",'Indicator Date'!AQ71)</f>
        <v>2013</v>
      </c>
      <c r="AR71" s="162">
        <f>IF('Indicator Date'!AR71="","x",'Indicator Date'!AR71)</f>
        <v>2015</v>
      </c>
      <c r="AS71" s="162">
        <f>IF('Indicator Date'!AS71="","x",'Indicator Date'!AS71)</f>
        <v>2016</v>
      </c>
      <c r="AT71" s="162">
        <f>IF('Indicator Date'!AT71="","x",'Indicator Date'!AT71)</f>
        <v>2017</v>
      </c>
      <c r="AU71" s="162">
        <f>IF('Indicator Date'!AU71="","x",'Indicator Date'!AU71)</f>
        <v>2016</v>
      </c>
      <c r="AV71" s="162">
        <f>IF('Indicator Date'!AV71="","x",'Indicator Date'!AV71)</f>
        <v>2015</v>
      </c>
      <c r="AW71" s="162">
        <f>IF('Indicator Date'!AW71="","x",'Indicator Date'!AW71)</f>
        <v>2015</v>
      </c>
      <c r="AX71" s="162">
        <f>IF('Indicator Date'!AX71="","x",'Indicator Date'!AX71)</f>
        <v>2016</v>
      </c>
      <c r="AY71" s="162">
        <f>IF('Indicator Date'!AY71="","x",'Indicator Date'!AY71)</f>
        <v>2014</v>
      </c>
      <c r="AZ71" s="162">
        <f>IF('Indicator Date'!AZ71="","x",'Indicator Date'!AZ71)</f>
        <v>2015</v>
      </c>
      <c r="BA71" s="162">
        <f>IF('Indicator Date'!BA71="","x",'Indicator Date'!BA71)</f>
        <v>2015</v>
      </c>
      <c r="BB71" s="162">
        <f>IF('Indicator Date'!BB71="","x",'Indicator Date'!BB71)</f>
        <v>2017</v>
      </c>
      <c r="BC71" s="162">
        <f>IF('Indicator Date'!BC71="","x",'Indicator Date'!BC71)</f>
        <v>2017</v>
      </c>
      <c r="BD71" s="162">
        <f>IF('Indicator Date'!BD71="","x",'Indicator Date'!BD71)</f>
        <v>2015</v>
      </c>
      <c r="BE71" s="162">
        <f>IF('Indicator Date'!BE71="","x",'Indicator Date'!BE71)</f>
        <v>2014</v>
      </c>
      <c r="BF71" s="108"/>
    </row>
    <row r="72" spans="1:58" x14ac:dyDescent="0.25">
      <c r="A72" s="133" t="s">
        <v>372</v>
      </c>
      <c r="B72" s="111" t="s">
        <v>130</v>
      </c>
      <c r="C72" s="162">
        <f>IF('Indicator Date'!C72="","x",'Indicator Date'!C72)</f>
        <v>2015</v>
      </c>
      <c r="D72" s="162">
        <f>IF('Indicator Date'!D72="","x",'Indicator Date'!D72)</f>
        <v>2015</v>
      </c>
      <c r="E72" s="162">
        <f>IF('Indicator Date'!E72="","x",'Indicator Date'!E72)</f>
        <v>2015</v>
      </c>
      <c r="F72" s="162">
        <f>IF('Indicator Date'!F72="","x",'Indicator Date'!F72)</f>
        <v>2015</v>
      </c>
      <c r="G72" s="162">
        <f>IF('Indicator Date'!G72="","x",'Indicator Date'!G72)</f>
        <v>2015</v>
      </c>
      <c r="H72" s="162">
        <f>IF('Indicator Date'!H72="","x",'Indicator Date'!H72)</f>
        <v>2015</v>
      </c>
      <c r="I72" s="162">
        <f>IF('Indicator Date'!I72="","x",'Indicator Date'!I72)</f>
        <v>2015</v>
      </c>
      <c r="J72" s="162">
        <f>IF('Indicator Date'!J72="","x",'Indicator Date'!J72)</f>
        <v>2016</v>
      </c>
      <c r="K72" s="162">
        <f>IF('Indicator Date'!K72="","x",'Indicator Date'!K72)</f>
        <v>2016</v>
      </c>
      <c r="L72" s="162">
        <f>IF('Indicator Date'!L72="","x",'Indicator Date'!L72)</f>
        <v>2016</v>
      </c>
      <c r="M72" s="162">
        <f>IF('Indicator Date'!M72="","x",'Indicator Date'!M72)</f>
        <v>2018</v>
      </c>
      <c r="N72" s="162">
        <f>IF('Indicator Date'!N72="","x",'Indicator Date'!N72)</f>
        <v>2018</v>
      </c>
      <c r="O72" s="162">
        <f>IF('Indicator Date'!O72="","x",'Indicator Date'!O72)</f>
        <v>2017</v>
      </c>
      <c r="P72" s="162">
        <f>IF('Indicator Date'!P72="","x",'Indicator Date'!P72)</f>
        <v>2017</v>
      </c>
      <c r="Q72" s="162">
        <f>IF('Indicator Date'!Q72="","x",'Indicator Date'!Q72)</f>
        <v>2015</v>
      </c>
      <c r="R72" s="162" t="str">
        <f>IF('Indicator Date'!R72="","x",LEFT(RIGHT('Indicator Date'!R72,6),4))</f>
        <v>2006</v>
      </c>
      <c r="S72" s="162">
        <f>IF('Indicator Date'!S72="","x",'Indicator Date'!S72)</f>
        <v>2018</v>
      </c>
      <c r="T72" s="162">
        <f>IF('Indicator Date'!T72="","x",'Indicator Date'!T72)</f>
        <v>2015</v>
      </c>
      <c r="U72" s="162">
        <f>IF('Indicator Date'!U72="","x",'Indicator Date'!U72)</f>
        <v>2016</v>
      </c>
      <c r="V72" s="162">
        <f>IF('Indicator Date'!V72="","x",'Indicator Date'!V72)</f>
        <v>2016</v>
      </c>
      <c r="W72" s="162">
        <f>IF('Indicator Date'!W72="","x",'Indicator Date'!W72)</f>
        <v>2016</v>
      </c>
      <c r="X72" s="162">
        <f>IF('Indicator Date'!X72="","x",'Indicator Date'!X72)</f>
        <v>2014</v>
      </c>
      <c r="Y72" s="162">
        <f>IF('Indicator Date'!Y72="","x",'Indicator Date'!Y72)</f>
        <v>2010</v>
      </c>
      <c r="Z72" s="162">
        <f>IF('Indicator Date'!Z72="","x",'Indicator Date'!Z72)</f>
        <v>2016</v>
      </c>
      <c r="AA72" s="162">
        <f>IF('Indicator Date'!AA72="","x",'Indicator Date'!AA72)</f>
        <v>2016</v>
      </c>
      <c r="AB72" s="162">
        <f>IF('Indicator Date'!AB72="","x",'Indicator Date'!AB72)</f>
        <v>2016</v>
      </c>
      <c r="AC72" s="162">
        <f>IF('Indicator Date'!AC72="","x",'Indicator Date'!AC72)</f>
        <v>2015</v>
      </c>
      <c r="AD72" s="162">
        <f>IF('Indicator Date'!AD72="","x",'Indicator Date'!AD72)</f>
        <v>2015</v>
      </c>
      <c r="AE72" s="162">
        <f>IF('Indicator Date'!AE72="","x",'Indicator Date'!AE72)</f>
        <v>2012</v>
      </c>
      <c r="AF72" s="162" t="str">
        <f>IF('Indicator Date'!AF72="","x",'Indicator Date'!AF72)</f>
        <v>x</v>
      </c>
      <c r="AG72" s="162">
        <f>IF('Indicator Date'!AG72="","x",'Indicator Date'!AG72)</f>
        <v>2010</v>
      </c>
      <c r="AH72" s="162">
        <f>IF('Indicator Date'!AH72="","x",'Indicator Date'!AH72)</f>
        <v>2016</v>
      </c>
      <c r="AI72" s="162">
        <f>IF('Indicator Date'!AI72="","x",'Indicator Date'!AI72)</f>
        <v>2017</v>
      </c>
      <c r="AJ72" s="162">
        <f>IF('Indicator Date'!AJ72="","x",'Indicator Date'!AJ72)</f>
        <v>2018</v>
      </c>
      <c r="AK72" s="162" t="str">
        <f>IF('Indicator Date'!AK72="","x",YEAR('Indicator Date'!AK72))</f>
        <v>x</v>
      </c>
      <c r="AL72" s="162">
        <f>IF('Indicator Date'!AL72="","x",YEAR('Indicator Date'!AL72))</f>
        <v>2017</v>
      </c>
      <c r="AM72" s="162">
        <f>IF('Indicator Date'!AM72="","x",'Indicator Date'!AM72)</f>
        <v>2017</v>
      </c>
      <c r="AN72" s="162">
        <f>IF('Indicator Date'!AN72="","x",'Indicator Date'!AN72)</f>
        <v>2014</v>
      </c>
      <c r="AO72" s="162">
        <f>IF('Indicator Date'!AO72="","x",'Indicator Date'!AO72)</f>
        <v>2014</v>
      </c>
      <c r="AP72" s="162" t="str">
        <f>IF('Indicator Date'!AP72="","x",'Indicator Date'!AP72)</f>
        <v>x</v>
      </c>
      <c r="AQ72" s="162" t="str">
        <f>IF('Indicator Date'!AQ72="","x",'Indicator Date'!AQ72)</f>
        <v>x</v>
      </c>
      <c r="AR72" s="162">
        <f>IF('Indicator Date'!AR72="","x",'Indicator Date'!AR72)</f>
        <v>2015</v>
      </c>
      <c r="AS72" s="162">
        <f>IF('Indicator Date'!AS72="","x",'Indicator Date'!AS72)</f>
        <v>2016</v>
      </c>
      <c r="AT72" s="162">
        <f>IF('Indicator Date'!AT72="","x",'Indicator Date'!AT72)</f>
        <v>2017</v>
      </c>
      <c r="AU72" s="162">
        <f>IF('Indicator Date'!AU72="","x",'Indicator Date'!AU72)</f>
        <v>2016</v>
      </c>
      <c r="AV72" s="162">
        <f>IF('Indicator Date'!AV72="","x",'Indicator Date'!AV72)</f>
        <v>2015</v>
      </c>
      <c r="AW72" s="162">
        <f>IF('Indicator Date'!AW72="","x",'Indicator Date'!AW72)</f>
        <v>2015</v>
      </c>
      <c r="AX72" s="162">
        <f>IF('Indicator Date'!AX72="","x",'Indicator Date'!AX72)</f>
        <v>2016</v>
      </c>
      <c r="AY72" s="162">
        <f>IF('Indicator Date'!AY72="","x",'Indicator Date'!AY72)</f>
        <v>2014</v>
      </c>
      <c r="AZ72" s="162">
        <f>IF('Indicator Date'!AZ72="","x",'Indicator Date'!AZ72)</f>
        <v>2015</v>
      </c>
      <c r="BA72" s="162">
        <f>IF('Indicator Date'!BA72="","x",'Indicator Date'!BA72)</f>
        <v>2015</v>
      </c>
      <c r="BB72" s="162">
        <f>IF('Indicator Date'!BB72="","x",'Indicator Date'!BB72)</f>
        <v>2017</v>
      </c>
      <c r="BC72" s="162">
        <f>IF('Indicator Date'!BC72="","x",'Indicator Date'!BC72)</f>
        <v>2017</v>
      </c>
      <c r="BD72" s="162">
        <f>IF('Indicator Date'!BD72="","x",'Indicator Date'!BD72)</f>
        <v>2015</v>
      </c>
      <c r="BE72" s="162">
        <f>IF('Indicator Date'!BE72="","x",'Indicator Date'!BE72)</f>
        <v>2014</v>
      </c>
      <c r="BF72" s="108"/>
    </row>
    <row r="73" spans="1:58" x14ac:dyDescent="0.25">
      <c r="A73" s="133" t="s">
        <v>132</v>
      </c>
      <c r="B73" s="111" t="s">
        <v>131</v>
      </c>
      <c r="C73" s="162">
        <f>IF('Indicator Date'!C73="","x",'Indicator Date'!C73)</f>
        <v>2015</v>
      </c>
      <c r="D73" s="162">
        <f>IF('Indicator Date'!D73="","x",'Indicator Date'!D73)</f>
        <v>2015</v>
      </c>
      <c r="E73" s="162">
        <f>IF('Indicator Date'!E73="","x",'Indicator Date'!E73)</f>
        <v>2015</v>
      </c>
      <c r="F73" s="162">
        <f>IF('Indicator Date'!F73="","x",'Indicator Date'!F73)</f>
        <v>2015</v>
      </c>
      <c r="G73" s="162">
        <f>IF('Indicator Date'!G73="","x",'Indicator Date'!G73)</f>
        <v>2015</v>
      </c>
      <c r="H73" s="162">
        <f>IF('Indicator Date'!H73="","x",'Indicator Date'!H73)</f>
        <v>2015</v>
      </c>
      <c r="I73" s="162">
        <f>IF('Indicator Date'!I73="","x",'Indicator Date'!I73)</f>
        <v>2015</v>
      </c>
      <c r="J73" s="162">
        <f>IF('Indicator Date'!J73="","x",'Indicator Date'!J73)</f>
        <v>2016</v>
      </c>
      <c r="K73" s="162">
        <f>IF('Indicator Date'!K73="","x",'Indicator Date'!K73)</f>
        <v>2016</v>
      </c>
      <c r="L73" s="162">
        <f>IF('Indicator Date'!L73="","x",'Indicator Date'!L73)</f>
        <v>2016</v>
      </c>
      <c r="M73" s="162">
        <f>IF('Indicator Date'!M73="","x",'Indicator Date'!M73)</f>
        <v>2018</v>
      </c>
      <c r="N73" s="162">
        <f>IF('Indicator Date'!N73="","x",'Indicator Date'!N73)</f>
        <v>2018</v>
      </c>
      <c r="O73" s="162">
        <f>IF('Indicator Date'!O73="","x",'Indicator Date'!O73)</f>
        <v>2017</v>
      </c>
      <c r="P73" s="162">
        <f>IF('Indicator Date'!P73="","x",'Indicator Date'!P73)</f>
        <v>2017</v>
      </c>
      <c r="Q73" s="162">
        <f>IF('Indicator Date'!Q73="","x",'Indicator Date'!Q73)</f>
        <v>2015</v>
      </c>
      <c r="R73" s="162" t="str">
        <f>IF('Indicator Date'!R73="","x",LEFT(RIGHT('Indicator Date'!R73,6),4))</f>
        <v>2009</v>
      </c>
      <c r="S73" s="162">
        <f>IF('Indicator Date'!S73="","x",'Indicator Date'!S73)</f>
        <v>2018</v>
      </c>
      <c r="T73" s="162">
        <f>IF('Indicator Date'!T73="","x",'Indicator Date'!T73)</f>
        <v>2015</v>
      </c>
      <c r="U73" s="162">
        <f>IF('Indicator Date'!U73="","x",'Indicator Date'!U73)</f>
        <v>2016</v>
      </c>
      <c r="V73" s="162">
        <f>IF('Indicator Date'!V73="","x",'Indicator Date'!V73)</f>
        <v>2016</v>
      </c>
      <c r="W73" s="162">
        <f>IF('Indicator Date'!W73="","x",'Indicator Date'!W73)</f>
        <v>2016</v>
      </c>
      <c r="X73" s="162">
        <f>IF('Indicator Date'!X73="","x",'Indicator Date'!X73)</f>
        <v>2014</v>
      </c>
      <c r="Y73" s="162">
        <f>IF('Indicator Date'!Y73="","x",'Indicator Date'!Y73)</f>
        <v>2010</v>
      </c>
      <c r="Z73" s="162">
        <f>IF('Indicator Date'!Z73="","x",'Indicator Date'!Z73)</f>
        <v>2016</v>
      </c>
      <c r="AA73" s="162">
        <f>IF('Indicator Date'!AA73="","x",'Indicator Date'!AA73)</f>
        <v>2016</v>
      </c>
      <c r="AB73" s="162">
        <f>IF('Indicator Date'!AB73="","x",'Indicator Date'!AB73)</f>
        <v>2016</v>
      </c>
      <c r="AC73" s="162">
        <f>IF('Indicator Date'!AC73="","x",'Indicator Date'!AC73)</f>
        <v>2015</v>
      </c>
      <c r="AD73" s="162">
        <f>IF('Indicator Date'!AD73="","x",'Indicator Date'!AD73)</f>
        <v>2015</v>
      </c>
      <c r="AE73" s="162">
        <f>IF('Indicator Date'!AE73="","x",'Indicator Date'!AE73)</f>
        <v>2012</v>
      </c>
      <c r="AF73" s="162">
        <f>IF('Indicator Date'!AF73="","x",'Indicator Date'!AF73)</f>
        <v>2015</v>
      </c>
      <c r="AG73" s="162">
        <f>IF('Indicator Date'!AG73="","x",'Indicator Date'!AG73)</f>
        <v>2006</v>
      </c>
      <c r="AH73" s="162">
        <f>IF('Indicator Date'!AH73="","x",'Indicator Date'!AH73)</f>
        <v>2016</v>
      </c>
      <c r="AI73" s="162">
        <f>IF('Indicator Date'!AI73="","x",'Indicator Date'!AI73)</f>
        <v>2017</v>
      </c>
      <c r="AJ73" s="162">
        <f>IF('Indicator Date'!AJ73="","x",'Indicator Date'!AJ73)</f>
        <v>2018</v>
      </c>
      <c r="AK73" s="162" t="str">
        <f>IF('Indicator Date'!AK73="","x",YEAR('Indicator Date'!AK73))</f>
        <v>x</v>
      </c>
      <c r="AL73" s="162">
        <f>IF('Indicator Date'!AL73="","x",YEAR('Indicator Date'!AL73))</f>
        <v>2017</v>
      </c>
      <c r="AM73" s="162">
        <f>IF('Indicator Date'!AM73="","x",'Indicator Date'!AM73)</f>
        <v>2017</v>
      </c>
      <c r="AN73" s="162">
        <f>IF('Indicator Date'!AN73="","x",'Indicator Date'!AN73)</f>
        <v>2014</v>
      </c>
      <c r="AO73" s="162">
        <f>IF('Indicator Date'!AO73="","x",'Indicator Date'!AO73)</f>
        <v>2014</v>
      </c>
      <c r="AP73" s="162" t="str">
        <f>IF('Indicator Date'!AP73="","x",'Indicator Date'!AP73)</f>
        <v>x</v>
      </c>
      <c r="AQ73" s="162" t="str">
        <f>IF('Indicator Date'!AQ73="","x",'Indicator Date'!AQ73)</f>
        <v>x</v>
      </c>
      <c r="AR73" s="162" t="str">
        <f>IF('Indicator Date'!AR73="","x",'Indicator Date'!AR73)</f>
        <v>x</v>
      </c>
      <c r="AS73" s="162">
        <f>IF('Indicator Date'!AS73="","x",'Indicator Date'!AS73)</f>
        <v>2016</v>
      </c>
      <c r="AT73" s="162">
        <f>IF('Indicator Date'!AT73="","x",'Indicator Date'!AT73)</f>
        <v>2017</v>
      </c>
      <c r="AU73" s="162">
        <f>IF('Indicator Date'!AU73="","x",'Indicator Date'!AU73)</f>
        <v>2016</v>
      </c>
      <c r="AV73" s="162">
        <f>IF('Indicator Date'!AV73="","x",'Indicator Date'!AV73)</f>
        <v>2015</v>
      </c>
      <c r="AW73" s="162">
        <f>IF('Indicator Date'!AW73="","x",'Indicator Date'!AW73)</f>
        <v>2015</v>
      </c>
      <c r="AX73" s="162">
        <f>IF('Indicator Date'!AX73="","x",'Indicator Date'!AX73)</f>
        <v>2016</v>
      </c>
      <c r="AY73" s="162">
        <f>IF('Indicator Date'!AY73="","x",'Indicator Date'!AY73)</f>
        <v>2014</v>
      </c>
      <c r="AZ73" s="162">
        <f>IF('Indicator Date'!AZ73="","x",'Indicator Date'!AZ73)</f>
        <v>2015</v>
      </c>
      <c r="BA73" s="162">
        <f>IF('Indicator Date'!BA73="","x",'Indicator Date'!BA73)</f>
        <v>2015</v>
      </c>
      <c r="BB73" s="162">
        <f>IF('Indicator Date'!BB73="","x",'Indicator Date'!BB73)</f>
        <v>2017</v>
      </c>
      <c r="BC73" s="162">
        <f>IF('Indicator Date'!BC73="","x",'Indicator Date'!BC73)</f>
        <v>2017</v>
      </c>
      <c r="BD73" s="162">
        <f>IF('Indicator Date'!BD73="","x",'Indicator Date'!BD73)</f>
        <v>2015</v>
      </c>
      <c r="BE73" s="162">
        <f>IF('Indicator Date'!BE73="","x",'Indicator Date'!BE73)</f>
        <v>2014</v>
      </c>
      <c r="BF73" s="108"/>
    </row>
    <row r="74" spans="1:58" x14ac:dyDescent="0.25">
      <c r="A74" s="133" t="s">
        <v>134</v>
      </c>
      <c r="B74" s="111" t="s">
        <v>133</v>
      </c>
      <c r="C74" s="162">
        <f>IF('Indicator Date'!C74="","x",'Indicator Date'!C74)</f>
        <v>2015</v>
      </c>
      <c r="D74" s="162">
        <f>IF('Indicator Date'!D74="","x",'Indicator Date'!D74)</f>
        <v>2015</v>
      </c>
      <c r="E74" s="162">
        <f>IF('Indicator Date'!E74="","x",'Indicator Date'!E74)</f>
        <v>2015</v>
      </c>
      <c r="F74" s="162">
        <f>IF('Indicator Date'!F74="","x",'Indicator Date'!F74)</f>
        <v>2015</v>
      </c>
      <c r="G74" s="162">
        <f>IF('Indicator Date'!G74="","x",'Indicator Date'!G74)</f>
        <v>2015</v>
      </c>
      <c r="H74" s="162">
        <f>IF('Indicator Date'!H74="","x",'Indicator Date'!H74)</f>
        <v>2015</v>
      </c>
      <c r="I74" s="162">
        <f>IF('Indicator Date'!I74="","x",'Indicator Date'!I74)</f>
        <v>2015</v>
      </c>
      <c r="J74" s="162">
        <f>IF('Indicator Date'!J74="","x",'Indicator Date'!J74)</f>
        <v>2016</v>
      </c>
      <c r="K74" s="162">
        <f>IF('Indicator Date'!K74="","x",'Indicator Date'!K74)</f>
        <v>2016</v>
      </c>
      <c r="L74" s="162">
        <f>IF('Indicator Date'!L74="","x",'Indicator Date'!L74)</f>
        <v>2016</v>
      </c>
      <c r="M74" s="162">
        <f>IF('Indicator Date'!M74="","x",'Indicator Date'!M74)</f>
        <v>2018</v>
      </c>
      <c r="N74" s="162">
        <f>IF('Indicator Date'!N74="","x",'Indicator Date'!N74)</f>
        <v>2018</v>
      </c>
      <c r="O74" s="162">
        <f>IF('Indicator Date'!O74="","x",'Indicator Date'!O74)</f>
        <v>2017</v>
      </c>
      <c r="P74" s="162">
        <f>IF('Indicator Date'!P74="","x",'Indicator Date'!P74)</f>
        <v>2017</v>
      </c>
      <c r="Q74" s="162">
        <f>IF('Indicator Date'!Q74="","x",'Indicator Date'!Q74)</f>
        <v>2015</v>
      </c>
      <c r="R74" s="162" t="str">
        <f>IF('Indicator Date'!R74="","x",LEFT(RIGHT('Indicator Date'!R74,6),4))</f>
        <v>2012</v>
      </c>
      <c r="S74" s="162">
        <f>IF('Indicator Date'!S74="","x",'Indicator Date'!S74)</f>
        <v>2018</v>
      </c>
      <c r="T74" s="162">
        <f>IF('Indicator Date'!T74="","x",'Indicator Date'!T74)</f>
        <v>2015</v>
      </c>
      <c r="U74" s="162">
        <f>IF('Indicator Date'!U74="","x",'Indicator Date'!U74)</f>
        <v>2016</v>
      </c>
      <c r="V74" s="162">
        <f>IF('Indicator Date'!V74="","x",'Indicator Date'!V74)</f>
        <v>2016</v>
      </c>
      <c r="W74" s="162">
        <f>IF('Indicator Date'!W74="","x",'Indicator Date'!W74)</f>
        <v>2016</v>
      </c>
      <c r="X74" s="162">
        <f>IF('Indicator Date'!X74="","x",'Indicator Date'!X74)</f>
        <v>2012</v>
      </c>
      <c r="Y74" s="162">
        <f>IF('Indicator Date'!Y74="","x",'Indicator Date'!Y74)</f>
        <v>2014</v>
      </c>
      <c r="Z74" s="162">
        <f>IF('Indicator Date'!Z74="","x",'Indicator Date'!Z74)</f>
        <v>2016</v>
      </c>
      <c r="AA74" s="162">
        <f>IF('Indicator Date'!AA74="","x",'Indicator Date'!AA74)</f>
        <v>2016</v>
      </c>
      <c r="AB74" s="162">
        <f>IF('Indicator Date'!AB74="","x",'Indicator Date'!AB74)</f>
        <v>2016</v>
      </c>
      <c r="AC74" s="162">
        <f>IF('Indicator Date'!AC74="","x",'Indicator Date'!AC74)</f>
        <v>2015</v>
      </c>
      <c r="AD74" s="162">
        <f>IF('Indicator Date'!AD74="","x",'Indicator Date'!AD74)</f>
        <v>2015</v>
      </c>
      <c r="AE74" s="162">
        <f>IF('Indicator Date'!AE74="","x",'Indicator Date'!AE74)</f>
        <v>2012</v>
      </c>
      <c r="AF74" s="162">
        <f>IF('Indicator Date'!AF74="","x",'Indicator Date'!AF74)</f>
        <v>2015</v>
      </c>
      <c r="AG74" s="162">
        <f>IF('Indicator Date'!AG74="","x",'Indicator Date'!AG74)</f>
        <v>2012</v>
      </c>
      <c r="AH74" s="162">
        <f>IF('Indicator Date'!AH74="","x",'Indicator Date'!AH74)</f>
        <v>2016</v>
      </c>
      <c r="AI74" s="162">
        <f>IF('Indicator Date'!AI74="","x",'Indicator Date'!AI74)</f>
        <v>2017</v>
      </c>
      <c r="AJ74" s="162">
        <f>IF('Indicator Date'!AJ74="","x",'Indicator Date'!AJ74)</f>
        <v>2018</v>
      </c>
      <c r="AK74" s="162">
        <f>IF('Indicator Date'!AK74="","x",YEAR('Indicator Date'!AK74))</f>
        <v>2017</v>
      </c>
      <c r="AL74" s="162">
        <f>IF('Indicator Date'!AL74="","x",YEAR('Indicator Date'!AL74))</f>
        <v>2017</v>
      </c>
      <c r="AM74" s="162">
        <f>IF('Indicator Date'!AM74="","x",'Indicator Date'!AM74)</f>
        <v>2017</v>
      </c>
      <c r="AN74" s="162">
        <f>IF('Indicator Date'!AN74="","x",'Indicator Date'!AN74)</f>
        <v>2014</v>
      </c>
      <c r="AO74" s="162">
        <f>IF('Indicator Date'!AO74="","x",'Indicator Date'!AO74)</f>
        <v>2014</v>
      </c>
      <c r="AP74" s="162">
        <f>IF('Indicator Date'!AP74="","x",'Indicator Date'!AP74)</f>
        <v>2014</v>
      </c>
      <c r="AQ74" s="162">
        <f>IF('Indicator Date'!AQ74="","x",'Indicator Date'!AQ74)</f>
        <v>2014</v>
      </c>
      <c r="AR74" s="162">
        <f>IF('Indicator Date'!AR74="","x",'Indicator Date'!AR74)</f>
        <v>2011</v>
      </c>
      <c r="AS74" s="162">
        <f>IF('Indicator Date'!AS74="","x",'Indicator Date'!AS74)</f>
        <v>2016</v>
      </c>
      <c r="AT74" s="162">
        <f>IF('Indicator Date'!AT74="","x",'Indicator Date'!AT74)</f>
        <v>2017</v>
      </c>
      <c r="AU74" s="162">
        <f>IF('Indicator Date'!AU74="","x",'Indicator Date'!AU74)</f>
        <v>2016</v>
      </c>
      <c r="AV74" s="162">
        <f>IF('Indicator Date'!AV74="","x",'Indicator Date'!AV74)</f>
        <v>2015</v>
      </c>
      <c r="AW74" s="162">
        <f>IF('Indicator Date'!AW74="","x",'Indicator Date'!AW74)</f>
        <v>2015</v>
      </c>
      <c r="AX74" s="162">
        <f>IF('Indicator Date'!AX74="","x",'Indicator Date'!AX74)</f>
        <v>2016</v>
      </c>
      <c r="AY74" s="162">
        <f>IF('Indicator Date'!AY74="","x",'Indicator Date'!AY74)</f>
        <v>2014</v>
      </c>
      <c r="AZ74" s="162">
        <f>IF('Indicator Date'!AZ74="","x",'Indicator Date'!AZ74)</f>
        <v>2015</v>
      </c>
      <c r="BA74" s="162">
        <f>IF('Indicator Date'!BA74="","x",'Indicator Date'!BA74)</f>
        <v>2015</v>
      </c>
      <c r="BB74" s="162">
        <f>IF('Indicator Date'!BB74="","x",'Indicator Date'!BB74)</f>
        <v>2017</v>
      </c>
      <c r="BC74" s="162">
        <f>IF('Indicator Date'!BC74="","x",'Indicator Date'!BC74)</f>
        <v>2017</v>
      </c>
      <c r="BD74" s="162">
        <f>IF('Indicator Date'!BD74="","x",'Indicator Date'!BD74)</f>
        <v>2015</v>
      </c>
      <c r="BE74" s="162">
        <f>IF('Indicator Date'!BE74="","x",'Indicator Date'!BE74)</f>
        <v>2014</v>
      </c>
      <c r="BF74" s="108"/>
    </row>
    <row r="75" spans="1:58" x14ac:dyDescent="0.25">
      <c r="A75" s="133" t="s">
        <v>136</v>
      </c>
      <c r="B75" s="111" t="s">
        <v>135</v>
      </c>
      <c r="C75" s="162">
        <f>IF('Indicator Date'!C75="","x",'Indicator Date'!C75)</f>
        <v>2015</v>
      </c>
      <c r="D75" s="162">
        <f>IF('Indicator Date'!D75="","x",'Indicator Date'!D75)</f>
        <v>2015</v>
      </c>
      <c r="E75" s="162">
        <f>IF('Indicator Date'!E75="","x",'Indicator Date'!E75)</f>
        <v>2015</v>
      </c>
      <c r="F75" s="162">
        <f>IF('Indicator Date'!F75="","x",'Indicator Date'!F75)</f>
        <v>2015</v>
      </c>
      <c r="G75" s="162">
        <f>IF('Indicator Date'!G75="","x",'Indicator Date'!G75)</f>
        <v>2015</v>
      </c>
      <c r="H75" s="162">
        <f>IF('Indicator Date'!H75="","x",'Indicator Date'!H75)</f>
        <v>2015</v>
      </c>
      <c r="I75" s="162">
        <f>IF('Indicator Date'!I75="","x",'Indicator Date'!I75)</f>
        <v>2015</v>
      </c>
      <c r="J75" s="162">
        <f>IF('Indicator Date'!J75="","x",'Indicator Date'!J75)</f>
        <v>2016</v>
      </c>
      <c r="K75" s="162">
        <f>IF('Indicator Date'!K75="","x",'Indicator Date'!K75)</f>
        <v>2016</v>
      </c>
      <c r="L75" s="162">
        <f>IF('Indicator Date'!L75="","x",'Indicator Date'!L75)</f>
        <v>2016</v>
      </c>
      <c r="M75" s="162">
        <f>IF('Indicator Date'!M75="","x",'Indicator Date'!M75)</f>
        <v>2018</v>
      </c>
      <c r="N75" s="162">
        <f>IF('Indicator Date'!N75="","x",'Indicator Date'!N75)</f>
        <v>2018</v>
      </c>
      <c r="O75" s="162">
        <f>IF('Indicator Date'!O75="","x",'Indicator Date'!O75)</f>
        <v>2017</v>
      </c>
      <c r="P75" s="162">
        <f>IF('Indicator Date'!P75="","x",'Indicator Date'!P75)</f>
        <v>2017</v>
      </c>
      <c r="Q75" s="162">
        <f>IF('Indicator Date'!Q75="","x",'Indicator Date'!Q75)</f>
        <v>2015</v>
      </c>
      <c r="R75" s="162" t="str">
        <f>IF('Indicator Date'!R75="","x",LEFT(RIGHT('Indicator Date'!R75,6),4))</f>
        <v>2012</v>
      </c>
      <c r="S75" s="162">
        <f>IF('Indicator Date'!S75="","x",'Indicator Date'!S75)</f>
        <v>2018</v>
      </c>
      <c r="T75" s="162">
        <f>IF('Indicator Date'!T75="","x",'Indicator Date'!T75)</f>
        <v>2015</v>
      </c>
      <c r="U75" s="162">
        <f>IF('Indicator Date'!U75="","x",'Indicator Date'!U75)</f>
        <v>2016</v>
      </c>
      <c r="V75" s="162">
        <f>IF('Indicator Date'!V75="","x",'Indicator Date'!V75)</f>
        <v>2016</v>
      </c>
      <c r="W75" s="162">
        <f>IF('Indicator Date'!W75="","x",'Indicator Date'!W75)</f>
        <v>2016</v>
      </c>
      <c r="X75" s="162">
        <f>IF('Indicator Date'!X75="","x",'Indicator Date'!X75)</f>
        <v>2012</v>
      </c>
      <c r="Y75" s="162" t="str">
        <f>IF('Indicator Date'!Y75="","x",'Indicator Date'!Y75)</f>
        <v>x</v>
      </c>
      <c r="Z75" s="162">
        <f>IF('Indicator Date'!Z75="","x",'Indicator Date'!Z75)</f>
        <v>2016</v>
      </c>
      <c r="AA75" s="162">
        <f>IF('Indicator Date'!AA75="","x",'Indicator Date'!AA75)</f>
        <v>2016</v>
      </c>
      <c r="AB75" s="162">
        <f>IF('Indicator Date'!AB75="","x",'Indicator Date'!AB75)</f>
        <v>2016</v>
      </c>
      <c r="AC75" s="162">
        <f>IF('Indicator Date'!AC75="","x",'Indicator Date'!AC75)</f>
        <v>2015</v>
      </c>
      <c r="AD75" s="162">
        <f>IF('Indicator Date'!AD75="","x",'Indicator Date'!AD75)</f>
        <v>2015</v>
      </c>
      <c r="AE75" s="162">
        <f>IF('Indicator Date'!AE75="","x",'Indicator Date'!AE75)</f>
        <v>2012</v>
      </c>
      <c r="AF75" s="162">
        <f>IF('Indicator Date'!AF75="","x",'Indicator Date'!AF75)</f>
        <v>2015</v>
      </c>
      <c r="AG75" s="162">
        <f>IF('Indicator Date'!AG75="","x",'Indicator Date'!AG75)</f>
        <v>2016</v>
      </c>
      <c r="AH75" s="162">
        <f>IF('Indicator Date'!AH75="","x",'Indicator Date'!AH75)</f>
        <v>2016</v>
      </c>
      <c r="AI75" s="162">
        <f>IF('Indicator Date'!AI75="","x",'Indicator Date'!AI75)</f>
        <v>2017</v>
      </c>
      <c r="AJ75" s="162">
        <f>IF('Indicator Date'!AJ75="","x",'Indicator Date'!AJ75)</f>
        <v>2018</v>
      </c>
      <c r="AK75" s="162">
        <f>IF('Indicator Date'!AK75="","x",YEAR('Indicator Date'!AK75))</f>
        <v>2017</v>
      </c>
      <c r="AL75" s="162">
        <f>IF('Indicator Date'!AL75="","x",YEAR('Indicator Date'!AL75))</f>
        <v>2017</v>
      </c>
      <c r="AM75" s="162">
        <f>IF('Indicator Date'!AM75="","x",'Indicator Date'!AM75)</f>
        <v>2017</v>
      </c>
      <c r="AN75" s="162">
        <f>IF('Indicator Date'!AN75="","x",'Indicator Date'!AN75)</f>
        <v>2014</v>
      </c>
      <c r="AO75" s="162">
        <f>IF('Indicator Date'!AO75="","x",'Indicator Date'!AO75)</f>
        <v>2014</v>
      </c>
      <c r="AP75" s="162">
        <f>IF('Indicator Date'!AP75="","x",'Indicator Date'!AP75)</f>
        <v>2014</v>
      </c>
      <c r="AQ75" s="162">
        <f>IF('Indicator Date'!AQ75="","x",'Indicator Date'!AQ75)</f>
        <v>2014</v>
      </c>
      <c r="AR75" s="162">
        <f>IF('Indicator Date'!AR75="","x",'Indicator Date'!AR75)</f>
        <v>2011</v>
      </c>
      <c r="AS75" s="162">
        <f>IF('Indicator Date'!AS75="","x",'Indicator Date'!AS75)</f>
        <v>2016</v>
      </c>
      <c r="AT75" s="162">
        <f>IF('Indicator Date'!AT75="","x",'Indicator Date'!AT75)</f>
        <v>2017</v>
      </c>
      <c r="AU75" s="162">
        <f>IF('Indicator Date'!AU75="","x",'Indicator Date'!AU75)</f>
        <v>2016</v>
      </c>
      <c r="AV75" s="162">
        <f>IF('Indicator Date'!AV75="","x",'Indicator Date'!AV75)</f>
        <v>2016</v>
      </c>
      <c r="AW75" s="162">
        <f>IF('Indicator Date'!AW75="","x",'Indicator Date'!AW75)</f>
        <v>2015</v>
      </c>
      <c r="AX75" s="162">
        <f>IF('Indicator Date'!AX75="","x",'Indicator Date'!AX75)</f>
        <v>2016</v>
      </c>
      <c r="AY75" s="162">
        <f>IF('Indicator Date'!AY75="","x",'Indicator Date'!AY75)</f>
        <v>2014</v>
      </c>
      <c r="AZ75" s="162">
        <f>IF('Indicator Date'!AZ75="","x",'Indicator Date'!AZ75)</f>
        <v>2015</v>
      </c>
      <c r="BA75" s="162">
        <f>IF('Indicator Date'!BA75="","x",'Indicator Date'!BA75)</f>
        <v>2015</v>
      </c>
      <c r="BB75" s="162">
        <f>IF('Indicator Date'!BB75="","x",'Indicator Date'!BB75)</f>
        <v>2017</v>
      </c>
      <c r="BC75" s="162">
        <f>IF('Indicator Date'!BC75="","x",'Indicator Date'!BC75)</f>
        <v>2017</v>
      </c>
      <c r="BD75" s="162">
        <f>IF('Indicator Date'!BD75="","x",'Indicator Date'!BD75)</f>
        <v>2015</v>
      </c>
      <c r="BE75" s="162">
        <f>IF('Indicator Date'!BE75="","x",'Indicator Date'!BE75)</f>
        <v>2014</v>
      </c>
      <c r="BF75" s="108"/>
    </row>
    <row r="76" spans="1:58" x14ac:dyDescent="0.25">
      <c r="A76" s="133" t="s">
        <v>138</v>
      </c>
      <c r="B76" s="111" t="s">
        <v>137</v>
      </c>
      <c r="C76" s="162">
        <f>IF('Indicator Date'!C76="","x",'Indicator Date'!C76)</f>
        <v>2015</v>
      </c>
      <c r="D76" s="162">
        <f>IF('Indicator Date'!D76="","x",'Indicator Date'!D76)</f>
        <v>2015</v>
      </c>
      <c r="E76" s="162">
        <f>IF('Indicator Date'!E76="","x",'Indicator Date'!E76)</f>
        <v>2015</v>
      </c>
      <c r="F76" s="162">
        <f>IF('Indicator Date'!F76="","x",'Indicator Date'!F76)</f>
        <v>2015</v>
      </c>
      <c r="G76" s="162">
        <f>IF('Indicator Date'!G76="","x",'Indicator Date'!G76)</f>
        <v>2015</v>
      </c>
      <c r="H76" s="162">
        <f>IF('Indicator Date'!H76="","x",'Indicator Date'!H76)</f>
        <v>2015</v>
      </c>
      <c r="I76" s="162">
        <f>IF('Indicator Date'!I76="","x",'Indicator Date'!I76)</f>
        <v>2015</v>
      </c>
      <c r="J76" s="162">
        <f>IF('Indicator Date'!J76="","x",'Indicator Date'!J76)</f>
        <v>2016</v>
      </c>
      <c r="K76" s="162">
        <f>IF('Indicator Date'!K76="","x",'Indicator Date'!K76)</f>
        <v>2016</v>
      </c>
      <c r="L76" s="162">
        <f>IF('Indicator Date'!L76="","x",'Indicator Date'!L76)</f>
        <v>2016</v>
      </c>
      <c r="M76" s="162">
        <f>IF('Indicator Date'!M76="","x",'Indicator Date'!M76)</f>
        <v>2018</v>
      </c>
      <c r="N76" s="162">
        <f>IF('Indicator Date'!N76="","x",'Indicator Date'!N76)</f>
        <v>2018</v>
      </c>
      <c r="O76" s="162">
        <f>IF('Indicator Date'!O76="","x",'Indicator Date'!O76)</f>
        <v>2017</v>
      </c>
      <c r="P76" s="162">
        <f>IF('Indicator Date'!P76="","x",'Indicator Date'!P76)</f>
        <v>2017</v>
      </c>
      <c r="Q76" s="162">
        <f>IF('Indicator Date'!Q76="","x",'Indicator Date'!Q76)</f>
        <v>2015</v>
      </c>
      <c r="R76" s="162" t="str">
        <f>IF('Indicator Date'!R76="","x",LEFT(RIGHT('Indicator Date'!R76,6),4))</f>
        <v>x</v>
      </c>
      <c r="S76" s="162">
        <f>IF('Indicator Date'!S76="","x",'Indicator Date'!S76)</f>
        <v>2018</v>
      </c>
      <c r="T76" s="162">
        <f>IF('Indicator Date'!T76="","x",'Indicator Date'!T76)</f>
        <v>2015</v>
      </c>
      <c r="U76" s="162">
        <f>IF('Indicator Date'!U76="","x",'Indicator Date'!U76)</f>
        <v>2016</v>
      </c>
      <c r="V76" s="162" t="str">
        <f>IF('Indicator Date'!V76="","x",'Indicator Date'!V76)</f>
        <v>x</v>
      </c>
      <c r="W76" s="162">
        <f>IF('Indicator Date'!W76="","x",'Indicator Date'!W76)</f>
        <v>2016</v>
      </c>
      <c r="X76" s="162" t="str">
        <f>IF('Indicator Date'!X76="","x",'Indicator Date'!X76)</f>
        <v>x</v>
      </c>
      <c r="Y76" s="162">
        <f>IF('Indicator Date'!Y76="","x",'Indicator Date'!Y76)</f>
        <v>2012</v>
      </c>
      <c r="Z76" s="162">
        <f>IF('Indicator Date'!Z76="","x",'Indicator Date'!Z76)</f>
        <v>2016</v>
      </c>
      <c r="AA76" s="162">
        <f>IF('Indicator Date'!AA76="","x",'Indicator Date'!AA76)</f>
        <v>2016</v>
      </c>
      <c r="AB76" s="162" t="str">
        <f>IF('Indicator Date'!AB76="","x",'Indicator Date'!AB76)</f>
        <v>x</v>
      </c>
      <c r="AC76" s="162">
        <f>IF('Indicator Date'!AC76="","x",'Indicator Date'!AC76)</f>
        <v>2015</v>
      </c>
      <c r="AD76" s="162">
        <f>IF('Indicator Date'!AD76="","x",'Indicator Date'!AD76)</f>
        <v>2015</v>
      </c>
      <c r="AE76" s="162" t="str">
        <f>IF('Indicator Date'!AE76="","x",'Indicator Date'!AE76)</f>
        <v>x</v>
      </c>
      <c r="AF76" s="162">
        <f>IF('Indicator Date'!AF76="","x",'Indicator Date'!AF76)</f>
        <v>2015</v>
      </c>
      <c r="AG76" s="162">
        <f>IF('Indicator Date'!AG76="","x",'Indicator Date'!AG76)</f>
        <v>2012</v>
      </c>
      <c r="AH76" s="162">
        <f>IF('Indicator Date'!AH76="","x",'Indicator Date'!AH76)</f>
        <v>2016</v>
      </c>
      <c r="AI76" s="162">
        <f>IF('Indicator Date'!AI76="","x",'Indicator Date'!AI76)</f>
        <v>2017</v>
      </c>
      <c r="AJ76" s="162">
        <f>IF('Indicator Date'!AJ76="","x",'Indicator Date'!AJ76)</f>
        <v>2018</v>
      </c>
      <c r="AK76" s="162" t="str">
        <f>IF('Indicator Date'!AK76="","x",YEAR('Indicator Date'!AK76))</f>
        <v>x</v>
      </c>
      <c r="AL76" s="162">
        <f>IF('Indicator Date'!AL76="","x",YEAR('Indicator Date'!AL76))</f>
        <v>2017</v>
      </c>
      <c r="AM76" s="162">
        <f>IF('Indicator Date'!AM76="","x",'Indicator Date'!AM76)</f>
        <v>2017</v>
      </c>
      <c r="AN76" s="162">
        <f>IF('Indicator Date'!AN76="","x",'Indicator Date'!AN76)</f>
        <v>2014</v>
      </c>
      <c r="AO76" s="162">
        <f>IF('Indicator Date'!AO76="","x",'Indicator Date'!AO76)</f>
        <v>2014</v>
      </c>
      <c r="AP76" s="162">
        <f>IF('Indicator Date'!AP76="","x",'Indicator Date'!AP76)</f>
        <v>2014</v>
      </c>
      <c r="AQ76" s="162">
        <f>IF('Indicator Date'!AQ76="","x",'Indicator Date'!AQ76)</f>
        <v>2014</v>
      </c>
      <c r="AR76" s="162">
        <f>IF('Indicator Date'!AR76="","x",'Indicator Date'!AR76)</f>
        <v>2015</v>
      </c>
      <c r="AS76" s="162">
        <f>IF('Indicator Date'!AS76="","x",'Indicator Date'!AS76)</f>
        <v>2016</v>
      </c>
      <c r="AT76" s="162">
        <f>IF('Indicator Date'!AT76="","x",'Indicator Date'!AT76)</f>
        <v>2017</v>
      </c>
      <c r="AU76" s="162">
        <f>IF('Indicator Date'!AU76="","x",'Indicator Date'!AU76)</f>
        <v>2016</v>
      </c>
      <c r="AV76" s="162">
        <f>IF('Indicator Date'!AV76="","x",'Indicator Date'!AV76)</f>
        <v>2015</v>
      </c>
      <c r="AW76" s="162">
        <f>IF('Indicator Date'!AW76="","x",'Indicator Date'!AW76)</f>
        <v>2015</v>
      </c>
      <c r="AX76" s="162">
        <f>IF('Indicator Date'!AX76="","x",'Indicator Date'!AX76)</f>
        <v>2016</v>
      </c>
      <c r="AY76" s="162">
        <f>IF('Indicator Date'!AY76="","x",'Indicator Date'!AY76)</f>
        <v>2014</v>
      </c>
      <c r="AZ76" s="162">
        <f>IF('Indicator Date'!AZ76="","x",'Indicator Date'!AZ76)</f>
        <v>2015</v>
      </c>
      <c r="BA76" s="162">
        <f>IF('Indicator Date'!BA76="","x",'Indicator Date'!BA76)</f>
        <v>2015</v>
      </c>
      <c r="BB76" s="162">
        <f>IF('Indicator Date'!BB76="","x",'Indicator Date'!BB76)</f>
        <v>2017</v>
      </c>
      <c r="BC76" s="162">
        <f>IF('Indicator Date'!BC76="","x",'Indicator Date'!BC76)</f>
        <v>2017</v>
      </c>
      <c r="BD76" s="162">
        <f>IF('Indicator Date'!BD76="","x",'Indicator Date'!BD76)</f>
        <v>2015</v>
      </c>
      <c r="BE76" s="162">
        <f>IF('Indicator Date'!BE76="","x",'Indicator Date'!BE76)</f>
        <v>2014</v>
      </c>
      <c r="BF76" s="108"/>
    </row>
    <row r="77" spans="1:58" x14ac:dyDescent="0.25">
      <c r="A77" s="133" t="s">
        <v>140</v>
      </c>
      <c r="B77" s="111" t="s">
        <v>139</v>
      </c>
      <c r="C77" s="162">
        <f>IF('Indicator Date'!C77="","x",'Indicator Date'!C77)</f>
        <v>2015</v>
      </c>
      <c r="D77" s="162">
        <f>IF('Indicator Date'!D77="","x",'Indicator Date'!D77)</f>
        <v>2015</v>
      </c>
      <c r="E77" s="162">
        <f>IF('Indicator Date'!E77="","x",'Indicator Date'!E77)</f>
        <v>2015</v>
      </c>
      <c r="F77" s="162">
        <f>IF('Indicator Date'!F77="","x",'Indicator Date'!F77)</f>
        <v>2015</v>
      </c>
      <c r="G77" s="162">
        <f>IF('Indicator Date'!G77="","x",'Indicator Date'!G77)</f>
        <v>2015</v>
      </c>
      <c r="H77" s="162">
        <f>IF('Indicator Date'!H77="","x",'Indicator Date'!H77)</f>
        <v>2015</v>
      </c>
      <c r="I77" s="162">
        <f>IF('Indicator Date'!I77="","x",'Indicator Date'!I77)</f>
        <v>2015</v>
      </c>
      <c r="J77" s="162">
        <f>IF('Indicator Date'!J77="","x",'Indicator Date'!J77)</f>
        <v>2016</v>
      </c>
      <c r="K77" s="162">
        <f>IF('Indicator Date'!K77="","x",'Indicator Date'!K77)</f>
        <v>2016</v>
      </c>
      <c r="L77" s="162">
        <f>IF('Indicator Date'!L77="","x",'Indicator Date'!L77)</f>
        <v>2016</v>
      </c>
      <c r="M77" s="162">
        <f>IF('Indicator Date'!M77="","x",'Indicator Date'!M77)</f>
        <v>2018</v>
      </c>
      <c r="N77" s="162">
        <f>IF('Indicator Date'!N77="","x",'Indicator Date'!N77)</f>
        <v>2018</v>
      </c>
      <c r="O77" s="162">
        <f>IF('Indicator Date'!O77="","x",'Indicator Date'!O77)</f>
        <v>2017</v>
      </c>
      <c r="P77" s="162">
        <f>IF('Indicator Date'!P77="","x",'Indicator Date'!P77)</f>
        <v>2017</v>
      </c>
      <c r="Q77" s="162">
        <f>IF('Indicator Date'!Q77="","x",'Indicator Date'!Q77)</f>
        <v>2015</v>
      </c>
      <c r="R77" s="162" t="str">
        <f>IF('Indicator Date'!R77="","x",LEFT(RIGHT('Indicator Date'!R77,6),4))</f>
        <v>x</v>
      </c>
      <c r="S77" s="162">
        <f>IF('Indicator Date'!S77="","x",'Indicator Date'!S77)</f>
        <v>2018</v>
      </c>
      <c r="T77" s="162">
        <f>IF('Indicator Date'!T77="","x",'Indicator Date'!T77)</f>
        <v>2015</v>
      </c>
      <c r="U77" s="162">
        <f>IF('Indicator Date'!U77="","x",'Indicator Date'!U77)</f>
        <v>2016</v>
      </c>
      <c r="V77" s="162" t="str">
        <f>IF('Indicator Date'!V77="","x",'Indicator Date'!V77)</f>
        <v>x</v>
      </c>
      <c r="W77" s="162">
        <f>IF('Indicator Date'!W77="","x",'Indicator Date'!W77)</f>
        <v>2016</v>
      </c>
      <c r="X77" s="162" t="str">
        <f>IF('Indicator Date'!X77="","x",'Indicator Date'!X77)</f>
        <v>x</v>
      </c>
      <c r="Y77" s="162">
        <f>IF('Indicator Date'!Y77="","x",'Indicator Date'!Y77)</f>
        <v>2015</v>
      </c>
      <c r="Z77" s="162">
        <f>IF('Indicator Date'!Z77="","x",'Indicator Date'!Z77)</f>
        <v>2016</v>
      </c>
      <c r="AA77" s="162">
        <f>IF('Indicator Date'!AA77="","x",'Indicator Date'!AA77)</f>
        <v>2016</v>
      </c>
      <c r="AB77" s="162" t="str">
        <f>IF('Indicator Date'!AB77="","x",'Indicator Date'!AB77)</f>
        <v>x</v>
      </c>
      <c r="AC77" s="162">
        <f>IF('Indicator Date'!AC77="","x",'Indicator Date'!AC77)</f>
        <v>2015</v>
      </c>
      <c r="AD77" s="162">
        <f>IF('Indicator Date'!AD77="","x",'Indicator Date'!AD77)</f>
        <v>2015</v>
      </c>
      <c r="AE77" s="162" t="str">
        <f>IF('Indicator Date'!AE77="","x",'Indicator Date'!AE77)</f>
        <v>x</v>
      </c>
      <c r="AF77" s="162">
        <f>IF('Indicator Date'!AF77="","x",'Indicator Date'!AF77)</f>
        <v>2015</v>
      </c>
      <c r="AG77" s="162">
        <f>IF('Indicator Date'!AG77="","x",'Indicator Date'!AG77)</f>
        <v>2012</v>
      </c>
      <c r="AH77" s="162">
        <f>IF('Indicator Date'!AH77="","x",'Indicator Date'!AH77)</f>
        <v>2016</v>
      </c>
      <c r="AI77" s="162">
        <f>IF('Indicator Date'!AI77="","x",'Indicator Date'!AI77)</f>
        <v>2017</v>
      </c>
      <c r="AJ77" s="162">
        <f>IF('Indicator Date'!AJ77="","x",'Indicator Date'!AJ77)</f>
        <v>2018</v>
      </c>
      <c r="AK77" s="162" t="str">
        <f>IF('Indicator Date'!AK77="","x",YEAR('Indicator Date'!AK77))</f>
        <v>x</v>
      </c>
      <c r="AL77" s="162">
        <f>IF('Indicator Date'!AL77="","x",YEAR('Indicator Date'!AL77))</f>
        <v>2017</v>
      </c>
      <c r="AM77" s="162">
        <f>IF('Indicator Date'!AM77="","x",'Indicator Date'!AM77)</f>
        <v>2017</v>
      </c>
      <c r="AN77" s="162">
        <f>IF('Indicator Date'!AN77="","x",'Indicator Date'!AN77)</f>
        <v>2014</v>
      </c>
      <c r="AO77" s="162">
        <f>IF('Indicator Date'!AO77="","x",'Indicator Date'!AO77)</f>
        <v>2014</v>
      </c>
      <c r="AP77" s="162">
        <f>IF('Indicator Date'!AP77="","x",'Indicator Date'!AP77)</f>
        <v>2014</v>
      </c>
      <c r="AQ77" s="162">
        <f>IF('Indicator Date'!AQ77="","x",'Indicator Date'!AQ77)</f>
        <v>2014</v>
      </c>
      <c r="AR77" s="162" t="str">
        <f>IF('Indicator Date'!AR77="","x",'Indicator Date'!AR77)</f>
        <v>x</v>
      </c>
      <c r="AS77" s="162">
        <f>IF('Indicator Date'!AS77="","x",'Indicator Date'!AS77)</f>
        <v>2016</v>
      </c>
      <c r="AT77" s="162">
        <f>IF('Indicator Date'!AT77="","x",'Indicator Date'!AT77)</f>
        <v>2017</v>
      </c>
      <c r="AU77" s="162">
        <f>IF('Indicator Date'!AU77="","x",'Indicator Date'!AU77)</f>
        <v>2016</v>
      </c>
      <c r="AV77" s="162" t="str">
        <f>IF('Indicator Date'!AV77="","x",'Indicator Date'!AV77)</f>
        <v>x</v>
      </c>
      <c r="AW77" s="162">
        <f>IF('Indicator Date'!AW77="","x",'Indicator Date'!AW77)</f>
        <v>2015</v>
      </c>
      <c r="AX77" s="162">
        <f>IF('Indicator Date'!AX77="","x",'Indicator Date'!AX77)</f>
        <v>2016</v>
      </c>
      <c r="AY77" s="162">
        <f>IF('Indicator Date'!AY77="","x",'Indicator Date'!AY77)</f>
        <v>2014</v>
      </c>
      <c r="AZ77" s="162">
        <f>IF('Indicator Date'!AZ77="","x",'Indicator Date'!AZ77)</f>
        <v>2015</v>
      </c>
      <c r="BA77" s="162">
        <f>IF('Indicator Date'!BA77="","x",'Indicator Date'!BA77)</f>
        <v>2015</v>
      </c>
      <c r="BB77" s="162">
        <f>IF('Indicator Date'!BB77="","x",'Indicator Date'!BB77)</f>
        <v>2017</v>
      </c>
      <c r="BC77" s="162">
        <f>IF('Indicator Date'!BC77="","x",'Indicator Date'!BC77)</f>
        <v>2017</v>
      </c>
      <c r="BD77" s="162">
        <f>IF('Indicator Date'!BD77="","x",'Indicator Date'!BD77)</f>
        <v>2015</v>
      </c>
      <c r="BE77" s="162">
        <f>IF('Indicator Date'!BE77="","x",'Indicator Date'!BE77)</f>
        <v>2014</v>
      </c>
      <c r="BF77" s="108"/>
    </row>
    <row r="78" spans="1:58" x14ac:dyDescent="0.25">
      <c r="A78" s="133" t="s">
        <v>142</v>
      </c>
      <c r="B78" s="111" t="s">
        <v>141</v>
      </c>
      <c r="C78" s="162">
        <f>IF('Indicator Date'!C78="","x",'Indicator Date'!C78)</f>
        <v>2015</v>
      </c>
      <c r="D78" s="162">
        <f>IF('Indicator Date'!D78="","x",'Indicator Date'!D78)</f>
        <v>2015</v>
      </c>
      <c r="E78" s="162">
        <f>IF('Indicator Date'!E78="","x",'Indicator Date'!E78)</f>
        <v>2015</v>
      </c>
      <c r="F78" s="162">
        <f>IF('Indicator Date'!F78="","x",'Indicator Date'!F78)</f>
        <v>2015</v>
      </c>
      <c r="G78" s="162">
        <f>IF('Indicator Date'!G78="","x",'Indicator Date'!G78)</f>
        <v>2015</v>
      </c>
      <c r="H78" s="162">
        <f>IF('Indicator Date'!H78="","x",'Indicator Date'!H78)</f>
        <v>2015</v>
      </c>
      <c r="I78" s="162">
        <f>IF('Indicator Date'!I78="","x",'Indicator Date'!I78)</f>
        <v>2015</v>
      </c>
      <c r="J78" s="162">
        <f>IF('Indicator Date'!J78="","x",'Indicator Date'!J78)</f>
        <v>2016</v>
      </c>
      <c r="K78" s="162">
        <f>IF('Indicator Date'!K78="","x",'Indicator Date'!K78)</f>
        <v>2016</v>
      </c>
      <c r="L78" s="162">
        <f>IF('Indicator Date'!L78="","x",'Indicator Date'!L78)</f>
        <v>2016</v>
      </c>
      <c r="M78" s="162">
        <f>IF('Indicator Date'!M78="","x",'Indicator Date'!M78)</f>
        <v>2018</v>
      </c>
      <c r="N78" s="162">
        <f>IF('Indicator Date'!N78="","x",'Indicator Date'!N78)</f>
        <v>2018</v>
      </c>
      <c r="O78" s="162">
        <f>IF('Indicator Date'!O78="","x",'Indicator Date'!O78)</f>
        <v>2017</v>
      </c>
      <c r="P78" s="162">
        <f>IF('Indicator Date'!P78="","x",'Indicator Date'!P78)</f>
        <v>2017</v>
      </c>
      <c r="Q78" s="162">
        <f>IF('Indicator Date'!Q78="","x",'Indicator Date'!Q78)</f>
        <v>2015</v>
      </c>
      <c r="R78" s="162" t="str">
        <f>IF('Indicator Date'!R78="","x",LEFT(RIGHT('Indicator Date'!R78,6),4))</f>
        <v>2006</v>
      </c>
      <c r="S78" s="162">
        <f>IF('Indicator Date'!S78="","x",'Indicator Date'!S78)</f>
        <v>2018</v>
      </c>
      <c r="T78" s="162">
        <f>IF('Indicator Date'!T78="","x",'Indicator Date'!T78)</f>
        <v>2015</v>
      </c>
      <c r="U78" s="162">
        <f>IF('Indicator Date'!U78="","x",'Indicator Date'!U78)</f>
        <v>2016</v>
      </c>
      <c r="V78" s="162">
        <f>IF('Indicator Date'!V78="","x",'Indicator Date'!V78)</f>
        <v>2016</v>
      </c>
      <c r="W78" s="162">
        <f>IF('Indicator Date'!W78="","x",'Indicator Date'!W78)</f>
        <v>2016</v>
      </c>
      <c r="X78" s="162">
        <f>IF('Indicator Date'!X78="","x",'Indicator Date'!X78)</f>
        <v>2006</v>
      </c>
      <c r="Y78" s="162">
        <f>IF('Indicator Date'!Y78="","x",'Indicator Date'!Y78)</f>
        <v>2016</v>
      </c>
      <c r="Z78" s="162">
        <f>IF('Indicator Date'!Z78="","x",'Indicator Date'!Z78)</f>
        <v>2016</v>
      </c>
      <c r="AA78" s="162">
        <f>IF('Indicator Date'!AA78="","x",'Indicator Date'!AA78)</f>
        <v>2016</v>
      </c>
      <c r="AB78" s="162">
        <f>IF('Indicator Date'!AB78="","x",'Indicator Date'!AB78)</f>
        <v>2016</v>
      </c>
      <c r="AC78" s="162">
        <f>IF('Indicator Date'!AC78="","x",'Indicator Date'!AC78)</f>
        <v>2015</v>
      </c>
      <c r="AD78" s="162">
        <f>IF('Indicator Date'!AD78="","x",'Indicator Date'!AD78)</f>
        <v>2015</v>
      </c>
      <c r="AE78" s="162">
        <f>IF('Indicator Date'!AE78="","x",'Indicator Date'!AE78)</f>
        <v>2012</v>
      </c>
      <c r="AF78" s="162">
        <f>IF('Indicator Date'!AF78="","x",'Indicator Date'!AF78)</f>
        <v>2015</v>
      </c>
      <c r="AG78" s="162">
        <f>IF('Indicator Date'!AG78="","x",'Indicator Date'!AG78)</f>
        <v>2009</v>
      </c>
      <c r="AH78" s="162">
        <f>IF('Indicator Date'!AH78="","x",'Indicator Date'!AH78)</f>
        <v>2016</v>
      </c>
      <c r="AI78" s="162">
        <f>IF('Indicator Date'!AI78="","x",'Indicator Date'!AI78)</f>
        <v>2017</v>
      </c>
      <c r="AJ78" s="162">
        <f>IF('Indicator Date'!AJ78="","x",'Indicator Date'!AJ78)</f>
        <v>2018</v>
      </c>
      <c r="AK78" s="162">
        <f>IF('Indicator Date'!AK78="","x",YEAR('Indicator Date'!AK78))</f>
        <v>2017</v>
      </c>
      <c r="AL78" s="162">
        <f>IF('Indicator Date'!AL78="","x",YEAR('Indicator Date'!AL78))</f>
        <v>2017</v>
      </c>
      <c r="AM78" s="162">
        <f>IF('Indicator Date'!AM78="","x",'Indicator Date'!AM78)</f>
        <v>2017</v>
      </c>
      <c r="AN78" s="162">
        <f>IF('Indicator Date'!AN78="","x",'Indicator Date'!AN78)</f>
        <v>2014</v>
      </c>
      <c r="AO78" s="162">
        <f>IF('Indicator Date'!AO78="","x",'Indicator Date'!AO78)</f>
        <v>2014</v>
      </c>
      <c r="AP78" s="162">
        <f>IF('Indicator Date'!AP78="","x",'Indicator Date'!AP78)</f>
        <v>2014</v>
      </c>
      <c r="AQ78" s="162">
        <f>IF('Indicator Date'!AQ78="","x",'Indicator Date'!AQ78)</f>
        <v>2014</v>
      </c>
      <c r="AR78" s="162">
        <f>IF('Indicator Date'!AR78="","x",'Indicator Date'!AR78)</f>
        <v>2015</v>
      </c>
      <c r="AS78" s="162">
        <f>IF('Indicator Date'!AS78="","x",'Indicator Date'!AS78)</f>
        <v>2016</v>
      </c>
      <c r="AT78" s="162">
        <f>IF('Indicator Date'!AT78="","x",'Indicator Date'!AT78)</f>
        <v>2017</v>
      </c>
      <c r="AU78" s="162">
        <f>IF('Indicator Date'!AU78="","x",'Indicator Date'!AU78)</f>
        <v>2016</v>
      </c>
      <c r="AV78" s="162">
        <f>IF('Indicator Date'!AV78="","x",'Indicator Date'!AV78)</f>
        <v>2015</v>
      </c>
      <c r="AW78" s="162">
        <f>IF('Indicator Date'!AW78="","x",'Indicator Date'!AW78)</f>
        <v>2015</v>
      </c>
      <c r="AX78" s="162">
        <f>IF('Indicator Date'!AX78="","x",'Indicator Date'!AX78)</f>
        <v>2016</v>
      </c>
      <c r="AY78" s="162">
        <f>IF('Indicator Date'!AY78="","x",'Indicator Date'!AY78)</f>
        <v>2014</v>
      </c>
      <c r="AZ78" s="162">
        <f>IF('Indicator Date'!AZ78="","x",'Indicator Date'!AZ78)</f>
        <v>2015</v>
      </c>
      <c r="BA78" s="162">
        <f>IF('Indicator Date'!BA78="","x",'Indicator Date'!BA78)</f>
        <v>2015</v>
      </c>
      <c r="BB78" s="162">
        <f>IF('Indicator Date'!BB78="","x",'Indicator Date'!BB78)</f>
        <v>2017</v>
      </c>
      <c r="BC78" s="162">
        <f>IF('Indicator Date'!BC78="","x",'Indicator Date'!BC78)</f>
        <v>2017</v>
      </c>
      <c r="BD78" s="162">
        <f>IF('Indicator Date'!BD78="","x",'Indicator Date'!BD78)</f>
        <v>2015</v>
      </c>
      <c r="BE78" s="162">
        <f>IF('Indicator Date'!BE78="","x",'Indicator Date'!BE78)</f>
        <v>2014</v>
      </c>
      <c r="BF78" s="108"/>
    </row>
    <row r="79" spans="1:58" x14ac:dyDescent="0.25">
      <c r="A79" s="133" t="s">
        <v>144</v>
      </c>
      <c r="B79" s="111" t="s">
        <v>143</v>
      </c>
      <c r="C79" s="162">
        <f>IF('Indicator Date'!C79="","x",'Indicator Date'!C79)</f>
        <v>2015</v>
      </c>
      <c r="D79" s="162">
        <f>IF('Indicator Date'!D79="","x",'Indicator Date'!D79)</f>
        <v>2015</v>
      </c>
      <c r="E79" s="162">
        <f>IF('Indicator Date'!E79="","x",'Indicator Date'!E79)</f>
        <v>2015</v>
      </c>
      <c r="F79" s="162">
        <f>IF('Indicator Date'!F79="","x",'Indicator Date'!F79)</f>
        <v>2015</v>
      </c>
      <c r="G79" s="162">
        <f>IF('Indicator Date'!G79="","x",'Indicator Date'!G79)</f>
        <v>2015</v>
      </c>
      <c r="H79" s="162">
        <f>IF('Indicator Date'!H79="","x",'Indicator Date'!H79)</f>
        <v>2015</v>
      </c>
      <c r="I79" s="162">
        <f>IF('Indicator Date'!I79="","x",'Indicator Date'!I79)</f>
        <v>2015</v>
      </c>
      <c r="J79" s="162">
        <f>IF('Indicator Date'!J79="","x",'Indicator Date'!J79)</f>
        <v>2016</v>
      </c>
      <c r="K79" s="162">
        <f>IF('Indicator Date'!K79="","x",'Indicator Date'!K79)</f>
        <v>2016</v>
      </c>
      <c r="L79" s="162">
        <f>IF('Indicator Date'!L79="","x",'Indicator Date'!L79)</f>
        <v>2016</v>
      </c>
      <c r="M79" s="162">
        <f>IF('Indicator Date'!M79="","x",'Indicator Date'!M79)</f>
        <v>2018</v>
      </c>
      <c r="N79" s="162">
        <f>IF('Indicator Date'!N79="","x",'Indicator Date'!N79)</f>
        <v>2018</v>
      </c>
      <c r="O79" s="162">
        <f>IF('Indicator Date'!O79="","x",'Indicator Date'!O79)</f>
        <v>2017</v>
      </c>
      <c r="P79" s="162">
        <f>IF('Indicator Date'!P79="","x",'Indicator Date'!P79)</f>
        <v>2017</v>
      </c>
      <c r="Q79" s="162">
        <f>IF('Indicator Date'!Q79="","x",'Indicator Date'!Q79)</f>
        <v>2015</v>
      </c>
      <c r="R79" s="162" t="str">
        <f>IF('Indicator Date'!R79="","x",LEFT(RIGHT('Indicator Date'!R79,6),4))</f>
        <v>2012</v>
      </c>
      <c r="S79" s="162">
        <f>IF('Indicator Date'!S79="","x",'Indicator Date'!S79)</f>
        <v>2018</v>
      </c>
      <c r="T79" s="162">
        <f>IF('Indicator Date'!T79="","x",'Indicator Date'!T79)</f>
        <v>2015</v>
      </c>
      <c r="U79" s="162">
        <f>IF('Indicator Date'!U79="","x",'Indicator Date'!U79)</f>
        <v>2016</v>
      </c>
      <c r="V79" s="162">
        <f>IF('Indicator Date'!V79="","x",'Indicator Date'!V79)</f>
        <v>2016</v>
      </c>
      <c r="W79" s="162">
        <f>IF('Indicator Date'!W79="","x",'Indicator Date'!W79)</f>
        <v>2016</v>
      </c>
      <c r="X79" s="162">
        <f>IF('Indicator Date'!X79="","x",'Indicator Date'!X79)</f>
        <v>2013</v>
      </c>
      <c r="Y79" s="162">
        <f>IF('Indicator Date'!Y79="","x",'Indicator Date'!Y79)</f>
        <v>2012</v>
      </c>
      <c r="Z79" s="162">
        <f>IF('Indicator Date'!Z79="","x",'Indicator Date'!Z79)</f>
        <v>2016</v>
      </c>
      <c r="AA79" s="162">
        <f>IF('Indicator Date'!AA79="","x",'Indicator Date'!AA79)</f>
        <v>2016</v>
      </c>
      <c r="AB79" s="162">
        <f>IF('Indicator Date'!AB79="","x",'Indicator Date'!AB79)</f>
        <v>2016</v>
      </c>
      <c r="AC79" s="162">
        <f>IF('Indicator Date'!AC79="","x",'Indicator Date'!AC79)</f>
        <v>2015</v>
      </c>
      <c r="AD79" s="162">
        <f>IF('Indicator Date'!AD79="","x",'Indicator Date'!AD79)</f>
        <v>2015</v>
      </c>
      <c r="AE79" s="162">
        <f>IF('Indicator Date'!AE79="","x",'Indicator Date'!AE79)</f>
        <v>2012</v>
      </c>
      <c r="AF79" s="162">
        <f>IF('Indicator Date'!AF79="","x",'Indicator Date'!AF79)</f>
        <v>2015</v>
      </c>
      <c r="AG79" s="162">
        <f>IF('Indicator Date'!AG79="","x",'Indicator Date'!AG79)</f>
        <v>2010</v>
      </c>
      <c r="AH79" s="162">
        <f>IF('Indicator Date'!AH79="","x",'Indicator Date'!AH79)</f>
        <v>2016</v>
      </c>
      <c r="AI79" s="162">
        <f>IF('Indicator Date'!AI79="","x",'Indicator Date'!AI79)</f>
        <v>2017</v>
      </c>
      <c r="AJ79" s="162">
        <f>IF('Indicator Date'!AJ79="","x",'Indicator Date'!AJ79)</f>
        <v>2018</v>
      </c>
      <c r="AK79" s="162">
        <f>IF('Indicator Date'!AK79="","x",YEAR('Indicator Date'!AK79))</f>
        <v>2018</v>
      </c>
      <c r="AL79" s="162">
        <f>IF('Indicator Date'!AL79="","x",YEAR('Indicator Date'!AL79))</f>
        <v>2017</v>
      </c>
      <c r="AM79" s="162">
        <f>IF('Indicator Date'!AM79="","x",'Indicator Date'!AM79)</f>
        <v>2017</v>
      </c>
      <c r="AN79" s="162">
        <f>IF('Indicator Date'!AN79="","x",'Indicator Date'!AN79)</f>
        <v>2014</v>
      </c>
      <c r="AO79" s="162">
        <f>IF('Indicator Date'!AO79="","x",'Indicator Date'!AO79)</f>
        <v>2014</v>
      </c>
      <c r="AP79" s="162">
        <f>IF('Indicator Date'!AP79="","x",'Indicator Date'!AP79)</f>
        <v>2014</v>
      </c>
      <c r="AQ79" s="162">
        <f>IF('Indicator Date'!AQ79="","x",'Indicator Date'!AQ79)</f>
        <v>2014</v>
      </c>
      <c r="AR79" s="162">
        <f>IF('Indicator Date'!AR79="","x",'Indicator Date'!AR79)</f>
        <v>2015</v>
      </c>
      <c r="AS79" s="162">
        <f>IF('Indicator Date'!AS79="","x",'Indicator Date'!AS79)</f>
        <v>2016</v>
      </c>
      <c r="AT79" s="162">
        <f>IF('Indicator Date'!AT79="","x",'Indicator Date'!AT79)</f>
        <v>2017</v>
      </c>
      <c r="AU79" s="162">
        <f>IF('Indicator Date'!AU79="","x",'Indicator Date'!AU79)</f>
        <v>2016</v>
      </c>
      <c r="AV79" s="162">
        <f>IF('Indicator Date'!AV79="","x",'Indicator Date'!AV79)</f>
        <v>2016</v>
      </c>
      <c r="AW79" s="162">
        <f>IF('Indicator Date'!AW79="","x",'Indicator Date'!AW79)</f>
        <v>2015</v>
      </c>
      <c r="AX79" s="162">
        <f>IF('Indicator Date'!AX79="","x",'Indicator Date'!AX79)</f>
        <v>2016</v>
      </c>
      <c r="AY79" s="162">
        <f>IF('Indicator Date'!AY79="","x",'Indicator Date'!AY79)</f>
        <v>2014</v>
      </c>
      <c r="AZ79" s="162">
        <f>IF('Indicator Date'!AZ79="","x",'Indicator Date'!AZ79)</f>
        <v>2015</v>
      </c>
      <c r="BA79" s="162">
        <f>IF('Indicator Date'!BA79="","x",'Indicator Date'!BA79)</f>
        <v>2015</v>
      </c>
      <c r="BB79" s="162">
        <f>IF('Indicator Date'!BB79="","x",'Indicator Date'!BB79)</f>
        <v>2017</v>
      </c>
      <c r="BC79" s="162">
        <f>IF('Indicator Date'!BC79="","x",'Indicator Date'!BC79)</f>
        <v>2017</v>
      </c>
      <c r="BD79" s="162">
        <f>IF('Indicator Date'!BD79="","x",'Indicator Date'!BD79)</f>
        <v>2015</v>
      </c>
      <c r="BE79" s="162">
        <f>IF('Indicator Date'!BE79="","x",'Indicator Date'!BE79)</f>
        <v>2014</v>
      </c>
      <c r="BF79" s="108"/>
    </row>
    <row r="80" spans="1:58" x14ac:dyDescent="0.25">
      <c r="A80" s="133" t="s">
        <v>845</v>
      </c>
      <c r="B80" s="111" t="s">
        <v>145</v>
      </c>
      <c r="C80" s="162">
        <f>IF('Indicator Date'!C80="","x",'Indicator Date'!C80)</f>
        <v>2015</v>
      </c>
      <c r="D80" s="162">
        <f>IF('Indicator Date'!D80="","x",'Indicator Date'!D80)</f>
        <v>2015</v>
      </c>
      <c r="E80" s="162">
        <f>IF('Indicator Date'!E80="","x",'Indicator Date'!E80)</f>
        <v>2015</v>
      </c>
      <c r="F80" s="162">
        <f>IF('Indicator Date'!F80="","x",'Indicator Date'!F80)</f>
        <v>2015</v>
      </c>
      <c r="G80" s="162">
        <f>IF('Indicator Date'!G80="","x",'Indicator Date'!G80)</f>
        <v>2015</v>
      </c>
      <c r="H80" s="162">
        <f>IF('Indicator Date'!H80="","x",'Indicator Date'!H80)</f>
        <v>2015</v>
      </c>
      <c r="I80" s="162">
        <f>IF('Indicator Date'!I80="","x",'Indicator Date'!I80)</f>
        <v>2015</v>
      </c>
      <c r="J80" s="162">
        <f>IF('Indicator Date'!J80="","x",'Indicator Date'!J80)</f>
        <v>2016</v>
      </c>
      <c r="K80" s="162">
        <f>IF('Indicator Date'!K80="","x",'Indicator Date'!K80)</f>
        <v>2016</v>
      </c>
      <c r="L80" s="162">
        <f>IF('Indicator Date'!L80="","x",'Indicator Date'!L80)</f>
        <v>2016</v>
      </c>
      <c r="M80" s="162">
        <f>IF('Indicator Date'!M80="","x",'Indicator Date'!M80)</f>
        <v>2018</v>
      </c>
      <c r="N80" s="162">
        <f>IF('Indicator Date'!N80="","x",'Indicator Date'!N80)</f>
        <v>2018</v>
      </c>
      <c r="O80" s="162">
        <f>IF('Indicator Date'!O80="","x",'Indicator Date'!O80)</f>
        <v>2017</v>
      </c>
      <c r="P80" s="162">
        <f>IF('Indicator Date'!P80="","x",'Indicator Date'!P80)</f>
        <v>2017</v>
      </c>
      <c r="Q80" s="162">
        <f>IF('Indicator Date'!Q80="","x",'Indicator Date'!Q80)</f>
        <v>2015</v>
      </c>
      <c r="R80" s="162" t="str">
        <f>IF('Indicator Date'!R80="","x",LEFT(RIGHT('Indicator Date'!R80,6),4))</f>
        <v>x</v>
      </c>
      <c r="S80" s="162">
        <f>IF('Indicator Date'!S80="","x",'Indicator Date'!S80)</f>
        <v>2018</v>
      </c>
      <c r="T80" s="162">
        <f>IF('Indicator Date'!T80="","x",'Indicator Date'!T80)</f>
        <v>2015</v>
      </c>
      <c r="U80" s="162">
        <f>IF('Indicator Date'!U80="","x",'Indicator Date'!U80)</f>
        <v>2016</v>
      </c>
      <c r="V80" s="162" t="str">
        <f>IF('Indicator Date'!V80="","x",'Indicator Date'!V80)</f>
        <v>x</v>
      </c>
      <c r="W80" s="162">
        <f>IF('Indicator Date'!W80="","x",'Indicator Date'!W80)</f>
        <v>2016</v>
      </c>
      <c r="X80" s="162" t="str">
        <f>IF('Indicator Date'!X80="","x",'Indicator Date'!X80)</f>
        <v>x</v>
      </c>
      <c r="Y80" s="162">
        <f>IF('Indicator Date'!Y80="","x",'Indicator Date'!Y80)</f>
        <v>2010</v>
      </c>
      <c r="Z80" s="162">
        <f>IF('Indicator Date'!Z80="","x",'Indicator Date'!Z80)</f>
        <v>2016</v>
      </c>
      <c r="AA80" s="162">
        <f>IF('Indicator Date'!AA80="","x",'Indicator Date'!AA80)</f>
        <v>2016</v>
      </c>
      <c r="AB80" s="162">
        <f>IF('Indicator Date'!AB80="","x",'Indicator Date'!AB80)</f>
        <v>2016</v>
      </c>
      <c r="AC80" s="162">
        <f>IF('Indicator Date'!AC80="","x",'Indicator Date'!AC80)</f>
        <v>2015</v>
      </c>
      <c r="AD80" s="162">
        <f>IF('Indicator Date'!AD80="","x",'Indicator Date'!AD80)</f>
        <v>2015</v>
      </c>
      <c r="AE80" s="162">
        <f>IF('Indicator Date'!AE80="","x",'Indicator Date'!AE80)</f>
        <v>2012</v>
      </c>
      <c r="AF80" s="162">
        <f>IF('Indicator Date'!AF80="","x",'Indicator Date'!AF80)</f>
        <v>2015</v>
      </c>
      <c r="AG80" s="162">
        <f>IF('Indicator Date'!AG80="","x",'Indicator Date'!AG80)</f>
        <v>2013</v>
      </c>
      <c r="AH80" s="162">
        <f>IF('Indicator Date'!AH80="","x",'Indicator Date'!AH80)</f>
        <v>2016</v>
      </c>
      <c r="AI80" s="162">
        <f>IF('Indicator Date'!AI80="","x",'Indicator Date'!AI80)</f>
        <v>2017</v>
      </c>
      <c r="AJ80" s="162">
        <f>IF('Indicator Date'!AJ80="","x",'Indicator Date'!AJ80)</f>
        <v>2018</v>
      </c>
      <c r="AK80" s="162" t="str">
        <f>IF('Indicator Date'!AK80="","x",YEAR('Indicator Date'!AK80))</f>
        <v>x</v>
      </c>
      <c r="AL80" s="162">
        <f>IF('Indicator Date'!AL80="","x",YEAR('Indicator Date'!AL80))</f>
        <v>2017</v>
      </c>
      <c r="AM80" s="162">
        <f>IF('Indicator Date'!AM80="","x",'Indicator Date'!AM80)</f>
        <v>2017</v>
      </c>
      <c r="AN80" s="162">
        <f>IF('Indicator Date'!AN80="","x",'Indicator Date'!AN80)</f>
        <v>2014</v>
      </c>
      <c r="AO80" s="162">
        <f>IF('Indicator Date'!AO80="","x",'Indicator Date'!AO80)</f>
        <v>2014</v>
      </c>
      <c r="AP80" s="162">
        <f>IF('Indicator Date'!AP80="","x",'Indicator Date'!AP80)</f>
        <v>2014</v>
      </c>
      <c r="AQ80" s="162">
        <f>IF('Indicator Date'!AQ80="","x",'Indicator Date'!AQ80)</f>
        <v>2014</v>
      </c>
      <c r="AR80" s="162">
        <f>IF('Indicator Date'!AR80="","x",'Indicator Date'!AR80)</f>
        <v>2011</v>
      </c>
      <c r="AS80" s="162">
        <f>IF('Indicator Date'!AS80="","x",'Indicator Date'!AS80)</f>
        <v>2016</v>
      </c>
      <c r="AT80" s="162">
        <f>IF('Indicator Date'!AT80="","x",'Indicator Date'!AT80)</f>
        <v>2017</v>
      </c>
      <c r="AU80" s="162">
        <f>IF('Indicator Date'!AU80="","x",'Indicator Date'!AU80)</f>
        <v>2016</v>
      </c>
      <c r="AV80" s="162">
        <f>IF('Indicator Date'!AV80="","x",'Indicator Date'!AV80)</f>
        <v>2015</v>
      </c>
      <c r="AW80" s="162">
        <f>IF('Indicator Date'!AW80="","x",'Indicator Date'!AW80)</f>
        <v>2015</v>
      </c>
      <c r="AX80" s="162">
        <f>IF('Indicator Date'!AX80="","x",'Indicator Date'!AX80)</f>
        <v>2016</v>
      </c>
      <c r="AY80" s="162">
        <f>IF('Indicator Date'!AY80="","x",'Indicator Date'!AY80)</f>
        <v>2014</v>
      </c>
      <c r="AZ80" s="162">
        <f>IF('Indicator Date'!AZ80="","x",'Indicator Date'!AZ80)</f>
        <v>2015</v>
      </c>
      <c r="BA80" s="162">
        <f>IF('Indicator Date'!BA80="","x",'Indicator Date'!BA80)</f>
        <v>2015</v>
      </c>
      <c r="BB80" s="162">
        <f>IF('Indicator Date'!BB80="","x",'Indicator Date'!BB80)</f>
        <v>2017</v>
      </c>
      <c r="BC80" s="162">
        <f>IF('Indicator Date'!BC80="","x",'Indicator Date'!BC80)</f>
        <v>2017</v>
      </c>
      <c r="BD80" s="162">
        <f>IF('Indicator Date'!BD80="","x",'Indicator Date'!BD80)</f>
        <v>2015</v>
      </c>
      <c r="BE80" s="162">
        <f>IF('Indicator Date'!BE80="","x",'Indicator Date'!BE80)</f>
        <v>2014</v>
      </c>
      <c r="BF80" s="108"/>
    </row>
    <row r="81" spans="1:58" x14ac:dyDescent="0.25">
      <c r="A81" s="133" t="s">
        <v>147</v>
      </c>
      <c r="B81" s="111" t="s">
        <v>146</v>
      </c>
      <c r="C81" s="162">
        <f>IF('Indicator Date'!C81="","x",'Indicator Date'!C81)</f>
        <v>2015</v>
      </c>
      <c r="D81" s="162">
        <f>IF('Indicator Date'!D81="","x",'Indicator Date'!D81)</f>
        <v>2015</v>
      </c>
      <c r="E81" s="162">
        <f>IF('Indicator Date'!E81="","x",'Indicator Date'!E81)</f>
        <v>2015</v>
      </c>
      <c r="F81" s="162">
        <f>IF('Indicator Date'!F81="","x",'Indicator Date'!F81)</f>
        <v>2015</v>
      </c>
      <c r="G81" s="162">
        <f>IF('Indicator Date'!G81="","x",'Indicator Date'!G81)</f>
        <v>2015</v>
      </c>
      <c r="H81" s="162">
        <f>IF('Indicator Date'!H81="","x",'Indicator Date'!H81)</f>
        <v>2015</v>
      </c>
      <c r="I81" s="162">
        <f>IF('Indicator Date'!I81="","x",'Indicator Date'!I81)</f>
        <v>2015</v>
      </c>
      <c r="J81" s="162">
        <f>IF('Indicator Date'!J81="","x",'Indicator Date'!J81)</f>
        <v>2016</v>
      </c>
      <c r="K81" s="162">
        <f>IF('Indicator Date'!K81="","x",'Indicator Date'!K81)</f>
        <v>2016</v>
      </c>
      <c r="L81" s="162">
        <f>IF('Indicator Date'!L81="","x",'Indicator Date'!L81)</f>
        <v>2016</v>
      </c>
      <c r="M81" s="162">
        <f>IF('Indicator Date'!M81="","x",'Indicator Date'!M81)</f>
        <v>2018</v>
      </c>
      <c r="N81" s="162">
        <f>IF('Indicator Date'!N81="","x",'Indicator Date'!N81)</f>
        <v>2018</v>
      </c>
      <c r="O81" s="162">
        <f>IF('Indicator Date'!O81="","x",'Indicator Date'!O81)</f>
        <v>2017</v>
      </c>
      <c r="P81" s="162">
        <f>IF('Indicator Date'!P81="","x",'Indicator Date'!P81)</f>
        <v>2017</v>
      </c>
      <c r="Q81" s="162">
        <f>IF('Indicator Date'!Q81="","x",'Indicator Date'!Q81)</f>
        <v>2015</v>
      </c>
      <c r="R81" s="162" t="str">
        <f>IF('Indicator Date'!R81="","x",LEFT(RIGHT('Indicator Date'!R81,6),4))</f>
        <v>2011</v>
      </c>
      <c r="S81" s="162">
        <f>IF('Indicator Date'!S81="","x",'Indicator Date'!S81)</f>
        <v>2018</v>
      </c>
      <c r="T81" s="162">
        <f>IF('Indicator Date'!T81="","x",'Indicator Date'!T81)</f>
        <v>2015</v>
      </c>
      <c r="U81" s="162">
        <f>IF('Indicator Date'!U81="","x",'Indicator Date'!U81)</f>
        <v>2016</v>
      </c>
      <c r="V81" s="162">
        <f>IF('Indicator Date'!V81="","x",'Indicator Date'!V81)</f>
        <v>2016</v>
      </c>
      <c r="W81" s="162">
        <f>IF('Indicator Date'!W81="","x",'Indicator Date'!W81)</f>
        <v>2016</v>
      </c>
      <c r="X81" s="162">
        <f>IF('Indicator Date'!X81="","x",'Indicator Date'!X81)</f>
        <v>2011</v>
      </c>
      <c r="Y81" s="162">
        <f>IF('Indicator Date'!Y81="","x",'Indicator Date'!Y81)</f>
        <v>2010</v>
      </c>
      <c r="Z81" s="162">
        <f>IF('Indicator Date'!Z81="","x",'Indicator Date'!Z81)</f>
        <v>2016</v>
      </c>
      <c r="AA81" s="162">
        <f>IF('Indicator Date'!AA81="","x",'Indicator Date'!AA81)</f>
        <v>2016</v>
      </c>
      <c r="AB81" s="162" t="str">
        <f>IF('Indicator Date'!AB81="","x",'Indicator Date'!AB81)</f>
        <v>x</v>
      </c>
      <c r="AC81" s="162">
        <f>IF('Indicator Date'!AC81="","x",'Indicator Date'!AC81)</f>
        <v>2015</v>
      </c>
      <c r="AD81" s="162">
        <f>IF('Indicator Date'!AD81="","x",'Indicator Date'!AD81)</f>
        <v>2015</v>
      </c>
      <c r="AE81" s="162" t="str">
        <f>IF('Indicator Date'!AE81="","x",'Indicator Date'!AE81)</f>
        <v>x</v>
      </c>
      <c r="AF81" s="162">
        <f>IF('Indicator Date'!AF81="","x",'Indicator Date'!AF81)</f>
        <v>2015</v>
      </c>
      <c r="AG81" s="162">
        <f>IF('Indicator Date'!AG81="","x",'Indicator Date'!AG81)</f>
        <v>2012</v>
      </c>
      <c r="AH81" s="162">
        <f>IF('Indicator Date'!AH81="","x",'Indicator Date'!AH81)</f>
        <v>2016</v>
      </c>
      <c r="AI81" s="162">
        <f>IF('Indicator Date'!AI81="","x",'Indicator Date'!AI81)</f>
        <v>2017</v>
      </c>
      <c r="AJ81" s="162">
        <f>IF('Indicator Date'!AJ81="","x",'Indicator Date'!AJ81)</f>
        <v>2018</v>
      </c>
      <c r="AK81" s="162">
        <f>IF('Indicator Date'!AK81="","x",YEAR('Indicator Date'!AK81))</f>
        <v>2018</v>
      </c>
      <c r="AL81" s="162">
        <f>IF('Indicator Date'!AL81="","x",YEAR('Indicator Date'!AL81))</f>
        <v>2018</v>
      </c>
      <c r="AM81" s="162">
        <f>IF('Indicator Date'!AM81="","x",'Indicator Date'!AM81)</f>
        <v>2017</v>
      </c>
      <c r="AN81" s="162">
        <f>IF('Indicator Date'!AN81="","x",'Indicator Date'!AN81)</f>
        <v>2014</v>
      </c>
      <c r="AO81" s="162">
        <f>IF('Indicator Date'!AO81="","x",'Indicator Date'!AO81)</f>
        <v>2014</v>
      </c>
      <c r="AP81" s="162">
        <f>IF('Indicator Date'!AP81="","x",'Indicator Date'!AP81)</f>
        <v>2014</v>
      </c>
      <c r="AQ81" s="162">
        <f>IF('Indicator Date'!AQ81="","x",'Indicator Date'!AQ81)</f>
        <v>2014</v>
      </c>
      <c r="AR81" s="162">
        <f>IF('Indicator Date'!AR81="","x",'Indicator Date'!AR81)</f>
        <v>2015</v>
      </c>
      <c r="AS81" s="162">
        <f>IF('Indicator Date'!AS81="","x",'Indicator Date'!AS81)</f>
        <v>2016</v>
      </c>
      <c r="AT81" s="162">
        <f>IF('Indicator Date'!AT81="","x",'Indicator Date'!AT81)</f>
        <v>2017</v>
      </c>
      <c r="AU81" s="162">
        <f>IF('Indicator Date'!AU81="","x",'Indicator Date'!AU81)</f>
        <v>2016</v>
      </c>
      <c r="AV81" s="162">
        <f>IF('Indicator Date'!AV81="","x",'Indicator Date'!AV81)</f>
        <v>2015</v>
      </c>
      <c r="AW81" s="162">
        <f>IF('Indicator Date'!AW81="","x",'Indicator Date'!AW81)</f>
        <v>2015</v>
      </c>
      <c r="AX81" s="162">
        <f>IF('Indicator Date'!AX81="","x",'Indicator Date'!AX81)</f>
        <v>2016</v>
      </c>
      <c r="AY81" s="162">
        <f>IF('Indicator Date'!AY81="","x",'Indicator Date'!AY81)</f>
        <v>2014</v>
      </c>
      <c r="AZ81" s="162">
        <f>IF('Indicator Date'!AZ81="","x",'Indicator Date'!AZ81)</f>
        <v>2015</v>
      </c>
      <c r="BA81" s="162">
        <f>IF('Indicator Date'!BA81="","x",'Indicator Date'!BA81)</f>
        <v>2015</v>
      </c>
      <c r="BB81" s="162">
        <f>IF('Indicator Date'!BB81="","x",'Indicator Date'!BB81)</f>
        <v>2017</v>
      </c>
      <c r="BC81" s="162">
        <f>IF('Indicator Date'!BC81="","x",'Indicator Date'!BC81)</f>
        <v>2017</v>
      </c>
      <c r="BD81" s="162">
        <f>IF('Indicator Date'!BD81="","x",'Indicator Date'!BD81)</f>
        <v>2015</v>
      </c>
      <c r="BE81" s="162">
        <f>IF('Indicator Date'!BE81="","x",'Indicator Date'!BE81)</f>
        <v>2014</v>
      </c>
      <c r="BF81" s="108"/>
    </row>
    <row r="82" spans="1:58" x14ac:dyDescent="0.25">
      <c r="A82" s="133" t="s">
        <v>149</v>
      </c>
      <c r="B82" s="111" t="s">
        <v>148</v>
      </c>
      <c r="C82" s="162">
        <f>IF('Indicator Date'!C82="","x",'Indicator Date'!C82)</f>
        <v>2015</v>
      </c>
      <c r="D82" s="162">
        <f>IF('Indicator Date'!D82="","x",'Indicator Date'!D82)</f>
        <v>2015</v>
      </c>
      <c r="E82" s="162">
        <f>IF('Indicator Date'!E82="","x",'Indicator Date'!E82)</f>
        <v>2015</v>
      </c>
      <c r="F82" s="162">
        <f>IF('Indicator Date'!F82="","x",'Indicator Date'!F82)</f>
        <v>2015</v>
      </c>
      <c r="G82" s="162">
        <f>IF('Indicator Date'!G82="","x",'Indicator Date'!G82)</f>
        <v>2015</v>
      </c>
      <c r="H82" s="162">
        <f>IF('Indicator Date'!H82="","x",'Indicator Date'!H82)</f>
        <v>2015</v>
      </c>
      <c r="I82" s="162">
        <f>IF('Indicator Date'!I82="","x",'Indicator Date'!I82)</f>
        <v>2015</v>
      </c>
      <c r="J82" s="162">
        <f>IF('Indicator Date'!J82="","x",'Indicator Date'!J82)</f>
        <v>2016</v>
      </c>
      <c r="K82" s="162">
        <f>IF('Indicator Date'!K82="","x",'Indicator Date'!K82)</f>
        <v>2016</v>
      </c>
      <c r="L82" s="162">
        <f>IF('Indicator Date'!L82="","x",'Indicator Date'!L82)</f>
        <v>2016</v>
      </c>
      <c r="M82" s="162">
        <f>IF('Indicator Date'!M82="","x",'Indicator Date'!M82)</f>
        <v>2018</v>
      </c>
      <c r="N82" s="162">
        <f>IF('Indicator Date'!N82="","x",'Indicator Date'!N82)</f>
        <v>2018</v>
      </c>
      <c r="O82" s="162">
        <f>IF('Indicator Date'!O82="","x",'Indicator Date'!O82)</f>
        <v>2017</v>
      </c>
      <c r="P82" s="162">
        <f>IF('Indicator Date'!P82="","x",'Indicator Date'!P82)</f>
        <v>2017</v>
      </c>
      <c r="Q82" s="162">
        <f>IF('Indicator Date'!Q82="","x",'Indicator Date'!Q82)</f>
        <v>2015</v>
      </c>
      <c r="R82" s="162" t="str">
        <f>IF('Indicator Date'!R82="","x",LEFT(RIGHT('Indicator Date'!R82,6),4))</f>
        <v>x</v>
      </c>
      <c r="S82" s="162">
        <f>IF('Indicator Date'!S82="","x",'Indicator Date'!S82)</f>
        <v>2018</v>
      </c>
      <c r="T82" s="162">
        <f>IF('Indicator Date'!T82="","x",'Indicator Date'!T82)</f>
        <v>2015</v>
      </c>
      <c r="U82" s="162">
        <f>IF('Indicator Date'!U82="","x",'Indicator Date'!U82)</f>
        <v>2016</v>
      </c>
      <c r="V82" s="162" t="str">
        <f>IF('Indicator Date'!V82="","x",'Indicator Date'!V82)</f>
        <v>x</v>
      </c>
      <c r="W82" s="162">
        <f>IF('Indicator Date'!W82="","x",'Indicator Date'!W82)</f>
        <v>2016</v>
      </c>
      <c r="X82" s="162" t="str">
        <f>IF('Indicator Date'!X82="","x",'Indicator Date'!X82)</f>
        <v>x</v>
      </c>
      <c r="Y82" s="162">
        <f>IF('Indicator Date'!Y82="","x",'Indicator Date'!Y82)</f>
        <v>2016</v>
      </c>
      <c r="Z82" s="162">
        <f>IF('Indicator Date'!Z82="","x",'Indicator Date'!Z82)</f>
        <v>2016</v>
      </c>
      <c r="AA82" s="162">
        <f>IF('Indicator Date'!AA82="","x",'Indicator Date'!AA82)</f>
        <v>2016</v>
      </c>
      <c r="AB82" s="162">
        <f>IF('Indicator Date'!AB82="","x",'Indicator Date'!AB82)</f>
        <v>2016</v>
      </c>
      <c r="AC82" s="162">
        <f>IF('Indicator Date'!AC82="","x",'Indicator Date'!AC82)</f>
        <v>2015</v>
      </c>
      <c r="AD82" s="162">
        <f>IF('Indicator Date'!AD82="","x",'Indicator Date'!AD82)</f>
        <v>2015</v>
      </c>
      <c r="AE82" s="162" t="str">
        <f>IF('Indicator Date'!AE82="","x",'Indicator Date'!AE82)</f>
        <v>x</v>
      </c>
      <c r="AF82" s="162">
        <f>IF('Indicator Date'!AF82="","x",'Indicator Date'!AF82)</f>
        <v>2015</v>
      </c>
      <c r="AG82" s="162">
        <f>IF('Indicator Date'!AG82="","x",'Indicator Date'!AG82)</f>
        <v>2012</v>
      </c>
      <c r="AH82" s="162">
        <f>IF('Indicator Date'!AH82="","x",'Indicator Date'!AH82)</f>
        <v>2016</v>
      </c>
      <c r="AI82" s="162">
        <f>IF('Indicator Date'!AI82="","x",'Indicator Date'!AI82)</f>
        <v>2017</v>
      </c>
      <c r="AJ82" s="162">
        <f>IF('Indicator Date'!AJ82="","x",'Indicator Date'!AJ82)</f>
        <v>2018</v>
      </c>
      <c r="AK82" s="162" t="str">
        <f>IF('Indicator Date'!AK82="","x",YEAR('Indicator Date'!AK82))</f>
        <v>x</v>
      </c>
      <c r="AL82" s="162">
        <f>IF('Indicator Date'!AL82="","x",YEAR('Indicator Date'!AL82))</f>
        <v>2017</v>
      </c>
      <c r="AM82" s="162">
        <f>IF('Indicator Date'!AM82="","x",'Indicator Date'!AM82)</f>
        <v>2017</v>
      </c>
      <c r="AN82" s="162">
        <f>IF('Indicator Date'!AN82="","x",'Indicator Date'!AN82)</f>
        <v>2014</v>
      </c>
      <c r="AO82" s="162">
        <f>IF('Indicator Date'!AO82="","x",'Indicator Date'!AO82)</f>
        <v>2014</v>
      </c>
      <c r="AP82" s="162">
        <f>IF('Indicator Date'!AP82="","x",'Indicator Date'!AP82)</f>
        <v>2014</v>
      </c>
      <c r="AQ82" s="162">
        <f>IF('Indicator Date'!AQ82="","x",'Indicator Date'!AQ82)</f>
        <v>2014</v>
      </c>
      <c r="AR82" s="162" t="str">
        <f>IF('Indicator Date'!AR82="","x",'Indicator Date'!AR82)</f>
        <v>x</v>
      </c>
      <c r="AS82" s="162">
        <f>IF('Indicator Date'!AS82="","x",'Indicator Date'!AS82)</f>
        <v>2016</v>
      </c>
      <c r="AT82" s="162">
        <f>IF('Indicator Date'!AT82="","x",'Indicator Date'!AT82)</f>
        <v>2017</v>
      </c>
      <c r="AU82" s="162">
        <f>IF('Indicator Date'!AU82="","x",'Indicator Date'!AU82)</f>
        <v>2016</v>
      </c>
      <c r="AV82" s="162" t="str">
        <f>IF('Indicator Date'!AV82="","x",'Indicator Date'!AV82)</f>
        <v>x</v>
      </c>
      <c r="AW82" s="162">
        <f>IF('Indicator Date'!AW82="","x",'Indicator Date'!AW82)</f>
        <v>2015</v>
      </c>
      <c r="AX82" s="162">
        <f>IF('Indicator Date'!AX82="","x",'Indicator Date'!AX82)</f>
        <v>2016</v>
      </c>
      <c r="AY82" s="162">
        <f>IF('Indicator Date'!AY82="","x",'Indicator Date'!AY82)</f>
        <v>2014</v>
      </c>
      <c r="AZ82" s="162">
        <f>IF('Indicator Date'!AZ82="","x",'Indicator Date'!AZ82)</f>
        <v>2015</v>
      </c>
      <c r="BA82" s="162">
        <f>IF('Indicator Date'!BA82="","x",'Indicator Date'!BA82)</f>
        <v>2015</v>
      </c>
      <c r="BB82" s="162">
        <f>IF('Indicator Date'!BB82="","x",'Indicator Date'!BB82)</f>
        <v>2017</v>
      </c>
      <c r="BC82" s="162">
        <f>IF('Indicator Date'!BC82="","x",'Indicator Date'!BC82)</f>
        <v>2017</v>
      </c>
      <c r="BD82" s="162">
        <f>IF('Indicator Date'!BD82="","x",'Indicator Date'!BD82)</f>
        <v>2015</v>
      </c>
      <c r="BE82" s="162">
        <f>IF('Indicator Date'!BE82="","x",'Indicator Date'!BE82)</f>
        <v>2014</v>
      </c>
      <c r="BF82" s="108"/>
    </row>
    <row r="83" spans="1:58" x14ac:dyDescent="0.25">
      <c r="A83" s="133" t="s">
        <v>151</v>
      </c>
      <c r="B83" s="111" t="s">
        <v>150</v>
      </c>
      <c r="C83" s="162">
        <f>IF('Indicator Date'!C83="","x",'Indicator Date'!C83)</f>
        <v>2015</v>
      </c>
      <c r="D83" s="162">
        <f>IF('Indicator Date'!D83="","x",'Indicator Date'!D83)</f>
        <v>2015</v>
      </c>
      <c r="E83" s="162">
        <f>IF('Indicator Date'!E83="","x",'Indicator Date'!E83)</f>
        <v>2015</v>
      </c>
      <c r="F83" s="162">
        <f>IF('Indicator Date'!F83="","x",'Indicator Date'!F83)</f>
        <v>2015</v>
      </c>
      <c r="G83" s="162">
        <f>IF('Indicator Date'!G83="","x",'Indicator Date'!G83)</f>
        <v>2015</v>
      </c>
      <c r="H83" s="162">
        <f>IF('Indicator Date'!H83="","x",'Indicator Date'!H83)</f>
        <v>2015</v>
      </c>
      <c r="I83" s="162">
        <f>IF('Indicator Date'!I83="","x",'Indicator Date'!I83)</f>
        <v>2015</v>
      </c>
      <c r="J83" s="162">
        <f>IF('Indicator Date'!J83="","x",'Indicator Date'!J83)</f>
        <v>2016</v>
      </c>
      <c r="K83" s="162">
        <f>IF('Indicator Date'!K83="","x",'Indicator Date'!K83)</f>
        <v>2016</v>
      </c>
      <c r="L83" s="162">
        <f>IF('Indicator Date'!L83="","x",'Indicator Date'!L83)</f>
        <v>2016</v>
      </c>
      <c r="M83" s="162">
        <f>IF('Indicator Date'!M83="","x",'Indicator Date'!M83)</f>
        <v>2018</v>
      </c>
      <c r="N83" s="162">
        <f>IF('Indicator Date'!N83="","x",'Indicator Date'!N83)</f>
        <v>2018</v>
      </c>
      <c r="O83" s="162">
        <f>IF('Indicator Date'!O83="","x",'Indicator Date'!O83)</f>
        <v>2017</v>
      </c>
      <c r="P83" s="162">
        <f>IF('Indicator Date'!P83="","x",'Indicator Date'!P83)</f>
        <v>2017</v>
      </c>
      <c r="Q83" s="162">
        <f>IF('Indicator Date'!Q83="","x",'Indicator Date'!Q83)</f>
        <v>2015</v>
      </c>
      <c r="R83" s="162" t="str">
        <f>IF('Indicator Date'!R83="","x",LEFT(RIGHT('Indicator Date'!R83,6),4))</f>
        <v>x</v>
      </c>
      <c r="S83" s="162">
        <f>IF('Indicator Date'!S83="","x",'Indicator Date'!S83)</f>
        <v>2018</v>
      </c>
      <c r="T83" s="162">
        <f>IF('Indicator Date'!T83="","x",'Indicator Date'!T83)</f>
        <v>2015</v>
      </c>
      <c r="U83" s="162">
        <f>IF('Indicator Date'!U83="","x",'Indicator Date'!U83)</f>
        <v>2016</v>
      </c>
      <c r="V83" s="162" t="str">
        <f>IF('Indicator Date'!V83="","x",'Indicator Date'!V83)</f>
        <v>x</v>
      </c>
      <c r="W83" s="162">
        <f>IF('Indicator Date'!W83="","x",'Indicator Date'!W83)</f>
        <v>2016</v>
      </c>
      <c r="X83" s="162" t="str">
        <f>IF('Indicator Date'!X83="","x",'Indicator Date'!X83)</f>
        <v>x</v>
      </c>
      <c r="Y83" s="162">
        <f>IF('Indicator Date'!Y83="","x",'Indicator Date'!Y83)</f>
        <v>2012</v>
      </c>
      <c r="Z83" s="162">
        <f>IF('Indicator Date'!Z83="","x",'Indicator Date'!Z83)</f>
        <v>2016</v>
      </c>
      <c r="AA83" s="162">
        <f>IF('Indicator Date'!AA83="","x",'Indicator Date'!AA83)</f>
        <v>2016</v>
      </c>
      <c r="AB83" s="162" t="str">
        <f>IF('Indicator Date'!AB83="","x",'Indicator Date'!AB83)</f>
        <v>x</v>
      </c>
      <c r="AC83" s="162">
        <f>IF('Indicator Date'!AC83="","x",'Indicator Date'!AC83)</f>
        <v>2015</v>
      </c>
      <c r="AD83" s="162">
        <f>IF('Indicator Date'!AD83="","x",'Indicator Date'!AD83)</f>
        <v>2015</v>
      </c>
      <c r="AE83" s="162" t="str">
        <f>IF('Indicator Date'!AE83="","x",'Indicator Date'!AE83)</f>
        <v>x</v>
      </c>
      <c r="AF83" s="162">
        <f>IF('Indicator Date'!AF83="","x",'Indicator Date'!AF83)</f>
        <v>2015</v>
      </c>
      <c r="AG83" s="162">
        <f>IF('Indicator Date'!AG83="","x",'Indicator Date'!AG83)</f>
        <v>2010</v>
      </c>
      <c r="AH83" s="162">
        <f>IF('Indicator Date'!AH83="","x",'Indicator Date'!AH83)</f>
        <v>2016</v>
      </c>
      <c r="AI83" s="162">
        <f>IF('Indicator Date'!AI83="","x",'Indicator Date'!AI83)</f>
        <v>2017</v>
      </c>
      <c r="AJ83" s="162">
        <f>IF('Indicator Date'!AJ83="","x",'Indicator Date'!AJ83)</f>
        <v>2018</v>
      </c>
      <c r="AK83" s="162" t="str">
        <f>IF('Indicator Date'!AK83="","x",YEAR('Indicator Date'!AK83))</f>
        <v>x</v>
      </c>
      <c r="AL83" s="162">
        <f>IF('Indicator Date'!AL83="","x",YEAR('Indicator Date'!AL83))</f>
        <v>2017</v>
      </c>
      <c r="AM83" s="162">
        <f>IF('Indicator Date'!AM83="","x",'Indicator Date'!AM83)</f>
        <v>2017</v>
      </c>
      <c r="AN83" s="162">
        <f>IF('Indicator Date'!AN83="","x",'Indicator Date'!AN83)</f>
        <v>2014</v>
      </c>
      <c r="AO83" s="162">
        <f>IF('Indicator Date'!AO83="","x",'Indicator Date'!AO83)</f>
        <v>2014</v>
      </c>
      <c r="AP83" s="162">
        <f>IF('Indicator Date'!AP83="","x",'Indicator Date'!AP83)</f>
        <v>2014</v>
      </c>
      <c r="AQ83" s="162">
        <f>IF('Indicator Date'!AQ83="","x",'Indicator Date'!AQ83)</f>
        <v>2014</v>
      </c>
      <c r="AR83" s="162" t="str">
        <f>IF('Indicator Date'!AR83="","x",'Indicator Date'!AR83)</f>
        <v>x</v>
      </c>
      <c r="AS83" s="162">
        <f>IF('Indicator Date'!AS83="","x",'Indicator Date'!AS83)</f>
        <v>2016</v>
      </c>
      <c r="AT83" s="162">
        <f>IF('Indicator Date'!AT83="","x",'Indicator Date'!AT83)</f>
        <v>2017</v>
      </c>
      <c r="AU83" s="162">
        <f>IF('Indicator Date'!AU83="","x",'Indicator Date'!AU83)</f>
        <v>2016</v>
      </c>
      <c r="AV83" s="162" t="str">
        <f>IF('Indicator Date'!AV83="","x",'Indicator Date'!AV83)</f>
        <v>x</v>
      </c>
      <c r="AW83" s="162">
        <f>IF('Indicator Date'!AW83="","x",'Indicator Date'!AW83)</f>
        <v>2015</v>
      </c>
      <c r="AX83" s="162">
        <f>IF('Indicator Date'!AX83="","x",'Indicator Date'!AX83)</f>
        <v>2016</v>
      </c>
      <c r="AY83" s="162">
        <f>IF('Indicator Date'!AY83="","x",'Indicator Date'!AY83)</f>
        <v>2014</v>
      </c>
      <c r="AZ83" s="162">
        <f>IF('Indicator Date'!AZ83="","x",'Indicator Date'!AZ83)</f>
        <v>2015</v>
      </c>
      <c r="BA83" s="162">
        <f>IF('Indicator Date'!BA83="","x",'Indicator Date'!BA83)</f>
        <v>2015</v>
      </c>
      <c r="BB83" s="162">
        <f>IF('Indicator Date'!BB83="","x",'Indicator Date'!BB83)</f>
        <v>2017</v>
      </c>
      <c r="BC83" s="162">
        <f>IF('Indicator Date'!BC83="","x",'Indicator Date'!BC83)</f>
        <v>2017</v>
      </c>
      <c r="BD83" s="162">
        <f>IF('Indicator Date'!BD83="","x",'Indicator Date'!BD83)</f>
        <v>2015</v>
      </c>
      <c r="BE83" s="162">
        <f>IF('Indicator Date'!BE83="","x",'Indicator Date'!BE83)</f>
        <v>2014</v>
      </c>
      <c r="BF83" s="108"/>
    </row>
    <row r="84" spans="1:58" x14ac:dyDescent="0.25">
      <c r="A84" s="133" t="s">
        <v>153</v>
      </c>
      <c r="B84" s="111" t="s">
        <v>152</v>
      </c>
      <c r="C84" s="162">
        <f>IF('Indicator Date'!C84="","x",'Indicator Date'!C84)</f>
        <v>2015</v>
      </c>
      <c r="D84" s="162">
        <f>IF('Indicator Date'!D84="","x",'Indicator Date'!D84)</f>
        <v>2015</v>
      </c>
      <c r="E84" s="162">
        <f>IF('Indicator Date'!E84="","x",'Indicator Date'!E84)</f>
        <v>2015</v>
      </c>
      <c r="F84" s="162">
        <f>IF('Indicator Date'!F84="","x",'Indicator Date'!F84)</f>
        <v>2015</v>
      </c>
      <c r="G84" s="162">
        <f>IF('Indicator Date'!G84="","x",'Indicator Date'!G84)</f>
        <v>2015</v>
      </c>
      <c r="H84" s="162">
        <f>IF('Indicator Date'!H84="","x",'Indicator Date'!H84)</f>
        <v>2015</v>
      </c>
      <c r="I84" s="162">
        <f>IF('Indicator Date'!I84="","x",'Indicator Date'!I84)</f>
        <v>2015</v>
      </c>
      <c r="J84" s="162">
        <f>IF('Indicator Date'!J84="","x",'Indicator Date'!J84)</f>
        <v>2016</v>
      </c>
      <c r="K84" s="162">
        <f>IF('Indicator Date'!K84="","x",'Indicator Date'!K84)</f>
        <v>2016</v>
      </c>
      <c r="L84" s="162">
        <f>IF('Indicator Date'!L84="","x",'Indicator Date'!L84)</f>
        <v>2016</v>
      </c>
      <c r="M84" s="162">
        <f>IF('Indicator Date'!M84="","x",'Indicator Date'!M84)</f>
        <v>2018</v>
      </c>
      <c r="N84" s="162">
        <f>IF('Indicator Date'!N84="","x",'Indicator Date'!N84)</f>
        <v>2018</v>
      </c>
      <c r="O84" s="162">
        <f>IF('Indicator Date'!O84="","x",'Indicator Date'!O84)</f>
        <v>2017</v>
      </c>
      <c r="P84" s="162">
        <f>IF('Indicator Date'!P84="","x",'Indicator Date'!P84)</f>
        <v>2017</v>
      </c>
      <c r="Q84" s="162">
        <f>IF('Indicator Date'!Q84="","x",'Indicator Date'!Q84)</f>
        <v>2015</v>
      </c>
      <c r="R84" s="162" t="str">
        <f>IF('Indicator Date'!R84="","x",LEFT(RIGHT('Indicator Date'!R84,6),4))</f>
        <v>x</v>
      </c>
      <c r="S84" s="162">
        <f>IF('Indicator Date'!S84="","x",'Indicator Date'!S84)</f>
        <v>2018</v>
      </c>
      <c r="T84" s="162">
        <f>IF('Indicator Date'!T84="","x",'Indicator Date'!T84)</f>
        <v>2015</v>
      </c>
      <c r="U84" s="162">
        <f>IF('Indicator Date'!U84="","x",'Indicator Date'!U84)</f>
        <v>2016</v>
      </c>
      <c r="V84" s="162" t="str">
        <f>IF('Indicator Date'!V84="","x",'Indicator Date'!V84)</f>
        <v>x</v>
      </c>
      <c r="W84" s="162">
        <f>IF('Indicator Date'!W84="","x",'Indicator Date'!W84)</f>
        <v>2016</v>
      </c>
      <c r="X84" s="162" t="str">
        <f>IF('Indicator Date'!X84="","x",'Indicator Date'!X84)</f>
        <v>x</v>
      </c>
      <c r="Y84" s="162">
        <f>IF('Indicator Date'!Y84="","x",'Indicator Date'!Y84)</f>
        <v>2016</v>
      </c>
      <c r="Z84" s="162">
        <f>IF('Indicator Date'!Z84="","x",'Indicator Date'!Z84)</f>
        <v>2016</v>
      </c>
      <c r="AA84" s="162">
        <f>IF('Indicator Date'!AA84="","x",'Indicator Date'!AA84)</f>
        <v>2016</v>
      </c>
      <c r="AB84" s="162">
        <f>IF('Indicator Date'!AB84="","x",'Indicator Date'!AB84)</f>
        <v>2016</v>
      </c>
      <c r="AC84" s="162">
        <f>IF('Indicator Date'!AC84="","x",'Indicator Date'!AC84)</f>
        <v>2015</v>
      </c>
      <c r="AD84" s="162">
        <f>IF('Indicator Date'!AD84="","x",'Indicator Date'!AD84)</f>
        <v>2015</v>
      </c>
      <c r="AE84" s="162" t="str">
        <f>IF('Indicator Date'!AE84="","x",'Indicator Date'!AE84)</f>
        <v>x</v>
      </c>
      <c r="AF84" s="162">
        <f>IF('Indicator Date'!AF84="","x",'Indicator Date'!AF84)</f>
        <v>2015</v>
      </c>
      <c r="AG84" s="162">
        <f>IF('Indicator Date'!AG84="","x",'Indicator Date'!AG84)</f>
        <v>2012</v>
      </c>
      <c r="AH84" s="162">
        <f>IF('Indicator Date'!AH84="","x",'Indicator Date'!AH84)</f>
        <v>2016</v>
      </c>
      <c r="AI84" s="162">
        <f>IF('Indicator Date'!AI84="","x",'Indicator Date'!AI84)</f>
        <v>2017</v>
      </c>
      <c r="AJ84" s="162">
        <f>IF('Indicator Date'!AJ84="","x",'Indicator Date'!AJ84)</f>
        <v>2018</v>
      </c>
      <c r="AK84" s="162" t="str">
        <f>IF('Indicator Date'!AK84="","x",YEAR('Indicator Date'!AK84))</f>
        <v>x</v>
      </c>
      <c r="AL84" s="162">
        <f>IF('Indicator Date'!AL84="","x",YEAR('Indicator Date'!AL84))</f>
        <v>2017</v>
      </c>
      <c r="AM84" s="162">
        <f>IF('Indicator Date'!AM84="","x",'Indicator Date'!AM84)</f>
        <v>2017</v>
      </c>
      <c r="AN84" s="162">
        <f>IF('Indicator Date'!AN84="","x",'Indicator Date'!AN84)</f>
        <v>2014</v>
      </c>
      <c r="AO84" s="162">
        <f>IF('Indicator Date'!AO84="","x",'Indicator Date'!AO84)</f>
        <v>2014</v>
      </c>
      <c r="AP84" s="162">
        <f>IF('Indicator Date'!AP84="","x",'Indicator Date'!AP84)</f>
        <v>2014</v>
      </c>
      <c r="AQ84" s="162">
        <f>IF('Indicator Date'!AQ84="","x",'Indicator Date'!AQ84)</f>
        <v>2014</v>
      </c>
      <c r="AR84" s="162">
        <f>IF('Indicator Date'!AR84="","x",'Indicator Date'!AR84)</f>
        <v>2015</v>
      </c>
      <c r="AS84" s="162">
        <f>IF('Indicator Date'!AS84="","x",'Indicator Date'!AS84)</f>
        <v>2016</v>
      </c>
      <c r="AT84" s="162">
        <f>IF('Indicator Date'!AT84="","x",'Indicator Date'!AT84)</f>
        <v>2017</v>
      </c>
      <c r="AU84" s="162">
        <f>IF('Indicator Date'!AU84="","x",'Indicator Date'!AU84)</f>
        <v>2016</v>
      </c>
      <c r="AV84" s="162">
        <f>IF('Indicator Date'!AV84="","x",'Indicator Date'!AV84)</f>
        <v>2015</v>
      </c>
      <c r="AW84" s="162">
        <f>IF('Indicator Date'!AW84="","x",'Indicator Date'!AW84)</f>
        <v>2015</v>
      </c>
      <c r="AX84" s="162">
        <f>IF('Indicator Date'!AX84="","x",'Indicator Date'!AX84)</f>
        <v>2016</v>
      </c>
      <c r="AY84" s="162">
        <f>IF('Indicator Date'!AY84="","x",'Indicator Date'!AY84)</f>
        <v>2014</v>
      </c>
      <c r="AZ84" s="162">
        <f>IF('Indicator Date'!AZ84="","x",'Indicator Date'!AZ84)</f>
        <v>2015</v>
      </c>
      <c r="BA84" s="162">
        <f>IF('Indicator Date'!BA84="","x",'Indicator Date'!BA84)</f>
        <v>2015</v>
      </c>
      <c r="BB84" s="162">
        <f>IF('Indicator Date'!BB84="","x",'Indicator Date'!BB84)</f>
        <v>2017</v>
      </c>
      <c r="BC84" s="162">
        <f>IF('Indicator Date'!BC84="","x",'Indicator Date'!BC84)</f>
        <v>2017</v>
      </c>
      <c r="BD84" s="162">
        <f>IF('Indicator Date'!BD84="","x",'Indicator Date'!BD84)</f>
        <v>2015</v>
      </c>
      <c r="BE84" s="162">
        <f>IF('Indicator Date'!BE84="","x",'Indicator Date'!BE84)</f>
        <v>2014</v>
      </c>
      <c r="BF84" s="108"/>
    </row>
    <row r="85" spans="1:58" x14ac:dyDescent="0.25">
      <c r="A85" s="133" t="s">
        <v>155</v>
      </c>
      <c r="B85" s="111" t="s">
        <v>154</v>
      </c>
      <c r="C85" s="162">
        <f>IF('Indicator Date'!C85="","x",'Indicator Date'!C85)</f>
        <v>2015</v>
      </c>
      <c r="D85" s="162">
        <f>IF('Indicator Date'!D85="","x",'Indicator Date'!D85)</f>
        <v>2015</v>
      </c>
      <c r="E85" s="162">
        <f>IF('Indicator Date'!E85="","x",'Indicator Date'!E85)</f>
        <v>2015</v>
      </c>
      <c r="F85" s="162">
        <f>IF('Indicator Date'!F85="","x",'Indicator Date'!F85)</f>
        <v>2015</v>
      </c>
      <c r="G85" s="162">
        <f>IF('Indicator Date'!G85="","x",'Indicator Date'!G85)</f>
        <v>2015</v>
      </c>
      <c r="H85" s="162">
        <f>IF('Indicator Date'!H85="","x",'Indicator Date'!H85)</f>
        <v>2015</v>
      </c>
      <c r="I85" s="162">
        <f>IF('Indicator Date'!I85="","x",'Indicator Date'!I85)</f>
        <v>2015</v>
      </c>
      <c r="J85" s="162">
        <f>IF('Indicator Date'!J85="","x",'Indicator Date'!J85)</f>
        <v>2016</v>
      </c>
      <c r="K85" s="162">
        <f>IF('Indicator Date'!K85="","x",'Indicator Date'!K85)</f>
        <v>2016</v>
      </c>
      <c r="L85" s="162">
        <f>IF('Indicator Date'!L85="","x",'Indicator Date'!L85)</f>
        <v>2016</v>
      </c>
      <c r="M85" s="162">
        <f>IF('Indicator Date'!M85="","x",'Indicator Date'!M85)</f>
        <v>2018</v>
      </c>
      <c r="N85" s="162">
        <f>IF('Indicator Date'!N85="","x",'Indicator Date'!N85)</f>
        <v>2018</v>
      </c>
      <c r="O85" s="162">
        <f>IF('Indicator Date'!O85="","x",'Indicator Date'!O85)</f>
        <v>2017</v>
      </c>
      <c r="P85" s="162">
        <f>IF('Indicator Date'!P85="","x",'Indicator Date'!P85)</f>
        <v>2017</v>
      </c>
      <c r="Q85" s="162">
        <f>IF('Indicator Date'!Q85="","x",'Indicator Date'!Q85)</f>
        <v>2015</v>
      </c>
      <c r="R85" s="162" t="str">
        <f>IF('Indicator Date'!R85="","x",LEFT(RIGHT('Indicator Date'!R85,6),4))</f>
        <v>2010</v>
      </c>
      <c r="S85" s="162">
        <f>IF('Indicator Date'!S85="","x",'Indicator Date'!S85)</f>
        <v>2018</v>
      </c>
      <c r="T85" s="162">
        <f>IF('Indicator Date'!T85="","x",'Indicator Date'!T85)</f>
        <v>2015</v>
      </c>
      <c r="U85" s="162">
        <f>IF('Indicator Date'!U85="","x",'Indicator Date'!U85)</f>
        <v>2016</v>
      </c>
      <c r="V85" s="162">
        <f>IF('Indicator Date'!V85="","x",'Indicator Date'!V85)</f>
        <v>2016</v>
      </c>
      <c r="W85" s="162">
        <f>IF('Indicator Date'!W85="","x",'Indicator Date'!W85)</f>
        <v>2016</v>
      </c>
      <c r="X85" s="162">
        <f>IF('Indicator Date'!X85="","x",'Indicator Date'!X85)</f>
        <v>2012</v>
      </c>
      <c r="Y85" s="162">
        <f>IF('Indicator Date'!Y85="","x",'Indicator Date'!Y85)</f>
        <v>2016</v>
      </c>
      <c r="Z85" s="162">
        <f>IF('Indicator Date'!Z85="","x",'Indicator Date'!Z85)</f>
        <v>2016</v>
      </c>
      <c r="AA85" s="162">
        <f>IF('Indicator Date'!AA85="","x",'Indicator Date'!AA85)</f>
        <v>2016</v>
      </c>
      <c r="AB85" s="162">
        <f>IF('Indicator Date'!AB85="","x",'Indicator Date'!AB85)</f>
        <v>2016</v>
      </c>
      <c r="AC85" s="162">
        <f>IF('Indicator Date'!AC85="","x",'Indicator Date'!AC85)</f>
        <v>2015</v>
      </c>
      <c r="AD85" s="162">
        <f>IF('Indicator Date'!AD85="","x",'Indicator Date'!AD85)</f>
        <v>2015</v>
      </c>
      <c r="AE85" s="162" t="str">
        <f>IF('Indicator Date'!AE85="","x",'Indicator Date'!AE85)</f>
        <v>x</v>
      </c>
      <c r="AF85" s="162">
        <f>IF('Indicator Date'!AF85="","x",'Indicator Date'!AF85)</f>
        <v>2015</v>
      </c>
      <c r="AG85" s="162">
        <f>IF('Indicator Date'!AG85="","x",'Indicator Date'!AG85)</f>
        <v>2004</v>
      </c>
      <c r="AH85" s="162">
        <f>IF('Indicator Date'!AH85="","x",'Indicator Date'!AH85)</f>
        <v>2016</v>
      </c>
      <c r="AI85" s="162">
        <f>IF('Indicator Date'!AI85="","x",'Indicator Date'!AI85)</f>
        <v>2017</v>
      </c>
      <c r="AJ85" s="162">
        <f>IF('Indicator Date'!AJ85="","x",'Indicator Date'!AJ85)</f>
        <v>2018</v>
      </c>
      <c r="AK85" s="162" t="str">
        <f>IF('Indicator Date'!AK85="","x",YEAR('Indicator Date'!AK85))</f>
        <v>x</v>
      </c>
      <c r="AL85" s="162">
        <f>IF('Indicator Date'!AL85="","x",YEAR('Indicator Date'!AL85))</f>
        <v>2017</v>
      </c>
      <c r="AM85" s="162">
        <f>IF('Indicator Date'!AM85="","x",'Indicator Date'!AM85)</f>
        <v>2017</v>
      </c>
      <c r="AN85" s="162">
        <f>IF('Indicator Date'!AN85="","x",'Indicator Date'!AN85)</f>
        <v>2014</v>
      </c>
      <c r="AO85" s="162">
        <f>IF('Indicator Date'!AO85="","x",'Indicator Date'!AO85)</f>
        <v>2014</v>
      </c>
      <c r="AP85" s="162">
        <f>IF('Indicator Date'!AP85="","x",'Indicator Date'!AP85)</f>
        <v>2014</v>
      </c>
      <c r="AQ85" s="162">
        <f>IF('Indicator Date'!AQ85="","x",'Indicator Date'!AQ85)</f>
        <v>2014</v>
      </c>
      <c r="AR85" s="162">
        <f>IF('Indicator Date'!AR85="","x",'Indicator Date'!AR85)</f>
        <v>2011</v>
      </c>
      <c r="AS85" s="162">
        <f>IF('Indicator Date'!AS85="","x",'Indicator Date'!AS85)</f>
        <v>2016</v>
      </c>
      <c r="AT85" s="162">
        <f>IF('Indicator Date'!AT85="","x",'Indicator Date'!AT85)</f>
        <v>2017</v>
      </c>
      <c r="AU85" s="162">
        <f>IF('Indicator Date'!AU85="","x",'Indicator Date'!AU85)</f>
        <v>2016</v>
      </c>
      <c r="AV85" s="162">
        <f>IF('Indicator Date'!AV85="","x",'Indicator Date'!AV85)</f>
        <v>2015</v>
      </c>
      <c r="AW85" s="162">
        <f>IF('Indicator Date'!AW85="","x",'Indicator Date'!AW85)</f>
        <v>2015</v>
      </c>
      <c r="AX85" s="162">
        <f>IF('Indicator Date'!AX85="","x",'Indicator Date'!AX85)</f>
        <v>2016</v>
      </c>
      <c r="AY85" s="162">
        <f>IF('Indicator Date'!AY85="","x",'Indicator Date'!AY85)</f>
        <v>2014</v>
      </c>
      <c r="AZ85" s="162">
        <f>IF('Indicator Date'!AZ85="","x",'Indicator Date'!AZ85)</f>
        <v>2015</v>
      </c>
      <c r="BA85" s="162">
        <f>IF('Indicator Date'!BA85="","x",'Indicator Date'!BA85)</f>
        <v>2015</v>
      </c>
      <c r="BB85" s="162">
        <f>IF('Indicator Date'!BB85="","x",'Indicator Date'!BB85)</f>
        <v>2017</v>
      </c>
      <c r="BC85" s="162">
        <f>IF('Indicator Date'!BC85="","x",'Indicator Date'!BC85)</f>
        <v>2017</v>
      </c>
      <c r="BD85" s="162">
        <f>IF('Indicator Date'!BD85="","x",'Indicator Date'!BD85)</f>
        <v>2015</v>
      </c>
      <c r="BE85" s="162">
        <f>IF('Indicator Date'!BE85="","x",'Indicator Date'!BE85)</f>
        <v>2014</v>
      </c>
      <c r="BF85" s="108"/>
    </row>
    <row r="86" spans="1:58" x14ac:dyDescent="0.25">
      <c r="A86" s="133" t="s">
        <v>157</v>
      </c>
      <c r="B86" s="111" t="s">
        <v>156</v>
      </c>
      <c r="C86" s="162">
        <f>IF('Indicator Date'!C86="","x",'Indicator Date'!C86)</f>
        <v>2015</v>
      </c>
      <c r="D86" s="162">
        <f>IF('Indicator Date'!D86="","x",'Indicator Date'!D86)</f>
        <v>2015</v>
      </c>
      <c r="E86" s="162">
        <f>IF('Indicator Date'!E86="","x",'Indicator Date'!E86)</f>
        <v>2015</v>
      </c>
      <c r="F86" s="162">
        <f>IF('Indicator Date'!F86="","x",'Indicator Date'!F86)</f>
        <v>2015</v>
      </c>
      <c r="G86" s="162">
        <f>IF('Indicator Date'!G86="","x",'Indicator Date'!G86)</f>
        <v>2015</v>
      </c>
      <c r="H86" s="162">
        <f>IF('Indicator Date'!H86="","x",'Indicator Date'!H86)</f>
        <v>2015</v>
      </c>
      <c r="I86" s="162">
        <f>IF('Indicator Date'!I86="","x",'Indicator Date'!I86)</f>
        <v>2015</v>
      </c>
      <c r="J86" s="162">
        <f>IF('Indicator Date'!J86="","x",'Indicator Date'!J86)</f>
        <v>2016</v>
      </c>
      <c r="K86" s="162">
        <f>IF('Indicator Date'!K86="","x",'Indicator Date'!K86)</f>
        <v>2016</v>
      </c>
      <c r="L86" s="162">
        <f>IF('Indicator Date'!L86="","x",'Indicator Date'!L86)</f>
        <v>2016</v>
      </c>
      <c r="M86" s="162">
        <f>IF('Indicator Date'!M86="","x",'Indicator Date'!M86)</f>
        <v>2018</v>
      </c>
      <c r="N86" s="162">
        <f>IF('Indicator Date'!N86="","x",'Indicator Date'!N86)</f>
        <v>2018</v>
      </c>
      <c r="O86" s="162">
        <f>IF('Indicator Date'!O86="","x",'Indicator Date'!O86)</f>
        <v>2017</v>
      </c>
      <c r="P86" s="162">
        <f>IF('Indicator Date'!P86="","x",'Indicator Date'!P86)</f>
        <v>2017</v>
      </c>
      <c r="Q86" s="162">
        <f>IF('Indicator Date'!Q86="","x",'Indicator Date'!Q86)</f>
        <v>2015</v>
      </c>
      <c r="R86" s="162" t="str">
        <f>IF('Indicator Date'!R86="","x",LEFT(RIGHT('Indicator Date'!R86,6),4))</f>
        <v>x</v>
      </c>
      <c r="S86" s="162">
        <f>IF('Indicator Date'!S86="","x",'Indicator Date'!S86)</f>
        <v>2018</v>
      </c>
      <c r="T86" s="162">
        <f>IF('Indicator Date'!T86="","x",'Indicator Date'!T86)</f>
        <v>2015</v>
      </c>
      <c r="U86" s="162">
        <f>IF('Indicator Date'!U86="","x",'Indicator Date'!U86)</f>
        <v>2016</v>
      </c>
      <c r="V86" s="162" t="str">
        <f>IF('Indicator Date'!V86="","x",'Indicator Date'!V86)</f>
        <v>x</v>
      </c>
      <c r="W86" s="162">
        <f>IF('Indicator Date'!W86="","x",'Indicator Date'!W86)</f>
        <v>2016</v>
      </c>
      <c r="X86" s="162">
        <f>IF('Indicator Date'!X86="","x",'Indicator Date'!X86)</f>
        <v>2010</v>
      </c>
      <c r="Y86" s="162">
        <f>IF('Indicator Date'!Y86="","x",'Indicator Date'!Y86)</f>
        <v>2010</v>
      </c>
      <c r="Z86" s="162">
        <f>IF('Indicator Date'!Z86="","x",'Indicator Date'!Z86)</f>
        <v>2016</v>
      </c>
      <c r="AA86" s="162">
        <f>IF('Indicator Date'!AA86="","x",'Indicator Date'!AA86)</f>
        <v>2016</v>
      </c>
      <c r="AB86" s="162">
        <f>IF('Indicator Date'!AB86="","x",'Indicator Date'!AB86)</f>
        <v>2011</v>
      </c>
      <c r="AC86" s="162">
        <f>IF('Indicator Date'!AC86="","x",'Indicator Date'!AC86)</f>
        <v>2015</v>
      </c>
      <c r="AD86" s="162">
        <f>IF('Indicator Date'!AD86="","x",'Indicator Date'!AD86)</f>
        <v>2015</v>
      </c>
      <c r="AE86" s="162" t="str">
        <f>IF('Indicator Date'!AE86="","x",'Indicator Date'!AE86)</f>
        <v>x</v>
      </c>
      <c r="AF86" s="162">
        <f>IF('Indicator Date'!AF86="","x",'Indicator Date'!AF86)</f>
        <v>2015</v>
      </c>
      <c r="AG86" s="162">
        <f>IF('Indicator Date'!AG86="","x",'Indicator Date'!AG86)</f>
        <v>2008</v>
      </c>
      <c r="AH86" s="162">
        <f>IF('Indicator Date'!AH86="","x",'Indicator Date'!AH86)</f>
        <v>2016</v>
      </c>
      <c r="AI86" s="162">
        <f>IF('Indicator Date'!AI86="","x",'Indicator Date'!AI86)</f>
        <v>2017</v>
      </c>
      <c r="AJ86" s="162">
        <f>IF('Indicator Date'!AJ86="","x",'Indicator Date'!AJ86)</f>
        <v>2018</v>
      </c>
      <c r="AK86" s="162" t="str">
        <f>IF('Indicator Date'!AK86="","x",YEAR('Indicator Date'!AK86))</f>
        <v>x</v>
      </c>
      <c r="AL86" s="162">
        <f>IF('Indicator Date'!AL86="","x",YEAR('Indicator Date'!AL86))</f>
        <v>2017</v>
      </c>
      <c r="AM86" s="162">
        <f>IF('Indicator Date'!AM86="","x",'Indicator Date'!AM86)</f>
        <v>2017</v>
      </c>
      <c r="AN86" s="162">
        <f>IF('Indicator Date'!AN86="","x",'Indicator Date'!AN86)</f>
        <v>2014</v>
      </c>
      <c r="AO86" s="162">
        <f>IF('Indicator Date'!AO86="","x",'Indicator Date'!AO86)</f>
        <v>2014</v>
      </c>
      <c r="AP86" s="162">
        <f>IF('Indicator Date'!AP86="","x",'Indicator Date'!AP86)</f>
        <v>2014</v>
      </c>
      <c r="AQ86" s="162">
        <f>IF('Indicator Date'!AQ86="","x",'Indicator Date'!AQ86)</f>
        <v>2014</v>
      </c>
      <c r="AR86" s="162">
        <f>IF('Indicator Date'!AR86="","x",'Indicator Date'!AR86)</f>
        <v>2011</v>
      </c>
      <c r="AS86" s="162">
        <f>IF('Indicator Date'!AS86="","x",'Indicator Date'!AS86)</f>
        <v>2016</v>
      </c>
      <c r="AT86" s="162">
        <f>IF('Indicator Date'!AT86="","x",'Indicator Date'!AT86)</f>
        <v>2017</v>
      </c>
      <c r="AU86" s="162">
        <f>IF('Indicator Date'!AU86="","x",'Indicator Date'!AU86)</f>
        <v>2016</v>
      </c>
      <c r="AV86" s="162" t="str">
        <f>IF('Indicator Date'!AV86="","x",'Indicator Date'!AV86)</f>
        <v>x</v>
      </c>
      <c r="AW86" s="162">
        <f>IF('Indicator Date'!AW86="","x",'Indicator Date'!AW86)</f>
        <v>2015</v>
      </c>
      <c r="AX86" s="162">
        <f>IF('Indicator Date'!AX86="","x",'Indicator Date'!AX86)</f>
        <v>2016</v>
      </c>
      <c r="AY86" s="162">
        <f>IF('Indicator Date'!AY86="","x",'Indicator Date'!AY86)</f>
        <v>2014</v>
      </c>
      <c r="AZ86" s="162">
        <f>IF('Indicator Date'!AZ86="","x",'Indicator Date'!AZ86)</f>
        <v>2015</v>
      </c>
      <c r="BA86" s="162">
        <f>IF('Indicator Date'!BA86="","x",'Indicator Date'!BA86)</f>
        <v>2015</v>
      </c>
      <c r="BB86" s="162">
        <f>IF('Indicator Date'!BB86="","x",'Indicator Date'!BB86)</f>
        <v>2017</v>
      </c>
      <c r="BC86" s="162">
        <f>IF('Indicator Date'!BC86="","x",'Indicator Date'!BC86)</f>
        <v>2017</v>
      </c>
      <c r="BD86" s="162">
        <f>IF('Indicator Date'!BD86="","x",'Indicator Date'!BD86)</f>
        <v>2015</v>
      </c>
      <c r="BE86" s="162">
        <f>IF('Indicator Date'!BE86="","x",'Indicator Date'!BE86)</f>
        <v>2014</v>
      </c>
      <c r="BF86" s="108"/>
    </row>
    <row r="87" spans="1:58" x14ac:dyDescent="0.25">
      <c r="A87" s="133" t="s">
        <v>159</v>
      </c>
      <c r="B87" s="111" t="s">
        <v>158</v>
      </c>
      <c r="C87" s="162">
        <f>IF('Indicator Date'!C87="","x",'Indicator Date'!C87)</f>
        <v>2015</v>
      </c>
      <c r="D87" s="162">
        <f>IF('Indicator Date'!D87="","x",'Indicator Date'!D87)</f>
        <v>2015</v>
      </c>
      <c r="E87" s="162">
        <f>IF('Indicator Date'!E87="","x",'Indicator Date'!E87)</f>
        <v>2015</v>
      </c>
      <c r="F87" s="162">
        <f>IF('Indicator Date'!F87="","x",'Indicator Date'!F87)</f>
        <v>2015</v>
      </c>
      <c r="G87" s="162">
        <f>IF('Indicator Date'!G87="","x",'Indicator Date'!G87)</f>
        <v>2015</v>
      </c>
      <c r="H87" s="162">
        <f>IF('Indicator Date'!H87="","x",'Indicator Date'!H87)</f>
        <v>2015</v>
      </c>
      <c r="I87" s="162">
        <f>IF('Indicator Date'!I87="","x",'Indicator Date'!I87)</f>
        <v>2015</v>
      </c>
      <c r="J87" s="162">
        <f>IF('Indicator Date'!J87="","x",'Indicator Date'!J87)</f>
        <v>2016</v>
      </c>
      <c r="K87" s="162">
        <f>IF('Indicator Date'!K87="","x",'Indicator Date'!K87)</f>
        <v>2016</v>
      </c>
      <c r="L87" s="162">
        <f>IF('Indicator Date'!L87="","x",'Indicator Date'!L87)</f>
        <v>2016</v>
      </c>
      <c r="M87" s="162">
        <f>IF('Indicator Date'!M87="","x",'Indicator Date'!M87)</f>
        <v>2018</v>
      </c>
      <c r="N87" s="162">
        <f>IF('Indicator Date'!N87="","x",'Indicator Date'!N87)</f>
        <v>2018</v>
      </c>
      <c r="O87" s="162">
        <f>IF('Indicator Date'!O87="","x",'Indicator Date'!O87)</f>
        <v>2017</v>
      </c>
      <c r="P87" s="162">
        <f>IF('Indicator Date'!P87="","x",'Indicator Date'!P87)</f>
        <v>2017</v>
      </c>
      <c r="Q87" s="162">
        <f>IF('Indicator Date'!Q87="","x",'Indicator Date'!Q87)</f>
        <v>2015</v>
      </c>
      <c r="R87" s="162" t="str">
        <f>IF('Indicator Date'!R87="","x",LEFT(RIGHT('Indicator Date'!R87,6),4))</f>
        <v>2012</v>
      </c>
      <c r="S87" s="162">
        <f>IF('Indicator Date'!S87="","x",'Indicator Date'!S87)</f>
        <v>2018</v>
      </c>
      <c r="T87" s="162">
        <f>IF('Indicator Date'!T87="","x",'Indicator Date'!T87)</f>
        <v>2015</v>
      </c>
      <c r="U87" s="162">
        <f>IF('Indicator Date'!U87="","x",'Indicator Date'!U87)</f>
        <v>2016</v>
      </c>
      <c r="V87" s="162">
        <f>IF('Indicator Date'!V87="","x",'Indicator Date'!V87)</f>
        <v>2016</v>
      </c>
      <c r="W87" s="162">
        <f>IF('Indicator Date'!W87="","x",'Indicator Date'!W87)</f>
        <v>2016</v>
      </c>
      <c r="X87" s="162">
        <f>IF('Indicator Date'!X87="","x",'Indicator Date'!X87)</f>
        <v>2012</v>
      </c>
      <c r="Y87" s="162">
        <f>IF('Indicator Date'!Y87="","x",'Indicator Date'!Y87)</f>
        <v>2010</v>
      </c>
      <c r="Z87" s="162">
        <f>IF('Indicator Date'!Z87="","x",'Indicator Date'!Z87)</f>
        <v>2016</v>
      </c>
      <c r="AA87" s="162">
        <f>IF('Indicator Date'!AA87="","x",'Indicator Date'!AA87)</f>
        <v>2016</v>
      </c>
      <c r="AB87" s="162">
        <f>IF('Indicator Date'!AB87="","x",'Indicator Date'!AB87)</f>
        <v>2016</v>
      </c>
      <c r="AC87" s="162">
        <f>IF('Indicator Date'!AC87="","x",'Indicator Date'!AC87)</f>
        <v>2015</v>
      </c>
      <c r="AD87" s="162">
        <f>IF('Indicator Date'!AD87="","x",'Indicator Date'!AD87)</f>
        <v>2015</v>
      </c>
      <c r="AE87" s="162" t="str">
        <f>IF('Indicator Date'!AE87="","x",'Indicator Date'!AE87)</f>
        <v>x</v>
      </c>
      <c r="AF87" s="162">
        <f>IF('Indicator Date'!AF87="","x",'Indicator Date'!AF87)</f>
        <v>2015</v>
      </c>
      <c r="AG87" s="162">
        <f>IF('Indicator Date'!AG87="","x",'Indicator Date'!AG87)</f>
        <v>2010</v>
      </c>
      <c r="AH87" s="162">
        <f>IF('Indicator Date'!AH87="","x",'Indicator Date'!AH87)</f>
        <v>2016</v>
      </c>
      <c r="AI87" s="162">
        <f>IF('Indicator Date'!AI87="","x",'Indicator Date'!AI87)</f>
        <v>2017</v>
      </c>
      <c r="AJ87" s="162">
        <f>IF('Indicator Date'!AJ87="","x",'Indicator Date'!AJ87)</f>
        <v>2018</v>
      </c>
      <c r="AK87" s="162" t="str">
        <f>IF('Indicator Date'!AK87="","x",YEAR('Indicator Date'!AK87))</f>
        <v>x</v>
      </c>
      <c r="AL87" s="162">
        <f>IF('Indicator Date'!AL87="","x",YEAR('Indicator Date'!AL87))</f>
        <v>2018</v>
      </c>
      <c r="AM87" s="162">
        <f>IF('Indicator Date'!AM87="","x",'Indicator Date'!AM87)</f>
        <v>2017</v>
      </c>
      <c r="AN87" s="162">
        <f>IF('Indicator Date'!AN87="","x",'Indicator Date'!AN87)</f>
        <v>2014</v>
      </c>
      <c r="AO87" s="162">
        <f>IF('Indicator Date'!AO87="","x",'Indicator Date'!AO87)</f>
        <v>2014</v>
      </c>
      <c r="AP87" s="162">
        <f>IF('Indicator Date'!AP87="","x",'Indicator Date'!AP87)</f>
        <v>2014</v>
      </c>
      <c r="AQ87" s="162">
        <f>IF('Indicator Date'!AQ87="","x",'Indicator Date'!AQ87)</f>
        <v>2014</v>
      </c>
      <c r="AR87" s="162">
        <f>IF('Indicator Date'!AR87="","x",'Indicator Date'!AR87)</f>
        <v>2011</v>
      </c>
      <c r="AS87" s="162">
        <f>IF('Indicator Date'!AS87="","x",'Indicator Date'!AS87)</f>
        <v>2016</v>
      </c>
      <c r="AT87" s="162">
        <f>IF('Indicator Date'!AT87="","x",'Indicator Date'!AT87)</f>
        <v>2017</v>
      </c>
      <c r="AU87" s="162">
        <f>IF('Indicator Date'!AU87="","x",'Indicator Date'!AU87)</f>
        <v>2016</v>
      </c>
      <c r="AV87" s="162">
        <f>IF('Indicator Date'!AV87="","x",'Indicator Date'!AV87)</f>
        <v>2015</v>
      </c>
      <c r="AW87" s="162">
        <f>IF('Indicator Date'!AW87="","x",'Indicator Date'!AW87)</f>
        <v>2015</v>
      </c>
      <c r="AX87" s="162">
        <f>IF('Indicator Date'!AX87="","x",'Indicator Date'!AX87)</f>
        <v>2016</v>
      </c>
      <c r="AY87" s="162">
        <f>IF('Indicator Date'!AY87="","x",'Indicator Date'!AY87)</f>
        <v>2014</v>
      </c>
      <c r="AZ87" s="162">
        <f>IF('Indicator Date'!AZ87="","x",'Indicator Date'!AZ87)</f>
        <v>2015</v>
      </c>
      <c r="BA87" s="162">
        <f>IF('Indicator Date'!BA87="","x",'Indicator Date'!BA87)</f>
        <v>2015</v>
      </c>
      <c r="BB87" s="162">
        <f>IF('Indicator Date'!BB87="","x",'Indicator Date'!BB87)</f>
        <v>2017</v>
      </c>
      <c r="BC87" s="162">
        <f>IF('Indicator Date'!BC87="","x",'Indicator Date'!BC87)</f>
        <v>2017</v>
      </c>
      <c r="BD87" s="162">
        <f>IF('Indicator Date'!BD87="","x",'Indicator Date'!BD87)</f>
        <v>2015</v>
      </c>
      <c r="BE87" s="162">
        <f>IF('Indicator Date'!BE87="","x",'Indicator Date'!BE87)</f>
        <v>2014</v>
      </c>
      <c r="BF87" s="108"/>
    </row>
    <row r="88" spans="1:58" x14ac:dyDescent="0.25">
      <c r="A88" s="133" t="s">
        <v>161</v>
      </c>
      <c r="B88" s="111" t="s">
        <v>160</v>
      </c>
      <c r="C88" s="162">
        <f>IF('Indicator Date'!C88="","x",'Indicator Date'!C88)</f>
        <v>2015</v>
      </c>
      <c r="D88" s="162">
        <f>IF('Indicator Date'!D88="","x",'Indicator Date'!D88)</f>
        <v>2015</v>
      </c>
      <c r="E88" s="162">
        <f>IF('Indicator Date'!E88="","x",'Indicator Date'!E88)</f>
        <v>2015</v>
      </c>
      <c r="F88" s="162">
        <f>IF('Indicator Date'!F88="","x",'Indicator Date'!F88)</f>
        <v>2015</v>
      </c>
      <c r="G88" s="162">
        <f>IF('Indicator Date'!G88="","x",'Indicator Date'!G88)</f>
        <v>2015</v>
      </c>
      <c r="H88" s="162">
        <f>IF('Indicator Date'!H88="","x",'Indicator Date'!H88)</f>
        <v>2015</v>
      </c>
      <c r="I88" s="162">
        <f>IF('Indicator Date'!I88="","x",'Indicator Date'!I88)</f>
        <v>2015</v>
      </c>
      <c r="J88" s="162">
        <f>IF('Indicator Date'!J88="","x",'Indicator Date'!J88)</f>
        <v>2016</v>
      </c>
      <c r="K88" s="162">
        <f>IF('Indicator Date'!K88="","x",'Indicator Date'!K88)</f>
        <v>2016</v>
      </c>
      <c r="L88" s="162">
        <f>IF('Indicator Date'!L88="","x",'Indicator Date'!L88)</f>
        <v>2016</v>
      </c>
      <c r="M88" s="162">
        <f>IF('Indicator Date'!M88="","x",'Indicator Date'!M88)</f>
        <v>2018</v>
      </c>
      <c r="N88" s="162">
        <f>IF('Indicator Date'!N88="","x",'Indicator Date'!N88)</f>
        <v>2018</v>
      </c>
      <c r="O88" s="162">
        <f>IF('Indicator Date'!O88="","x",'Indicator Date'!O88)</f>
        <v>2017</v>
      </c>
      <c r="P88" s="162">
        <f>IF('Indicator Date'!P88="","x",'Indicator Date'!P88)</f>
        <v>2017</v>
      </c>
      <c r="Q88" s="162">
        <f>IF('Indicator Date'!Q88="","x",'Indicator Date'!Q88)</f>
        <v>2015</v>
      </c>
      <c r="R88" s="162" t="str">
        <f>IF('Indicator Date'!R88="","x",LEFT(RIGHT('Indicator Date'!R88,6),4))</f>
        <v>2011</v>
      </c>
      <c r="S88" s="162">
        <f>IF('Indicator Date'!S88="","x",'Indicator Date'!S88)</f>
        <v>2018</v>
      </c>
      <c r="T88" s="162">
        <f>IF('Indicator Date'!T88="","x",'Indicator Date'!T88)</f>
        <v>2015</v>
      </c>
      <c r="U88" s="162">
        <f>IF('Indicator Date'!U88="","x",'Indicator Date'!U88)</f>
        <v>2016</v>
      </c>
      <c r="V88" s="162">
        <f>IF('Indicator Date'!V88="","x",'Indicator Date'!V88)</f>
        <v>2016</v>
      </c>
      <c r="W88" s="162">
        <f>IF('Indicator Date'!W88="","x",'Indicator Date'!W88)</f>
        <v>2016</v>
      </c>
      <c r="X88" s="162">
        <f>IF('Indicator Date'!X88="","x",'Indicator Date'!X88)</f>
        <v>2010</v>
      </c>
      <c r="Y88" s="162">
        <f>IF('Indicator Date'!Y88="","x",'Indicator Date'!Y88)</f>
        <v>2013</v>
      </c>
      <c r="Z88" s="162">
        <f>IF('Indicator Date'!Z88="","x",'Indicator Date'!Z88)</f>
        <v>2016</v>
      </c>
      <c r="AA88" s="162">
        <f>IF('Indicator Date'!AA88="","x",'Indicator Date'!AA88)</f>
        <v>2016</v>
      </c>
      <c r="AB88" s="162">
        <f>IF('Indicator Date'!AB88="","x",'Indicator Date'!AB88)</f>
        <v>2016</v>
      </c>
      <c r="AC88" s="162">
        <f>IF('Indicator Date'!AC88="","x",'Indicator Date'!AC88)</f>
        <v>2015</v>
      </c>
      <c r="AD88" s="162">
        <f>IF('Indicator Date'!AD88="","x",'Indicator Date'!AD88)</f>
        <v>2015</v>
      </c>
      <c r="AE88" s="162" t="str">
        <f>IF('Indicator Date'!AE88="","x",'Indicator Date'!AE88)</f>
        <v>x</v>
      </c>
      <c r="AF88" s="162">
        <f>IF('Indicator Date'!AF88="","x",'Indicator Date'!AF88)</f>
        <v>2015</v>
      </c>
      <c r="AG88" s="162">
        <f>IF('Indicator Date'!AG88="","x",'Indicator Date'!AG88)</f>
        <v>2013</v>
      </c>
      <c r="AH88" s="162">
        <f>IF('Indicator Date'!AH88="","x",'Indicator Date'!AH88)</f>
        <v>2016</v>
      </c>
      <c r="AI88" s="162">
        <f>IF('Indicator Date'!AI88="","x",'Indicator Date'!AI88)</f>
        <v>2017</v>
      </c>
      <c r="AJ88" s="162">
        <f>IF('Indicator Date'!AJ88="","x",'Indicator Date'!AJ88)</f>
        <v>2018</v>
      </c>
      <c r="AK88" s="162" t="str">
        <f>IF('Indicator Date'!AK88="","x",YEAR('Indicator Date'!AK88))</f>
        <v>x</v>
      </c>
      <c r="AL88" s="162">
        <f>IF('Indicator Date'!AL88="","x",YEAR('Indicator Date'!AL88))</f>
        <v>2017</v>
      </c>
      <c r="AM88" s="162">
        <f>IF('Indicator Date'!AM88="","x",'Indicator Date'!AM88)</f>
        <v>2017</v>
      </c>
      <c r="AN88" s="162">
        <f>IF('Indicator Date'!AN88="","x",'Indicator Date'!AN88)</f>
        <v>2014</v>
      </c>
      <c r="AO88" s="162">
        <f>IF('Indicator Date'!AO88="","x",'Indicator Date'!AO88)</f>
        <v>2014</v>
      </c>
      <c r="AP88" s="162" t="str">
        <f>IF('Indicator Date'!AP88="","x",'Indicator Date'!AP88)</f>
        <v>x</v>
      </c>
      <c r="AQ88" s="162" t="str">
        <f>IF('Indicator Date'!AQ88="","x",'Indicator Date'!AQ88)</f>
        <v>x</v>
      </c>
      <c r="AR88" s="162">
        <f>IF('Indicator Date'!AR88="","x",'Indicator Date'!AR88)</f>
        <v>2011</v>
      </c>
      <c r="AS88" s="162">
        <f>IF('Indicator Date'!AS88="","x",'Indicator Date'!AS88)</f>
        <v>2016</v>
      </c>
      <c r="AT88" s="162">
        <f>IF('Indicator Date'!AT88="","x",'Indicator Date'!AT88)</f>
        <v>2017</v>
      </c>
      <c r="AU88" s="162">
        <f>IF('Indicator Date'!AU88="","x",'Indicator Date'!AU88)</f>
        <v>2016</v>
      </c>
      <c r="AV88" s="162">
        <f>IF('Indicator Date'!AV88="","x",'Indicator Date'!AV88)</f>
        <v>2015</v>
      </c>
      <c r="AW88" s="162">
        <f>IF('Indicator Date'!AW88="","x",'Indicator Date'!AW88)</f>
        <v>2015</v>
      </c>
      <c r="AX88" s="162">
        <f>IF('Indicator Date'!AX88="","x",'Indicator Date'!AX88)</f>
        <v>2016</v>
      </c>
      <c r="AY88" s="162">
        <f>IF('Indicator Date'!AY88="","x",'Indicator Date'!AY88)</f>
        <v>2014</v>
      </c>
      <c r="AZ88" s="162">
        <f>IF('Indicator Date'!AZ88="","x",'Indicator Date'!AZ88)</f>
        <v>2015</v>
      </c>
      <c r="BA88" s="162">
        <f>IF('Indicator Date'!BA88="","x",'Indicator Date'!BA88)</f>
        <v>2015</v>
      </c>
      <c r="BB88" s="162">
        <f>IF('Indicator Date'!BB88="","x",'Indicator Date'!BB88)</f>
        <v>2017</v>
      </c>
      <c r="BC88" s="162">
        <f>IF('Indicator Date'!BC88="","x",'Indicator Date'!BC88)</f>
        <v>2017</v>
      </c>
      <c r="BD88" s="162">
        <f>IF('Indicator Date'!BD88="","x",'Indicator Date'!BD88)</f>
        <v>2015</v>
      </c>
      <c r="BE88" s="162">
        <f>IF('Indicator Date'!BE88="","x",'Indicator Date'!BE88)</f>
        <v>2014</v>
      </c>
      <c r="BF88" s="108"/>
    </row>
    <row r="89" spans="1:58" x14ac:dyDescent="0.25">
      <c r="A89" s="133" t="s">
        <v>163</v>
      </c>
      <c r="B89" s="111" t="s">
        <v>162</v>
      </c>
      <c r="C89" s="162">
        <f>IF('Indicator Date'!C89="","x",'Indicator Date'!C89)</f>
        <v>2015</v>
      </c>
      <c r="D89" s="162">
        <f>IF('Indicator Date'!D89="","x",'Indicator Date'!D89)</f>
        <v>2015</v>
      </c>
      <c r="E89" s="162">
        <f>IF('Indicator Date'!E89="","x",'Indicator Date'!E89)</f>
        <v>2015</v>
      </c>
      <c r="F89" s="162">
        <f>IF('Indicator Date'!F89="","x",'Indicator Date'!F89)</f>
        <v>2015</v>
      </c>
      <c r="G89" s="162">
        <f>IF('Indicator Date'!G89="","x",'Indicator Date'!G89)</f>
        <v>2015</v>
      </c>
      <c r="H89" s="162">
        <f>IF('Indicator Date'!H89="","x",'Indicator Date'!H89)</f>
        <v>2015</v>
      </c>
      <c r="I89" s="162">
        <f>IF('Indicator Date'!I89="","x",'Indicator Date'!I89)</f>
        <v>2015</v>
      </c>
      <c r="J89" s="162">
        <f>IF('Indicator Date'!J89="","x",'Indicator Date'!J89)</f>
        <v>2016</v>
      </c>
      <c r="K89" s="162">
        <f>IF('Indicator Date'!K89="","x",'Indicator Date'!K89)</f>
        <v>2016</v>
      </c>
      <c r="L89" s="162">
        <f>IF('Indicator Date'!L89="","x",'Indicator Date'!L89)</f>
        <v>2016</v>
      </c>
      <c r="M89" s="162">
        <f>IF('Indicator Date'!M89="","x",'Indicator Date'!M89)</f>
        <v>2018</v>
      </c>
      <c r="N89" s="162">
        <f>IF('Indicator Date'!N89="","x",'Indicator Date'!N89)</f>
        <v>2018</v>
      </c>
      <c r="O89" s="162">
        <f>IF('Indicator Date'!O89="","x",'Indicator Date'!O89)</f>
        <v>2017</v>
      </c>
      <c r="P89" s="162">
        <f>IF('Indicator Date'!P89="","x",'Indicator Date'!P89)</f>
        <v>2017</v>
      </c>
      <c r="Q89" s="162">
        <f>IF('Indicator Date'!Q89="","x",'Indicator Date'!Q89)</f>
        <v>2015</v>
      </c>
      <c r="R89" s="162" t="str">
        <f>IF('Indicator Date'!R89="","x",LEFT(RIGHT('Indicator Date'!R89,6),4))</f>
        <v>2014</v>
      </c>
      <c r="S89" s="162">
        <f>IF('Indicator Date'!S89="","x",'Indicator Date'!S89)</f>
        <v>2018</v>
      </c>
      <c r="T89" s="162">
        <f>IF('Indicator Date'!T89="","x",'Indicator Date'!T89)</f>
        <v>2015</v>
      </c>
      <c r="U89" s="162">
        <f>IF('Indicator Date'!U89="","x",'Indicator Date'!U89)</f>
        <v>2016</v>
      </c>
      <c r="V89" s="162">
        <f>IF('Indicator Date'!V89="","x",'Indicator Date'!V89)</f>
        <v>2016</v>
      </c>
      <c r="W89" s="162">
        <f>IF('Indicator Date'!W89="","x",'Indicator Date'!W89)</f>
        <v>2016</v>
      </c>
      <c r="X89" s="162">
        <f>IF('Indicator Date'!X89="","x",'Indicator Date'!X89)</f>
        <v>2014</v>
      </c>
      <c r="Y89" s="162">
        <f>IF('Indicator Date'!Y89="","x",'Indicator Date'!Y89)</f>
        <v>2013</v>
      </c>
      <c r="Z89" s="162">
        <f>IF('Indicator Date'!Z89="","x",'Indicator Date'!Z89)</f>
        <v>2016</v>
      </c>
      <c r="AA89" s="162">
        <f>IF('Indicator Date'!AA89="","x",'Indicator Date'!AA89)</f>
        <v>2016</v>
      </c>
      <c r="AB89" s="162">
        <f>IF('Indicator Date'!AB89="","x",'Indicator Date'!AB89)</f>
        <v>2016</v>
      </c>
      <c r="AC89" s="162">
        <f>IF('Indicator Date'!AC89="","x",'Indicator Date'!AC89)</f>
        <v>2015</v>
      </c>
      <c r="AD89" s="162">
        <f>IF('Indicator Date'!AD89="","x",'Indicator Date'!AD89)</f>
        <v>2015</v>
      </c>
      <c r="AE89" s="162">
        <f>IF('Indicator Date'!AE89="","x",'Indicator Date'!AE89)</f>
        <v>2012</v>
      </c>
      <c r="AF89" s="162">
        <f>IF('Indicator Date'!AF89="","x",'Indicator Date'!AF89)</f>
        <v>2015</v>
      </c>
      <c r="AG89" s="162">
        <f>IF('Indicator Date'!AG89="","x",'Indicator Date'!AG89)</f>
        <v>2005</v>
      </c>
      <c r="AH89" s="162">
        <f>IF('Indicator Date'!AH89="","x",'Indicator Date'!AH89)</f>
        <v>2016</v>
      </c>
      <c r="AI89" s="162">
        <f>IF('Indicator Date'!AI89="","x",'Indicator Date'!AI89)</f>
        <v>2017</v>
      </c>
      <c r="AJ89" s="162">
        <f>IF('Indicator Date'!AJ89="","x",'Indicator Date'!AJ89)</f>
        <v>2018</v>
      </c>
      <c r="AK89" s="162">
        <f>IF('Indicator Date'!AK89="","x",YEAR('Indicator Date'!AK89))</f>
        <v>2017</v>
      </c>
      <c r="AL89" s="162">
        <f>IF('Indicator Date'!AL89="","x",YEAR('Indicator Date'!AL89))</f>
        <v>2018</v>
      </c>
      <c r="AM89" s="162">
        <f>IF('Indicator Date'!AM89="","x",'Indicator Date'!AM89)</f>
        <v>2017</v>
      </c>
      <c r="AN89" s="162">
        <f>IF('Indicator Date'!AN89="","x",'Indicator Date'!AN89)</f>
        <v>2014</v>
      </c>
      <c r="AO89" s="162">
        <f>IF('Indicator Date'!AO89="","x",'Indicator Date'!AO89)</f>
        <v>2014</v>
      </c>
      <c r="AP89" s="162">
        <f>IF('Indicator Date'!AP89="","x",'Indicator Date'!AP89)</f>
        <v>2013</v>
      </c>
      <c r="AQ89" s="162">
        <f>IF('Indicator Date'!AQ89="","x",'Indicator Date'!AQ89)</f>
        <v>2014</v>
      </c>
      <c r="AR89" s="162">
        <f>IF('Indicator Date'!AR89="","x",'Indicator Date'!AR89)</f>
        <v>2015</v>
      </c>
      <c r="AS89" s="162">
        <f>IF('Indicator Date'!AS89="","x",'Indicator Date'!AS89)</f>
        <v>2016</v>
      </c>
      <c r="AT89" s="162">
        <f>IF('Indicator Date'!AT89="","x",'Indicator Date'!AT89)</f>
        <v>2017</v>
      </c>
      <c r="AU89" s="162">
        <f>IF('Indicator Date'!AU89="","x",'Indicator Date'!AU89)</f>
        <v>2016</v>
      </c>
      <c r="AV89" s="162">
        <f>IF('Indicator Date'!AV89="","x",'Indicator Date'!AV89)</f>
        <v>2015</v>
      </c>
      <c r="AW89" s="162">
        <f>IF('Indicator Date'!AW89="","x",'Indicator Date'!AW89)</f>
        <v>2015</v>
      </c>
      <c r="AX89" s="162">
        <f>IF('Indicator Date'!AX89="","x",'Indicator Date'!AX89)</f>
        <v>2016</v>
      </c>
      <c r="AY89" s="162">
        <f>IF('Indicator Date'!AY89="","x",'Indicator Date'!AY89)</f>
        <v>2014</v>
      </c>
      <c r="AZ89" s="162">
        <f>IF('Indicator Date'!AZ89="","x",'Indicator Date'!AZ89)</f>
        <v>2015</v>
      </c>
      <c r="BA89" s="162">
        <f>IF('Indicator Date'!BA89="","x",'Indicator Date'!BA89)</f>
        <v>2015</v>
      </c>
      <c r="BB89" s="162">
        <f>IF('Indicator Date'!BB89="","x",'Indicator Date'!BB89)</f>
        <v>2017</v>
      </c>
      <c r="BC89" s="162">
        <f>IF('Indicator Date'!BC89="","x",'Indicator Date'!BC89)</f>
        <v>2017</v>
      </c>
      <c r="BD89" s="162">
        <f>IF('Indicator Date'!BD89="","x",'Indicator Date'!BD89)</f>
        <v>2015</v>
      </c>
      <c r="BE89" s="162">
        <f>IF('Indicator Date'!BE89="","x",'Indicator Date'!BE89)</f>
        <v>2014</v>
      </c>
      <c r="BF89" s="108"/>
    </row>
    <row r="90" spans="1:58" x14ac:dyDescent="0.25">
      <c r="A90" s="133" t="s">
        <v>165</v>
      </c>
      <c r="B90" s="111" t="s">
        <v>164</v>
      </c>
      <c r="C90" s="162">
        <f>IF('Indicator Date'!C90="","x",'Indicator Date'!C90)</f>
        <v>2015</v>
      </c>
      <c r="D90" s="162">
        <f>IF('Indicator Date'!D90="","x",'Indicator Date'!D90)</f>
        <v>2015</v>
      </c>
      <c r="E90" s="162">
        <f>IF('Indicator Date'!E90="","x",'Indicator Date'!E90)</f>
        <v>2015</v>
      </c>
      <c r="F90" s="162">
        <f>IF('Indicator Date'!F90="","x",'Indicator Date'!F90)</f>
        <v>2015</v>
      </c>
      <c r="G90" s="162">
        <f>IF('Indicator Date'!G90="","x",'Indicator Date'!G90)</f>
        <v>2015</v>
      </c>
      <c r="H90" s="162">
        <f>IF('Indicator Date'!H90="","x",'Indicator Date'!H90)</f>
        <v>2015</v>
      </c>
      <c r="I90" s="162">
        <f>IF('Indicator Date'!I90="","x",'Indicator Date'!I90)</f>
        <v>2015</v>
      </c>
      <c r="J90" s="162">
        <f>IF('Indicator Date'!J90="","x",'Indicator Date'!J90)</f>
        <v>2016</v>
      </c>
      <c r="K90" s="162">
        <f>IF('Indicator Date'!K90="","x",'Indicator Date'!K90)</f>
        <v>2016</v>
      </c>
      <c r="L90" s="162">
        <f>IF('Indicator Date'!L90="","x",'Indicator Date'!L90)</f>
        <v>2016</v>
      </c>
      <c r="M90" s="162">
        <f>IF('Indicator Date'!M90="","x",'Indicator Date'!M90)</f>
        <v>2018</v>
      </c>
      <c r="N90" s="162">
        <f>IF('Indicator Date'!N90="","x",'Indicator Date'!N90)</f>
        <v>2018</v>
      </c>
      <c r="O90" s="162">
        <f>IF('Indicator Date'!O90="","x",'Indicator Date'!O90)</f>
        <v>2017</v>
      </c>
      <c r="P90" s="162">
        <f>IF('Indicator Date'!P90="","x",'Indicator Date'!P90)</f>
        <v>2017</v>
      </c>
      <c r="Q90" s="162">
        <f>IF('Indicator Date'!Q90="","x",'Indicator Date'!Q90)</f>
        <v>2015</v>
      </c>
      <c r="R90" s="162" t="str">
        <f>IF('Indicator Date'!R90="","x",LEFT(RIGHT('Indicator Date'!R90,6),4))</f>
        <v>x</v>
      </c>
      <c r="S90" s="162">
        <f>IF('Indicator Date'!S90="","x",'Indicator Date'!S90)</f>
        <v>2018</v>
      </c>
      <c r="T90" s="162">
        <f>IF('Indicator Date'!T90="","x",'Indicator Date'!T90)</f>
        <v>2015</v>
      </c>
      <c r="U90" s="162">
        <f>IF('Indicator Date'!U90="","x",'Indicator Date'!U90)</f>
        <v>2016</v>
      </c>
      <c r="V90" s="162">
        <f>IF('Indicator Date'!V90="","x",'Indicator Date'!V90)</f>
        <v>2016</v>
      </c>
      <c r="W90" s="162">
        <f>IF('Indicator Date'!W90="","x",'Indicator Date'!W90)</f>
        <v>2016</v>
      </c>
      <c r="X90" s="162">
        <f>IF('Indicator Date'!X90="","x",'Indicator Date'!X90)</f>
        <v>2009</v>
      </c>
      <c r="Y90" s="162">
        <f>IF('Indicator Date'!Y90="","x",'Indicator Date'!Y90)</f>
        <v>2010</v>
      </c>
      <c r="Z90" s="162">
        <f>IF('Indicator Date'!Z90="","x",'Indicator Date'!Z90)</f>
        <v>2016</v>
      </c>
      <c r="AA90" s="162">
        <f>IF('Indicator Date'!AA90="","x",'Indicator Date'!AA90)</f>
        <v>2016</v>
      </c>
      <c r="AB90" s="162" t="str">
        <f>IF('Indicator Date'!AB90="","x",'Indicator Date'!AB90)</f>
        <v>x</v>
      </c>
      <c r="AC90" s="162">
        <f>IF('Indicator Date'!AC90="","x",'Indicator Date'!AC90)</f>
        <v>2015</v>
      </c>
      <c r="AD90" s="162">
        <f>IF('Indicator Date'!AD90="","x",'Indicator Date'!AD90)</f>
        <v>2015</v>
      </c>
      <c r="AE90" s="162" t="str">
        <f>IF('Indicator Date'!AE90="","x",'Indicator Date'!AE90)</f>
        <v>x</v>
      </c>
      <c r="AF90" s="162" t="str">
        <f>IF('Indicator Date'!AF90="","x",'Indicator Date'!AF90)</f>
        <v>x</v>
      </c>
      <c r="AG90" s="162">
        <f>IF('Indicator Date'!AG90="","x",'Indicator Date'!AG90)</f>
        <v>2006</v>
      </c>
      <c r="AH90" s="162">
        <f>IF('Indicator Date'!AH90="","x",'Indicator Date'!AH90)</f>
        <v>2016</v>
      </c>
      <c r="AI90" s="162">
        <f>IF('Indicator Date'!AI90="","x",'Indicator Date'!AI90)</f>
        <v>2017</v>
      </c>
      <c r="AJ90" s="162">
        <f>IF('Indicator Date'!AJ90="","x",'Indicator Date'!AJ90)</f>
        <v>2018</v>
      </c>
      <c r="AK90" s="162" t="str">
        <f>IF('Indicator Date'!AK90="","x",YEAR('Indicator Date'!AK90))</f>
        <v>x</v>
      </c>
      <c r="AL90" s="162" t="str">
        <f>IF('Indicator Date'!AL90="","x",YEAR('Indicator Date'!AL90))</f>
        <v>x</v>
      </c>
      <c r="AM90" s="162" t="str">
        <f>IF('Indicator Date'!AM90="","x",'Indicator Date'!AM90)</f>
        <v>x</v>
      </c>
      <c r="AN90" s="162">
        <f>IF('Indicator Date'!AN90="","x",'Indicator Date'!AN90)</f>
        <v>2014</v>
      </c>
      <c r="AO90" s="162">
        <f>IF('Indicator Date'!AO90="","x",'Indicator Date'!AO90)</f>
        <v>2014</v>
      </c>
      <c r="AP90" s="162" t="str">
        <f>IF('Indicator Date'!AP90="","x",'Indicator Date'!AP90)</f>
        <v>x</v>
      </c>
      <c r="AQ90" s="162" t="str">
        <f>IF('Indicator Date'!AQ90="","x",'Indicator Date'!AQ90)</f>
        <v>x</v>
      </c>
      <c r="AR90" s="162" t="str">
        <f>IF('Indicator Date'!AR90="","x",'Indicator Date'!AR90)</f>
        <v>x</v>
      </c>
      <c r="AS90" s="162">
        <f>IF('Indicator Date'!AS90="","x",'Indicator Date'!AS90)</f>
        <v>2016</v>
      </c>
      <c r="AT90" s="162" t="str">
        <f>IF('Indicator Date'!AT90="","x",'Indicator Date'!AT90)</f>
        <v>x</v>
      </c>
      <c r="AU90" s="162">
        <f>IF('Indicator Date'!AU90="","x",'Indicator Date'!AU90)</f>
        <v>2016</v>
      </c>
      <c r="AV90" s="162" t="str">
        <f>IF('Indicator Date'!AV90="","x",'Indicator Date'!AV90)</f>
        <v>x</v>
      </c>
      <c r="AW90" s="162">
        <f>IF('Indicator Date'!AW90="","x",'Indicator Date'!AW90)</f>
        <v>2015</v>
      </c>
      <c r="AX90" s="162">
        <f>IF('Indicator Date'!AX90="","x",'Indicator Date'!AX90)</f>
        <v>2016</v>
      </c>
      <c r="AY90" s="162">
        <f>IF('Indicator Date'!AY90="","x",'Indicator Date'!AY90)</f>
        <v>2014</v>
      </c>
      <c r="AZ90" s="162">
        <f>IF('Indicator Date'!AZ90="","x",'Indicator Date'!AZ90)</f>
        <v>2015</v>
      </c>
      <c r="BA90" s="162">
        <f>IF('Indicator Date'!BA90="","x",'Indicator Date'!BA90)</f>
        <v>2015</v>
      </c>
      <c r="BB90" s="162">
        <f>IF('Indicator Date'!BB90="","x",'Indicator Date'!BB90)</f>
        <v>2017</v>
      </c>
      <c r="BC90" s="162">
        <f>IF('Indicator Date'!BC90="","x",'Indicator Date'!BC90)</f>
        <v>2017</v>
      </c>
      <c r="BD90" s="162">
        <f>IF('Indicator Date'!BD90="","x",'Indicator Date'!BD90)</f>
        <v>2015</v>
      </c>
      <c r="BE90" s="162">
        <f>IF('Indicator Date'!BE90="","x",'Indicator Date'!BE90)</f>
        <v>2014</v>
      </c>
      <c r="BF90" s="108"/>
    </row>
    <row r="91" spans="1:58" x14ac:dyDescent="0.25">
      <c r="A91" s="133" t="s">
        <v>843</v>
      </c>
      <c r="B91" s="111" t="s">
        <v>166</v>
      </c>
      <c r="C91" s="162">
        <f>IF('Indicator Date'!C91="","x",'Indicator Date'!C91)</f>
        <v>2015</v>
      </c>
      <c r="D91" s="162">
        <f>IF('Indicator Date'!D91="","x",'Indicator Date'!D91)</f>
        <v>2015</v>
      </c>
      <c r="E91" s="162">
        <f>IF('Indicator Date'!E91="","x",'Indicator Date'!E91)</f>
        <v>2015</v>
      </c>
      <c r="F91" s="162">
        <f>IF('Indicator Date'!F91="","x",'Indicator Date'!F91)</f>
        <v>2015</v>
      </c>
      <c r="G91" s="162">
        <f>IF('Indicator Date'!G91="","x",'Indicator Date'!G91)</f>
        <v>2015</v>
      </c>
      <c r="H91" s="162">
        <f>IF('Indicator Date'!H91="","x",'Indicator Date'!H91)</f>
        <v>2015</v>
      </c>
      <c r="I91" s="162">
        <f>IF('Indicator Date'!I91="","x",'Indicator Date'!I91)</f>
        <v>2015</v>
      </c>
      <c r="J91" s="162">
        <f>IF('Indicator Date'!J91="","x",'Indicator Date'!J91)</f>
        <v>2016</v>
      </c>
      <c r="K91" s="162">
        <f>IF('Indicator Date'!K91="","x",'Indicator Date'!K91)</f>
        <v>2016</v>
      </c>
      <c r="L91" s="162">
        <f>IF('Indicator Date'!L91="","x",'Indicator Date'!L91)</f>
        <v>2016</v>
      </c>
      <c r="M91" s="162">
        <f>IF('Indicator Date'!M91="","x",'Indicator Date'!M91)</f>
        <v>2018</v>
      </c>
      <c r="N91" s="162">
        <f>IF('Indicator Date'!N91="","x",'Indicator Date'!N91)</f>
        <v>2018</v>
      </c>
      <c r="O91" s="162">
        <f>IF('Indicator Date'!O91="","x",'Indicator Date'!O91)</f>
        <v>2017</v>
      </c>
      <c r="P91" s="162">
        <f>IF('Indicator Date'!P91="","x",'Indicator Date'!P91)</f>
        <v>2017</v>
      </c>
      <c r="Q91" s="162" t="str">
        <f>IF('Indicator Date'!Q91="","x",'Indicator Date'!Q91)</f>
        <v>x</v>
      </c>
      <c r="R91" s="162" t="str">
        <f>IF('Indicator Date'!R91="","x",LEFT(RIGHT('Indicator Date'!R91,6),4))</f>
        <v>x</v>
      </c>
      <c r="S91" s="162">
        <f>IF('Indicator Date'!S91="","x",'Indicator Date'!S91)</f>
        <v>2018</v>
      </c>
      <c r="T91" s="162">
        <f>IF('Indicator Date'!T91="","x",'Indicator Date'!T91)</f>
        <v>2015</v>
      </c>
      <c r="U91" s="162">
        <f>IF('Indicator Date'!U91="","x",'Indicator Date'!U91)</f>
        <v>2016</v>
      </c>
      <c r="V91" s="162" t="str">
        <f>IF('Indicator Date'!V91="","x",'Indicator Date'!V91)</f>
        <v>x</v>
      </c>
      <c r="W91" s="162">
        <f>IF('Indicator Date'!W91="","x",'Indicator Date'!W91)</f>
        <v>2016</v>
      </c>
      <c r="X91" s="162">
        <f>IF('Indicator Date'!X91="","x",'Indicator Date'!X91)</f>
        <v>2012</v>
      </c>
      <c r="Y91" s="162" t="str">
        <f>IF('Indicator Date'!Y91="","x",'Indicator Date'!Y91)</f>
        <v>x</v>
      </c>
      <c r="Z91" s="162">
        <f>IF('Indicator Date'!Z91="","x",'Indicator Date'!Z91)</f>
        <v>2016</v>
      </c>
      <c r="AA91" s="162">
        <f>IF('Indicator Date'!AA91="","x",'Indicator Date'!AA91)</f>
        <v>2016</v>
      </c>
      <c r="AB91" s="162" t="str">
        <f>IF('Indicator Date'!AB91="","x",'Indicator Date'!AB91)</f>
        <v>x</v>
      </c>
      <c r="AC91" s="162" t="str">
        <f>IF('Indicator Date'!AC91="","x",'Indicator Date'!AC91)</f>
        <v>x</v>
      </c>
      <c r="AD91" s="162">
        <f>IF('Indicator Date'!AD91="","x",'Indicator Date'!AD91)</f>
        <v>2015</v>
      </c>
      <c r="AE91" s="162">
        <f>IF('Indicator Date'!AE91="","x",'Indicator Date'!AE91)</f>
        <v>2012</v>
      </c>
      <c r="AF91" s="162" t="str">
        <f>IF('Indicator Date'!AF91="","x",'Indicator Date'!AF91)</f>
        <v>x</v>
      </c>
      <c r="AG91" s="162" t="str">
        <f>IF('Indicator Date'!AG91="","x",'Indicator Date'!AG91)</f>
        <v>x</v>
      </c>
      <c r="AH91" s="162">
        <f>IF('Indicator Date'!AH91="","x",'Indicator Date'!AH91)</f>
        <v>2016</v>
      </c>
      <c r="AI91" s="162">
        <f>IF('Indicator Date'!AI91="","x",'Indicator Date'!AI91)</f>
        <v>2017</v>
      </c>
      <c r="AJ91" s="162">
        <f>IF('Indicator Date'!AJ91="","x",'Indicator Date'!AJ91)</f>
        <v>2018</v>
      </c>
      <c r="AK91" s="162" t="str">
        <f>IF('Indicator Date'!AK91="","x",YEAR('Indicator Date'!AK91))</f>
        <v>x</v>
      </c>
      <c r="AL91" s="162" t="str">
        <f>IF('Indicator Date'!AL91="","x",YEAR('Indicator Date'!AL91))</f>
        <v>x</v>
      </c>
      <c r="AM91" s="162" t="str">
        <f>IF('Indicator Date'!AM91="","x",'Indicator Date'!AM91)</f>
        <v>x</v>
      </c>
      <c r="AN91" s="162">
        <f>IF('Indicator Date'!AN91="","x",'Indicator Date'!AN91)</f>
        <v>2014</v>
      </c>
      <c r="AO91" s="162">
        <f>IF('Indicator Date'!AO91="","x",'Indicator Date'!AO91)</f>
        <v>2014</v>
      </c>
      <c r="AP91" s="162" t="str">
        <f>IF('Indicator Date'!AP91="","x",'Indicator Date'!AP91)</f>
        <v>x</v>
      </c>
      <c r="AQ91" s="162" t="str">
        <f>IF('Indicator Date'!AQ91="","x",'Indicator Date'!AQ91)</f>
        <v>x</v>
      </c>
      <c r="AR91" s="162" t="str">
        <f>IF('Indicator Date'!AR91="","x",'Indicator Date'!AR91)</f>
        <v>x</v>
      </c>
      <c r="AS91" s="162">
        <f>IF('Indicator Date'!AS91="","x",'Indicator Date'!AS91)</f>
        <v>2016</v>
      </c>
      <c r="AT91" s="162">
        <f>IF('Indicator Date'!AT91="","x",'Indicator Date'!AT91)</f>
        <v>2017</v>
      </c>
      <c r="AU91" s="162">
        <f>IF('Indicator Date'!AU91="","x",'Indicator Date'!AU91)</f>
        <v>2016</v>
      </c>
      <c r="AV91" s="162">
        <f>IF('Indicator Date'!AV91="","x",'Indicator Date'!AV91)</f>
        <v>2015</v>
      </c>
      <c r="AW91" s="162">
        <f>IF('Indicator Date'!AW91="","x",'Indicator Date'!AW91)</f>
        <v>2014</v>
      </c>
      <c r="AX91" s="162">
        <f>IF('Indicator Date'!AX91="","x",'Indicator Date'!AX91)</f>
        <v>2016</v>
      </c>
      <c r="AY91" s="162">
        <f>IF('Indicator Date'!AY91="","x",'Indicator Date'!AY91)</f>
        <v>2014</v>
      </c>
      <c r="AZ91" s="162">
        <f>IF('Indicator Date'!AZ91="","x",'Indicator Date'!AZ91)</f>
        <v>2015</v>
      </c>
      <c r="BA91" s="162">
        <f>IF('Indicator Date'!BA91="","x",'Indicator Date'!BA91)</f>
        <v>2015</v>
      </c>
      <c r="BB91" s="162">
        <f>IF('Indicator Date'!BB91="","x",'Indicator Date'!BB91)</f>
        <v>2015</v>
      </c>
      <c r="BC91" s="162">
        <f>IF('Indicator Date'!BC91="","x",'Indicator Date'!BC91)</f>
        <v>2017</v>
      </c>
      <c r="BD91" s="162">
        <f>IF('Indicator Date'!BD91="","x",'Indicator Date'!BD91)</f>
        <v>2015</v>
      </c>
      <c r="BE91" s="162">
        <f>IF('Indicator Date'!BE91="","x",'Indicator Date'!BE91)</f>
        <v>2014</v>
      </c>
      <c r="BF91" s="108"/>
    </row>
    <row r="92" spans="1:58" x14ac:dyDescent="0.25">
      <c r="A92" s="133" t="s">
        <v>847</v>
      </c>
      <c r="B92" s="111" t="s">
        <v>297</v>
      </c>
      <c r="C92" s="162">
        <f>IF('Indicator Date'!C92="","x",'Indicator Date'!C92)</f>
        <v>2015</v>
      </c>
      <c r="D92" s="162">
        <f>IF('Indicator Date'!D92="","x",'Indicator Date'!D92)</f>
        <v>2015</v>
      </c>
      <c r="E92" s="162">
        <f>IF('Indicator Date'!E92="","x",'Indicator Date'!E92)</f>
        <v>2015</v>
      </c>
      <c r="F92" s="162">
        <f>IF('Indicator Date'!F92="","x",'Indicator Date'!F92)</f>
        <v>2015</v>
      </c>
      <c r="G92" s="162">
        <f>IF('Indicator Date'!G92="","x",'Indicator Date'!G92)</f>
        <v>2015</v>
      </c>
      <c r="H92" s="162">
        <f>IF('Indicator Date'!H92="","x",'Indicator Date'!H92)</f>
        <v>2015</v>
      </c>
      <c r="I92" s="162">
        <f>IF('Indicator Date'!I92="","x",'Indicator Date'!I92)</f>
        <v>2015</v>
      </c>
      <c r="J92" s="162">
        <f>IF('Indicator Date'!J92="","x",'Indicator Date'!J92)</f>
        <v>2016</v>
      </c>
      <c r="K92" s="162">
        <f>IF('Indicator Date'!K92="","x",'Indicator Date'!K92)</f>
        <v>2016</v>
      </c>
      <c r="L92" s="162">
        <f>IF('Indicator Date'!L92="","x",'Indicator Date'!L92)</f>
        <v>2016</v>
      </c>
      <c r="M92" s="162">
        <f>IF('Indicator Date'!M92="","x",'Indicator Date'!M92)</f>
        <v>2018</v>
      </c>
      <c r="N92" s="162">
        <f>IF('Indicator Date'!N92="","x",'Indicator Date'!N92)</f>
        <v>2018</v>
      </c>
      <c r="O92" s="162">
        <f>IF('Indicator Date'!O92="","x",'Indicator Date'!O92)</f>
        <v>2017</v>
      </c>
      <c r="P92" s="162">
        <f>IF('Indicator Date'!P92="","x",'Indicator Date'!P92)</f>
        <v>2017</v>
      </c>
      <c r="Q92" s="162">
        <f>IF('Indicator Date'!Q92="","x",'Indicator Date'!Q92)</f>
        <v>2015</v>
      </c>
      <c r="R92" s="162" t="str">
        <f>IF('Indicator Date'!R92="","x",LEFT(RIGHT('Indicator Date'!R92,6),4))</f>
        <v>x</v>
      </c>
      <c r="S92" s="162">
        <f>IF('Indicator Date'!S92="","x",'Indicator Date'!S92)</f>
        <v>2018</v>
      </c>
      <c r="T92" s="162">
        <f>IF('Indicator Date'!T92="","x",'Indicator Date'!T92)</f>
        <v>2015</v>
      </c>
      <c r="U92" s="162">
        <f>IF('Indicator Date'!U92="","x",'Indicator Date'!U92)</f>
        <v>2016</v>
      </c>
      <c r="V92" s="162" t="str">
        <f>IF('Indicator Date'!V92="","x",'Indicator Date'!V92)</f>
        <v>x</v>
      </c>
      <c r="W92" s="162">
        <f>IF('Indicator Date'!W92="","x",'Indicator Date'!W92)</f>
        <v>2016</v>
      </c>
      <c r="X92" s="162">
        <f>IF('Indicator Date'!X92="","x",'Indicator Date'!X92)</f>
        <v>2010</v>
      </c>
      <c r="Y92" s="162">
        <f>IF('Indicator Date'!Y92="","x",'Indicator Date'!Y92)</f>
        <v>2016</v>
      </c>
      <c r="Z92" s="162">
        <f>IF('Indicator Date'!Z92="","x",'Indicator Date'!Z92)</f>
        <v>2016</v>
      </c>
      <c r="AA92" s="162">
        <f>IF('Indicator Date'!AA92="","x",'Indicator Date'!AA92)</f>
        <v>2016</v>
      </c>
      <c r="AB92" s="162" t="str">
        <f>IF('Indicator Date'!AB92="","x",'Indicator Date'!AB92)</f>
        <v>x</v>
      </c>
      <c r="AC92" s="162">
        <f>IF('Indicator Date'!AC92="","x",'Indicator Date'!AC92)</f>
        <v>2015</v>
      </c>
      <c r="AD92" s="162">
        <f>IF('Indicator Date'!AD92="","x",'Indicator Date'!AD92)</f>
        <v>2015</v>
      </c>
      <c r="AE92" s="162">
        <f>IF('Indicator Date'!AE92="","x",'Indicator Date'!AE92)</f>
        <v>2012</v>
      </c>
      <c r="AF92" s="162">
        <f>IF('Indicator Date'!AF92="","x",'Indicator Date'!AF92)</f>
        <v>2015</v>
      </c>
      <c r="AG92" s="162" t="str">
        <f>IF('Indicator Date'!AG92="","x",'Indicator Date'!AG92)</f>
        <v>x</v>
      </c>
      <c r="AH92" s="162">
        <f>IF('Indicator Date'!AH92="","x",'Indicator Date'!AH92)</f>
        <v>2016</v>
      </c>
      <c r="AI92" s="162">
        <f>IF('Indicator Date'!AI92="","x",'Indicator Date'!AI92)</f>
        <v>2017</v>
      </c>
      <c r="AJ92" s="162">
        <f>IF('Indicator Date'!AJ92="","x",'Indicator Date'!AJ92)</f>
        <v>2018</v>
      </c>
      <c r="AK92" s="162" t="str">
        <f>IF('Indicator Date'!AK92="","x",YEAR('Indicator Date'!AK92))</f>
        <v>x</v>
      </c>
      <c r="AL92" s="162">
        <f>IF('Indicator Date'!AL92="","x",YEAR('Indicator Date'!AL92))</f>
        <v>2017</v>
      </c>
      <c r="AM92" s="162">
        <f>IF('Indicator Date'!AM92="","x",'Indicator Date'!AM92)</f>
        <v>2017</v>
      </c>
      <c r="AN92" s="162">
        <f>IF('Indicator Date'!AN92="","x",'Indicator Date'!AN92)</f>
        <v>2014</v>
      </c>
      <c r="AO92" s="162">
        <f>IF('Indicator Date'!AO92="","x",'Indicator Date'!AO92)</f>
        <v>2014</v>
      </c>
      <c r="AP92" s="162">
        <f>IF('Indicator Date'!AP92="","x",'Indicator Date'!AP92)</f>
        <v>2014</v>
      </c>
      <c r="AQ92" s="162">
        <f>IF('Indicator Date'!AQ92="","x",'Indicator Date'!AQ92)</f>
        <v>2014</v>
      </c>
      <c r="AR92" s="162">
        <f>IF('Indicator Date'!AR92="","x",'Indicator Date'!AR92)</f>
        <v>2011</v>
      </c>
      <c r="AS92" s="162">
        <f>IF('Indicator Date'!AS92="","x",'Indicator Date'!AS92)</f>
        <v>2016</v>
      </c>
      <c r="AT92" s="162">
        <f>IF('Indicator Date'!AT92="","x",'Indicator Date'!AT92)</f>
        <v>2017</v>
      </c>
      <c r="AU92" s="162">
        <f>IF('Indicator Date'!AU92="","x",'Indicator Date'!AU92)</f>
        <v>2016</v>
      </c>
      <c r="AV92" s="162">
        <f>IF('Indicator Date'!AV92="","x",'Indicator Date'!AV92)</f>
        <v>2008</v>
      </c>
      <c r="AW92" s="162">
        <f>IF('Indicator Date'!AW92="","x",'Indicator Date'!AW92)</f>
        <v>2015</v>
      </c>
      <c r="AX92" s="162">
        <f>IF('Indicator Date'!AX92="","x",'Indicator Date'!AX92)</f>
        <v>2016</v>
      </c>
      <c r="AY92" s="162">
        <f>IF('Indicator Date'!AY92="","x",'Indicator Date'!AY92)</f>
        <v>2014</v>
      </c>
      <c r="AZ92" s="162">
        <f>IF('Indicator Date'!AZ92="","x",'Indicator Date'!AZ92)</f>
        <v>2015</v>
      </c>
      <c r="BA92" s="162">
        <f>IF('Indicator Date'!BA92="","x",'Indicator Date'!BA92)</f>
        <v>2012</v>
      </c>
      <c r="BB92" s="162">
        <f>IF('Indicator Date'!BB92="","x",'Indicator Date'!BB92)</f>
        <v>2017</v>
      </c>
      <c r="BC92" s="162">
        <f>IF('Indicator Date'!BC92="","x",'Indicator Date'!BC92)</f>
        <v>2017</v>
      </c>
      <c r="BD92" s="162">
        <f>IF('Indicator Date'!BD92="","x",'Indicator Date'!BD92)</f>
        <v>2015</v>
      </c>
      <c r="BE92" s="162">
        <f>IF('Indicator Date'!BE92="","x",'Indicator Date'!BE92)</f>
        <v>2014</v>
      </c>
      <c r="BF92" s="108"/>
    </row>
    <row r="93" spans="1:58" x14ac:dyDescent="0.25">
      <c r="A93" s="133" t="s">
        <v>168</v>
      </c>
      <c r="B93" s="111" t="s">
        <v>167</v>
      </c>
      <c r="C93" s="162">
        <f>IF('Indicator Date'!C93="","x",'Indicator Date'!C93)</f>
        <v>2015</v>
      </c>
      <c r="D93" s="162">
        <f>IF('Indicator Date'!D93="","x",'Indicator Date'!D93)</f>
        <v>2015</v>
      </c>
      <c r="E93" s="162">
        <f>IF('Indicator Date'!E93="","x",'Indicator Date'!E93)</f>
        <v>2015</v>
      </c>
      <c r="F93" s="162">
        <f>IF('Indicator Date'!F93="","x",'Indicator Date'!F93)</f>
        <v>2015</v>
      </c>
      <c r="G93" s="162">
        <f>IF('Indicator Date'!G93="","x",'Indicator Date'!G93)</f>
        <v>2015</v>
      </c>
      <c r="H93" s="162">
        <f>IF('Indicator Date'!H93="","x",'Indicator Date'!H93)</f>
        <v>2015</v>
      </c>
      <c r="I93" s="162">
        <f>IF('Indicator Date'!I93="","x",'Indicator Date'!I93)</f>
        <v>2015</v>
      </c>
      <c r="J93" s="162">
        <f>IF('Indicator Date'!J93="","x",'Indicator Date'!J93)</f>
        <v>2016</v>
      </c>
      <c r="K93" s="162">
        <f>IF('Indicator Date'!K93="","x",'Indicator Date'!K93)</f>
        <v>2016</v>
      </c>
      <c r="L93" s="162">
        <f>IF('Indicator Date'!L93="","x",'Indicator Date'!L93)</f>
        <v>2016</v>
      </c>
      <c r="M93" s="162">
        <f>IF('Indicator Date'!M93="","x",'Indicator Date'!M93)</f>
        <v>2018</v>
      </c>
      <c r="N93" s="162">
        <f>IF('Indicator Date'!N93="","x",'Indicator Date'!N93)</f>
        <v>2018</v>
      </c>
      <c r="O93" s="162">
        <f>IF('Indicator Date'!O93="","x",'Indicator Date'!O93)</f>
        <v>2017</v>
      </c>
      <c r="P93" s="162">
        <f>IF('Indicator Date'!P93="","x",'Indicator Date'!P93)</f>
        <v>2017</v>
      </c>
      <c r="Q93" s="162">
        <f>IF('Indicator Date'!Q93="","x",'Indicator Date'!Q93)</f>
        <v>2015</v>
      </c>
      <c r="R93" s="162" t="str">
        <f>IF('Indicator Date'!R93="","x",LEFT(RIGHT('Indicator Date'!R93,6),4))</f>
        <v>x</v>
      </c>
      <c r="S93" s="162">
        <f>IF('Indicator Date'!S93="","x",'Indicator Date'!S93)</f>
        <v>2018</v>
      </c>
      <c r="T93" s="162">
        <f>IF('Indicator Date'!T93="","x",'Indicator Date'!T93)</f>
        <v>2015</v>
      </c>
      <c r="U93" s="162">
        <f>IF('Indicator Date'!U93="","x",'Indicator Date'!U93)</f>
        <v>2016</v>
      </c>
      <c r="V93" s="162" t="str">
        <f>IF('Indicator Date'!V93="","x",'Indicator Date'!V93)</f>
        <v>x</v>
      </c>
      <c r="W93" s="162">
        <f>IF('Indicator Date'!W93="","x",'Indicator Date'!W93)</f>
        <v>2016</v>
      </c>
      <c r="X93" s="162">
        <f>IF('Indicator Date'!X93="","x",'Indicator Date'!X93)</f>
        <v>2014</v>
      </c>
      <c r="Y93" s="162">
        <f>IF('Indicator Date'!Y93="","x",'Indicator Date'!Y93)</f>
        <v>2012</v>
      </c>
      <c r="Z93" s="162">
        <f>IF('Indicator Date'!Z93="","x",'Indicator Date'!Z93)</f>
        <v>2016</v>
      </c>
      <c r="AA93" s="162">
        <f>IF('Indicator Date'!AA93="","x",'Indicator Date'!AA93)</f>
        <v>2016</v>
      </c>
      <c r="AB93" s="162">
        <f>IF('Indicator Date'!AB93="","x",'Indicator Date'!AB93)</f>
        <v>2016</v>
      </c>
      <c r="AC93" s="162">
        <f>IF('Indicator Date'!AC93="","x",'Indicator Date'!AC93)</f>
        <v>2015</v>
      </c>
      <c r="AD93" s="162">
        <f>IF('Indicator Date'!AD93="","x",'Indicator Date'!AD93)</f>
        <v>2015</v>
      </c>
      <c r="AE93" s="162" t="str">
        <f>IF('Indicator Date'!AE93="","x",'Indicator Date'!AE93)</f>
        <v>x</v>
      </c>
      <c r="AF93" s="162">
        <f>IF('Indicator Date'!AF93="","x",'Indicator Date'!AF93)</f>
        <v>2015</v>
      </c>
      <c r="AG93" s="162" t="str">
        <f>IF('Indicator Date'!AG93="","x",'Indicator Date'!AG93)</f>
        <v>x</v>
      </c>
      <c r="AH93" s="162">
        <f>IF('Indicator Date'!AH93="","x",'Indicator Date'!AH93)</f>
        <v>2016</v>
      </c>
      <c r="AI93" s="162">
        <f>IF('Indicator Date'!AI93="","x",'Indicator Date'!AI93)</f>
        <v>2017</v>
      </c>
      <c r="AJ93" s="162">
        <f>IF('Indicator Date'!AJ93="","x",'Indicator Date'!AJ93)</f>
        <v>2018</v>
      </c>
      <c r="AK93" s="162" t="str">
        <f>IF('Indicator Date'!AK93="","x",YEAR('Indicator Date'!AK93))</f>
        <v>x</v>
      </c>
      <c r="AL93" s="162">
        <f>IF('Indicator Date'!AL93="","x",YEAR('Indicator Date'!AL93))</f>
        <v>2017</v>
      </c>
      <c r="AM93" s="162">
        <f>IF('Indicator Date'!AM93="","x",'Indicator Date'!AM93)</f>
        <v>2017</v>
      </c>
      <c r="AN93" s="162">
        <f>IF('Indicator Date'!AN93="","x",'Indicator Date'!AN93)</f>
        <v>2014</v>
      </c>
      <c r="AO93" s="162">
        <f>IF('Indicator Date'!AO93="","x",'Indicator Date'!AO93)</f>
        <v>2014</v>
      </c>
      <c r="AP93" s="162">
        <f>IF('Indicator Date'!AP93="","x",'Indicator Date'!AP93)</f>
        <v>2014</v>
      </c>
      <c r="AQ93" s="162">
        <f>IF('Indicator Date'!AQ93="","x",'Indicator Date'!AQ93)</f>
        <v>2014</v>
      </c>
      <c r="AR93" s="162" t="str">
        <f>IF('Indicator Date'!AR93="","x",'Indicator Date'!AR93)</f>
        <v>x</v>
      </c>
      <c r="AS93" s="162">
        <f>IF('Indicator Date'!AS93="","x",'Indicator Date'!AS93)</f>
        <v>2016</v>
      </c>
      <c r="AT93" s="162">
        <f>IF('Indicator Date'!AT93="","x",'Indicator Date'!AT93)</f>
        <v>2017</v>
      </c>
      <c r="AU93" s="162">
        <f>IF('Indicator Date'!AU93="","x",'Indicator Date'!AU93)</f>
        <v>2016</v>
      </c>
      <c r="AV93" s="162">
        <f>IF('Indicator Date'!AV93="","x",'Indicator Date'!AV93)</f>
        <v>2015</v>
      </c>
      <c r="AW93" s="162">
        <f>IF('Indicator Date'!AW93="","x",'Indicator Date'!AW93)</f>
        <v>2015</v>
      </c>
      <c r="AX93" s="162">
        <f>IF('Indicator Date'!AX93="","x",'Indicator Date'!AX93)</f>
        <v>2016</v>
      </c>
      <c r="AY93" s="162">
        <f>IF('Indicator Date'!AY93="","x",'Indicator Date'!AY93)</f>
        <v>2014</v>
      </c>
      <c r="AZ93" s="162">
        <f>IF('Indicator Date'!AZ93="","x",'Indicator Date'!AZ93)</f>
        <v>2015</v>
      </c>
      <c r="BA93" s="162">
        <f>IF('Indicator Date'!BA93="","x",'Indicator Date'!BA93)</f>
        <v>2015</v>
      </c>
      <c r="BB93" s="162">
        <f>IF('Indicator Date'!BB93="","x",'Indicator Date'!BB93)</f>
        <v>2017</v>
      </c>
      <c r="BC93" s="162">
        <f>IF('Indicator Date'!BC93="","x",'Indicator Date'!BC93)</f>
        <v>2017</v>
      </c>
      <c r="BD93" s="162">
        <f>IF('Indicator Date'!BD93="","x",'Indicator Date'!BD93)</f>
        <v>2015</v>
      </c>
      <c r="BE93" s="162">
        <f>IF('Indicator Date'!BE93="","x",'Indicator Date'!BE93)</f>
        <v>2014</v>
      </c>
      <c r="BF93" s="108"/>
    </row>
    <row r="94" spans="1:58" x14ac:dyDescent="0.25">
      <c r="A94" s="133" t="s">
        <v>170</v>
      </c>
      <c r="B94" s="111" t="s">
        <v>169</v>
      </c>
      <c r="C94" s="162">
        <f>IF('Indicator Date'!C94="","x",'Indicator Date'!C94)</f>
        <v>2015</v>
      </c>
      <c r="D94" s="162">
        <f>IF('Indicator Date'!D94="","x",'Indicator Date'!D94)</f>
        <v>2015</v>
      </c>
      <c r="E94" s="162">
        <f>IF('Indicator Date'!E94="","x",'Indicator Date'!E94)</f>
        <v>2015</v>
      </c>
      <c r="F94" s="162">
        <f>IF('Indicator Date'!F94="","x",'Indicator Date'!F94)</f>
        <v>2015</v>
      </c>
      <c r="G94" s="162">
        <f>IF('Indicator Date'!G94="","x",'Indicator Date'!G94)</f>
        <v>2015</v>
      </c>
      <c r="H94" s="162">
        <f>IF('Indicator Date'!H94="","x",'Indicator Date'!H94)</f>
        <v>2015</v>
      </c>
      <c r="I94" s="162">
        <f>IF('Indicator Date'!I94="","x",'Indicator Date'!I94)</f>
        <v>2015</v>
      </c>
      <c r="J94" s="162">
        <f>IF('Indicator Date'!J94="","x",'Indicator Date'!J94)</f>
        <v>2016</v>
      </c>
      <c r="K94" s="162">
        <f>IF('Indicator Date'!K94="","x",'Indicator Date'!K94)</f>
        <v>2016</v>
      </c>
      <c r="L94" s="162">
        <f>IF('Indicator Date'!L94="","x",'Indicator Date'!L94)</f>
        <v>2016</v>
      </c>
      <c r="M94" s="162">
        <f>IF('Indicator Date'!M94="","x",'Indicator Date'!M94)</f>
        <v>2018</v>
      </c>
      <c r="N94" s="162">
        <f>IF('Indicator Date'!N94="","x",'Indicator Date'!N94)</f>
        <v>2018</v>
      </c>
      <c r="O94" s="162">
        <f>IF('Indicator Date'!O94="","x",'Indicator Date'!O94)</f>
        <v>2017</v>
      </c>
      <c r="P94" s="162">
        <f>IF('Indicator Date'!P94="","x",'Indicator Date'!P94)</f>
        <v>2017</v>
      </c>
      <c r="Q94" s="162">
        <f>IF('Indicator Date'!Q94="","x",'Indicator Date'!Q94)</f>
        <v>2015</v>
      </c>
      <c r="R94" s="162" t="str">
        <f>IF('Indicator Date'!R94="","x",LEFT(RIGHT('Indicator Date'!R94,6),4))</f>
        <v>2014</v>
      </c>
      <c r="S94" s="162">
        <f>IF('Indicator Date'!S94="","x",'Indicator Date'!S94)</f>
        <v>2018</v>
      </c>
      <c r="T94" s="162">
        <f>IF('Indicator Date'!T94="","x",'Indicator Date'!T94)</f>
        <v>2015</v>
      </c>
      <c r="U94" s="162">
        <f>IF('Indicator Date'!U94="","x",'Indicator Date'!U94)</f>
        <v>2016</v>
      </c>
      <c r="V94" s="162">
        <f>IF('Indicator Date'!V94="","x",'Indicator Date'!V94)</f>
        <v>2016</v>
      </c>
      <c r="W94" s="162">
        <f>IF('Indicator Date'!W94="","x",'Indicator Date'!W94)</f>
        <v>2016</v>
      </c>
      <c r="X94" s="162">
        <f>IF('Indicator Date'!X94="","x",'Indicator Date'!X94)</f>
        <v>2014</v>
      </c>
      <c r="Y94" s="162">
        <f>IF('Indicator Date'!Y94="","x",'Indicator Date'!Y94)</f>
        <v>2013</v>
      </c>
      <c r="Z94" s="162">
        <f>IF('Indicator Date'!Z94="","x",'Indicator Date'!Z94)</f>
        <v>2016</v>
      </c>
      <c r="AA94" s="162">
        <f>IF('Indicator Date'!AA94="","x",'Indicator Date'!AA94)</f>
        <v>2016</v>
      </c>
      <c r="AB94" s="162">
        <f>IF('Indicator Date'!AB94="","x",'Indicator Date'!AB94)</f>
        <v>2016</v>
      </c>
      <c r="AC94" s="162">
        <f>IF('Indicator Date'!AC94="","x",'Indicator Date'!AC94)</f>
        <v>2015</v>
      </c>
      <c r="AD94" s="162">
        <f>IF('Indicator Date'!AD94="","x",'Indicator Date'!AD94)</f>
        <v>2015</v>
      </c>
      <c r="AE94" s="162">
        <f>IF('Indicator Date'!AE94="","x",'Indicator Date'!AE94)</f>
        <v>2012</v>
      </c>
      <c r="AF94" s="162">
        <f>IF('Indicator Date'!AF94="","x",'Indicator Date'!AF94)</f>
        <v>2015</v>
      </c>
      <c r="AG94" s="162">
        <f>IF('Indicator Date'!AG94="","x",'Indicator Date'!AG94)</f>
        <v>2016</v>
      </c>
      <c r="AH94" s="162">
        <f>IF('Indicator Date'!AH94="","x",'Indicator Date'!AH94)</f>
        <v>2016</v>
      </c>
      <c r="AI94" s="162">
        <f>IF('Indicator Date'!AI94="","x",'Indicator Date'!AI94)</f>
        <v>2017</v>
      </c>
      <c r="AJ94" s="162">
        <f>IF('Indicator Date'!AJ94="","x",'Indicator Date'!AJ94)</f>
        <v>2018</v>
      </c>
      <c r="AK94" s="162" t="str">
        <f>IF('Indicator Date'!AK94="","x",YEAR('Indicator Date'!AK94))</f>
        <v>x</v>
      </c>
      <c r="AL94" s="162">
        <f>IF('Indicator Date'!AL94="","x",YEAR('Indicator Date'!AL94))</f>
        <v>2017</v>
      </c>
      <c r="AM94" s="162">
        <f>IF('Indicator Date'!AM94="","x",'Indicator Date'!AM94)</f>
        <v>2017</v>
      </c>
      <c r="AN94" s="162">
        <f>IF('Indicator Date'!AN94="","x",'Indicator Date'!AN94)</f>
        <v>2014</v>
      </c>
      <c r="AO94" s="162">
        <f>IF('Indicator Date'!AO94="","x",'Indicator Date'!AO94)</f>
        <v>2014</v>
      </c>
      <c r="AP94" s="162" t="str">
        <f>IF('Indicator Date'!AP94="","x",'Indicator Date'!AP94)</f>
        <v>x</v>
      </c>
      <c r="AQ94" s="162" t="str">
        <f>IF('Indicator Date'!AQ94="","x",'Indicator Date'!AQ94)</f>
        <v>x</v>
      </c>
      <c r="AR94" s="162">
        <f>IF('Indicator Date'!AR94="","x",'Indicator Date'!AR94)</f>
        <v>2015</v>
      </c>
      <c r="AS94" s="162">
        <f>IF('Indicator Date'!AS94="","x",'Indicator Date'!AS94)</f>
        <v>2016</v>
      </c>
      <c r="AT94" s="162">
        <f>IF('Indicator Date'!AT94="","x",'Indicator Date'!AT94)</f>
        <v>2017</v>
      </c>
      <c r="AU94" s="162">
        <f>IF('Indicator Date'!AU94="","x",'Indicator Date'!AU94)</f>
        <v>2016</v>
      </c>
      <c r="AV94" s="162">
        <f>IF('Indicator Date'!AV94="","x",'Indicator Date'!AV94)</f>
        <v>2015</v>
      </c>
      <c r="AW94" s="162">
        <f>IF('Indicator Date'!AW94="","x",'Indicator Date'!AW94)</f>
        <v>2015</v>
      </c>
      <c r="AX94" s="162">
        <f>IF('Indicator Date'!AX94="","x",'Indicator Date'!AX94)</f>
        <v>2016</v>
      </c>
      <c r="AY94" s="162">
        <f>IF('Indicator Date'!AY94="","x",'Indicator Date'!AY94)</f>
        <v>2014</v>
      </c>
      <c r="AZ94" s="162">
        <f>IF('Indicator Date'!AZ94="","x",'Indicator Date'!AZ94)</f>
        <v>2015</v>
      </c>
      <c r="BA94" s="162">
        <f>IF('Indicator Date'!BA94="","x",'Indicator Date'!BA94)</f>
        <v>2015</v>
      </c>
      <c r="BB94" s="162">
        <f>IF('Indicator Date'!BB94="","x",'Indicator Date'!BB94)</f>
        <v>2017</v>
      </c>
      <c r="BC94" s="162">
        <f>IF('Indicator Date'!BC94="","x",'Indicator Date'!BC94)</f>
        <v>2017</v>
      </c>
      <c r="BD94" s="162">
        <f>IF('Indicator Date'!BD94="","x",'Indicator Date'!BD94)</f>
        <v>2015</v>
      </c>
      <c r="BE94" s="162">
        <f>IF('Indicator Date'!BE94="","x",'Indicator Date'!BE94)</f>
        <v>2014</v>
      </c>
      <c r="BF94" s="108"/>
    </row>
    <row r="95" spans="1:58" x14ac:dyDescent="0.25">
      <c r="A95" s="133" t="s">
        <v>846</v>
      </c>
      <c r="B95" s="111" t="s">
        <v>171</v>
      </c>
      <c r="C95" s="162">
        <f>IF('Indicator Date'!C95="","x",'Indicator Date'!C95)</f>
        <v>2015</v>
      </c>
      <c r="D95" s="162">
        <f>IF('Indicator Date'!D95="","x",'Indicator Date'!D95)</f>
        <v>2015</v>
      </c>
      <c r="E95" s="162">
        <f>IF('Indicator Date'!E95="","x",'Indicator Date'!E95)</f>
        <v>2015</v>
      </c>
      <c r="F95" s="162">
        <f>IF('Indicator Date'!F95="","x",'Indicator Date'!F95)</f>
        <v>2015</v>
      </c>
      <c r="G95" s="162">
        <f>IF('Indicator Date'!G95="","x",'Indicator Date'!G95)</f>
        <v>2015</v>
      </c>
      <c r="H95" s="162">
        <f>IF('Indicator Date'!H95="","x",'Indicator Date'!H95)</f>
        <v>2015</v>
      </c>
      <c r="I95" s="162">
        <f>IF('Indicator Date'!I95="","x",'Indicator Date'!I95)</f>
        <v>2015</v>
      </c>
      <c r="J95" s="162">
        <f>IF('Indicator Date'!J95="","x",'Indicator Date'!J95)</f>
        <v>2016</v>
      </c>
      <c r="K95" s="162">
        <f>IF('Indicator Date'!K95="","x",'Indicator Date'!K95)</f>
        <v>2016</v>
      </c>
      <c r="L95" s="162">
        <f>IF('Indicator Date'!L95="","x",'Indicator Date'!L95)</f>
        <v>2016</v>
      </c>
      <c r="M95" s="162">
        <f>IF('Indicator Date'!M95="","x",'Indicator Date'!M95)</f>
        <v>2018</v>
      </c>
      <c r="N95" s="162">
        <f>IF('Indicator Date'!N95="","x",'Indicator Date'!N95)</f>
        <v>2018</v>
      </c>
      <c r="O95" s="162">
        <f>IF('Indicator Date'!O95="","x",'Indicator Date'!O95)</f>
        <v>2017</v>
      </c>
      <c r="P95" s="162">
        <f>IF('Indicator Date'!P95="","x",'Indicator Date'!P95)</f>
        <v>2017</v>
      </c>
      <c r="Q95" s="162">
        <f>IF('Indicator Date'!Q95="","x",'Indicator Date'!Q95)</f>
        <v>2015</v>
      </c>
      <c r="R95" s="162" t="str">
        <f>IF('Indicator Date'!R95="","x",LEFT(RIGHT('Indicator Date'!R95,6),4))</f>
        <v>2012</v>
      </c>
      <c r="S95" s="162">
        <f>IF('Indicator Date'!S95="","x",'Indicator Date'!S95)</f>
        <v>2018</v>
      </c>
      <c r="T95" s="162">
        <f>IF('Indicator Date'!T95="","x",'Indicator Date'!T95)</f>
        <v>2015</v>
      </c>
      <c r="U95" s="162">
        <f>IF('Indicator Date'!U95="","x",'Indicator Date'!U95)</f>
        <v>2016</v>
      </c>
      <c r="V95" s="162">
        <f>IF('Indicator Date'!V95="","x",'Indicator Date'!V95)</f>
        <v>2016</v>
      </c>
      <c r="W95" s="162">
        <f>IF('Indicator Date'!W95="","x",'Indicator Date'!W95)</f>
        <v>2016</v>
      </c>
      <c r="X95" s="162">
        <f>IF('Indicator Date'!X95="","x",'Indicator Date'!X95)</f>
        <v>2011</v>
      </c>
      <c r="Y95" s="162">
        <f>IF('Indicator Date'!Y95="","x",'Indicator Date'!Y95)</f>
        <v>2012</v>
      </c>
      <c r="Z95" s="162">
        <f>IF('Indicator Date'!Z95="","x",'Indicator Date'!Z95)</f>
        <v>2016</v>
      </c>
      <c r="AA95" s="162">
        <f>IF('Indicator Date'!AA95="","x",'Indicator Date'!AA95)</f>
        <v>2016</v>
      </c>
      <c r="AB95" s="162">
        <f>IF('Indicator Date'!AB95="","x",'Indicator Date'!AB95)</f>
        <v>2016</v>
      </c>
      <c r="AC95" s="162">
        <f>IF('Indicator Date'!AC95="","x",'Indicator Date'!AC95)</f>
        <v>2015</v>
      </c>
      <c r="AD95" s="162">
        <f>IF('Indicator Date'!AD95="","x",'Indicator Date'!AD95)</f>
        <v>2015</v>
      </c>
      <c r="AE95" s="162">
        <f>IF('Indicator Date'!AE95="","x",'Indicator Date'!AE95)</f>
        <v>2012</v>
      </c>
      <c r="AF95" s="162">
        <f>IF('Indicator Date'!AF95="","x",'Indicator Date'!AF95)</f>
        <v>2015</v>
      </c>
      <c r="AG95" s="162">
        <f>IF('Indicator Date'!AG95="","x",'Indicator Date'!AG95)</f>
        <v>2012</v>
      </c>
      <c r="AH95" s="162">
        <f>IF('Indicator Date'!AH95="","x",'Indicator Date'!AH95)</f>
        <v>2016</v>
      </c>
      <c r="AI95" s="162">
        <f>IF('Indicator Date'!AI95="","x",'Indicator Date'!AI95)</f>
        <v>2017</v>
      </c>
      <c r="AJ95" s="162">
        <f>IF('Indicator Date'!AJ95="","x",'Indicator Date'!AJ95)</f>
        <v>2018</v>
      </c>
      <c r="AK95" s="162" t="str">
        <f>IF('Indicator Date'!AK95="","x",YEAR('Indicator Date'!AK95))</f>
        <v>x</v>
      </c>
      <c r="AL95" s="162">
        <f>IF('Indicator Date'!AL95="","x",YEAR('Indicator Date'!AL95))</f>
        <v>2017</v>
      </c>
      <c r="AM95" s="162">
        <f>IF('Indicator Date'!AM95="","x",'Indicator Date'!AM95)</f>
        <v>2017</v>
      </c>
      <c r="AN95" s="162">
        <f>IF('Indicator Date'!AN95="","x",'Indicator Date'!AN95)</f>
        <v>2014</v>
      </c>
      <c r="AO95" s="162">
        <f>IF('Indicator Date'!AO95="","x",'Indicator Date'!AO95)</f>
        <v>2014</v>
      </c>
      <c r="AP95" s="162">
        <f>IF('Indicator Date'!AP95="","x",'Indicator Date'!AP95)</f>
        <v>2012</v>
      </c>
      <c r="AQ95" s="162">
        <f>IF('Indicator Date'!AQ95="","x",'Indicator Date'!AQ95)</f>
        <v>2013</v>
      </c>
      <c r="AR95" s="162">
        <f>IF('Indicator Date'!AR95="","x",'Indicator Date'!AR95)</f>
        <v>2015</v>
      </c>
      <c r="AS95" s="162">
        <f>IF('Indicator Date'!AS95="","x",'Indicator Date'!AS95)</f>
        <v>2016</v>
      </c>
      <c r="AT95" s="162">
        <f>IF('Indicator Date'!AT95="","x",'Indicator Date'!AT95)</f>
        <v>2017</v>
      </c>
      <c r="AU95" s="162">
        <f>IF('Indicator Date'!AU95="","x",'Indicator Date'!AU95)</f>
        <v>2016</v>
      </c>
      <c r="AV95" s="162">
        <f>IF('Indicator Date'!AV95="","x",'Indicator Date'!AV95)</f>
        <v>2015</v>
      </c>
      <c r="AW95" s="162">
        <f>IF('Indicator Date'!AW95="","x",'Indicator Date'!AW95)</f>
        <v>2015</v>
      </c>
      <c r="AX95" s="162">
        <f>IF('Indicator Date'!AX95="","x",'Indicator Date'!AX95)</f>
        <v>2016</v>
      </c>
      <c r="AY95" s="162">
        <f>IF('Indicator Date'!AY95="","x",'Indicator Date'!AY95)</f>
        <v>2014</v>
      </c>
      <c r="AZ95" s="162">
        <f>IF('Indicator Date'!AZ95="","x",'Indicator Date'!AZ95)</f>
        <v>2015</v>
      </c>
      <c r="BA95" s="162">
        <f>IF('Indicator Date'!BA95="","x",'Indicator Date'!BA95)</f>
        <v>2015</v>
      </c>
      <c r="BB95" s="162">
        <f>IF('Indicator Date'!BB95="","x",'Indicator Date'!BB95)</f>
        <v>2017</v>
      </c>
      <c r="BC95" s="162">
        <f>IF('Indicator Date'!BC95="","x",'Indicator Date'!BC95)</f>
        <v>2017</v>
      </c>
      <c r="BD95" s="162">
        <f>IF('Indicator Date'!BD95="","x",'Indicator Date'!BD95)</f>
        <v>2015</v>
      </c>
      <c r="BE95" s="162">
        <f>IF('Indicator Date'!BE95="","x",'Indicator Date'!BE95)</f>
        <v>2014</v>
      </c>
      <c r="BF95" s="108"/>
    </row>
    <row r="96" spans="1:58" x14ac:dyDescent="0.25">
      <c r="A96" s="133" t="s">
        <v>378</v>
      </c>
      <c r="B96" s="111" t="s">
        <v>172</v>
      </c>
      <c r="C96" s="162">
        <f>IF('Indicator Date'!C96="","x",'Indicator Date'!C96)</f>
        <v>2015</v>
      </c>
      <c r="D96" s="162">
        <f>IF('Indicator Date'!D96="","x",'Indicator Date'!D96)</f>
        <v>2015</v>
      </c>
      <c r="E96" s="162">
        <f>IF('Indicator Date'!E96="","x",'Indicator Date'!E96)</f>
        <v>2015</v>
      </c>
      <c r="F96" s="162">
        <f>IF('Indicator Date'!F96="","x",'Indicator Date'!F96)</f>
        <v>2015</v>
      </c>
      <c r="G96" s="162">
        <f>IF('Indicator Date'!G96="","x",'Indicator Date'!G96)</f>
        <v>2015</v>
      </c>
      <c r="H96" s="162">
        <f>IF('Indicator Date'!H96="","x",'Indicator Date'!H96)</f>
        <v>2015</v>
      </c>
      <c r="I96" s="162">
        <f>IF('Indicator Date'!I96="","x",'Indicator Date'!I96)</f>
        <v>2015</v>
      </c>
      <c r="J96" s="162">
        <f>IF('Indicator Date'!J96="","x",'Indicator Date'!J96)</f>
        <v>2016</v>
      </c>
      <c r="K96" s="162">
        <f>IF('Indicator Date'!K96="","x",'Indicator Date'!K96)</f>
        <v>2016</v>
      </c>
      <c r="L96" s="162">
        <f>IF('Indicator Date'!L96="","x",'Indicator Date'!L96)</f>
        <v>2016</v>
      </c>
      <c r="M96" s="162">
        <f>IF('Indicator Date'!M96="","x",'Indicator Date'!M96)</f>
        <v>2018</v>
      </c>
      <c r="N96" s="162">
        <f>IF('Indicator Date'!N96="","x",'Indicator Date'!N96)</f>
        <v>2018</v>
      </c>
      <c r="O96" s="162">
        <f>IF('Indicator Date'!O96="","x",'Indicator Date'!O96)</f>
        <v>2017</v>
      </c>
      <c r="P96" s="162">
        <f>IF('Indicator Date'!P96="","x",'Indicator Date'!P96)</f>
        <v>2017</v>
      </c>
      <c r="Q96" s="162">
        <f>IF('Indicator Date'!Q96="","x",'Indicator Date'!Q96)</f>
        <v>2015</v>
      </c>
      <c r="R96" s="162" t="str">
        <f>IF('Indicator Date'!R96="","x",LEFT(RIGHT('Indicator Date'!R96,6),4))</f>
        <v>x</v>
      </c>
      <c r="S96" s="162">
        <f>IF('Indicator Date'!S96="","x",'Indicator Date'!S96)</f>
        <v>2018</v>
      </c>
      <c r="T96" s="162">
        <f>IF('Indicator Date'!T96="","x",'Indicator Date'!T96)</f>
        <v>2015</v>
      </c>
      <c r="U96" s="162">
        <f>IF('Indicator Date'!U96="","x",'Indicator Date'!U96)</f>
        <v>2016</v>
      </c>
      <c r="V96" s="162" t="str">
        <f>IF('Indicator Date'!V96="","x",'Indicator Date'!V96)</f>
        <v>x</v>
      </c>
      <c r="W96" s="162">
        <f>IF('Indicator Date'!W96="","x",'Indicator Date'!W96)</f>
        <v>2016</v>
      </c>
      <c r="X96" s="162" t="str">
        <f>IF('Indicator Date'!X96="","x",'Indicator Date'!X96)</f>
        <v>x</v>
      </c>
      <c r="Y96" s="162">
        <f>IF('Indicator Date'!Y96="","x",'Indicator Date'!Y96)</f>
        <v>2012</v>
      </c>
      <c r="Z96" s="162">
        <f>IF('Indicator Date'!Z96="","x",'Indicator Date'!Z96)</f>
        <v>2016</v>
      </c>
      <c r="AA96" s="162">
        <f>IF('Indicator Date'!AA96="","x",'Indicator Date'!AA96)</f>
        <v>2016</v>
      </c>
      <c r="AB96" s="162">
        <f>IF('Indicator Date'!AB96="","x",'Indicator Date'!AB96)</f>
        <v>2016</v>
      </c>
      <c r="AC96" s="162">
        <f>IF('Indicator Date'!AC96="","x",'Indicator Date'!AC96)</f>
        <v>2015</v>
      </c>
      <c r="AD96" s="162">
        <f>IF('Indicator Date'!AD96="","x",'Indicator Date'!AD96)</f>
        <v>2015</v>
      </c>
      <c r="AE96" s="162" t="str">
        <f>IF('Indicator Date'!AE96="","x",'Indicator Date'!AE96)</f>
        <v>x</v>
      </c>
      <c r="AF96" s="162">
        <f>IF('Indicator Date'!AF96="","x",'Indicator Date'!AF96)</f>
        <v>2015</v>
      </c>
      <c r="AG96" s="162">
        <f>IF('Indicator Date'!AG96="","x",'Indicator Date'!AG96)</f>
        <v>2012</v>
      </c>
      <c r="AH96" s="162">
        <f>IF('Indicator Date'!AH96="","x",'Indicator Date'!AH96)</f>
        <v>2016</v>
      </c>
      <c r="AI96" s="162">
        <f>IF('Indicator Date'!AI96="","x",'Indicator Date'!AI96)</f>
        <v>2017</v>
      </c>
      <c r="AJ96" s="162">
        <f>IF('Indicator Date'!AJ96="","x",'Indicator Date'!AJ96)</f>
        <v>2018</v>
      </c>
      <c r="AK96" s="162" t="str">
        <f>IF('Indicator Date'!AK96="","x",YEAR('Indicator Date'!AK96))</f>
        <v>x</v>
      </c>
      <c r="AL96" s="162">
        <f>IF('Indicator Date'!AL96="","x",YEAR('Indicator Date'!AL96))</f>
        <v>2017</v>
      </c>
      <c r="AM96" s="162">
        <f>IF('Indicator Date'!AM96="","x",'Indicator Date'!AM96)</f>
        <v>2017</v>
      </c>
      <c r="AN96" s="162">
        <f>IF('Indicator Date'!AN96="","x",'Indicator Date'!AN96)</f>
        <v>2014</v>
      </c>
      <c r="AO96" s="162">
        <f>IF('Indicator Date'!AO96="","x",'Indicator Date'!AO96)</f>
        <v>2014</v>
      </c>
      <c r="AP96" s="162">
        <f>IF('Indicator Date'!AP96="","x",'Indicator Date'!AP96)</f>
        <v>2014</v>
      </c>
      <c r="AQ96" s="162">
        <f>IF('Indicator Date'!AQ96="","x",'Indicator Date'!AQ96)</f>
        <v>2014</v>
      </c>
      <c r="AR96" s="162" t="str">
        <f>IF('Indicator Date'!AR96="","x",'Indicator Date'!AR96)</f>
        <v>x</v>
      </c>
      <c r="AS96" s="162">
        <f>IF('Indicator Date'!AS96="","x",'Indicator Date'!AS96)</f>
        <v>2016</v>
      </c>
      <c r="AT96" s="162">
        <f>IF('Indicator Date'!AT96="","x",'Indicator Date'!AT96)</f>
        <v>2017</v>
      </c>
      <c r="AU96" s="162">
        <f>IF('Indicator Date'!AU96="","x",'Indicator Date'!AU96)</f>
        <v>2016</v>
      </c>
      <c r="AV96" s="162">
        <f>IF('Indicator Date'!AV96="","x",'Indicator Date'!AV96)</f>
        <v>2015</v>
      </c>
      <c r="AW96" s="162">
        <f>IF('Indicator Date'!AW96="","x",'Indicator Date'!AW96)</f>
        <v>2015</v>
      </c>
      <c r="AX96" s="162">
        <f>IF('Indicator Date'!AX96="","x",'Indicator Date'!AX96)</f>
        <v>2016</v>
      </c>
      <c r="AY96" s="162">
        <f>IF('Indicator Date'!AY96="","x",'Indicator Date'!AY96)</f>
        <v>2014</v>
      </c>
      <c r="AZ96" s="162">
        <f>IF('Indicator Date'!AZ96="","x",'Indicator Date'!AZ96)</f>
        <v>2015</v>
      </c>
      <c r="BA96" s="162">
        <f>IF('Indicator Date'!BA96="","x",'Indicator Date'!BA96)</f>
        <v>2015</v>
      </c>
      <c r="BB96" s="162">
        <f>IF('Indicator Date'!BB96="","x",'Indicator Date'!BB96)</f>
        <v>2017</v>
      </c>
      <c r="BC96" s="162">
        <f>IF('Indicator Date'!BC96="","x",'Indicator Date'!BC96)</f>
        <v>2017</v>
      </c>
      <c r="BD96" s="162">
        <f>IF('Indicator Date'!BD96="","x",'Indicator Date'!BD96)</f>
        <v>2015</v>
      </c>
      <c r="BE96" s="162">
        <f>IF('Indicator Date'!BE96="","x",'Indicator Date'!BE96)</f>
        <v>2014</v>
      </c>
      <c r="BF96" s="108"/>
    </row>
    <row r="97" spans="1:58" x14ac:dyDescent="0.25">
      <c r="A97" s="133" t="s">
        <v>174</v>
      </c>
      <c r="B97" s="111" t="s">
        <v>173</v>
      </c>
      <c r="C97" s="162">
        <f>IF('Indicator Date'!C97="","x",'Indicator Date'!C97)</f>
        <v>2015</v>
      </c>
      <c r="D97" s="162">
        <f>IF('Indicator Date'!D97="","x",'Indicator Date'!D97)</f>
        <v>2015</v>
      </c>
      <c r="E97" s="162">
        <f>IF('Indicator Date'!E97="","x",'Indicator Date'!E97)</f>
        <v>2015</v>
      </c>
      <c r="F97" s="162">
        <f>IF('Indicator Date'!F97="","x",'Indicator Date'!F97)</f>
        <v>2015</v>
      </c>
      <c r="G97" s="162">
        <f>IF('Indicator Date'!G97="","x",'Indicator Date'!G97)</f>
        <v>2015</v>
      </c>
      <c r="H97" s="162">
        <f>IF('Indicator Date'!H97="","x",'Indicator Date'!H97)</f>
        <v>2015</v>
      </c>
      <c r="I97" s="162">
        <f>IF('Indicator Date'!I97="","x",'Indicator Date'!I97)</f>
        <v>2015</v>
      </c>
      <c r="J97" s="162">
        <f>IF('Indicator Date'!J97="","x",'Indicator Date'!J97)</f>
        <v>2016</v>
      </c>
      <c r="K97" s="162">
        <f>IF('Indicator Date'!K97="","x",'Indicator Date'!K97)</f>
        <v>2016</v>
      </c>
      <c r="L97" s="162">
        <f>IF('Indicator Date'!L97="","x",'Indicator Date'!L97)</f>
        <v>2016</v>
      </c>
      <c r="M97" s="162">
        <f>IF('Indicator Date'!M97="","x",'Indicator Date'!M97)</f>
        <v>2018</v>
      </c>
      <c r="N97" s="162">
        <f>IF('Indicator Date'!N97="","x",'Indicator Date'!N97)</f>
        <v>2018</v>
      </c>
      <c r="O97" s="162">
        <f>IF('Indicator Date'!O97="","x",'Indicator Date'!O97)</f>
        <v>2017</v>
      </c>
      <c r="P97" s="162">
        <f>IF('Indicator Date'!P97="","x",'Indicator Date'!P97)</f>
        <v>2017</v>
      </c>
      <c r="Q97" s="162">
        <f>IF('Indicator Date'!Q97="","x",'Indicator Date'!Q97)</f>
        <v>2015</v>
      </c>
      <c r="R97" s="162" t="str">
        <f>IF('Indicator Date'!R97="","x",LEFT(RIGHT('Indicator Date'!R97,6),4))</f>
        <v>x</v>
      </c>
      <c r="S97" s="162">
        <f>IF('Indicator Date'!S97="","x",'Indicator Date'!S97)</f>
        <v>2018</v>
      </c>
      <c r="T97" s="162">
        <f>IF('Indicator Date'!T97="","x",'Indicator Date'!T97)</f>
        <v>2015</v>
      </c>
      <c r="U97" s="162">
        <f>IF('Indicator Date'!U97="","x",'Indicator Date'!U97)</f>
        <v>2016</v>
      </c>
      <c r="V97" s="162">
        <f>IF('Indicator Date'!V97="","x",'Indicator Date'!V97)</f>
        <v>2016</v>
      </c>
      <c r="W97" s="162">
        <f>IF('Indicator Date'!W97="","x",'Indicator Date'!W97)</f>
        <v>2016</v>
      </c>
      <c r="X97" s="162" t="str">
        <f>IF('Indicator Date'!X97="","x",'Indicator Date'!X97)</f>
        <v>x</v>
      </c>
      <c r="Y97" s="162">
        <f>IF('Indicator Date'!Y97="","x",'Indicator Date'!Y97)</f>
        <v>2011</v>
      </c>
      <c r="Z97" s="162">
        <f>IF('Indicator Date'!Z97="","x",'Indicator Date'!Z97)</f>
        <v>2016</v>
      </c>
      <c r="AA97" s="162">
        <f>IF('Indicator Date'!AA97="","x",'Indicator Date'!AA97)</f>
        <v>2016</v>
      </c>
      <c r="AB97" s="162">
        <f>IF('Indicator Date'!AB97="","x",'Indicator Date'!AB97)</f>
        <v>2016</v>
      </c>
      <c r="AC97" s="162">
        <f>IF('Indicator Date'!AC97="","x",'Indicator Date'!AC97)</f>
        <v>2015</v>
      </c>
      <c r="AD97" s="162">
        <f>IF('Indicator Date'!AD97="","x",'Indicator Date'!AD97)</f>
        <v>2015</v>
      </c>
      <c r="AE97" s="162" t="str">
        <f>IF('Indicator Date'!AE97="","x",'Indicator Date'!AE97)</f>
        <v>x</v>
      </c>
      <c r="AF97" s="162">
        <f>IF('Indicator Date'!AF97="","x",'Indicator Date'!AF97)</f>
        <v>2015</v>
      </c>
      <c r="AG97" s="162" t="str">
        <f>IF('Indicator Date'!AG97="","x",'Indicator Date'!AG97)</f>
        <v>x</v>
      </c>
      <c r="AH97" s="162">
        <f>IF('Indicator Date'!AH97="","x",'Indicator Date'!AH97)</f>
        <v>2016</v>
      </c>
      <c r="AI97" s="162">
        <f>IF('Indicator Date'!AI97="","x",'Indicator Date'!AI97)</f>
        <v>2017</v>
      </c>
      <c r="AJ97" s="162">
        <f>IF('Indicator Date'!AJ97="","x",'Indicator Date'!AJ97)</f>
        <v>2018</v>
      </c>
      <c r="AK97" s="162">
        <f>IF('Indicator Date'!AK97="","x",YEAR('Indicator Date'!AK97))</f>
        <v>2017</v>
      </c>
      <c r="AL97" s="162">
        <f>IF('Indicator Date'!AL97="","x",YEAR('Indicator Date'!AL97))</f>
        <v>2018</v>
      </c>
      <c r="AM97" s="162">
        <f>IF('Indicator Date'!AM97="","x",'Indicator Date'!AM97)</f>
        <v>2017</v>
      </c>
      <c r="AN97" s="162">
        <f>IF('Indicator Date'!AN97="","x",'Indicator Date'!AN97)</f>
        <v>2014</v>
      </c>
      <c r="AO97" s="162">
        <f>IF('Indicator Date'!AO97="","x",'Indicator Date'!AO97)</f>
        <v>2014</v>
      </c>
      <c r="AP97" s="162" t="str">
        <f>IF('Indicator Date'!AP97="","x",'Indicator Date'!AP97)</f>
        <v>x</v>
      </c>
      <c r="AQ97" s="162" t="str">
        <f>IF('Indicator Date'!AQ97="","x",'Indicator Date'!AQ97)</f>
        <v>x</v>
      </c>
      <c r="AR97" s="162">
        <f>IF('Indicator Date'!AR97="","x",'Indicator Date'!AR97)</f>
        <v>2015</v>
      </c>
      <c r="AS97" s="162">
        <f>IF('Indicator Date'!AS97="","x",'Indicator Date'!AS97)</f>
        <v>2016</v>
      </c>
      <c r="AT97" s="162">
        <f>IF('Indicator Date'!AT97="","x",'Indicator Date'!AT97)</f>
        <v>2017</v>
      </c>
      <c r="AU97" s="162">
        <f>IF('Indicator Date'!AU97="","x",'Indicator Date'!AU97)</f>
        <v>2016</v>
      </c>
      <c r="AV97" s="162">
        <f>IF('Indicator Date'!AV97="","x",'Indicator Date'!AV97)</f>
        <v>2015</v>
      </c>
      <c r="AW97" s="162">
        <f>IF('Indicator Date'!AW97="","x",'Indicator Date'!AW97)</f>
        <v>2015</v>
      </c>
      <c r="AX97" s="162">
        <f>IF('Indicator Date'!AX97="","x",'Indicator Date'!AX97)</f>
        <v>2016</v>
      </c>
      <c r="AY97" s="162">
        <f>IF('Indicator Date'!AY97="","x",'Indicator Date'!AY97)</f>
        <v>2014</v>
      </c>
      <c r="AZ97" s="162">
        <f>IF('Indicator Date'!AZ97="","x",'Indicator Date'!AZ97)</f>
        <v>2015</v>
      </c>
      <c r="BA97" s="162">
        <f>IF('Indicator Date'!BA97="","x",'Indicator Date'!BA97)</f>
        <v>2015</v>
      </c>
      <c r="BB97" s="162">
        <f>IF('Indicator Date'!BB97="","x",'Indicator Date'!BB97)</f>
        <v>2017</v>
      </c>
      <c r="BC97" s="162">
        <f>IF('Indicator Date'!BC97="","x",'Indicator Date'!BC97)</f>
        <v>2017</v>
      </c>
      <c r="BD97" s="162">
        <f>IF('Indicator Date'!BD97="","x",'Indicator Date'!BD97)</f>
        <v>2015</v>
      </c>
      <c r="BE97" s="162">
        <f>IF('Indicator Date'!BE97="","x",'Indicator Date'!BE97)</f>
        <v>2014</v>
      </c>
      <c r="BF97" s="108"/>
    </row>
    <row r="98" spans="1:58" x14ac:dyDescent="0.25">
      <c r="A98" s="133" t="s">
        <v>176</v>
      </c>
      <c r="B98" s="111" t="s">
        <v>175</v>
      </c>
      <c r="C98" s="162">
        <f>IF('Indicator Date'!C98="","x",'Indicator Date'!C98)</f>
        <v>2015</v>
      </c>
      <c r="D98" s="162">
        <f>IF('Indicator Date'!D98="","x",'Indicator Date'!D98)</f>
        <v>2015</v>
      </c>
      <c r="E98" s="162">
        <f>IF('Indicator Date'!E98="","x",'Indicator Date'!E98)</f>
        <v>2015</v>
      </c>
      <c r="F98" s="162">
        <f>IF('Indicator Date'!F98="","x",'Indicator Date'!F98)</f>
        <v>2015</v>
      </c>
      <c r="G98" s="162">
        <f>IF('Indicator Date'!G98="","x",'Indicator Date'!G98)</f>
        <v>2015</v>
      </c>
      <c r="H98" s="162">
        <f>IF('Indicator Date'!H98="","x",'Indicator Date'!H98)</f>
        <v>2015</v>
      </c>
      <c r="I98" s="162">
        <f>IF('Indicator Date'!I98="","x",'Indicator Date'!I98)</f>
        <v>2015</v>
      </c>
      <c r="J98" s="162">
        <f>IF('Indicator Date'!J98="","x",'Indicator Date'!J98)</f>
        <v>2016</v>
      </c>
      <c r="K98" s="162">
        <f>IF('Indicator Date'!K98="","x",'Indicator Date'!K98)</f>
        <v>2016</v>
      </c>
      <c r="L98" s="162">
        <f>IF('Indicator Date'!L98="","x",'Indicator Date'!L98)</f>
        <v>2016</v>
      </c>
      <c r="M98" s="162">
        <f>IF('Indicator Date'!M98="","x",'Indicator Date'!M98)</f>
        <v>2018</v>
      </c>
      <c r="N98" s="162">
        <f>IF('Indicator Date'!N98="","x",'Indicator Date'!N98)</f>
        <v>2018</v>
      </c>
      <c r="O98" s="162">
        <f>IF('Indicator Date'!O98="","x",'Indicator Date'!O98)</f>
        <v>2017</v>
      </c>
      <c r="P98" s="162">
        <f>IF('Indicator Date'!P98="","x",'Indicator Date'!P98)</f>
        <v>2017</v>
      </c>
      <c r="Q98" s="162">
        <f>IF('Indicator Date'!Q98="","x",'Indicator Date'!Q98)</f>
        <v>2015</v>
      </c>
      <c r="R98" s="162" t="str">
        <f>IF('Indicator Date'!R98="","x",LEFT(RIGHT('Indicator Date'!R98,6),4))</f>
        <v>2009</v>
      </c>
      <c r="S98" s="162">
        <f>IF('Indicator Date'!S98="","x",'Indicator Date'!S98)</f>
        <v>2018</v>
      </c>
      <c r="T98" s="162">
        <f>IF('Indicator Date'!T98="","x",'Indicator Date'!T98)</f>
        <v>2015</v>
      </c>
      <c r="U98" s="162">
        <f>IF('Indicator Date'!U98="","x",'Indicator Date'!U98)</f>
        <v>2016</v>
      </c>
      <c r="V98" s="162">
        <f>IF('Indicator Date'!V98="","x",'Indicator Date'!V98)</f>
        <v>2016</v>
      </c>
      <c r="W98" s="162">
        <f>IF('Indicator Date'!W98="","x",'Indicator Date'!W98)</f>
        <v>2016</v>
      </c>
      <c r="X98" s="162">
        <f>IF('Indicator Date'!X98="","x",'Indicator Date'!X98)</f>
        <v>2014</v>
      </c>
      <c r="Y98" s="162" t="str">
        <f>IF('Indicator Date'!Y98="","x",'Indicator Date'!Y98)</f>
        <v>x</v>
      </c>
      <c r="Z98" s="162">
        <f>IF('Indicator Date'!Z98="","x",'Indicator Date'!Z98)</f>
        <v>2016</v>
      </c>
      <c r="AA98" s="162">
        <f>IF('Indicator Date'!AA98="","x",'Indicator Date'!AA98)</f>
        <v>2016</v>
      </c>
      <c r="AB98" s="162">
        <f>IF('Indicator Date'!AB98="","x",'Indicator Date'!AB98)</f>
        <v>2016</v>
      </c>
      <c r="AC98" s="162">
        <f>IF('Indicator Date'!AC98="","x",'Indicator Date'!AC98)</f>
        <v>2015</v>
      </c>
      <c r="AD98" s="162">
        <f>IF('Indicator Date'!AD98="","x",'Indicator Date'!AD98)</f>
        <v>2015</v>
      </c>
      <c r="AE98" s="162" t="str">
        <f>IF('Indicator Date'!AE98="","x",'Indicator Date'!AE98)</f>
        <v>x</v>
      </c>
      <c r="AF98" s="162">
        <f>IF('Indicator Date'!AF98="","x",'Indicator Date'!AF98)</f>
        <v>2015</v>
      </c>
      <c r="AG98" s="162">
        <f>IF('Indicator Date'!AG98="","x",'Indicator Date'!AG98)</f>
        <v>2010</v>
      </c>
      <c r="AH98" s="162">
        <f>IF('Indicator Date'!AH98="","x",'Indicator Date'!AH98)</f>
        <v>2016</v>
      </c>
      <c r="AI98" s="162">
        <f>IF('Indicator Date'!AI98="","x",'Indicator Date'!AI98)</f>
        <v>2017</v>
      </c>
      <c r="AJ98" s="162">
        <f>IF('Indicator Date'!AJ98="","x",'Indicator Date'!AJ98)</f>
        <v>2018</v>
      </c>
      <c r="AK98" s="162" t="str">
        <f>IF('Indicator Date'!AK98="","x",YEAR('Indicator Date'!AK98))</f>
        <v>x</v>
      </c>
      <c r="AL98" s="162">
        <f>IF('Indicator Date'!AL98="","x",YEAR('Indicator Date'!AL98))</f>
        <v>2017</v>
      </c>
      <c r="AM98" s="162">
        <f>IF('Indicator Date'!AM98="","x",'Indicator Date'!AM98)</f>
        <v>2017</v>
      </c>
      <c r="AN98" s="162">
        <f>IF('Indicator Date'!AN98="","x",'Indicator Date'!AN98)</f>
        <v>2014</v>
      </c>
      <c r="AO98" s="162">
        <f>IF('Indicator Date'!AO98="","x",'Indicator Date'!AO98)</f>
        <v>2014</v>
      </c>
      <c r="AP98" s="162">
        <f>IF('Indicator Date'!AP98="","x",'Indicator Date'!AP98)</f>
        <v>2014</v>
      </c>
      <c r="AQ98" s="162">
        <f>IF('Indicator Date'!AQ98="","x",'Indicator Date'!AQ98)</f>
        <v>2014</v>
      </c>
      <c r="AR98" s="162">
        <f>IF('Indicator Date'!AR98="","x",'Indicator Date'!AR98)</f>
        <v>2015</v>
      </c>
      <c r="AS98" s="162">
        <f>IF('Indicator Date'!AS98="","x",'Indicator Date'!AS98)</f>
        <v>2016</v>
      </c>
      <c r="AT98" s="162">
        <f>IF('Indicator Date'!AT98="","x",'Indicator Date'!AT98)</f>
        <v>2017</v>
      </c>
      <c r="AU98" s="162">
        <f>IF('Indicator Date'!AU98="","x",'Indicator Date'!AU98)</f>
        <v>2016</v>
      </c>
      <c r="AV98" s="162">
        <f>IF('Indicator Date'!AV98="","x",'Indicator Date'!AV98)</f>
        <v>2015</v>
      </c>
      <c r="AW98" s="162">
        <f>IF('Indicator Date'!AW98="","x",'Indicator Date'!AW98)</f>
        <v>2015</v>
      </c>
      <c r="AX98" s="162">
        <f>IF('Indicator Date'!AX98="","x",'Indicator Date'!AX98)</f>
        <v>2016</v>
      </c>
      <c r="AY98" s="162">
        <f>IF('Indicator Date'!AY98="","x",'Indicator Date'!AY98)</f>
        <v>2014</v>
      </c>
      <c r="AZ98" s="162">
        <f>IF('Indicator Date'!AZ98="","x",'Indicator Date'!AZ98)</f>
        <v>2015</v>
      </c>
      <c r="BA98" s="162">
        <f>IF('Indicator Date'!BA98="","x",'Indicator Date'!BA98)</f>
        <v>2015</v>
      </c>
      <c r="BB98" s="162">
        <f>IF('Indicator Date'!BB98="","x",'Indicator Date'!BB98)</f>
        <v>2017</v>
      </c>
      <c r="BC98" s="162">
        <f>IF('Indicator Date'!BC98="","x",'Indicator Date'!BC98)</f>
        <v>2017</v>
      </c>
      <c r="BD98" s="162">
        <f>IF('Indicator Date'!BD98="","x",'Indicator Date'!BD98)</f>
        <v>2015</v>
      </c>
      <c r="BE98" s="162">
        <f>IF('Indicator Date'!BE98="","x",'Indicator Date'!BE98)</f>
        <v>2014</v>
      </c>
      <c r="BF98" s="108"/>
    </row>
    <row r="99" spans="1:58" x14ac:dyDescent="0.25">
      <c r="A99" s="133" t="s">
        <v>178</v>
      </c>
      <c r="B99" s="111" t="s">
        <v>177</v>
      </c>
      <c r="C99" s="162">
        <f>IF('Indicator Date'!C99="","x",'Indicator Date'!C99)</f>
        <v>2015</v>
      </c>
      <c r="D99" s="162">
        <f>IF('Indicator Date'!D99="","x",'Indicator Date'!D99)</f>
        <v>2015</v>
      </c>
      <c r="E99" s="162">
        <f>IF('Indicator Date'!E99="","x",'Indicator Date'!E99)</f>
        <v>2015</v>
      </c>
      <c r="F99" s="162">
        <f>IF('Indicator Date'!F99="","x",'Indicator Date'!F99)</f>
        <v>2015</v>
      </c>
      <c r="G99" s="162">
        <f>IF('Indicator Date'!G99="","x",'Indicator Date'!G99)</f>
        <v>2015</v>
      </c>
      <c r="H99" s="162">
        <f>IF('Indicator Date'!H99="","x",'Indicator Date'!H99)</f>
        <v>2015</v>
      </c>
      <c r="I99" s="162">
        <f>IF('Indicator Date'!I99="","x",'Indicator Date'!I99)</f>
        <v>2015</v>
      </c>
      <c r="J99" s="162">
        <f>IF('Indicator Date'!J99="","x",'Indicator Date'!J99)</f>
        <v>2016</v>
      </c>
      <c r="K99" s="162">
        <f>IF('Indicator Date'!K99="","x",'Indicator Date'!K99)</f>
        <v>2016</v>
      </c>
      <c r="L99" s="162">
        <f>IF('Indicator Date'!L99="","x",'Indicator Date'!L99)</f>
        <v>2016</v>
      </c>
      <c r="M99" s="162">
        <f>IF('Indicator Date'!M99="","x",'Indicator Date'!M99)</f>
        <v>2018</v>
      </c>
      <c r="N99" s="162">
        <f>IF('Indicator Date'!N99="","x",'Indicator Date'!N99)</f>
        <v>2018</v>
      </c>
      <c r="O99" s="162">
        <f>IF('Indicator Date'!O99="","x",'Indicator Date'!O99)</f>
        <v>2017</v>
      </c>
      <c r="P99" s="162">
        <f>IF('Indicator Date'!P99="","x",'Indicator Date'!P99)</f>
        <v>2017</v>
      </c>
      <c r="Q99" s="162">
        <f>IF('Indicator Date'!Q99="","x",'Indicator Date'!Q99)</f>
        <v>2015</v>
      </c>
      <c r="R99" s="162" t="str">
        <f>IF('Indicator Date'!R99="","x",LEFT(RIGHT('Indicator Date'!R99,6),4))</f>
        <v>2013</v>
      </c>
      <c r="S99" s="162">
        <f>IF('Indicator Date'!S99="","x",'Indicator Date'!S99)</f>
        <v>2018</v>
      </c>
      <c r="T99" s="162">
        <f>IF('Indicator Date'!T99="","x",'Indicator Date'!T99)</f>
        <v>2015</v>
      </c>
      <c r="U99" s="162">
        <f>IF('Indicator Date'!U99="","x",'Indicator Date'!U99)</f>
        <v>2016</v>
      </c>
      <c r="V99" s="162">
        <f>IF('Indicator Date'!V99="","x",'Indicator Date'!V99)</f>
        <v>2016</v>
      </c>
      <c r="W99" s="162">
        <f>IF('Indicator Date'!W99="","x",'Indicator Date'!W99)</f>
        <v>2016</v>
      </c>
      <c r="X99" s="162">
        <f>IF('Indicator Date'!X99="","x",'Indicator Date'!X99)</f>
        <v>2013</v>
      </c>
      <c r="Y99" s="162">
        <f>IF('Indicator Date'!Y99="","x",'Indicator Date'!Y99)</f>
        <v>2010</v>
      </c>
      <c r="Z99" s="162">
        <f>IF('Indicator Date'!Z99="","x",'Indicator Date'!Z99)</f>
        <v>2016</v>
      </c>
      <c r="AA99" s="162">
        <f>IF('Indicator Date'!AA99="","x",'Indicator Date'!AA99)</f>
        <v>2016</v>
      </c>
      <c r="AB99" s="162">
        <f>IF('Indicator Date'!AB99="","x",'Indicator Date'!AB99)</f>
        <v>2016</v>
      </c>
      <c r="AC99" s="162">
        <f>IF('Indicator Date'!AC99="","x",'Indicator Date'!AC99)</f>
        <v>2015</v>
      </c>
      <c r="AD99" s="162">
        <f>IF('Indicator Date'!AD99="","x",'Indicator Date'!AD99)</f>
        <v>2015</v>
      </c>
      <c r="AE99" s="162">
        <f>IF('Indicator Date'!AE99="","x",'Indicator Date'!AE99)</f>
        <v>2012</v>
      </c>
      <c r="AF99" s="162">
        <f>IF('Indicator Date'!AF99="","x",'Indicator Date'!AF99)</f>
        <v>2015</v>
      </c>
      <c r="AG99" s="162">
        <f>IF('Indicator Date'!AG99="","x",'Indicator Date'!AG99)</f>
        <v>2007</v>
      </c>
      <c r="AH99" s="162">
        <f>IF('Indicator Date'!AH99="","x",'Indicator Date'!AH99)</f>
        <v>2016</v>
      </c>
      <c r="AI99" s="162">
        <f>IF('Indicator Date'!AI99="","x",'Indicator Date'!AI99)</f>
        <v>2017</v>
      </c>
      <c r="AJ99" s="162">
        <f>IF('Indicator Date'!AJ99="","x",'Indicator Date'!AJ99)</f>
        <v>2018</v>
      </c>
      <c r="AK99" s="162" t="str">
        <f>IF('Indicator Date'!AK99="","x",YEAR('Indicator Date'!AK99))</f>
        <v>x</v>
      </c>
      <c r="AL99" s="162">
        <f>IF('Indicator Date'!AL99="","x",YEAR('Indicator Date'!AL99))</f>
        <v>2018</v>
      </c>
      <c r="AM99" s="162">
        <f>IF('Indicator Date'!AM99="","x",'Indicator Date'!AM99)</f>
        <v>2017</v>
      </c>
      <c r="AN99" s="162">
        <f>IF('Indicator Date'!AN99="","x",'Indicator Date'!AN99)</f>
        <v>2014</v>
      </c>
      <c r="AO99" s="162">
        <f>IF('Indicator Date'!AO99="","x",'Indicator Date'!AO99)</f>
        <v>2014</v>
      </c>
      <c r="AP99" s="162" t="str">
        <f>IF('Indicator Date'!AP99="","x",'Indicator Date'!AP99)</f>
        <v>x</v>
      </c>
      <c r="AQ99" s="162" t="str">
        <f>IF('Indicator Date'!AQ99="","x",'Indicator Date'!AQ99)</f>
        <v>x</v>
      </c>
      <c r="AR99" s="162" t="str">
        <f>IF('Indicator Date'!AR99="","x",'Indicator Date'!AR99)</f>
        <v>x</v>
      </c>
      <c r="AS99" s="162">
        <f>IF('Indicator Date'!AS99="","x",'Indicator Date'!AS99)</f>
        <v>2016</v>
      </c>
      <c r="AT99" s="162">
        <f>IF('Indicator Date'!AT99="","x",'Indicator Date'!AT99)</f>
        <v>2017</v>
      </c>
      <c r="AU99" s="162">
        <f>IF('Indicator Date'!AU99="","x",'Indicator Date'!AU99)</f>
        <v>2016</v>
      </c>
      <c r="AV99" s="162">
        <f>IF('Indicator Date'!AV99="","x",'Indicator Date'!AV99)</f>
        <v>2015</v>
      </c>
      <c r="AW99" s="162">
        <f>IF('Indicator Date'!AW99="","x",'Indicator Date'!AW99)</f>
        <v>2015</v>
      </c>
      <c r="AX99" s="162">
        <f>IF('Indicator Date'!AX99="","x",'Indicator Date'!AX99)</f>
        <v>2016</v>
      </c>
      <c r="AY99" s="162">
        <f>IF('Indicator Date'!AY99="","x",'Indicator Date'!AY99)</f>
        <v>2014</v>
      </c>
      <c r="AZ99" s="162">
        <f>IF('Indicator Date'!AZ99="","x",'Indicator Date'!AZ99)</f>
        <v>2015</v>
      </c>
      <c r="BA99" s="162">
        <f>IF('Indicator Date'!BA99="","x",'Indicator Date'!BA99)</f>
        <v>2015</v>
      </c>
      <c r="BB99" s="162">
        <f>IF('Indicator Date'!BB99="","x",'Indicator Date'!BB99)</f>
        <v>2017</v>
      </c>
      <c r="BC99" s="162">
        <f>IF('Indicator Date'!BC99="","x",'Indicator Date'!BC99)</f>
        <v>2017</v>
      </c>
      <c r="BD99" s="162">
        <f>IF('Indicator Date'!BD99="","x",'Indicator Date'!BD99)</f>
        <v>2015</v>
      </c>
      <c r="BE99" s="162">
        <f>IF('Indicator Date'!BE99="","x",'Indicator Date'!BE99)</f>
        <v>2014</v>
      </c>
      <c r="BF99" s="108"/>
    </row>
    <row r="100" spans="1:58" x14ac:dyDescent="0.25">
      <c r="A100" s="133" t="s">
        <v>180</v>
      </c>
      <c r="B100" s="111" t="s">
        <v>179</v>
      </c>
      <c r="C100" s="162">
        <f>IF('Indicator Date'!C100="","x",'Indicator Date'!C100)</f>
        <v>2015</v>
      </c>
      <c r="D100" s="162">
        <f>IF('Indicator Date'!D100="","x",'Indicator Date'!D100)</f>
        <v>2015</v>
      </c>
      <c r="E100" s="162">
        <f>IF('Indicator Date'!E100="","x",'Indicator Date'!E100)</f>
        <v>2015</v>
      </c>
      <c r="F100" s="162">
        <f>IF('Indicator Date'!F100="","x",'Indicator Date'!F100)</f>
        <v>2015</v>
      </c>
      <c r="G100" s="162">
        <f>IF('Indicator Date'!G100="","x",'Indicator Date'!G100)</f>
        <v>2015</v>
      </c>
      <c r="H100" s="162">
        <f>IF('Indicator Date'!H100="","x",'Indicator Date'!H100)</f>
        <v>2015</v>
      </c>
      <c r="I100" s="162">
        <f>IF('Indicator Date'!I100="","x",'Indicator Date'!I100)</f>
        <v>2015</v>
      </c>
      <c r="J100" s="162">
        <f>IF('Indicator Date'!J100="","x",'Indicator Date'!J100)</f>
        <v>2016</v>
      </c>
      <c r="K100" s="162">
        <f>IF('Indicator Date'!K100="","x",'Indicator Date'!K100)</f>
        <v>2016</v>
      </c>
      <c r="L100" s="162">
        <f>IF('Indicator Date'!L100="","x",'Indicator Date'!L100)</f>
        <v>2016</v>
      </c>
      <c r="M100" s="162">
        <f>IF('Indicator Date'!M100="","x",'Indicator Date'!M100)</f>
        <v>2018</v>
      </c>
      <c r="N100" s="162">
        <f>IF('Indicator Date'!N100="","x",'Indicator Date'!N100)</f>
        <v>2018</v>
      </c>
      <c r="O100" s="162">
        <f>IF('Indicator Date'!O100="","x",'Indicator Date'!O100)</f>
        <v>2017</v>
      </c>
      <c r="P100" s="162">
        <f>IF('Indicator Date'!P100="","x",'Indicator Date'!P100)</f>
        <v>2017</v>
      </c>
      <c r="Q100" s="162">
        <f>IF('Indicator Date'!Q100="","x",'Indicator Date'!Q100)</f>
        <v>2015</v>
      </c>
      <c r="R100" s="162" t="str">
        <f>IF('Indicator Date'!R100="","x",LEFT(RIGHT('Indicator Date'!R100,6),4))</f>
        <v>2007</v>
      </c>
      <c r="S100" s="162">
        <f>IF('Indicator Date'!S100="","x",'Indicator Date'!S100)</f>
        <v>2018</v>
      </c>
      <c r="T100" s="162">
        <f>IF('Indicator Date'!T100="","x",'Indicator Date'!T100)</f>
        <v>2015</v>
      </c>
      <c r="U100" s="162">
        <f>IF('Indicator Date'!U100="","x",'Indicator Date'!U100)</f>
        <v>2016</v>
      </c>
      <c r="V100" s="162" t="str">
        <f>IF('Indicator Date'!V100="","x",'Indicator Date'!V100)</f>
        <v>x</v>
      </c>
      <c r="W100" s="162">
        <f>IF('Indicator Date'!W100="","x",'Indicator Date'!W100)</f>
        <v>2016</v>
      </c>
      <c r="X100" s="162">
        <f>IF('Indicator Date'!X100="","x",'Indicator Date'!X100)</f>
        <v>2007</v>
      </c>
      <c r="Y100" s="162">
        <f>IF('Indicator Date'!Y100="","x",'Indicator Date'!Y100)</f>
        <v>2010</v>
      </c>
      <c r="Z100" s="162">
        <f>IF('Indicator Date'!Z100="","x",'Indicator Date'!Z100)</f>
        <v>2016</v>
      </c>
      <c r="AA100" s="162">
        <f>IF('Indicator Date'!AA100="","x",'Indicator Date'!AA100)</f>
        <v>2016</v>
      </c>
      <c r="AB100" s="162" t="str">
        <f>IF('Indicator Date'!AB100="","x",'Indicator Date'!AB100)</f>
        <v>x</v>
      </c>
      <c r="AC100" s="162">
        <f>IF('Indicator Date'!AC100="","x",'Indicator Date'!AC100)</f>
        <v>2011</v>
      </c>
      <c r="AD100" s="162">
        <f>IF('Indicator Date'!AD100="","x",'Indicator Date'!AD100)</f>
        <v>2015</v>
      </c>
      <c r="AE100" s="162" t="str">
        <f>IF('Indicator Date'!AE100="","x",'Indicator Date'!AE100)</f>
        <v>x</v>
      </c>
      <c r="AF100" s="162">
        <f>IF('Indicator Date'!AF100="","x",'Indicator Date'!AF100)</f>
        <v>2015</v>
      </c>
      <c r="AG100" s="162" t="str">
        <f>IF('Indicator Date'!AG100="","x",'Indicator Date'!AG100)</f>
        <v>x</v>
      </c>
      <c r="AH100" s="162">
        <f>IF('Indicator Date'!AH100="","x",'Indicator Date'!AH100)</f>
        <v>2016</v>
      </c>
      <c r="AI100" s="162">
        <f>IF('Indicator Date'!AI100="","x",'Indicator Date'!AI100)</f>
        <v>2017</v>
      </c>
      <c r="AJ100" s="162">
        <f>IF('Indicator Date'!AJ100="","x",'Indicator Date'!AJ100)</f>
        <v>2018</v>
      </c>
      <c r="AK100" s="162">
        <f>IF('Indicator Date'!AK100="","x",YEAR('Indicator Date'!AK100))</f>
        <v>2018</v>
      </c>
      <c r="AL100" s="162">
        <f>IF('Indicator Date'!AL100="","x",YEAR('Indicator Date'!AL100))</f>
        <v>2017</v>
      </c>
      <c r="AM100" s="162">
        <f>IF('Indicator Date'!AM100="","x",'Indicator Date'!AM100)</f>
        <v>2017</v>
      </c>
      <c r="AN100" s="162">
        <f>IF('Indicator Date'!AN100="","x",'Indicator Date'!AN100)</f>
        <v>2014</v>
      </c>
      <c r="AO100" s="162">
        <f>IF('Indicator Date'!AO100="","x",'Indicator Date'!AO100)</f>
        <v>2014</v>
      </c>
      <c r="AP100" s="162" t="str">
        <f>IF('Indicator Date'!AP100="","x",'Indicator Date'!AP100)</f>
        <v>x</v>
      </c>
      <c r="AQ100" s="162" t="str">
        <f>IF('Indicator Date'!AQ100="","x",'Indicator Date'!AQ100)</f>
        <v>x</v>
      </c>
      <c r="AR100" s="162" t="str">
        <f>IF('Indicator Date'!AR100="","x",'Indicator Date'!AR100)</f>
        <v>x</v>
      </c>
      <c r="AS100" s="162">
        <f>IF('Indicator Date'!AS100="","x",'Indicator Date'!AS100)</f>
        <v>2016</v>
      </c>
      <c r="AT100" s="162">
        <f>IF('Indicator Date'!AT100="","x",'Indicator Date'!AT100)</f>
        <v>2017</v>
      </c>
      <c r="AU100" s="162">
        <f>IF('Indicator Date'!AU100="","x",'Indicator Date'!AU100)</f>
        <v>2016</v>
      </c>
      <c r="AV100" s="162">
        <f>IF('Indicator Date'!AV100="","x",'Indicator Date'!AV100)</f>
        <v>2015</v>
      </c>
      <c r="AW100" s="162">
        <f>IF('Indicator Date'!AW100="","x",'Indicator Date'!AW100)</f>
        <v>2015</v>
      </c>
      <c r="AX100" s="162">
        <f>IF('Indicator Date'!AX100="","x",'Indicator Date'!AX100)</f>
        <v>2016</v>
      </c>
      <c r="AY100" s="162">
        <f>IF('Indicator Date'!AY100="","x",'Indicator Date'!AY100)</f>
        <v>2014</v>
      </c>
      <c r="AZ100" s="162">
        <f>IF('Indicator Date'!AZ100="","x",'Indicator Date'!AZ100)</f>
        <v>2015</v>
      </c>
      <c r="BA100" s="162" t="str">
        <f>IF('Indicator Date'!BA100="","x",'Indicator Date'!BA100)</f>
        <v>x</v>
      </c>
      <c r="BB100" s="162">
        <f>IF('Indicator Date'!BB100="","x",'Indicator Date'!BB100)</f>
        <v>2017</v>
      </c>
      <c r="BC100" s="162">
        <f>IF('Indicator Date'!BC100="","x",'Indicator Date'!BC100)</f>
        <v>2017</v>
      </c>
      <c r="BD100" s="162">
        <f>IF('Indicator Date'!BD100="","x",'Indicator Date'!BD100)</f>
        <v>2015</v>
      </c>
      <c r="BE100" s="162">
        <f>IF('Indicator Date'!BE100="","x",'Indicator Date'!BE100)</f>
        <v>2014</v>
      </c>
      <c r="BF100" s="108"/>
    </row>
    <row r="101" spans="1:58" x14ac:dyDescent="0.25">
      <c r="A101" s="133" t="s">
        <v>182</v>
      </c>
      <c r="B101" s="111" t="s">
        <v>181</v>
      </c>
      <c r="C101" s="162">
        <f>IF('Indicator Date'!C101="","x",'Indicator Date'!C101)</f>
        <v>2015</v>
      </c>
      <c r="D101" s="162">
        <f>IF('Indicator Date'!D101="","x",'Indicator Date'!D101)</f>
        <v>2015</v>
      </c>
      <c r="E101" s="162">
        <f>IF('Indicator Date'!E101="","x",'Indicator Date'!E101)</f>
        <v>2015</v>
      </c>
      <c r="F101" s="162">
        <f>IF('Indicator Date'!F101="","x",'Indicator Date'!F101)</f>
        <v>2015</v>
      </c>
      <c r="G101" s="162">
        <f>IF('Indicator Date'!G101="","x",'Indicator Date'!G101)</f>
        <v>2015</v>
      </c>
      <c r="H101" s="162">
        <f>IF('Indicator Date'!H101="","x",'Indicator Date'!H101)</f>
        <v>2015</v>
      </c>
      <c r="I101" s="162">
        <f>IF('Indicator Date'!I101="","x",'Indicator Date'!I101)</f>
        <v>2015</v>
      </c>
      <c r="J101" s="162">
        <f>IF('Indicator Date'!J101="","x",'Indicator Date'!J101)</f>
        <v>2016</v>
      </c>
      <c r="K101" s="162">
        <f>IF('Indicator Date'!K101="","x",'Indicator Date'!K101)</f>
        <v>2016</v>
      </c>
      <c r="L101" s="162">
        <f>IF('Indicator Date'!L101="","x",'Indicator Date'!L101)</f>
        <v>2016</v>
      </c>
      <c r="M101" s="162">
        <f>IF('Indicator Date'!M101="","x",'Indicator Date'!M101)</f>
        <v>2018</v>
      </c>
      <c r="N101" s="162">
        <f>IF('Indicator Date'!N101="","x",'Indicator Date'!N101)</f>
        <v>2018</v>
      </c>
      <c r="O101" s="162">
        <f>IF('Indicator Date'!O101="","x",'Indicator Date'!O101)</f>
        <v>2017</v>
      </c>
      <c r="P101" s="162">
        <f>IF('Indicator Date'!P101="","x",'Indicator Date'!P101)</f>
        <v>2017</v>
      </c>
      <c r="Q101" s="162">
        <f>IF('Indicator Date'!Q101="","x",'Indicator Date'!Q101)</f>
        <v>2015</v>
      </c>
      <c r="R101" s="162" t="str">
        <f>IF('Indicator Date'!R101="","x",LEFT(RIGHT('Indicator Date'!R101,6),4))</f>
        <v>x</v>
      </c>
      <c r="S101" s="162">
        <f>IF('Indicator Date'!S101="","x",'Indicator Date'!S101)</f>
        <v>2018</v>
      </c>
      <c r="T101" s="162">
        <f>IF('Indicator Date'!T101="","x",'Indicator Date'!T101)</f>
        <v>2015</v>
      </c>
      <c r="U101" s="162">
        <f>IF('Indicator Date'!U101="","x",'Indicator Date'!U101)</f>
        <v>2016</v>
      </c>
      <c r="V101" s="162" t="str">
        <f>IF('Indicator Date'!V101="","x",'Indicator Date'!V101)</f>
        <v>x</v>
      </c>
      <c r="W101" s="162" t="str">
        <f>IF('Indicator Date'!W101="","x",'Indicator Date'!W101)</f>
        <v>x</v>
      </c>
      <c r="X101" s="162" t="str">
        <f>IF('Indicator Date'!X101="","x",'Indicator Date'!X101)</f>
        <v>x</v>
      </c>
      <c r="Y101" s="162" t="str">
        <f>IF('Indicator Date'!Y101="","x",'Indicator Date'!Y101)</f>
        <v>x</v>
      </c>
      <c r="Z101" s="162" t="str">
        <f>IF('Indicator Date'!Z101="","x",'Indicator Date'!Z101)</f>
        <v>x</v>
      </c>
      <c r="AA101" s="162">
        <f>IF('Indicator Date'!AA101="","x",'Indicator Date'!AA101)</f>
        <v>2016</v>
      </c>
      <c r="AB101" s="162" t="str">
        <f>IF('Indicator Date'!AB101="","x",'Indicator Date'!AB101)</f>
        <v>x</v>
      </c>
      <c r="AC101" s="162" t="str">
        <f>IF('Indicator Date'!AC101="","x",'Indicator Date'!AC101)</f>
        <v>x</v>
      </c>
      <c r="AD101" s="162">
        <f>IF('Indicator Date'!AD101="","x",'Indicator Date'!AD101)</f>
        <v>2015</v>
      </c>
      <c r="AE101" s="162" t="str">
        <f>IF('Indicator Date'!AE101="","x",'Indicator Date'!AE101)</f>
        <v>x</v>
      </c>
      <c r="AF101" s="162" t="str">
        <f>IF('Indicator Date'!AF101="","x",'Indicator Date'!AF101)</f>
        <v>x</v>
      </c>
      <c r="AG101" s="162" t="str">
        <f>IF('Indicator Date'!AG101="","x",'Indicator Date'!AG101)</f>
        <v>x</v>
      </c>
      <c r="AH101" s="162">
        <f>IF('Indicator Date'!AH101="","x",'Indicator Date'!AH101)</f>
        <v>2016</v>
      </c>
      <c r="AI101" s="162">
        <f>IF('Indicator Date'!AI101="","x",'Indicator Date'!AI101)</f>
        <v>2017</v>
      </c>
      <c r="AJ101" s="162">
        <f>IF('Indicator Date'!AJ101="","x",'Indicator Date'!AJ101)</f>
        <v>2018</v>
      </c>
      <c r="AK101" s="162" t="str">
        <f>IF('Indicator Date'!AK101="","x",YEAR('Indicator Date'!AK101))</f>
        <v>x</v>
      </c>
      <c r="AL101" s="162">
        <f>IF('Indicator Date'!AL101="","x",YEAR('Indicator Date'!AL101))</f>
        <v>2017</v>
      </c>
      <c r="AM101" s="162">
        <f>IF('Indicator Date'!AM101="","x",'Indicator Date'!AM101)</f>
        <v>2017</v>
      </c>
      <c r="AN101" s="162">
        <f>IF('Indicator Date'!AN101="","x",'Indicator Date'!AN101)</f>
        <v>2014</v>
      </c>
      <c r="AO101" s="162">
        <f>IF('Indicator Date'!AO101="","x",'Indicator Date'!AO101)</f>
        <v>2014</v>
      </c>
      <c r="AP101" s="162" t="str">
        <f>IF('Indicator Date'!AP101="","x",'Indicator Date'!AP101)</f>
        <v>x</v>
      </c>
      <c r="AQ101" s="162" t="str">
        <f>IF('Indicator Date'!AQ101="","x",'Indicator Date'!AQ101)</f>
        <v>x</v>
      </c>
      <c r="AR101" s="162" t="str">
        <f>IF('Indicator Date'!AR101="","x",'Indicator Date'!AR101)</f>
        <v>x</v>
      </c>
      <c r="AS101" s="162">
        <f>IF('Indicator Date'!AS101="","x",'Indicator Date'!AS101)</f>
        <v>2016</v>
      </c>
      <c r="AT101" s="162" t="str">
        <f>IF('Indicator Date'!AT101="","x",'Indicator Date'!AT101)</f>
        <v>x</v>
      </c>
      <c r="AU101" s="162">
        <f>IF('Indicator Date'!AU101="","x",'Indicator Date'!AU101)</f>
        <v>2016</v>
      </c>
      <c r="AV101" s="162" t="str">
        <f>IF('Indicator Date'!AV101="","x",'Indicator Date'!AV101)</f>
        <v>x</v>
      </c>
      <c r="AW101" s="162">
        <f>IF('Indicator Date'!AW101="","x",'Indicator Date'!AW101)</f>
        <v>2015</v>
      </c>
      <c r="AX101" s="162">
        <f>IF('Indicator Date'!AX101="","x",'Indicator Date'!AX101)</f>
        <v>2016</v>
      </c>
      <c r="AY101" s="162">
        <f>IF('Indicator Date'!AY101="","x",'Indicator Date'!AY101)</f>
        <v>2014</v>
      </c>
      <c r="AZ101" s="162" t="str">
        <f>IF('Indicator Date'!AZ101="","x",'Indicator Date'!AZ101)</f>
        <v>x</v>
      </c>
      <c r="BA101" s="162" t="str">
        <f>IF('Indicator Date'!BA101="","x",'Indicator Date'!BA101)</f>
        <v>x</v>
      </c>
      <c r="BB101" s="162" t="str">
        <f>IF('Indicator Date'!BB101="","x",'Indicator Date'!BB101)</f>
        <v>x</v>
      </c>
      <c r="BC101" s="162">
        <f>IF('Indicator Date'!BC101="","x",'Indicator Date'!BC101)</f>
        <v>2017</v>
      </c>
      <c r="BD101" s="162">
        <f>IF('Indicator Date'!BD101="","x",'Indicator Date'!BD101)</f>
        <v>2015</v>
      </c>
      <c r="BE101" s="162">
        <f>IF('Indicator Date'!BE101="","x",'Indicator Date'!BE101)</f>
        <v>2014</v>
      </c>
      <c r="BF101" s="108"/>
    </row>
    <row r="102" spans="1:58" x14ac:dyDescent="0.25">
      <c r="A102" s="133" t="s">
        <v>184</v>
      </c>
      <c r="B102" s="111" t="s">
        <v>183</v>
      </c>
      <c r="C102" s="162">
        <f>IF('Indicator Date'!C102="","x",'Indicator Date'!C102)</f>
        <v>2015</v>
      </c>
      <c r="D102" s="162">
        <f>IF('Indicator Date'!D102="","x",'Indicator Date'!D102)</f>
        <v>2015</v>
      </c>
      <c r="E102" s="162">
        <f>IF('Indicator Date'!E102="","x",'Indicator Date'!E102)</f>
        <v>2015</v>
      </c>
      <c r="F102" s="162">
        <f>IF('Indicator Date'!F102="","x",'Indicator Date'!F102)</f>
        <v>2015</v>
      </c>
      <c r="G102" s="162">
        <f>IF('Indicator Date'!G102="","x",'Indicator Date'!G102)</f>
        <v>2015</v>
      </c>
      <c r="H102" s="162">
        <f>IF('Indicator Date'!H102="","x",'Indicator Date'!H102)</f>
        <v>2015</v>
      </c>
      <c r="I102" s="162">
        <f>IF('Indicator Date'!I102="","x",'Indicator Date'!I102)</f>
        <v>2015</v>
      </c>
      <c r="J102" s="162">
        <f>IF('Indicator Date'!J102="","x",'Indicator Date'!J102)</f>
        <v>2016</v>
      </c>
      <c r="K102" s="162">
        <f>IF('Indicator Date'!K102="","x",'Indicator Date'!K102)</f>
        <v>2016</v>
      </c>
      <c r="L102" s="162">
        <f>IF('Indicator Date'!L102="","x",'Indicator Date'!L102)</f>
        <v>2016</v>
      </c>
      <c r="M102" s="162">
        <f>IF('Indicator Date'!M102="","x",'Indicator Date'!M102)</f>
        <v>2018</v>
      </c>
      <c r="N102" s="162">
        <f>IF('Indicator Date'!N102="","x",'Indicator Date'!N102)</f>
        <v>2018</v>
      </c>
      <c r="O102" s="162">
        <f>IF('Indicator Date'!O102="","x",'Indicator Date'!O102)</f>
        <v>2017</v>
      </c>
      <c r="P102" s="162">
        <f>IF('Indicator Date'!P102="","x",'Indicator Date'!P102)</f>
        <v>2017</v>
      </c>
      <c r="Q102" s="162">
        <f>IF('Indicator Date'!Q102="","x",'Indicator Date'!Q102)</f>
        <v>2015</v>
      </c>
      <c r="R102" s="162" t="str">
        <f>IF('Indicator Date'!R102="","x",LEFT(RIGHT('Indicator Date'!R102,6),4))</f>
        <v>x</v>
      </c>
      <c r="S102" s="162">
        <f>IF('Indicator Date'!S102="","x",'Indicator Date'!S102)</f>
        <v>2018</v>
      </c>
      <c r="T102" s="162">
        <f>IF('Indicator Date'!T102="","x",'Indicator Date'!T102)</f>
        <v>2015</v>
      </c>
      <c r="U102" s="162">
        <f>IF('Indicator Date'!U102="","x",'Indicator Date'!U102)</f>
        <v>2016</v>
      </c>
      <c r="V102" s="162" t="str">
        <f>IF('Indicator Date'!V102="","x",'Indicator Date'!V102)</f>
        <v>x</v>
      </c>
      <c r="W102" s="162">
        <f>IF('Indicator Date'!W102="","x",'Indicator Date'!W102)</f>
        <v>2015</v>
      </c>
      <c r="X102" s="162" t="str">
        <f>IF('Indicator Date'!X102="","x",'Indicator Date'!X102)</f>
        <v>x</v>
      </c>
      <c r="Y102" s="162">
        <f>IF('Indicator Date'!Y102="","x",'Indicator Date'!Y102)</f>
        <v>2012</v>
      </c>
      <c r="Z102" s="162">
        <f>IF('Indicator Date'!Z102="","x",'Indicator Date'!Z102)</f>
        <v>2016</v>
      </c>
      <c r="AA102" s="162">
        <f>IF('Indicator Date'!AA102="","x",'Indicator Date'!AA102)</f>
        <v>2016</v>
      </c>
      <c r="AB102" s="162">
        <f>IF('Indicator Date'!AB102="","x",'Indicator Date'!AB102)</f>
        <v>2016</v>
      </c>
      <c r="AC102" s="162">
        <f>IF('Indicator Date'!AC102="","x",'Indicator Date'!AC102)</f>
        <v>2015</v>
      </c>
      <c r="AD102" s="162">
        <f>IF('Indicator Date'!AD102="","x",'Indicator Date'!AD102)</f>
        <v>2015</v>
      </c>
      <c r="AE102" s="162" t="str">
        <f>IF('Indicator Date'!AE102="","x",'Indicator Date'!AE102)</f>
        <v>x</v>
      </c>
      <c r="AF102" s="162">
        <f>IF('Indicator Date'!AF102="","x",'Indicator Date'!AF102)</f>
        <v>2015</v>
      </c>
      <c r="AG102" s="162">
        <f>IF('Indicator Date'!AG102="","x",'Indicator Date'!AG102)</f>
        <v>2012</v>
      </c>
      <c r="AH102" s="162">
        <f>IF('Indicator Date'!AH102="","x",'Indicator Date'!AH102)</f>
        <v>2016</v>
      </c>
      <c r="AI102" s="162">
        <f>IF('Indicator Date'!AI102="","x",'Indicator Date'!AI102)</f>
        <v>2017</v>
      </c>
      <c r="AJ102" s="162">
        <f>IF('Indicator Date'!AJ102="","x",'Indicator Date'!AJ102)</f>
        <v>2018</v>
      </c>
      <c r="AK102" s="162" t="str">
        <f>IF('Indicator Date'!AK102="","x",YEAR('Indicator Date'!AK102))</f>
        <v>x</v>
      </c>
      <c r="AL102" s="162">
        <f>IF('Indicator Date'!AL102="","x",YEAR('Indicator Date'!AL102))</f>
        <v>2017</v>
      </c>
      <c r="AM102" s="162">
        <f>IF('Indicator Date'!AM102="","x",'Indicator Date'!AM102)</f>
        <v>2017</v>
      </c>
      <c r="AN102" s="162">
        <f>IF('Indicator Date'!AN102="","x",'Indicator Date'!AN102)</f>
        <v>2014</v>
      </c>
      <c r="AO102" s="162">
        <f>IF('Indicator Date'!AO102="","x",'Indicator Date'!AO102)</f>
        <v>2014</v>
      </c>
      <c r="AP102" s="162">
        <f>IF('Indicator Date'!AP102="","x",'Indicator Date'!AP102)</f>
        <v>2014</v>
      </c>
      <c r="AQ102" s="162">
        <f>IF('Indicator Date'!AQ102="","x",'Indicator Date'!AQ102)</f>
        <v>2014</v>
      </c>
      <c r="AR102" s="162" t="str">
        <f>IF('Indicator Date'!AR102="","x",'Indicator Date'!AR102)</f>
        <v>x</v>
      </c>
      <c r="AS102" s="162">
        <f>IF('Indicator Date'!AS102="","x",'Indicator Date'!AS102)</f>
        <v>2016</v>
      </c>
      <c r="AT102" s="162">
        <f>IF('Indicator Date'!AT102="","x",'Indicator Date'!AT102)</f>
        <v>2017</v>
      </c>
      <c r="AU102" s="162">
        <f>IF('Indicator Date'!AU102="","x",'Indicator Date'!AU102)</f>
        <v>2016</v>
      </c>
      <c r="AV102" s="162">
        <f>IF('Indicator Date'!AV102="","x",'Indicator Date'!AV102)</f>
        <v>2015</v>
      </c>
      <c r="AW102" s="162">
        <f>IF('Indicator Date'!AW102="","x",'Indicator Date'!AW102)</f>
        <v>2015</v>
      </c>
      <c r="AX102" s="162">
        <f>IF('Indicator Date'!AX102="","x",'Indicator Date'!AX102)</f>
        <v>2016</v>
      </c>
      <c r="AY102" s="162">
        <f>IF('Indicator Date'!AY102="","x",'Indicator Date'!AY102)</f>
        <v>2014</v>
      </c>
      <c r="AZ102" s="162">
        <f>IF('Indicator Date'!AZ102="","x",'Indicator Date'!AZ102)</f>
        <v>2015</v>
      </c>
      <c r="BA102" s="162">
        <f>IF('Indicator Date'!BA102="","x",'Indicator Date'!BA102)</f>
        <v>2015</v>
      </c>
      <c r="BB102" s="162">
        <f>IF('Indicator Date'!BB102="","x",'Indicator Date'!BB102)</f>
        <v>2017</v>
      </c>
      <c r="BC102" s="162">
        <f>IF('Indicator Date'!BC102="","x",'Indicator Date'!BC102)</f>
        <v>2017</v>
      </c>
      <c r="BD102" s="162">
        <f>IF('Indicator Date'!BD102="","x",'Indicator Date'!BD102)</f>
        <v>2015</v>
      </c>
      <c r="BE102" s="162">
        <f>IF('Indicator Date'!BE102="","x",'Indicator Date'!BE102)</f>
        <v>2014</v>
      </c>
      <c r="BF102" s="108"/>
    </row>
    <row r="103" spans="1:58" x14ac:dyDescent="0.25">
      <c r="A103" s="133" t="s">
        <v>186</v>
      </c>
      <c r="B103" s="111" t="s">
        <v>185</v>
      </c>
      <c r="C103" s="162">
        <f>IF('Indicator Date'!C103="","x",'Indicator Date'!C103)</f>
        <v>2015</v>
      </c>
      <c r="D103" s="162">
        <f>IF('Indicator Date'!D103="","x",'Indicator Date'!D103)</f>
        <v>2015</v>
      </c>
      <c r="E103" s="162">
        <f>IF('Indicator Date'!E103="","x",'Indicator Date'!E103)</f>
        <v>2015</v>
      </c>
      <c r="F103" s="162">
        <f>IF('Indicator Date'!F103="","x",'Indicator Date'!F103)</f>
        <v>2015</v>
      </c>
      <c r="G103" s="162">
        <f>IF('Indicator Date'!G103="","x",'Indicator Date'!G103)</f>
        <v>2015</v>
      </c>
      <c r="H103" s="162">
        <f>IF('Indicator Date'!H103="","x",'Indicator Date'!H103)</f>
        <v>2015</v>
      </c>
      <c r="I103" s="162">
        <f>IF('Indicator Date'!I103="","x",'Indicator Date'!I103)</f>
        <v>2015</v>
      </c>
      <c r="J103" s="162">
        <f>IF('Indicator Date'!J103="","x",'Indicator Date'!J103)</f>
        <v>2016</v>
      </c>
      <c r="K103" s="162">
        <f>IF('Indicator Date'!K103="","x",'Indicator Date'!K103)</f>
        <v>2016</v>
      </c>
      <c r="L103" s="162">
        <f>IF('Indicator Date'!L103="","x",'Indicator Date'!L103)</f>
        <v>2016</v>
      </c>
      <c r="M103" s="162">
        <f>IF('Indicator Date'!M103="","x",'Indicator Date'!M103)</f>
        <v>2018</v>
      </c>
      <c r="N103" s="162">
        <f>IF('Indicator Date'!N103="","x",'Indicator Date'!N103)</f>
        <v>2018</v>
      </c>
      <c r="O103" s="162">
        <f>IF('Indicator Date'!O103="","x",'Indicator Date'!O103)</f>
        <v>2017</v>
      </c>
      <c r="P103" s="162">
        <f>IF('Indicator Date'!P103="","x",'Indicator Date'!P103)</f>
        <v>2017</v>
      </c>
      <c r="Q103" s="162">
        <f>IF('Indicator Date'!Q103="","x",'Indicator Date'!Q103)</f>
        <v>2015</v>
      </c>
      <c r="R103" s="162" t="str">
        <f>IF('Indicator Date'!R103="","x",LEFT(RIGHT('Indicator Date'!R103,6),4))</f>
        <v>x</v>
      </c>
      <c r="S103" s="162">
        <f>IF('Indicator Date'!S103="","x",'Indicator Date'!S103)</f>
        <v>2018</v>
      </c>
      <c r="T103" s="162">
        <f>IF('Indicator Date'!T103="","x",'Indicator Date'!T103)</f>
        <v>2015</v>
      </c>
      <c r="U103" s="162">
        <f>IF('Indicator Date'!U103="","x",'Indicator Date'!U103)</f>
        <v>2016</v>
      </c>
      <c r="V103" s="162" t="str">
        <f>IF('Indicator Date'!V103="","x",'Indicator Date'!V103)</f>
        <v>x</v>
      </c>
      <c r="W103" s="162">
        <f>IF('Indicator Date'!W103="","x",'Indicator Date'!W103)</f>
        <v>2015</v>
      </c>
      <c r="X103" s="162" t="str">
        <f>IF('Indicator Date'!X103="","x",'Indicator Date'!X103)</f>
        <v>x</v>
      </c>
      <c r="Y103" s="162">
        <f>IF('Indicator Date'!Y103="","x",'Indicator Date'!Y103)</f>
        <v>2016</v>
      </c>
      <c r="Z103" s="162">
        <f>IF('Indicator Date'!Z103="","x",'Indicator Date'!Z103)</f>
        <v>2016</v>
      </c>
      <c r="AA103" s="162">
        <f>IF('Indicator Date'!AA103="","x",'Indicator Date'!AA103)</f>
        <v>2016</v>
      </c>
      <c r="AB103" s="162" t="str">
        <f>IF('Indicator Date'!AB103="","x",'Indicator Date'!AB103)</f>
        <v>x</v>
      </c>
      <c r="AC103" s="162">
        <f>IF('Indicator Date'!AC103="","x",'Indicator Date'!AC103)</f>
        <v>2015</v>
      </c>
      <c r="AD103" s="162">
        <f>IF('Indicator Date'!AD103="","x",'Indicator Date'!AD103)</f>
        <v>2015</v>
      </c>
      <c r="AE103" s="162" t="str">
        <f>IF('Indicator Date'!AE103="","x",'Indicator Date'!AE103)</f>
        <v>x</v>
      </c>
      <c r="AF103" s="162">
        <f>IF('Indicator Date'!AF103="","x",'Indicator Date'!AF103)</f>
        <v>2015</v>
      </c>
      <c r="AG103" s="162">
        <f>IF('Indicator Date'!AG103="","x",'Indicator Date'!AG103)</f>
        <v>2012</v>
      </c>
      <c r="AH103" s="162">
        <f>IF('Indicator Date'!AH103="","x",'Indicator Date'!AH103)</f>
        <v>2016</v>
      </c>
      <c r="AI103" s="162">
        <f>IF('Indicator Date'!AI103="","x",'Indicator Date'!AI103)</f>
        <v>2017</v>
      </c>
      <c r="AJ103" s="162">
        <f>IF('Indicator Date'!AJ103="","x",'Indicator Date'!AJ103)</f>
        <v>2018</v>
      </c>
      <c r="AK103" s="162" t="str">
        <f>IF('Indicator Date'!AK103="","x",YEAR('Indicator Date'!AK103))</f>
        <v>x</v>
      </c>
      <c r="AL103" s="162">
        <f>IF('Indicator Date'!AL103="","x",YEAR('Indicator Date'!AL103))</f>
        <v>2017</v>
      </c>
      <c r="AM103" s="162">
        <f>IF('Indicator Date'!AM103="","x",'Indicator Date'!AM103)</f>
        <v>2017</v>
      </c>
      <c r="AN103" s="162">
        <f>IF('Indicator Date'!AN103="","x",'Indicator Date'!AN103)</f>
        <v>2014</v>
      </c>
      <c r="AO103" s="162">
        <f>IF('Indicator Date'!AO103="","x",'Indicator Date'!AO103)</f>
        <v>2014</v>
      </c>
      <c r="AP103" s="162">
        <f>IF('Indicator Date'!AP103="","x",'Indicator Date'!AP103)</f>
        <v>2014</v>
      </c>
      <c r="AQ103" s="162">
        <f>IF('Indicator Date'!AQ103="","x",'Indicator Date'!AQ103)</f>
        <v>2014</v>
      </c>
      <c r="AR103" s="162" t="str">
        <f>IF('Indicator Date'!AR103="","x",'Indicator Date'!AR103)</f>
        <v>x</v>
      </c>
      <c r="AS103" s="162">
        <f>IF('Indicator Date'!AS103="","x",'Indicator Date'!AS103)</f>
        <v>2016</v>
      </c>
      <c r="AT103" s="162">
        <f>IF('Indicator Date'!AT103="","x",'Indicator Date'!AT103)</f>
        <v>2017</v>
      </c>
      <c r="AU103" s="162">
        <f>IF('Indicator Date'!AU103="","x",'Indicator Date'!AU103)</f>
        <v>2016</v>
      </c>
      <c r="AV103" s="162" t="str">
        <f>IF('Indicator Date'!AV103="","x",'Indicator Date'!AV103)</f>
        <v>x</v>
      </c>
      <c r="AW103" s="162">
        <f>IF('Indicator Date'!AW103="","x",'Indicator Date'!AW103)</f>
        <v>2015</v>
      </c>
      <c r="AX103" s="162">
        <f>IF('Indicator Date'!AX103="","x",'Indicator Date'!AX103)</f>
        <v>2016</v>
      </c>
      <c r="AY103" s="162">
        <f>IF('Indicator Date'!AY103="","x",'Indicator Date'!AY103)</f>
        <v>2014</v>
      </c>
      <c r="AZ103" s="162">
        <f>IF('Indicator Date'!AZ103="","x",'Indicator Date'!AZ103)</f>
        <v>2015</v>
      </c>
      <c r="BA103" s="162">
        <f>IF('Indicator Date'!BA103="","x",'Indicator Date'!BA103)</f>
        <v>2015</v>
      </c>
      <c r="BB103" s="162">
        <f>IF('Indicator Date'!BB103="","x",'Indicator Date'!BB103)</f>
        <v>2017</v>
      </c>
      <c r="BC103" s="162">
        <f>IF('Indicator Date'!BC103="","x",'Indicator Date'!BC103)</f>
        <v>2017</v>
      </c>
      <c r="BD103" s="162">
        <f>IF('Indicator Date'!BD103="","x",'Indicator Date'!BD103)</f>
        <v>2015</v>
      </c>
      <c r="BE103" s="162">
        <f>IF('Indicator Date'!BE103="","x",'Indicator Date'!BE103)</f>
        <v>2014</v>
      </c>
      <c r="BF103" s="108"/>
    </row>
    <row r="104" spans="1:58" x14ac:dyDescent="0.25">
      <c r="A104" s="133" t="s">
        <v>189</v>
      </c>
      <c r="B104" s="111" t="s">
        <v>188</v>
      </c>
      <c r="C104" s="162">
        <f>IF('Indicator Date'!C104="","x",'Indicator Date'!C104)</f>
        <v>2015</v>
      </c>
      <c r="D104" s="162">
        <f>IF('Indicator Date'!D104="","x",'Indicator Date'!D104)</f>
        <v>2015</v>
      </c>
      <c r="E104" s="162">
        <f>IF('Indicator Date'!E104="","x",'Indicator Date'!E104)</f>
        <v>2015</v>
      </c>
      <c r="F104" s="162">
        <f>IF('Indicator Date'!F104="","x",'Indicator Date'!F104)</f>
        <v>2015</v>
      </c>
      <c r="G104" s="162">
        <f>IF('Indicator Date'!G104="","x",'Indicator Date'!G104)</f>
        <v>2015</v>
      </c>
      <c r="H104" s="162">
        <f>IF('Indicator Date'!H104="","x",'Indicator Date'!H104)</f>
        <v>2015</v>
      </c>
      <c r="I104" s="162">
        <f>IF('Indicator Date'!I104="","x",'Indicator Date'!I104)</f>
        <v>2015</v>
      </c>
      <c r="J104" s="162">
        <f>IF('Indicator Date'!J104="","x",'Indicator Date'!J104)</f>
        <v>2016</v>
      </c>
      <c r="K104" s="162">
        <f>IF('Indicator Date'!K104="","x",'Indicator Date'!K104)</f>
        <v>2016</v>
      </c>
      <c r="L104" s="162">
        <f>IF('Indicator Date'!L104="","x",'Indicator Date'!L104)</f>
        <v>2016</v>
      </c>
      <c r="M104" s="162">
        <f>IF('Indicator Date'!M104="","x",'Indicator Date'!M104)</f>
        <v>2018</v>
      </c>
      <c r="N104" s="162">
        <f>IF('Indicator Date'!N104="","x",'Indicator Date'!N104)</f>
        <v>2018</v>
      </c>
      <c r="O104" s="162">
        <f>IF('Indicator Date'!O104="","x",'Indicator Date'!O104)</f>
        <v>2017</v>
      </c>
      <c r="P104" s="162">
        <f>IF('Indicator Date'!P104="","x",'Indicator Date'!P104)</f>
        <v>2017</v>
      </c>
      <c r="Q104" s="162">
        <f>IF('Indicator Date'!Q104="","x",'Indicator Date'!Q104)</f>
        <v>2015</v>
      </c>
      <c r="R104" s="162" t="str">
        <f>IF('Indicator Date'!R104="","x",LEFT(RIGHT('Indicator Date'!R104,6),4))</f>
        <v>2009</v>
      </c>
      <c r="S104" s="162">
        <f>IF('Indicator Date'!S104="","x",'Indicator Date'!S104)</f>
        <v>2018</v>
      </c>
      <c r="T104" s="162">
        <f>IF('Indicator Date'!T104="","x",'Indicator Date'!T104)</f>
        <v>2015</v>
      </c>
      <c r="U104" s="162">
        <f>IF('Indicator Date'!U104="","x",'Indicator Date'!U104)</f>
        <v>2016</v>
      </c>
      <c r="V104" s="162">
        <f>IF('Indicator Date'!V104="","x",'Indicator Date'!V104)</f>
        <v>2016</v>
      </c>
      <c r="W104" s="162">
        <f>IF('Indicator Date'!W104="","x",'Indicator Date'!W104)</f>
        <v>2015</v>
      </c>
      <c r="X104" s="162" t="str">
        <f>IF('Indicator Date'!X104="","x",'Indicator Date'!X104)</f>
        <v>x</v>
      </c>
      <c r="Y104" s="162">
        <f>IF('Indicator Date'!Y104="","x",'Indicator Date'!Y104)</f>
        <v>2010</v>
      </c>
      <c r="Z104" s="162">
        <f>IF('Indicator Date'!Z104="","x",'Indicator Date'!Z104)</f>
        <v>2016</v>
      </c>
      <c r="AA104" s="162">
        <f>IF('Indicator Date'!AA104="","x",'Indicator Date'!AA104)</f>
        <v>2016</v>
      </c>
      <c r="AB104" s="162">
        <f>IF('Indicator Date'!AB104="","x",'Indicator Date'!AB104)</f>
        <v>2016</v>
      </c>
      <c r="AC104" s="162">
        <f>IF('Indicator Date'!AC104="","x",'Indicator Date'!AC104)</f>
        <v>2015</v>
      </c>
      <c r="AD104" s="162">
        <f>IF('Indicator Date'!AD104="","x",'Indicator Date'!AD104)</f>
        <v>2015</v>
      </c>
      <c r="AE104" s="162">
        <f>IF('Indicator Date'!AE104="","x",'Indicator Date'!AE104)</f>
        <v>2012</v>
      </c>
      <c r="AF104" s="162" t="str">
        <f>IF('Indicator Date'!AF104="","x",'Indicator Date'!AF104)</f>
        <v>x</v>
      </c>
      <c r="AG104" s="162">
        <f>IF('Indicator Date'!AG104="","x",'Indicator Date'!AG104)</f>
        <v>2010</v>
      </c>
      <c r="AH104" s="162">
        <f>IF('Indicator Date'!AH104="","x",'Indicator Date'!AH104)</f>
        <v>2016</v>
      </c>
      <c r="AI104" s="162">
        <f>IF('Indicator Date'!AI104="","x",'Indicator Date'!AI104)</f>
        <v>2017</v>
      </c>
      <c r="AJ104" s="162">
        <f>IF('Indicator Date'!AJ104="","x",'Indicator Date'!AJ104)</f>
        <v>2018</v>
      </c>
      <c r="AK104" s="162" t="str">
        <f>IF('Indicator Date'!AK104="","x",YEAR('Indicator Date'!AK104))</f>
        <v>x</v>
      </c>
      <c r="AL104" s="162">
        <f>IF('Indicator Date'!AL104="","x",YEAR('Indicator Date'!AL104))</f>
        <v>2017</v>
      </c>
      <c r="AM104" s="162">
        <f>IF('Indicator Date'!AM104="","x",'Indicator Date'!AM104)</f>
        <v>2017</v>
      </c>
      <c r="AN104" s="162">
        <f>IF('Indicator Date'!AN104="","x",'Indicator Date'!AN104)</f>
        <v>2014</v>
      </c>
      <c r="AO104" s="162">
        <f>IF('Indicator Date'!AO104="","x",'Indicator Date'!AO104)</f>
        <v>2014</v>
      </c>
      <c r="AP104" s="162">
        <f>IF('Indicator Date'!AP104="","x",'Indicator Date'!AP104)</f>
        <v>2014</v>
      </c>
      <c r="AQ104" s="162">
        <f>IF('Indicator Date'!AQ104="","x",'Indicator Date'!AQ104)</f>
        <v>2014</v>
      </c>
      <c r="AR104" s="162">
        <f>IF('Indicator Date'!AR104="","x",'Indicator Date'!AR104)</f>
        <v>2015</v>
      </c>
      <c r="AS104" s="162">
        <f>IF('Indicator Date'!AS104="","x",'Indicator Date'!AS104)</f>
        <v>2016</v>
      </c>
      <c r="AT104" s="162">
        <f>IF('Indicator Date'!AT104="","x",'Indicator Date'!AT104)</f>
        <v>2017</v>
      </c>
      <c r="AU104" s="162">
        <f>IF('Indicator Date'!AU104="","x",'Indicator Date'!AU104)</f>
        <v>2016</v>
      </c>
      <c r="AV104" s="162">
        <f>IF('Indicator Date'!AV104="","x",'Indicator Date'!AV104)</f>
        <v>2015</v>
      </c>
      <c r="AW104" s="162">
        <f>IF('Indicator Date'!AW104="","x",'Indicator Date'!AW104)</f>
        <v>2015</v>
      </c>
      <c r="AX104" s="162">
        <f>IF('Indicator Date'!AX104="","x",'Indicator Date'!AX104)</f>
        <v>2016</v>
      </c>
      <c r="AY104" s="162">
        <f>IF('Indicator Date'!AY104="","x",'Indicator Date'!AY104)</f>
        <v>2014</v>
      </c>
      <c r="AZ104" s="162">
        <f>IF('Indicator Date'!AZ104="","x",'Indicator Date'!AZ104)</f>
        <v>2015</v>
      </c>
      <c r="BA104" s="162">
        <f>IF('Indicator Date'!BA104="","x",'Indicator Date'!BA104)</f>
        <v>2015</v>
      </c>
      <c r="BB104" s="162">
        <f>IF('Indicator Date'!BB104="","x",'Indicator Date'!BB104)</f>
        <v>2017</v>
      </c>
      <c r="BC104" s="162">
        <f>IF('Indicator Date'!BC104="","x",'Indicator Date'!BC104)</f>
        <v>2017</v>
      </c>
      <c r="BD104" s="162">
        <f>IF('Indicator Date'!BD104="","x",'Indicator Date'!BD104)</f>
        <v>2015</v>
      </c>
      <c r="BE104" s="162">
        <f>IF('Indicator Date'!BE104="","x",'Indicator Date'!BE104)</f>
        <v>2014</v>
      </c>
      <c r="BF104" s="108"/>
    </row>
    <row r="105" spans="1:58" x14ac:dyDescent="0.25">
      <c r="A105" s="133" t="s">
        <v>191</v>
      </c>
      <c r="B105" s="111" t="s">
        <v>190</v>
      </c>
      <c r="C105" s="162">
        <f>IF('Indicator Date'!C105="","x",'Indicator Date'!C105)</f>
        <v>2015</v>
      </c>
      <c r="D105" s="162">
        <f>IF('Indicator Date'!D105="","x",'Indicator Date'!D105)</f>
        <v>2015</v>
      </c>
      <c r="E105" s="162">
        <f>IF('Indicator Date'!E105="","x",'Indicator Date'!E105)</f>
        <v>2015</v>
      </c>
      <c r="F105" s="162">
        <f>IF('Indicator Date'!F105="","x",'Indicator Date'!F105)</f>
        <v>2015</v>
      </c>
      <c r="G105" s="162">
        <f>IF('Indicator Date'!G105="","x",'Indicator Date'!G105)</f>
        <v>2015</v>
      </c>
      <c r="H105" s="162">
        <f>IF('Indicator Date'!H105="","x",'Indicator Date'!H105)</f>
        <v>2015</v>
      </c>
      <c r="I105" s="162">
        <f>IF('Indicator Date'!I105="","x",'Indicator Date'!I105)</f>
        <v>2015</v>
      </c>
      <c r="J105" s="162">
        <f>IF('Indicator Date'!J105="","x",'Indicator Date'!J105)</f>
        <v>2016</v>
      </c>
      <c r="K105" s="162">
        <f>IF('Indicator Date'!K105="","x",'Indicator Date'!K105)</f>
        <v>2016</v>
      </c>
      <c r="L105" s="162">
        <f>IF('Indicator Date'!L105="","x",'Indicator Date'!L105)</f>
        <v>2016</v>
      </c>
      <c r="M105" s="162">
        <f>IF('Indicator Date'!M105="","x",'Indicator Date'!M105)</f>
        <v>2018</v>
      </c>
      <c r="N105" s="162">
        <f>IF('Indicator Date'!N105="","x",'Indicator Date'!N105)</f>
        <v>2018</v>
      </c>
      <c r="O105" s="162">
        <f>IF('Indicator Date'!O105="","x",'Indicator Date'!O105)</f>
        <v>2017</v>
      </c>
      <c r="P105" s="162">
        <f>IF('Indicator Date'!P105="","x",'Indicator Date'!P105)</f>
        <v>2017</v>
      </c>
      <c r="Q105" s="162">
        <f>IF('Indicator Date'!Q105="","x",'Indicator Date'!Q105)</f>
        <v>2015</v>
      </c>
      <c r="R105" s="162" t="str">
        <f>IF('Indicator Date'!R105="","x",LEFT(RIGHT('Indicator Date'!R105,6),4))</f>
        <v>2010</v>
      </c>
      <c r="S105" s="162">
        <f>IF('Indicator Date'!S105="","x",'Indicator Date'!S105)</f>
        <v>2018</v>
      </c>
      <c r="T105" s="162">
        <f>IF('Indicator Date'!T105="","x",'Indicator Date'!T105)</f>
        <v>2015</v>
      </c>
      <c r="U105" s="162">
        <f>IF('Indicator Date'!U105="","x",'Indicator Date'!U105)</f>
        <v>2016</v>
      </c>
      <c r="V105" s="162">
        <f>IF('Indicator Date'!V105="","x",'Indicator Date'!V105)</f>
        <v>2016</v>
      </c>
      <c r="W105" s="162">
        <f>IF('Indicator Date'!W105="","x",'Indicator Date'!W105)</f>
        <v>2015</v>
      </c>
      <c r="X105" s="162">
        <f>IF('Indicator Date'!X105="","x",'Indicator Date'!X105)</f>
        <v>2014</v>
      </c>
      <c r="Y105" s="162">
        <f>IF('Indicator Date'!Y105="","x",'Indicator Date'!Y105)</f>
        <v>2010</v>
      </c>
      <c r="Z105" s="162">
        <f>IF('Indicator Date'!Z105="","x",'Indicator Date'!Z105)</f>
        <v>2016</v>
      </c>
      <c r="AA105" s="162">
        <f>IF('Indicator Date'!AA105="","x",'Indicator Date'!AA105)</f>
        <v>2016</v>
      </c>
      <c r="AB105" s="162">
        <f>IF('Indicator Date'!AB105="","x",'Indicator Date'!AB105)</f>
        <v>2016</v>
      </c>
      <c r="AC105" s="162">
        <f>IF('Indicator Date'!AC105="","x",'Indicator Date'!AC105)</f>
        <v>2015</v>
      </c>
      <c r="AD105" s="162">
        <f>IF('Indicator Date'!AD105="","x",'Indicator Date'!AD105)</f>
        <v>2015</v>
      </c>
      <c r="AE105" s="162">
        <f>IF('Indicator Date'!AE105="","x",'Indicator Date'!AE105)</f>
        <v>2012</v>
      </c>
      <c r="AF105" s="162">
        <f>IF('Indicator Date'!AF105="","x",'Indicator Date'!AF105)</f>
        <v>2015</v>
      </c>
      <c r="AG105" s="162">
        <f>IF('Indicator Date'!AG105="","x",'Indicator Date'!AG105)</f>
        <v>2010</v>
      </c>
      <c r="AH105" s="162">
        <f>IF('Indicator Date'!AH105="","x",'Indicator Date'!AH105)</f>
        <v>2016</v>
      </c>
      <c r="AI105" s="162">
        <f>IF('Indicator Date'!AI105="","x",'Indicator Date'!AI105)</f>
        <v>2017</v>
      </c>
      <c r="AJ105" s="162">
        <f>IF('Indicator Date'!AJ105="","x",'Indicator Date'!AJ105)</f>
        <v>2018</v>
      </c>
      <c r="AK105" s="162" t="str">
        <f>IF('Indicator Date'!AK105="","x",YEAR('Indicator Date'!AK105))</f>
        <v>x</v>
      </c>
      <c r="AL105" s="162">
        <f>IF('Indicator Date'!AL105="","x",YEAR('Indicator Date'!AL105))</f>
        <v>2018</v>
      </c>
      <c r="AM105" s="162">
        <f>IF('Indicator Date'!AM105="","x",'Indicator Date'!AM105)</f>
        <v>2017</v>
      </c>
      <c r="AN105" s="162">
        <f>IF('Indicator Date'!AN105="","x",'Indicator Date'!AN105)</f>
        <v>2014</v>
      </c>
      <c r="AO105" s="162">
        <f>IF('Indicator Date'!AO105="","x",'Indicator Date'!AO105)</f>
        <v>2014</v>
      </c>
      <c r="AP105" s="162">
        <f>IF('Indicator Date'!AP105="","x",'Indicator Date'!AP105)</f>
        <v>2013</v>
      </c>
      <c r="AQ105" s="162">
        <f>IF('Indicator Date'!AQ105="","x",'Indicator Date'!AQ105)</f>
        <v>2013</v>
      </c>
      <c r="AR105" s="162">
        <f>IF('Indicator Date'!AR105="","x",'Indicator Date'!AR105)</f>
        <v>2015</v>
      </c>
      <c r="AS105" s="162">
        <f>IF('Indicator Date'!AS105="","x",'Indicator Date'!AS105)</f>
        <v>2016</v>
      </c>
      <c r="AT105" s="162">
        <f>IF('Indicator Date'!AT105="","x",'Indicator Date'!AT105)</f>
        <v>2017</v>
      </c>
      <c r="AU105" s="162">
        <f>IF('Indicator Date'!AU105="","x",'Indicator Date'!AU105)</f>
        <v>2016</v>
      </c>
      <c r="AV105" s="162">
        <f>IF('Indicator Date'!AV105="","x",'Indicator Date'!AV105)</f>
        <v>2015</v>
      </c>
      <c r="AW105" s="162">
        <f>IF('Indicator Date'!AW105="","x",'Indicator Date'!AW105)</f>
        <v>2015</v>
      </c>
      <c r="AX105" s="162">
        <f>IF('Indicator Date'!AX105="","x",'Indicator Date'!AX105)</f>
        <v>2016</v>
      </c>
      <c r="AY105" s="162">
        <f>IF('Indicator Date'!AY105="","x",'Indicator Date'!AY105)</f>
        <v>2014</v>
      </c>
      <c r="AZ105" s="162">
        <f>IF('Indicator Date'!AZ105="","x",'Indicator Date'!AZ105)</f>
        <v>2015</v>
      </c>
      <c r="BA105" s="162">
        <f>IF('Indicator Date'!BA105="","x",'Indicator Date'!BA105)</f>
        <v>2015</v>
      </c>
      <c r="BB105" s="162">
        <f>IF('Indicator Date'!BB105="","x",'Indicator Date'!BB105)</f>
        <v>2017</v>
      </c>
      <c r="BC105" s="162">
        <f>IF('Indicator Date'!BC105="","x",'Indicator Date'!BC105)</f>
        <v>2017</v>
      </c>
      <c r="BD105" s="162">
        <f>IF('Indicator Date'!BD105="","x",'Indicator Date'!BD105)</f>
        <v>2015</v>
      </c>
      <c r="BE105" s="162">
        <f>IF('Indicator Date'!BE105="","x",'Indicator Date'!BE105)</f>
        <v>2014</v>
      </c>
      <c r="BF105" s="108"/>
    </row>
    <row r="106" spans="1:58" x14ac:dyDescent="0.25">
      <c r="A106" s="133" t="s">
        <v>193</v>
      </c>
      <c r="B106" s="111" t="s">
        <v>192</v>
      </c>
      <c r="C106" s="162">
        <f>IF('Indicator Date'!C106="","x",'Indicator Date'!C106)</f>
        <v>2015</v>
      </c>
      <c r="D106" s="162">
        <f>IF('Indicator Date'!D106="","x",'Indicator Date'!D106)</f>
        <v>2015</v>
      </c>
      <c r="E106" s="162">
        <f>IF('Indicator Date'!E106="","x",'Indicator Date'!E106)</f>
        <v>2015</v>
      </c>
      <c r="F106" s="162">
        <f>IF('Indicator Date'!F106="","x",'Indicator Date'!F106)</f>
        <v>2015</v>
      </c>
      <c r="G106" s="162">
        <f>IF('Indicator Date'!G106="","x",'Indicator Date'!G106)</f>
        <v>2015</v>
      </c>
      <c r="H106" s="162">
        <f>IF('Indicator Date'!H106="","x",'Indicator Date'!H106)</f>
        <v>2015</v>
      </c>
      <c r="I106" s="162">
        <f>IF('Indicator Date'!I106="","x",'Indicator Date'!I106)</f>
        <v>2015</v>
      </c>
      <c r="J106" s="162">
        <f>IF('Indicator Date'!J106="","x",'Indicator Date'!J106)</f>
        <v>2016</v>
      </c>
      <c r="K106" s="162">
        <f>IF('Indicator Date'!K106="","x",'Indicator Date'!K106)</f>
        <v>2016</v>
      </c>
      <c r="L106" s="162">
        <f>IF('Indicator Date'!L106="","x",'Indicator Date'!L106)</f>
        <v>2016</v>
      </c>
      <c r="M106" s="162">
        <f>IF('Indicator Date'!M106="","x",'Indicator Date'!M106)</f>
        <v>2018</v>
      </c>
      <c r="N106" s="162">
        <f>IF('Indicator Date'!N106="","x",'Indicator Date'!N106)</f>
        <v>2018</v>
      </c>
      <c r="O106" s="162">
        <f>IF('Indicator Date'!O106="","x",'Indicator Date'!O106)</f>
        <v>2017</v>
      </c>
      <c r="P106" s="162">
        <f>IF('Indicator Date'!P106="","x",'Indicator Date'!P106)</f>
        <v>2017</v>
      </c>
      <c r="Q106" s="162">
        <f>IF('Indicator Date'!Q106="","x",'Indicator Date'!Q106)</f>
        <v>2015</v>
      </c>
      <c r="R106" s="162" t="str">
        <f>IF('Indicator Date'!R106="","x",LEFT(RIGHT('Indicator Date'!R106,6),4))</f>
        <v>x</v>
      </c>
      <c r="S106" s="162">
        <f>IF('Indicator Date'!S106="","x",'Indicator Date'!S106)</f>
        <v>2018</v>
      </c>
      <c r="T106" s="162">
        <f>IF('Indicator Date'!T106="","x",'Indicator Date'!T106)</f>
        <v>2015</v>
      </c>
      <c r="U106" s="162">
        <f>IF('Indicator Date'!U106="","x",'Indicator Date'!U106)</f>
        <v>2016</v>
      </c>
      <c r="V106" s="162">
        <f>IF('Indicator Date'!V106="","x",'Indicator Date'!V106)</f>
        <v>2016</v>
      </c>
      <c r="W106" s="162">
        <f>IF('Indicator Date'!W106="","x",'Indicator Date'!W106)</f>
        <v>2015</v>
      </c>
      <c r="X106" s="162">
        <f>IF('Indicator Date'!X106="","x",'Indicator Date'!X106)</f>
        <v>2016</v>
      </c>
      <c r="Y106" s="162">
        <f>IF('Indicator Date'!Y106="","x",'Indicator Date'!Y106)</f>
        <v>2010</v>
      </c>
      <c r="Z106" s="162">
        <f>IF('Indicator Date'!Z106="","x",'Indicator Date'!Z106)</f>
        <v>2016</v>
      </c>
      <c r="AA106" s="162">
        <f>IF('Indicator Date'!AA106="","x",'Indicator Date'!AA106)</f>
        <v>2016</v>
      </c>
      <c r="AB106" s="162">
        <f>IF('Indicator Date'!AB106="","x",'Indicator Date'!AB106)</f>
        <v>2016</v>
      </c>
      <c r="AC106" s="162">
        <f>IF('Indicator Date'!AC106="","x",'Indicator Date'!AC106)</f>
        <v>2015</v>
      </c>
      <c r="AD106" s="162">
        <f>IF('Indicator Date'!AD106="","x",'Indicator Date'!AD106)</f>
        <v>2015</v>
      </c>
      <c r="AE106" s="162">
        <f>IF('Indicator Date'!AE106="","x",'Indicator Date'!AE106)</f>
        <v>2012</v>
      </c>
      <c r="AF106" s="162">
        <f>IF('Indicator Date'!AF106="","x",'Indicator Date'!AF106)</f>
        <v>2015</v>
      </c>
      <c r="AG106" s="162">
        <f>IF('Indicator Date'!AG106="","x",'Indicator Date'!AG106)</f>
        <v>2009</v>
      </c>
      <c r="AH106" s="162">
        <f>IF('Indicator Date'!AH106="","x",'Indicator Date'!AH106)</f>
        <v>2016</v>
      </c>
      <c r="AI106" s="162">
        <f>IF('Indicator Date'!AI106="","x",'Indicator Date'!AI106)</f>
        <v>2017</v>
      </c>
      <c r="AJ106" s="162">
        <f>IF('Indicator Date'!AJ106="","x",'Indicator Date'!AJ106)</f>
        <v>2018</v>
      </c>
      <c r="AK106" s="162" t="str">
        <f>IF('Indicator Date'!AK106="","x",YEAR('Indicator Date'!AK106))</f>
        <v>x</v>
      </c>
      <c r="AL106" s="162">
        <f>IF('Indicator Date'!AL106="","x",YEAR('Indicator Date'!AL106))</f>
        <v>2017</v>
      </c>
      <c r="AM106" s="162">
        <f>IF('Indicator Date'!AM106="","x",'Indicator Date'!AM106)</f>
        <v>2017</v>
      </c>
      <c r="AN106" s="162">
        <f>IF('Indicator Date'!AN106="","x",'Indicator Date'!AN106)</f>
        <v>2014</v>
      </c>
      <c r="AO106" s="162">
        <f>IF('Indicator Date'!AO106="","x",'Indicator Date'!AO106)</f>
        <v>2014</v>
      </c>
      <c r="AP106" s="162">
        <f>IF('Indicator Date'!AP106="","x",'Indicator Date'!AP106)</f>
        <v>2014</v>
      </c>
      <c r="AQ106" s="162">
        <f>IF('Indicator Date'!AQ106="","x",'Indicator Date'!AQ106)</f>
        <v>2014</v>
      </c>
      <c r="AR106" s="162">
        <f>IF('Indicator Date'!AR106="","x",'Indicator Date'!AR106)</f>
        <v>2011</v>
      </c>
      <c r="AS106" s="162">
        <f>IF('Indicator Date'!AS106="","x",'Indicator Date'!AS106)</f>
        <v>2016</v>
      </c>
      <c r="AT106" s="162">
        <f>IF('Indicator Date'!AT106="","x",'Indicator Date'!AT106)</f>
        <v>2017</v>
      </c>
      <c r="AU106" s="162">
        <f>IF('Indicator Date'!AU106="","x",'Indicator Date'!AU106)</f>
        <v>2016</v>
      </c>
      <c r="AV106" s="162">
        <f>IF('Indicator Date'!AV106="","x",'Indicator Date'!AV106)</f>
        <v>2015</v>
      </c>
      <c r="AW106" s="162">
        <f>IF('Indicator Date'!AW106="","x",'Indicator Date'!AW106)</f>
        <v>2015</v>
      </c>
      <c r="AX106" s="162">
        <f>IF('Indicator Date'!AX106="","x",'Indicator Date'!AX106)</f>
        <v>2016</v>
      </c>
      <c r="AY106" s="162">
        <f>IF('Indicator Date'!AY106="","x",'Indicator Date'!AY106)</f>
        <v>2014</v>
      </c>
      <c r="AZ106" s="162">
        <f>IF('Indicator Date'!AZ106="","x",'Indicator Date'!AZ106)</f>
        <v>2015</v>
      </c>
      <c r="BA106" s="162">
        <f>IF('Indicator Date'!BA106="","x",'Indicator Date'!BA106)</f>
        <v>2015</v>
      </c>
      <c r="BB106" s="162">
        <f>IF('Indicator Date'!BB106="","x",'Indicator Date'!BB106)</f>
        <v>2017</v>
      </c>
      <c r="BC106" s="162">
        <f>IF('Indicator Date'!BC106="","x",'Indicator Date'!BC106)</f>
        <v>2017</v>
      </c>
      <c r="BD106" s="162">
        <f>IF('Indicator Date'!BD106="","x",'Indicator Date'!BD106)</f>
        <v>2015</v>
      </c>
      <c r="BE106" s="162">
        <f>IF('Indicator Date'!BE106="","x",'Indicator Date'!BE106)</f>
        <v>2014</v>
      </c>
      <c r="BF106" s="108"/>
    </row>
    <row r="107" spans="1:58" x14ac:dyDescent="0.25">
      <c r="A107" s="133" t="s">
        <v>195</v>
      </c>
      <c r="B107" s="111" t="s">
        <v>194</v>
      </c>
      <c r="C107" s="162">
        <f>IF('Indicator Date'!C107="","x",'Indicator Date'!C107)</f>
        <v>2015</v>
      </c>
      <c r="D107" s="162">
        <f>IF('Indicator Date'!D107="","x",'Indicator Date'!D107)</f>
        <v>2015</v>
      </c>
      <c r="E107" s="162">
        <f>IF('Indicator Date'!E107="","x",'Indicator Date'!E107)</f>
        <v>2015</v>
      </c>
      <c r="F107" s="162">
        <f>IF('Indicator Date'!F107="","x",'Indicator Date'!F107)</f>
        <v>2015</v>
      </c>
      <c r="G107" s="162">
        <f>IF('Indicator Date'!G107="","x",'Indicator Date'!G107)</f>
        <v>2015</v>
      </c>
      <c r="H107" s="162">
        <f>IF('Indicator Date'!H107="","x",'Indicator Date'!H107)</f>
        <v>2015</v>
      </c>
      <c r="I107" s="162">
        <f>IF('Indicator Date'!I107="","x",'Indicator Date'!I107)</f>
        <v>2015</v>
      </c>
      <c r="J107" s="162">
        <f>IF('Indicator Date'!J107="","x",'Indicator Date'!J107)</f>
        <v>2016</v>
      </c>
      <c r="K107" s="162">
        <f>IF('Indicator Date'!K107="","x",'Indicator Date'!K107)</f>
        <v>2016</v>
      </c>
      <c r="L107" s="162">
        <f>IF('Indicator Date'!L107="","x",'Indicator Date'!L107)</f>
        <v>2016</v>
      </c>
      <c r="M107" s="162">
        <f>IF('Indicator Date'!M107="","x",'Indicator Date'!M107)</f>
        <v>2018</v>
      </c>
      <c r="N107" s="162">
        <f>IF('Indicator Date'!N107="","x",'Indicator Date'!N107)</f>
        <v>2018</v>
      </c>
      <c r="O107" s="162">
        <f>IF('Indicator Date'!O107="","x",'Indicator Date'!O107)</f>
        <v>2017</v>
      </c>
      <c r="P107" s="162">
        <f>IF('Indicator Date'!P107="","x",'Indicator Date'!P107)</f>
        <v>2017</v>
      </c>
      <c r="Q107" s="162">
        <f>IF('Indicator Date'!Q107="","x",'Indicator Date'!Q107)</f>
        <v>2015</v>
      </c>
      <c r="R107" s="162" t="str">
        <f>IF('Indicator Date'!R107="","x",LEFT(RIGHT('Indicator Date'!R107,6),4))</f>
        <v>2009</v>
      </c>
      <c r="S107" s="162">
        <f>IF('Indicator Date'!S107="","x",'Indicator Date'!S107)</f>
        <v>2018</v>
      </c>
      <c r="T107" s="162">
        <f>IF('Indicator Date'!T107="","x",'Indicator Date'!T107)</f>
        <v>2015</v>
      </c>
      <c r="U107" s="162">
        <f>IF('Indicator Date'!U107="","x",'Indicator Date'!U107)</f>
        <v>2016</v>
      </c>
      <c r="V107" s="162">
        <f>IF('Indicator Date'!V107="","x",'Indicator Date'!V107)</f>
        <v>2016</v>
      </c>
      <c r="W107" s="162">
        <f>IF('Indicator Date'!W107="","x",'Indicator Date'!W107)</f>
        <v>2015</v>
      </c>
      <c r="X107" s="162">
        <f>IF('Indicator Date'!X107="","x",'Indicator Date'!X107)</f>
        <v>2009</v>
      </c>
      <c r="Y107" s="162">
        <f>IF('Indicator Date'!Y107="","x",'Indicator Date'!Y107)</f>
        <v>2010</v>
      </c>
      <c r="Z107" s="162">
        <f>IF('Indicator Date'!Z107="","x",'Indicator Date'!Z107)</f>
        <v>2016</v>
      </c>
      <c r="AA107" s="162">
        <f>IF('Indicator Date'!AA107="","x",'Indicator Date'!AA107)</f>
        <v>2016</v>
      </c>
      <c r="AB107" s="162">
        <f>IF('Indicator Date'!AB107="","x",'Indicator Date'!AB107)</f>
        <v>2013</v>
      </c>
      <c r="AC107" s="162">
        <f>IF('Indicator Date'!AC107="","x",'Indicator Date'!AC107)</f>
        <v>2015</v>
      </c>
      <c r="AD107" s="162">
        <f>IF('Indicator Date'!AD107="","x",'Indicator Date'!AD107)</f>
        <v>2015</v>
      </c>
      <c r="AE107" s="162" t="str">
        <f>IF('Indicator Date'!AE107="","x",'Indicator Date'!AE107)</f>
        <v>x</v>
      </c>
      <c r="AF107" s="162">
        <f>IF('Indicator Date'!AF107="","x",'Indicator Date'!AF107)</f>
        <v>2015</v>
      </c>
      <c r="AG107" s="162">
        <f>IF('Indicator Date'!AG107="","x",'Indicator Date'!AG107)</f>
        <v>2009</v>
      </c>
      <c r="AH107" s="162">
        <f>IF('Indicator Date'!AH107="","x",'Indicator Date'!AH107)</f>
        <v>2016</v>
      </c>
      <c r="AI107" s="162">
        <f>IF('Indicator Date'!AI107="","x",'Indicator Date'!AI107)</f>
        <v>2017</v>
      </c>
      <c r="AJ107" s="162">
        <f>IF('Indicator Date'!AJ107="","x",'Indicator Date'!AJ107)</f>
        <v>2018</v>
      </c>
      <c r="AK107" s="162" t="str">
        <f>IF('Indicator Date'!AK107="","x",YEAR('Indicator Date'!AK107))</f>
        <v>x</v>
      </c>
      <c r="AL107" s="162" t="str">
        <f>IF('Indicator Date'!AL107="","x",YEAR('Indicator Date'!AL107))</f>
        <v>x</v>
      </c>
      <c r="AM107" s="162">
        <f>IF('Indicator Date'!AM107="","x",'Indicator Date'!AM107)</f>
        <v>2017</v>
      </c>
      <c r="AN107" s="162">
        <f>IF('Indicator Date'!AN107="","x",'Indicator Date'!AN107)</f>
        <v>2014</v>
      </c>
      <c r="AO107" s="162">
        <f>IF('Indicator Date'!AO107="","x",'Indicator Date'!AO107)</f>
        <v>2014</v>
      </c>
      <c r="AP107" s="162">
        <f>IF('Indicator Date'!AP107="","x",'Indicator Date'!AP107)</f>
        <v>2013</v>
      </c>
      <c r="AQ107" s="162">
        <f>IF('Indicator Date'!AQ107="","x",'Indicator Date'!AQ107)</f>
        <v>2013</v>
      </c>
      <c r="AR107" s="162">
        <f>IF('Indicator Date'!AR107="","x",'Indicator Date'!AR107)</f>
        <v>2011</v>
      </c>
      <c r="AS107" s="162">
        <f>IF('Indicator Date'!AS107="","x",'Indicator Date'!AS107)</f>
        <v>2016</v>
      </c>
      <c r="AT107" s="162">
        <f>IF('Indicator Date'!AT107="","x",'Indicator Date'!AT107)</f>
        <v>2017</v>
      </c>
      <c r="AU107" s="162">
        <f>IF('Indicator Date'!AU107="","x",'Indicator Date'!AU107)</f>
        <v>2016</v>
      </c>
      <c r="AV107" s="162">
        <f>IF('Indicator Date'!AV107="","x",'Indicator Date'!AV107)</f>
        <v>2015</v>
      </c>
      <c r="AW107" s="162">
        <f>IF('Indicator Date'!AW107="","x",'Indicator Date'!AW107)</f>
        <v>2015</v>
      </c>
      <c r="AX107" s="162">
        <f>IF('Indicator Date'!AX107="","x",'Indicator Date'!AX107)</f>
        <v>2016</v>
      </c>
      <c r="AY107" s="162">
        <f>IF('Indicator Date'!AY107="","x",'Indicator Date'!AY107)</f>
        <v>2014</v>
      </c>
      <c r="AZ107" s="162">
        <f>IF('Indicator Date'!AZ107="","x",'Indicator Date'!AZ107)</f>
        <v>2015</v>
      </c>
      <c r="BA107" s="162">
        <f>IF('Indicator Date'!BA107="","x",'Indicator Date'!BA107)</f>
        <v>2015</v>
      </c>
      <c r="BB107" s="162">
        <f>IF('Indicator Date'!BB107="","x",'Indicator Date'!BB107)</f>
        <v>2017</v>
      </c>
      <c r="BC107" s="162">
        <f>IF('Indicator Date'!BC107="","x",'Indicator Date'!BC107)</f>
        <v>2017</v>
      </c>
      <c r="BD107" s="162">
        <f>IF('Indicator Date'!BD107="","x",'Indicator Date'!BD107)</f>
        <v>2015</v>
      </c>
      <c r="BE107" s="162">
        <f>IF('Indicator Date'!BE107="","x",'Indicator Date'!BE107)</f>
        <v>2014</v>
      </c>
      <c r="BF107" s="108"/>
    </row>
    <row r="108" spans="1:58" x14ac:dyDescent="0.25">
      <c r="A108" s="133" t="s">
        <v>197</v>
      </c>
      <c r="B108" s="111" t="s">
        <v>196</v>
      </c>
      <c r="C108" s="162">
        <f>IF('Indicator Date'!C108="","x",'Indicator Date'!C108)</f>
        <v>2015</v>
      </c>
      <c r="D108" s="162">
        <f>IF('Indicator Date'!D108="","x",'Indicator Date'!D108)</f>
        <v>2015</v>
      </c>
      <c r="E108" s="162">
        <f>IF('Indicator Date'!E108="","x",'Indicator Date'!E108)</f>
        <v>2015</v>
      </c>
      <c r="F108" s="162">
        <f>IF('Indicator Date'!F108="","x",'Indicator Date'!F108)</f>
        <v>2015</v>
      </c>
      <c r="G108" s="162">
        <f>IF('Indicator Date'!G108="","x",'Indicator Date'!G108)</f>
        <v>2015</v>
      </c>
      <c r="H108" s="162">
        <f>IF('Indicator Date'!H108="","x",'Indicator Date'!H108)</f>
        <v>2015</v>
      </c>
      <c r="I108" s="162">
        <f>IF('Indicator Date'!I108="","x",'Indicator Date'!I108)</f>
        <v>2015</v>
      </c>
      <c r="J108" s="162">
        <f>IF('Indicator Date'!J108="","x",'Indicator Date'!J108)</f>
        <v>2016</v>
      </c>
      <c r="K108" s="162">
        <f>IF('Indicator Date'!K108="","x",'Indicator Date'!K108)</f>
        <v>2016</v>
      </c>
      <c r="L108" s="162">
        <f>IF('Indicator Date'!L108="","x",'Indicator Date'!L108)</f>
        <v>2016</v>
      </c>
      <c r="M108" s="162">
        <f>IF('Indicator Date'!M108="","x",'Indicator Date'!M108)</f>
        <v>2018</v>
      </c>
      <c r="N108" s="162">
        <f>IF('Indicator Date'!N108="","x",'Indicator Date'!N108)</f>
        <v>2018</v>
      </c>
      <c r="O108" s="162">
        <f>IF('Indicator Date'!O108="","x",'Indicator Date'!O108)</f>
        <v>2017</v>
      </c>
      <c r="P108" s="162">
        <f>IF('Indicator Date'!P108="","x",'Indicator Date'!P108)</f>
        <v>2017</v>
      </c>
      <c r="Q108" s="162">
        <f>IF('Indicator Date'!Q108="","x",'Indicator Date'!Q108)</f>
        <v>2015</v>
      </c>
      <c r="R108" s="162" t="str">
        <f>IF('Indicator Date'!R108="","x",LEFT(RIGHT('Indicator Date'!R108,6),4))</f>
        <v>2013</v>
      </c>
      <c r="S108" s="162">
        <f>IF('Indicator Date'!S108="","x",'Indicator Date'!S108)</f>
        <v>2018</v>
      </c>
      <c r="T108" s="162">
        <f>IF('Indicator Date'!T108="","x",'Indicator Date'!T108)</f>
        <v>2015</v>
      </c>
      <c r="U108" s="162">
        <f>IF('Indicator Date'!U108="","x",'Indicator Date'!U108)</f>
        <v>2016</v>
      </c>
      <c r="V108" s="162">
        <f>IF('Indicator Date'!V108="","x",'Indicator Date'!V108)</f>
        <v>2016</v>
      </c>
      <c r="W108" s="162">
        <f>IF('Indicator Date'!W108="","x",'Indicator Date'!W108)</f>
        <v>2015</v>
      </c>
      <c r="X108" s="162">
        <f>IF('Indicator Date'!X108="","x",'Indicator Date'!X108)</f>
        <v>2006</v>
      </c>
      <c r="Y108" s="162">
        <f>IF('Indicator Date'!Y108="","x",'Indicator Date'!Y108)</f>
        <v>2010</v>
      </c>
      <c r="Z108" s="162">
        <f>IF('Indicator Date'!Z108="","x",'Indicator Date'!Z108)</f>
        <v>2016</v>
      </c>
      <c r="AA108" s="162">
        <f>IF('Indicator Date'!AA108="","x",'Indicator Date'!AA108)</f>
        <v>2016</v>
      </c>
      <c r="AB108" s="162">
        <f>IF('Indicator Date'!AB108="","x",'Indicator Date'!AB108)</f>
        <v>2016</v>
      </c>
      <c r="AC108" s="162">
        <f>IF('Indicator Date'!AC108="","x",'Indicator Date'!AC108)</f>
        <v>2015</v>
      </c>
      <c r="AD108" s="162">
        <f>IF('Indicator Date'!AD108="","x",'Indicator Date'!AD108)</f>
        <v>2015</v>
      </c>
      <c r="AE108" s="162">
        <f>IF('Indicator Date'!AE108="","x",'Indicator Date'!AE108)</f>
        <v>2012</v>
      </c>
      <c r="AF108" s="162">
        <f>IF('Indicator Date'!AF108="","x",'Indicator Date'!AF108)</f>
        <v>2015</v>
      </c>
      <c r="AG108" s="162">
        <f>IF('Indicator Date'!AG108="","x",'Indicator Date'!AG108)</f>
        <v>2009</v>
      </c>
      <c r="AH108" s="162">
        <f>IF('Indicator Date'!AH108="","x",'Indicator Date'!AH108)</f>
        <v>2016</v>
      </c>
      <c r="AI108" s="162">
        <f>IF('Indicator Date'!AI108="","x",'Indicator Date'!AI108)</f>
        <v>2017</v>
      </c>
      <c r="AJ108" s="162">
        <f>IF('Indicator Date'!AJ108="","x",'Indicator Date'!AJ108)</f>
        <v>2018</v>
      </c>
      <c r="AK108" s="162">
        <f>IF('Indicator Date'!AK108="","x",YEAR('Indicator Date'!AK108))</f>
        <v>2018</v>
      </c>
      <c r="AL108" s="162">
        <f>IF('Indicator Date'!AL108="","x",YEAR('Indicator Date'!AL108))</f>
        <v>2017</v>
      </c>
      <c r="AM108" s="162">
        <f>IF('Indicator Date'!AM108="","x",'Indicator Date'!AM108)</f>
        <v>2017</v>
      </c>
      <c r="AN108" s="162">
        <f>IF('Indicator Date'!AN108="","x",'Indicator Date'!AN108)</f>
        <v>2014</v>
      </c>
      <c r="AO108" s="162">
        <f>IF('Indicator Date'!AO108="","x",'Indicator Date'!AO108)</f>
        <v>2014</v>
      </c>
      <c r="AP108" s="162">
        <f>IF('Indicator Date'!AP108="","x",'Indicator Date'!AP108)</f>
        <v>2014</v>
      </c>
      <c r="AQ108" s="162">
        <f>IF('Indicator Date'!AQ108="","x",'Indicator Date'!AQ108)</f>
        <v>2014</v>
      </c>
      <c r="AR108" s="162">
        <f>IF('Indicator Date'!AR108="","x",'Indicator Date'!AR108)</f>
        <v>2015</v>
      </c>
      <c r="AS108" s="162">
        <f>IF('Indicator Date'!AS108="","x",'Indicator Date'!AS108)</f>
        <v>2016</v>
      </c>
      <c r="AT108" s="162">
        <f>IF('Indicator Date'!AT108="","x",'Indicator Date'!AT108)</f>
        <v>2017</v>
      </c>
      <c r="AU108" s="162">
        <f>IF('Indicator Date'!AU108="","x",'Indicator Date'!AU108)</f>
        <v>2016</v>
      </c>
      <c r="AV108" s="162">
        <f>IF('Indicator Date'!AV108="","x",'Indicator Date'!AV108)</f>
        <v>2015</v>
      </c>
      <c r="AW108" s="162">
        <f>IF('Indicator Date'!AW108="","x",'Indicator Date'!AW108)</f>
        <v>2015</v>
      </c>
      <c r="AX108" s="162">
        <f>IF('Indicator Date'!AX108="","x",'Indicator Date'!AX108)</f>
        <v>2016</v>
      </c>
      <c r="AY108" s="162">
        <f>IF('Indicator Date'!AY108="","x",'Indicator Date'!AY108)</f>
        <v>2014</v>
      </c>
      <c r="AZ108" s="162">
        <f>IF('Indicator Date'!AZ108="","x",'Indicator Date'!AZ108)</f>
        <v>2015</v>
      </c>
      <c r="BA108" s="162">
        <f>IF('Indicator Date'!BA108="","x",'Indicator Date'!BA108)</f>
        <v>2015</v>
      </c>
      <c r="BB108" s="162">
        <f>IF('Indicator Date'!BB108="","x",'Indicator Date'!BB108)</f>
        <v>2017</v>
      </c>
      <c r="BC108" s="162">
        <f>IF('Indicator Date'!BC108="","x",'Indicator Date'!BC108)</f>
        <v>2017</v>
      </c>
      <c r="BD108" s="162">
        <f>IF('Indicator Date'!BD108="","x",'Indicator Date'!BD108)</f>
        <v>2015</v>
      </c>
      <c r="BE108" s="162">
        <f>IF('Indicator Date'!BE108="","x",'Indicator Date'!BE108)</f>
        <v>2014</v>
      </c>
      <c r="BF108" s="108"/>
    </row>
    <row r="109" spans="1:58" x14ac:dyDescent="0.25">
      <c r="A109" s="133" t="s">
        <v>199</v>
      </c>
      <c r="B109" s="111" t="s">
        <v>198</v>
      </c>
      <c r="C109" s="162">
        <f>IF('Indicator Date'!C109="","x",'Indicator Date'!C109)</f>
        <v>2015</v>
      </c>
      <c r="D109" s="162">
        <f>IF('Indicator Date'!D109="","x",'Indicator Date'!D109)</f>
        <v>2015</v>
      </c>
      <c r="E109" s="162">
        <f>IF('Indicator Date'!E109="","x",'Indicator Date'!E109)</f>
        <v>2015</v>
      </c>
      <c r="F109" s="162">
        <f>IF('Indicator Date'!F109="","x",'Indicator Date'!F109)</f>
        <v>2015</v>
      </c>
      <c r="G109" s="162">
        <f>IF('Indicator Date'!G109="","x",'Indicator Date'!G109)</f>
        <v>2015</v>
      </c>
      <c r="H109" s="162">
        <f>IF('Indicator Date'!H109="","x",'Indicator Date'!H109)</f>
        <v>2015</v>
      </c>
      <c r="I109" s="162">
        <f>IF('Indicator Date'!I109="","x",'Indicator Date'!I109)</f>
        <v>2015</v>
      </c>
      <c r="J109" s="162">
        <f>IF('Indicator Date'!J109="","x",'Indicator Date'!J109)</f>
        <v>2016</v>
      </c>
      <c r="K109" s="162">
        <f>IF('Indicator Date'!K109="","x",'Indicator Date'!K109)</f>
        <v>2016</v>
      </c>
      <c r="L109" s="162">
        <f>IF('Indicator Date'!L109="","x",'Indicator Date'!L109)</f>
        <v>2016</v>
      </c>
      <c r="M109" s="162">
        <f>IF('Indicator Date'!M109="","x",'Indicator Date'!M109)</f>
        <v>2018</v>
      </c>
      <c r="N109" s="162">
        <f>IF('Indicator Date'!N109="","x",'Indicator Date'!N109)</f>
        <v>2018</v>
      </c>
      <c r="O109" s="162">
        <f>IF('Indicator Date'!O109="","x",'Indicator Date'!O109)</f>
        <v>2017</v>
      </c>
      <c r="P109" s="162">
        <f>IF('Indicator Date'!P109="","x",'Indicator Date'!P109)</f>
        <v>2017</v>
      </c>
      <c r="Q109" s="162">
        <f>IF('Indicator Date'!Q109="","x",'Indicator Date'!Q109)</f>
        <v>2015</v>
      </c>
      <c r="R109" s="162" t="str">
        <f>IF('Indicator Date'!R109="","x",LEFT(RIGHT('Indicator Date'!R109,6),4))</f>
        <v>x</v>
      </c>
      <c r="S109" s="162">
        <f>IF('Indicator Date'!S109="","x",'Indicator Date'!S109)</f>
        <v>2018</v>
      </c>
      <c r="T109" s="162">
        <f>IF('Indicator Date'!T109="","x",'Indicator Date'!T109)</f>
        <v>2015</v>
      </c>
      <c r="U109" s="162">
        <f>IF('Indicator Date'!U109="","x",'Indicator Date'!U109)</f>
        <v>2016</v>
      </c>
      <c r="V109" s="162" t="str">
        <f>IF('Indicator Date'!V109="","x",'Indicator Date'!V109)</f>
        <v>x</v>
      </c>
      <c r="W109" s="162">
        <f>IF('Indicator Date'!W109="","x",'Indicator Date'!W109)</f>
        <v>2015</v>
      </c>
      <c r="X109" s="162" t="str">
        <f>IF('Indicator Date'!X109="","x",'Indicator Date'!X109)</f>
        <v>x</v>
      </c>
      <c r="Y109" s="162">
        <f>IF('Indicator Date'!Y109="","x",'Indicator Date'!Y109)</f>
        <v>2015</v>
      </c>
      <c r="Z109" s="162">
        <f>IF('Indicator Date'!Z109="","x",'Indicator Date'!Z109)</f>
        <v>2016</v>
      </c>
      <c r="AA109" s="162">
        <f>IF('Indicator Date'!AA109="","x",'Indicator Date'!AA109)</f>
        <v>2016</v>
      </c>
      <c r="AB109" s="162">
        <f>IF('Indicator Date'!AB109="","x",'Indicator Date'!AB109)</f>
        <v>2016</v>
      </c>
      <c r="AC109" s="162">
        <f>IF('Indicator Date'!AC109="","x",'Indicator Date'!AC109)</f>
        <v>2015</v>
      </c>
      <c r="AD109" s="162">
        <f>IF('Indicator Date'!AD109="","x",'Indicator Date'!AD109)</f>
        <v>2015</v>
      </c>
      <c r="AE109" s="162" t="str">
        <f>IF('Indicator Date'!AE109="","x",'Indicator Date'!AE109)</f>
        <v>x</v>
      </c>
      <c r="AF109" s="162">
        <f>IF('Indicator Date'!AF109="","x",'Indicator Date'!AF109)</f>
        <v>2015</v>
      </c>
      <c r="AG109" s="162" t="str">
        <f>IF('Indicator Date'!AG109="","x",'Indicator Date'!AG109)</f>
        <v>x</v>
      </c>
      <c r="AH109" s="162">
        <f>IF('Indicator Date'!AH109="","x",'Indicator Date'!AH109)</f>
        <v>2016</v>
      </c>
      <c r="AI109" s="162">
        <f>IF('Indicator Date'!AI109="","x",'Indicator Date'!AI109)</f>
        <v>2017</v>
      </c>
      <c r="AJ109" s="162">
        <f>IF('Indicator Date'!AJ109="","x",'Indicator Date'!AJ109)</f>
        <v>2018</v>
      </c>
      <c r="AK109" s="162" t="str">
        <f>IF('Indicator Date'!AK109="","x",YEAR('Indicator Date'!AK109))</f>
        <v>x</v>
      </c>
      <c r="AL109" s="162">
        <f>IF('Indicator Date'!AL109="","x",YEAR('Indicator Date'!AL109))</f>
        <v>2017</v>
      </c>
      <c r="AM109" s="162">
        <f>IF('Indicator Date'!AM109="","x",'Indicator Date'!AM109)</f>
        <v>2017</v>
      </c>
      <c r="AN109" s="162">
        <f>IF('Indicator Date'!AN109="","x",'Indicator Date'!AN109)</f>
        <v>2014</v>
      </c>
      <c r="AO109" s="162">
        <f>IF('Indicator Date'!AO109="","x",'Indicator Date'!AO109)</f>
        <v>2014</v>
      </c>
      <c r="AP109" s="162">
        <f>IF('Indicator Date'!AP109="","x",'Indicator Date'!AP109)</f>
        <v>2014</v>
      </c>
      <c r="AQ109" s="162">
        <f>IF('Indicator Date'!AQ109="","x",'Indicator Date'!AQ109)</f>
        <v>2014</v>
      </c>
      <c r="AR109" s="162" t="str">
        <f>IF('Indicator Date'!AR109="","x",'Indicator Date'!AR109)</f>
        <v>x</v>
      </c>
      <c r="AS109" s="162">
        <f>IF('Indicator Date'!AS109="","x",'Indicator Date'!AS109)</f>
        <v>2016</v>
      </c>
      <c r="AT109" s="162">
        <f>IF('Indicator Date'!AT109="","x",'Indicator Date'!AT109)</f>
        <v>2017</v>
      </c>
      <c r="AU109" s="162">
        <f>IF('Indicator Date'!AU109="","x",'Indicator Date'!AU109)</f>
        <v>2016</v>
      </c>
      <c r="AV109" s="162">
        <f>IF('Indicator Date'!AV109="","x",'Indicator Date'!AV109)</f>
        <v>2015</v>
      </c>
      <c r="AW109" s="162">
        <f>IF('Indicator Date'!AW109="","x",'Indicator Date'!AW109)</f>
        <v>2015</v>
      </c>
      <c r="AX109" s="162">
        <f>IF('Indicator Date'!AX109="","x",'Indicator Date'!AX109)</f>
        <v>2016</v>
      </c>
      <c r="AY109" s="162">
        <f>IF('Indicator Date'!AY109="","x",'Indicator Date'!AY109)</f>
        <v>2014</v>
      </c>
      <c r="AZ109" s="162">
        <f>IF('Indicator Date'!AZ109="","x",'Indicator Date'!AZ109)</f>
        <v>2015</v>
      </c>
      <c r="BA109" s="162">
        <f>IF('Indicator Date'!BA109="","x",'Indicator Date'!BA109)</f>
        <v>2015</v>
      </c>
      <c r="BB109" s="162">
        <f>IF('Indicator Date'!BB109="","x",'Indicator Date'!BB109)</f>
        <v>2017</v>
      </c>
      <c r="BC109" s="162">
        <f>IF('Indicator Date'!BC109="","x",'Indicator Date'!BC109)</f>
        <v>2017</v>
      </c>
      <c r="BD109" s="162">
        <f>IF('Indicator Date'!BD109="","x",'Indicator Date'!BD109)</f>
        <v>2015</v>
      </c>
      <c r="BE109" s="162">
        <f>IF('Indicator Date'!BE109="","x",'Indicator Date'!BE109)</f>
        <v>2014</v>
      </c>
      <c r="BF109" s="108"/>
    </row>
    <row r="110" spans="1:58" x14ac:dyDescent="0.25">
      <c r="A110" s="133" t="s">
        <v>201</v>
      </c>
      <c r="B110" s="111" t="s">
        <v>200</v>
      </c>
      <c r="C110" s="162">
        <f>IF('Indicator Date'!C110="","x",'Indicator Date'!C110)</f>
        <v>2015</v>
      </c>
      <c r="D110" s="162">
        <f>IF('Indicator Date'!D110="","x",'Indicator Date'!D110)</f>
        <v>2015</v>
      </c>
      <c r="E110" s="162">
        <f>IF('Indicator Date'!E110="","x",'Indicator Date'!E110)</f>
        <v>2015</v>
      </c>
      <c r="F110" s="162">
        <f>IF('Indicator Date'!F110="","x",'Indicator Date'!F110)</f>
        <v>2015</v>
      </c>
      <c r="G110" s="162">
        <f>IF('Indicator Date'!G110="","x",'Indicator Date'!G110)</f>
        <v>2015</v>
      </c>
      <c r="H110" s="162">
        <f>IF('Indicator Date'!H110="","x",'Indicator Date'!H110)</f>
        <v>2015</v>
      </c>
      <c r="I110" s="162">
        <f>IF('Indicator Date'!I110="","x",'Indicator Date'!I110)</f>
        <v>2015</v>
      </c>
      <c r="J110" s="162">
        <f>IF('Indicator Date'!J110="","x",'Indicator Date'!J110)</f>
        <v>2016</v>
      </c>
      <c r="K110" s="162">
        <f>IF('Indicator Date'!K110="","x",'Indicator Date'!K110)</f>
        <v>2016</v>
      </c>
      <c r="L110" s="162">
        <f>IF('Indicator Date'!L110="","x",'Indicator Date'!L110)</f>
        <v>2016</v>
      </c>
      <c r="M110" s="162">
        <f>IF('Indicator Date'!M110="","x",'Indicator Date'!M110)</f>
        <v>2018</v>
      </c>
      <c r="N110" s="162">
        <f>IF('Indicator Date'!N110="","x",'Indicator Date'!N110)</f>
        <v>2018</v>
      </c>
      <c r="O110" s="162">
        <f>IF('Indicator Date'!O110="","x",'Indicator Date'!O110)</f>
        <v>2017</v>
      </c>
      <c r="P110" s="162">
        <f>IF('Indicator Date'!P110="","x",'Indicator Date'!P110)</f>
        <v>2017</v>
      </c>
      <c r="Q110" s="162" t="str">
        <f>IF('Indicator Date'!Q110="","x",'Indicator Date'!Q110)</f>
        <v>x</v>
      </c>
      <c r="R110" s="162" t="str">
        <f>IF('Indicator Date'!R110="","x",LEFT(RIGHT('Indicator Date'!R110,6),4))</f>
        <v>x</v>
      </c>
      <c r="S110" s="162">
        <f>IF('Indicator Date'!S110="","x",'Indicator Date'!S110)</f>
        <v>2018</v>
      </c>
      <c r="T110" s="162">
        <f>IF('Indicator Date'!T110="","x",'Indicator Date'!T110)</f>
        <v>2015</v>
      </c>
      <c r="U110" s="162">
        <f>IF('Indicator Date'!U110="","x",'Indicator Date'!U110)</f>
        <v>2016</v>
      </c>
      <c r="V110" s="162">
        <f>IF('Indicator Date'!V110="","x",'Indicator Date'!V110)</f>
        <v>2016</v>
      </c>
      <c r="W110" s="162">
        <f>IF('Indicator Date'!W110="","x",'Indicator Date'!W110)</f>
        <v>2015</v>
      </c>
      <c r="X110" s="162">
        <f>IF('Indicator Date'!X110="","x",'Indicator Date'!X110)</f>
        <v>2007</v>
      </c>
      <c r="Y110" s="162">
        <f>IF('Indicator Date'!Y110="","x",'Indicator Date'!Y110)</f>
        <v>2010</v>
      </c>
      <c r="Z110" s="162">
        <f>IF('Indicator Date'!Z110="","x",'Indicator Date'!Z110)</f>
        <v>2016</v>
      </c>
      <c r="AA110" s="162">
        <f>IF('Indicator Date'!AA110="","x",'Indicator Date'!AA110)</f>
        <v>2016</v>
      </c>
      <c r="AB110" s="162" t="str">
        <f>IF('Indicator Date'!AB110="","x",'Indicator Date'!AB110)</f>
        <v>x</v>
      </c>
      <c r="AC110" s="162">
        <f>IF('Indicator Date'!AC110="","x",'Indicator Date'!AC110)</f>
        <v>2015</v>
      </c>
      <c r="AD110" s="162">
        <f>IF('Indicator Date'!AD110="","x",'Indicator Date'!AD110)</f>
        <v>2015</v>
      </c>
      <c r="AE110" s="162" t="str">
        <f>IF('Indicator Date'!AE110="","x",'Indicator Date'!AE110)</f>
        <v>x</v>
      </c>
      <c r="AF110" s="162" t="str">
        <f>IF('Indicator Date'!AF110="","x",'Indicator Date'!AF110)</f>
        <v>x</v>
      </c>
      <c r="AG110" s="162" t="str">
        <f>IF('Indicator Date'!AG110="","x",'Indicator Date'!AG110)</f>
        <v>x</v>
      </c>
      <c r="AH110" s="162">
        <f>IF('Indicator Date'!AH110="","x",'Indicator Date'!AH110)</f>
        <v>2016</v>
      </c>
      <c r="AI110" s="162">
        <f>IF('Indicator Date'!AI110="","x",'Indicator Date'!AI110)</f>
        <v>2017</v>
      </c>
      <c r="AJ110" s="162">
        <f>IF('Indicator Date'!AJ110="","x",'Indicator Date'!AJ110)</f>
        <v>2018</v>
      </c>
      <c r="AK110" s="162" t="str">
        <f>IF('Indicator Date'!AK110="","x",YEAR('Indicator Date'!AK110))</f>
        <v>x</v>
      </c>
      <c r="AL110" s="162" t="str">
        <f>IF('Indicator Date'!AL110="","x",YEAR('Indicator Date'!AL110))</f>
        <v>x</v>
      </c>
      <c r="AM110" s="162">
        <f>IF('Indicator Date'!AM110="","x",'Indicator Date'!AM110)</f>
        <v>2017</v>
      </c>
      <c r="AN110" s="162">
        <f>IF('Indicator Date'!AN110="","x",'Indicator Date'!AN110)</f>
        <v>2014</v>
      </c>
      <c r="AO110" s="162">
        <f>IF('Indicator Date'!AO110="","x",'Indicator Date'!AO110)</f>
        <v>2014</v>
      </c>
      <c r="AP110" s="162" t="str">
        <f>IF('Indicator Date'!AP110="","x",'Indicator Date'!AP110)</f>
        <v>x</v>
      </c>
      <c r="AQ110" s="162" t="str">
        <f>IF('Indicator Date'!AQ110="","x",'Indicator Date'!AQ110)</f>
        <v>x</v>
      </c>
      <c r="AR110" s="162">
        <f>IF('Indicator Date'!AR110="","x",'Indicator Date'!AR110)</f>
        <v>2011</v>
      </c>
      <c r="AS110" s="162">
        <f>IF('Indicator Date'!AS110="","x",'Indicator Date'!AS110)</f>
        <v>2016</v>
      </c>
      <c r="AT110" s="162" t="str">
        <f>IF('Indicator Date'!AT110="","x",'Indicator Date'!AT110)</f>
        <v>x</v>
      </c>
      <c r="AU110" s="162">
        <f>IF('Indicator Date'!AU110="","x",'Indicator Date'!AU110)</f>
        <v>2016</v>
      </c>
      <c r="AV110" s="162">
        <f>IF('Indicator Date'!AV110="","x",'Indicator Date'!AV110)</f>
        <v>2015</v>
      </c>
      <c r="AW110" s="162">
        <f>IF('Indicator Date'!AW110="","x",'Indicator Date'!AW110)</f>
        <v>2015</v>
      </c>
      <c r="AX110" s="162">
        <f>IF('Indicator Date'!AX110="","x",'Indicator Date'!AX110)</f>
        <v>2015</v>
      </c>
      <c r="AY110" s="162">
        <f>IF('Indicator Date'!AY110="","x",'Indicator Date'!AY110)</f>
        <v>2014</v>
      </c>
      <c r="AZ110" s="162">
        <f>IF('Indicator Date'!AZ110="","x",'Indicator Date'!AZ110)</f>
        <v>2015</v>
      </c>
      <c r="BA110" s="162">
        <f>IF('Indicator Date'!BA110="","x",'Indicator Date'!BA110)</f>
        <v>2015</v>
      </c>
      <c r="BB110" s="162">
        <f>IF('Indicator Date'!BB110="","x",'Indicator Date'!BB110)</f>
        <v>2017</v>
      </c>
      <c r="BC110" s="162">
        <f>IF('Indicator Date'!BC110="","x",'Indicator Date'!BC110)</f>
        <v>2017</v>
      </c>
      <c r="BD110" s="162">
        <f>IF('Indicator Date'!BD110="","x",'Indicator Date'!BD110)</f>
        <v>2015</v>
      </c>
      <c r="BE110" s="162">
        <f>IF('Indicator Date'!BE110="","x",'Indicator Date'!BE110)</f>
        <v>2014</v>
      </c>
      <c r="BF110" s="108"/>
    </row>
    <row r="111" spans="1:58" x14ac:dyDescent="0.25">
      <c r="A111" s="133" t="s">
        <v>203</v>
      </c>
      <c r="B111" s="111" t="s">
        <v>202</v>
      </c>
      <c r="C111" s="162">
        <f>IF('Indicator Date'!C111="","x",'Indicator Date'!C111)</f>
        <v>2015</v>
      </c>
      <c r="D111" s="162">
        <f>IF('Indicator Date'!D111="","x",'Indicator Date'!D111)</f>
        <v>2015</v>
      </c>
      <c r="E111" s="162">
        <f>IF('Indicator Date'!E111="","x",'Indicator Date'!E111)</f>
        <v>2015</v>
      </c>
      <c r="F111" s="162">
        <f>IF('Indicator Date'!F111="","x",'Indicator Date'!F111)</f>
        <v>2015</v>
      </c>
      <c r="G111" s="162">
        <f>IF('Indicator Date'!G111="","x",'Indicator Date'!G111)</f>
        <v>2015</v>
      </c>
      <c r="H111" s="162">
        <f>IF('Indicator Date'!H111="","x",'Indicator Date'!H111)</f>
        <v>2015</v>
      </c>
      <c r="I111" s="162">
        <f>IF('Indicator Date'!I111="","x",'Indicator Date'!I111)</f>
        <v>2015</v>
      </c>
      <c r="J111" s="162">
        <f>IF('Indicator Date'!J111="","x",'Indicator Date'!J111)</f>
        <v>2016</v>
      </c>
      <c r="K111" s="162">
        <f>IF('Indicator Date'!K111="","x",'Indicator Date'!K111)</f>
        <v>2016</v>
      </c>
      <c r="L111" s="162">
        <f>IF('Indicator Date'!L111="","x",'Indicator Date'!L111)</f>
        <v>2016</v>
      </c>
      <c r="M111" s="162">
        <f>IF('Indicator Date'!M111="","x",'Indicator Date'!M111)</f>
        <v>2018</v>
      </c>
      <c r="N111" s="162">
        <f>IF('Indicator Date'!N111="","x",'Indicator Date'!N111)</f>
        <v>2018</v>
      </c>
      <c r="O111" s="162">
        <f>IF('Indicator Date'!O111="","x",'Indicator Date'!O111)</f>
        <v>2017</v>
      </c>
      <c r="P111" s="162">
        <f>IF('Indicator Date'!P111="","x",'Indicator Date'!P111)</f>
        <v>2017</v>
      </c>
      <c r="Q111" s="162">
        <f>IF('Indicator Date'!Q111="","x",'Indicator Date'!Q111)</f>
        <v>2015</v>
      </c>
      <c r="R111" s="162" t="str">
        <f>IF('Indicator Date'!R111="","x",LEFT(RIGHT('Indicator Date'!R111,6),4))</f>
        <v>2011</v>
      </c>
      <c r="S111" s="162">
        <f>IF('Indicator Date'!S111="","x",'Indicator Date'!S111)</f>
        <v>2018</v>
      </c>
      <c r="T111" s="162">
        <f>IF('Indicator Date'!T111="","x",'Indicator Date'!T111)</f>
        <v>2015</v>
      </c>
      <c r="U111" s="162">
        <f>IF('Indicator Date'!U111="","x",'Indicator Date'!U111)</f>
        <v>2016</v>
      </c>
      <c r="V111" s="162">
        <f>IF('Indicator Date'!V111="","x",'Indicator Date'!V111)</f>
        <v>2016</v>
      </c>
      <c r="W111" s="162">
        <f>IF('Indicator Date'!W111="","x",'Indicator Date'!W111)</f>
        <v>2015</v>
      </c>
      <c r="X111" s="162">
        <f>IF('Indicator Date'!X111="","x",'Indicator Date'!X111)</f>
        <v>2012</v>
      </c>
      <c r="Y111" s="162">
        <f>IF('Indicator Date'!Y111="","x",'Indicator Date'!Y111)</f>
        <v>2010</v>
      </c>
      <c r="Z111" s="162">
        <f>IF('Indicator Date'!Z111="","x",'Indicator Date'!Z111)</f>
        <v>2016</v>
      </c>
      <c r="AA111" s="162">
        <f>IF('Indicator Date'!AA111="","x",'Indicator Date'!AA111)</f>
        <v>2016</v>
      </c>
      <c r="AB111" s="162">
        <f>IF('Indicator Date'!AB111="","x",'Indicator Date'!AB111)</f>
        <v>2016</v>
      </c>
      <c r="AC111" s="162">
        <f>IF('Indicator Date'!AC111="","x",'Indicator Date'!AC111)</f>
        <v>2015</v>
      </c>
      <c r="AD111" s="162">
        <f>IF('Indicator Date'!AD111="","x",'Indicator Date'!AD111)</f>
        <v>2015</v>
      </c>
      <c r="AE111" s="162">
        <f>IF('Indicator Date'!AE111="","x",'Indicator Date'!AE111)</f>
        <v>2012</v>
      </c>
      <c r="AF111" s="162">
        <f>IF('Indicator Date'!AF111="","x",'Indicator Date'!AF111)</f>
        <v>2015</v>
      </c>
      <c r="AG111" s="162">
        <f>IF('Indicator Date'!AG111="","x",'Indicator Date'!AG111)</f>
        <v>2014</v>
      </c>
      <c r="AH111" s="162">
        <f>IF('Indicator Date'!AH111="","x",'Indicator Date'!AH111)</f>
        <v>2016</v>
      </c>
      <c r="AI111" s="162">
        <f>IF('Indicator Date'!AI111="","x",'Indicator Date'!AI111)</f>
        <v>2017</v>
      </c>
      <c r="AJ111" s="162">
        <f>IF('Indicator Date'!AJ111="","x",'Indicator Date'!AJ111)</f>
        <v>2018</v>
      </c>
      <c r="AK111" s="162" t="str">
        <f>IF('Indicator Date'!AK111="","x",YEAR('Indicator Date'!AK111))</f>
        <v>x</v>
      </c>
      <c r="AL111" s="162">
        <f>IF('Indicator Date'!AL111="","x",YEAR('Indicator Date'!AL111))</f>
        <v>2018</v>
      </c>
      <c r="AM111" s="162">
        <f>IF('Indicator Date'!AM111="","x",'Indicator Date'!AM111)</f>
        <v>2017</v>
      </c>
      <c r="AN111" s="162">
        <f>IF('Indicator Date'!AN111="","x",'Indicator Date'!AN111)</f>
        <v>2014</v>
      </c>
      <c r="AO111" s="162">
        <f>IF('Indicator Date'!AO111="","x",'Indicator Date'!AO111)</f>
        <v>2014</v>
      </c>
      <c r="AP111" s="162">
        <f>IF('Indicator Date'!AP111="","x",'Indicator Date'!AP111)</f>
        <v>2014</v>
      </c>
      <c r="AQ111" s="162">
        <f>IF('Indicator Date'!AQ111="","x",'Indicator Date'!AQ111)</f>
        <v>2014</v>
      </c>
      <c r="AR111" s="162">
        <f>IF('Indicator Date'!AR111="","x",'Indicator Date'!AR111)</f>
        <v>2011</v>
      </c>
      <c r="AS111" s="162">
        <f>IF('Indicator Date'!AS111="","x",'Indicator Date'!AS111)</f>
        <v>2016</v>
      </c>
      <c r="AT111" s="162">
        <f>IF('Indicator Date'!AT111="","x",'Indicator Date'!AT111)</f>
        <v>2017</v>
      </c>
      <c r="AU111" s="162">
        <f>IF('Indicator Date'!AU111="","x",'Indicator Date'!AU111)</f>
        <v>2016</v>
      </c>
      <c r="AV111" s="162">
        <f>IF('Indicator Date'!AV111="","x",'Indicator Date'!AV111)</f>
        <v>2015</v>
      </c>
      <c r="AW111" s="162">
        <f>IF('Indicator Date'!AW111="","x",'Indicator Date'!AW111)</f>
        <v>2015</v>
      </c>
      <c r="AX111" s="162">
        <f>IF('Indicator Date'!AX111="","x",'Indicator Date'!AX111)</f>
        <v>2016</v>
      </c>
      <c r="AY111" s="162">
        <f>IF('Indicator Date'!AY111="","x",'Indicator Date'!AY111)</f>
        <v>2014</v>
      </c>
      <c r="AZ111" s="162">
        <f>IF('Indicator Date'!AZ111="","x",'Indicator Date'!AZ111)</f>
        <v>2015</v>
      </c>
      <c r="BA111" s="162">
        <f>IF('Indicator Date'!BA111="","x",'Indicator Date'!BA111)</f>
        <v>2015</v>
      </c>
      <c r="BB111" s="162">
        <f>IF('Indicator Date'!BB111="","x",'Indicator Date'!BB111)</f>
        <v>2017</v>
      </c>
      <c r="BC111" s="162">
        <f>IF('Indicator Date'!BC111="","x",'Indicator Date'!BC111)</f>
        <v>2017</v>
      </c>
      <c r="BD111" s="162">
        <f>IF('Indicator Date'!BD111="","x",'Indicator Date'!BD111)</f>
        <v>2015</v>
      </c>
      <c r="BE111" s="162">
        <f>IF('Indicator Date'!BE111="","x",'Indicator Date'!BE111)</f>
        <v>2014</v>
      </c>
      <c r="BF111" s="108"/>
    </row>
    <row r="112" spans="1:58" x14ac:dyDescent="0.25">
      <c r="A112" s="133" t="s">
        <v>205</v>
      </c>
      <c r="B112" s="111" t="s">
        <v>204</v>
      </c>
      <c r="C112" s="162">
        <f>IF('Indicator Date'!C112="","x",'Indicator Date'!C112)</f>
        <v>2015</v>
      </c>
      <c r="D112" s="162">
        <f>IF('Indicator Date'!D112="","x",'Indicator Date'!D112)</f>
        <v>2015</v>
      </c>
      <c r="E112" s="162">
        <f>IF('Indicator Date'!E112="","x",'Indicator Date'!E112)</f>
        <v>2015</v>
      </c>
      <c r="F112" s="162">
        <f>IF('Indicator Date'!F112="","x",'Indicator Date'!F112)</f>
        <v>2015</v>
      </c>
      <c r="G112" s="162">
        <f>IF('Indicator Date'!G112="","x",'Indicator Date'!G112)</f>
        <v>2015</v>
      </c>
      <c r="H112" s="162">
        <f>IF('Indicator Date'!H112="","x",'Indicator Date'!H112)</f>
        <v>2015</v>
      </c>
      <c r="I112" s="162">
        <f>IF('Indicator Date'!I112="","x",'Indicator Date'!I112)</f>
        <v>2015</v>
      </c>
      <c r="J112" s="162">
        <f>IF('Indicator Date'!J112="","x",'Indicator Date'!J112)</f>
        <v>2016</v>
      </c>
      <c r="K112" s="162">
        <f>IF('Indicator Date'!K112="","x",'Indicator Date'!K112)</f>
        <v>2016</v>
      </c>
      <c r="L112" s="162">
        <f>IF('Indicator Date'!L112="","x",'Indicator Date'!L112)</f>
        <v>2016</v>
      </c>
      <c r="M112" s="162">
        <f>IF('Indicator Date'!M112="","x",'Indicator Date'!M112)</f>
        <v>2018</v>
      </c>
      <c r="N112" s="162">
        <f>IF('Indicator Date'!N112="","x",'Indicator Date'!N112)</f>
        <v>2018</v>
      </c>
      <c r="O112" s="162">
        <f>IF('Indicator Date'!O112="","x",'Indicator Date'!O112)</f>
        <v>2017</v>
      </c>
      <c r="P112" s="162">
        <f>IF('Indicator Date'!P112="","x",'Indicator Date'!P112)</f>
        <v>2017</v>
      </c>
      <c r="Q112" s="162">
        <f>IF('Indicator Date'!Q112="","x",'Indicator Date'!Q112)</f>
        <v>2015</v>
      </c>
      <c r="R112" s="162" t="str">
        <f>IF('Indicator Date'!R112="","x",LEFT(RIGHT('Indicator Date'!R112,6),4))</f>
        <v>x</v>
      </c>
      <c r="S112" s="162">
        <f>IF('Indicator Date'!S112="","x",'Indicator Date'!S112)</f>
        <v>2018</v>
      </c>
      <c r="T112" s="162">
        <f>IF('Indicator Date'!T112="","x",'Indicator Date'!T112)</f>
        <v>2015</v>
      </c>
      <c r="U112" s="162">
        <f>IF('Indicator Date'!U112="","x",'Indicator Date'!U112)</f>
        <v>2016</v>
      </c>
      <c r="V112" s="162">
        <f>IF('Indicator Date'!V112="","x",'Indicator Date'!V112)</f>
        <v>2016</v>
      </c>
      <c r="W112" s="162">
        <f>IF('Indicator Date'!W112="","x",'Indicator Date'!W112)</f>
        <v>2015</v>
      </c>
      <c r="X112" s="162" t="str">
        <f>IF('Indicator Date'!X112="","x",'Indicator Date'!X112)</f>
        <v>x</v>
      </c>
      <c r="Y112" s="162" t="str">
        <f>IF('Indicator Date'!Y112="","x",'Indicator Date'!Y112)</f>
        <v>x</v>
      </c>
      <c r="Z112" s="162">
        <f>IF('Indicator Date'!Z112="","x",'Indicator Date'!Z112)</f>
        <v>2016</v>
      </c>
      <c r="AA112" s="162">
        <f>IF('Indicator Date'!AA112="","x",'Indicator Date'!AA112)</f>
        <v>2016</v>
      </c>
      <c r="AB112" s="162">
        <f>IF('Indicator Date'!AB112="","x",'Indicator Date'!AB112)</f>
        <v>2015</v>
      </c>
      <c r="AC112" s="162">
        <f>IF('Indicator Date'!AC112="","x",'Indicator Date'!AC112)</f>
        <v>2015</v>
      </c>
      <c r="AD112" s="162">
        <f>IF('Indicator Date'!AD112="","x",'Indicator Date'!AD112)</f>
        <v>2015</v>
      </c>
      <c r="AE112" s="162" t="str">
        <f>IF('Indicator Date'!AE112="","x",'Indicator Date'!AE112)</f>
        <v>x</v>
      </c>
      <c r="AF112" s="162">
        <f>IF('Indicator Date'!AF112="","x",'Indicator Date'!AF112)</f>
        <v>2015</v>
      </c>
      <c r="AG112" s="162">
        <f>IF('Indicator Date'!AG112="","x",'Indicator Date'!AG112)</f>
        <v>2012</v>
      </c>
      <c r="AH112" s="162">
        <f>IF('Indicator Date'!AH112="","x",'Indicator Date'!AH112)</f>
        <v>2016</v>
      </c>
      <c r="AI112" s="162">
        <f>IF('Indicator Date'!AI112="","x",'Indicator Date'!AI112)</f>
        <v>2017</v>
      </c>
      <c r="AJ112" s="162">
        <f>IF('Indicator Date'!AJ112="","x",'Indicator Date'!AJ112)</f>
        <v>2018</v>
      </c>
      <c r="AK112" s="162" t="str">
        <f>IF('Indicator Date'!AK112="","x",YEAR('Indicator Date'!AK112))</f>
        <v>x</v>
      </c>
      <c r="AL112" s="162">
        <f>IF('Indicator Date'!AL112="","x",YEAR('Indicator Date'!AL112))</f>
        <v>2017</v>
      </c>
      <c r="AM112" s="162">
        <f>IF('Indicator Date'!AM112="","x",'Indicator Date'!AM112)</f>
        <v>2017</v>
      </c>
      <c r="AN112" s="162">
        <f>IF('Indicator Date'!AN112="","x",'Indicator Date'!AN112)</f>
        <v>2014</v>
      </c>
      <c r="AO112" s="162">
        <f>IF('Indicator Date'!AO112="","x",'Indicator Date'!AO112)</f>
        <v>2014</v>
      </c>
      <c r="AP112" s="162">
        <f>IF('Indicator Date'!AP112="","x",'Indicator Date'!AP112)</f>
        <v>2014</v>
      </c>
      <c r="AQ112" s="162">
        <f>IF('Indicator Date'!AQ112="","x",'Indicator Date'!AQ112)</f>
        <v>2014</v>
      </c>
      <c r="AR112" s="162">
        <f>IF('Indicator Date'!AR112="","x",'Indicator Date'!AR112)</f>
        <v>2015</v>
      </c>
      <c r="AS112" s="162">
        <f>IF('Indicator Date'!AS112="","x",'Indicator Date'!AS112)</f>
        <v>2016</v>
      </c>
      <c r="AT112" s="162">
        <f>IF('Indicator Date'!AT112="","x",'Indicator Date'!AT112)</f>
        <v>2017</v>
      </c>
      <c r="AU112" s="162">
        <f>IF('Indicator Date'!AU112="","x",'Indicator Date'!AU112)</f>
        <v>2016</v>
      </c>
      <c r="AV112" s="162">
        <f>IF('Indicator Date'!AV112="","x",'Indicator Date'!AV112)</f>
        <v>2015</v>
      </c>
      <c r="AW112" s="162">
        <f>IF('Indicator Date'!AW112="","x",'Indicator Date'!AW112)</f>
        <v>2015</v>
      </c>
      <c r="AX112" s="162">
        <f>IF('Indicator Date'!AX112="","x",'Indicator Date'!AX112)</f>
        <v>2016</v>
      </c>
      <c r="AY112" s="162">
        <f>IF('Indicator Date'!AY112="","x",'Indicator Date'!AY112)</f>
        <v>2014</v>
      </c>
      <c r="AZ112" s="162">
        <f>IF('Indicator Date'!AZ112="","x",'Indicator Date'!AZ112)</f>
        <v>2015</v>
      </c>
      <c r="BA112" s="162">
        <f>IF('Indicator Date'!BA112="","x",'Indicator Date'!BA112)</f>
        <v>2015</v>
      </c>
      <c r="BB112" s="162">
        <f>IF('Indicator Date'!BB112="","x",'Indicator Date'!BB112)</f>
        <v>2017</v>
      </c>
      <c r="BC112" s="162">
        <f>IF('Indicator Date'!BC112="","x",'Indicator Date'!BC112)</f>
        <v>2017</v>
      </c>
      <c r="BD112" s="162">
        <f>IF('Indicator Date'!BD112="","x",'Indicator Date'!BD112)</f>
        <v>2015</v>
      </c>
      <c r="BE112" s="162">
        <f>IF('Indicator Date'!BE112="","x",'Indicator Date'!BE112)</f>
        <v>2014</v>
      </c>
      <c r="BF112" s="108"/>
    </row>
    <row r="113" spans="1:58" x14ac:dyDescent="0.25">
      <c r="A113" s="133" t="s">
        <v>207</v>
      </c>
      <c r="B113" s="111" t="s">
        <v>206</v>
      </c>
      <c r="C113" s="162">
        <f>IF('Indicator Date'!C113="","x",'Indicator Date'!C113)</f>
        <v>2015</v>
      </c>
      <c r="D113" s="162">
        <f>IF('Indicator Date'!D113="","x",'Indicator Date'!D113)</f>
        <v>2015</v>
      </c>
      <c r="E113" s="162">
        <f>IF('Indicator Date'!E113="","x",'Indicator Date'!E113)</f>
        <v>2015</v>
      </c>
      <c r="F113" s="162">
        <f>IF('Indicator Date'!F113="","x",'Indicator Date'!F113)</f>
        <v>2015</v>
      </c>
      <c r="G113" s="162">
        <f>IF('Indicator Date'!G113="","x",'Indicator Date'!G113)</f>
        <v>2015</v>
      </c>
      <c r="H113" s="162">
        <f>IF('Indicator Date'!H113="","x",'Indicator Date'!H113)</f>
        <v>2015</v>
      </c>
      <c r="I113" s="162">
        <f>IF('Indicator Date'!I113="","x",'Indicator Date'!I113)</f>
        <v>2015</v>
      </c>
      <c r="J113" s="162">
        <f>IF('Indicator Date'!J113="","x",'Indicator Date'!J113)</f>
        <v>2016</v>
      </c>
      <c r="K113" s="162">
        <f>IF('Indicator Date'!K113="","x",'Indicator Date'!K113)</f>
        <v>2016</v>
      </c>
      <c r="L113" s="162">
        <f>IF('Indicator Date'!L113="","x",'Indicator Date'!L113)</f>
        <v>2016</v>
      </c>
      <c r="M113" s="162">
        <f>IF('Indicator Date'!M113="","x",'Indicator Date'!M113)</f>
        <v>2018</v>
      </c>
      <c r="N113" s="162">
        <f>IF('Indicator Date'!N113="","x",'Indicator Date'!N113)</f>
        <v>2018</v>
      </c>
      <c r="O113" s="162">
        <f>IF('Indicator Date'!O113="","x",'Indicator Date'!O113)</f>
        <v>2017</v>
      </c>
      <c r="P113" s="162">
        <f>IF('Indicator Date'!P113="","x",'Indicator Date'!P113)</f>
        <v>2017</v>
      </c>
      <c r="Q113" s="162">
        <f>IF('Indicator Date'!Q113="","x",'Indicator Date'!Q113)</f>
        <v>2015</v>
      </c>
      <c r="R113" s="162" t="str">
        <f>IF('Indicator Date'!R113="","x",LEFT(RIGHT('Indicator Date'!R113,6),4))</f>
        <v>2012</v>
      </c>
      <c r="S113" s="162">
        <f>IF('Indicator Date'!S113="","x",'Indicator Date'!S113)</f>
        <v>2018</v>
      </c>
      <c r="T113" s="162">
        <f>IF('Indicator Date'!T113="","x",'Indicator Date'!T113)</f>
        <v>2015</v>
      </c>
      <c r="U113" s="162">
        <f>IF('Indicator Date'!U113="","x",'Indicator Date'!U113)</f>
        <v>2016</v>
      </c>
      <c r="V113" s="162">
        <f>IF('Indicator Date'!V113="","x",'Indicator Date'!V113)</f>
        <v>2016</v>
      </c>
      <c r="W113" s="162">
        <f>IF('Indicator Date'!W113="","x",'Indicator Date'!W113)</f>
        <v>2015</v>
      </c>
      <c r="X113" s="162">
        <f>IF('Indicator Date'!X113="","x",'Indicator Date'!X113)</f>
        <v>2012</v>
      </c>
      <c r="Y113" s="162">
        <f>IF('Indicator Date'!Y113="","x",'Indicator Date'!Y113)</f>
        <v>2011</v>
      </c>
      <c r="Z113" s="162">
        <f>IF('Indicator Date'!Z113="","x",'Indicator Date'!Z113)</f>
        <v>2016</v>
      </c>
      <c r="AA113" s="162">
        <f>IF('Indicator Date'!AA113="","x",'Indicator Date'!AA113)</f>
        <v>2016</v>
      </c>
      <c r="AB113" s="162">
        <f>IF('Indicator Date'!AB113="","x",'Indicator Date'!AB113)</f>
        <v>2016</v>
      </c>
      <c r="AC113" s="162">
        <f>IF('Indicator Date'!AC113="","x",'Indicator Date'!AC113)</f>
        <v>2015</v>
      </c>
      <c r="AD113" s="162">
        <f>IF('Indicator Date'!AD113="","x",'Indicator Date'!AD113)</f>
        <v>2015</v>
      </c>
      <c r="AE113" s="162">
        <f>IF('Indicator Date'!AE113="","x",'Indicator Date'!AE113)</f>
        <v>2012</v>
      </c>
      <c r="AF113" s="162">
        <f>IF('Indicator Date'!AF113="","x",'Indicator Date'!AF113)</f>
        <v>2015</v>
      </c>
      <c r="AG113" s="162">
        <f>IF('Indicator Date'!AG113="","x",'Indicator Date'!AG113)</f>
        <v>2016</v>
      </c>
      <c r="AH113" s="162">
        <f>IF('Indicator Date'!AH113="","x",'Indicator Date'!AH113)</f>
        <v>2016</v>
      </c>
      <c r="AI113" s="162">
        <f>IF('Indicator Date'!AI113="","x",'Indicator Date'!AI113)</f>
        <v>2017</v>
      </c>
      <c r="AJ113" s="162">
        <f>IF('Indicator Date'!AJ113="","x",'Indicator Date'!AJ113)</f>
        <v>2018</v>
      </c>
      <c r="AK113" s="162">
        <f>IF('Indicator Date'!AK113="","x",YEAR('Indicator Date'!AK113))</f>
        <v>2017</v>
      </c>
      <c r="AL113" s="162">
        <f>IF('Indicator Date'!AL113="","x",YEAR('Indicator Date'!AL113))</f>
        <v>2017</v>
      </c>
      <c r="AM113" s="162">
        <f>IF('Indicator Date'!AM113="","x",'Indicator Date'!AM113)</f>
        <v>2017</v>
      </c>
      <c r="AN113" s="162">
        <f>IF('Indicator Date'!AN113="","x",'Indicator Date'!AN113)</f>
        <v>2014</v>
      </c>
      <c r="AO113" s="162">
        <f>IF('Indicator Date'!AO113="","x",'Indicator Date'!AO113)</f>
        <v>2014</v>
      </c>
      <c r="AP113" s="162">
        <f>IF('Indicator Date'!AP113="","x",'Indicator Date'!AP113)</f>
        <v>2014</v>
      </c>
      <c r="AQ113" s="162">
        <f>IF('Indicator Date'!AQ113="","x",'Indicator Date'!AQ113)</f>
        <v>2014</v>
      </c>
      <c r="AR113" s="162">
        <f>IF('Indicator Date'!AR113="","x",'Indicator Date'!AR113)</f>
        <v>2015</v>
      </c>
      <c r="AS113" s="162">
        <f>IF('Indicator Date'!AS113="","x",'Indicator Date'!AS113)</f>
        <v>2016</v>
      </c>
      <c r="AT113" s="162">
        <f>IF('Indicator Date'!AT113="","x",'Indicator Date'!AT113)</f>
        <v>2017</v>
      </c>
      <c r="AU113" s="162">
        <f>IF('Indicator Date'!AU113="","x",'Indicator Date'!AU113)</f>
        <v>2016</v>
      </c>
      <c r="AV113" s="162">
        <f>IF('Indicator Date'!AV113="","x",'Indicator Date'!AV113)</f>
        <v>2015</v>
      </c>
      <c r="AW113" s="162">
        <f>IF('Indicator Date'!AW113="","x",'Indicator Date'!AW113)</f>
        <v>2015</v>
      </c>
      <c r="AX113" s="162">
        <f>IF('Indicator Date'!AX113="","x",'Indicator Date'!AX113)</f>
        <v>2016</v>
      </c>
      <c r="AY113" s="162">
        <f>IF('Indicator Date'!AY113="","x",'Indicator Date'!AY113)</f>
        <v>2014</v>
      </c>
      <c r="AZ113" s="162">
        <f>IF('Indicator Date'!AZ113="","x",'Indicator Date'!AZ113)</f>
        <v>2015</v>
      </c>
      <c r="BA113" s="162">
        <f>IF('Indicator Date'!BA113="","x",'Indicator Date'!BA113)</f>
        <v>2015</v>
      </c>
      <c r="BB113" s="162">
        <f>IF('Indicator Date'!BB113="","x",'Indicator Date'!BB113)</f>
        <v>2017</v>
      </c>
      <c r="BC113" s="162">
        <f>IF('Indicator Date'!BC113="","x",'Indicator Date'!BC113)</f>
        <v>2017</v>
      </c>
      <c r="BD113" s="162">
        <f>IF('Indicator Date'!BD113="","x",'Indicator Date'!BD113)</f>
        <v>2015</v>
      </c>
      <c r="BE113" s="162">
        <f>IF('Indicator Date'!BE113="","x",'Indicator Date'!BE113)</f>
        <v>2014</v>
      </c>
      <c r="BF113" s="108"/>
    </row>
    <row r="114" spans="1:58" x14ac:dyDescent="0.25">
      <c r="A114" s="133" t="s">
        <v>753</v>
      </c>
      <c r="B114" s="111" t="s">
        <v>208</v>
      </c>
      <c r="C114" s="162">
        <f>IF('Indicator Date'!C114="","x",'Indicator Date'!C114)</f>
        <v>2015</v>
      </c>
      <c r="D114" s="162">
        <f>IF('Indicator Date'!D114="","x",'Indicator Date'!D114)</f>
        <v>2015</v>
      </c>
      <c r="E114" s="162">
        <f>IF('Indicator Date'!E114="","x",'Indicator Date'!E114)</f>
        <v>2015</v>
      </c>
      <c r="F114" s="162">
        <f>IF('Indicator Date'!F114="","x",'Indicator Date'!F114)</f>
        <v>2015</v>
      </c>
      <c r="G114" s="162">
        <f>IF('Indicator Date'!G114="","x",'Indicator Date'!G114)</f>
        <v>2015</v>
      </c>
      <c r="H114" s="162">
        <f>IF('Indicator Date'!H114="","x",'Indicator Date'!H114)</f>
        <v>2015</v>
      </c>
      <c r="I114" s="162">
        <f>IF('Indicator Date'!I114="","x",'Indicator Date'!I114)</f>
        <v>2015</v>
      </c>
      <c r="J114" s="162">
        <f>IF('Indicator Date'!J114="","x",'Indicator Date'!J114)</f>
        <v>2016</v>
      </c>
      <c r="K114" s="162">
        <f>IF('Indicator Date'!K114="","x",'Indicator Date'!K114)</f>
        <v>2016</v>
      </c>
      <c r="L114" s="162">
        <f>IF('Indicator Date'!L114="","x",'Indicator Date'!L114)</f>
        <v>2016</v>
      </c>
      <c r="M114" s="162">
        <f>IF('Indicator Date'!M114="","x",'Indicator Date'!M114)</f>
        <v>2018</v>
      </c>
      <c r="N114" s="162">
        <f>IF('Indicator Date'!N114="","x",'Indicator Date'!N114)</f>
        <v>2018</v>
      </c>
      <c r="O114" s="162">
        <f>IF('Indicator Date'!O114="","x",'Indicator Date'!O114)</f>
        <v>2017</v>
      </c>
      <c r="P114" s="162">
        <f>IF('Indicator Date'!P114="","x",'Indicator Date'!P114)</f>
        <v>2017</v>
      </c>
      <c r="Q114" s="162">
        <f>IF('Indicator Date'!Q114="","x",'Indicator Date'!Q114)</f>
        <v>2015</v>
      </c>
      <c r="R114" s="162" t="str">
        <f>IF('Indicator Date'!R114="","x",LEFT(RIGHT('Indicator Date'!R114,6),4))</f>
        <v>x</v>
      </c>
      <c r="S114" s="162">
        <f>IF('Indicator Date'!S114="","x",'Indicator Date'!S114)</f>
        <v>2018</v>
      </c>
      <c r="T114" s="162">
        <f>IF('Indicator Date'!T114="","x",'Indicator Date'!T114)</f>
        <v>2015</v>
      </c>
      <c r="U114" s="162">
        <f>IF('Indicator Date'!U114="","x",'Indicator Date'!U114)</f>
        <v>2016</v>
      </c>
      <c r="V114" s="162">
        <f>IF('Indicator Date'!V114="","x",'Indicator Date'!V114)</f>
        <v>2016</v>
      </c>
      <c r="W114" s="162">
        <f>IF('Indicator Date'!W114="","x",'Indicator Date'!W114)</f>
        <v>2015</v>
      </c>
      <c r="X114" s="162" t="str">
        <f>IF('Indicator Date'!X114="","x",'Indicator Date'!X114)</f>
        <v>x</v>
      </c>
      <c r="Y114" s="162">
        <f>IF('Indicator Date'!Y114="","x",'Indicator Date'!Y114)</f>
        <v>2010</v>
      </c>
      <c r="Z114" s="162">
        <f>IF('Indicator Date'!Z114="","x",'Indicator Date'!Z114)</f>
        <v>2016</v>
      </c>
      <c r="AA114" s="162">
        <f>IF('Indicator Date'!AA114="","x",'Indicator Date'!AA114)</f>
        <v>2016</v>
      </c>
      <c r="AB114" s="162" t="str">
        <f>IF('Indicator Date'!AB114="","x",'Indicator Date'!AB114)</f>
        <v>x</v>
      </c>
      <c r="AC114" s="162">
        <f>IF('Indicator Date'!AC114="","x",'Indicator Date'!AC114)</f>
        <v>2015</v>
      </c>
      <c r="AD114" s="162">
        <f>IF('Indicator Date'!AD114="","x",'Indicator Date'!AD114)</f>
        <v>2015</v>
      </c>
      <c r="AE114" s="162" t="str">
        <f>IF('Indicator Date'!AE114="","x",'Indicator Date'!AE114)</f>
        <v>x</v>
      </c>
      <c r="AF114" s="162" t="str">
        <f>IF('Indicator Date'!AF114="","x",'Indicator Date'!AF114)</f>
        <v>x</v>
      </c>
      <c r="AG114" s="162" t="str">
        <f>IF('Indicator Date'!AG114="","x",'Indicator Date'!AG114)</f>
        <v>x</v>
      </c>
      <c r="AH114" s="162">
        <f>IF('Indicator Date'!AH114="","x",'Indicator Date'!AH114)</f>
        <v>2016</v>
      </c>
      <c r="AI114" s="162">
        <f>IF('Indicator Date'!AI114="","x",'Indicator Date'!AI114)</f>
        <v>2017</v>
      </c>
      <c r="AJ114" s="162">
        <f>IF('Indicator Date'!AJ114="","x",'Indicator Date'!AJ114)</f>
        <v>2018</v>
      </c>
      <c r="AK114" s="162" t="str">
        <f>IF('Indicator Date'!AK114="","x",YEAR('Indicator Date'!AK114))</f>
        <v>x</v>
      </c>
      <c r="AL114" s="162">
        <f>IF('Indicator Date'!AL114="","x",YEAR('Indicator Date'!AL114))</f>
        <v>2017</v>
      </c>
      <c r="AM114" s="162">
        <f>IF('Indicator Date'!AM114="","x",'Indicator Date'!AM114)</f>
        <v>2017</v>
      </c>
      <c r="AN114" s="162">
        <f>IF('Indicator Date'!AN114="","x",'Indicator Date'!AN114)</f>
        <v>2014</v>
      </c>
      <c r="AO114" s="162">
        <f>IF('Indicator Date'!AO114="","x",'Indicator Date'!AO114)</f>
        <v>2014</v>
      </c>
      <c r="AP114" s="162" t="str">
        <f>IF('Indicator Date'!AP114="","x",'Indicator Date'!AP114)</f>
        <v>x</v>
      </c>
      <c r="AQ114" s="162" t="str">
        <f>IF('Indicator Date'!AQ114="","x",'Indicator Date'!AQ114)</f>
        <v>x</v>
      </c>
      <c r="AR114" s="162">
        <f>IF('Indicator Date'!AR114="","x",'Indicator Date'!AR114)</f>
        <v>2011</v>
      </c>
      <c r="AS114" s="162">
        <f>IF('Indicator Date'!AS114="","x",'Indicator Date'!AS114)</f>
        <v>2016</v>
      </c>
      <c r="AT114" s="162" t="str">
        <f>IF('Indicator Date'!AT114="","x",'Indicator Date'!AT114)</f>
        <v>x</v>
      </c>
      <c r="AU114" s="162">
        <f>IF('Indicator Date'!AU114="","x",'Indicator Date'!AU114)</f>
        <v>2016</v>
      </c>
      <c r="AV114" s="162" t="str">
        <f>IF('Indicator Date'!AV114="","x",'Indicator Date'!AV114)</f>
        <v>x</v>
      </c>
      <c r="AW114" s="162">
        <f>IF('Indicator Date'!AW114="","x",'Indicator Date'!AW114)</f>
        <v>2015</v>
      </c>
      <c r="AX114" s="162">
        <f>IF('Indicator Date'!AX114="","x",'Indicator Date'!AX114)</f>
        <v>2016</v>
      </c>
      <c r="AY114" s="162">
        <f>IF('Indicator Date'!AY114="","x",'Indicator Date'!AY114)</f>
        <v>2014</v>
      </c>
      <c r="AZ114" s="162">
        <f>IF('Indicator Date'!AZ114="","x",'Indicator Date'!AZ114)</f>
        <v>2015</v>
      </c>
      <c r="BA114" s="162">
        <f>IF('Indicator Date'!BA114="","x",'Indicator Date'!BA114)</f>
        <v>2015</v>
      </c>
      <c r="BB114" s="162">
        <f>IF('Indicator Date'!BB114="","x",'Indicator Date'!BB114)</f>
        <v>2017</v>
      </c>
      <c r="BC114" s="162">
        <f>IF('Indicator Date'!BC114="","x",'Indicator Date'!BC114)</f>
        <v>2017</v>
      </c>
      <c r="BD114" s="162">
        <f>IF('Indicator Date'!BD114="","x",'Indicator Date'!BD114)</f>
        <v>2015</v>
      </c>
      <c r="BE114" s="162">
        <f>IF('Indicator Date'!BE114="","x",'Indicator Date'!BE114)</f>
        <v>2014</v>
      </c>
      <c r="BF114" s="108"/>
    </row>
    <row r="115" spans="1:58" x14ac:dyDescent="0.25">
      <c r="A115" s="133" t="s">
        <v>848</v>
      </c>
      <c r="B115" s="111" t="s">
        <v>209</v>
      </c>
      <c r="C115" s="162">
        <f>IF('Indicator Date'!C115="","x",'Indicator Date'!C115)</f>
        <v>2015</v>
      </c>
      <c r="D115" s="162">
        <f>IF('Indicator Date'!D115="","x",'Indicator Date'!D115)</f>
        <v>2015</v>
      </c>
      <c r="E115" s="162">
        <f>IF('Indicator Date'!E115="","x",'Indicator Date'!E115)</f>
        <v>2015</v>
      </c>
      <c r="F115" s="162">
        <f>IF('Indicator Date'!F115="","x",'Indicator Date'!F115)</f>
        <v>2015</v>
      </c>
      <c r="G115" s="162">
        <f>IF('Indicator Date'!G115="","x",'Indicator Date'!G115)</f>
        <v>2015</v>
      </c>
      <c r="H115" s="162">
        <f>IF('Indicator Date'!H115="","x",'Indicator Date'!H115)</f>
        <v>2015</v>
      </c>
      <c r="I115" s="162">
        <f>IF('Indicator Date'!I115="","x",'Indicator Date'!I115)</f>
        <v>2015</v>
      </c>
      <c r="J115" s="162">
        <f>IF('Indicator Date'!J115="","x",'Indicator Date'!J115)</f>
        <v>2016</v>
      </c>
      <c r="K115" s="162">
        <f>IF('Indicator Date'!K115="","x",'Indicator Date'!K115)</f>
        <v>2016</v>
      </c>
      <c r="L115" s="162">
        <f>IF('Indicator Date'!L115="","x",'Indicator Date'!L115)</f>
        <v>2016</v>
      </c>
      <c r="M115" s="162">
        <f>IF('Indicator Date'!M115="","x",'Indicator Date'!M115)</f>
        <v>2018</v>
      </c>
      <c r="N115" s="162">
        <f>IF('Indicator Date'!N115="","x",'Indicator Date'!N115)</f>
        <v>2018</v>
      </c>
      <c r="O115" s="162">
        <f>IF('Indicator Date'!O115="","x",'Indicator Date'!O115)</f>
        <v>2017</v>
      </c>
      <c r="P115" s="162">
        <f>IF('Indicator Date'!P115="","x",'Indicator Date'!P115)</f>
        <v>2017</v>
      </c>
      <c r="Q115" s="162">
        <f>IF('Indicator Date'!Q115="","x",'Indicator Date'!Q115)</f>
        <v>2015</v>
      </c>
      <c r="R115" s="162" t="str">
        <f>IF('Indicator Date'!R115="","x",LEFT(RIGHT('Indicator Date'!R115,6),4))</f>
        <v>2012</v>
      </c>
      <c r="S115" s="162">
        <f>IF('Indicator Date'!S115="","x",'Indicator Date'!S115)</f>
        <v>2018</v>
      </c>
      <c r="T115" s="162">
        <f>IF('Indicator Date'!T115="","x",'Indicator Date'!T115)</f>
        <v>2015</v>
      </c>
      <c r="U115" s="162">
        <f>IF('Indicator Date'!U115="","x",'Indicator Date'!U115)</f>
        <v>2016</v>
      </c>
      <c r="V115" s="162">
        <f>IF('Indicator Date'!V115="","x",'Indicator Date'!V115)</f>
        <v>2016</v>
      </c>
      <c r="W115" s="162">
        <f>IF('Indicator Date'!W115="","x",'Indicator Date'!W115)</f>
        <v>2015</v>
      </c>
      <c r="X115" s="162">
        <f>IF('Indicator Date'!X115="","x",'Indicator Date'!X115)</f>
        <v>2012</v>
      </c>
      <c r="Y115" s="162">
        <f>IF('Indicator Date'!Y115="","x",'Indicator Date'!Y115)</f>
        <v>2013</v>
      </c>
      <c r="Z115" s="162">
        <f>IF('Indicator Date'!Z115="","x",'Indicator Date'!Z115)</f>
        <v>2016</v>
      </c>
      <c r="AA115" s="162">
        <f>IF('Indicator Date'!AA115="","x",'Indicator Date'!AA115)</f>
        <v>2016</v>
      </c>
      <c r="AB115" s="162">
        <f>IF('Indicator Date'!AB115="","x",'Indicator Date'!AB115)</f>
        <v>2016</v>
      </c>
      <c r="AC115" s="162">
        <f>IF('Indicator Date'!AC115="","x",'Indicator Date'!AC115)</f>
        <v>2015</v>
      </c>
      <c r="AD115" s="162">
        <f>IF('Indicator Date'!AD115="","x",'Indicator Date'!AD115)</f>
        <v>2015</v>
      </c>
      <c r="AE115" s="162" t="str">
        <f>IF('Indicator Date'!AE115="","x",'Indicator Date'!AE115)</f>
        <v>x</v>
      </c>
      <c r="AF115" s="162">
        <f>IF('Indicator Date'!AF115="","x",'Indicator Date'!AF115)</f>
        <v>2015</v>
      </c>
      <c r="AG115" s="162">
        <f>IF('Indicator Date'!AG115="","x",'Indicator Date'!AG115)</f>
        <v>2016</v>
      </c>
      <c r="AH115" s="162">
        <f>IF('Indicator Date'!AH115="","x",'Indicator Date'!AH115)</f>
        <v>2016</v>
      </c>
      <c r="AI115" s="162">
        <f>IF('Indicator Date'!AI115="","x",'Indicator Date'!AI115)</f>
        <v>2017</v>
      </c>
      <c r="AJ115" s="162">
        <f>IF('Indicator Date'!AJ115="","x",'Indicator Date'!AJ115)</f>
        <v>2018</v>
      </c>
      <c r="AK115" s="162" t="str">
        <f>IF('Indicator Date'!AK115="","x",YEAR('Indicator Date'!AK115))</f>
        <v>x</v>
      </c>
      <c r="AL115" s="162">
        <f>IF('Indicator Date'!AL115="","x",YEAR('Indicator Date'!AL115))</f>
        <v>2017</v>
      </c>
      <c r="AM115" s="162">
        <f>IF('Indicator Date'!AM115="","x",'Indicator Date'!AM115)</f>
        <v>2017</v>
      </c>
      <c r="AN115" s="162">
        <f>IF('Indicator Date'!AN115="","x",'Indicator Date'!AN115)</f>
        <v>2014</v>
      </c>
      <c r="AO115" s="162">
        <f>IF('Indicator Date'!AO115="","x",'Indicator Date'!AO115)</f>
        <v>2014</v>
      </c>
      <c r="AP115" s="162">
        <f>IF('Indicator Date'!AP115="","x",'Indicator Date'!AP115)</f>
        <v>2013</v>
      </c>
      <c r="AQ115" s="162">
        <f>IF('Indicator Date'!AQ115="","x",'Indicator Date'!AQ115)</f>
        <v>2013</v>
      </c>
      <c r="AR115" s="162">
        <f>IF('Indicator Date'!AR115="","x",'Indicator Date'!AR115)</f>
        <v>2009</v>
      </c>
      <c r="AS115" s="162">
        <f>IF('Indicator Date'!AS115="","x",'Indicator Date'!AS115)</f>
        <v>2016</v>
      </c>
      <c r="AT115" s="162">
        <f>IF('Indicator Date'!AT115="","x",'Indicator Date'!AT115)</f>
        <v>2017</v>
      </c>
      <c r="AU115" s="162">
        <f>IF('Indicator Date'!AU115="","x",'Indicator Date'!AU115)</f>
        <v>2016</v>
      </c>
      <c r="AV115" s="162">
        <f>IF('Indicator Date'!AV115="","x",'Indicator Date'!AV115)</f>
        <v>2015</v>
      </c>
      <c r="AW115" s="162">
        <f>IF('Indicator Date'!AW115="","x",'Indicator Date'!AW115)</f>
        <v>2015</v>
      </c>
      <c r="AX115" s="162">
        <f>IF('Indicator Date'!AX115="","x",'Indicator Date'!AX115)</f>
        <v>2016</v>
      </c>
      <c r="AY115" s="162">
        <f>IF('Indicator Date'!AY115="","x",'Indicator Date'!AY115)</f>
        <v>2014</v>
      </c>
      <c r="AZ115" s="162">
        <f>IF('Indicator Date'!AZ115="","x",'Indicator Date'!AZ115)</f>
        <v>2015</v>
      </c>
      <c r="BA115" s="162">
        <f>IF('Indicator Date'!BA115="","x",'Indicator Date'!BA115)</f>
        <v>2015</v>
      </c>
      <c r="BB115" s="162">
        <f>IF('Indicator Date'!BB115="","x",'Indicator Date'!BB115)</f>
        <v>2017</v>
      </c>
      <c r="BC115" s="162">
        <f>IF('Indicator Date'!BC115="","x",'Indicator Date'!BC115)</f>
        <v>2017</v>
      </c>
      <c r="BD115" s="162">
        <f>IF('Indicator Date'!BD115="","x",'Indicator Date'!BD115)</f>
        <v>2015</v>
      </c>
      <c r="BE115" s="162">
        <f>IF('Indicator Date'!BE115="","x",'Indicator Date'!BE115)</f>
        <v>2014</v>
      </c>
      <c r="BF115" s="108"/>
    </row>
    <row r="116" spans="1:58" x14ac:dyDescent="0.25">
      <c r="A116" s="133" t="s">
        <v>211</v>
      </c>
      <c r="B116" s="111" t="s">
        <v>210</v>
      </c>
      <c r="C116" s="162">
        <f>IF('Indicator Date'!C116="","x",'Indicator Date'!C116)</f>
        <v>2015</v>
      </c>
      <c r="D116" s="162">
        <f>IF('Indicator Date'!D116="","x",'Indicator Date'!D116)</f>
        <v>2015</v>
      </c>
      <c r="E116" s="162">
        <f>IF('Indicator Date'!E116="","x",'Indicator Date'!E116)</f>
        <v>2015</v>
      </c>
      <c r="F116" s="162">
        <f>IF('Indicator Date'!F116="","x",'Indicator Date'!F116)</f>
        <v>2015</v>
      </c>
      <c r="G116" s="162">
        <f>IF('Indicator Date'!G116="","x",'Indicator Date'!G116)</f>
        <v>2015</v>
      </c>
      <c r="H116" s="162">
        <f>IF('Indicator Date'!H116="","x",'Indicator Date'!H116)</f>
        <v>2015</v>
      </c>
      <c r="I116" s="162">
        <f>IF('Indicator Date'!I116="","x",'Indicator Date'!I116)</f>
        <v>2015</v>
      </c>
      <c r="J116" s="162">
        <f>IF('Indicator Date'!J116="","x",'Indicator Date'!J116)</f>
        <v>2016</v>
      </c>
      <c r="K116" s="162">
        <f>IF('Indicator Date'!K116="","x",'Indicator Date'!K116)</f>
        <v>2016</v>
      </c>
      <c r="L116" s="162">
        <f>IF('Indicator Date'!L116="","x",'Indicator Date'!L116)</f>
        <v>2016</v>
      </c>
      <c r="M116" s="162">
        <f>IF('Indicator Date'!M116="","x",'Indicator Date'!M116)</f>
        <v>2018</v>
      </c>
      <c r="N116" s="162">
        <f>IF('Indicator Date'!N116="","x",'Indicator Date'!N116)</f>
        <v>2018</v>
      </c>
      <c r="O116" s="162">
        <f>IF('Indicator Date'!O116="","x",'Indicator Date'!O116)</f>
        <v>2017</v>
      </c>
      <c r="P116" s="162">
        <f>IF('Indicator Date'!P116="","x",'Indicator Date'!P116)</f>
        <v>2017</v>
      </c>
      <c r="Q116" s="162">
        <f>IF('Indicator Date'!Q116="","x",'Indicator Date'!Q116)</f>
        <v>2015</v>
      </c>
      <c r="R116" s="162" t="str">
        <f>IF('Indicator Date'!R116="","x",LEFT(RIGHT('Indicator Date'!R116,6),4))</f>
        <v>2010</v>
      </c>
      <c r="S116" s="162">
        <f>IF('Indicator Date'!S116="","x",'Indicator Date'!S116)</f>
        <v>2018</v>
      </c>
      <c r="T116" s="162">
        <f>IF('Indicator Date'!T116="","x",'Indicator Date'!T116)</f>
        <v>2015</v>
      </c>
      <c r="U116" s="162">
        <f>IF('Indicator Date'!U116="","x",'Indicator Date'!U116)</f>
        <v>2016</v>
      </c>
      <c r="V116" s="162">
        <f>IF('Indicator Date'!V116="","x",'Indicator Date'!V116)</f>
        <v>2016</v>
      </c>
      <c r="W116" s="162">
        <f>IF('Indicator Date'!W116="","x",'Indicator Date'!W116)</f>
        <v>2015</v>
      </c>
      <c r="X116" s="162">
        <f>IF('Indicator Date'!X116="","x",'Indicator Date'!X116)</f>
        <v>2013</v>
      </c>
      <c r="Y116" s="162">
        <f>IF('Indicator Date'!Y116="","x",'Indicator Date'!Y116)</f>
        <v>2011</v>
      </c>
      <c r="Z116" s="162">
        <f>IF('Indicator Date'!Z116="","x",'Indicator Date'!Z116)</f>
        <v>2016</v>
      </c>
      <c r="AA116" s="162">
        <f>IF('Indicator Date'!AA116="","x",'Indicator Date'!AA116)</f>
        <v>2016</v>
      </c>
      <c r="AB116" s="162">
        <f>IF('Indicator Date'!AB116="","x",'Indicator Date'!AB116)</f>
        <v>2016</v>
      </c>
      <c r="AC116" s="162">
        <f>IF('Indicator Date'!AC116="","x",'Indicator Date'!AC116)</f>
        <v>2015</v>
      </c>
      <c r="AD116" s="162">
        <f>IF('Indicator Date'!AD116="","x",'Indicator Date'!AD116)</f>
        <v>2015</v>
      </c>
      <c r="AE116" s="162" t="str">
        <f>IF('Indicator Date'!AE116="","x",'Indicator Date'!AE116)</f>
        <v>x</v>
      </c>
      <c r="AF116" s="162">
        <f>IF('Indicator Date'!AF116="","x",'Indicator Date'!AF116)</f>
        <v>2015</v>
      </c>
      <c r="AG116" s="162">
        <f>IF('Indicator Date'!AG116="","x",'Indicator Date'!AG116)</f>
        <v>2016</v>
      </c>
      <c r="AH116" s="162">
        <f>IF('Indicator Date'!AH116="","x",'Indicator Date'!AH116)</f>
        <v>2016</v>
      </c>
      <c r="AI116" s="162">
        <f>IF('Indicator Date'!AI116="","x",'Indicator Date'!AI116)</f>
        <v>2017</v>
      </c>
      <c r="AJ116" s="162">
        <f>IF('Indicator Date'!AJ116="","x",'Indicator Date'!AJ116)</f>
        <v>2018</v>
      </c>
      <c r="AK116" s="162" t="str">
        <f>IF('Indicator Date'!AK116="","x",YEAR('Indicator Date'!AK116))</f>
        <v>x</v>
      </c>
      <c r="AL116" s="162">
        <f>IF('Indicator Date'!AL116="","x",YEAR('Indicator Date'!AL116))</f>
        <v>2017</v>
      </c>
      <c r="AM116" s="162">
        <f>IF('Indicator Date'!AM116="","x",'Indicator Date'!AM116)</f>
        <v>2017</v>
      </c>
      <c r="AN116" s="162">
        <f>IF('Indicator Date'!AN116="","x",'Indicator Date'!AN116)</f>
        <v>2014</v>
      </c>
      <c r="AO116" s="162">
        <f>IF('Indicator Date'!AO116="","x",'Indicator Date'!AO116)</f>
        <v>2014</v>
      </c>
      <c r="AP116" s="162">
        <f>IF('Indicator Date'!AP116="","x",'Indicator Date'!AP116)</f>
        <v>2011</v>
      </c>
      <c r="AQ116" s="162">
        <f>IF('Indicator Date'!AQ116="","x",'Indicator Date'!AQ116)</f>
        <v>2012</v>
      </c>
      <c r="AR116" s="162">
        <f>IF('Indicator Date'!AR116="","x",'Indicator Date'!AR116)</f>
        <v>2015</v>
      </c>
      <c r="AS116" s="162">
        <f>IF('Indicator Date'!AS116="","x",'Indicator Date'!AS116)</f>
        <v>2016</v>
      </c>
      <c r="AT116" s="162">
        <f>IF('Indicator Date'!AT116="","x",'Indicator Date'!AT116)</f>
        <v>2017</v>
      </c>
      <c r="AU116" s="162">
        <f>IF('Indicator Date'!AU116="","x",'Indicator Date'!AU116)</f>
        <v>2016</v>
      </c>
      <c r="AV116" s="162">
        <f>IF('Indicator Date'!AV116="","x",'Indicator Date'!AV116)</f>
        <v>2015</v>
      </c>
      <c r="AW116" s="162">
        <f>IF('Indicator Date'!AW116="","x",'Indicator Date'!AW116)</f>
        <v>2015</v>
      </c>
      <c r="AX116" s="162">
        <f>IF('Indicator Date'!AX116="","x",'Indicator Date'!AX116)</f>
        <v>2016</v>
      </c>
      <c r="AY116" s="162">
        <f>IF('Indicator Date'!AY116="","x",'Indicator Date'!AY116)</f>
        <v>2014</v>
      </c>
      <c r="AZ116" s="162">
        <f>IF('Indicator Date'!AZ116="","x",'Indicator Date'!AZ116)</f>
        <v>2015</v>
      </c>
      <c r="BA116" s="162">
        <f>IF('Indicator Date'!BA116="","x",'Indicator Date'!BA116)</f>
        <v>2015</v>
      </c>
      <c r="BB116" s="162">
        <f>IF('Indicator Date'!BB116="","x",'Indicator Date'!BB116)</f>
        <v>2017</v>
      </c>
      <c r="BC116" s="162">
        <f>IF('Indicator Date'!BC116="","x",'Indicator Date'!BC116)</f>
        <v>2017</v>
      </c>
      <c r="BD116" s="162">
        <f>IF('Indicator Date'!BD116="","x",'Indicator Date'!BD116)</f>
        <v>2015</v>
      </c>
      <c r="BE116" s="162">
        <f>IF('Indicator Date'!BE116="","x",'Indicator Date'!BE116)</f>
        <v>2014</v>
      </c>
      <c r="BF116" s="108"/>
    </row>
    <row r="117" spans="1:58" x14ac:dyDescent="0.25">
      <c r="A117" s="133" t="s">
        <v>213</v>
      </c>
      <c r="B117" s="111" t="s">
        <v>212</v>
      </c>
      <c r="C117" s="162">
        <f>IF('Indicator Date'!C117="","x",'Indicator Date'!C117)</f>
        <v>2015</v>
      </c>
      <c r="D117" s="162">
        <f>IF('Indicator Date'!D117="","x",'Indicator Date'!D117)</f>
        <v>2015</v>
      </c>
      <c r="E117" s="162">
        <f>IF('Indicator Date'!E117="","x",'Indicator Date'!E117)</f>
        <v>2015</v>
      </c>
      <c r="F117" s="162">
        <f>IF('Indicator Date'!F117="","x",'Indicator Date'!F117)</f>
        <v>2015</v>
      </c>
      <c r="G117" s="162">
        <f>IF('Indicator Date'!G117="","x",'Indicator Date'!G117)</f>
        <v>2015</v>
      </c>
      <c r="H117" s="162">
        <f>IF('Indicator Date'!H117="","x",'Indicator Date'!H117)</f>
        <v>2015</v>
      </c>
      <c r="I117" s="162">
        <f>IF('Indicator Date'!I117="","x",'Indicator Date'!I117)</f>
        <v>2015</v>
      </c>
      <c r="J117" s="162">
        <f>IF('Indicator Date'!J117="","x",'Indicator Date'!J117)</f>
        <v>2016</v>
      </c>
      <c r="K117" s="162">
        <f>IF('Indicator Date'!K117="","x",'Indicator Date'!K117)</f>
        <v>2016</v>
      </c>
      <c r="L117" s="162">
        <f>IF('Indicator Date'!L117="","x",'Indicator Date'!L117)</f>
        <v>2016</v>
      </c>
      <c r="M117" s="162">
        <f>IF('Indicator Date'!M117="","x",'Indicator Date'!M117)</f>
        <v>2018</v>
      </c>
      <c r="N117" s="162">
        <f>IF('Indicator Date'!N117="","x",'Indicator Date'!N117)</f>
        <v>2018</v>
      </c>
      <c r="O117" s="162">
        <f>IF('Indicator Date'!O117="","x",'Indicator Date'!O117)</f>
        <v>2017</v>
      </c>
      <c r="P117" s="162">
        <f>IF('Indicator Date'!P117="","x",'Indicator Date'!P117)</f>
        <v>2017</v>
      </c>
      <c r="Q117" s="162">
        <f>IF('Indicator Date'!Q117="","x",'Indicator Date'!Q117)</f>
        <v>2015</v>
      </c>
      <c r="R117" s="162" t="str">
        <f>IF('Indicator Date'!R117="","x",LEFT(RIGHT('Indicator Date'!R117,6),4))</f>
        <v>2013</v>
      </c>
      <c r="S117" s="162">
        <f>IF('Indicator Date'!S117="","x",'Indicator Date'!S117)</f>
        <v>2018</v>
      </c>
      <c r="T117" s="162">
        <f>IF('Indicator Date'!T117="","x",'Indicator Date'!T117)</f>
        <v>2015</v>
      </c>
      <c r="U117" s="162">
        <f>IF('Indicator Date'!U117="","x",'Indicator Date'!U117)</f>
        <v>2016</v>
      </c>
      <c r="V117" s="162">
        <f>IF('Indicator Date'!V117="","x",'Indicator Date'!V117)</f>
        <v>2016</v>
      </c>
      <c r="W117" s="162">
        <f>IF('Indicator Date'!W117="","x",'Indicator Date'!W117)</f>
        <v>2015</v>
      </c>
      <c r="X117" s="162">
        <f>IF('Indicator Date'!X117="","x",'Indicator Date'!X117)</f>
        <v>2013</v>
      </c>
      <c r="Y117" s="162">
        <f>IF('Indicator Date'!Y117="","x",'Indicator Date'!Y117)</f>
        <v>2015</v>
      </c>
      <c r="Z117" s="162">
        <f>IF('Indicator Date'!Z117="","x",'Indicator Date'!Z117)</f>
        <v>2016</v>
      </c>
      <c r="AA117" s="162">
        <f>IF('Indicator Date'!AA117="","x",'Indicator Date'!AA117)</f>
        <v>2016</v>
      </c>
      <c r="AB117" s="162">
        <f>IF('Indicator Date'!AB117="","x",'Indicator Date'!AB117)</f>
        <v>2016</v>
      </c>
      <c r="AC117" s="162">
        <f>IF('Indicator Date'!AC117="","x",'Indicator Date'!AC117)</f>
        <v>2015</v>
      </c>
      <c r="AD117" s="162">
        <f>IF('Indicator Date'!AD117="","x",'Indicator Date'!AD117)</f>
        <v>2015</v>
      </c>
      <c r="AE117" s="162" t="str">
        <f>IF('Indicator Date'!AE117="","x",'Indicator Date'!AE117)</f>
        <v>x</v>
      </c>
      <c r="AF117" s="162">
        <f>IF('Indicator Date'!AF117="","x",'Indicator Date'!AF117)</f>
        <v>2015</v>
      </c>
      <c r="AG117" s="162">
        <f>IF('Indicator Date'!AG117="","x",'Indicator Date'!AG117)</f>
        <v>2014</v>
      </c>
      <c r="AH117" s="162">
        <f>IF('Indicator Date'!AH117="","x",'Indicator Date'!AH117)</f>
        <v>2016</v>
      </c>
      <c r="AI117" s="162">
        <f>IF('Indicator Date'!AI117="","x",'Indicator Date'!AI117)</f>
        <v>2017</v>
      </c>
      <c r="AJ117" s="162">
        <f>IF('Indicator Date'!AJ117="","x",'Indicator Date'!AJ117)</f>
        <v>2018</v>
      </c>
      <c r="AK117" s="162" t="str">
        <f>IF('Indicator Date'!AK117="","x",YEAR('Indicator Date'!AK117))</f>
        <v>x</v>
      </c>
      <c r="AL117" s="162">
        <f>IF('Indicator Date'!AL117="","x",YEAR('Indicator Date'!AL117))</f>
        <v>2017</v>
      </c>
      <c r="AM117" s="162">
        <f>IF('Indicator Date'!AM117="","x",'Indicator Date'!AM117)</f>
        <v>2017</v>
      </c>
      <c r="AN117" s="162">
        <f>IF('Indicator Date'!AN117="","x",'Indicator Date'!AN117)</f>
        <v>2014</v>
      </c>
      <c r="AO117" s="162">
        <f>IF('Indicator Date'!AO117="","x",'Indicator Date'!AO117)</f>
        <v>2014</v>
      </c>
      <c r="AP117" s="162">
        <f>IF('Indicator Date'!AP117="","x",'Indicator Date'!AP117)</f>
        <v>2011</v>
      </c>
      <c r="AQ117" s="162" t="str">
        <f>IF('Indicator Date'!AQ117="","x",'Indicator Date'!AQ117)</f>
        <v>x</v>
      </c>
      <c r="AR117" s="162">
        <f>IF('Indicator Date'!AR117="","x",'Indicator Date'!AR117)</f>
        <v>2007</v>
      </c>
      <c r="AS117" s="162">
        <f>IF('Indicator Date'!AS117="","x",'Indicator Date'!AS117)</f>
        <v>2016</v>
      </c>
      <c r="AT117" s="162">
        <f>IF('Indicator Date'!AT117="","x",'Indicator Date'!AT117)</f>
        <v>2017</v>
      </c>
      <c r="AU117" s="162">
        <f>IF('Indicator Date'!AU117="","x",'Indicator Date'!AU117)</f>
        <v>2016</v>
      </c>
      <c r="AV117" s="162">
        <f>IF('Indicator Date'!AV117="","x",'Indicator Date'!AV117)</f>
        <v>2015</v>
      </c>
      <c r="AW117" s="162">
        <f>IF('Indicator Date'!AW117="","x",'Indicator Date'!AW117)</f>
        <v>2015</v>
      </c>
      <c r="AX117" s="162">
        <f>IF('Indicator Date'!AX117="","x",'Indicator Date'!AX117)</f>
        <v>2016</v>
      </c>
      <c r="AY117" s="162">
        <f>IF('Indicator Date'!AY117="","x",'Indicator Date'!AY117)</f>
        <v>2014</v>
      </c>
      <c r="AZ117" s="162">
        <f>IF('Indicator Date'!AZ117="","x",'Indicator Date'!AZ117)</f>
        <v>2015</v>
      </c>
      <c r="BA117" s="162">
        <f>IF('Indicator Date'!BA117="","x",'Indicator Date'!BA117)</f>
        <v>2015</v>
      </c>
      <c r="BB117" s="162">
        <f>IF('Indicator Date'!BB117="","x",'Indicator Date'!BB117)</f>
        <v>2017</v>
      </c>
      <c r="BC117" s="162">
        <f>IF('Indicator Date'!BC117="","x",'Indicator Date'!BC117)</f>
        <v>2017</v>
      </c>
      <c r="BD117" s="162">
        <f>IF('Indicator Date'!BD117="","x",'Indicator Date'!BD117)</f>
        <v>2015</v>
      </c>
      <c r="BE117" s="162">
        <f>IF('Indicator Date'!BE117="","x",'Indicator Date'!BE117)</f>
        <v>2014</v>
      </c>
      <c r="BF117" s="108"/>
    </row>
    <row r="118" spans="1:58" x14ac:dyDescent="0.25">
      <c r="A118" s="133" t="s">
        <v>215</v>
      </c>
      <c r="B118" s="111" t="s">
        <v>214</v>
      </c>
      <c r="C118" s="162">
        <f>IF('Indicator Date'!C118="","x",'Indicator Date'!C118)</f>
        <v>2015</v>
      </c>
      <c r="D118" s="162">
        <f>IF('Indicator Date'!D118="","x",'Indicator Date'!D118)</f>
        <v>2015</v>
      </c>
      <c r="E118" s="162">
        <f>IF('Indicator Date'!E118="","x",'Indicator Date'!E118)</f>
        <v>2015</v>
      </c>
      <c r="F118" s="162">
        <f>IF('Indicator Date'!F118="","x",'Indicator Date'!F118)</f>
        <v>2015</v>
      </c>
      <c r="G118" s="162">
        <f>IF('Indicator Date'!G118="","x",'Indicator Date'!G118)</f>
        <v>2015</v>
      </c>
      <c r="H118" s="162">
        <f>IF('Indicator Date'!H118="","x",'Indicator Date'!H118)</f>
        <v>2015</v>
      </c>
      <c r="I118" s="162">
        <f>IF('Indicator Date'!I118="","x",'Indicator Date'!I118)</f>
        <v>2015</v>
      </c>
      <c r="J118" s="162">
        <f>IF('Indicator Date'!J118="","x",'Indicator Date'!J118)</f>
        <v>2016</v>
      </c>
      <c r="K118" s="162">
        <f>IF('Indicator Date'!K118="","x",'Indicator Date'!K118)</f>
        <v>2016</v>
      </c>
      <c r="L118" s="162">
        <f>IF('Indicator Date'!L118="","x",'Indicator Date'!L118)</f>
        <v>2016</v>
      </c>
      <c r="M118" s="162">
        <f>IF('Indicator Date'!M118="","x",'Indicator Date'!M118)</f>
        <v>2018</v>
      </c>
      <c r="N118" s="162">
        <f>IF('Indicator Date'!N118="","x",'Indicator Date'!N118)</f>
        <v>2018</v>
      </c>
      <c r="O118" s="162">
        <f>IF('Indicator Date'!O118="","x",'Indicator Date'!O118)</f>
        <v>2017</v>
      </c>
      <c r="P118" s="162">
        <f>IF('Indicator Date'!P118="","x",'Indicator Date'!P118)</f>
        <v>2017</v>
      </c>
      <c r="Q118" s="162">
        <f>IF('Indicator Date'!Q118="","x",'Indicator Date'!Q118)</f>
        <v>2015</v>
      </c>
      <c r="R118" s="162" t="str">
        <f>IF('Indicator Date'!R118="","x",LEFT(RIGHT('Indicator Date'!R118,6),4))</f>
        <v>2011</v>
      </c>
      <c r="S118" s="162">
        <f>IF('Indicator Date'!S118="","x",'Indicator Date'!S118)</f>
        <v>2018</v>
      </c>
      <c r="T118" s="162">
        <f>IF('Indicator Date'!T118="","x",'Indicator Date'!T118)</f>
        <v>2015</v>
      </c>
      <c r="U118" s="162">
        <f>IF('Indicator Date'!U118="","x",'Indicator Date'!U118)</f>
        <v>2016</v>
      </c>
      <c r="V118" s="162">
        <f>IF('Indicator Date'!V118="","x",'Indicator Date'!V118)</f>
        <v>2016</v>
      </c>
      <c r="W118" s="162">
        <f>IF('Indicator Date'!W118="","x",'Indicator Date'!W118)</f>
        <v>2015</v>
      </c>
      <c r="X118" s="162">
        <f>IF('Indicator Date'!X118="","x",'Indicator Date'!X118)</f>
        <v>2011</v>
      </c>
      <c r="Y118" s="162">
        <f>IF('Indicator Date'!Y118="","x",'Indicator Date'!Y118)</f>
        <v>2010</v>
      </c>
      <c r="Z118" s="162">
        <f>IF('Indicator Date'!Z118="","x",'Indicator Date'!Z118)</f>
        <v>2016</v>
      </c>
      <c r="AA118" s="162">
        <f>IF('Indicator Date'!AA118="","x",'Indicator Date'!AA118)</f>
        <v>2016</v>
      </c>
      <c r="AB118" s="162">
        <f>IF('Indicator Date'!AB118="","x",'Indicator Date'!AB118)</f>
        <v>2016</v>
      </c>
      <c r="AC118" s="162">
        <f>IF('Indicator Date'!AC118="","x",'Indicator Date'!AC118)</f>
        <v>2015</v>
      </c>
      <c r="AD118" s="162">
        <f>IF('Indicator Date'!AD118="","x",'Indicator Date'!AD118)</f>
        <v>2015</v>
      </c>
      <c r="AE118" s="162" t="str">
        <f>IF('Indicator Date'!AE118="","x",'Indicator Date'!AE118)</f>
        <v>x</v>
      </c>
      <c r="AF118" s="162">
        <f>IF('Indicator Date'!AF118="","x",'Indicator Date'!AF118)</f>
        <v>2015</v>
      </c>
      <c r="AG118" s="162">
        <f>IF('Indicator Date'!AG118="","x",'Indicator Date'!AG118)</f>
        <v>2007</v>
      </c>
      <c r="AH118" s="162">
        <f>IF('Indicator Date'!AH118="","x",'Indicator Date'!AH118)</f>
        <v>2016</v>
      </c>
      <c r="AI118" s="162">
        <f>IF('Indicator Date'!AI118="","x",'Indicator Date'!AI118)</f>
        <v>2017</v>
      </c>
      <c r="AJ118" s="162">
        <f>IF('Indicator Date'!AJ118="","x",'Indicator Date'!AJ118)</f>
        <v>2018</v>
      </c>
      <c r="AK118" s="162" t="str">
        <f>IF('Indicator Date'!AK118="","x",YEAR('Indicator Date'!AK118))</f>
        <v>x</v>
      </c>
      <c r="AL118" s="162">
        <f>IF('Indicator Date'!AL118="","x",YEAR('Indicator Date'!AL118))</f>
        <v>2017</v>
      </c>
      <c r="AM118" s="162">
        <f>IF('Indicator Date'!AM118="","x",'Indicator Date'!AM118)</f>
        <v>2017</v>
      </c>
      <c r="AN118" s="162">
        <f>IF('Indicator Date'!AN118="","x",'Indicator Date'!AN118)</f>
        <v>2014</v>
      </c>
      <c r="AO118" s="162">
        <f>IF('Indicator Date'!AO118="","x",'Indicator Date'!AO118)</f>
        <v>2014</v>
      </c>
      <c r="AP118" s="162">
        <f>IF('Indicator Date'!AP118="","x",'Indicator Date'!AP118)</f>
        <v>2014</v>
      </c>
      <c r="AQ118" s="162">
        <f>IF('Indicator Date'!AQ118="","x",'Indicator Date'!AQ118)</f>
        <v>2014</v>
      </c>
      <c r="AR118" s="162">
        <f>IF('Indicator Date'!AR118="","x",'Indicator Date'!AR118)</f>
        <v>2011</v>
      </c>
      <c r="AS118" s="162">
        <f>IF('Indicator Date'!AS118="","x",'Indicator Date'!AS118)</f>
        <v>2016</v>
      </c>
      <c r="AT118" s="162">
        <f>IF('Indicator Date'!AT118="","x",'Indicator Date'!AT118)</f>
        <v>2017</v>
      </c>
      <c r="AU118" s="162">
        <f>IF('Indicator Date'!AU118="","x",'Indicator Date'!AU118)</f>
        <v>2016</v>
      </c>
      <c r="AV118" s="162">
        <f>IF('Indicator Date'!AV118="","x",'Indicator Date'!AV118)</f>
        <v>2015</v>
      </c>
      <c r="AW118" s="162">
        <f>IF('Indicator Date'!AW118="","x",'Indicator Date'!AW118)</f>
        <v>2015</v>
      </c>
      <c r="AX118" s="162">
        <f>IF('Indicator Date'!AX118="","x",'Indicator Date'!AX118)</f>
        <v>2016</v>
      </c>
      <c r="AY118" s="162">
        <f>IF('Indicator Date'!AY118="","x",'Indicator Date'!AY118)</f>
        <v>2014</v>
      </c>
      <c r="AZ118" s="162">
        <f>IF('Indicator Date'!AZ118="","x",'Indicator Date'!AZ118)</f>
        <v>2015</v>
      </c>
      <c r="BA118" s="162">
        <f>IF('Indicator Date'!BA118="","x",'Indicator Date'!BA118)</f>
        <v>2015</v>
      </c>
      <c r="BB118" s="162">
        <f>IF('Indicator Date'!BB118="","x",'Indicator Date'!BB118)</f>
        <v>2017</v>
      </c>
      <c r="BC118" s="162">
        <f>IF('Indicator Date'!BC118="","x",'Indicator Date'!BC118)</f>
        <v>2017</v>
      </c>
      <c r="BD118" s="162">
        <f>IF('Indicator Date'!BD118="","x",'Indicator Date'!BD118)</f>
        <v>2015</v>
      </c>
      <c r="BE118" s="162">
        <f>IF('Indicator Date'!BE118="","x",'Indicator Date'!BE118)</f>
        <v>2014</v>
      </c>
      <c r="BF118" s="108"/>
    </row>
    <row r="119" spans="1:58" x14ac:dyDescent="0.25">
      <c r="A119" s="133" t="s">
        <v>217</v>
      </c>
      <c r="B119" s="111" t="s">
        <v>216</v>
      </c>
      <c r="C119" s="162">
        <f>IF('Indicator Date'!C119="","x",'Indicator Date'!C119)</f>
        <v>2015</v>
      </c>
      <c r="D119" s="162">
        <f>IF('Indicator Date'!D119="","x",'Indicator Date'!D119)</f>
        <v>2015</v>
      </c>
      <c r="E119" s="162">
        <f>IF('Indicator Date'!E119="","x",'Indicator Date'!E119)</f>
        <v>2015</v>
      </c>
      <c r="F119" s="162">
        <f>IF('Indicator Date'!F119="","x",'Indicator Date'!F119)</f>
        <v>2015</v>
      </c>
      <c r="G119" s="162">
        <f>IF('Indicator Date'!G119="","x",'Indicator Date'!G119)</f>
        <v>2015</v>
      </c>
      <c r="H119" s="162">
        <f>IF('Indicator Date'!H119="","x",'Indicator Date'!H119)</f>
        <v>2015</v>
      </c>
      <c r="I119" s="162">
        <f>IF('Indicator Date'!I119="","x",'Indicator Date'!I119)</f>
        <v>2015</v>
      </c>
      <c r="J119" s="162">
        <f>IF('Indicator Date'!J119="","x",'Indicator Date'!J119)</f>
        <v>2016</v>
      </c>
      <c r="K119" s="162">
        <f>IF('Indicator Date'!K119="","x",'Indicator Date'!K119)</f>
        <v>2016</v>
      </c>
      <c r="L119" s="162">
        <f>IF('Indicator Date'!L119="","x",'Indicator Date'!L119)</f>
        <v>2016</v>
      </c>
      <c r="M119" s="162">
        <f>IF('Indicator Date'!M119="","x",'Indicator Date'!M119)</f>
        <v>2018</v>
      </c>
      <c r="N119" s="162">
        <f>IF('Indicator Date'!N119="","x",'Indicator Date'!N119)</f>
        <v>2018</v>
      </c>
      <c r="O119" s="162">
        <f>IF('Indicator Date'!O119="","x",'Indicator Date'!O119)</f>
        <v>2017</v>
      </c>
      <c r="P119" s="162">
        <f>IF('Indicator Date'!P119="","x",'Indicator Date'!P119)</f>
        <v>2017</v>
      </c>
      <c r="Q119" s="162">
        <f>IF('Indicator Date'!Q119="","x",'Indicator Date'!Q119)</f>
        <v>2015</v>
      </c>
      <c r="R119" s="162" t="str">
        <f>IF('Indicator Date'!R119="","x",LEFT(RIGHT('Indicator Date'!R119,6),4))</f>
        <v>2011</v>
      </c>
      <c r="S119" s="162">
        <f>IF('Indicator Date'!S119="","x",'Indicator Date'!S119)</f>
        <v>2018</v>
      </c>
      <c r="T119" s="162">
        <f>IF('Indicator Date'!T119="","x",'Indicator Date'!T119)</f>
        <v>2015</v>
      </c>
      <c r="U119" s="162">
        <f>IF('Indicator Date'!U119="","x",'Indicator Date'!U119)</f>
        <v>2016</v>
      </c>
      <c r="V119" s="162">
        <f>IF('Indicator Date'!V119="","x",'Indicator Date'!V119)</f>
        <v>2016</v>
      </c>
      <c r="W119" s="162">
        <f>IF('Indicator Date'!W119="","x",'Indicator Date'!W119)</f>
        <v>2015</v>
      </c>
      <c r="X119" s="162">
        <f>IF('Indicator Date'!X119="","x",'Indicator Date'!X119)</f>
        <v>2011</v>
      </c>
      <c r="Y119" s="162">
        <f>IF('Indicator Date'!Y119="","x",'Indicator Date'!Y119)</f>
        <v>2012</v>
      </c>
      <c r="Z119" s="162">
        <f>IF('Indicator Date'!Z119="","x",'Indicator Date'!Z119)</f>
        <v>2016</v>
      </c>
      <c r="AA119" s="162">
        <f>IF('Indicator Date'!AA119="","x",'Indicator Date'!AA119)</f>
        <v>2016</v>
      </c>
      <c r="AB119" s="162">
        <f>IF('Indicator Date'!AB119="","x",'Indicator Date'!AB119)</f>
        <v>2016</v>
      </c>
      <c r="AC119" s="162">
        <f>IF('Indicator Date'!AC119="","x",'Indicator Date'!AC119)</f>
        <v>2015</v>
      </c>
      <c r="AD119" s="162">
        <f>IF('Indicator Date'!AD119="","x",'Indicator Date'!AD119)</f>
        <v>2015</v>
      </c>
      <c r="AE119" s="162">
        <f>IF('Indicator Date'!AE119="","x",'Indicator Date'!AE119)</f>
        <v>2012</v>
      </c>
      <c r="AF119" s="162">
        <f>IF('Indicator Date'!AF119="","x",'Indicator Date'!AF119)</f>
        <v>2015</v>
      </c>
      <c r="AG119" s="162">
        <f>IF('Indicator Date'!AG119="","x",'Indicator Date'!AG119)</f>
        <v>2008</v>
      </c>
      <c r="AH119" s="162">
        <f>IF('Indicator Date'!AH119="","x",'Indicator Date'!AH119)</f>
        <v>2016</v>
      </c>
      <c r="AI119" s="162">
        <f>IF('Indicator Date'!AI119="","x",'Indicator Date'!AI119)</f>
        <v>2017</v>
      </c>
      <c r="AJ119" s="162">
        <f>IF('Indicator Date'!AJ119="","x",'Indicator Date'!AJ119)</f>
        <v>2018</v>
      </c>
      <c r="AK119" s="162">
        <f>IF('Indicator Date'!AK119="","x",YEAR('Indicator Date'!AK119))</f>
        <v>2017</v>
      </c>
      <c r="AL119" s="162">
        <f>IF('Indicator Date'!AL119="","x",YEAR('Indicator Date'!AL119))</f>
        <v>2017</v>
      </c>
      <c r="AM119" s="162">
        <f>IF('Indicator Date'!AM119="","x",'Indicator Date'!AM119)</f>
        <v>2017</v>
      </c>
      <c r="AN119" s="162">
        <f>IF('Indicator Date'!AN119="","x",'Indicator Date'!AN119)</f>
        <v>2014</v>
      </c>
      <c r="AO119" s="162">
        <f>IF('Indicator Date'!AO119="","x",'Indicator Date'!AO119)</f>
        <v>2014</v>
      </c>
      <c r="AP119" s="162">
        <f>IF('Indicator Date'!AP119="","x",'Indicator Date'!AP119)</f>
        <v>2012</v>
      </c>
      <c r="AQ119" s="162">
        <f>IF('Indicator Date'!AQ119="","x",'Indicator Date'!AQ119)</f>
        <v>2012</v>
      </c>
      <c r="AR119" s="162">
        <f>IF('Indicator Date'!AR119="","x",'Indicator Date'!AR119)</f>
        <v>2015</v>
      </c>
      <c r="AS119" s="162">
        <f>IF('Indicator Date'!AS119="","x",'Indicator Date'!AS119)</f>
        <v>2016</v>
      </c>
      <c r="AT119" s="162">
        <f>IF('Indicator Date'!AT119="","x",'Indicator Date'!AT119)</f>
        <v>2017</v>
      </c>
      <c r="AU119" s="162">
        <f>IF('Indicator Date'!AU119="","x",'Indicator Date'!AU119)</f>
        <v>2016</v>
      </c>
      <c r="AV119" s="162">
        <f>IF('Indicator Date'!AV119="","x",'Indicator Date'!AV119)</f>
        <v>2015</v>
      </c>
      <c r="AW119" s="162">
        <f>IF('Indicator Date'!AW119="","x",'Indicator Date'!AW119)</f>
        <v>2015</v>
      </c>
      <c r="AX119" s="162">
        <f>IF('Indicator Date'!AX119="","x",'Indicator Date'!AX119)</f>
        <v>2016</v>
      </c>
      <c r="AY119" s="162">
        <f>IF('Indicator Date'!AY119="","x",'Indicator Date'!AY119)</f>
        <v>2014</v>
      </c>
      <c r="AZ119" s="162">
        <f>IF('Indicator Date'!AZ119="","x",'Indicator Date'!AZ119)</f>
        <v>2015</v>
      </c>
      <c r="BA119" s="162">
        <f>IF('Indicator Date'!BA119="","x",'Indicator Date'!BA119)</f>
        <v>2015</v>
      </c>
      <c r="BB119" s="162">
        <f>IF('Indicator Date'!BB119="","x",'Indicator Date'!BB119)</f>
        <v>2017</v>
      </c>
      <c r="BC119" s="162">
        <f>IF('Indicator Date'!BC119="","x",'Indicator Date'!BC119)</f>
        <v>2017</v>
      </c>
      <c r="BD119" s="162">
        <f>IF('Indicator Date'!BD119="","x",'Indicator Date'!BD119)</f>
        <v>2015</v>
      </c>
      <c r="BE119" s="162">
        <f>IF('Indicator Date'!BE119="","x",'Indicator Date'!BE119)</f>
        <v>2014</v>
      </c>
      <c r="BF119" s="108"/>
    </row>
    <row r="120" spans="1:58" x14ac:dyDescent="0.25">
      <c r="A120" s="133" t="s">
        <v>370</v>
      </c>
      <c r="B120" s="111" t="s">
        <v>218</v>
      </c>
      <c r="C120" s="162">
        <f>IF('Indicator Date'!C120="","x",'Indicator Date'!C120)</f>
        <v>2015</v>
      </c>
      <c r="D120" s="162">
        <f>IF('Indicator Date'!D120="","x",'Indicator Date'!D120)</f>
        <v>2015</v>
      </c>
      <c r="E120" s="162">
        <f>IF('Indicator Date'!E120="","x",'Indicator Date'!E120)</f>
        <v>2015</v>
      </c>
      <c r="F120" s="162">
        <f>IF('Indicator Date'!F120="","x",'Indicator Date'!F120)</f>
        <v>2015</v>
      </c>
      <c r="G120" s="162">
        <f>IF('Indicator Date'!G120="","x",'Indicator Date'!G120)</f>
        <v>2015</v>
      </c>
      <c r="H120" s="162">
        <f>IF('Indicator Date'!H120="","x",'Indicator Date'!H120)</f>
        <v>2015</v>
      </c>
      <c r="I120" s="162">
        <f>IF('Indicator Date'!I120="","x",'Indicator Date'!I120)</f>
        <v>2015</v>
      </c>
      <c r="J120" s="162">
        <f>IF('Indicator Date'!J120="","x",'Indicator Date'!J120)</f>
        <v>2016</v>
      </c>
      <c r="K120" s="162">
        <f>IF('Indicator Date'!K120="","x",'Indicator Date'!K120)</f>
        <v>2016</v>
      </c>
      <c r="L120" s="162">
        <f>IF('Indicator Date'!L120="","x",'Indicator Date'!L120)</f>
        <v>2016</v>
      </c>
      <c r="M120" s="162">
        <f>IF('Indicator Date'!M120="","x",'Indicator Date'!M120)</f>
        <v>2018</v>
      </c>
      <c r="N120" s="162">
        <f>IF('Indicator Date'!N120="","x",'Indicator Date'!N120)</f>
        <v>2018</v>
      </c>
      <c r="O120" s="162">
        <f>IF('Indicator Date'!O120="","x",'Indicator Date'!O120)</f>
        <v>2017</v>
      </c>
      <c r="P120" s="162">
        <f>IF('Indicator Date'!P120="","x",'Indicator Date'!P120)</f>
        <v>2017</v>
      </c>
      <c r="Q120" s="162">
        <f>IF('Indicator Date'!Q120="","x",'Indicator Date'!Q120)</f>
        <v>2015</v>
      </c>
      <c r="R120" s="162" t="str">
        <f>IF('Indicator Date'!R120="","x",LEFT(RIGHT('Indicator Date'!R120,6),4))</f>
        <v>x</v>
      </c>
      <c r="S120" s="162">
        <f>IF('Indicator Date'!S120="","x",'Indicator Date'!S120)</f>
        <v>2018</v>
      </c>
      <c r="T120" s="162">
        <f>IF('Indicator Date'!T120="","x",'Indicator Date'!T120)</f>
        <v>2015</v>
      </c>
      <c r="U120" s="162">
        <f>IF('Indicator Date'!U120="","x",'Indicator Date'!U120)</f>
        <v>2016</v>
      </c>
      <c r="V120" s="162">
        <f>IF('Indicator Date'!V120="","x",'Indicator Date'!V120)</f>
        <v>2016</v>
      </c>
      <c r="W120" s="162">
        <f>IF('Indicator Date'!W120="","x",'Indicator Date'!W120)</f>
        <v>2015</v>
      </c>
      <c r="X120" s="162">
        <f>IF('Indicator Date'!X120="","x",'Indicator Date'!X120)</f>
        <v>2016</v>
      </c>
      <c r="Y120" s="162">
        <f>IF('Indicator Date'!Y120="","x",'Indicator Date'!Y120)</f>
        <v>2012</v>
      </c>
      <c r="Z120" s="162">
        <f>IF('Indicator Date'!Z120="","x",'Indicator Date'!Z120)</f>
        <v>2016</v>
      </c>
      <c r="AA120" s="162">
        <f>IF('Indicator Date'!AA120="","x",'Indicator Date'!AA120)</f>
        <v>2016</v>
      </c>
      <c r="AB120" s="162">
        <f>IF('Indicator Date'!AB120="","x",'Indicator Date'!AB120)</f>
        <v>2016</v>
      </c>
      <c r="AC120" s="162">
        <f>IF('Indicator Date'!AC120="","x",'Indicator Date'!AC120)</f>
        <v>2015</v>
      </c>
      <c r="AD120" s="162">
        <f>IF('Indicator Date'!AD120="","x",'Indicator Date'!AD120)</f>
        <v>2015</v>
      </c>
      <c r="AE120" s="162">
        <f>IF('Indicator Date'!AE120="","x",'Indicator Date'!AE120)</f>
        <v>2012</v>
      </c>
      <c r="AF120" s="162">
        <f>IF('Indicator Date'!AF120="","x",'Indicator Date'!AF120)</f>
        <v>2015</v>
      </c>
      <c r="AG120" s="162" t="str">
        <f>IF('Indicator Date'!AG120="","x",'Indicator Date'!AG120)</f>
        <v>x</v>
      </c>
      <c r="AH120" s="162">
        <f>IF('Indicator Date'!AH120="","x",'Indicator Date'!AH120)</f>
        <v>2016</v>
      </c>
      <c r="AI120" s="162">
        <f>IF('Indicator Date'!AI120="","x",'Indicator Date'!AI120)</f>
        <v>2017</v>
      </c>
      <c r="AJ120" s="162">
        <f>IF('Indicator Date'!AJ120="","x",'Indicator Date'!AJ120)</f>
        <v>2018</v>
      </c>
      <c r="AK120" s="162">
        <f>IF('Indicator Date'!AK120="","x",YEAR('Indicator Date'!AK120))</f>
        <v>2017</v>
      </c>
      <c r="AL120" s="162">
        <f>IF('Indicator Date'!AL120="","x",YEAR('Indicator Date'!AL120))</f>
        <v>2017</v>
      </c>
      <c r="AM120" s="162">
        <f>IF('Indicator Date'!AM120="","x",'Indicator Date'!AM120)</f>
        <v>2017</v>
      </c>
      <c r="AN120" s="162">
        <f>IF('Indicator Date'!AN120="","x",'Indicator Date'!AN120)</f>
        <v>2014</v>
      </c>
      <c r="AO120" s="162">
        <f>IF('Indicator Date'!AO120="","x",'Indicator Date'!AO120)</f>
        <v>2014</v>
      </c>
      <c r="AP120" s="162">
        <f>IF('Indicator Date'!AP120="","x",'Indicator Date'!AP120)</f>
        <v>2013</v>
      </c>
      <c r="AQ120" s="162">
        <f>IF('Indicator Date'!AQ120="","x",'Indicator Date'!AQ120)</f>
        <v>2013</v>
      </c>
      <c r="AR120" s="162">
        <f>IF('Indicator Date'!AR120="","x",'Indicator Date'!AR120)</f>
        <v>2009</v>
      </c>
      <c r="AS120" s="162">
        <f>IF('Indicator Date'!AS120="","x",'Indicator Date'!AS120)</f>
        <v>2016</v>
      </c>
      <c r="AT120" s="162">
        <f>IF('Indicator Date'!AT120="","x",'Indicator Date'!AT120)</f>
        <v>2017</v>
      </c>
      <c r="AU120" s="162">
        <f>IF('Indicator Date'!AU120="","x",'Indicator Date'!AU120)</f>
        <v>2016</v>
      </c>
      <c r="AV120" s="162">
        <f>IF('Indicator Date'!AV120="","x",'Indicator Date'!AV120)</f>
        <v>2016</v>
      </c>
      <c r="AW120" s="162">
        <f>IF('Indicator Date'!AW120="","x",'Indicator Date'!AW120)</f>
        <v>2015</v>
      </c>
      <c r="AX120" s="162">
        <f>IF('Indicator Date'!AX120="","x",'Indicator Date'!AX120)</f>
        <v>2016</v>
      </c>
      <c r="AY120" s="162">
        <f>IF('Indicator Date'!AY120="","x",'Indicator Date'!AY120)</f>
        <v>2014</v>
      </c>
      <c r="AZ120" s="162">
        <f>IF('Indicator Date'!AZ120="","x",'Indicator Date'!AZ120)</f>
        <v>2015</v>
      </c>
      <c r="BA120" s="162">
        <f>IF('Indicator Date'!BA120="","x",'Indicator Date'!BA120)</f>
        <v>2015</v>
      </c>
      <c r="BB120" s="162">
        <f>IF('Indicator Date'!BB120="","x",'Indicator Date'!BB120)</f>
        <v>2017</v>
      </c>
      <c r="BC120" s="162">
        <f>IF('Indicator Date'!BC120="","x",'Indicator Date'!BC120)</f>
        <v>2017</v>
      </c>
      <c r="BD120" s="162">
        <f>IF('Indicator Date'!BD120="","x",'Indicator Date'!BD120)</f>
        <v>2015</v>
      </c>
      <c r="BE120" s="162">
        <f>IF('Indicator Date'!BE120="","x",'Indicator Date'!BE120)</f>
        <v>2014</v>
      </c>
      <c r="BF120" s="108"/>
    </row>
    <row r="121" spans="1:58" x14ac:dyDescent="0.25">
      <c r="A121" s="133" t="s">
        <v>220</v>
      </c>
      <c r="B121" s="111" t="s">
        <v>219</v>
      </c>
      <c r="C121" s="162">
        <f>IF('Indicator Date'!C121="","x",'Indicator Date'!C121)</f>
        <v>2015</v>
      </c>
      <c r="D121" s="162">
        <f>IF('Indicator Date'!D121="","x",'Indicator Date'!D121)</f>
        <v>2015</v>
      </c>
      <c r="E121" s="162">
        <f>IF('Indicator Date'!E121="","x",'Indicator Date'!E121)</f>
        <v>2015</v>
      </c>
      <c r="F121" s="162">
        <f>IF('Indicator Date'!F121="","x",'Indicator Date'!F121)</f>
        <v>2015</v>
      </c>
      <c r="G121" s="162">
        <f>IF('Indicator Date'!G121="","x",'Indicator Date'!G121)</f>
        <v>2015</v>
      </c>
      <c r="H121" s="162">
        <f>IF('Indicator Date'!H121="","x",'Indicator Date'!H121)</f>
        <v>2015</v>
      </c>
      <c r="I121" s="162">
        <f>IF('Indicator Date'!I121="","x",'Indicator Date'!I121)</f>
        <v>2015</v>
      </c>
      <c r="J121" s="162">
        <f>IF('Indicator Date'!J121="","x",'Indicator Date'!J121)</f>
        <v>2016</v>
      </c>
      <c r="K121" s="162">
        <f>IF('Indicator Date'!K121="","x",'Indicator Date'!K121)</f>
        <v>2016</v>
      </c>
      <c r="L121" s="162">
        <f>IF('Indicator Date'!L121="","x",'Indicator Date'!L121)</f>
        <v>2016</v>
      </c>
      <c r="M121" s="162">
        <f>IF('Indicator Date'!M121="","x",'Indicator Date'!M121)</f>
        <v>2018</v>
      </c>
      <c r="N121" s="162">
        <f>IF('Indicator Date'!N121="","x",'Indicator Date'!N121)</f>
        <v>2018</v>
      </c>
      <c r="O121" s="162">
        <f>IF('Indicator Date'!O121="","x",'Indicator Date'!O121)</f>
        <v>2017</v>
      </c>
      <c r="P121" s="162">
        <f>IF('Indicator Date'!P121="","x",'Indicator Date'!P121)</f>
        <v>2017</v>
      </c>
      <c r="Q121" s="162">
        <f>IF('Indicator Date'!Q121="","x",'Indicator Date'!Q121)</f>
        <v>2015</v>
      </c>
      <c r="R121" s="162" t="str">
        <f>IF('Indicator Date'!R121="","x",LEFT(RIGHT('Indicator Date'!R121,6),4))</f>
        <v>2013</v>
      </c>
      <c r="S121" s="162">
        <f>IF('Indicator Date'!S121="","x",'Indicator Date'!S121)</f>
        <v>2018</v>
      </c>
      <c r="T121" s="162">
        <f>IF('Indicator Date'!T121="","x",'Indicator Date'!T121)</f>
        <v>2015</v>
      </c>
      <c r="U121" s="162">
        <f>IF('Indicator Date'!U121="","x",'Indicator Date'!U121)</f>
        <v>2016</v>
      </c>
      <c r="V121" s="162">
        <f>IF('Indicator Date'!V121="","x",'Indicator Date'!V121)</f>
        <v>2016</v>
      </c>
      <c r="W121" s="162">
        <f>IF('Indicator Date'!W121="","x",'Indicator Date'!W121)</f>
        <v>2015</v>
      </c>
      <c r="X121" s="162">
        <f>IF('Indicator Date'!X121="","x",'Indicator Date'!X121)</f>
        <v>2013</v>
      </c>
      <c r="Y121" s="162">
        <f>IF('Indicator Date'!Y121="","x",'Indicator Date'!Y121)</f>
        <v>2010</v>
      </c>
      <c r="Z121" s="162">
        <f>IF('Indicator Date'!Z121="","x",'Indicator Date'!Z121)</f>
        <v>2016</v>
      </c>
      <c r="AA121" s="162">
        <f>IF('Indicator Date'!AA121="","x",'Indicator Date'!AA121)</f>
        <v>2016</v>
      </c>
      <c r="AB121" s="162">
        <f>IF('Indicator Date'!AB121="","x",'Indicator Date'!AB121)</f>
        <v>2016</v>
      </c>
      <c r="AC121" s="162">
        <f>IF('Indicator Date'!AC121="","x",'Indicator Date'!AC121)</f>
        <v>2015</v>
      </c>
      <c r="AD121" s="162">
        <f>IF('Indicator Date'!AD121="","x",'Indicator Date'!AD121)</f>
        <v>2015</v>
      </c>
      <c r="AE121" s="162">
        <f>IF('Indicator Date'!AE121="","x",'Indicator Date'!AE121)</f>
        <v>2012</v>
      </c>
      <c r="AF121" s="162">
        <f>IF('Indicator Date'!AF121="","x",'Indicator Date'!AF121)</f>
        <v>2015</v>
      </c>
      <c r="AG121" s="162">
        <f>IF('Indicator Date'!AG121="","x",'Indicator Date'!AG121)</f>
        <v>2009</v>
      </c>
      <c r="AH121" s="162">
        <f>IF('Indicator Date'!AH121="","x",'Indicator Date'!AH121)</f>
        <v>2016</v>
      </c>
      <c r="AI121" s="162">
        <f>IF('Indicator Date'!AI121="","x",'Indicator Date'!AI121)</f>
        <v>2017</v>
      </c>
      <c r="AJ121" s="162">
        <f>IF('Indicator Date'!AJ121="","x",'Indicator Date'!AJ121)</f>
        <v>2018</v>
      </c>
      <c r="AK121" s="162" t="str">
        <f>IF('Indicator Date'!AK121="","x",YEAR('Indicator Date'!AK121))</f>
        <v>x</v>
      </c>
      <c r="AL121" s="162">
        <f>IF('Indicator Date'!AL121="","x",YEAR('Indicator Date'!AL121))</f>
        <v>2017</v>
      </c>
      <c r="AM121" s="162">
        <f>IF('Indicator Date'!AM121="","x",'Indicator Date'!AM121)</f>
        <v>2017</v>
      </c>
      <c r="AN121" s="162">
        <f>IF('Indicator Date'!AN121="","x",'Indicator Date'!AN121)</f>
        <v>2014</v>
      </c>
      <c r="AO121" s="162">
        <f>IF('Indicator Date'!AO121="","x",'Indicator Date'!AO121)</f>
        <v>2014</v>
      </c>
      <c r="AP121" s="162">
        <f>IF('Indicator Date'!AP121="","x",'Indicator Date'!AP121)</f>
        <v>2013</v>
      </c>
      <c r="AQ121" s="162">
        <f>IF('Indicator Date'!AQ121="","x",'Indicator Date'!AQ121)</f>
        <v>2013</v>
      </c>
      <c r="AR121" s="162">
        <f>IF('Indicator Date'!AR121="","x",'Indicator Date'!AR121)</f>
        <v>2009</v>
      </c>
      <c r="AS121" s="162">
        <f>IF('Indicator Date'!AS121="","x",'Indicator Date'!AS121)</f>
        <v>2016</v>
      </c>
      <c r="AT121" s="162">
        <f>IF('Indicator Date'!AT121="","x",'Indicator Date'!AT121)</f>
        <v>2017</v>
      </c>
      <c r="AU121" s="162">
        <f>IF('Indicator Date'!AU121="","x",'Indicator Date'!AU121)</f>
        <v>2016</v>
      </c>
      <c r="AV121" s="162">
        <f>IF('Indicator Date'!AV121="","x",'Indicator Date'!AV121)</f>
        <v>2015</v>
      </c>
      <c r="AW121" s="162">
        <f>IF('Indicator Date'!AW121="","x",'Indicator Date'!AW121)</f>
        <v>2015</v>
      </c>
      <c r="AX121" s="162">
        <f>IF('Indicator Date'!AX121="","x",'Indicator Date'!AX121)</f>
        <v>2016</v>
      </c>
      <c r="AY121" s="162">
        <f>IF('Indicator Date'!AY121="","x",'Indicator Date'!AY121)</f>
        <v>2014</v>
      </c>
      <c r="AZ121" s="162">
        <f>IF('Indicator Date'!AZ121="","x",'Indicator Date'!AZ121)</f>
        <v>2015</v>
      </c>
      <c r="BA121" s="162">
        <f>IF('Indicator Date'!BA121="","x",'Indicator Date'!BA121)</f>
        <v>2015</v>
      </c>
      <c r="BB121" s="162">
        <f>IF('Indicator Date'!BB121="","x",'Indicator Date'!BB121)</f>
        <v>2017</v>
      </c>
      <c r="BC121" s="162">
        <f>IF('Indicator Date'!BC121="","x",'Indicator Date'!BC121)</f>
        <v>2017</v>
      </c>
      <c r="BD121" s="162">
        <f>IF('Indicator Date'!BD121="","x",'Indicator Date'!BD121)</f>
        <v>2015</v>
      </c>
      <c r="BE121" s="162">
        <f>IF('Indicator Date'!BE121="","x",'Indicator Date'!BE121)</f>
        <v>2014</v>
      </c>
      <c r="BF121" s="108"/>
    </row>
    <row r="122" spans="1:58" x14ac:dyDescent="0.25">
      <c r="A122" s="133" t="s">
        <v>222</v>
      </c>
      <c r="B122" s="111" t="s">
        <v>221</v>
      </c>
      <c r="C122" s="162">
        <f>IF('Indicator Date'!C122="","x",'Indicator Date'!C122)</f>
        <v>2015</v>
      </c>
      <c r="D122" s="162">
        <f>IF('Indicator Date'!D122="","x",'Indicator Date'!D122)</f>
        <v>2015</v>
      </c>
      <c r="E122" s="162">
        <f>IF('Indicator Date'!E122="","x",'Indicator Date'!E122)</f>
        <v>2015</v>
      </c>
      <c r="F122" s="162">
        <f>IF('Indicator Date'!F122="","x",'Indicator Date'!F122)</f>
        <v>2015</v>
      </c>
      <c r="G122" s="162">
        <f>IF('Indicator Date'!G122="","x",'Indicator Date'!G122)</f>
        <v>2015</v>
      </c>
      <c r="H122" s="162">
        <f>IF('Indicator Date'!H122="","x",'Indicator Date'!H122)</f>
        <v>2015</v>
      </c>
      <c r="I122" s="162">
        <f>IF('Indicator Date'!I122="","x",'Indicator Date'!I122)</f>
        <v>2015</v>
      </c>
      <c r="J122" s="162">
        <f>IF('Indicator Date'!J122="","x",'Indicator Date'!J122)</f>
        <v>2016</v>
      </c>
      <c r="K122" s="162">
        <f>IF('Indicator Date'!K122="","x",'Indicator Date'!K122)</f>
        <v>2016</v>
      </c>
      <c r="L122" s="162">
        <f>IF('Indicator Date'!L122="","x",'Indicator Date'!L122)</f>
        <v>2016</v>
      </c>
      <c r="M122" s="162">
        <f>IF('Indicator Date'!M122="","x",'Indicator Date'!M122)</f>
        <v>2018</v>
      </c>
      <c r="N122" s="162">
        <f>IF('Indicator Date'!N122="","x",'Indicator Date'!N122)</f>
        <v>2018</v>
      </c>
      <c r="O122" s="162">
        <f>IF('Indicator Date'!O122="","x",'Indicator Date'!O122)</f>
        <v>2017</v>
      </c>
      <c r="P122" s="162">
        <f>IF('Indicator Date'!P122="","x",'Indicator Date'!P122)</f>
        <v>2017</v>
      </c>
      <c r="Q122" s="162" t="str">
        <f>IF('Indicator Date'!Q122="","x",'Indicator Date'!Q122)</f>
        <v>x</v>
      </c>
      <c r="R122" s="162" t="str">
        <f>IF('Indicator Date'!R122="","x",LEFT(RIGHT('Indicator Date'!R122,6),4))</f>
        <v>x</v>
      </c>
      <c r="S122" s="162">
        <f>IF('Indicator Date'!S122="","x",'Indicator Date'!S122)</f>
        <v>2018</v>
      </c>
      <c r="T122" s="162">
        <f>IF('Indicator Date'!T122="","x",'Indicator Date'!T122)</f>
        <v>2015</v>
      </c>
      <c r="U122" s="162">
        <f>IF('Indicator Date'!U122="","x",'Indicator Date'!U122)</f>
        <v>2016</v>
      </c>
      <c r="V122" s="162">
        <f>IF('Indicator Date'!V122="","x",'Indicator Date'!V122)</f>
        <v>2016</v>
      </c>
      <c r="W122" s="162">
        <f>IF('Indicator Date'!W122="","x",'Indicator Date'!W122)</f>
        <v>2015</v>
      </c>
      <c r="X122" s="162">
        <f>IF('Indicator Date'!X122="","x",'Indicator Date'!X122)</f>
        <v>2007</v>
      </c>
      <c r="Y122" s="162">
        <f>IF('Indicator Date'!Y122="","x",'Indicator Date'!Y122)</f>
        <v>2010</v>
      </c>
      <c r="Z122" s="162">
        <f>IF('Indicator Date'!Z122="","x",'Indicator Date'!Z122)</f>
        <v>2016</v>
      </c>
      <c r="AA122" s="162">
        <f>IF('Indicator Date'!AA122="","x",'Indicator Date'!AA122)</f>
        <v>2016</v>
      </c>
      <c r="AB122" s="162" t="str">
        <f>IF('Indicator Date'!AB122="","x",'Indicator Date'!AB122)</f>
        <v>x</v>
      </c>
      <c r="AC122" s="162">
        <f>IF('Indicator Date'!AC122="","x",'Indicator Date'!AC122)</f>
        <v>2015</v>
      </c>
      <c r="AD122" s="162">
        <f>IF('Indicator Date'!AD122="","x",'Indicator Date'!AD122)</f>
        <v>2015</v>
      </c>
      <c r="AE122" s="162" t="str">
        <f>IF('Indicator Date'!AE122="","x",'Indicator Date'!AE122)</f>
        <v>x</v>
      </c>
      <c r="AF122" s="162" t="str">
        <f>IF('Indicator Date'!AF122="","x",'Indicator Date'!AF122)</f>
        <v>x</v>
      </c>
      <c r="AG122" s="162" t="str">
        <f>IF('Indicator Date'!AG122="","x",'Indicator Date'!AG122)</f>
        <v>x</v>
      </c>
      <c r="AH122" s="162">
        <f>IF('Indicator Date'!AH122="","x",'Indicator Date'!AH122)</f>
        <v>2016</v>
      </c>
      <c r="AI122" s="162">
        <f>IF('Indicator Date'!AI122="","x",'Indicator Date'!AI122)</f>
        <v>2017</v>
      </c>
      <c r="AJ122" s="162">
        <f>IF('Indicator Date'!AJ122="","x",'Indicator Date'!AJ122)</f>
        <v>2018</v>
      </c>
      <c r="AK122" s="162" t="str">
        <f>IF('Indicator Date'!AK122="","x",YEAR('Indicator Date'!AK122))</f>
        <v>x</v>
      </c>
      <c r="AL122" s="162">
        <f>IF('Indicator Date'!AL122="","x",YEAR('Indicator Date'!AL122))</f>
        <v>2017</v>
      </c>
      <c r="AM122" s="162">
        <f>IF('Indicator Date'!AM122="","x",'Indicator Date'!AM122)</f>
        <v>2017</v>
      </c>
      <c r="AN122" s="162">
        <f>IF('Indicator Date'!AN122="","x",'Indicator Date'!AN122)</f>
        <v>2014</v>
      </c>
      <c r="AO122" s="162">
        <f>IF('Indicator Date'!AO122="","x",'Indicator Date'!AO122)</f>
        <v>2014</v>
      </c>
      <c r="AP122" s="162" t="str">
        <f>IF('Indicator Date'!AP122="","x",'Indicator Date'!AP122)</f>
        <v>x</v>
      </c>
      <c r="AQ122" s="162" t="str">
        <f>IF('Indicator Date'!AQ122="","x",'Indicator Date'!AQ122)</f>
        <v>x</v>
      </c>
      <c r="AR122" s="162">
        <f>IF('Indicator Date'!AR122="","x",'Indicator Date'!AR122)</f>
        <v>2011</v>
      </c>
      <c r="AS122" s="162">
        <f>IF('Indicator Date'!AS122="","x",'Indicator Date'!AS122)</f>
        <v>2016</v>
      </c>
      <c r="AT122" s="162" t="str">
        <f>IF('Indicator Date'!AT122="","x",'Indicator Date'!AT122)</f>
        <v>x</v>
      </c>
      <c r="AU122" s="162">
        <f>IF('Indicator Date'!AU122="","x",'Indicator Date'!AU122)</f>
        <v>2016</v>
      </c>
      <c r="AV122" s="162" t="str">
        <f>IF('Indicator Date'!AV122="","x",'Indicator Date'!AV122)</f>
        <v>x</v>
      </c>
      <c r="AW122" s="162">
        <f>IF('Indicator Date'!AW122="","x",'Indicator Date'!AW122)</f>
        <v>2011</v>
      </c>
      <c r="AX122" s="162">
        <f>IF('Indicator Date'!AX122="","x",'Indicator Date'!AX122)</f>
        <v>2016</v>
      </c>
      <c r="AY122" s="162">
        <f>IF('Indicator Date'!AY122="","x",'Indicator Date'!AY122)</f>
        <v>2014</v>
      </c>
      <c r="AZ122" s="162">
        <f>IF('Indicator Date'!AZ122="","x",'Indicator Date'!AZ122)</f>
        <v>2015</v>
      </c>
      <c r="BA122" s="162">
        <f>IF('Indicator Date'!BA122="","x",'Indicator Date'!BA122)</f>
        <v>2015</v>
      </c>
      <c r="BB122" s="162">
        <f>IF('Indicator Date'!BB122="","x",'Indicator Date'!BB122)</f>
        <v>2017</v>
      </c>
      <c r="BC122" s="162">
        <f>IF('Indicator Date'!BC122="","x",'Indicator Date'!BC122)</f>
        <v>2017</v>
      </c>
      <c r="BD122" s="162">
        <f>IF('Indicator Date'!BD122="","x",'Indicator Date'!BD122)</f>
        <v>2015</v>
      </c>
      <c r="BE122" s="162">
        <f>IF('Indicator Date'!BE122="","x",'Indicator Date'!BE122)</f>
        <v>2014</v>
      </c>
      <c r="BF122" s="108"/>
    </row>
    <row r="123" spans="1:58" x14ac:dyDescent="0.25">
      <c r="A123" s="133" t="s">
        <v>224</v>
      </c>
      <c r="B123" s="111" t="s">
        <v>223</v>
      </c>
      <c r="C123" s="162">
        <f>IF('Indicator Date'!C123="","x",'Indicator Date'!C123)</f>
        <v>2015</v>
      </c>
      <c r="D123" s="162">
        <f>IF('Indicator Date'!D123="","x",'Indicator Date'!D123)</f>
        <v>2015</v>
      </c>
      <c r="E123" s="162">
        <f>IF('Indicator Date'!E123="","x",'Indicator Date'!E123)</f>
        <v>2015</v>
      </c>
      <c r="F123" s="162">
        <f>IF('Indicator Date'!F123="","x",'Indicator Date'!F123)</f>
        <v>2015</v>
      </c>
      <c r="G123" s="162">
        <f>IF('Indicator Date'!G123="","x",'Indicator Date'!G123)</f>
        <v>2015</v>
      </c>
      <c r="H123" s="162">
        <f>IF('Indicator Date'!H123="","x",'Indicator Date'!H123)</f>
        <v>2015</v>
      </c>
      <c r="I123" s="162">
        <f>IF('Indicator Date'!I123="","x",'Indicator Date'!I123)</f>
        <v>2015</v>
      </c>
      <c r="J123" s="162">
        <f>IF('Indicator Date'!J123="","x",'Indicator Date'!J123)</f>
        <v>2016</v>
      </c>
      <c r="K123" s="162">
        <f>IF('Indicator Date'!K123="","x",'Indicator Date'!K123)</f>
        <v>2016</v>
      </c>
      <c r="L123" s="162">
        <f>IF('Indicator Date'!L123="","x",'Indicator Date'!L123)</f>
        <v>2016</v>
      </c>
      <c r="M123" s="162">
        <f>IF('Indicator Date'!M123="","x",'Indicator Date'!M123)</f>
        <v>2018</v>
      </c>
      <c r="N123" s="162">
        <f>IF('Indicator Date'!N123="","x",'Indicator Date'!N123)</f>
        <v>2018</v>
      </c>
      <c r="O123" s="162">
        <f>IF('Indicator Date'!O123="","x",'Indicator Date'!O123)</f>
        <v>2017</v>
      </c>
      <c r="P123" s="162">
        <f>IF('Indicator Date'!P123="","x",'Indicator Date'!P123)</f>
        <v>2017</v>
      </c>
      <c r="Q123" s="162">
        <f>IF('Indicator Date'!Q123="","x",'Indicator Date'!Q123)</f>
        <v>2015</v>
      </c>
      <c r="R123" s="162" t="str">
        <f>IF('Indicator Date'!R123="","x",LEFT(RIGHT('Indicator Date'!R123,6),4))</f>
        <v>2014</v>
      </c>
      <c r="S123" s="162">
        <f>IF('Indicator Date'!S123="","x",'Indicator Date'!S123)</f>
        <v>2018</v>
      </c>
      <c r="T123" s="162">
        <f>IF('Indicator Date'!T123="","x",'Indicator Date'!T123)</f>
        <v>2015</v>
      </c>
      <c r="U123" s="162">
        <f>IF('Indicator Date'!U123="","x",'Indicator Date'!U123)</f>
        <v>2016</v>
      </c>
      <c r="V123" s="162">
        <f>IF('Indicator Date'!V123="","x",'Indicator Date'!V123)</f>
        <v>2016</v>
      </c>
      <c r="W123" s="162">
        <f>IF('Indicator Date'!W123="","x",'Indicator Date'!W123)</f>
        <v>2015</v>
      </c>
      <c r="X123" s="162">
        <f>IF('Indicator Date'!X123="","x",'Indicator Date'!X123)</f>
        <v>2016</v>
      </c>
      <c r="Y123" s="162" t="str">
        <f>IF('Indicator Date'!Y123="","x",'Indicator Date'!Y123)</f>
        <v>x</v>
      </c>
      <c r="Z123" s="162">
        <f>IF('Indicator Date'!Z123="","x",'Indicator Date'!Z123)</f>
        <v>2016</v>
      </c>
      <c r="AA123" s="162">
        <f>IF('Indicator Date'!AA123="","x",'Indicator Date'!AA123)</f>
        <v>2016</v>
      </c>
      <c r="AB123" s="162">
        <f>IF('Indicator Date'!AB123="","x",'Indicator Date'!AB123)</f>
        <v>2016</v>
      </c>
      <c r="AC123" s="162">
        <f>IF('Indicator Date'!AC123="","x",'Indicator Date'!AC123)</f>
        <v>2015</v>
      </c>
      <c r="AD123" s="162">
        <f>IF('Indicator Date'!AD123="","x",'Indicator Date'!AD123)</f>
        <v>2015</v>
      </c>
      <c r="AE123" s="162">
        <f>IF('Indicator Date'!AE123="","x",'Indicator Date'!AE123)</f>
        <v>2012</v>
      </c>
      <c r="AF123" s="162">
        <f>IF('Indicator Date'!AF123="","x",'Indicator Date'!AF123)</f>
        <v>2015</v>
      </c>
      <c r="AG123" s="162">
        <f>IF('Indicator Date'!AG123="","x",'Indicator Date'!AG123)</f>
        <v>2010</v>
      </c>
      <c r="AH123" s="162">
        <f>IF('Indicator Date'!AH123="","x",'Indicator Date'!AH123)</f>
        <v>2016</v>
      </c>
      <c r="AI123" s="162">
        <f>IF('Indicator Date'!AI123="","x",'Indicator Date'!AI123)</f>
        <v>2017</v>
      </c>
      <c r="AJ123" s="162">
        <f>IF('Indicator Date'!AJ123="","x",'Indicator Date'!AJ123)</f>
        <v>2018</v>
      </c>
      <c r="AK123" s="162">
        <f>IF('Indicator Date'!AK123="","x",YEAR('Indicator Date'!AK123))</f>
        <v>2017</v>
      </c>
      <c r="AL123" s="162">
        <f>IF('Indicator Date'!AL123="","x",YEAR('Indicator Date'!AL123))</f>
        <v>2017</v>
      </c>
      <c r="AM123" s="162">
        <f>IF('Indicator Date'!AM123="","x",'Indicator Date'!AM123)</f>
        <v>2017</v>
      </c>
      <c r="AN123" s="162">
        <f>IF('Indicator Date'!AN123="","x",'Indicator Date'!AN123)</f>
        <v>2014</v>
      </c>
      <c r="AO123" s="162">
        <f>IF('Indicator Date'!AO123="","x",'Indicator Date'!AO123)</f>
        <v>2014</v>
      </c>
      <c r="AP123" s="162">
        <f>IF('Indicator Date'!AP123="","x",'Indicator Date'!AP123)</f>
        <v>2014</v>
      </c>
      <c r="AQ123" s="162">
        <f>IF('Indicator Date'!AQ123="","x",'Indicator Date'!AQ123)</f>
        <v>2014</v>
      </c>
      <c r="AR123" s="162">
        <f>IF('Indicator Date'!AR123="","x",'Indicator Date'!AR123)</f>
        <v>2015</v>
      </c>
      <c r="AS123" s="162">
        <f>IF('Indicator Date'!AS123="","x",'Indicator Date'!AS123)</f>
        <v>2016</v>
      </c>
      <c r="AT123" s="162">
        <f>IF('Indicator Date'!AT123="","x",'Indicator Date'!AT123)</f>
        <v>2017</v>
      </c>
      <c r="AU123" s="162">
        <f>IF('Indicator Date'!AU123="","x",'Indicator Date'!AU123)</f>
        <v>2016</v>
      </c>
      <c r="AV123" s="162">
        <f>IF('Indicator Date'!AV123="","x",'Indicator Date'!AV123)</f>
        <v>2015</v>
      </c>
      <c r="AW123" s="162">
        <f>IF('Indicator Date'!AW123="","x",'Indicator Date'!AW123)</f>
        <v>2015</v>
      </c>
      <c r="AX123" s="162">
        <f>IF('Indicator Date'!AX123="","x",'Indicator Date'!AX123)</f>
        <v>2016</v>
      </c>
      <c r="AY123" s="162">
        <f>IF('Indicator Date'!AY123="","x",'Indicator Date'!AY123)</f>
        <v>2014</v>
      </c>
      <c r="AZ123" s="162">
        <f>IF('Indicator Date'!AZ123="","x",'Indicator Date'!AZ123)</f>
        <v>2015</v>
      </c>
      <c r="BA123" s="162">
        <f>IF('Indicator Date'!BA123="","x",'Indicator Date'!BA123)</f>
        <v>2015</v>
      </c>
      <c r="BB123" s="162">
        <f>IF('Indicator Date'!BB123="","x",'Indicator Date'!BB123)</f>
        <v>2017</v>
      </c>
      <c r="BC123" s="162">
        <f>IF('Indicator Date'!BC123="","x",'Indicator Date'!BC123)</f>
        <v>2017</v>
      </c>
      <c r="BD123" s="162">
        <f>IF('Indicator Date'!BD123="","x",'Indicator Date'!BD123)</f>
        <v>2015</v>
      </c>
      <c r="BE123" s="162">
        <f>IF('Indicator Date'!BE123="","x",'Indicator Date'!BE123)</f>
        <v>2014</v>
      </c>
      <c r="BF123" s="108"/>
    </row>
    <row r="124" spans="1:58" x14ac:dyDescent="0.25">
      <c r="A124" s="133" t="s">
        <v>226</v>
      </c>
      <c r="B124" s="111" t="s">
        <v>225</v>
      </c>
      <c r="C124" s="162">
        <f>IF('Indicator Date'!C124="","x",'Indicator Date'!C124)</f>
        <v>2015</v>
      </c>
      <c r="D124" s="162">
        <f>IF('Indicator Date'!D124="","x",'Indicator Date'!D124)</f>
        <v>2015</v>
      </c>
      <c r="E124" s="162">
        <f>IF('Indicator Date'!E124="","x",'Indicator Date'!E124)</f>
        <v>2015</v>
      </c>
      <c r="F124" s="162">
        <f>IF('Indicator Date'!F124="","x",'Indicator Date'!F124)</f>
        <v>2015</v>
      </c>
      <c r="G124" s="162">
        <f>IF('Indicator Date'!G124="","x",'Indicator Date'!G124)</f>
        <v>2015</v>
      </c>
      <c r="H124" s="162">
        <f>IF('Indicator Date'!H124="","x",'Indicator Date'!H124)</f>
        <v>2015</v>
      </c>
      <c r="I124" s="162">
        <f>IF('Indicator Date'!I124="","x",'Indicator Date'!I124)</f>
        <v>2015</v>
      </c>
      <c r="J124" s="162">
        <f>IF('Indicator Date'!J124="","x",'Indicator Date'!J124)</f>
        <v>2016</v>
      </c>
      <c r="K124" s="162">
        <f>IF('Indicator Date'!K124="","x",'Indicator Date'!K124)</f>
        <v>2016</v>
      </c>
      <c r="L124" s="162">
        <f>IF('Indicator Date'!L124="","x",'Indicator Date'!L124)</f>
        <v>2016</v>
      </c>
      <c r="M124" s="162">
        <f>IF('Indicator Date'!M124="","x",'Indicator Date'!M124)</f>
        <v>2018</v>
      </c>
      <c r="N124" s="162">
        <f>IF('Indicator Date'!N124="","x",'Indicator Date'!N124)</f>
        <v>2018</v>
      </c>
      <c r="O124" s="162">
        <f>IF('Indicator Date'!O124="","x",'Indicator Date'!O124)</f>
        <v>2017</v>
      </c>
      <c r="P124" s="162">
        <f>IF('Indicator Date'!P124="","x",'Indicator Date'!P124)</f>
        <v>2017</v>
      </c>
      <c r="Q124" s="162">
        <f>IF('Indicator Date'!Q124="","x",'Indicator Date'!Q124)</f>
        <v>2015</v>
      </c>
      <c r="R124" s="162" t="str">
        <f>IF('Indicator Date'!R124="","x",LEFT(RIGHT('Indicator Date'!R124,6),4))</f>
        <v>x</v>
      </c>
      <c r="S124" s="162">
        <f>IF('Indicator Date'!S124="","x",'Indicator Date'!S124)</f>
        <v>2018</v>
      </c>
      <c r="T124" s="162">
        <f>IF('Indicator Date'!T124="","x",'Indicator Date'!T124)</f>
        <v>2015</v>
      </c>
      <c r="U124" s="162">
        <f>IF('Indicator Date'!U124="","x",'Indicator Date'!U124)</f>
        <v>2016</v>
      </c>
      <c r="V124" s="162" t="str">
        <f>IF('Indicator Date'!V124="","x",'Indicator Date'!V124)</f>
        <v>x</v>
      </c>
      <c r="W124" s="162">
        <f>IF('Indicator Date'!W124="","x",'Indicator Date'!W124)</f>
        <v>2015</v>
      </c>
      <c r="X124" s="162" t="str">
        <f>IF('Indicator Date'!X124="","x",'Indicator Date'!X124)</f>
        <v>x</v>
      </c>
      <c r="Y124" s="162">
        <f>IF('Indicator Date'!Y124="","x",'Indicator Date'!Y124)</f>
        <v>2010</v>
      </c>
      <c r="Z124" s="162">
        <f>IF('Indicator Date'!Z124="","x",'Indicator Date'!Z124)</f>
        <v>2016</v>
      </c>
      <c r="AA124" s="162">
        <f>IF('Indicator Date'!AA124="","x",'Indicator Date'!AA124)</f>
        <v>2016</v>
      </c>
      <c r="AB124" s="162">
        <f>IF('Indicator Date'!AB124="","x",'Indicator Date'!AB124)</f>
        <v>2016</v>
      </c>
      <c r="AC124" s="162">
        <f>IF('Indicator Date'!AC124="","x",'Indicator Date'!AC124)</f>
        <v>2015</v>
      </c>
      <c r="AD124" s="162">
        <f>IF('Indicator Date'!AD124="","x",'Indicator Date'!AD124)</f>
        <v>2015</v>
      </c>
      <c r="AE124" s="162" t="str">
        <f>IF('Indicator Date'!AE124="","x",'Indicator Date'!AE124)</f>
        <v>x</v>
      </c>
      <c r="AF124" s="162">
        <f>IF('Indicator Date'!AF124="","x",'Indicator Date'!AF124)</f>
        <v>2015</v>
      </c>
      <c r="AG124" s="162">
        <f>IF('Indicator Date'!AG124="","x",'Indicator Date'!AG124)</f>
        <v>2012</v>
      </c>
      <c r="AH124" s="162">
        <f>IF('Indicator Date'!AH124="","x",'Indicator Date'!AH124)</f>
        <v>2016</v>
      </c>
      <c r="AI124" s="162">
        <f>IF('Indicator Date'!AI124="","x",'Indicator Date'!AI124)</f>
        <v>2017</v>
      </c>
      <c r="AJ124" s="162">
        <f>IF('Indicator Date'!AJ124="","x",'Indicator Date'!AJ124)</f>
        <v>2018</v>
      </c>
      <c r="AK124" s="162" t="str">
        <f>IF('Indicator Date'!AK124="","x",YEAR('Indicator Date'!AK124))</f>
        <v>x</v>
      </c>
      <c r="AL124" s="162">
        <f>IF('Indicator Date'!AL124="","x",YEAR('Indicator Date'!AL124))</f>
        <v>2017</v>
      </c>
      <c r="AM124" s="162">
        <f>IF('Indicator Date'!AM124="","x",'Indicator Date'!AM124)</f>
        <v>2017</v>
      </c>
      <c r="AN124" s="162">
        <f>IF('Indicator Date'!AN124="","x",'Indicator Date'!AN124)</f>
        <v>2014</v>
      </c>
      <c r="AO124" s="162">
        <f>IF('Indicator Date'!AO124="","x",'Indicator Date'!AO124)</f>
        <v>2014</v>
      </c>
      <c r="AP124" s="162">
        <f>IF('Indicator Date'!AP124="","x",'Indicator Date'!AP124)</f>
        <v>2014</v>
      </c>
      <c r="AQ124" s="162">
        <f>IF('Indicator Date'!AQ124="","x",'Indicator Date'!AQ124)</f>
        <v>2014</v>
      </c>
      <c r="AR124" s="162">
        <f>IF('Indicator Date'!AR124="","x",'Indicator Date'!AR124)</f>
        <v>2015</v>
      </c>
      <c r="AS124" s="162">
        <f>IF('Indicator Date'!AS124="","x",'Indicator Date'!AS124)</f>
        <v>2016</v>
      </c>
      <c r="AT124" s="162">
        <f>IF('Indicator Date'!AT124="","x",'Indicator Date'!AT124)</f>
        <v>2017</v>
      </c>
      <c r="AU124" s="162">
        <f>IF('Indicator Date'!AU124="","x",'Indicator Date'!AU124)</f>
        <v>2016</v>
      </c>
      <c r="AV124" s="162" t="str">
        <f>IF('Indicator Date'!AV124="","x",'Indicator Date'!AV124)</f>
        <v>x</v>
      </c>
      <c r="AW124" s="162">
        <f>IF('Indicator Date'!AW124="","x",'Indicator Date'!AW124)</f>
        <v>2015</v>
      </c>
      <c r="AX124" s="162">
        <f>IF('Indicator Date'!AX124="","x",'Indicator Date'!AX124)</f>
        <v>2016</v>
      </c>
      <c r="AY124" s="162">
        <f>IF('Indicator Date'!AY124="","x",'Indicator Date'!AY124)</f>
        <v>2014</v>
      </c>
      <c r="AZ124" s="162">
        <f>IF('Indicator Date'!AZ124="","x",'Indicator Date'!AZ124)</f>
        <v>2015</v>
      </c>
      <c r="BA124" s="162">
        <f>IF('Indicator Date'!BA124="","x",'Indicator Date'!BA124)</f>
        <v>2015</v>
      </c>
      <c r="BB124" s="162">
        <f>IF('Indicator Date'!BB124="","x",'Indicator Date'!BB124)</f>
        <v>2017</v>
      </c>
      <c r="BC124" s="162">
        <f>IF('Indicator Date'!BC124="","x",'Indicator Date'!BC124)</f>
        <v>2017</v>
      </c>
      <c r="BD124" s="162">
        <f>IF('Indicator Date'!BD124="","x",'Indicator Date'!BD124)</f>
        <v>2015</v>
      </c>
      <c r="BE124" s="162">
        <f>IF('Indicator Date'!BE124="","x",'Indicator Date'!BE124)</f>
        <v>2014</v>
      </c>
      <c r="BF124" s="108"/>
    </row>
    <row r="125" spans="1:58" x14ac:dyDescent="0.25">
      <c r="A125" s="133" t="s">
        <v>228</v>
      </c>
      <c r="B125" s="111" t="s">
        <v>227</v>
      </c>
      <c r="C125" s="162">
        <f>IF('Indicator Date'!C125="","x",'Indicator Date'!C125)</f>
        <v>2015</v>
      </c>
      <c r="D125" s="162">
        <f>IF('Indicator Date'!D125="","x",'Indicator Date'!D125)</f>
        <v>2015</v>
      </c>
      <c r="E125" s="162">
        <f>IF('Indicator Date'!E125="","x",'Indicator Date'!E125)</f>
        <v>2015</v>
      </c>
      <c r="F125" s="162">
        <f>IF('Indicator Date'!F125="","x",'Indicator Date'!F125)</f>
        <v>2015</v>
      </c>
      <c r="G125" s="162">
        <f>IF('Indicator Date'!G125="","x",'Indicator Date'!G125)</f>
        <v>2015</v>
      </c>
      <c r="H125" s="162">
        <f>IF('Indicator Date'!H125="","x",'Indicator Date'!H125)</f>
        <v>2015</v>
      </c>
      <c r="I125" s="162">
        <f>IF('Indicator Date'!I125="","x",'Indicator Date'!I125)</f>
        <v>2015</v>
      </c>
      <c r="J125" s="162">
        <f>IF('Indicator Date'!J125="","x",'Indicator Date'!J125)</f>
        <v>2016</v>
      </c>
      <c r="K125" s="162">
        <f>IF('Indicator Date'!K125="","x",'Indicator Date'!K125)</f>
        <v>2016</v>
      </c>
      <c r="L125" s="162">
        <f>IF('Indicator Date'!L125="","x",'Indicator Date'!L125)</f>
        <v>2016</v>
      </c>
      <c r="M125" s="162">
        <f>IF('Indicator Date'!M125="","x",'Indicator Date'!M125)</f>
        <v>2018</v>
      </c>
      <c r="N125" s="162">
        <f>IF('Indicator Date'!N125="","x",'Indicator Date'!N125)</f>
        <v>2018</v>
      </c>
      <c r="O125" s="162">
        <f>IF('Indicator Date'!O125="","x",'Indicator Date'!O125)</f>
        <v>2017</v>
      </c>
      <c r="P125" s="162">
        <f>IF('Indicator Date'!P125="","x",'Indicator Date'!P125)</f>
        <v>2017</v>
      </c>
      <c r="Q125" s="162">
        <f>IF('Indicator Date'!Q125="","x",'Indicator Date'!Q125)</f>
        <v>2015</v>
      </c>
      <c r="R125" s="162" t="str">
        <f>IF('Indicator Date'!R125="","x",LEFT(RIGHT('Indicator Date'!R125,6),4))</f>
        <v>x</v>
      </c>
      <c r="S125" s="162">
        <f>IF('Indicator Date'!S125="","x",'Indicator Date'!S125)</f>
        <v>2018</v>
      </c>
      <c r="T125" s="162">
        <f>IF('Indicator Date'!T125="","x",'Indicator Date'!T125)</f>
        <v>2015</v>
      </c>
      <c r="U125" s="162">
        <f>IF('Indicator Date'!U125="","x",'Indicator Date'!U125)</f>
        <v>2016</v>
      </c>
      <c r="V125" s="162" t="str">
        <f>IF('Indicator Date'!V125="","x",'Indicator Date'!V125)</f>
        <v>x</v>
      </c>
      <c r="W125" s="162">
        <f>IF('Indicator Date'!W125="","x",'Indicator Date'!W125)</f>
        <v>2015</v>
      </c>
      <c r="X125" s="162" t="str">
        <f>IF('Indicator Date'!X125="","x",'Indicator Date'!X125)</f>
        <v>x</v>
      </c>
      <c r="Y125" s="162">
        <f>IF('Indicator Date'!Y125="","x",'Indicator Date'!Y125)</f>
        <v>2010</v>
      </c>
      <c r="Z125" s="162">
        <f>IF('Indicator Date'!Z125="","x",'Indicator Date'!Z125)</f>
        <v>2016</v>
      </c>
      <c r="AA125" s="162">
        <f>IF('Indicator Date'!AA125="","x",'Indicator Date'!AA125)</f>
        <v>2016</v>
      </c>
      <c r="AB125" s="162">
        <f>IF('Indicator Date'!AB125="","x",'Indicator Date'!AB125)</f>
        <v>2016</v>
      </c>
      <c r="AC125" s="162">
        <f>IF('Indicator Date'!AC125="","x",'Indicator Date'!AC125)</f>
        <v>2015</v>
      </c>
      <c r="AD125" s="162">
        <f>IF('Indicator Date'!AD125="","x",'Indicator Date'!AD125)</f>
        <v>2015</v>
      </c>
      <c r="AE125" s="162" t="str">
        <f>IF('Indicator Date'!AE125="","x",'Indicator Date'!AE125)</f>
        <v>x</v>
      </c>
      <c r="AF125" s="162">
        <f>IF('Indicator Date'!AF125="","x",'Indicator Date'!AF125)</f>
        <v>2015</v>
      </c>
      <c r="AG125" s="162" t="str">
        <f>IF('Indicator Date'!AG125="","x",'Indicator Date'!AG125)</f>
        <v>x</v>
      </c>
      <c r="AH125" s="162">
        <f>IF('Indicator Date'!AH125="","x",'Indicator Date'!AH125)</f>
        <v>2016</v>
      </c>
      <c r="AI125" s="162">
        <f>IF('Indicator Date'!AI125="","x",'Indicator Date'!AI125)</f>
        <v>2017</v>
      </c>
      <c r="AJ125" s="162">
        <f>IF('Indicator Date'!AJ125="","x",'Indicator Date'!AJ125)</f>
        <v>2018</v>
      </c>
      <c r="AK125" s="162" t="str">
        <f>IF('Indicator Date'!AK125="","x",YEAR('Indicator Date'!AK125))</f>
        <v>x</v>
      </c>
      <c r="AL125" s="162">
        <f>IF('Indicator Date'!AL125="","x",YEAR('Indicator Date'!AL125))</f>
        <v>2017</v>
      </c>
      <c r="AM125" s="162">
        <f>IF('Indicator Date'!AM125="","x",'Indicator Date'!AM125)</f>
        <v>2017</v>
      </c>
      <c r="AN125" s="162">
        <f>IF('Indicator Date'!AN125="","x",'Indicator Date'!AN125)</f>
        <v>2014</v>
      </c>
      <c r="AO125" s="162">
        <f>IF('Indicator Date'!AO125="","x",'Indicator Date'!AO125)</f>
        <v>2014</v>
      </c>
      <c r="AP125" s="162">
        <f>IF('Indicator Date'!AP125="","x",'Indicator Date'!AP125)</f>
        <v>2012</v>
      </c>
      <c r="AQ125" s="162" t="str">
        <f>IF('Indicator Date'!AQ125="","x",'Indicator Date'!AQ125)</f>
        <v>x</v>
      </c>
      <c r="AR125" s="162">
        <f>IF('Indicator Date'!AR125="","x",'Indicator Date'!AR125)</f>
        <v>2015</v>
      </c>
      <c r="AS125" s="162">
        <f>IF('Indicator Date'!AS125="","x",'Indicator Date'!AS125)</f>
        <v>2016</v>
      </c>
      <c r="AT125" s="162">
        <f>IF('Indicator Date'!AT125="","x",'Indicator Date'!AT125)</f>
        <v>2017</v>
      </c>
      <c r="AU125" s="162">
        <f>IF('Indicator Date'!AU125="","x",'Indicator Date'!AU125)</f>
        <v>2016</v>
      </c>
      <c r="AV125" s="162" t="str">
        <f>IF('Indicator Date'!AV125="","x",'Indicator Date'!AV125)</f>
        <v>x</v>
      </c>
      <c r="AW125" s="162">
        <f>IF('Indicator Date'!AW125="","x",'Indicator Date'!AW125)</f>
        <v>2015</v>
      </c>
      <c r="AX125" s="162">
        <f>IF('Indicator Date'!AX125="","x",'Indicator Date'!AX125)</f>
        <v>2016</v>
      </c>
      <c r="AY125" s="162">
        <f>IF('Indicator Date'!AY125="","x",'Indicator Date'!AY125)</f>
        <v>2014</v>
      </c>
      <c r="AZ125" s="162" t="str">
        <f>IF('Indicator Date'!AZ125="","x",'Indicator Date'!AZ125)</f>
        <v>x</v>
      </c>
      <c r="BA125" s="162">
        <f>IF('Indicator Date'!BA125="","x",'Indicator Date'!BA125)</f>
        <v>2015</v>
      </c>
      <c r="BB125" s="162">
        <f>IF('Indicator Date'!BB125="","x",'Indicator Date'!BB125)</f>
        <v>2017</v>
      </c>
      <c r="BC125" s="162">
        <f>IF('Indicator Date'!BC125="","x",'Indicator Date'!BC125)</f>
        <v>2017</v>
      </c>
      <c r="BD125" s="162">
        <f>IF('Indicator Date'!BD125="","x",'Indicator Date'!BD125)</f>
        <v>2015</v>
      </c>
      <c r="BE125" s="162">
        <f>IF('Indicator Date'!BE125="","x",'Indicator Date'!BE125)</f>
        <v>2014</v>
      </c>
      <c r="BF125" s="108"/>
    </row>
    <row r="126" spans="1:58" x14ac:dyDescent="0.25">
      <c r="A126" s="133" t="s">
        <v>230</v>
      </c>
      <c r="B126" s="111" t="s">
        <v>229</v>
      </c>
      <c r="C126" s="162">
        <f>IF('Indicator Date'!C126="","x",'Indicator Date'!C126)</f>
        <v>2015</v>
      </c>
      <c r="D126" s="162">
        <f>IF('Indicator Date'!D126="","x",'Indicator Date'!D126)</f>
        <v>2015</v>
      </c>
      <c r="E126" s="162">
        <f>IF('Indicator Date'!E126="","x",'Indicator Date'!E126)</f>
        <v>2015</v>
      </c>
      <c r="F126" s="162">
        <f>IF('Indicator Date'!F126="","x",'Indicator Date'!F126)</f>
        <v>2015</v>
      </c>
      <c r="G126" s="162">
        <f>IF('Indicator Date'!G126="","x",'Indicator Date'!G126)</f>
        <v>2015</v>
      </c>
      <c r="H126" s="162">
        <f>IF('Indicator Date'!H126="","x",'Indicator Date'!H126)</f>
        <v>2015</v>
      </c>
      <c r="I126" s="162">
        <f>IF('Indicator Date'!I126="","x",'Indicator Date'!I126)</f>
        <v>2015</v>
      </c>
      <c r="J126" s="162">
        <f>IF('Indicator Date'!J126="","x",'Indicator Date'!J126)</f>
        <v>2016</v>
      </c>
      <c r="K126" s="162">
        <f>IF('Indicator Date'!K126="","x",'Indicator Date'!K126)</f>
        <v>2016</v>
      </c>
      <c r="L126" s="162">
        <f>IF('Indicator Date'!L126="","x",'Indicator Date'!L126)</f>
        <v>2016</v>
      </c>
      <c r="M126" s="162">
        <f>IF('Indicator Date'!M126="","x",'Indicator Date'!M126)</f>
        <v>2018</v>
      </c>
      <c r="N126" s="162">
        <f>IF('Indicator Date'!N126="","x",'Indicator Date'!N126)</f>
        <v>2018</v>
      </c>
      <c r="O126" s="162">
        <f>IF('Indicator Date'!O126="","x",'Indicator Date'!O126)</f>
        <v>2017</v>
      </c>
      <c r="P126" s="162">
        <f>IF('Indicator Date'!P126="","x",'Indicator Date'!P126)</f>
        <v>2017</v>
      </c>
      <c r="Q126" s="162">
        <f>IF('Indicator Date'!Q126="","x",'Indicator Date'!Q126)</f>
        <v>2015</v>
      </c>
      <c r="R126" s="162" t="str">
        <f>IF('Indicator Date'!R126="","x",LEFT(RIGHT('Indicator Date'!R126,6),4))</f>
        <v>2012</v>
      </c>
      <c r="S126" s="162">
        <f>IF('Indicator Date'!S126="","x",'Indicator Date'!S126)</f>
        <v>2018</v>
      </c>
      <c r="T126" s="162">
        <f>IF('Indicator Date'!T126="","x",'Indicator Date'!T126)</f>
        <v>2015</v>
      </c>
      <c r="U126" s="162">
        <f>IF('Indicator Date'!U126="","x",'Indicator Date'!U126)</f>
        <v>2016</v>
      </c>
      <c r="V126" s="162">
        <f>IF('Indicator Date'!V126="","x",'Indicator Date'!V126)</f>
        <v>2016</v>
      </c>
      <c r="W126" s="162">
        <f>IF('Indicator Date'!W126="","x",'Indicator Date'!W126)</f>
        <v>2015</v>
      </c>
      <c r="X126" s="162">
        <f>IF('Indicator Date'!X126="","x",'Indicator Date'!X126)</f>
        <v>2006</v>
      </c>
      <c r="Y126" s="162">
        <f>IF('Indicator Date'!Y126="","x",'Indicator Date'!Y126)</f>
        <v>2014</v>
      </c>
      <c r="Z126" s="162">
        <f>IF('Indicator Date'!Z126="","x",'Indicator Date'!Z126)</f>
        <v>2016</v>
      </c>
      <c r="AA126" s="162">
        <f>IF('Indicator Date'!AA126="","x",'Indicator Date'!AA126)</f>
        <v>2016</v>
      </c>
      <c r="AB126" s="162">
        <f>IF('Indicator Date'!AB126="","x",'Indicator Date'!AB126)</f>
        <v>2016</v>
      </c>
      <c r="AC126" s="162">
        <f>IF('Indicator Date'!AC126="","x",'Indicator Date'!AC126)</f>
        <v>2015</v>
      </c>
      <c r="AD126" s="162">
        <f>IF('Indicator Date'!AD126="","x",'Indicator Date'!AD126)</f>
        <v>2015</v>
      </c>
      <c r="AE126" s="162">
        <f>IF('Indicator Date'!AE126="","x",'Indicator Date'!AE126)</f>
        <v>2012</v>
      </c>
      <c r="AF126" s="162">
        <f>IF('Indicator Date'!AF126="","x",'Indicator Date'!AF126)</f>
        <v>2015</v>
      </c>
      <c r="AG126" s="162">
        <f>IF('Indicator Date'!AG126="","x",'Indicator Date'!AG126)</f>
        <v>2014</v>
      </c>
      <c r="AH126" s="162">
        <f>IF('Indicator Date'!AH126="","x",'Indicator Date'!AH126)</f>
        <v>2016</v>
      </c>
      <c r="AI126" s="162">
        <f>IF('Indicator Date'!AI126="","x",'Indicator Date'!AI126)</f>
        <v>2017</v>
      </c>
      <c r="AJ126" s="162">
        <f>IF('Indicator Date'!AJ126="","x",'Indicator Date'!AJ126)</f>
        <v>2018</v>
      </c>
      <c r="AK126" s="162" t="str">
        <f>IF('Indicator Date'!AK126="","x",YEAR('Indicator Date'!AK126))</f>
        <v>x</v>
      </c>
      <c r="AL126" s="162">
        <f>IF('Indicator Date'!AL126="","x",YEAR('Indicator Date'!AL126))</f>
        <v>2017</v>
      </c>
      <c r="AM126" s="162">
        <f>IF('Indicator Date'!AM126="","x",'Indicator Date'!AM126)</f>
        <v>2017</v>
      </c>
      <c r="AN126" s="162">
        <f>IF('Indicator Date'!AN126="","x",'Indicator Date'!AN126)</f>
        <v>2014</v>
      </c>
      <c r="AO126" s="162">
        <f>IF('Indicator Date'!AO126="","x",'Indicator Date'!AO126)</f>
        <v>2014</v>
      </c>
      <c r="AP126" s="162">
        <f>IF('Indicator Date'!AP126="","x",'Indicator Date'!AP126)</f>
        <v>2014</v>
      </c>
      <c r="AQ126" s="162">
        <f>IF('Indicator Date'!AQ126="","x",'Indicator Date'!AQ126)</f>
        <v>2014</v>
      </c>
      <c r="AR126" s="162">
        <f>IF('Indicator Date'!AR126="","x",'Indicator Date'!AR126)</f>
        <v>2009</v>
      </c>
      <c r="AS126" s="162">
        <f>IF('Indicator Date'!AS126="","x",'Indicator Date'!AS126)</f>
        <v>2016</v>
      </c>
      <c r="AT126" s="162">
        <f>IF('Indicator Date'!AT126="","x",'Indicator Date'!AT126)</f>
        <v>2017</v>
      </c>
      <c r="AU126" s="162">
        <f>IF('Indicator Date'!AU126="","x",'Indicator Date'!AU126)</f>
        <v>2016</v>
      </c>
      <c r="AV126" s="162">
        <f>IF('Indicator Date'!AV126="","x",'Indicator Date'!AV126)</f>
        <v>2015</v>
      </c>
      <c r="AW126" s="162">
        <f>IF('Indicator Date'!AW126="","x",'Indicator Date'!AW126)</f>
        <v>2015</v>
      </c>
      <c r="AX126" s="162">
        <f>IF('Indicator Date'!AX126="","x",'Indicator Date'!AX126)</f>
        <v>2016</v>
      </c>
      <c r="AY126" s="162">
        <f>IF('Indicator Date'!AY126="","x",'Indicator Date'!AY126)</f>
        <v>2014</v>
      </c>
      <c r="AZ126" s="162">
        <f>IF('Indicator Date'!AZ126="","x",'Indicator Date'!AZ126)</f>
        <v>2015</v>
      </c>
      <c r="BA126" s="162">
        <f>IF('Indicator Date'!BA126="","x",'Indicator Date'!BA126)</f>
        <v>2015</v>
      </c>
      <c r="BB126" s="162">
        <f>IF('Indicator Date'!BB126="","x",'Indicator Date'!BB126)</f>
        <v>2017</v>
      </c>
      <c r="BC126" s="162">
        <f>IF('Indicator Date'!BC126="","x",'Indicator Date'!BC126)</f>
        <v>2017</v>
      </c>
      <c r="BD126" s="162">
        <f>IF('Indicator Date'!BD126="","x",'Indicator Date'!BD126)</f>
        <v>2015</v>
      </c>
      <c r="BE126" s="162">
        <f>IF('Indicator Date'!BE126="","x",'Indicator Date'!BE126)</f>
        <v>2014</v>
      </c>
      <c r="BF126" s="108"/>
    </row>
    <row r="127" spans="1:58" x14ac:dyDescent="0.25">
      <c r="A127" s="133" t="s">
        <v>232</v>
      </c>
      <c r="B127" s="111" t="s">
        <v>231</v>
      </c>
      <c r="C127" s="162">
        <f>IF('Indicator Date'!C127="","x",'Indicator Date'!C127)</f>
        <v>2015</v>
      </c>
      <c r="D127" s="162">
        <f>IF('Indicator Date'!D127="","x",'Indicator Date'!D127)</f>
        <v>2015</v>
      </c>
      <c r="E127" s="162">
        <f>IF('Indicator Date'!E127="","x",'Indicator Date'!E127)</f>
        <v>2015</v>
      </c>
      <c r="F127" s="162">
        <f>IF('Indicator Date'!F127="","x",'Indicator Date'!F127)</f>
        <v>2015</v>
      </c>
      <c r="G127" s="162">
        <f>IF('Indicator Date'!G127="","x",'Indicator Date'!G127)</f>
        <v>2015</v>
      </c>
      <c r="H127" s="162">
        <f>IF('Indicator Date'!H127="","x",'Indicator Date'!H127)</f>
        <v>2015</v>
      </c>
      <c r="I127" s="162">
        <f>IF('Indicator Date'!I127="","x",'Indicator Date'!I127)</f>
        <v>2015</v>
      </c>
      <c r="J127" s="162">
        <f>IF('Indicator Date'!J127="","x",'Indicator Date'!J127)</f>
        <v>2016</v>
      </c>
      <c r="K127" s="162">
        <f>IF('Indicator Date'!K127="","x",'Indicator Date'!K127)</f>
        <v>2016</v>
      </c>
      <c r="L127" s="162">
        <f>IF('Indicator Date'!L127="","x",'Indicator Date'!L127)</f>
        <v>2016</v>
      </c>
      <c r="M127" s="162">
        <f>IF('Indicator Date'!M127="","x",'Indicator Date'!M127)</f>
        <v>2018</v>
      </c>
      <c r="N127" s="162">
        <f>IF('Indicator Date'!N127="","x",'Indicator Date'!N127)</f>
        <v>2018</v>
      </c>
      <c r="O127" s="162">
        <f>IF('Indicator Date'!O127="","x",'Indicator Date'!O127)</f>
        <v>2017</v>
      </c>
      <c r="P127" s="162">
        <f>IF('Indicator Date'!P127="","x",'Indicator Date'!P127)</f>
        <v>2017</v>
      </c>
      <c r="Q127" s="162">
        <f>IF('Indicator Date'!Q127="","x",'Indicator Date'!Q127)</f>
        <v>2015</v>
      </c>
      <c r="R127" s="162" t="str">
        <f>IF('Indicator Date'!R127="","x",LEFT(RIGHT('Indicator Date'!R127,6),4))</f>
        <v>2012</v>
      </c>
      <c r="S127" s="162">
        <f>IF('Indicator Date'!S127="","x",'Indicator Date'!S127)</f>
        <v>2018</v>
      </c>
      <c r="T127" s="162">
        <f>IF('Indicator Date'!T127="","x",'Indicator Date'!T127)</f>
        <v>2015</v>
      </c>
      <c r="U127" s="162">
        <f>IF('Indicator Date'!U127="","x",'Indicator Date'!U127)</f>
        <v>2016</v>
      </c>
      <c r="V127" s="162">
        <f>IF('Indicator Date'!V127="","x",'Indicator Date'!V127)</f>
        <v>2016</v>
      </c>
      <c r="W127" s="162">
        <f>IF('Indicator Date'!W127="","x",'Indicator Date'!W127)</f>
        <v>2015</v>
      </c>
      <c r="X127" s="162">
        <f>IF('Indicator Date'!X127="","x",'Indicator Date'!X127)</f>
        <v>2016</v>
      </c>
      <c r="Y127" s="162">
        <f>IF('Indicator Date'!Y127="","x",'Indicator Date'!Y127)</f>
        <v>2010</v>
      </c>
      <c r="Z127" s="162">
        <f>IF('Indicator Date'!Z127="","x",'Indicator Date'!Z127)</f>
        <v>2016</v>
      </c>
      <c r="AA127" s="162">
        <f>IF('Indicator Date'!AA127="","x",'Indicator Date'!AA127)</f>
        <v>2016</v>
      </c>
      <c r="AB127" s="162">
        <f>IF('Indicator Date'!AB127="","x",'Indicator Date'!AB127)</f>
        <v>2016</v>
      </c>
      <c r="AC127" s="162">
        <f>IF('Indicator Date'!AC127="","x",'Indicator Date'!AC127)</f>
        <v>2015</v>
      </c>
      <c r="AD127" s="162">
        <f>IF('Indicator Date'!AD127="","x",'Indicator Date'!AD127)</f>
        <v>2015</v>
      </c>
      <c r="AE127" s="162">
        <f>IF('Indicator Date'!AE127="","x",'Indicator Date'!AE127)</f>
        <v>2012</v>
      </c>
      <c r="AF127" s="162">
        <f>IF('Indicator Date'!AF127="","x",'Indicator Date'!AF127)</f>
        <v>2015</v>
      </c>
      <c r="AG127" s="162">
        <f>IF('Indicator Date'!AG127="","x",'Indicator Date'!AG127)</f>
        <v>2014</v>
      </c>
      <c r="AH127" s="162">
        <f>IF('Indicator Date'!AH127="","x",'Indicator Date'!AH127)</f>
        <v>2016</v>
      </c>
      <c r="AI127" s="162">
        <f>IF('Indicator Date'!AI127="","x",'Indicator Date'!AI127)</f>
        <v>2017</v>
      </c>
      <c r="AJ127" s="162">
        <f>IF('Indicator Date'!AJ127="","x",'Indicator Date'!AJ127)</f>
        <v>2018</v>
      </c>
      <c r="AK127" s="162">
        <f>IF('Indicator Date'!AK127="","x",YEAR('Indicator Date'!AK127))</f>
        <v>2017</v>
      </c>
      <c r="AL127" s="162">
        <f>IF('Indicator Date'!AL127="","x",YEAR('Indicator Date'!AL127))</f>
        <v>2018</v>
      </c>
      <c r="AM127" s="162">
        <f>IF('Indicator Date'!AM127="","x",'Indicator Date'!AM127)</f>
        <v>2017</v>
      </c>
      <c r="AN127" s="162">
        <f>IF('Indicator Date'!AN127="","x",'Indicator Date'!AN127)</f>
        <v>2014</v>
      </c>
      <c r="AO127" s="162">
        <f>IF('Indicator Date'!AO127="","x",'Indicator Date'!AO127)</f>
        <v>2014</v>
      </c>
      <c r="AP127" s="162">
        <f>IF('Indicator Date'!AP127="","x",'Indicator Date'!AP127)</f>
        <v>2014</v>
      </c>
      <c r="AQ127" s="162">
        <f>IF('Indicator Date'!AQ127="","x",'Indicator Date'!AQ127)</f>
        <v>2014</v>
      </c>
      <c r="AR127" s="162">
        <f>IF('Indicator Date'!AR127="","x",'Indicator Date'!AR127)</f>
        <v>2015</v>
      </c>
      <c r="AS127" s="162">
        <f>IF('Indicator Date'!AS127="","x",'Indicator Date'!AS127)</f>
        <v>2016</v>
      </c>
      <c r="AT127" s="162">
        <f>IF('Indicator Date'!AT127="","x",'Indicator Date'!AT127)</f>
        <v>2017</v>
      </c>
      <c r="AU127" s="162">
        <f>IF('Indicator Date'!AU127="","x",'Indicator Date'!AU127)</f>
        <v>2016</v>
      </c>
      <c r="AV127" s="162">
        <f>IF('Indicator Date'!AV127="","x",'Indicator Date'!AV127)</f>
        <v>2015</v>
      </c>
      <c r="AW127" s="162">
        <f>IF('Indicator Date'!AW127="","x",'Indicator Date'!AW127)</f>
        <v>2015</v>
      </c>
      <c r="AX127" s="162">
        <f>IF('Indicator Date'!AX127="","x",'Indicator Date'!AX127)</f>
        <v>2016</v>
      </c>
      <c r="AY127" s="162">
        <f>IF('Indicator Date'!AY127="","x",'Indicator Date'!AY127)</f>
        <v>2014</v>
      </c>
      <c r="AZ127" s="162">
        <f>IF('Indicator Date'!AZ127="","x",'Indicator Date'!AZ127)</f>
        <v>2015</v>
      </c>
      <c r="BA127" s="162">
        <f>IF('Indicator Date'!BA127="","x",'Indicator Date'!BA127)</f>
        <v>2015</v>
      </c>
      <c r="BB127" s="162">
        <f>IF('Indicator Date'!BB127="","x",'Indicator Date'!BB127)</f>
        <v>2017</v>
      </c>
      <c r="BC127" s="162">
        <f>IF('Indicator Date'!BC127="","x",'Indicator Date'!BC127)</f>
        <v>2017</v>
      </c>
      <c r="BD127" s="162">
        <f>IF('Indicator Date'!BD127="","x",'Indicator Date'!BD127)</f>
        <v>2015</v>
      </c>
      <c r="BE127" s="162">
        <f>IF('Indicator Date'!BE127="","x",'Indicator Date'!BE127)</f>
        <v>2014</v>
      </c>
      <c r="BF127" s="108"/>
    </row>
    <row r="128" spans="1:58" x14ac:dyDescent="0.25">
      <c r="A128" s="133" t="s">
        <v>234</v>
      </c>
      <c r="B128" s="111" t="s">
        <v>233</v>
      </c>
      <c r="C128" s="162">
        <f>IF('Indicator Date'!C128="","x",'Indicator Date'!C128)</f>
        <v>2015</v>
      </c>
      <c r="D128" s="162">
        <f>IF('Indicator Date'!D128="","x",'Indicator Date'!D128)</f>
        <v>2015</v>
      </c>
      <c r="E128" s="162">
        <f>IF('Indicator Date'!E128="","x",'Indicator Date'!E128)</f>
        <v>2015</v>
      </c>
      <c r="F128" s="162">
        <f>IF('Indicator Date'!F128="","x",'Indicator Date'!F128)</f>
        <v>2015</v>
      </c>
      <c r="G128" s="162">
        <f>IF('Indicator Date'!G128="","x",'Indicator Date'!G128)</f>
        <v>2015</v>
      </c>
      <c r="H128" s="162">
        <f>IF('Indicator Date'!H128="","x",'Indicator Date'!H128)</f>
        <v>2015</v>
      </c>
      <c r="I128" s="162">
        <f>IF('Indicator Date'!I128="","x",'Indicator Date'!I128)</f>
        <v>2015</v>
      </c>
      <c r="J128" s="162">
        <f>IF('Indicator Date'!J128="","x",'Indicator Date'!J128)</f>
        <v>2016</v>
      </c>
      <c r="K128" s="162">
        <f>IF('Indicator Date'!K128="","x",'Indicator Date'!K128)</f>
        <v>2016</v>
      </c>
      <c r="L128" s="162">
        <f>IF('Indicator Date'!L128="","x",'Indicator Date'!L128)</f>
        <v>2016</v>
      </c>
      <c r="M128" s="162">
        <f>IF('Indicator Date'!M128="","x",'Indicator Date'!M128)</f>
        <v>2018</v>
      </c>
      <c r="N128" s="162">
        <f>IF('Indicator Date'!N128="","x",'Indicator Date'!N128)</f>
        <v>2018</v>
      </c>
      <c r="O128" s="162">
        <f>IF('Indicator Date'!O128="","x",'Indicator Date'!O128)</f>
        <v>2017</v>
      </c>
      <c r="P128" s="162">
        <f>IF('Indicator Date'!P128="","x",'Indicator Date'!P128)</f>
        <v>2017</v>
      </c>
      <c r="Q128" s="162">
        <f>IF('Indicator Date'!Q128="","x",'Indicator Date'!Q128)</f>
        <v>2015</v>
      </c>
      <c r="R128" s="162" t="str">
        <f>IF('Indicator Date'!R128="","x",LEFT(RIGHT('Indicator Date'!R128,6),4))</f>
        <v>2013</v>
      </c>
      <c r="S128" s="162">
        <f>IF('Indicator Date'!S128="","x",'Indicator Date'!S128)</f>
        <v>2018</v>
      </c>
      <c r="T128" s="162">
        <f>IF('Indicator Date'!T128="","x",'Indicator Date'!T128)</f>
        <v>2015</v>
      </c>
      <c r="U128" s="162">
        <f>IF('Indicator Date'!U128="","x",'Indicator Date'!U128)</f>
        <v>2016</v>
      </c>
      <c r="V128" s="162">
        <f>IF('Indicator Date'!V128="","x",'Indicator Date'!V128)</f>
        <v>2016</v>
      </c>
      <c r="W128" s="162">
        <f>IF('Indicator Date'!W128="","x",'Indicator Date'!W128)</f>
        <v>2015</v>
      </c>
      <c r="X128" s="162">
        <f>IF('Indicator Date'!X128="","x",'Indicator Date'!X128)</f>
        <v>2016</v>
      </c>
      <c r="Y128" s="162">
        <f>IF('Indicator Date'!Y128="","x",'Indicator Date'!Y128)</f>
        <v>2010</v>
      </c>
      <c r="Z128" s="162">
        <f>IF('Indicator Date'!Z128="","x",'Indicator Date'!Z128)</f>
        <v>2016</v>
      </c>
      <c r="AA128" s="162">
        <f>IF('Indicator Date'!AA128="","x",'Indicator Date'!AA128)</f>
        <v>2016</v>
      </c>
      <c r="AB128" s="162">
        <f>IF('Indicator Date'!AB128="","x",'Indicator Date'!AB128)</f>
        <v>2016</v>
      </c>
      <c r="AC128" s="162">
        <f>IF('Indicator Date'!AC128="","x",'Indicator Date'!AC128)</f>
        <v>2015</v>
      </c>
      <c r="AD128" s="162">
        <f>IF('Indicator Date'!AD128="","x",'Indicator Date'!AD128)</f>
        <v>2015</v>
      </c>
      <c r="AE128" s="162">
        <f>IF('Indicator Date'!AE128="","x",'Indicator Date'!AE128)</f>
        <v>2012</v>
      </c>
      <c r="AF128" s="162" t="str">
        <f>IF('Indicator Date'!AF128="","x",'Indicator Date'!AF128)</f>
        <v>x</v>
      </c>
      <c r="AG128" s="162">
        <f>IF('Indicator Date'!AG128="","x",'Indicator Date'!AG128)</f>
        <v>2009</v>
      </c>
      <c r="AH128" s="162">
        <f>IF('Indicator Date'!AH128="","x",'Indicator Date'!AH128)</f>
        <v>2016</v>
      </c>
      <c r="AI128" s="162">
        <f>IF('Indicator Date'!AI128="","x",'Indicator Date'!AI128)</f>
        <v>2017</v>
      </c>
      <c r="AJ128" s="162">
        <f>IF('Indicator Date'!AJ128="","x",'Indicator Date'!AJ128)</f>
        <v>2018</v>
      </c>
      <c r="AK128" s="162">
        <f>IF('Indicator Date'!AK128="","x",YEAR('Indicator Date'!AK128))</f>
        <v>2018</v>
      </c>
      <c r="AL128" s="162">
        <f>IF('Indicator Date'!AL128="","x",YEAR('Indicator Date'!AL128))</f>
        <v>2017</v>
      </c>
      <c r="AM128" s="162">
        <f>IF('Indicator Date'!AM128="","x",'Indicator Date'!AM128)</f>
        <v>2017</v>
      </c>
      <c r="AN128" s="162">
        <f>IF('Indicator Date'!AN128="","x",'Indicator Date'!AN128)</f>
        <v>2014</v>
      </c>
      <c r="AO128" s="162">
        <f>IF('Indicator Date'!AO128="","x",'Indicator Date'!AO128)</f>
        <v>2014</v>
      </c>
      <c r="AP128" s="162">
        <f>IF('Indicator Date'!AP128="","x",'Indicator Date'!AP128)</f>
        <v>2013</v>
      </c>
      <c r="AQ128" s="162">
        <f>IF('Indicator Date'!AQ128="","x",'Indicator Date'!AQ128)</f>
        <v>2013</v>
      </c>
      <c r="AR128" s="162">
        <f>IF('Indicator Date'!AR128="","x",'Indicator Date'!AR128)</f>
        <v>2015</v>
      </c>
      <c r="AS128" s="162">
        <f>IF('Indicator Date'!AS128="","x",'Indicator Date'!AS128)</f>
        <v>2016</v>
      </c>
      <c r="AT128" s="162">
        <f>IF('Indicator Date'!AT128="","x",'Indicator Date'!AT128)</f>
        <v>2017</v>
      </c>
      <c r="AU128" s="162">
        <f>IF('Indicator Date'!AU128="","x",'Indicator Date'!AU128)</f>
        <v>2016</v>
      </c>
      <c r="AV128" s="162">
        <f>IF('Indicator Date'!AV128="","x",'Indicator Date'!AV128)</f>
        <v>2015</v>
      </c>
      <c r="AW128" s="162">
        <f>IF('Indicator Date'!AW128="","x",'Indicator Date'!AW128)</f>
        <v>2015</v>
      </c>
      <c r="AX128" s="162">
        <f>IF('Indicator Date'!AX128="","x",'Indicator Date'!AX128)</f>
        <v>2016</v>
      </c>
      <c r="AY128" s="162">
        <f>IF('Indicator Date'!AY128="","x",'Indicator Date'!AY128)</f>
        <v>2014</v>
      </c>
      <c r="AZ128" s="162">
        <f>IF('Indicator Date'!AZ128="","x",'Indicator Date'!AZ128)</f>
        <v>2015</v>
      </c>
      <c r="BA128" s="162">
        <f>IF('Indicator Date'!BA128="","x",'Indicator Date'!BA128)</f>
        <v>2015</v>
      </c>
      <c r="BB128" s="162">
        <f>IF('Indicator Date'!BB128="","x",'Indicator Date'!BB128)</f>
        <v>2017</v>
      </c>
      <c r="BC128" s="162">
        <f>IF('Indicator Date'!BC128="","x",'Indicator Date'!BC128)</f>
        <v>2017</v>
      </c>
      <c r="BD128" s="162">
        <f>IF('Indicator Date'!BD128="","x",'Indicator Date'!BD128)</f>
        <v>2015</v>
      </c>
      <c r="BE128" s="162">
        <f>IF('Indicator Date'!BE128="","x",'Indicator Date'!BE128)</f>
        <v>2014</v>
      </c>
      <c r="BF128" s="108"/>
    </row>
    <row r="129" spans="1:58" x14ac:dyDescent="0.25">
      <c r="A129" s="133" t="s">
        <v>236</v>
      </c>
      <c r="B129" s="111" t="s">
        <v>235</v>
      </c>
      <c r="C129" s="162">
        <f>IF('Indicator Date'!C129="","x",'Indicator Date'!C129)</f>
        <v>2015</v>
      </c>
      <c r="D129" s="162">
        <f>IF('Indicator Date'!D129="","x",'Indicator Date'!D129)</f>
        <v>2015</v>
      </c>
      <c r="E129" s="162">
        <f>IF('Indicator Date'!E129="","x",'Indicator Date'!E129)</f>
        <v>2015</v>
      </c>
      <c r="F129" s="162">
        <f>IF('Indicator Date'!F129="","x",'Indicator Date'!F129)</f>
        <v>2015</v>
      </c>
      <c r="G129" s="162">
        <f>IF('Indicator Date'!G129="","x",'Indicator Date'!G129)</f>
        <v>2015</v>
      </c>
      <c r="H129" s="162">
        <f>IF('Indicator Date'!H129="","x",'Indicator Date'!H129)</f>
        <v>2015</v>
      </c>
      <c r="I129" s="162">
        <f>IF('Indicator Date'!I129="","x",'Indicator Date'!I129)</f>
        <v>2015</v>
      </c>
      <c r="J129" s="162">
        <f>IF('Indicator Date'!J129="","x",'Indicator Date'!J129)</f>
        <v>2016</v>
      </c>
      <c r="K129" s="162">
        <f>IF('Indicator Date'!K129="","x",'Indicator Date'!K129)</f>
        <v>2016</v>
      </c>
      <c r="L129" s="162">
        <f>IF('Indicator Date'!L129="","x",'Indicator Date'!L129)</f>
        <v>2016</v>
      </c>
      <c r="M129" s="162">
        <f>IF('Indicator Date'!M129="","x",'Indicator Date'!M129)</f>
        <v>2018</v>
      </c>
      <c r="N129" s="162">
        <f>IF('Indicator Date'!N129="","x",'Indicator Date'!N129)</f>
        <v>2018</v>
      </c>
      <c r="O129" s="162">
        <f>IF('Indicator Date'!O129="","x",'Indicator Date'!O129)</f>
        <v>2017</v>
      </c>
      <c r="P129" s="162">
        <f>IF('Indicator Date'!P129="","x",'Indicator Date'!P129)</f>
        <v>2017</v>
      </c>
      <c r="Q129" s="162">
        <f>IF('Indicator Date'!Q129="","x",'Indicator Date'!Q129)</f>
        <v>2015</v>
      </c>
      <c r="R129" s="162" t="str">
        <f>IF('Indicator Date'!R129="","x",LEFT(RIGHT('Indicator Date'!R129,6),4))</f>
        <v>x</v>
      </c>
      <c r="S129" s="162">
        <f>IF('Indicator Date'!S129="","x",'Indicator Date'!S129)</f>
        <v>2018</v>
      </c>
      <c r="T129" s="162">
        <f>IF('Indicator Date'!T129="","x",'Indicator Date'!T129)</f>
        <v>2015</v>
      </c>
      <c r="U129" s="162">
        <f>IF('Indicator Date'!U129="","x",'Indicator Date'!U129)</f>
        <v>2016</v>
      </c>
      <c r="V129" s="162" t="str">
        <f>IF('Indicator Date'!V129="","x",'Indicator Date'!V129)</f>
        <v>x</v>
      </c>
      <c r="W129" s="162">
        <f>IF('Indicator Date'!W129="","x",'Indicator Date'!W129)</f>
        <v>2015</v>
      </c>
      <c r="X129" s="162" t="str">
        <f>IF('Indicator Date'!X129="","x",'Indicator Date'!X129)</f>
        <v>x</v>
      </c>
      <c r="Y129" s="162">
        <f>IF('Indicator Date'!Y129="","x",'Indicator Date'!Y129)</f>
        <v>2012</v>
      </c>
      <c r="Z129" s="162">
        <f>IF('Indicator Date'!Z129="","x",'Indicator Date'!Z129)</f>
        <v>2016</v>
      </c>
      <c r="AA129" s="162">
        <f>IF('Indicator Date'!AA129="","x",'Indicator Date'!AA129)</f>
        <v>2016</v>
      </c>
      <c r="AB129" s="162">
        <f>IF('Indicator Date'!AB129="","x",'Indicator Date'!AB129)</f>
        <v>2014</v>
      </c>
      <c r="AC129" s="162">
        <f>IF('Indicator Date'!AC129="","x",'Indicator Date'!AC129)</f>
        <v>2015</v>
      </c>
      <c r="AD129" s="162">
        <f>IF('Indicator Date'!AD129="","x",'Indicator Date'!AD129)</f>
        <v>2015</v>
      </c>
      <c r="AE129" s="162" t="str">
        <f>IF('Indicator Date'!AE129="","x",'Indicator Date'!AE129)</f>
        <v>x</v>
      </c>
      <c r="AF129" s="162">
        <f>IF('Indicator Date'!AF129="","x",'Indicator Date'!AF129)</f>
        <v>2015</v>
      </c>
      <c r="AG129" s="162">
        <f>IF('Indicator Date'!AG129="","x",'Indicator Date'!AG129)</f>
        <v>2012</v>
      </c>
      <c r="AH129" s="162">
        <f>IF('Indicator Date'!AH129="","x",'Indicator Date'!AH129)</f>
        <v>2016</v>
      </c>
      <c r="AI129" s="162">
        <f>IF('Indicator Date'!AI129="","x",'Indicator Date'!AI129)</f>
        <v>2017</v>
      </c>
      <c r="AJ129" s="162">
        <f>IF('Indicator Date'!AJ129="","x",'Indicator Date'!AJ129)</f>
        <v>2018</v>
      </c>
      <c r="AK129" s="162" t="str">
        <f>IF('Indicator Date'!AK129="","x",YEAR('Indicator Date'!AK129))</f>
        <v>x</v>
      </c>
      <c r="AL129" s="162">
        <f>IF('Indicator Date'!AL129="","x",YEAR('Indicator Date'!AL129))</f>
        <v>2017</v>
      </c>
      <c r="AM129" s="162">
        <f>IF('Indicator Date'!AM129="","x",'Indicator Date'!AM129)</f>
        <v>2017</v>
      </c>
      <c r="AN129" s="162">
        <f>IF('Indicator Date'!AN129="","x",'Indicator Date'!AN129)</f>
        <v>2014</v>
      </c>
      <c r="AO129" s="162">
        <f>IF('Indicator Date'!AO129="","x",'Indicator Date'!AO129)</f>
        <v>2014</v>
      </c>
      <c r="AP129" s="162">
        <f>IF('Indicator Date'!AP129="","x",'Indicator Date'!AP129)</f>
        <v>2014</v>
      </c>
      <c r="AQ129" s="162">
        <f>IF('Indicator Date'!AQ129="","x",'Indicator Date'!AQ129)</f>
        <v>2014</v>
      </c>
      <c r="AR129" s="162">
        <f>IF('Indicator Date'!AR129="","x",'Indicator Date'!AR129)</f>
        <v>2015</v>
      </c>
      <c r="AS129" s="162">
        <f>IF('Indicator Date'!AS129="","x",'Indicator Date'!AS129)</f>
        <v>2016</v>
      </c>
      <c r="AT129" s="162">
        <f>IF('Indicator Date'!AT129="","x",'Indicator Date'!AT129)</f>
        <v>2017</v>
      </c>
      <c r="AU129" s="162">
        <f>IF('Indicator Date'!AU129="","x",'Indicator Date'!AU129)</f>
        <v>2016</v>
      </c>
      <c r="AV129" s="162" t="str">
        <f>IF('Indicator Date'!AV129="","x",'Indicator Date'!AV129)</f>
        <v>x</v>
      </c>
      <c r="AW129" s="162">
        <f>IF('Indicator Date'!AW129="","x",'Indicator Date'!AW129)</f>
        <v>2015</v>
      </c>
      <c r="AX129" s="162">
        <f>IF('Indicator Date'!AX129="","x",'Indicator Date'!AX129)</f>
        <v>2016</v>
      </c>
      <c r="AY129" s="162">
        <f>IF('Indicator Date'!AY129="","x",'Indicator Date'!AY129)</f>
        <v>2014</v>
      </c>
      <c r="AZ129" s="162">
        <f>IF('Indicator Date'!AZ129="","x",'Indicator Date'!AZ129)</f>
        <v>2015</v>
      </c>
      <c r="BA129" s="162">
        <f>IF('Indicator Date'!BA129="","x",'Indicator Date'!BA129)</f>
        <v>2015</v>
      </c>
      <c r="BB129" s="162">
        <f>IF('Indicator Date'!BB129="","x",'Indicator Date'!BB129)</f>
        <v>2017</v>
      </c>
      <c r="BC129" s="162">
        <f>IF('Indicator Date'!BC129="","x",'Indicator Date'!BC129)</f>
        <v>2017</v>
      </c>
      <c r="BD129" s="162">
        <f>IF('Indicator Date'!BD129="","x",'Indicator Date'!BD129)</f>
        <v>2015</v>
      </c>
      <c r="BE129" s="162">
        <f>IF('Indicator Date'!BE129="","x",'Indicator Date'!BE129)</f>
        <v>2014</v>
      </c>
      <c r="BF129" s="108"/>
    </row>
    <row r="130" spans="1:58" x14ac:dyDescent="0.25">
      <c r="A130" s="133" t="s">
        <v>239</v>
      </c>
      <c r="B130" s="111" t="s">
        <v>238</v>
      </c>
      <c r="C130" s="162">
        <f>IF('Indicator Date'!C130="","x",'Indicator Date'!C130)</f>
        <v>2015</v>
      </c>
      <c r="D130" s="162">
        <f>IF('Indicator Date'!D130="","x",'Indicator Date'!D130)</f>
        <v>2015</v>
      </c>
      <c r="E130" s="162">
        <f>IF('Indicator Date'!E130="","x",'Indicator Date'!E130)</f>
        <v>2015</v>
      </c>
      <c r="F130" s="162">
        <f>IF('Indicator Date'!F130="","x",'Indicator Date'!F130)</f>
        <v>2015</v>
      </c>
      <c r="G130" s="162">
        <f>IF('Indicator Date'!G130="","x",'Indicator Date'!G130)</f>
        <v>2015</v>
      </c>
      <c r="H130" s="162">
        <f>IF('Indicator Date'!H130="","x",'Indicator Date'!H130)</f>
        <v>2015</v>
      </c>
      <c r="I130" s="162">
        <f>IF('Indicator Date'!I130="","x",'Indicator Date'!I130)</f>
        <v>2015</v>
      </c>
      <c r="J130" s="162">
        <f>IF('Indicator Date'!J130="","x",'Indicator Date'!J130)</f>
        <v>2016</v>
      </c>
      <c r="K130" s="162">
        <f>IF('Indicator Date'!K130="","x",'Indicator Date'!K130)</f>
        <v>2016</v>
      </c>
      <c r="L130" s="162">
        <f>IF('Indicator Date'!L130="","x",'Indicator Date'!L130)</f>
        <v>2016</v>
      </c>
      <c r="M130" s="162">
        <f>IF('Indicator Date'!M130="","x",'Indicator Date'!M130)</f>
        <v>2018</v>
      </c>
      <c r="N130" s="162">
        <f>IF('Indicator Date'!N130="","x",'Indicator Date'!N130)</f>
        <v>2018</v>
      </c>
      <c r="O130" s="162">
        <f>IF('Indicator Date'!O130="","x",'Indicator Date'!O130)</f>
        <v>2017</v>
      </c>
      <c r="P130" s="162">
        <f>IF('Indicator Date'!P130="","x",'Indicator Date'!P130)</f>
        <v>2017</v>
      </c>
      <c r="Q130" s="162">
        <f>IF('Indicator Date'!Q130="","x",'Indicator Date'!Q130)</f>
        <v>2015</v>
      </c>
      <c r="R130" s="162" t="str">
        <f>IF('Indicator Date'!R130="","x",LEFT(RIGHT('Indicator Date'!R130,6),4))</f>
        <v>x</v>
      </c>
      <c r="S130" s="162">
        <f>IF('Indicator Date'!S130="","x",'Indicator Date'!S130)</f>
        <v>2018</v>
      </c>
      <c r="T130" s="162">
        <f>IF('Indicator Date'!T130="","x",'Indicator Date'!T130)</f>
        <v>2015</v>
      </c>
      <c r="U130" s="162">
        <f>IF('Indicator Date'!U130="","x",'Indicator Date'!U130)</f>
        <v>2016</v>
      </c>
      <c r="V130" s="162" t="str">
        <f>IF('Indicator Date'!V130="","x",'Indicator Date'!V130)</f>
        <v>x</v>
      </c>
      <c r="W130" s="162">
        <f>IF('Indicator Date'!W130="","x",'Indicator Date'!W130)</f>
        <v>2015</v>
      </c>
      <c r="X130" s="162">
        <f>IF('Indicator Date'!X130="","x",'Indicator Date'!X130)</f>
        <v>2009</v>
      </c>
      <c r="Y130" s="162">
        <f>IF('Indicator Date'!Y130="","x",'Indicator Date'!Y130)</f>
        <v>2016</v>
      </c>
      <c r="Z130" s="162">
        <f>IF('Indicator Date'!Z130="","x",'Indicator Date'!Z130)</f>
        <v>2016</v>
      </c>
      <c r="AA130" s="162">
        <f>IF('Indicator Date'!AA130="","x",'Indicator Date'!AA130)</f>
        <v>2016</v>
      </c>
      <c r="AB130" s="162">
        <f>IF('Indicator Date'!AB130="","x",'Indicator Date'!AB130)</f>
        <v>2014</v>
      </c>
      <c r="AC130" s="162">
        <f>IF('Indicator Date'!AC130="","x",'Indicator Date'!AC130)</f>
        <v>2015</v>
      </c>
      <c r="AD130" s="162">
        <f>IF('Indicator Date'!AD130="","x",'Indicator Date'!AD130)</f>
        <v>2015</v>
      </c>
      <c r="AE130" s="162" t="str">
        <f>IF('Indicator Date'!AE130="","x",'Indicator Date'!AE130)</f>
        <v>x</v>
      </c>
      <c r="AF130" s="162">
        <f>IF('Indicator Date'!AF130="","x",'Indicator Date'!AF130)</f>
        <v>2015</v>
      </c>
      <c r="AG130" s="162" t="str">
        <f>IF('Indicator Date'!AG130="","x",'Indicator Date'!AG130)</f>
        <v>x</v>
      </c>
      <c r="AH130" s="162">
        <f>IF('Indicator Date'!AH130="","x",'Indicator Date'!AH130)</f>
        <v>2016</v>
      </c>
      <c r="AI130" s="162">
        <f>IF('Indicator Date'!AI130="","x",'Indicator Date'!AI130)</f>
        <v>2017</v>
      </c>
      <c r="AJ130" s="162">
        <f>IF('Indicator Date'!AJ130="","x",'Indicator Date'!AJ130)</f>
        <v>2018</v>
      </c>
      <c r="AK130" s="162" t="str">
        <f>IF('Indicator Date'!AK130="","x",YEAR('Indicator Date'!AK130))</f>
        <v>x</v>
      </c>
      <c r="AL130" s="162">
        <f>IF('Indicator Date'!AL130="","x",YEAR('Indicator Date'!AL130))</f>
        <v>2017</v>
      </c>
      <c r="AM130" s="162">
        <f>IF('Indicator Date'!AM130="","x",'Indicator Date'!AM130)</f>
        <v>2017</v>
      </c>
      <c r="AN130" s="162">
        <f>IF('Indicator Date'!AN130="","x",'Indicator Date'!AN130)</f>
        <v>2014</v>
      </c>
      <c r="AO130" s="162">
        <f>IF('Indicator Date'!AO130="","x",'Indicator Date'!AO130)</f>
        <v>2014</v>
      </c>
      <c r="AP130" s="162">
        <f>IF('Indicator Date'!AP130="","x",'Indicator Date'!AP130)</f>
        <v>2014</v>
      </c>
      <c r="AQ130" s="162">
        <f>IF('Indicator Date'!AQ130="","x",'Indicator Date'!AQ130)</f>
        <v>2014</v>
      </c>
      <c r="AR130" s="162" t="str">
        <f>IF('Indicator Date'!AR130="","x",'Indicator Date'!AR130)</f>
        <v>x</v>
      </c>
      <c r="AS130" s="162">
        <f>IF('Indicator Date'!AS130="","x",'Indicator Date'!AS130)</f>
        <v>2016</v>
      </c>
      <c r="AT130" s="162">
        <f>IF('Indicator Date'!AT130="","x",'Indicator Date'!AT130)</f>
        <v>2017</v>
      </c>
      <c r="AU130" s="162">
        <f>IF('Indicator Date'!AU130="","x",'Indicator Date'!AU130)</f>
        <v>2016</v>
      </c>
      <c r="AV130" s="162">
        <f>IF('Indicator Date'!AV130="","x",'Indicator Date'!AV130)</f>
        <v>2015</v>
      </c>
      <c r="AW130" s="162">
        <f>IF('Indicator Date'!AW130="","x",'Indicator Date'!AW130)</f>
        <v>2015</v>
      </c>
      <c r="AX130" s="162">
        <f>IF('Indicator Date'!AX130="","x",'Indicator Date'!AX130)</f>
        <v>2016</v>
      </c>
      <c r="AY130" s="162">
        <f>IF('Indicator Date'!AY130="","x",'Indicator Date'!AY130)</f>
        <v>2014</v>
      </c>
      <c r="AZ130" s="162">
        <f>IF('Indicator Date'!AZ130="","x",'Indicator Date'!AZ130)</f>
        <v>2015</v>
      </c>
      <c r="BA130" s="162">
        <f>IF('Indicator Date'!BA130="","x",'Indicator Date'!BA130)</f>
        <v>2015</v>
      </c>
      <c r="BB130" s="162">
        <f>IF('Indicator Date'!BB130="","x",'Indicator Date'!BB130)</f>
        <v>2017</v>
      </c>
      <c r="BC130" s="162">
        <f>IF('Indicator Date'!BC130="","x",'Indicator Date'!BC130)</f>
        <v>2017</v>
      </c>
      <c r="BD130" s="162">
        <f>IF('Indicator Date'!BD130="","x",'Indicator Date'!BD130)</f>
        <v>2015</v>
      </c>
      <c r="BE130" s="162">
        <f>IF('Indicator Date'!BE130="","x",'Indicator Date'!BE130)</f>
        <v>2014</v>
      </c>
      <c r="BF130" s="108"/>
    </row>
    <row r="131" spans="1:58" x14ac:dyDescent="0.25">
      <c r="A131" s="133" t="s">
        <v>241</v>
      </c>
      <c r="B131" s="111" t="s">
        <v>240</v>
      </c>
      <c r="C131" s="162">
        <f>IF('Indicator Date'!C131="","x",'Indicator Date'!C131)</f>
        <v>2015</v>
      </c>
      <c r="D131" s="162">
        <f>IF('Indicator Date'!D131="","x",'Indicator Date'!D131)</f>
        <v>2015</v>
      </c>
      <c r="E131" s="162">
        <f>IF('Indicator Date'!E131="","x",'Indicator Date'!E131)</f>
        <v>2015</v>
      </c>
      <c r="F131" s="162">
        <f>IF('Indicator Date'!F131="","x",'Indicator Date'!F131)</f>
        <v>2015</v>
      </c>
      <c r="G131" s="162">
        <f>IF('Indicator Date'!G131="","x",'Indicator Date'!G131)</f>
        <v>2015</v>
      </c>
      <c r="H131" s="162">
        <f>IF('Indicator Date'!H131="","x",'Indicator Date'!H131)</f>
        <v>2015</v>
      </c>
      <c r="I131" s="162">
        <f>IF('Indicator Date'!I131="","x",'Indicator Date'!I131)</f>
        <v>2015</v>
      </c>
      <c r="J131" s="162">
        <f>IF('Indicator Date'!J131="","x",'Indicator Date'!J131)</f>
        <v>2016</v>
      </c>
      <c r="K131" s="162">
        <f>IF('Indicator Date'!K131="","x",'Indicator Date'!K131)</f>
        <v>2016</v>
      </c>
      <c r="L131" s="162">
        <f>IF('Indicator Date'!L131="","x",'Indicator Date'!L131)</f>
        <v>2016</v>
      </c>
      <c r="M131" s="162">
        <f>IF('Indicator Date'!M131="","x",'Indicator Date'!M131)</f>
        <v>2018</v>
      </c>
      <c r="N131" s="162">
        <f>IF('Indicator Date'!N131="","x",'Indicator Date'!N131)</f>
        <v>2018</v>
      </c>
      <c r="O131" s="162">
        <f>IF('Indicator Date'!O131="","x",'Indicator Date'!O131)</f>
        <v>2017</v>
      </c>
      <c r="P131" s="162">
        <f>IF('Indicator Date'!P131="","x",'Indicator Date'!P131)</f>
        <v>2017</v>
      </c>
      <c r="Q131" s="162">
        <f>IF('Indicator Date'!Q131="","x",'Indicator Date'!Q131)</f>
        <v>2015</v>
      </c>
      <c r="R131" s="162" t="str">
        <f>IF('Indicator Date'!R131="","x",LEFT(RIGHT('Indicator Date'!R131,6),4))</f>
        <v>2013</v>
      </c>
      <c r="S131" s="162">
        <f>IF('Indicator Date'!S131="","x",'Indicator Date'!S131)</f>
        <v>2018</v>
      </c>
      <c r="T131" s="162">
        <f>IF('Indicator Date'!T131="","x",'Indicator Date'!T131)</f>
        <v>2015</v>
      </c>
      <c r="U131" s="162">
        <f>IF('Indicator Date'!U131="","x",'Indicator Date'!U131)</f>
        <v>2016</v>
      </c>
      <c r="V131" s="162">
        <f>IF('Indicator Date'!V131="","x",'Indicator Date'!V131)</f>
        <v>2016</v>
      </c>
      <c r="W131" s="162">
        <f>IF('Indicator Date'!W131="","x",'Indicator Date'!W131)</f>
        <v>2015</v>
      </c>
      <c r="X131" s="162">
        <f>IF('Indicator Date'!X131="","x",'Indicator Date'!X131)</f>
        <v>2012</v>
      </c>
      <c r="Y131" s="162">
        <f>IF('Indicator Date'!Y131="","x",'Indicator Date'!Y131)</f>
        <v>2010</v>
      </c>
      <c r="Z131" s="162">
        <f>IF('Indicator Date'!Z131="","x",'Indicator Date'!Z131)</f>
        <v>2016</v>
      </c>
      <c r="AA131" s="162">
        <f>IF('Indicator Date'!AA131="","x",'Indicator Date'!AA131)</f>
        <v>2016</v>
      </c>
      <c r="AB131" s="162">
        <f>IF('Indicator Date'!AB131="","x",'Indicator Date'!AB131)</f>
        <v>2016</v>
      </c>
      <c r="AC131" s="162">
        <f>IF('Indicator Date'!AC131="","x",'Indicator Date'!AC131)</f>
        <v>2015</v>
      </c>
      <c r="AD131" s="162">
        <f>IF('Indicator Date'!AD131="","x",'Indicator Date'!AD131)</f>
        <v>2015</v>
      </c>
      <c r="AE131" s="162">
        <f>IF('Indicator Date'!AE131="","x",'Indicator Date'!AE131)</f>
        <v>2012</v>
      </c>
      <c r="AF131" s="162">
        <f>IF('Indicator Date'!AF131="","x",'Indicator Date'!AF131)</f>
        <v>2015</v>
      </c>
      <c r="AG131" s="162">
        <f>IF('Indicator Date'!AG131="","x",'Indicator Date'!AG131)</f>
        <v>2010</v>
      </c>
      <c r="AH131" s="162">
        <f>IF('Indicator Date'!AH131="","x",'Indicator Date'!AH131)</f>
        <v>2016</v>
      </c>
      <c r="AI131" s="162">
        <f>IF('Indicator Date'!AI131="","x",'Indicator Date'!AI131)</f>
        <v>2017</v>
      </c>
      <c r="AJ131" s="162">
        <f>IF('Indicator Date'!AJ131="","x",'Indicator Date'!AJ131)</f>
        <v>2018</v>
      </c>
      <c r="AK131" s="162">
        <f>IF('Indicator Date'!AK131="","x",YEAR('Indicator Date'!AK131))</f>
        <v>2018</v>
      </c>
      <c r="AL131" s="162">
        <f>IF('Indicator Date'!AL131="","x",YEAR('Indicator Date'!AL131))</f>
        <v>2017</v>
      </c>
      <c r="AM131" s="162">
        <f>IF('Indicator Date'!AM131="","x",'Indicator Date'!AM131)</f>
        <v>2017</v>
      </c>
      <c r="AN131" s="162">
        <f>IF('Indicator Date'!AN131="","x",'Indicator Date'!AN131)</f>
        <v>2014</v>
      </c>
      <c r="AO131" s="162">
        <f>IF('Indicator Date'!AO131="","x",'Indicator Date'!AO131)</f>
        <v>2014</v>
      </c>
      <c r="AP131" s="162">
        <f>IF('Indicator Date'!AP131="","x",'Indicator Date'!AP131)</f>
        <v>2014</v>
      </c>
      <c r="AQ131" s="162">
        <f>IF('Indicator Date'!AQ131="","x",'Indicator Date'!AQ131)</f>
        <v>2014</v>
      </c>
      <c r="AR131" s="162">
        <f>IF('Indicator Date'!AR131="","x",'Indicator Date'!AR131)</f>
        <v>2015</v>
      </c>
      <c r="AS131" s="162">
        <f>IF('Indicator Date'!AS131="","x",'Indicator Date'!AS131)</f>
        <v>2016</v>
      </c>
      <c r="AT131" s="162">
        <f>IF('Indicator Date'!AT131="","x",'Indicator Date'!AT131)</f>
        <v>2017</v>
      </c>
      <c r="AU131" s="162">
        <f>IF('Indicator Date'!AU131="","x",'Indicator Date'!AU131)</f>
        <v>2016</v>
      </c>
      <c r="AV131" s="162">
        <f>IF('Indicator Date'!AV131="","x",'Indicator Date'!AV131)</f>
        <v>2015</v>
      </c>
      <c r="AW131" s="162">
        <f>IF('Indicator Date'!AW131="","x",'Indicator Date'!AW131)</f>
        <v>2015</v>
      </c>
      <c r="AX131" s="162">
        <f>IF('Indicator Date'!AX131="","x",'Indicator Date'!AX131)</f>
        <v>2016</v>
      </c>
      <c r="AY131" s="162">
        <f>IF('Indicator Date'!AY131="","x",'Indicator Date'!AY131)</f>
        <v>2014</v>
      </c>
      <c r="AZ131" s="162">
        <f>IF('Indicator Date'!AZ131="","x",'Indicator Date'!AZ131)</f>
        <v>2015</v>
      </c>
      <c r="BA131" s="162">
        <f>IF('Indicator Date'!BA131="","x",'Indicator Date'!BA131)</f>
        <v>2015</v>
      </c>
      <c r="BB131" s="162">
        <f>IF('Indicator Date'!BB131="","x",'Indicator Date'!BB131)</f>
        <v>2017</v>
      </c>
      <c r="BC131" s="162">
        <f>IF('Indicator Date'!BC131="","x",'Indicator Date'!BC131)</f>
        <v>2017</v>
      </c>
      <c r="BD131" s="162">
        <f>IF('Indicator Date'!BD131="","x",'Indicator Date'!BD131)</f>
        <v>2015</v>
      </c>
      <c r="BE131" s="162">
        <f>IF('Indicator Date'!BE131="","x",'Indicator Date'!BE131)</f>
        <v>2014</v>
      </c>
      <c r="BF131" s="108"/>
    </row>
    <row r="132" spans="1:58" x14ac:dyDescent="0.25">
      <c r="A132" s="133" t="s">
        <v>243</v>
      </c>
      <c r="B132" s="111" t="s">
        <v>242</v>
      </c>
      <c r="C132" s="162">
        <f>IF('Indicator Date'!C132="","x",'Indicator Date'!C132)</f>
        <v>2015</v>
      </c>
      <c r="D132" s="162">
        <f>IF('Indicator Date'!D132="","x",'Indicator Date'!D132)</f>
        <v>2015</v>
      </c>
      <c r="E132" s="162">
        <f>IF('Indicator Date'!E132="","x",'Indicator Date'!E132)</f>
        <v>2015</v>
      </c>
      <c r="F132" s="162">
        <f>IF('Indicator Date'!F132="","x",'Indicator Date'!F132)</f>
        <v>2015</v>
      </c>
      <c r="G132" s="162">
        <f>IF('Indicator Date'!G132="","x",'Indicator Date'!G132)</f>
        <v>2015</v>
      </c>
      <c r="H132" s="162">
        <f>IF('Indicator Date'!H132="","x",'Indicator Date'!H132)</f>
        <v>2015</v>
      </c>
      <c r="I132" s="162">
        <f>IF('Indicator Date'!I132="","x",'Indicator Date'!I132)</f>
        <v>2015</v>
      </c>
      <c r="J132" s="162">
        <f>IF('Indicator Date'!J132="","x",'Indicator Date'!J132)</f>
        <v>2016</v>
      </c>
      <c r="K132" s="162">
        <f>IF('Indicator Date'!K132="","x",'Indicator Date'!K132)</f>
        <v>2016</v>
      </c>
      <c r="L132" s="162">
        <f>IF('Indicator Date'!L132="","x",'Indicator Date'!L132)</f>
        <v>2016</v>
      </c>
      <c r="M132" s="162">
        <f>IF('Indicator Date'!M132="","x",'Indicator Date'!M132)</f>
        <v>2018</v>
      </c>
      <c r="N132" s="162">
        <f>IF('Indicator Date'!N132="","x",'Indicator Date'!N132)</f>
        <v>2018</v>
      </c>
      <c r="O132" s="162">
        <f>IF('Indicator Date'!O132="","x",'Indicator Date'!O132)</f>
        <v>2017</v>
      </c>
      <c r="P132" s="162">
        <f>IF('Indicator Date'!P132="","x",'Indicator Date'!P132)</f>
        <v>2017</v>
      </c>
      <c r="Q132" s="162">
        <f>IF('Indicator Date'!Q132="","x",'Indicator Date'!Q132)</f>
        <v>2015</v>
      </c>
      <c r="R132" s="162" t="str">
        <f>IF('Indicator Date'!R132="","x",LEFT(RIGHT('Indicator Date'!R132,6),4))</f>
        <v>x</v>
      </c>
      <c r="S132" s="162">
        <f>IF('Indicator Date'!S132="","x",'Indicator Date'!S132)</f>
        <v>2018</v>
      </c>
      <c r="T132" s="162">
        <f>IF('Indicator Date'!T132="","x",'Indicator Date'!T132)</f>
        <v>2015</v>
      </c>
      <c r="U132" s="162">
        <f>IF('Indicator Date'!U132="","x",'Indicator Date'!U132)</f>
        <v>2016</v>
      </c>
      <c r="V132" s="162">
        <f>IF('Indicator Date'!V132="","x",'Indicator Date'!V132)</f>
        <v>2016</v>
      </c>
      <c r="W132" s="162">
        <f>IF('Indicator Date'!W132="","x",'Indicator Date'!W132)</f>
        <v>2015</v>
      </c>
      <c r="X132" s="162">
        <f>IF('Indicator Date'!X132="","x",'Indicator Date'!X132)</f>
        <v>2010</v>
      </c>
      <c r="Y132" s="162">
        <f>IF('Indicator Date'!Y132="","x",'Indicator Date'!Y132)</f>
        <v>2010</v>
      </c>
      <c r="Z132" s="162">
        <f>IF('Indicator Date'!Z132="","x",'Indicator Date'!Z132)</f>
        <v>2016</v>
      </c>
      <c r="AA132" s="162">
        <f>IF('Indicator Date'!AA132="","x",'Indicator Date'!AA132)</f>
        <v>2016</v>
      </c>
      <c r="AB132" s="162" t="str">
        <f>IF('Indicator Date'!AB132="","x",'Indicator Date'!AB132)</f>
        <v>x</v>
      </c>
      <c r="AC132" s="162">
        <f>IF('Indicator Date'!AC132="","x",'Indicator Date'!AC132)</f>
        <v>2015</v>
      </c>
      <c r="AD132" s="162">
        <f>IF('Indicator Date'!AD132="","x",'Indicator Date'!AD132)</f>
        <v>2015</v>
      </c>
      <c r="AE132" s="162" t="str">
        <f>IF('Indicator Date'!AE132="","x",'Indicator Date'!AE132)</f>
        <v>x</v>
      </c>
      <c r="AF132" s="162" t="str">
        <f>IF('Indicator Date'!AF132="","x",'Indicator Date'!AF132)</f>
        <v>x</v>
      </c>
      <c r="AG132" s="162" t="str">
        <f>IF('Indicator Date'!AG132="","x",'Indicator Date'!AG132)</f>
        <v>x</v>
      </c>
      <c r="AH132" s="162">
        <f>IF('Indicator Date'!AH132="","x",'Indicator Date'!AH132)</f>
        <v>2016</v>
      </c>
      <c r="AI132" s="162">
        <f>IF('Indicator Date'!AI132="","x",'Indicator Date'!AI132)</f>
        <v>2017</v>
      </c>
      <c r="AJ132" s="162">
        <f>IF('Indicator Date'!AJ132="","x",'Indicator Date'!AJ132)</f>
        <v>2018</v>
      </c>
      <c r="AK132" s="162" t="str">
        <f>IF('Indicator Date'!AK132="","x",YEAR('Indicator Date'!AK132))</f>
        <v>x</v>
      </c>
      <c r="AL132" s="162">
        <f>IF('Indicator Date'!AL132="","x",YEAR('Indicator Date'!AL132))</f>
        <v>2017</v>
      </c>
      <c r="AM132" s="162">
        <f>IF('Indicator Date'!AM132="","x",'Indicator Date'!AM132)</f>
        <v>2017</v>
      </c>
      <c r="AN132" s="162">
        <f>IF('Indicator Date'!AN132="","x",'Indicator Date'!AN132)</f>
        <v>2014</v>
      </c>
      <c r="AO132" s="162">
        <f>IF('Indicator Date'!AO132="","x",'Indicator Date'!AO132)</f>
        <v>2014</v>
      </c>
      <c r="AP132" s="162" t="str">
        <f>IF('Indicator Date'!AP132="","x",'Indicator Date'!AP132)</f>
        <v>x</v>
      </c>
      <c r="AQ132" s="162" t="str">
        <f>IF('Indicator Date'!AQ132="","x",'Indicator Date'!AQ132)</f>
        <v>x</v>
      </c>
      <c r="AR132" s="162">
        <f>IF('Indicator Date'!AR132="","x",'Indicator Date'!AR132)</f>
        <v>2011</v>
      </c>
      <c r="AS132" s="162">
        <f>IF('Indicator Date'!AS132="","x",'Indicator Date'!AS132)</f>
        <v>2016</v>
      </c>
      <c r="AT132" s="162" t="str">
        <f>IF('Indicator Date'!AT132="","x",'Indicator Date'!AT132)</f>
        <v>x</v>
      </c>
      <c r="AU132" s="162">
        <f>IF('Indicator Date'!AU132="","x",'Indicator Date'!AU132)</f>
        <v>2016</v>
      </c>
      <c r="AV132" s="162">
        <f>IF('Indicator Date'!AV132="","x",'Indicator Date'!AV132)</f>
        <v>2015</v>
      </c>
      <c r="AW132" s="162" t="str">
        <f>IF('Indicator Date'!AW132="","x",'Indicator Date'!AW132)</f>
        <v>x</v>
      </c>
      <c r="AX132" s="162">
        <f>IF('Indicator Date'!AX132="","x",'Indicator Date'!AX132)</f>
        <v>2015</v>
      </c>
      <c r="AY132" s="162">
        <f>IF('Indicator Date'!AY132="","x",'Indicator Date'!AY132)</f>
        <v>2014</v>
      </c>
      <c r="AZ132" s="162">
        <f>IF('Indicator Date'!AZ132="","x",'Indicator Date'!AZ132)</f>
        <v>2015</v>
      </c>
      <c r="BA132" s="162">
        <f>IF('Indicator Date'!BA132="","x",'Indicator Date'!BA132)</f>
        <v>2011</v>
      </c>
      <c r="BB132" s="162">
        <f>IF('Indicator Date'!BB132="","x",'Indicator Date'!BB132)</f>
        <v>2017</v>
      </c>
      <c r="BC132" s="162">
        <f>IF('Indicator Date'!BC132="","x",'Indicator Date'!BC132)</f>
        <v>2017</v>
      </c>
      <c r="BD132" s="162">
        <f>IF('Indicator Date'!BD132="","x",'Indicator Date'!BD132)</f>
        <v>2015</v>
      </c>
      <c r="BE132" s="162">
        <f>IF('Indicator Date'!BE132="","x",'Indicator Date'!BE132)</f>
        <v>2014</v>
      </c>
      <c r="BF132" s="108"/>
    </row>
    <row r="133" spans="1:58" x14ac:dyDescent="0.25">
      <c r="A133" s="133" t="s">
        <v>393</v>
      </c>
      <c r="B133" s="111" t="s">
        <v>237</v>
      </c>
      <c r="C133" s="162">
        <f>IF('Indicator Date'!C133="","x",'Indicator Date'!C133)</f>
        <v>2015</v>
      </c>
      <c r="D133" s="162">
        <f>IF('Indicator Date'!D133="","x",'Indicator Date'!D133)</f>
        <v>2015</v>
      </c>
      <c r="E133" s="162">
        <f>IF('Indicator Date'!E133="","x",'Indicator Date'!E133)</f>
        <v>2015</v>
      </c>
      <c r="F133" s="162">
        <f>IF('Indicator Date'!F133="","x",'Indicator Date'!F133)</f>
        <v>2015</v>
      </c>
      <c r="G133" s="162">
        <f>IF('Indicator Date'!G133="","x",'Indicator Date'!G133)</f>
        <v>2015</v>
      </c>
      <c r="H133" s="162">
        <f>IF('Indicator Date'!H133="","x",'Indicator Date'!H133)</f>
        <v>2015</v>
      </c>
      <c r="I133" s="162">
        <f>IF('Indicator Date'!I133="","x",'Indicator Date'!I133)</f>
        <v>2015</v>
      </c>
      <c r="J133" s="162">
        <f>IF('Indicator Date'!J133="","x",'Indicator Date'!J133)</f>
        <v>2016</v>
      </c>
      <c r="K133" s="162">
        <f>IF('Indicator Date'!K133="","x",'Indicator Date'!K133)</f>
        <v>2016</v>
      </c>
      <c r="L133" s="162">
        <f>IF('Indicator Date'!L133="","x",'Indicator Date'!L133)</f>
        <v>2016</v>
      </c>
      <c r="M133" s="162">
        <f>IF('Indicator Date'!M133="","x",'Indicator Date'!M133)</f>
        <v>2018</v>
      </c>
      <c r="N133" s="162">
        <f>IF('Indicator Date'!N133="","x",'Indicator Date'!N133)</f>
        <v>2018</v>
      </c>
      <c r="O133" s="162">
        <f>IF('Indicator Date'!O133="","x",'Indicator Date'!O133)</f>
        <v>2017</v>
      </c>
      <c r="P133" s="162">
        <f>IF('Indicator Date'!P133="","x",'Indicator Date'!P133)</f>
        <v>2017</v>
      </c>
      <c r="Q133" s="162">
        <f>IF('Indicator Date'!Q133="","x",'Indicator Date'!Q133)</f>
        <v>2015</v>
      </c>
      <c r="R133" s="162" t="str">
        <f>IF('Indicator Date'!R133="","x",LEFT(RIGHT('Indicator Date'!R133,6),4))</f>
        <v>2014</v>
      </c>
      <c r="S133" s="162">
        <f>IF('Indicator Date'!S133="","x",'Indicator Date'!S133)</f>
        <v>2018</v>
      </c>
      <c r="T133" s="162">
        <f>IF('Indicator Date'!T133="","x",'Indicator Date'!T133)</f>
        <v>2015</v>
      </c>
      <c r="U133" s="162">
        <f>IF('Indicator Date'!U133="","x",'Indicator Date'!U133)</f>
        <v>2016</v>
      </c>
      <c r="V133" s="162">
        <f>IF('Indicator Date'!V133="","x",'Indicator Date'!V133)</f>
        <v>2016</v>
      </c>
      <c r="W133" s="162">
        <f>IF('Indicator Date'!W133="","x",'Indicator Date'!W133)</f>
        <v>2015</v>
      </c>
      <c r="X133" s="162">
        <f>IF('Indicator Date'!X133="","x",'Indicator Date'!X133)</f>
        <v>2014</v>
      </c>
      <c r="Y133" s="162">
        <f>IF('Indicator Date'!Y133="","x",'Indicator Date'!Y133)</f>
        <v>2012</v>
      </c>
      <c r="Z133" s="162">
        <f>IF('Indicator Date'!Z133="","x",'Indicator Date'!Z133)</f>
        <v>2016</v>
      </c>
      <c r="AA133" s="162">
        <f>IF('Indicator Date'!AA133="","x",'Indicator Date'!AA133)</f>
        <v>2016</v>
      </c>
      <c r="AB133" s="162" t="str">
        <f>IF('Indicator Date'!AB133="","x",'Indicator Date'!AB133)</f>
        <v>x</v>
      </c>
      <c r="AC133" s="162" t="str">
        <f>IF('Indicator Date'!AC133="","x",'Indicator Date'!AC133)</f>
        <v>x</v>
      </c>
      <c r="AD133" s="162">
        <f>IF('Indicator Date'!AD133="","x",'Indicator Date'!AD133)</f>
        <v>2015</v>
      </c>
      <c r="AE133" s="162" t="str">
        <f>IF('Indicator Date'!AE133="","x",'Indicator Date'!AE133)</f>
        <v>x</v>
      </c>
      <c r="AF133" s="162" t="str">
        <f>IF('Indicator Date'!AF133="","x",'Indicator Date'!AF133)</f>
        <v>x</v>
      </c>
      <c r="AG133" s="162">
        <f>IF('Indicator Date'!AG133="","x",'Indicator Date'!AG133)</f>
        <v>2009</v>
      </c>
      <c r="AH133" s="162">
        <f>IF('Indicator Date'!AH133="","x",'Indicator Date'!AH133)</f>
        <v>2016</v>
      </c>
      <c r="AI133" s="162">
        <f>IF('Indicator Date'!AI133="","x",'Indicator Date'!AI133)</f>
        <v>2017</v>
      </c>
      <c r="AJ133" s="162">
        <f>IF('Indicator Date'!AJ133="","x",'Indicator Date'!AJ133)</f>
        <v>2018</v>
      </c>
      <c r="AK133" s="162">
        <f>IF('Indicator Date'!AK133="","x",YEAR('Indicator Date'!AK133))</f>
        <v>2018</v>
      </c>
      <c r="AL133" s="162">
        <f>IF('Indicator Date'!AL133="","x",YEAR('Indicator Date'!AL133))</f>
        <v>2017</v>
      </c>
      <c r="AM133" s="162">
        <f>IF('Indicator Date'!AM133="","x",'Indicator Date'!AM133)</f>
        <v>2017</v>
      </c>
      <c r="AN133" s="162">
        <f>IF('Indicator Date'!AN133="","x",'Indicator Date'!AN133)</f>
        <v>2014</v>
      </c>
      <c r="AO133" s="162">
        <f>IF('Indicator Date'!AO133="","x",'Indicator Date'!AO133)</f>
        <v>2014</v>
      </c>
      <c r="AP133" s="162" t="str">
        <f>IF('Indicator Date'!AP133="","x",'Indicator Date'!AP133)</f>
        <v>x</v>
      </c>
      <c r="AQ133" s="162" t="str">
        <f>IF('Indicator Date'!AQ133="","x",'Indicator Date'!AQ133)</f>
        <v>x</v>
      </c>
      <c r="AR133" s="162">
        <f>IF('Indicator Date'!AR133="","x",'Indicator Date'!AR133)</f>
        <v>2015</v>
      </c>
      <c r="AS133" s="162">
        <f>IF('Indicator Date'!AS133="","x",'Indicator Date'!AS133)</f>
        <v>2016</v>
      </c>
      <c r="AT133" s="162" t="str">
        <f>IF('Indicator Date'!AT133="","x",'Indicator Date'!AT133)</f>
        <v>x</v>
      </c>
      <c r="AU133" s="162">
        <f>IF('Indicator Date'!AU133="","x",'Indicator Date'!AU133)</f>
        <v>2016</v>
      </c>
      <c r="AV133" s="162">
        <f>IF('Indicator Date'!AV133="","x",'Indicator Date'!AV133)</f>
        <v>2016</v>
      </c>
      <c r="AW133" s="162">
        <f>IF('Indicator Date'!AW133="","x",'Indicator Date'!AW133)</f>
        <v>2015</v>
      </c>
      <c r="AX133" s="162">
        <f>IF('Indicator Date'!AX133="","x",'Indicator Date'!AX133)</f>
        <v>2016</v>
      </c>
      <c r="AY133" s="162">
        <f>IF('Indicator Date'!AY133="","x",'Indicator Date'!AY133)</f>
        <v>2014</v>
      </c>
      <c r="AZ133" s="162">
        <f>IF('Indicator Date'!AZ133="","x",'Indicator Date'!AZ133)</f>
        <v>2015</v>
      </c>
      <c r="BA133" s="162">
        <f>IF('Indicator Date'!BA133="","x",'Indicator Date'!BA133)</f>
        <v>2015</v>
      </c>
      <c r="BB133" s="162">
        <f>IF('Indicator Date'!BB133="","x",'Indicator Date'!BB133)</f>
        <v>2017</v>
      </c>
      <c r="BC133" s="162">
        <f>IF('Indicator Date'!BC133="","x",'Indicator Date'!BC133)</f>
        <v>2017</v>
      </c>
      <c r="BD133" s="162">
        <f>IF('Indicator Date'!BD133="","x",'Indicator Date'!BD133)</f>
        <v>2015</v>
      </c>
      <c r="BE133" s="162">
        <f>IF('Indicator Date'!BE133="","x",'Indicator Date'!BE133)</f>
        <v>2014</v>
      </c>
      <c r="BF133" s="108"/>
    </row>
    <row r="134" spans="1:58" x14ac:dyDescent="0.25">
      <c r="A134" s="133" t="s">
        <v>245</v>
      </c>
      <c r="B134" s="111" t="s">
        <v>244</v>
      </c>
      <c r="C134" s="162">
        <f>IF('Indicator Date'!C134="","x",'Indicator Date'!C134)</f>
        <v>2015</v>
      </c>
      <c r="D134" s="162">
        <f>IF('Indicator Date'!D134="","x",'Indicator Date'!D134)</f>
        <v>2015</v>
      </c>
      <c r="E134" s="162">
        <f>IF('Indicator Date'!E134="","x",'Indicator Date'!E134)</f>
        <v>2015</v>
      </c>
      <c r="F134" s="162">
        <f>IF('Indicator Date'!F134="","x",'Indicator Date'!F134)</f>
        <v>2015</v>
      </c>
      <c r="G134" s="162">
        <f>IF('Indicator Date'!G134="","x",'Indicator Date'!G134)</f>
        <v>2015</v>
      </c>
      <c r="H134" s="162">
        <f>IF('Indicator Date'!H134="","x",'Indicator Date'!H134)</f>
        <v>2015</v>
      </c>
      <c r="I134" s="162">
        <f>IF('Indicator Date'!I134="","x",'Indicator Date'!I134)</f>
        <v>2015</v>
      </c>
      <c r="J134" s="162">
        <f>IF('Indicator Date'!J134="","x",'Indicator Date'!J134)</f>
        <v>2016</v>
      </c>
      <c r="K134" s="162">
        <f>IF('Indicator Date'!K134="","x",'Indicator Date'!K134)</f>
        <v>2016</v>
      </c>
      <c r="L134" s="162">
        <f>IF('Indicator Date'!L134="","x",'Indicator Date'!L134)</f>
        <v>2016</v>
      </c>
      <c r="M134" s="162">
        <f>IF('Indicator Date'!M134="","x",'Indicator Date'!M134)</f>
        <v>2018</v>
      </c>
      <c r="N134" s="162">
        <f>IF('Indicator Date'!N134="","x",'Indicator Date'!N134)</f>
        <v>2018</v>
      </c>
      <c r="O134" s="162">
        <f>IF('Indicator Date'!O134="","x",'Indicator Date'!O134)</f>
        <v>2017</v>
      </c>
      <c r="P134" s="162">
        <f>IF('Indicator Date'!P134="","x",'Indicator Date'!P134)</f>
        <v>2017</v>
      </c>
      <c r="Q134" s="162">
        <f>IF('Indicator Date'!Q134="","x",'Indicator Date'!Q134)</f>
        <v>2015</v>
      </c>
      <c r="R134" s="162" t="str">
        <f>IF('Indicator Date'!R134="","x",LEFT(RIGHT('Indicator Date'!R134,6),4))</f>
        <v>x</v>
      </c>
      <c r="S134" s="162">
        <f>IF('Indicator Date'!S134="","x",'Indicator Date'!S134)</f>
        <v>2018</v>
      </c>
      <c r="T134" s="162">
        <f>IF('Indicator Date'!T134="","x",'Indicator Date'!T134)</f>
        <v>2015</v>
      </c>
      <c r="U134" s="162">
        <f>IF('Indicator Date'!U134="","x",'Indicator Date'!U134)</f>
        <v>2016</v>
      </c>
      <c r="V134" s="162">
        <f>IF('Indicator Date'!V134="","x",'Indicator Date'!V134)</f>
        <v>2016</v>
      </c>
      <c r="W134" s="162">
        <f>IF('Indicator Date'!W134="","x",'Indicator Date'!W134)</f>
        <v>2015</v>
      </c>
      <c r="X134" s="162">
        <f>IF('Indicator Date'!X134="","x",'Indicator Date'!X134)</f>
        <v>2008</v>
      </c>
      <c r="Y134" s="162">
        <f>IF('Indicator Date'!Y134="","x",'Indicator Date'!Y134)</f>
        <v>2013</v>
      </c>
      <c r="Z134" s="162">
        <f>IF('Indicator Date'!Z134="","x",'Indicator Date'!Z134)</f>
        <v>2016</v>
      </c>
      <c r="AA134" s="162">
        <f>IF('Indicator Date'!AA134="","x",'Indicator Date'!AA134)</f>
        <v>2016</v>
      </c>
      <c r="AB134" s="162">
        <f>IF('Indicator Date'!AB134="","x",'Indicator Date'!AB134)</f>
        <v>2016</v>
      </c>
      <c r="AC134" s="162">
        <f>IF('Indicator Date'!AC134="","x",'Indicator Date'!AC134)</f>
        <v>2015</v>
      </c>
      <c r="AD134" s="162">
        <f>IF('Indicator Date'!AD134="","x",'Indicator Date'!AD134)</f>
        <v>2015</v>
      </c>
      <c r="AE134" s="162">
        <f>IF('Indicator Date'!AE134="","x",'Indicator Date'!AE134)</f>
        <v>2012</v>
      </c>
      <c r="AF134" s="162">
        <f>IF('Indicator Date'!AF134="","x",'Indicator Date'!AF134)</f>
        <v>2015</v>
      </c>
      <c r="AG134" s="162">
        <f>IF('Indicator Date'!AG134="","x",'Indicator Date'!AG134)</f>
        <v>2016</v>
      </c>
      <c r="AH134" s="162">
        <f>IF('Indicator Date'!AH134="","x",'Indicator Date'!AH134)</f>
        <v>2016</v>
      </c>
      <c r="AI134" s="162">
        <f>IF('Indicator Date'!AI134="","x",'Indicator Date'!AI134)</f>
        <v>2017</v>
      </c>
      <c r="AJ134" s="162">
        <f>IF('Indicator Date'!AJ134="","x",'Indicator Date'!AJ134)</f>
        <v>2018</v>
      </c>
      <c r="AK134" s="162" t="str">
        <f>IF('Indicator Date'!AK134="","x",YEAR('Indicator Date'!AK134))</f>
        <v>x</v>
      </c>
      <c r="AL134" s="162">
        <f>IF('Indicator Date'!AL134="","x",YEAR('Indicator Date'!AL134))</f>
        <v>2017</v>
      </c>
      <c r="AM134" s="162">
        <f>IF('Indicator Date'!AM134="","x",'Indicator Date'!AM134)</f>
        <v>2017</v>
      </c>
      <c r="AN134" s="162">
        <f>IF('Indicator Date'!AN134="","x",'Indicator Date'!AN134)</f>
        <v>2014</v>
      </c>
      <c r="AO134" s="162">
        <f>IF('Indicator Date'!AO134="","x",'Indicator Date'!AO134)</f>
        <v>2014</v>
      </c>
      <c r="AP134" s="162">
        <f>IF('Indicator Date'!AP134="","x",'Indicator Date'!AP134)</f>
        <v>2014</v>
      </c>
      <c r="AQ134" s="162">
        <f>IF('Indicator Date'!AQ134="","x",'Indicator Date'!AQ134)</f>
        <v>2014</v>
      </c>
      <c r="AR134" s="162">
        <f>IF('Indicator Date'!AR134="","x",'Indicator Date'!AR134)</f>
        <v>2011</v>
      </c>
      <c r="AS134" s="162">
        <f>IF('Indicator Date'!AS134="","x",'Indicator Date'!AS134)</f>
        <v>2016</v>
      </c>
      <c r="AT134" s="162">
        <f>IF('Indicator Date'!AT134="","x",'Indicator Date'!AT134)</f>
        <v>2017</v>
      </c>
      <c r="AU134" s="162">
        <f>IF('Indicator Date'!AU134="","x",'Indicator Date'!AU134)</f>
        <v>2016</v>
      </c>
      <c r="AV134" s="162">
        <f>IF('Indicator Date'!AV134="","x",'Indicator Date'!AV134)</f>
        <v>2015</v>
      </c>
      <c r="AW134" s="162">
        <f>IF('Indicator Date'!AW134="","x",'Indicator Date'!AW134)</f>
        <v>2015</v>
      </c>
      <c r="AX134" s="162">
        <f>IF('Indicator Date'!AX134="","x",'Indicator Date'!AX134)</f>
        <v>2016</v>
      </c>
      <c r="AY134" s="162">
        <f>IF('Indicator Date'!AY134="","x",'Indicator Date'!AY134)</f>
        <v>2014</v>
      </c>
      <c r="AZ134" s="162">
        <f>IF('Indicator Date'!AZ134="","x",'Indicator Date'!AZ134)</f>
        <v>2015</v>
      </c>
      <c r="BA134" s="162">
        <f>IF('Indicator Date'!BA134="","x",'Indicator Date'!BA134)</f>
        <v>2015</v>
      </c>
      <c r="BB134" s="162">
        <f>IF('Indicator Date'!BB134="","x",'Indicator Date'!BB134)</f>
        <v>2017</v>
      </c>
      <c r="BC134" s="162">
        <f>IF('Indicator Date'!BC134="","x",'Indicator Date'!BC134)</f>
        <v>2017</v>
      </c>
      <c r="BD134" s="162">
        <f>IF('Indicator Date'!BD134="","x",'Indicator Date'!BD134)</f>
        <v>2015</v>
      </c>
      <c r="BE134" s="162">
        <f>IF('Indicator Date'!BE134="","x",'Indicator Date'!BE134)</f>
        <v>2014</v>
      </c>
      <c r="BF134" s="108"/>
    </row>
    <row r="135" spans="1:58" x14ac:dyDescent="0.25">
      <c r="A135" s="133" t="s">
        <v>247</v>
      </c>
      <c r="B135" s="111" t="s">
        <v>246</v>
      </c>
      <c r="C135" s="162">
        <f>IF('Indicator Date'!C135="","x",'Indicator Date'!C135)</f>
        <v>2015</v>
      </c>
      <c r="D135" s="162">
        <f>IF('Indicator Date'!D135="","x",'Indicator Date'!D135)</f>
        <v>2015</v>
      </c>
      <c r="E135" s="162">
        <f>IF('Indicator Date'!E135="","x",'Indicator Date'!E135)</f>
        <v>2015</v>
      </c>
      <c r="F135" s="162">
        <f>IF('Indicator Date'!F135="","x",'Indicator Date'!F135)</f>
        <v>2015</v>
      </c>
      <c r="G135" s="162">
        <f>IF('Indicator Date'!G135="","x",'Indicator Date'!G135)</f>
        <v>2015</v>
      </c>
      <c r="H135" s="162">
        <f>IF('Indicator Date'!H135="","x",'Indicator Date'!H135)</f>
        <v>2015</v>
      </c>
      <c r="I135" s="162">
        <f>IF('Indicator Date'!I135="","x",'Indicator Date'!I135)</f>
        <v>2015</v>
      </c>
      <c r="J135" s="162">
        <f>IF('Indicator Date'!J135="","x",'Indicator Date'!J135)</f>
        <v>2016</v>
      </c>
      <c r="K135" s="162">
        <f>IF('Indicator Date'!K135="","x",'Indicator Date'!K135)</f>
        <v>2016</v>
      </c>
      <c r="L135" s="162">
        <f>IF('Indicator Date'!L135="","x",'Indicator Date'!L135)</f>
        <v>2016</v>
      </c>
      <c r="M135" s="162">
        <f>IF('Indicator Date'!M135="","x",'Indicator Date'!M135)</f>
        <v>2018</v>
      </c>
      <c r="N135" s="162">
        <f>IF('Indicator Date'!N135="","x",'Indicator Date'!N135)</f>
        <v>2018</v>
      </c>
      <c r="O135" s="162">
        <f>IF('Indicator Date'!O135="","x",'Indicator Date'!O135)</f>
        <v>2017</v>
      </c>
      <c r="P135" s="162">
        <f>IF('Indicator Date'!P135="","x",'Indicator Date'!P135)</f>
        <v>2017</v>
      </c>
      <c r="Q135" s="162">
        <f>IF('Indicator Date'!Q135="","x",'Indicator Date'!Q135)</f>
        <v>2015</v>
      </c>
      <c r="R135" s="162" t="str">
        <f>IF('Indicator Date'!R135="","x",LEFT(RIGHT('Indicator Date'!R135,6),4))</f>
        <v>x</v>
      </c>
      <c r="S135" s="162">
        <f>IF('Indicator Date'!S135="","x",'Indicator Date'!S135)</f>
        <v>2018</v>
      </c>
      <c r="T135" s="162">
        <f>IF('Indicator Date'!T135="","x",'Indicator Date'!T135)</f>
        <v>2015</v>
      </c>
      <c r="U135" s="162">
        <f>IF('Indicator Date'!U135="","x",'Indicator Date'!U135)</f>
        <v>2016</v>
      </c>
      <c r="V135" s="162" t="str">
        <f>IF('Indicator Date'!V135="","x",'Indicator Date'!V135)</f>
        <v>x</v>
      </c>
      <c r="W135" s="162">
        <f>IF('Indicator Date'!W135="","x",'Indicator Date'!W135)</f>
        <v>2015</v>
      </c>
      <c r="X135" s="162">
        <f>IF('Indicator Date'!X135="","x",'Indicator Date'!X135)</f>
        <v>2011</v>
      </c>
      <c r="Y135" s="162">
        <f>IF('Indicator Date'!Y135="","x",'Indicator Date'!Y135)</f>
        <v>2010</v>
      </c>
      <c r="Z135" s="162">
        <f>IF('Indicator Date'!Z135="","x",'Indicator Date'!Z135)</f>
        <v>2016</v>
      </c>
      <c r="AA135" s="162">
        <f>IF('Indicator Date'!AA135="","x",'Indicator Date'!AA135)</f>
        <v>2016</v>
      </c>
      <c r="AB135" s="162">
        <f>IF('Indicator Date'!AB135="","x",'Indicator Date'!AB135)</f>
        <v>2016</v>
      </c>
      <c r="AC135" s="162">
        <f>IF('Indicator Date'!AC135="","x",'Indicator Date'!AC135)</f>
        <v>2015</v>
      </c>
      <c r="AD135" s="162">
        <f>IF('Indicator Date'!AD135="","x",'Indicator Date'!AD135)</f>
        <v>2015</v>
      </c>
      <c r="AE135" s="162">
        <f>IF('Indicator Date'!AE135="","x",'Indicator Date'!AE135)</f>
        <v>2012</v>
      </c>
      <c r="AF135" s="162">
        <f>IF('Indicator Date'!AF135="","x",'Indicator Date'!AF135)</f>
        <v>2015</v>
      </c>
      <c r="AG135" s="162">
        <f>IF('Indicator Date'!AG135="","x",'Indicator Date'!AG135)</f>
        <v>2009</v>
      </c>
      <c r="AH135" s="162">
        <f>IF('Indicator Date'!AH135="","x",'Indicator Date'!AH135)</f>
        <v>2016</v>
      </c>
      <c r="AI135" s="162">
        <f>IF('Indicator Date'!AI135="","x",'Indicator Date'!AI135)</f>
        <v>2017</v>
      </c>
      <c r="AJ135" s="162">
        <f>IF('Indicator Date'!AJ135="","x",'Indicator Date'!AJ135)</f>
        <v>2018</v>
      </c>
      <c r="AK135" s="162">
        <f>IF('Indicator Date'!AK135="","x",YEAR('Indicator Date'!AK135))</f>
        <v>2018</v>
      </c>
      <c r="AL135" s="162">
        <f>IF('Indicator Date'!AL135="","x",YEAR('Indicator Date'!AL135))</f>
        <v>2017</v>
      </c>
      <c r="AM135" s="162">
        <f>IF('Indicator Date'!AM135="","x",'Indicator Date'!AM135)</f>
        <v>2017</v>
      </c>
      <c r="AN135" s="162">
        <f>IF('Indicator Date'!AN135="","x",'Indicator Date'!AN135)</f>
        <v>2014</v>
      </c>
      <c r="AO135" s="162">
        <f>IF('Indicator Date'!AO135="","x",'Indicator Date'!AO135)</f>
        <v>2014</v>
      </c>
      <c r="AP135" s="162" t="str">
        <f>IF('Indicator Date'!AP135="","x",'Indicator Date'!AP135)</f>
        <v>x</v>
      </c>
      <c r="AQ135" s="162" t="str">
        <f>IF('Indicator Date'!AQ135="","x",'Indicator Date'!AQ135)</f>
        <v>x</v>
      </c>
      <c r="AR135" s="162">
        <f>IF('Indicator Date'!AR135="","x",'Indicator Date'!AR135)</f>
        <v>2011</v>
      </c>
      <c r="AS135" s="162">
        <f>IF('Indicator Date'!AS135="","x",'Indicator Date'!AS135)</f>
        <v>2016</v>
      </c>
      <c r="AT135" s="162">
        <f>IF('Indicator Date'!AT135="","x",'Indicator Date'!AT135)</f>
        <v>2017</v>
      </c>
      <c r="AU135" s="162">
        <f>IF('Indicator Date'!AU135="","x",'Indicator Date'!AU135)</f>
        <v>2016</v>
      </c>
      <c r="AV135" s="162">
        <f>IF('Indicator Date'!AV135="","x",'Indicator Date'!AV135)</f>
        <v>2015</v>
      </c>
      <c r="AW135" s="162">
        <f>IF('Indicator Date'!AW135="","x",'Indicator Date'!AW135)</f>
        <v>2015</v>
      </c>
      <c r="AX135" s="162">
        <f>IF('Indicator Date'!AX135="","x",'Indicator Date'!AX135)</f>
        <v>2016</v>
      </c>
      <c r="AY135" s="162">
        <f>IF('Indicator Date'!AY135="","x",'Indicator Date'!AY135)</f>
        <v>2014</v>
      </c>
      <c r="AZ135" s="162">
        <f>IF('Indicator Date'!AZ135="","x",'Indicator Date'!AZ135)</f>
        <v>2015</v>
      </c>
      <c r="BA135" s="162">
        <f>IF('Indicator Date'!BA135="","x",'Indicator Date'!BA135)</f>
        <v>2015</v>
      </c>
      <c r="BB135" s="162">
        <f>IF('Indicator Date'!BB135="","x",'Indicator Date'!BB135)</f>
        <v>2017</v>
      </c>
      <c r="BC135" s="162">
        <f>IF('Indicator Date'!BC135="","x",'Indicator Date'!BC135)</f>
        <v>2017</v>
      </c>
      <c r="BD135" s="162">
        <f>IF('Indicator Date'!BD135="","x",'Indicator Date'!BD135)</f>
        <v>2015</v>
      </c>
      <c r="BE135" s="162">
        <f>IF('Indicator Date'!BE135="","x",'Indicator Date'!BE135)</f>
        <v>2014</v>
      </c>
      <c r="BF135" s="108"/>
    </row>
    <row r="136" spans="1:58" x14ac:dyDescent="0.25">
      <c r="A136" s="133" t="s">
        <v>249</v>
      </c>
      <c r="B136" s="111" t="s">
        <v>248</v>
      </c>
      <c r="C136" s="162">
        <f>IF('Indicator Date'!C136="","x",'Indicator Date'!C136)</f>
        <v>2015</v>
      </c>
      <c r="D136" s="162">
        <f>IF('Indicator Date'!D136="","x",'Indicator Date'!D136)</f>
        <v>2015</v>
      </c>
      <c r="E136" s="162">
        <f>IF('Indicator Date'!E136="","x",'Indicator Date'!E136)</f>
        <v>2015</v>
      </c>
      <c r="F136" s="162">
        <f>IF('Indicator Date'!F136="","x",'Indicator Date'!F136)</f>
        <v>2015</v>
      </c>
      <c r="G136" s="162">
        <f>IF('Indicator Date'!G136="","x",'Indicator Date'!G136)</f>
        <v>2015</v>
      </c>
      <c r="H136" s="162">
        <f>IF('Indicator Date'!H136="","x",'Indicator Date'!H136)</f>
        <v>2015</v>
      </c>
      <c r="I136" s="162">
        <f>IF('Indicator Date'!I136="","x",'Indicator Date'!I136)</f>
        <v>2015</v>
      </c>
      <c r="J136" s="162">
        <f>IF('Indicator Date'!J136="","x",'Indicator Date'!J136)</f>
        <v>2016</v>
      </c>
      <c r="K136" s="162">
        <f>IF('Indicator Date'!K136="","x",'Indicator Date'!K136)</f>
        <v>2016</v>
      </c>
      <c r="L136" s="162">
        <f>IF('Indicator Date'!L136="","x",'Indicator Date'!L136)</f>
        <v>2016</v>
      </c>
      <c r="M136" s="162">
        <f>IF('Indicator Date'!M136="","x",'Indicator Date'!M136)</f>
        <v>2018</v>
      </c>
      <c r="N136" s="162">
        <f>IF('Indicator Date'!N136="","x",'Indicator Date'!N136)</f>
        <v>2018</v>
      </c>
      <c r="O136" s="162">
        <f>IF('Indicator Date'!O136="","x",'Indicator Date'!O136)</f>
        <v>2017</v>
      </c>
      <c r="P136" s="162">
        <f>IF('Indicator Date'!P136="","x",'Indicator Date'!P136)</f>
        <v>2017</v>
      </c>
      <c r="Q136" s="162">
        <f>IF('Indicator Date'!Q136="","x",'Indicator Date'!Q136)</f>
        <v>2015</v>
      </c>
      <c r="R136" s="162" t="str">
        <f>IF('Indicator Date'!R136="","x",LEFT(RIGHT('Indicator Date'!R136,6),4))</f>
        <v>x</v>
      </c>
      <c r="S136" s="162">
        <f>IF('Indicator Date'!S136="","x",'Indicator Date'!S136)</f>
        <v>2018</v>
      </c>
      <c r="T136" s="162">
        <f>IF('Indicator Date'!T136="","x",'Indicator Date'!T136)</f>
        <v>2015</v>
      </c>
      <c r="U136" s="162">
        <f>IF('Indicator Date'!U136="","x",'Indicator Date'!U136)</f>
        <v>2016</v>
      </c>
      <c r="V136" s="162">
        <f>IF('Indicator Date'!V136="","x",'Indicator Date'!V136)</f>
        <v>2016</v>
      </c>
      <c r="W136" s="162">
        <f>IF('Indicator Date'!W136="","x",'Indicator Date'!W136)</f>
        <v>2015</v>
      </c>
      <c r="X136" s="162">
        <f>IF('Indicator Date'!X136="","x",'Indicator Date'!X136)</f>
        <v>2016</v>
      </c>
      <c r="Y136" s="162">
        <f>IF('Indicator Date'!Y136="","x",'Indicator Date'!Y136)</f>
        <v>2012</v>
      </c>
      <c r="Z136" s="162">
        <f>IF('Indicator Date'!Z136="","x",'Indicator Date'!Z136)</f>
        <v>2016</v>
      </c>
      <c r="AA136" s="162">
        <f>IF('Indicator Date'!AA136="","x",'Indicator Date'!AA136)</f>
        <v>2016</v>
      </c>
      <c r="AB136" s="162">
        <f>IF('Indicator Date'!AB136="","x",'Indicator Date'!AB136)</f>
        <v>2016</v>
      </c>
      <c r="AC136" s="162">
        <f>IF('Indicator Date'!AC136="","x",'Indicator Date'!AC136)</f>
        <v>2015</v>
      </c>
      <c r="AD136" s="162">
        <f>IF('Indicator Date'!AD136="","x",'Indicator Date'!AD136)</f>
        <v>2015</v>
      </c>
      <c r="AE136" s="162">
        <f>IF('Indicator Date'!AE136="","x",'Indicator Date'!AE136)</f>
        <v>2012</v>
      </c>
      <c r="AF136" s="162">
        <f>IF('Indicator Date'!AF136="","x",'Indicator Date'!AF136)</f>
        <v>2015</v>
      </c>
      <c r="AG136" s="162">
        <f>IF('Indicator Date'!AG136="","x",'Indicator Date'!AG136)</f>
        <v>2016</v>
      </c>
      <c r="AH136" s="162">
        <f>IF('Indicator Date'!AH136="","x",'Indicator Date'!AH136)</f>
        <v>2016</v>
      </c>
      <c r="AI136" s="162">
        <f>IF('Indicator Date'!AI136="","x",'Indicator Date'!AI136)</f>
        <v>2017</v>
      </c>
      <c r="AJ136" s="162">
        <f>IF('Indicator Date'!AJ136="","x",'Indicator Date'!AJ136)</f>
        <v>2018</v>
      </c>
      <c r="AK136" s="162" t="str">
        <f>IF('Indicator Date'!AK136="","x",YEAR('Indicator Date'!AK136))</f>
        <v>x</v>
      </c>
      <c r="AL136" s="162">
        <f>IF('Indicator Date'!AL136="","x",YEAR('Indicator Date'!AL136))</f>
        <v>2017</v>
      </c>
      <c r="AM136" s="162">
        <f>IF('Indicator Date'!AM136="","x",'Indicator Date'!AM136)</f>
        <v>2017</v>
      </c>
      <c r="AN136" s="162">
        <f>IF('Indicator Date'!AN136="","x",'Indicator Date'!AN136)</f>
        <v>2014</v>
      </c>
      <c r="AO136" s="162">
        <f>IF('Indicator Date'!AO136="","x",'Indicator Date'!AO136)</f>
        <v>2014</v>
      </c>
      <c r="AP136" s="162">
        <f>IF('Indicator Date'!AP136="","x",'Indicator Date'!AP136)</f>
        <v>2013</v>
      </c>
      <c r="AQ136" s="162">
        <f>IF('Indicator Date'!AQ136="","x",'Indicator Date'!AQ136)</f>
        <v>2013</v>
      </c>
      <c r="AR136" s="162">
        <f>IF('Indicator Date'!AR136="","x",'Indicator Date'!AR136)</f>
        <v>2009</v>
      </c>
      <c r="AS136" s="162">
        <f>IF('Indicator Date'!AS136="","x",'Indicator Date'!AS136)</f>
        <v>2016</v>
      </c>
      <c r="AT136" s="162">
        <f>IF('Indicator Date'!AT136="","x",'Indicator Date'!AT136)</f>
        <v>2017</v>
      </c>
      <c r="AU136" s="162">
        <f>IF('Indicator Date'!AU136="","x",'Indicator Date'!AU136)</f>
        <v>2016</v>
      </c>
      <c r="AV136" s="162">
        <f>IF('Indicator Date'!AV136="","x",'Indicator Date'!AV136)</f>
        <v>2015</v>
      </c>
      <c r="AW136" s="162">
        <f>IF('Indicator Date'!AW136="","x",'Indicator Date'!AW136)</f>
        <v>2015</v>
      </c>
      <c r="AX136" s="162">
        <f>IF('Indicator Date'!AX136="","x",'Indicator Date'!AX136)</f>
        <v>2016</v>
      </c>
      <c r="AY136" s="162">
        <f>IF('Indicator Date'!AY136="","x",'Indicator Date'!AY136)</f>
        <v>2014</v>
      </c>
      <c r="AZ136" s="162">
        <f>IF('Indicator Date'!AZ136="","x",'Indicator Date'!AZ136)</f>
        <v>2015</v>
      </c>
      <c r="BA136" s="162">
        <f>IF('Indicator Date'!BA136="","x",'Indicator Date'!BA136)</f>
        <v>2015</v>
      </c>
      <c r="BB136" s="162">
        <f>IF('Indicator Date'!BB136="","x",'Indicator Date'!BB136)</f>
        <v>2017</v>
      </c>
      <c r="BC136" s="162">
        <f>IF('Indicator Date'!BC136="","x",'Indicator Date'!BC136)</f>
        <v>2017</v>
      </c>
      <c r="BD136" s="162">
        <f>IF('Indicator Date'!BD136="","x",'Indicator Date'!BD136)</f>
        <v>2015</v>
      </c>
      <c r="BE136" s="162">
        <f>IF('Indicator Date'!BE136="","x",'Indicator Date'!BE136)</f>
        <v>2014</v>
      </c>
      <c r="BF136" s="108"/>
    </row>
    <row r="137" spans="1:58" x14ac:dyDescent="0.25">
      <c r="A137" s="133" t="s">
        <v>251</v>
      </c>
      <c r="B137" s="111" t="s">
        <v>250</v>
      </c>
      <c r="C137" s="162">
        <f>IF('Indicator Date'!C137="","x",'Indicator Date'!C137)</f>
        <v>2015</v>
      </c>
      <c r="D137" s="162">
        <f>IF('Indicator Date'!D137="","x",'Indicator Date'!D137)</f>
        <v>2015</v>
      </c>
      <c r="E137" s="162">
        <f>IF('Indicator Date'!E137="","x",'Indicator Date'!E137)</f>
        <v>2015</v>
      </c>
      <c r="F137" s="162">
        <f>IF('Indicator Date'!F137="","x",'Indicator Date'!F137)</f>
        <v>2015</v>
      </c>
      <c r="G137" s="162">
        <f>IF('Indicator Date'!G137="","x",'Indicator Date'!G137)</f>
        <v>2015</v>
      </c>
      <c r="H137" s="162">
        <f>IF('Indicator Date'!H137="","x",'Indicator Date'!H137)</f>
        <v>2015</v>
      </c>
      <c r="I137" s="162">
        <f>IF('Indicator Date'!I137="","x",'Indicator Date'!I137)</f>
        <v>2015</v>
      </c>
      <c r="J137" s="162">
        <f>IF('Indicator Date'!J137="","x",'Indicator Date'!J137)</f>
        <v>2016</v>
      </c>
      <c r="K137" s="162">
        <f>IF('Indicator Date'!K137="","x",'Indicator Date'!K137)</f>
        <v>2016</v>
      </c>
      <c r="L137" s="162">
        <f>IF('Indicator Date'!L137="","x",'Indicator Date'!L137)</f>
        <v>2016</v>
      </c>
      <c r="M137" s="162">
        <f>IF('Indicator Date'!M137="","x",'Indicator Date'!M137)</f>
        <v>2018</v>
      </c>
      <c r="N137" s="162">
        <f>IF('Indicator Date'!N137="","x",'Indicator Date'!N137)</f>
        <v>2018</v>
      </c>
      <c r="O137" s="162">
        <f>IF('Indicator Date'!O137="","x",'Indicator Date'!O137)</f>
        <v>2017</v>
      </c>
      <c r="P137" s="162">
        <f>IF('Indicator Date'!P137="","x",'Indicator Date'!P137)</f>
        <v>2017</v>
      </c>
      <c r="Q137" s="162">
        <f>IF('Indicator Date'!Q137="","x",'Indicator Date'!Q137)</f>
        <v>2015</v>
      </c>
      <c r="R137" s="162" t="str">
        <f>IF('Indicator Date'!R137="","x",LEFT(RIGHT('Indicator Date'!R137,6),4))</f>
        <v>2012</v>
      </c>
      <c r="S137" s="162">
        <f>IF('Indicator Date'!S137="","x",'Indicator Date'!S137)</f>
        <v>2018</v>
      </c>
      <c r="T137" s="162">
        <f>IF('Indicator Date'!T137="","x",'Indicator Date'!T137)</f>
        <v>2015</v>
      </c>
      <c r="U137" s="162">
        <f>IF('Indicator Date'!U137="","x",'Indicator Date'!U137)</f>
        <v>2016</v>
      </c>
      <c r="V137" s="162">
        <f>IF('Indicator Date'!V137="","x",'Indicator Date'!V137)</f>
        <v>2016</v>
      </c>
      <c r="W137" s="162">
        <f>IF('Indicator Date'!W137="","x",'Indicator Date'!W137)</f>
        <v>2015</v>
      </c>
      <c r="X137" s="162">
        <f>IF('Indicator Date'!X137="","x",'Indicator Date'!X137)</f>
        <v>2016</v>
      </c>
      <c r="Y137" s="162">
        <f>IF('Indicator Date'!Y137="","x",'Indicator Date'!Y137)</f>
        <v>2012</v>
      </c>
      <c r="Z137" s="162">
        <f>IF('Indicator Date'!Z137="","x",'Indicator Date'!Z137)</f>
        <v>2016</v>
      </c>
      <c r="AA137" s="162">
        <f>IF('Indicator Date'!AA137="","x",'Indicator Date'!AA137)</f>
        <v>2016</v>
      </c>
      <c r="AB137" s="162">
        <f>IF('Indicator Date'!AB137="","x",'Indicator Date'!AB137)</f>
        <v>2016</v>
      </c>
      <c r="AC137" s="162">
        <f>IF('Indicator Date'!AC137="","x",'Indicator Date'!AC137)</f>
        <v>2015</v>
      </c>
      <c r="AD137" s="162">
        <f>IF('Indicator Date'!AD137="","x",'Indicator Date'!AD137)</f>
        <v>2015</v>
      </c>
      <c r="AE137" s="162">
        <f>IF('Indicator Date'!AE137="","x",'Indicator Date'!AE137)</f>
        <v>2012</v>
      </c>
      <c r="AF137" s="162">
        <f>IF('Indicator Date'!AF137="","x",'Indicator Date'!AF137)</f>
        <v>2015</v>
      </c>
      <c r="AG137" s="162">
        <f>IF('Indicator Date'!AG137="","x",'Indicator Date'!AG137)</f>
        <v>2016</v>
      </c>
      <c r="AH137" s="162">
        <f>IF('Indicator Date'!AH137="","x",'Indicator Date'!AH137)</f>
        <v>2016</v>
      </c>
      <c r="AI137" s="162">
        <f>IF('Indicator Date'!AI137="","x",'Indicator Date'!AI137)</f>
        <v>2017</v>
      </c>
      <c r="AJ137" s="162">
        <f>IF('Indicator Date'!AJ137="","x",'Indicator Date'!AJ137)</f>
        <v>2018</v>
      </c>
      <c r="AK137" s="162">
        <f>IF('Indicator Date'!AK137="","x",YEAR('Indicator Date'!AK137))</f>
        <v>2017</v>
      </c>
      <c r="AL137" s="162">
        <f>IF('Indicator Date'!AL137="","x",YEAR('Indicator Date'!AL137))</f>
        <v>2017</v>
      </c>
      <c r="AM137" s="162">
        <f>IF('Indicator Date'!AM137="","x",'Indicator Date'!AM137)</f>
        <v>2017</v>
      </c>
      <c r="AN137" s="162">
        <f>IF('Indicator Date'!AN137="","x",'Indicator Date'!AN137)</f>
        <v>2014</v>
      </c>
      <c r="AO137" s="162">
        <f>IF('Indicator Date'!AO137="","x",'Indicator Date'!AO137)</f>
        <v>2014</v>
      </c>
      <c r="AP137" s="162">
        <f>IF('Indicator Date'!AP137="","x",'Indicator Date'!AP137)</f>
        <v>2014</v>
      </c>
      <c r="AQ137" s="162">
        <f>IF('Indicator Date'!AQ137="","x",'Indicator Date'!AQ137)</f>
        <v>2014</v>
      </c>
      <c r="AR137" s="162">
        <f>IF('Indicator Date'!AR137="","x",'Indicator Date'!AR137)</f>
        <v>2015</v>
      </c>
      <c r="AS137" s="162">
        <f>IF('Indicator Date'!AS137="","x",'Indicator Date'!AS137)</f>
        <v>2016</v>
      </c>
      <c r="AT137" s="162">
        <f>IF('Indicator Date'!AT137="","x",'Indicator Date'!AT137)</f>
        <v>2017</v>
      </c>
      <c r="AU137" s="162">
        <f>IF('Indicator Date'!AU137="","x",'Indicator Date'!AU137)</f>
        <v>2016</v>
      </c>
      <c r="AV137" s="162">
        <f>IF('Indicator Date'!AV137="","x",'Indicator Date'!AV137)</f>
        <v>2016</v>
      </c>
      <c r="AW137" s="162">
        <f>IF('Indicator Date'!AW137="","x",'Indicator Date'!AW137)</f>
        <v>2015</v>
      </c>
      <c r="AX137" s="162">
        <f>IF('Indicator Date'!AX137="","x",'Indicator Date'!AX137)</f>
        <v>2016</v>
      </c>
      <c r="AY137" s="162">
        <f>IF('Indicator Date'!AY137="","x",'Indicator Date'!AY137)</f>
        <v>2014</v>
      </c>
      <c r="AZ137" s="162">
        <f>IF('Indicator Date'!AZ137="","x",'Indicator Date'!AZ137)</f>
        <v>2015</v>
      </c>
      <c r="BA137" s="162">
        <f>IF('Indicator Date'!BA137="","x",'Indicator Date'!BA137)</f>
        <v>2015</v>
      </c>
      <c r="BB137" s="162">
        <f>IF('Indicator Date'!BB137="","x",'Indicator Date'!BB137)</f>
        <v>2017</v>
      </c>
      <c r="BC137" s="162">
        <f>IF('Indicator Date'!BC137="","x",'Indicator Date'!BC137)</f>
        <v>2017</v>
      </c>
      <c r="BD137" s="162">
        <f>IF('Indicator Date'!BD137="","x",'Indicator Date'!BD137)</f>
        <v>2015</v>
      </c>
      <c r="BE137" s="162">
        <f>IF('Indicator Date'!BE137="","x",'Indicator Date'!BE137)</f>
        <v>2014</v>
      </c>
      <c r="BF137" s="108"/>
    </row>
    <row r="138" spans="1:58" x14ac:dyDescent="0.25">
      <c r="A138" s="133" t="s">
        <v>253</v>
      </c>
      <c r="B138" s="111" t="s">
        <v>252</v>
      </c>
      <c r="C138" s="162">
        <f>IF('Indicator Date'!C138="","x",'Indicator Date'!C138)</f>
        <v>2015</v>
      </c>
      <c r="D138" s="162">
        <f>IF('Indicator Date'!D138="","x",'Indicator Date'!D138)</f>
        <v>2015</v>
      </c>
      <c r="E138" s="162">
        <f>IF('Indicator Date'!E138="","x",'Indicator Date'!E138)</f>
        <v>2015</v>
      </c>
      <c r="F138" s="162">
        <f>IF('Indicator Date'!F138="","x",'Indicator Date'!F138)</f>
        <v>2015</v>
      </c>
      <c r="G138" s="162">
        <f>IF('Indicator Date'!G138="","x",'Indicator Date'!G138)</f>
        <v>2015</v>
      </c>
      <c r="H138" s="162">
        <f>IF('Indicator Date'!H138="","x",'Indicator Date'!H138)</f>
        <v>2015</v>
      </c>
      <c r="I138" s="162">
        <f>IF('Indicator Date'!I138="","x",'Indicator Date'!I138)</f>
        <v>2015</v>
      </c>
      <c r="J138" s="162">
        <f>IF('Indicator Date'!J138="","x",'Indicator Date'!J138)</f>
        <v>2016</v>
      </c>
      <c r="K138" s="162">
        <f>IF('Indicator Date'!K138="","x",'Indicator Date'!K138)</f>
        <v>2016</v>
      </c>
      <c r="L138" s="162">
        <f>IF('Indicator Date'!L138="","x",'Indicator Date'!L138)</f>
        <v>2016</v>
      </c>
      <c r="M138" s="162">
        <f>IF('Indicator Date'!M138="","x",'Indicator Date'!M138)</f>
        <v>2018</v>
      </c>
      <c r="N138" s="162">
        <f>IF('Indicator Date'!N138="","x",'Indicator Date'!N138)</f>
        <v>2018</v>
      </c>
      <c r="O138" s="162">
        <f>IF('Indicator Date'!O138="","x",'Indicator Date'!O138)</f>
        <v>2017</v>
      </c>
      <c r="P138" s="162">
        <f>IF('Indicator Date'!P138="","x",'Indicator Date'!P138)</f>
        <v>2017</v>
      </c>
      <c r="Q138" s="162">
        <f>IF('Indicator Date'!Q138="","x",'Indicator Date'!Q138)</f>
        <v>2015</v>
      </c>
      <c r="R138" s="162" t="str">
        <f>IF('Indicator Date'!R138="","x",LEFT(RIGHT('Indicator Date'!R138,6),4))</f>
        <v>2013</v>
      </c>
      <c r="S138" s="162">
        <f>IF('Indicator Date'!S138="","x",'Indicator Date'!S138)</f>
        <v>2018</v>
      </c>
      <c r="T138" s="162">
        <f>IF('Indicator Date'!T138="","x",'Indicator Date'!T138)</f>
        <v>2015</v>
      </c>
      <c r="U138" s="162">
        <f>IF('Indicator Date'!U138="","x",'Indicator Date'!U138)</f>
        <v>2016</v>
      </c>
      <c r="V138" s="162">
        <f>IF('Indicator Date'!V138="","x",'Indicator Date'!V138)</f>
        <v>2016</v>
      </c>
      <c r="W138" s="162">
        <f>IF('Indicator Date'!W138="","x",'Indicator Date'!W138)</f>
        <v>2015</v>
      </c>
      <c r="X138" s="162">
        <f>IF('Indicator Date'!X138="","x",'Indicator Date'!X138)</f>
        <v>2011</v>
      </c>
      <c r="Y138" s="162" t="str">
        <f>IF('Indicator Date'!Y138="","x",'Indicator Date'!Y138)</f>
        <v>x</v>
      </c>
      <c r="Z138" s="162">
        <f>IF('Indicator Date'!Z138="","x",'Indicator Date'!Z138)</f>
        <v>2016</v>
      </c>
      <c r="AA138" s="162">
        <f>IF('Indicator Date'!AA138="","x",'Indicator Date'!AA138)</f>
        <v>2016</v>
      </c>
      <c r="AB138" s="162">
        <f>IF('Indicator Date'!AB138="","x",'Indicator Date'!AB138)</f>
        <v>2016</v>
      </c>
      <c r="AC138" s="162">
        <f>IF('Indicator Date'!AC138="","x",'Indicator Date'!AC138)</f>
        <v>2015</v>
      </c>
      <c r="AD138" s="162">
        <f>IF('Indicator Date'!AD138="","x",'Indicator Date'!AD138)</f>
        <v>2015</v>
      </c>
      <c r="AE138" s="162">
        <f>IF('Indicator Date'!AE138="","x",'Indicator Date'!AE138)</f>
        <v>2012</v>
      </c>
      <c r="AF138" s="162">
        <f>IF('Indicator Date'!AF138="","x",'Indicator Date'!AF138)</f>
        <v>2015</v>
      </c>
      <c r="AG138" s="162">
        <f>IF('Indicator Date'!AG138="","x",'Indicator Date'!AG138)</f>
        <v>2012</v>
      </c>
      <c r="AH138" s="162">
        <f>IF('Indicator Date'!AH138="","x",'Indicator Date'!AH138)</f>
        <v>2016</v>
      </c>
      <c r="AI138" s="162">
        <f>IF('Indicator Date'!AI138="","x",'Indicator Date'!AI138)</f>
        <v>2017</v>
      </c>
      <c r="AJ138" s="162">
        <f>IF('Indicator Date'!AJ138="","x",'Indicator Date'!AJ138)</f>
        <v>2018</v>
      </c>
      <c r="AK138" s="162">
        <f>IF('Indicator Date'!AK138="","x",YEAR('Indicator Date'!AK138))</f>
        <v>2018</v>
      </c>
      <c r="AL138" s="162">
        <f>IF('Indicator Date'!AL138="","x",YEAR('Indicator Date'!AL138))</f>
        <v>2017</v>
      </c>
      <c r="AM138" s="162">
        <f>IF('Indicator Date'!AM138="","x",'Indicator Date'!AM138)</f>
        <v>2017</v>
      </c>
      <c r="AN138" s="162">
        <f>IF('Indicator Date'!AN138="","x",'Indicator Date'!AN138)</f>
        <v>2014</v>
      </c>
      <c r="AO138" s="162">
        <f>IF('Indicator Date'!AO138="","x",'Indicator Date'!AO138)</f>
        <v>2014</v>
      </c>
      <c r="AP138" s="162">
        <f>IF('Indicator Date'!AP138="","x",'Indicator Date'!AP138)</f>
        <v>2014</v>
      </c>
      <c r="AQ138" s="162">
        <f>IF('Indicator Date'!AQ138="","x",'Indicator Date'!AQ138)</f>
        <v>2014</v>
      </c>
      <c r="AR138" s="162">
        <f>IF('Indicator Date'!AR138="","x",'Indicator Date'!AR138)</f>
        <v>2015</v>
      </c>
      <c r="AS138" s="162">
        <f>IF('Indicator Date'!AS138="","x",'Indicator Date'!AS138)</f>
        <v>2016</v>
      </c>
      <c r="AT138" s="162">
        <f>IF('Indicator Date'!AT138="","x",'Indicator Date'!AT138)</f>
        <v>2017</v>
      </c>
      <c r="AU138" s="162">
        <f>IF('Indicator Date'!AU138="","x",'Indicator Date'!AU138)</f>
        <v>2016</v>
      </c>
      <c r="AV138" s="162">
        <f>IF('Indicator Date'!AV138="","x",'Indicator Date'!AV138)</f>
        <v>2015</v>
      </c>
      <c r="AW138" s="162">
        <f>IF('Indicator Date'!AW138="","x",'Indicator Date'!AW138)</f>
        <v>2015</v>
      </c>
      <c r="AX138" s="162">
        <f>IF('Indicator Date'!AX138="","x",'Indicator Date'!AX138)</f>
        <v>2016</v>
      </c>
      <c r="AY138" s="162">
        <f>IF('Indicator Date'!AY138="","x",'Indicator Date'!AY138)</f>
        <v>2014</v>
      </c>
      <c r="AZ138" s="162">
        <f>IF('Indicator Date'!AZ138="","x",'Indicator Date'!AZ138)</f>
        <v>2015</v>
      </c>
      <c r="BA138" s="162">
        <f>IF('Indicator Date'!BA138="","x",'Indicator Date'!BA138)</f>
        <v>2015</v>
      </c>
      <c r="BB138" s="162">
        <f>IF('Indicator Date'!BB138="","x",'Indicator Date'!BB138)</f>
        <v>2017</v>
      </c>
      <c r="BC138" s="162">
        <f>IF('Indicator Date'!BC138="","x",'Indicator Date'!BC138)</f>
        <v>2017</v>
      </c>
      <c r="BD138" s="162">
        <f>IF('Indicator Date'!BD138="","x",'Indicator Date'!BD138)</f>
        <v>2015</v>
      </c>
      <c r="BE138" s="162">
        <f>IF('Indicator Date'!BE138="","x",'Indicator Date'!BE138)</f>
        <v>2014</v>
      </c>
      <c r="BF138" s="108"/>
    </row>
    <row r="139" spans="1:58" x14ac:dyDescent="0.25">
      <c r="A139" s="133" t="s">
        <v>255</v>
      </c>
      <c r="B139" s="111" t="s">
        <v>254</v>
      </c>
      <c r="C139" s="162">
        <f>IF('Indicator Date'!C139="","x",'Indicator Date'!C139)</f>
        <v>2015</v>
      </c>
      <c r="D139" s="162">
        <f>IF('Indicator Date'!D139="","x",'Indicator Date'!D139)</f>
        <v>2015</v>
      </c>
      <c r="E139" s="162">
        <f>IF('Indicator Date'!E139="","x",'Indicator Date'!E139)</f>
        <v>2015</v>
      </c>
      <c r="F139" s="162">
        <f>IF('Indicator Date'!F139="","x",'Indicator Date'!F139)</f>
        <v>2015</v>
      </c>
      <c r="G139" s="162">
        <f>IF('Indicator Date'!G139="","x",'Indicator Date'!G139)</f>
        <v>2015</v>
      </c>
      <c r="H139" s="162">
        <f>IF('Indicator Date'!H139="","x",'Indicator Date'!H139)</f>
        <v>2015</v>
      </c>
      <c r="I139" s="162">
        <f>IF('Indicator Date'!I139="","x",'Indicator Date'!I139)</f>
        <v>2015</v>
      </c>
      <c r="J139" s="162">
        <f>IF('Indicator Date'!J139="","x",'Indicator Date'!J139)</f>
        <v>2016</v>
      </c>
      <c r="K139" s="162">
        <f>IF('Indicator Date'!K139="","x",'Indicator Date'!K139)</f>
        <v>2016</v>
      </c>
      <c r="L139" s="162">
        <f>IF('Indicator Date'!L139="","x",'Indicator Date'!L139)</f>
        <v>2016</v>
      </c>
      <c r="M139" s="162">
        <f>IF('Indicator Date'!M139="","x",'Indicator Date'!M139)</f>
        <v>2018</v>
      </c>
      <c r="N139" s="162">
        <f>IF('Indicator Date'!N139="","x",'Indicator Date'!N139)</f>
        <v>2018</v>
      </c>
      <c r="O139" s="162">
        <f>IF('Indicator Date'!O139="","x",'Indicator Date'!O139)</f>
        <v>2017</v>
      </c>
      <c r="P139" s="162">
        <f>IF('Indicator Date'!P139="","x",'Indicator Date'!P139)</f>
        <v>2017</v>
      </c>
      <c r="Q139" s="162">
        <f>IF('Indicator Date'!Q139="","x",'Indicator Date'!Q139)</f>
        <v>2015</v>
      </c>
      <c r="R139" s="162" t="str">
        <f>IF('Indicator Date'!R139="","x",LEFT(RIGHT('Indicator Date'!R139,6),4))</f>
        <v>x</v>
      </c>
      <c r="S139" s="162">
        <f>IF('Indicator Date'!S139="","x",'Indicator Date'!S139)</f>
        <v>2018</v>
      </c>
      <c r="T139" s="162">
        <f>IF('Indicator Date'!T139="","x",'Indicator Date'!T139)</f>
        <v>2015</v>
      </c>
      <c r="U139" s="162">
        <f>IF('Indicator Date'!U139="","x",'Indicator Date'!U139)</f>
        <v>2016</v>
      </c>
      <c r="V139" s="162" t="str">
        <f>IF('Indicator Date'!V139="","x",'Indicator Date'!V139)</f>
        <v>x</v>
      </c>
      <c r="W139" s="162">
        <f>IF('Indicator Date'!W139="","x",'Indicator Date'!W139)</f>
        <v>2015</v>
      </c>
      <c r="X139" s="162" t="str">
        <f>IF('Indicator Date'!X139="","x",'Indicator Date'!X139)</f>
        <v>x</v>
      </c>
      <c r="Y139" s="162">
        <f>IF('Indicator Date'!Y139="","x",'Indicator Date'!Y139)</f>
        <v>2012</v>
      </c>
      <c r="Z139" s="162">
        <f>IF('Indicator Date'!Z139="","x",'Indicator Date'!Z139)</f>
        <v>2016</v>
      </c>
      <c r="AA139" s="162">
        <f>IF('Indicator Date'!AA139="","x",'Indicator Date'!AA139)</f>
        <v>2016</v>
      </c>
      <c r="AB139" s="162">
        <f>IF('Indicator Date'!AB139="","x",'Indicator Date'!AB139)</f>
        <v>2014</v>
      </c>
      <c r="AC139" s="162">
        <f>IF('Indicator Date'!AC139="","x",'Indicator Date'!AC139)</f>
        <v>2015</v>
      </c>
      <c r="AD139" s="162">
        <f>IF('Indicator Date'!AD139="","x",'Indicator Date'!AD139)</f>
        <v>2015</v>
      </c>
      <c r="AE139" s="162" t="str">
        <f>IF('Indicator Date'!AE139="","x",'Indicator Date'!AE139)</f>
        <v>x</v>
      </c>
      <c r="AF139" s="162">
        <f>IF('Indicator Date'!AF139="","x",'Indicator Date'!AF139)</f>
        <v>2015</v>
      </c>
      <c r="AG139" s="162">
        <f>IF('Indicator Date'!AG139="","x",'Indicator Date'!AG139)</f>
        <v>2014</v>
      </c>
      <c r="AH139" s="162">
        <f>IF('Indicator Date'!AH139="","x",'Indicator Date'!AH139)</f>
        <v>2016</v>
      </c>
      <c r="AI139" s="162">
        <f>IF('Indicator Date'!AI139="","x",'Indicator Date'!AI139)</f>
        <v>2017</v>
      </c>
      <c r="AJ139" s="162">
        <f>IF('Indicator Date'!AJ139="","x",'Indicator Date'!AJ139)</f>
        <v>2018</v>
      </c>
      <c r="AK139" s="162" t="str">
        <f>IF('Indicator Date'!AK139="","x",YEAR('Indicator Date'!AK139))</f>
        <v>x</v>
      </c>
      <c r="AL139" s="162">
        <f>IF('Indicator Date'!AL139="","x",YEAR('Indicator Date'!AL139))</f>
        <v>2017</v>
      </c>
      <c r="AM139" s="162">
        <f>IF('Indicator Date'!AM139="","x",'Indicator Date'!AM139)</f>
        <v>2017</v>
      </c>
      <c r="AN139" s="162">
        <f>IF('Indicator Date'!AN139="","x",'Indicator Date'!AN139)</f>
        <v>2014</v>
      </c>
      <c r="AO139" s="162">
        <f>IF('Indicator Date'!AO139="","x",'Indicator Date'!AO139)</f>
        <v>2014</v>
      </c>
      <c r="AP139" s="162">
        <f>IF('Indicator Date'!AP139="","x",'Indicator Date'!AP139)</f>
        <v>2014</v>
      </c>
      <c r="AQ139" s="162">
        <f>IF('Indicator Date'!AQ139="","x",'Indicator Date'!AQ139)</f>
        <v>2014</v>
      </c>
      <c r="AR139" s="162">
        <f>IF('Indicator Date'!AR139="","x",'Indicator Date'!AR139)</f>
        <v>2015</v>
      </c>
      <c r="AS139" s="162">
        <f>IF('Indicator Date'!AS139="","x",'Indicator Date'!AS139)</f>
        <v>2016</v>
      </c>
      <c r="AT139" s="162">
        <f>IF('Indicator Date'!AT139="","x",'Indicator Date'!AT139)</f>
        <v>2017</v>
      </c>
      <c r="AU139" s="162">
        <f>IF('Indicator Date'!AU139="","x",'Indicator Date'!AU139)</f>
        <v>2016</v>
      </c>
      <c r="AV139" s="162">
        <f>IF('Indicator Date'!AV139="","x",'Indicator Date'!AV139)</f>
        <v>2015</v>
      </c>
      <c r="AW139" s="162">
        <f>IF('Indicator Date'!AW139="","x",'Indicator Date'!AW139)</f>
        <v>2015</v>
      </c>
      <c r="AX139" s="162">
        <f>IF('Indicator Date'!AX139="","x",'Indicator Date'!AX139)</f>
        <v>2016</v>
      </c>
      <c r="AY139" s="162">
        <f>IF('Indicator Date'!AY139="","x",'Indicator Date'!AY139)</f>
        <v>2014</v>
      </c>
      <c r="AZ139" s="162">
        <f>IF('Indicator Date'!AZ139="","x",'Indicator Date'!AZ139)</f>
        <v>2015</v>
      </c>
      <c r="BA139" s="162">
        <f>IF('Indicator Date'!BA139="","x",'Indicator Date'!BA139)</f>
        <v>2015</v>
      </c>
      <c r="BB139" s="162">
        <f>IF('Indicator Date'!BB139="","x",'Indicator Date'!BB139)</f>
        <v>2017</v>
      </c>
      <c r="BC139" s="162">
        <f>IF('Indicator Date'!BC139="","x",'Indicator Date'!BC139)</f>
        <v>2017</v>
      </c>
      <c r="BD139" s="162">
        <f>IF('Indicator Date'!BD139="","x",'Indicator Date'!BD139)</f>
        <v>2015</v>
      </c>
      <c r="BE139" s="162">
        <f>IF('Indicator Date'!BE139="","x",'Indicator Date'!BE139)</f>
        <v>2014</v>
      </c>
      <c r="BF139" s="108"/>
    </row>
    <row r="140" spans="1:58" x14ac:dyDescent="0.25">
      <c r="A140" s="133" t="s">
        <v>257</v>
      </c>
      <c r="B140" s="111" t="s">
        <v>256</v>
      </c>
      <c r="C140" s="162">
        <f>IF('Indicator Date'!C140="","x",'Indicator Date'!C140)</f>
        <v>2015</v>
      </c>
      <c r="D140" s="162">
        <f>IF('Indicator Date'!D140="","x",'Indicator Date'!D140)</f>
        <v>2015</v>
      </c>
      <c r="E140" s="162">
        <f>IF('Indicator Date'!E140="","x",'Indicator Date'!E140)</f>
        <v>2015</v>
      </c>
      <c r="F140" s="162">
        <f>IF('Indicator Date'!F140="","x",'Indicator Date'!F140)</f>
        <v>2015</v>
      </c>
      <c r="G140" s="162">
        <f>IF('Indicator Date'!G140="","x",'Indicator Date'!G140)</f>
        <v>2015</v>
      </c>
      <c r="H140" s="162">
        <f>IF('Indicator Date'!H140="","x",'Indicator Date'!H140)</f>
        <v>2015</v>
      </c>
      <c r="I140" s="162">
        <f>IF('Indicator Date'!I140="","x",'Indicator Date'!I140)</f>
        <v>2015</v>
      </c>
      <c r="J140" s="162">
        <f>IF('Indicator Date'!J140="","x",'Indicator Date'!J140)</f>
        <v>2016</v>
      </c>
      <c r="K140" s="162">
        <f>IF('Indicator Date'!K140="","x",'Indicator Date'!K140)</f>
        <v>2016</v>
      </c>
      <c r="L140" s="162">
        <f>IF('Indicator Date'!L140="","x",'Indicator Date'!L140)</f>
        <v>2016</v>
      </c>
      <c r="M140" s="162">
        <f>IF('Indicator Date'!M140="","x",'Indicator Date'!M140)</f>
        <v>2018</v>
      </c>
      <c r="N140" s="162">
        <f>IF('Indicator Date'!N140="","x",'Indicator Date'!N140)</f>
        <v>2018</v>
      </c>
      <c r="O140" s="162">
        <f>IF('Indicator Date'!O140="","x",'Indicator Date'!O140)</f>
        <v>2017</v>
      </c>
      <c r="P140" s="162">
        <f>IF('Indicator Date'!P140="","x",'Indicator Date'!P140)</f>
        <v>2017</v>
      </c>
      <c r="Q140" s="162">
        <f>IF('Indicator Date'!Q140="","x",'Indicator Date'!Q140)</f>
        <v>2015</v>
      </c>
      <c r="R140" s="162" t="str">
        <f>IF('Indicator Date'!R140="","x",LEFT(RIGHT('Indicator Date'!R140,6),4))</f>
        <v>x</v>
      </c>
      <c r="S140" s="162">
        <f>IF('Indicator Date'!S140="","x",'Indicator Date'!S140)</f>
        <v>2018</v>
      </c>
      <c r="T140" s="162">
        <f>IF('Indicator Date'!T140="","x",'Indicator Date'!T140)</f>
        <v>2015</v>
      </c>
      <c r="U140" s="162">
        <f>IF('Indicator Date'!U140="","x",'Indicator Date'!U140)</f>
        <v>2016</v>
      </c>
      <c r="V140" s="162" t="str">
        <f>IF('Indicator Date'!V140="","x",'Indicator Date'!V140)</f>
        <v>x</v>
      </c>
      <c r="W140" s="162">
        <f>IF('Indicator Date'!W140="","x",'Indicator Date'!W140)</f>
        <v>2015</v>
      </c>
      <c r="X140" s="162" t="str">
        <f>IF('Indicator Date'!X140="","x",'Indicator Date'!X140)</f>
        <v>x</v>
      </c>
      <c r="Y140" s="162">
        <f>IF('Indicator Date'!Y140="","x",'Indicator Date'!Y140)</f>
        <v>2012</v>
      </c>
      <c r="Z140" s="162">
        <f>IF('Indicator Date'!Z140="","x",'Indicator Date'!Z140)</f>
        <v>2016</v>
      </c>
      <c r="AA140" s="162">
        <f>IF('Indicator Date'!AA140="","x",'Indicator Date'!AA140)</f>
        <v>2016</v>
      </c>
      <c r="AB140" s="162" t="str">
        <f>IF('Indicator Date'!AB140="","x",'Indicator Date'!AB140)</f>
        <v>x</v>
      </c>
      <c r="AC140" s="162">
        <f>IF('Indicator Date'!AC140="","x",'Indicator Date'!AC140)</f>
        <v>2015</v>
      </c>
      <c r="AD140" s="162">
        <f>IF('Indicator Date'!AD140="","x",'Indicator Date'!AD140)</f>
        <v>2015</v>
      </c>
      <c r="AE140" s="162" t="str">
        <f>IF('Indicator Date'!AE140="","x",'Indicator Date'!AE140)</f>
        <v>x</v>
      </c>
      <c r="AF140" s="162">
        <f>IF('Indicator Date'!AF140="","x",'Indicator Date'!AF140)</f>
        <v>2015</v>
      </c>
      <c r="AG140" s="162">
        <f>IF('Indicator Date'!AG140="","x",'Indicator Date'!AG140)</f>
        <v>2012</v>
      </c>
      <c r="AH140" s="162">
        <f>IF('Indicator Date'!AH140="","x",'Indicator Date'!AH140)</f>
        <v>2016</v>
      </c>
      <c r="AI140" s="162">
        <f>IF('Indicator Date'!AI140="","x",'Indicator Date'!AI140)</f>
        <v>2017</v>
      </c>
      <c r="AJ140" s="162">
        <f>IF('Indicator Date'!AJ140="","x",'Indicator Date'!AJ140)</f>
        <v>2018</v>
      </c>
      <c r="AK140" s="162" t="str">
        <f>IF('Indicator Date'!AK140="","x",YEAR('Indicator Date'!AK140))</f>
        <v>x</v>
      </c>
      <c r="AL140" s="162">
        <f>IF('Indicator Date'!AL140="","x",YEAR('Indicator Date'!AL140))</f>
        <v>2017</v>
      </c>
      <c r="AM140" s="162">
        <f>IF('Indicator Date'!AM140="","x",'Indicator Date'!AM140)</f>
        <v>2017</v>
      </c>
      <c r="AN140" s="162">
        <f>IF('Indicator Date'!AN140="","x",'Indicator Date'!AN140)</f>
        <v>2014</v>
      </c>
      <c r="AO140" s="162">
        <f>IF('Indicator Date'!AO140="","x",'Indicator Date'!AO140)</f>
        <v>2014</v>
      </c>
      <c r="AP140" s="162">
        <f>IF('Indicator Date'!AP140="","x",'Indicator Date'!AP140)</f>
        <v>2014</v>
      </c>
      <c r="AQ140" s="162">
        <f>IF('Indicator Date'!AQ140="","x",'Indicator Date'!AQ140)</f>
        <v>2014</v>
      </c>
      <c r="AR140" s="162">
        <f>IF('Indicator Date'!AR140="","x",'Indicator Date'!AR140)</f>
        <v>2015</v>
      </c>
      <c r="AS140" s="162">
        <f>IF('Indicator Date'!AS140="","x",'Indicator Date'!AS140)</f>
        <v>2016</v>
      </c>
      <c r="AT140" s="162">
        <f>IF('Indicator Date'!AT140="","x",'Indicator Date'!AT140)</f>
        <v>2017</v>
      </c>
      <c r="AU140" s="162">
        <f>IF('Indicator Date'!AU140="","x",'Indicator Date'!AU140)</f>
        <v>2016</v>
      </c>
      <c r="AV140" s="162">
        <f>IF('Indicator Date'!AV140="","x",'Indicator Date'!AV140)</f>
        <v>2015</v>
      </c>
      <c r="AW140" s="162">
        <f>IF('Indicator Date'!AW140="","x",'Indicator Date'!AW140)</f>
        <v>2015</v>
      </c>
      <c r="AX140" s="162">
        <f>IF('Indicator Date'!AX140="","x",'Indicator Date'!AX140)</f>
        <v>2016</v>
      </c>
      <c r="AY140" s="162">
        <f>IF('Indicator Date'!AY140="","x",'Indicator Date'!AY140)</f>
        <v>2014</v>
      </c>
      <c r="AZ140" s="162">
        <f>IF('Indicator Date'!AZ140="","x",'Indicator Date'!AZ140)</f>
        <v>2015</v>
      </c>
      <c r="BA140" s="162">
        <f>IF('Indicator Date'!BA140="","x",'Indicator Date'!BA140)</f>
        <v>2015</v>
      </c>
      <c r="BB140" s="162">
        <f>IF('Indicator Date'!BB140="","x",'Indicator Date'!BB140)</f>
        <v>2017</v>
      </c>
      <c r="BC140" s="162">
        <f>IF('Indicator Date'!BC140="","x",'Indicator Date'!BC140)</f>
        <v>2017</v>
      </c>
      <c r="BD140" s="162">
        <f>IF('Indicator Date'!BD140="","x",'Indicator Date'!BD140)</f>
        <v>2015</v>
      </c>
      <c r="BE140" s="162">
        <f>IF('Indicator Date'!BE140="","x",'Indicator Date'!BE140)</f>
        <v>2014</v>
      </c>
      <c r="BF140" s="108"/>
    </row>
    <row r="141" spans="1:58" x14ac:dyDescent="0.25">
      <c r="A141" s="133" t="s">
        <v>259</v>
      </c>
      <c r="B141" s="111" t="s">
        <v>258</v>
      </c>
      <c r="C141" s="162">
        <f>IF('Indicator Date'!C141="","x",'Indicator Date'!C141)</f>
        <v>2015</v>
      </c>
      <c r="D141" s="162">
        <f>IF('Indicator Date'!D141="","x",'Indicator Date'!D141)</f>
        <v>2015</v>
      </c>
      <c r="E141" s="162">
        <f>IF('Indicator Date'!E141="","x",'Indicator Date'!E141)</f>
        <v>2015</v>
      </c>
      <c r="F141" s="162">
        <f>IF('Indicator Date'!F141="","x",'Indicator Date'!F141)</f>
        <v>2015</v>
      </c>
      <c r="G141" s="162">
        <f>IF('Indicator Date'!G141="","x",'Indicator Date'!G141)</f>
        <v>2015</v>
      </c>
      <c r="H141" s="162">
        <f>IF('Indicator Date'!H141="","x",'Indicator Date'!H141)</f>
        <v>2015</v>
      </c>
      <c r="I141" s="162">
        <f>IF('Indicator Date'!I141="","x",'Indicator Date'!I141)</f>
        <v>2015</v>
      </c>
      <c r="J141" s="162">
        <f>IF('Indicator Date'!J141="","x",'Indicator Date'!J141)</f>
        <v>2016</v>
      </c>
      <c r="K141" s="162">
        <f>IF('Indicator Date'!K141="","x",'Indicator Date'!K141)</f>
        <v>2016</v>
      </c>
      <c r="L141" s="162">
        <f>IF('Indicator Date'!L141="","x",'Indicator Date'!L141)</f>
        <v>2016</v>
      </c>
      <c r="M141" s="162">
        <f>IF('Indicator Date'!M141="","x",'Indicator Date'!M141)</f>
        <v>2018</v>
      </c>
      <c r="N141" s="162">
        <f>IF('Indicator Date'!N141="","x",'Indicator Date'!N141)</f>
        <v>2018</v>
      </c>
      <c r="O141" s="162">
        <f>IF('Indicator Date'!O141="","x",'Indicator Date'!O141)</f>
        <v>2017</v>
      </c>
      <c r="P141" s="162">
        <f>IF('Indicator Date'!P141="","x",'Indicator Date'!P141)</f>
        <v>2017</v>
      </c>
      <c r="Q141" s="162">
        <f>IF('Indicator Date'!Q141="","x",'Indicator Date'!Q141)</f>
        <v>2015</v>
      </c>
      <c r="R141" s="162" t="str">
        <f>IF('Indicator Date'!R141="","x",LEFT(RIGHT('Indicator Date'!R141,6),4))</f>
        <v>x</v>
      </c>
      <c r="S141" s="162">
        <f>IF('Indicator Date'!S141="","x",'Indicator Date'!S141)</f>
        <v>2018</v>
      </c>
      <c r="T141" s="162">
        <f>IF('Indicator Date'!T141="","x",'Indicator Date'!T141)</f>
        <v>2015</v>
      </c>
      <c r="U141" s="162">
        <f>IF('Indicator Date'!U141="","x",'Indicator Date'!U141)</f>
        <v>2016</v>
      </c>
      <c r="V141" s="162" t="str">
        <f>IF('Indicator Date'!V141="","x",'Indicator Date'!V141)</f>
        <v>x</v>
      </c>
      <c r="W141" s="162">
        <f>IF('Indicator Date'!W141="","x",'Indicator Date'!W141)</f>
        <v>2015</v>
      </c>
      <c r="X141" s="162" t="str">
        <f>IF('Indicator Date'!X141="","x",'Indicator Date'!X141)</f>
        <v>x</v>
      </c>
      <c r="Y141" s="162">
        <f>IF('Indicator Date'!Y141="","x",'Indicator Date'!Y141)</f>
        <v>2010</v>
      </c>
      <c r="Z141" s="162">
        <f>IF('Indicator Date'!Z141="","x",'Indicator Date'!Z141)</f>
        <v>2016</v>
      </c>
      <c r="AA141" s="162">
        <f>IF('Indicator Date'!AA141="","x",'Indicator Date'!AA141)</f>
        <v>2016</v>
      </c>
      <c r="AB141" s="162">
        <f>IF('Indicator Date'!AB141="","x",'Indicator Date'!AB141)</f>
        <v>2016</v>
      </c>
      <c r="AC141" s="162">
        <f>IF('Indicator Date'!AC141="","x",'Indicator Date'!AC141)</f>
        <v>2015</v>
      </c>
      <c r="AD141" s="162">
        <f>IF('Indicator Date'!AD141="","x",'Indicator Date'!AD141)</f>
        <v>2015</v>
      </c>
      <c r="AE141" s="162" t="str">
        <f>IF('Indicator Date'!AE141="","x",'Indicator Date'!AE141)</f>
        <v>x</v>
      </c>
      <c r="AF141" s="162">
        <f>IF('Indicator Date'!AF141="","x",'Indicator Date'!AF141)</f>
        <v>2015</v>
      </c>
      <c r="AG141" s="162" t="str">
        <f>IF('Indicator Date'!AG141="","x",'Indicator Date'!AG141)</f>
        <v>x</v>
      </c>
      <c r="AH141" s="162">
        <f>IF('Indicator Date'!AH141="","x",'Indicator Date'!AH141)</f>
        <v>2016</v>
      </c>
      <c r="AI141" s="162">
        <f>IF('Indicator Date'!AI141="","x",'Indicator Date'!AI141)</f>
        <v>2017</v>
      </c>
      <c r="AJ141" s="162">
        <f>IF('Indicator Date'!AJ141="","x",'Indicator Date'!AJ141)</f>
        <v>2018</v>
      </c>
      <c r="AK141" s="162" t="str">
        <f>IF('Indicator Date'!AK141="","x",YEAR('Indicator Date'!AK141))</f>
        <v>x</v>
      </c>
      <c r="AL141" s="162">
        <f>IF('Indicator Date'!AL141="","x",YEAR('Indicator Date'!AL141))</f>
        <v>2017</v>
      </c>
      <c r="AM141" s="162">
        <f>IF('Indicator Date'!AM141="","x",'Indicator Date'!AM141)</f>
        <v>2017</v>
      </c>
      <c r="AN141" s="162">
        <f>IF('Indicator Date'!AN141="","x",'Indicator Date'!AN141)</f>
        <v>2014</v>
      </c>
      <c r="AO141" s="162">
        <f>IF('Indicator Date'!AO141="","x",'Indicator Date'!AO141)</f>
        <v>2014</v>
      </c>
      <c r="AP141" s="162">
        <f>IF('Indicator Date'!AP141="","x",'Indicator Date'!AP141)</f>
        <v>2014</v>
      </c>
      <c r="AQ141" s="162">
        <f>IF('Indicator Date'!AQ141="","x",'Indicator Date'!AQ141)</f>
        <v>2014</v>
      </c>
      <c r="AR141" s="162">
        <f>IF('Indicator Date'!AR141="","x",'Indicator Date'!AR141)</f>
        <v>2015</v>
      </c>
      <c r="AS141" s="162">
        <f>IF('Indicator Date'!AS141="","x",'Indicator Date'!AS141)</f>
        <v>2016</v>
      </c>
      <c r="AT141" s="162">
        <f>IF('Indicator Date'!AT141="","x",'Indicator Date'!AT141)</f>
        <v>2017</v>
      </c>
      <c r="AU141" s="162">
        <f>IF('Indicator Date'!AU141="","x",'Indicator Date'!AU141)</f>
        <v>2016</v>
      </c>
      <c r="AV141" s="162">
        <f>IF('Indicator Date'!AV141="","x",'Indicator Date'!AV141)</f>
        <v>2015</v>
      </c>
      <c r="AW141" s="162">
        <f>IF('Indicator Date'!AW141="","x",'Indicator Date'!AW141)</f>
        <v>2015</v>
      </c>
      <c r="AX141" s="162">
        <f>IF('Indicator Date'!AX141="","x",'Indicator Date'!AX141)</f>
        <v>2016</v>
      </c>
      <c r="AY141" s="162">
        <f>IF('Indicator Date'!AY141="","x",'Indicator Date'!AY141)</f>
        <v>2014</v>
      </c>
      <c r="AZ141" s="162">
        <f>IF('Indicator Date'!AZ141="","x",'Indicator Date'!AZ141)</f>
        <v>2015</v>
      </c>
      <c r="BA141" s="162">
        <f>IF('Indicator Date'!BA141="","x",'Indicator Date'!BA141)</f>
        <v>2015</v>
      </c>
      <c r="BB141" s="162">
        <f>IF('Indicator Date'!BB141="","x",'Indicator Date'!BB141)</f>
        <v>2017</v>
      </c>
      <c r="BC141" s="162">
        <f>IF('Indicator Date'!BC141="","x",'Indicator Date'!BC141)</f>
        <v>2017</v>
      </c>
      <c r="BD141" s="162">
        <f>IF('Indicator Date'!BD141="","x",'Indicator Date'!BD141)</f>
        <v>2015</v>
      </c>
      <c r="BE141" s="162">
        <f>IF('Indicator Date'!BE141="","x",'Indicator Date'!BE141)</f>
        <v>2014</v>
      </c>
      <c r="BF141" s="108"/>
    </row>
    <row r="142" spans="1:58" x14ac:dyDescent="0.25">
      <c r="A142" s="133" t="s">
        <v>261</v>
      </c>
      <c r="B142" s="111" t="s">
        <v>260</v>
      </c>
      <c r="C142" s="162">
        <f>IF('Indicator Date'!C142="","x",'Indicator Date'!C142)</f>
        <v>2015</v>
      </c>
      <c r="D142" s="162">
        <f>IF('Indicator Date'!D142="","x",'Indicator Date'!D142)</f>
        <v>2015</v>
      </c>
      <c r="E142" s="162">
        <f>IF('Indicator Date'!E142="","x",'Indicator Date'!E142)</f>
        <v>2015</v>
      </c>
      <c r="F142" s="162">
        <f>IF('Indicator Date'!F142="","x",'Indicator Date'!F142)</f>
        <v>2015</v>
      </c>
      <c r="G142" s="162">
        <f>IF('Indicator Date'!G142="","x",'Indicator Date'!G142)</f>
        <v>2015</v>
      </c>
      <c r="H142" s="162">
        <f>IF('Indicator Date'!H142="","x",'Indicator Date'!H142)</f>
        <v>2015</v>
      </c>
      <c r="I142" s="162">
        <f>IF('Indicator Date'!I142="","x",'Indicator Date'!I142)</f>
        <v>2015</v>
      </c>
      <c r="J142" s="162">
        <f>IF('Indicator Date'!J142="","x",'Indicator Date'!J142)</f>
        <v>2016</v>
      </c>
      <c r="K142" s="162">
        <f>IF('Indicator Date'!K142="","x",'Indicator Date'!K142)</f>
        <v>2016</v>
      </c>
      <c r="L142" s="162">
        <f>IF('Indicator Date'!L142="","x",'Indicator Date'!L142)</f>
        <v>2016</v>
      </c>
      <c r="M142" s="162">
        <f>IF('Indicator Date'!M142="","x",'Indicator Date'!M142)</f>
        <v>2018</v>
      </c>
      <c r="N142" s="162">
        <f>IF('Indicator Date'!N142="","x",'Indicator Date'!N142)</f>
        <v>2018</v>
      </c>
      <c r="O142" s="162">
        <f>IF('Indicator Date'!O142="","x",'Indicator Date'!O142)</f>
        <v>2017</v>
      </c>
      <c r="P142" s="162">
        <f>IF('Indicator Date'!P142="","x",'Indicator Date'!P142)</f>
        <v>2017</v>
      </c>
      <c r="Q142" s="162">
        <f>IF('Indicator Date'!Q142="","x",'Indicator Date'!Q142)</f>
        <v>2015</v>
      </c>
      <c r="R142" s="162" t="str">
        <f>IF('Indicator Date'!R142="","x",LEFT(RIGHT('Indicator Date'!R142,6),4))</f>
        <v>x</v>
      </c>
      <c r="S142" s="162">
        <f>IF('Indicator Date'!S142="","x",'Indicator Date'!S142)</f>
        <v>2018</v>
      </c>
      <c r="T142" s="162">
        <f>IF('Indicator Date'!T142="","x",'Indicator Date'!T142)</f>
        <v>2015</v>
      </c>
      <c r="U142" s="162">
        <f>IF('Indicator Date'!U142="","x",'Indicator Date'!U142)</f>
        <v>2016</v>
      </c>
      <c r="V142" s="162" t="str">
        <f>IF('Indicator Date'!V142="","x",'Indicator Date'!V142)</f>
        <v>x</v>
      </c>
      <c r="W142" s="162">
        <f>IF('Indicator Date'!W142="","x",'Indicator Date'!W142)</f>
        <v>2015</v>
      </c>
      <c r="X142" s="162" t="str">
        <f>IF('Indicator Date'!X142="","x",'Indicator Date'!X142)</f>
        <v>x</v>
      </c>
      <c r="Y142" s="162">
        <f>IF('Indicator Date'!Y142="","x",'Indicator Date'!Y142)</f>
        <v>2012</v>
      </c>
      <c r="Z142" s="162">
        <f>IF('Indicator Date'!Z142="","x",'Indicator Date'!Z142)</f>
        <v>2016</v>
      </c>
      <c r="AA142" s="162">
        <f>IF('Indicator Date'!AA142="","x",'Indicator Date'!AA142)</f>
        <v>2016</v>
      </c>
      <c r="AB142" s="162">
        <f>IF('Indicator Date'!AB142="","x",'Indicator Date'!AB142)</f>
        <v>2016</v>
      </c>
      <c r="AC142" s="162">
        <f>IF('Indicator Date'!AC142="","x",'Indicator Date'!AC142)</f>
        <v>2015</v>
      </c>
      <c r="AD142" s="162">
        <f>IF('Indicator Date'!AD142="","x",'Indicator Date'!AD142)</f>
        <v>2015</v>
      </c>
      <c r="AE142" s="162" t="str">
        <f>IF('Indicator Date'!AE142="","x",'Indicator Date'!AE142)</f>
        <v>x</v>
      </c>
      <c r="AF142" s="162">
        <f>IF('Indicator Date'!AF142="","x",'Indicator Date'!AF142)</f>
        <v>2015</v>
      </c>
      <c r="AG142" s="162">
        <f>IF('Indicator Date'!AG142="","x",'Indicator Date'!AG142)</f>
        <v>2016</v>
      </c>
      <c r="AH142" s="162">
        <f>IF('Indicator Date'!AH142="","x",'Indicator Date'!AH142)</f>
        <v>2016</v>
      </c>
      <c r="AI142" s="162">
        <f>IF('Indicator Date'!AI142="","x",'Indicator Date'!AI142)</f>
        <v>2017</v>
      </c>
      <c r="AJ142" s="162">
        <f>IF('Indicator Date'!AJ142="","x",'Indicator Date'!AJ142)</f>
        <v>2018</v>
      </c>
      <c r="AK142" s="162" t="str">
        <f>IF('Indicator Date'!AK142="","x",YEAR('Indicator Date'!AK142))</f>
        <v>x</v>
      </c>
      <c r="AL142" s="162">
        <f>IF('Indicator Date'!AL142="","x",YEAR('Indicator Date'!AL142))</f>
        <v>2017</v>
      </c>
      <c r="AM142" s="162">
        <f>IF('Indicator Date'!AM142="","x",'Indicator Date'!AM142)</f>
        <v>2017</v>
      </c>
      <c r="AN142" s="162">
        <f>IF('Indicator Date'!AN142="","x",'Indicator Date'!AN142)</f>
        <v>2014</v>
      </c>
      <c r="AO142" s="162">
        <f>IF('Indicator Date'!AO142="","x",'Indicator Date'!AO142)</f>
        <v>2014</v>
      </c>
      <c r="AP142" s="162">
        <f>IF('Indicator Date'!AP142="","x",'Indicator Date'!AP142)</f>
        <v>2014</v>
      </c>
      <c r="AQ142" s="162">
        <f>IF('Indicator Date'!AQ142="","x",'Indicator Date'!AQ142)</f>
        <v>2014</v>
      </c>
      <c r="AR142" s="162">
        <f>IF('Indicator Date'!AR142="","x",'Indicator Date'!AR142)</f>
        <v>2015</v>
      </c>
      <c r="AS142" s="162">
        <f>IF('Indicator Date'!AS142="","x",'Indicator Date'!AS142)</f>
        <v>2016</v>
      </c>
      <c r="AT142" s="162">
        <f>IF('Indicator Date'!AT142="","x",'Indicator Date'!AT142)</f>
        <v>2017</v>
      </c>
      <c r="AU142" s="162">
        <f>IF('Indicator Date'!AU142="","x",'Indicator Date'!AU142)</f>
        <v>2016</v>
      </c>
      <c r="AV142" s="162">
        <f>IF('Indicator Date'!AV142="","x",'Indicator Date'!AV142)</f>
        <v>2015</v>
      </c>
      <c r="AW142" s="162">
        <f>IF('Indicator Date'!AW142="","x",'Indicator Date'!AW142)</f>
        <v>2015</v>
      </c>
      <c r="AX142" s="162">
        <f>IF('Indicator Date'!AX142="","x",'Indicator Date'!AX142)</f>
        <v>2016</v>
      </c>
      <c r="AY142" s="162">
        <f>IF('Indicator Date'!AY142="","x",'Indicator Date'!AY142)</f>
        <v>2014</v>
      </c>
      <c r="AZ142" s="162">
        <f>IF('Indicator Date'!AZ142="","x",'Indicator Date'!AZ142)</f>
        <v>2015</v>
      </c>
      <c r="BA142" s="162">
        <f>IF('Indicator Date'!BA142="","x",'Indicator Date'!BA142)</f>
        <v>2015</v>
      </c>
      <c r="BB142" s="162">
        <f>IF('Indicator Date'!BB142="","x",'Indicator Date'!BB142)</f>
        <v>2017</v>
      </c>
      <c r="BC142" s="162">
        <f>IF('Indicator Date'!BC142="","x",'Indicator Date'!BC142)</f>
        <v>2017</v>
      </c>
      <c r="BD142" s="162">
        <f>IF('Indicator Date'!BD142="","x",'Indicator Date'!BD142)</f>
        <v>2015</v>
      </c>
      <c r="BE142" s="162">
        <f>IF('Indicator Date'!BE142="","x",'Indicator Date'!BE142)</f>
        <v>2014</v>
      </c>
      <c r="BF142" s="108"/>
    </row>
    <row r="143" spans="1:58" x14ac:dyDescent="0.25">
      <c r="A143" s="133" t="s">
        <v>377</v>
      </c>
      <c r="B143" s="111" t="s">
        <v>262</v>
      </c>
      <c r="C143" s="162">
        <f>IF('Indicator Date'!C143="","x",'Indicator Date'!C143)</f>
        <v>2015</v>
      </c>
      <c r="D143" s="162">
        <f>IF('Indicator Date'!D143="","x",'Indicator Date'!D143)</f>
        <v>2015</v>
      </c>
      <c r="E143" s="162">
        <f>IF('Indicator Date'!E143="","x",'Indicator Date'!E143)</f>
        <v>2015</v>
      </c>
      <c r="F143" s="162">
        <f>IF('Indicator Date'!F143="","x",'Indicator Date'!F143)</f>
        <v>2015</v>
      </c>
      <c r="G143" s="162">
        <f>IF('Indicator Date'!G143="","x",'Indicator Date'!G143)</f>
        <v>2015</v>
      </c>
      <c r="H143" s="162">
        <f>IF('Indicator Date'!H143="","x",'Indicator Date'!H143)</f>
        <v>2015</v>
      </c>
      <c r="I143" s="162">
        <f>IF('Indicator Date'!I143="","x",'Indicator Date'!I143)</f>
        <v>2015</v>
      </c>
      <c r="J143" s="162">
        <f>IF('Indicator Date'!J143="","x",'Indicator Date'!J143)</f>
        <v>2016</v>
      </c>
      <c r="K143" s="162">
        <f>IF('Indicator Date'!K143="","x",'Indicator Date'!K143)</f>
        <v>2016</v>
      </c>
      <c r="L143" s="162">
        <f>IF('Indicator Date'!L143="","x",'Indicator Date'!L143)</f>
        <v>2016</v>
      </c>
      <c r="M143" s="162">
        <f>IF('Indicator Date'!M143="","x",'Indicator Date'!M143)</f>
        <v>2018</v>
      </c>
      <c r="N143" s="162">
        <f>IF('Indicator Date'!N143="","x",'Indicator Date'!N143)</f>
        <v>2018</v>
      </c>
      <c r="O143" s="162">
        <f>IF('Indicator Date'!O143="","x",'Indicator Date'!O143)</f>
        <v>2017</v>
      </c>
      <c r="P143" s="162">
        <f>IF('Indicator Date'!P143="","x",'Indicator Date'!P143)</f>
        <v>2017</v>
      </c>
      <c r="Q143" s="162">
        <f>IF('Indicator Date'!Q143="","x",'Indicator Date'!Q143)</f>
        <v>2015</v>
      </c>
      <c r="R143" s="162" t="str">
        <f>IF('Indicator Date'!R143="","x",LEFT(RIGHT('Indicator Date'!R143,6),4))</f>
        <v>x</v>
      </c>
      <c r="S143" s="162">
        <f>IF('Indicator Date'!S143="","x",'Indicator Date'!S143)</f>
        <v>2018</v>
      </c>
      <c r="T143" s="162">
        <f>IF('Indicator Date'!T143="","x",'Indicator Date'!T143)</f>
        <v>2015</v>
      </c>
      <c r="U143" s="162">
        <f>IF('Indicator Date'!U143="","x",'Indicator Date'!U143)</f>
        <v>2016</v>
      </c>
      <c r="V143" s="162" t="str">
        <f>IF('Indicator Date'!V143="","x",'Indicator Date'!V143)</f>
        <v>x</v>
      </c>
      <c r="W143" s="162">
        <f>IF('Indicator Date'!W143="","x",'Indicator Date'!W143)</f>
        <v>2015</v>
      </c>
      <c r="X143" s="162" t="str">
        <f>IF('Indicator Date'!X143="","x",'Indicator Date'!X143)</f>
        <v>x</v>
      </c>
      <c r="Y143" s="162">
        <f>IF('Indicator Date'!Y143="","x",'Indicator Date'!Y143)</f>
        <v>2010</v>
      </c>
      <c r="Z143" s="162">
        <f>IF('Indicator Date'!Z143="","x",'Indicator Date'!Z143)</f>
        <v>2016</v>
      </c>
      <c r="AA143" s="162">
        <f>IF('Indicator Date'!AA143="","x",'Indicator Date'!AA143)</f>
        <v>2016</v>
      </c>
      <c r="AB143" s="162" t="str">
        <f>IF('Indicator Date'!AB143="","x",'Indicator Date'!AB143)</f>
        <v>x</v>
      </c>
      <c r="AC143" s="162">
        <f>IF('Indicator Date'!AC143="","x",'Indicator Date'!AC143)</f>
        <v>2015</v>
      </c>
      <c r="AD143" s="162">
        <f>IF('Indicator Date'!AD143="","x",'Indicator Date'!AD143)</f>
        <v>2015</v>
      </c>
      <c r="AE143" s="162" t="str">
        <f>IF('Indicator Date'!AE143="","x",'Indicator Date'!AE143)</f>
        <v>x</v>
      </c>
      <c r="AF143" s="162">
        <f>IF('Indicator Date'!AF143="","x",'Indicator Date'!AF143)</f>
        <v>2015</v>
      </c>
      <c r="AG143" s="162">
        <f>IF('Indicator Date'!AG143="","x",'Indicator Date'!AG143)</f>
        <v>2012</v>
      </c>
      <c r="AH143" s="162">
        <f>IF('Indicator Date'!AH143="","x",'Indicator Date'!AH143)</f>
        <v>2016</v>
      </c>
      <c r="AI143" s="162">
        <f>IF('Indicator Date'!AI143="","x",'Indicator Date'!AI143)</f>
        <v>2017</v>
      </c>
      <c r="AJ143" s="162">
        <f>IF('Indicator Date'!AJ143="","x",'Indicator Date'!AJ143)</f>
        <v>2018</v>
      </c>
      <c r="AK143" s="162">
        <f>IF('Indicator Date'!AK143="","x",YEAR('Indicator Date'!AK143))</f>
        <v>2017</v>
      </c>
      <c r="AL143" s="162">
        <f>IF('Indicator Date'!AL143="","x",YEAR('Indicator Date'!AL143))</f>
        <v>2017</v>
      </c>
      <c r="AM143" s="162">
        <f>IF('Indicator Date'!AM143="","x",'Indicator Date'!AM143)</f>
        <v>2017</v>
      </c>
      <c r="AN143" s="162">
        <f>IF('Indicator Date'!AN143="","x",'Indicator Date'!AN143)</f>
        <v>2014</v>
      </c>
      <c r="AO143" s="162">
        <f>IF('Indicator Date'!AO143="","x",'Indicator Date'!AO143)</f>
        <v>2014</v>
      </c>
      <c r="AP143" s="162">
        <f>IF('Indicator Date'!AP143="","x",'Indicator Date'!AP143)</f>
        <v>2014</v>
      </c>
      <c r="AQ143" s="162">
        <f>IF('Indicator Date'!AQ143="","x",'Indicator Date'!AQ143)</f>
        <v>2014</v>
      </c>
      <c r="AR143" s="162" t="str">
        <f>IF('Indicator Date'!AR143="","x",'Indicator Date'!AR143)</f>
        <v>x</v>
      </c>
      <c r="AS143" s="162">
        <f>IF('Indicator Date'!AS143="","x",'Indicator Date'!AS143)</f>
        <v>2016</v>
      </c>
      <c r="AT143" s="162">
        <f>IF('Indicator Date'!AT143="","x",'Indicator Date'!AT143)</f>
        <v>2017</v>
      </c>
      <c r="AU143" s="162">
        <f>IF('Indicator Date'!AU143="","x",'Indicator Date'!AU143)</f>
        <v>2016</v>
      </c>
      <c r="AV143" s="162">
        <f>IF('Indicator Date'!AV143="","x",'Indicator Date'!AV143)</f>
        <v>2015</v>
      </c>
      <c r="AW143" s="162">
        <f>IF('Indicator Date'!AW143="","x",'Indicator Date'!AW143)</f>
        <v>2015</v>
      </c>
      <c r="AX143" s="162">
        <f>IF('Indicator Date'!AX143="","x",'Indicator Date'!AX143)</f>
        <v>2016</v>
      </c>
      <c r="AY143" s="162">
        <f>IF('Indicator Date'!AY143="","x",'Indicator Date'!AY143)</f>
        <v>2014</v>
      </c>
      <c r="AZ143" s="162">
        <f>IF('Indicator Date'!AZ143="","x",'Indicator Date'!AZ143)</f>
        <v>2015</v>
      </c>
      <c r="BA143" s="162">
        <f>IF('Indicator Date'!BA143="","x",'Indicator Date'!BA143)</f>
        <v>2015</v>
      </c>
      <c r="BB143" s="162">
        <f>IF('Indicator Date'!BB143="","x",'Indicator Date'!BB143)</f>
        <v>2017</v>
      </c>
      <c r="BC143" s="162">
        <f>IF('Indicator Date'!BC143="","x",'Indicator Date'!BC143)</f>
        <v>2017</v>
      </c>
      <c r="BD143" s="162">
        <f>IF('Indicator Date'!BD143="","x",'Indicator Date'!BD143)</f>
        <v>2015</v>
      </c>
      <c r="BE143" s="162">
        <f>IF('Indicator Date'!BE143="","x",'Indicator Date'!BE143)</f>
        <v>2014</v>
      </c>
      <c r="BF143" s="108"/>
    </row>
    <row r="144" spans="1:58" x14ac:dyDescent="0.25">
      <c r="A144" s="133" t="s">
        <v>264</v>
      </c>
      <c r="B144" s="111" t="s">
        <v>263</v>
      </c>
      <c r="C144" s="162">
        <f>IF('Indicator Date'!C144="","x",'Indicator Date'!C144)</f>
        <v>2015</v>
      </c>
      <c r="D144" s="162">
        <f>IF('Indicator Date'!D144="","x",'Indicator Date'!D144)</f>
        <v>2015</v>
      </c>
      <c r="E144" s="162">
        <f>IF('Indicator Date'!E144="","x",'Indicator Date'!E144)</f>
        <v>2015</v>
      </c>
      <c r="F144" s="162">
        <f>IF('Indicator Date'!F144="","x",'Indicator Date'!F144)</f>
        <v>2015</v>
      </c>
      <c r="G144" s="162">
        <f>IF('Indicator Date'!G144="","x",'Indicator Date'!G144)</f>
        <v>2015</v>
      </c>
      <c r="H144" s="162">
        <f>IF('Indicator Date'!H144="","x",'Indicator Date'!H144)</f>
        <v>2015</v>
      </c>
      <c r="I144" s="162">
        <f>IF('Indicator Date'!I144="","x",'Indicator Date'!I144)</f>
        <v>2015</v>
      </c>
      <c r="J144" s="162">
        <f>IF('Indicator Date'!J144="","x",'Indicator Date'!J144)</f>
        <v>2016</v>
      </c>
      <c r="K144" s="162">
        <f>IF('Indicator Date'!K144="","x",'Indicator Date'!K144)</f>
        <v>2016</v>
      </c>
      <c r="L144" s="162">
        <f>IF('Indicator Date'!L144="","x",'Indicator Date'!L144)</f>
        <v>2016</v>
      </c>
      <c r="M144" s="162">
        <f>IF('Indicator Date'!M144="","x",'Indicator Date'!M144)</f>
        <v>2018</v>
      </c>
      <c r="N144" s="162">
        <f>IF('Indicator Date'!N144="","x",'Indicator Date'!N144)</f>
        <v>2018</v>
      </c>
      <c r="O144" s="162">
        <f>IF('Indicator Date'!O144="","x",'Indicator Date'!O144)</f>
        <v>2017</v>
      </c>
      <c r="P144" s="162">
        <f>IF('Indicator Date'!P144="","x",'Indicator Date'!P144)</f>
        <v>2017</v>
      </c>
      <c r="Q144" s="162">
        <f>IF('Indicator Date'!Q144="","x",'Indicator Date'!Q144)</f>
        <v>2015</v>
      </c>
      <c r="R144" s="162" t="str">
        <f>IF('Indicator Date'!R144="","x",LEFT(RIGHT('Indicator Date'!R144,6),4))</f>
        <v>2015</v>
      </c>
      <c r="S144" s="162">
        <f>IF('Indicator Date'!S144="","x",'Indicator Date'!S144)</f>
        <v>2018</v>
      </c>
      <c r="T144" s="162">
        <f>IF('Indicator Date'!T144="","x",'Indicator Date'!T144)</f>
        <v>2015</v>
      </c>
      <c r="U144" s="162">
        <f>IF('Indicator Date'!U144="","x",'Indicator Date'!U144)</f>
        <v>2016</v>
      </c>
      <c r="V144" s="162">
        <f>IF('Indicator Date'!V144="","x",'Indicator Date'!V144)</f>
        <v>2016</v>
      </c>
      <c r="W144" s="162">
        <f>IF('Indicator Date'!W144="","x",'Indicator Date'!W144)</f>
        <v>2015</v>
      </c>
      <c r="X144" s="162">
        <f>IF('Indicator Date'!X144="","x",'Indicator Date'!X144)</f>
        <v>2010</v>
      </c>
      <c r="Y144" s="162">
        <f>IF('Indicator Date'!Y144="","x",'Indicator Date'!Y144)</f>
        <v>2010</v>
      </c>
      <c r="Z144" s="162">
        <f>IF('Indicator Date'!Z144="","x",'Indicator Date'!Z144)</f>
        <v>2016</v>
      </c>
      <c r="AA144" s="162">
        <f>IF('Indicator Date'!AA144="","x",'Indicator Date'!AA144)</f>
        <v>2016</v>
      </c>
      <c r="AB144" s="162">
        <f>IF('Indicator Date'!AB144="","x",'Indicator Date'!AB144)</f>
        <v>2016</v>
      </c>
      <c r="AC144" s="162">
        <f>IF('Indicator Date'!AC144="","x",'Indicator Date'!AC144)</f>
        <v>2015</v>
      </c>
      <c r="AD144" s="162">
        <f>IF('Indicator Date'!AD144="","x",'Indicator Date'!AD144)</f>
        <v>2015</v>
      </c>
      <c r="AE144" s="162">
        <f>IF('Indicator Date'!AE144="","x",'Indicator Date'!AE144)</f>
        <v>2012</v>
      </c>
      <c r="AF144" s="162">
        <f>IF('Indicator Date'!AF144="","x",'Indicator Date'!AF144)</f>
        <v>2015</v>
      </c>
      <c r="AG144" s="162">
        <f>IF('Indicator Date'!AG144="","x",'Indicator Date'!AG144)</f>
        <v>2010</v>
      </c>
      <c r="AH144" s="162">
        <f>IF('Indicator Date'!AH144="","x",'Indicator Date'!AH144)</f>
        <v>2016</v>
      </c>
      <c r="AI144" s="162">
        <f>IF('Indicator Date'!AI144="","x",'Indicator Date'!AI144)</f>
        <v>2017</v>
      </c>
      <c r="AJ144" s="162">
        <f>IF('Indicator Date'!AJ144="","x",'Indicator Date'!AJ144)</f>
        <v>2018</v>
      </c>
      <c r="AK144" s="162" t="str">
        <f>IF('Indicator Date'!AK144="","x",YEAR('Indicator Date'!AK144))</f>
        <v>x</v>
      </c>
      <c r="AL144" s="162">
        <f>IF('Indicator Date'!AL144="","x",YEAR('Indicator Date'!AL144))</f>
        <v>2018</v>
      </c>
      <c r="AM144" s="162">
        <f>IF('Indicator Date'!AM144="","x",'Indicator Date'!AM144)</f>
        <v>2017</v>
      </c>
      <c r="AN144" s="162">
        <f>IF('Indicator Date'!AN144="","x",'Indicator Date'!AN144)</f>
        <v>2014</v>
      </c>
      <c r="AO144" s="162">
        <f>IF('Indicator Date'!AO144="","x",'Indicator Date'!AO144)</f>
        <v>2014</v>
      </c>
      <c r="AP144" s="162">
        <f>IF('Indicator Date'!AP144="","x",'Indicator Date'!AP144)</f>
        <v>2013</v>
      </c>
      <c r="AQ144" s="162">
        <f>IF('Indicator Date'!AQ144="","x",'Indicator Date'!AQ144)</f>
        <v>2013</v>
      </c>
      <c r="AR144" s="162">
        <f>IF('Indicator Date'!AR144="","x",'Indicator Date'!AR144)</f>
        <v>2015</v>
      </c>
      <c r="AS144" s="162">
        <f>IF('Indicator Date'!AS144="","x",'Indicator Date'!AS144)</f>
        <v>2016</v>
      </c>
      <c r="AT144" s="162">
        <f>IF('Indicator Date'!AT144="","x",'Indicator Date'!AT144)</f>
        <v>2017</v>
      </c>
      <c r="AU144" s="162">
        <f>IF('Indicator Date'!AU144="","x",'Indicator Date'!AU144)</f>
        <v>2016</v>
      </c>
      <c r="AV144" s="162">
        <f>IF('Indicator Date'!AV144="","x",'Indicator Date'!AV144)</f>
        <v>2015</v>
      </c>
      <c r="AW144" s="162">
        <f>IF('Indicator Date'!AW144="","x",'Indicator Date'!AW144)</f>
        <v>2015</v>
      </c>
      <c r="AX144" s="162">
        <f>IF('Indicator Date'!AX144="","x",'Indicator Date'!AX144)</f>
        <v>2016</v>
      </c>
      <c r="AY144" s="162">
        <f>IF('Indicator Date'!AY144="","x",'Indicator Date'!AY144)</f>
        <v>2014</v>
      </c>
      <c r="AZ144" s="162">
        <f>IF('Indicator Date'!AZ144="","x",'Indicator Date'!AZ144)</f>
        <v>2015</v>
      </c>
      <c r="BA144" s="162">
        <f>IF('Indicator Date'!BA144="","x",'Indicator Date'!BA144)</f>
        <v>2015</v>
      </c>
      <c r="BB144" s="162">
        <f>IF('Indicator Date'!BB144="","x",'Indicator Date'!BB144)</f>
        <v>2017</v>
      </c>
      <c r="BC144" s="162">
        <f>IF('Indicator Date'!BC144="","x",'Indicator Date'!BC144)</f>
        <v>2017</v>
      </c>
      <c r="BD144" s="162">
        <f>IF('Indicator Date'!BD144="","x",'Indicator Date'!BD144)</f>
        <v>2015</v>
      </c>
      <c r="BE144" s="162">
        <f>IF('Indicator Date'!BE144="","x",'Indicator Date'!BE144)</f>
        <v>2014</v>
      </c>
      <c r="BF144" s="108"/>
    </row>
    <row r="145" spans="1:58" x14ac:dyDescent="0.25">
      <c r="A145" s="133" t="s">
        <v>266</v>
      </c>
      <c r="B145" s="111" t="s">
        <v>265</v>
      </c>
      <c r="C145" s="162">
        <f>IF('Indicator Date'!C145="","x",'Indicator Date'!C145)</f>
        <v>2015</v>
      </c>
      <c r="D145" s="162">
        <f>IF('Indicator Date'!D145="","x",'Indicator Date'!D145)</f>
        <v>2015</v>
      </c>
      <c r="E145" s="162">
        <f>IF('Indicator Date'!E145="","x",'Indicator Date'!E145)</f>
        <v>2015</v>
      </c>
      <c r="F145" s="162">
        <f>IF('Indicator Date'!F145="","x",'Indicator Date'!F145)</f>
        <v>2015</v>
      </c>
      <c r="G145" s="162">
        <f>IF('Indicator Date'!G145="","x",'Indicator Date'!G145)</f>
        <v>2015</v>
      </c>
      <c r="H145" s="162">
        <f>IF('Indicator Date'!H145="","x",'Indicator Date'!H145)</f>
        <v>2015</v>
      </c>
      <c r="I145" s="162">
        <f>IF('Indicator Date'!I145="","x",'Indicator Date'!I145)</f>
        <v>2015</v>
      </c>
      <c r="J145" s="162">
        <f>IF('Indicator Date'!J145="","x",'Indicator Date'!J145)</f>
        <v>2016</v>
      </c>
      <c r="K145" s="162">
        <f>IF('Indicator Date'!K145="","x",'Indicator Date'!K145)</f>
        <v>2016</v>
      </c>
      <c r="L145" s="162">
        <f>IF('Indicator Date'!L145="","x",'Indicator Date'!L145)</f>
        <v>2016</v>
      </c>
      <c r="M145" s="162">
        <f>IF('Indicator Date'!M145="","x",'Indicator Date'!M145)</f>
        <v>2018</v>
      </c>
      <c r="N145" s="162">
        <f>IF('Indicator Date'!N145="","x",'Indicator Date'!N145)</f>
        <v>2018</v>
      </c>
      <c r="O145" s="162">
        <f>IF('Indicator Date'!O145="","x",'Indicator Date'!O145)</f>
        <v>2017</v>
      </c>
      <c r="P145" s="162">
        <f>IF('Indicator Date'!P145="","x",'Indicator Date'!P145)</f>
        <v>2017</v>
      </c>
      <c r="Q145" s="162">
        <f>IF('Indicator Date'!Q145="","x",'Indicator Date'!Q145)</f>
        <v>2015</v>
      </c>
      <c r="R145" s="162" t="str">
        <f>IF('Indicator Date'!R145="","x",LEFT(RIGHT('Indicator Date'!R145,6),4))</f>
        <v>x</v>
      </c>
      <c r="S145" s="162">
        <f>IF('Indicator Date'!S145="","x",'Indicator Date'!S145)</f>
        <v>2018</v>
      </c>
      <c r="T145" s="162">
        <f>IF('Indicator Date'!T145="","x",'Indicator Date'!T145)</f>
        <v>2015</v>
      </c>
      <c r="U145" s="162">
        <f>IF('Indicator Date'!U145="","x",'Indicator Date'!U145)</f>
        <v>2016</v>
      </c>
      <c r="V145" s="162" t="str">
        <f>IF('Indicator Date'!V145="","x",'Indicator Date'!V145)</f>
        <v>x</v>
      </c>
      <c r="W145" s="162">
        <f>IF('Indicator Date'!W145="","x",'Indicator Date'!W145)</f>
        <v>2015</v>
      </c>
      <c r="X145" s="162" t="str">
        <f>IF('Indicator Date'!X145="","x",'Indicator Date'!X145)</f>
        <v>x</v>
      </c>
      <c r="Y145" s="162" t="str">
        <f>IF('Indicator Date'!Y145="","x",'Indicator Date'!Y145)</f>
        <v>x</v>
      </c>
      <c r="Z145" s="162">
        <f>IF('Indicator Date'!Z145="","x",'Indicator Date'!Z145)</f>
        <v>2016</v>
      </c>
      <c r="AA145" s="162">
        <f>IF('Indicator Date'!AA145="","x",'Indicator Date'!AA145)</f>
        <v>2016</v>
      </c>
      <c r="AB145" s="162" t="str">
        <f>IF('Indicator Date'!AB145="","x",'Indicator Date'!AB145)</f>
        <v>x</v>
      </c>
      <c r="AC145" s="162">
        <f>IF('Indicator Date'!AC145="","x",'Indicator Date'!AC145)</f>
        <v>2015</v>
      </c>
      <c r="AD145" s="162">
        <f>IF('Indicator Date'!AD145="","x",'Indicator Date'!AD145)</f>
        <v>2015</v>
      </c>
      <c r="AE145" s="162" t="str">
        <f>IF('Indicator Date'!AE145="","x",'Indicator Date'!AE145)</f>
        <v>x</v>
      </c>
      <c r="AF145" s="162" t="str">
        <f>IF('Indicator Date'!AF145="","x",'Indicator Date'!AF145)</f>
        <v>x</v>
      </c>
      <c r="AG145" s="162">
        <f>IF('Indicator Date'!AG145="","x",'Indicator Date'!AG145)</f>
        <v>2009</v>
      </c>
      <c r="AH145" s="162">
        <f>IF('Indicator Date'!AH145="","x",'Indicator Date'!AH145)</f>
        <v>2016</v>
      </c>
      <c r="AI145" s="162">
        <f>IF('Indicator Date'!AI145="","x",'Indicator Date'!AI145)</f>
        <v>2017</v>
      </c>
      <c r="AJ145" s="162">
        <f>IF('Indicator Date'!AJ145="","x",'Indicator Date'!AJ145)</f>
        <v>2018</v>
      </c>
      <c r="AK145" s="162" t="str">
        <f>IF('Indicator Date'!AK145="","x",YEAR('Indicator Date'!AK145))</f>
        <v>x</v>
      </c>
      <c r="AL145" s="162">
        <f>IF('Indicator Date'!AL145="","x",YEAR('Indicator Date'!AL145))</f>
        <v>2017</v>
      </c>
      <c r="AM145" s="162">
        <f>IF('Indicator Date'!AM145="","x",'Indicator Date'!AM145)</f>
        <v>2017</v>
      </c>
      <c r="AN145" s="162">
        <f>IF('Indicator Date'!AN145="","x",'Indicator Date'!AN145)</f>
        <v>2014</v>
      </c>
      <c r="AO145" s="162">
        <f>IF('Indicator Date'!AO145="","x",'Indicator Date'!AO145)</f>
        <v>2014</v>
      </c>
      <c r="AP145" s="162">
        <f>IF('Indicator Date'!AP145="","x",'Indicator Date'!AP145)</f>
        <v>2014</v>
      </c>
      <c r="AQ145" s="162" t="str">
        <f>IF('Indicator Date'!AQ145="","x",'Indicator Date'!AQ145)</f>
        <v>x</v>
      </c>
      <c r="AR145" s="162">
        <f>IF('Indicator Date'!AR145="","x",'Indicator Date'!AR145)</f>
        <v>2015</v>
      </c>
      <c r="AS145" s="162">
        <f>IF('Indicator Date'!AS145="","x",'Indicator Date'!AS145)</f>
        <v>2016</v>
      </c>
      <c r="AT145" s="162" t="str">
        <f>IF('Indicator Date'!AT145="","x",'Indicator Date'!AT145)</f>
        <v>x</v>
      </c>
      <c r="AU145" s="162">
        <f>IF('Indicator Date'!AU145="","x",'Indicator Date'!AU145)</f>
        <v>2016</v>
      </c>
      <c r="AV145" s="162" t="str">
        <f>IF('Indicator Date'!AV145="","x",'Indicator Date'!AV145)</f>
        <v>x</v>
      </c>
      <c r="AW145" s="162">
        <f>IF('Indicator Date'!AW145="","x",'Indicator Date'!AW145)</f>
        <v>2015</v>
      </c>
      <c r="AX145" s="162">
        <f>IF('Indicator Date'!AX145="","x",'Indicator Date'!AX145)</f>
        <v>2016</v>
      </c>
      <c r="AY145" s="162">
        <f>IF('Indicator Date'!AY145="","x",'Indicator Date'!AY145)</f>
        <v>2014</v>
      </c>
      <c r="AZ145" s="162">
        <f>IF('Indicator Date'!AZ145="","x",'Indicator Date'!AZ145)</f>
        <v>2007</v>
      </c>
      <c r="BA145" s="162">
        <f>IF('Indicator Date'!BA145="","x",'Indicator Date'!BA145)</f>
        <v>2015</v>
      </c>
      <c r="BB145" s="162">
        <f>IF('Indicator Date'!BB145="","x",'Indicator Date'!BB145)</f>
        <v>2017</v>
      </c>
      <c r="BC145" s="162">
        <f>IF('Indicator Date'!BC145="","x",'Indicator Date'!BC145)</f>
        <v>2017</v>
      </c>
      <c r="BD145" s="162">
        <f>IF('Indicator Date'!BD145="","x",'Indicator Date'!BD145)</f>
        <v>2015</v>
      </c>
      <c r="BE145" s="162">
        <f>IF('Indicator Date'!BE145="","x",'Indicator Date'!BE145)</f>
        <v>2014</v>
      </c>
      <c r="BF145" s="108"/>
    </row>
    <row r="146" spans="1:58" x14ac:dyDescent="0.25">
      <c r="A146" s="133" t="s">
        <v>268</v>
      </c>
      <c r="B146" s="111" t="s">
        <v>267</v>
      </c>
      <c r="C146" s="162">
        <f>IF('Indicator Date'!C146="","x",'Indicator Date'!C146)</f>
        <v>2015</v>
      </c>
      <c r="D146" s="162">
        <f>IF('Indicator Date'!D146="","x",'Indicator Date'!D146)</f>
        <v>2015</v>
      </c>
      <c r="E146" s="162">
        <f>IF('Indicator Date'!E146="","x",'Indicator Date'!E146)</f>
        <v>2015</v>
      </c>
      <c r="F146" s="162">
        <f>IF('Indicator Date'!F146="","x",'Indicator Date'!F146)</f>
        <v>2015</v>
      </c>
      <c r="G146" s="162">
        <f>IF('Indicator Date'!G146="","x",'Indicator Date'!G146)</f>
        <v>2015</v>
      </c>
      <c r="H146" s="162">
        <f>IF('Indicator Date'!H146="","x",'Indicator Date'!H146)</f>
        <v>2015</v>
      </c>
      <c r="I146" s="162">
        <f>IF('Indicator Date'!I146="","x",'Indicator Date'!I146)</f>
        <v>2015</v>
      </c>
      <c r="J146" s="162">
        <f>IF('Indicator Date'!J146="","x",'Indicator Date'!J146)</f>
        <v>2016</v>
      </c>
      <c r="K146" s="162">
        <f>IF('Indicator Date'!K146="","x",'Indicator Date'!K146)</f>
        <v>2016</v>
      </c>
      <c r="L146" s="162">
        <f>IF('Indicator Date'!L146="","x",'Indicator Date'!L146)</f>
        <v>2016</v>
      </c>
      <c r="M146" s="162">
        <f>IF('Indicator Date'!M146="","x",'Indicator Date'!M146)</f>
        <v>2018</v>
      </c>
      <c r="N146" s="162">
        <f>IF('Indicator Date'!N146="","x",'Indicator Date'!N146)</f>
        <v>2018</v>
      </c>
      <c r="O146" s="162">
        <f>IF('Indicator Date'!O146="","x",'Indicator Date'!O146)</f>
        <v>2017</v>
      </c>
      <c r="P146" s="162">
        <f>IF('Indicator Date'!P146="","x",'Indicator Date'!P146)</f>
        <v>2017</v>
      </c>
      <c r="Q146" s="162">
        <f>IF('Indicator Date'!Q146="","x",'Indicator Date'!Q146)</f>
        <v>2015</v>
      </c>
      <c r="R146" s="162" t="str">
        <f>IF('Indicator Date'!R146="","x",LEFT(RIGHT('Indicator Date'!R146,6),4))</f>
        <v>2012</v>
      </c>
      <c r="S146" s="162">
        <f>IF('Indicator Date'!S146="","x",'Indicator Date'!S146)</f>
        <v>2018</v>
      </c>
      <c r="T146" s="162">
        <f>IF('Indicator Date'!T146="","x",'Indicator Date'!T146)</f>
        <v>2015</v>
      </c>
      <c r="U146" s="162">
        <f>IF('Indicator Date'!U146="","x",'Indicator Date'!U146)</f>
        <v>2016</v>
      </c>
      <c r="V146" s="162">
        <f>IF('Indicator Date'!V146="","x",'Indicator Date'!V146)</f>
        <v>2016</v>
      </c>
      <c r="W146" s="162">
        <f>IF('Indicator Date'!W146="","x",'Indicator Date'!W146)</f>
        <v>2015</v>
      </c>
      <c r="X146" s="162">
        <f>IF('Indicator Date'!X146="","x",'Indicator Date'!X146)</f>
        <v>2012</v>
      </c>
      <c r="Y146" s="162">
        <f>IF('Indicator Date'!Y146="","x",'Indicator Date'!Y146)</f>
        <v>2012</v>
      </c>
      <c r="Z146" s="162">
        <f>IF('Indicator Date'!Z146="","x",'Indicator Date'!Z146)</f>
        <v>2016</v>
      </c>
      <c r="AA146" s="162">
        <f>IF('Indicator Date'!AA146="","x",'Indicator Date'!AA146)</f>
        <v>2016</v>
      </c>
      <c r="AB146" s="162" t="str">
        <f>IF('Indicator Date'!AB146="","x",'Indicator Date'!AB146)</f>
        <v>x</v>
      </c>
      <c r="AC146" s="162">
        <f>IF('Indicator Date'!AC146="","x",'Indicator Date'!AC146)</f>
        <v>2015</v>
      </c>
      <c r="AD146" s="162">
        <f>IF('Indicator Date'!AD146="","x",'Indicator Date'!AD146)</f>
        <v>2015</v>
      </c>
      <c r="AE146" s="162" t="str">
        <f>IF('Indicator Date'!AE146="","x",'Indicator Date'!AE146)</f>
        <v>x</v>
      </c>
      <c r="AF146" s="162">
        <f>IF('Indicator Date'!AF146="","x",'Indicator Date'!AF146)</f>
        <v>2015</v>
      </c>
      <c r="AG146" s="162">
        <f>IF('Indicator Date'!AG146="","x",'Indicator Date'!AG146)</f>
        <v>2005</v>
      </c>
      <c r="AH146" s="162">
        <f>IF('Indicator Date'!AH146="","x",'Indicator Date'!AH146)</f>
        <v>2016</v>
      </c>
      <c r="AI146" s="162">
        <f>IF('Indicator Date'!AI146="","x",'Indicator Date'!AI146)</f>
        <v>2017</v>
      </c>
      <c r="AJ146" s="162">
        <f>IF('Indicator Date'!AJ146="","x",'Indicator Date'!AJ146)</f>
        <v>2018</v>
      </c>
      <c r="AK146" s="162" t="str">
        <f>IF('Indicator Date'!AK146="","x",YEAR('Indicator Date'!AK146))</f>
        <v>x</v>
      </c>
      <c r="AL146" s="162">
        <f>IF('Indicator Date'!AL146="","x",YEAR('Indicator Date'!AL146))</f>
        <v>2017</v>
      </c>
      <c r="AM146" s="162">
        <f>IF('Indicator Date'!AM146="","x",'Indicator Date'!AM146)</f>
        <v>2017</v>
      </c>
      <c r="AN146" s="162">
        <f>IF('Indicator Date'!AN146="","x",'Indicator Date'!AN146)</f>
        <v>2014</v>
      </c>
      <c r="AO146" s="162">
        <f>IF('Indicator Date'!AO146="","x",'Indicator Date'!AO146)</f>
        <v>2014</v>
      </c>
      <c r="AP146" s="162">
        <f>IF('Indicator Date'!AP146="","x",'Indicator Date'!AP146)</f>
        <v>2014</v>
      </c>
      <c r="AQ146" s="162">
        <f>IF('Indicator Date'!AQ146="","x",'Indicator Date'!AQ146)</f>
        <v>2014</v>
      </c>
      <c r="AR146" s="162">
        <f>IF('Indicator Date'!AR146="","x",'Indicator Date'!AR146)</f>
        <v>2009</v>
      </c>
      <c r="AS146" s="162">
        <f>IF('Indicator Date'!AS146="","x",'Indicator Date'!AS146)</f>
        <v>2016</v>
      </c>
      <c r="AT146" s="162">
        <f>IF('Indicator Date'!AT146="","x",'Indicator Date'!AT146)</f>
        <v>2017</v>
      </c>
      <c r="AU146" s="162">
        <f>IF('Indicator Date'!AU146="","x",'Indicator Date'!AU146)</f>
        <v>2016</v>
      </c>
      <c r="AV146" s="162" t="str">
        <f>IF('Indicator Date'!AV146="","x",'Indicator Date'!AV146)</f>
        <v>x</v>
      </c>
      <c r="AW146" s="162">
        <f>IF('Indicator Date'!AW146="","x",'Indicator Date'!AW146)</f>
        <v>2015</v>
      </c>
      <c r="AX146" s="162">
        <f>IF('Indicator Date'!AX146="","x",'Indicator Date'!AX146)</f>
        <v>2016</v>
      </c>
      <c r="AY146" s="162">
        <f>IF('Indicator Date'!AY146="","x",'Indicator Date'!AY146)</f>
        <v>2014</v>
      </c>
      <c r="AZ146" s="162">
        <f>IF('Indicator Date'!AZ146="","x",'Indicator Date'!AZ146)</f>
        <v>2015</v>
      </c>
      <c r="BA146" s="162">
        <f>IF('Indicator Date'!BA146="","x",'Indicator Date'!BA146)</f>
        <v>2015</v>
      </c>
      <c r="BB146" s="162">
        <f>IF('Indicator Date'!BB146="","x",'Indicator Date'!BB146)</f>
        <v>2017</v>
      </c>
      <c r="BC146" s="162">
        <f>IF('Indicator Date'!BC146="","x",'Indicator Date'!BC146)</f>
        <v>2017</v>
      </c>
      <c r="BD146" s="162">
        <f>IF('Indicator Date'!BD146="","x",'Indicator Date'!BD146)</f>
        <v>2015</v>
      </c>
      <c r="BE146" s="162">
        <f>IF('Indicator Date'!BE146="","x",'Indicator Date'!BE146)</f>
        <v>2014</v>
      </c>
      <c r="BF146" s="108"/>
    </row>
    <row r="147" spans="1:58" x14ac:dyDescent="0.25">
      <c r="A147" s="133" t="s">
        <v>270</v>
      </c>
      <c r="B147" s="111" t="s">
        <v>269</v>
      </c>
      <c r="C147" s="162">
        <f>IF('Indicator Date'!C147="","x",'Indicator Date'!C147)</f>
        <v>2015</v>
      </c>
      <c r="D147" s="162">
        <f>IF('Indicator Date'!D147="","x",'Indicator Date'!D147)</f>
        <v>2015</v>
      </c>
      <c r="E147" s="162">
        <f>IF('Indicator Date'!E147="","x",'Indicator Date'!E147)</f>
        <v>2015</v>
      </c>
      <c r="F147" s="162">
        <f>IF('Indicator Date'!F147="","x",'Indicator Date'!F147)</f>
        <v>2015</v>
      </c>
      <c r="G147" s="162">
        <f>IF('Indicator Date'!G147="","x",'Indicator Date'!G147)</f>
        <v>2015</v>
      </c>
      <c r="H147" s="162">
        <f>IF('Indicator Date'!H147="","x",'Indicator Date'!H147)</f>
        <v>2015</v>
      </c>
      <c r="I147" s="162">
        <f>IF('Indicator Date'!I147="","x",'Indicator Date'!I147)</f>
        <v>2015</v>
      </c>
      <c r="J147" s="162">
        <f>IF('Indicator Date'!J147="","x",'Indicator Date'!J147)</f>
        <v>2016</v>
      </c>
      <c r="K147" s="162">
        <f>IF('Indicator Date'!K147="","x",'Indicator Date'!K147)</f>
        <v>2016</v>
      </c>
      <c r="L147" s="162">
        <f>IF('Indicator Date'!L147="","x",'Indicator Date'!L147)</f>
        <v>2016</v>
      </c>
      <c r="M147" s="162">
        <f>IF('Indicator Date'!M147="","x",'Indicator Date'!M147)</f>
        <v>2018</v>
      </c>
      <c r="N147" s="162">
        <f>IF('Indicator Date'!N147="","x",'Indicator Date'!N147)</f>
        <v>2018</v>
      </c>
      <c r="O147" s="162">
        <f>IF('Indicator Date'!O147="","x",'Indicator Date'!O147)</f>
        <v>2017</v>
      </c>
      <c r="P147" s="162">
        <f>IF('Indicator Date'!P147="","x",'Indicator Date'!P147)</f>
        <v>2017</v>
      </c>
      <c r="Q147" s="162">
        <f>IF('Indicator Date'!Q147="","x",'Indicator Date'!Q147)</f>
        <v>2015</v>
      </c>
      <c r="R147" s="162" t="str">
        <f>IF('Indicator Date'!R147="","x",LEFT(RIGHT('Indicator Date'!R147,6),4))</f>
        <v>x</v>
      </c>
      <c r="S147" s="162">
        <f>IF('Indicator Date'!S147="","x",'Indicator Date'!S147)</f>
        <v>2018</v>
      </c>
      <c r="T147" s="162">
        <f>IF('Indicator Date'!T147="","x",'Indicator Date'!T147)</f>
        <v>2015</v>
      </c>
      <c r="U147" s="162">
        <f>IF('Indicator Date'!U147="","x",'Indicator Date'!U147)</f>
        <v>2016</v>
      </c>
      <c r="V147" s="162">
        <f>IF('Indicator Date'!V147="","x",'Indicator Date'!V147)</f>
        <v>2016</v>
      </c>
      <c r="W147" s="162">
        <f>IF('Indicator Date'!W147="","x",'Indicator Date'!W147)</f>
        <v>2015</v>
      </c>
      <c r="X147" s="162" t="str">
        <f>IF('Indicator Date'!X147="","x",'Indicator Date'!X147)</f>
        <v>x</v>
      </c>
      <c r="Y147" s="162">
        <f>IF('Indicator Date'!Y147="","x",'Indicator Date'!Y147)</f>
        <v>2012</v>
      </c>
      <c r="Z147" s="162">
        <f>IF('Indicator Date'!Z147="","x",'Indicator Date'!Z147)</f>
        <v>2016</v>
      </c>
      <c r="AA147" s="162">
        <f>IF('Indicator Date'!AA147="","x",'Indicator Date'!AA147)</f>
        <v>2016</v>
      </c>
      <c r="AB147" s="162" t="str">
        <f>IF('Indicator Date'!AB147="","x",'Indicator Date'!AB147)</f>
        <v>x</v>
      </c>
      <c r="AC147" s="162">
        <f>IF('Indicator Date'!AC147="","x",'Indicator Date'!AC147)</f>
        <v>2015</v>
      </c>
      <c r="AD147" s="162">
        <f>IF('Indicator Date'!AD147="","x",'Indicator Date'!AD147)</f>
        <v>2015</v>
      </c>
      <c r="AE147" s="162" t="str">
        <f>IF('Indicator Date'!AE147="","x",'Indicator Date'!AE147)</f>
        <v>x</v>
      </c>
      <c r="AF147" s="162" t="str">
        <f>IF('Indicator Date'!AF147="","x",'Indicator Date'!AF147)</f>
        <v>x</v>
      </c>
      <c r="AG147" s="162">
        <f>IF('Indicator Date'!AG147="","x",'Indicator Date'!AG147)</f>
        <v>2008</v>
      </c>
      <c r="AH147" s="162">
        <f>IF('Indicator Date'!AH147="","x",'Indicator Date'!AH147)</f>
        <v>2016</v>
      </c>
      <c r="AI147" s="162">
        <f>IF('Indicator Date'!AI147="","x",'Indicator Date'!AI147)</f>
        <v>2017</v>
      </c>
      <c r="AJ147" s="162">
        <f>IF('Indicator Date'!AJ147="","x",'Indicator Date'!AJ147)</f>
        <v>2018</v>
      </c>
      <c r="AK147" s="162" t="str">
        <f>IF('Indicator Date'!AK147="","x",YEAR('Indicator Date'!AK147))</f>
        <v>x</v>
      </c>
      <c r="AL147" s="162">
        <f>IF('Indicator Date'!AL147="","x",YEAR('Indicator Date'!AL147))</f>
        <v>2017</v>
      </c>
      <c r="AM147" s="162">
        <f>IF('Indicator Date'!AM147="","x",'Indicator Date'!AM147)</f>
        <v>2017</v>
      </c>
      <c r="AN147" s="162">
        <f>IF('Indicator Date'!AN147="","x",'Indicator Date'!AN147)</f>
        <v>2014</v>
      </c>
      <c r="AO147" s="162">
        <f>IF('Indicator Date'!AO147="","x",'Indicator Date'!AO147)</f>
        <v>2014</v>
      </c>
      <c r="AP147" s="162">
        <f>IF('Indicator Date'!AP147="","x",'Indicator Date'!AP147)</f>
        <v>2014</v>
      </c>
      <c r="AQ147" s="162">
        <f>IF('Indicator Date'!AQ147="","x",'Indicator Date'!AQ147)</f>
        <v>2014</v>
      </c>
      <c r="AR147" s="162" t="str">
        <f>IF('Indicator Date'!AR147="","x",'Indicator Date'!AR147)</f>
        <v>x</v>
      </c>
      <c r="AS147" s="162">
        <f>IF('Indicator Date'!AS147="","x",'Indicator Date'!AS147)</f>
        <v>2016</v>
      </c>
      <c r="AT147" s="162">
        <f>IF('Indicator Date'!AT147="","x",'Indicator Date'!AT147)</f>
        <v>2017</v>
      </c>
      <c r="AU147" s="162">
        <f>IF('Indicator Date'!AU147="","x",'Indicator Date'!AU147)</f>
        <v>2016</v>
      </c>
      <c r="AV147" s="162" t="str">
        <f>IF('Indicator Date'!AV147="","x",'Indicator Date'!AV147)</f>
        <v>x</v>
      </c>
      <c r="AW147" s="162">
        <f>IF('Indicator Date'!AW147="","x",'Indicator Date'!AW147)</f>
        <v>2015</v>
      </c>
      <c r="AX147" s="162">
        <f>IF('Indicator Date'!AX147="","x",'Indicator Date'!AX147)</f>
        <v>2016</v>
      </c>
      <c r="AY147" s="162">
        <f>IF('Indicator Date'!AY147="","x",'Indicator Date'!AY147)</f>
        <v>2014</v>
      </c>
      <c r="AZ147" s="162">
        <f>IF('Indicator Date'!AZ147="","x",'Indicator Date'!AZ147)</f>
        <v>2007</v>
      </c>
      <c r="BA147" s="162">
        <f>IF('Indicator Date'!BA147="","x",'Indicator Date'!BA147)</f>
        <v>2015</v>
      </c>
      <c r="BB147" s="162">
        <f>IF('Indicator Date'!BB147="","x",'Indicator Date'!BB147)</f>
        <v>2017</v>
      </c>
      <c r="BC147" s="162">
        <f>IF('Indicator Date'!BC147="","x",'Indicator Date'!BC147)</f>
        <v>2017</v>
      </c>
      <c r="BD147" s="162">
        <f>IF('Indicator Date'!BD147="","x",'Indicator Date'!BD147)</f>
        <v>2015</v>
      </c>
      <c r="BE147" s="162">
        <f>IF('Indicator Date'!BE147="","x",'Indicator Date'!BE147)</f>
        <v>2014</v>
      </c>
      <c r="BF147" s="108"/>
    </row>
    <row r="148" spans="1:58" x14ac:dyDescent="0.25">
      <c r="A148" s="133" t="s">
        <v>272</v>
      </c>
      <c r="B148" s="111" t="s">
        <v>271</v>
      </c>
      <c r="C148" s="162">
        <f>IF('Indicator Date'!C148="","x",'Indicator Date'!C148)</f>
        <v>2015</v>
      </c>
      <c r="D148" s="162">
        <f>IF('Indicator Date'!D148="","x",'Indicator Date'!D148)</f>
        <v>2015</v>
      </c>
      <c r="E148" s="162">
        <f>IF('Indicator Date'!E148="","x",'Indicator Date'!E148)</f>
        <v>2015</v>
      </c>
      <c r="F148" s="162">
        <f>IF('Indicator Date'!F148="","x",'Indicator Date'!F148)</f>
        <v>2015</v>
      </c>
      <c r="G148" s="162">
        <f>IF('Indicator Date'!G148="","x",'Indicator Date'!G148)</f>
        <v>2015</v>
      </c>
      <c r="H148" s="162">
        <f>IF('Indicator Date'!H148="","x",'Indicator Date'!H148)</f>
        <v>2015</v>
      </c>
      <c r="I148" s="162">
        <f>IF('Indicator Date'!I148="","x",'Indicator Date'!I148)</f>
        <v>2015</v>
      </c>
      <c r="J148" s="162">
        <f>IF('Indicator Date'!J148="","x",'Indicator Date'!J148)</f>
        <v>2016</v>
      </c>
      <c r="K148" s="162">
        <f>IF('Indicator Date'!K148="","x",'Indicator Date'!K148)</f>
        <v>2016</v>
      </c>
      <c r="L148" s="162">
        <f>IF('Indicator Date'!L148="","x",'Indicator Date'!L148)</f>
        <v>2016</v>
      </c>
      <c r="M148" s="162">
        <f>IF('Indicator Date'!M148="","x",'Indicator Date'!M148)</f>
        <v>2018</v>
      </c>
      <c r="N148" s="162">
        <f>IF('Indicator Date'!N148="","x",'Indicator Date'!N148)</f>
        <v>2018</v>
      </c>
      <c r="O148" s="162">
        <f>IF('Indicator Date'!O148="","x",'Indicator Date'!O148)</f>
        <v>2017</v>
      </c>
      <c r="P148" s="162">
        <f>IF('Indicator Date'!P148="","x",'Indicator Date'!P148)</f>
        <v>2017</v>
      </c>
      <c r="Q148" s="162">
        <f>IF('Indicator Date'!Q148="","x",'Indicator Date'!Q148)</f>
        <v>2015</v>
      </c>
      <c r="R148" s="162" t="str">
        <f>IF('Indicator Date'!R148="","x",LEFT(RIGHT('Indicator Date'!R148,6),4))</f>
        <v>x</v>
      </c>
      <c r="S148" s="162">
        <f>IF('Indicator Date'!S148="","x",'Indicator Date'!S148)</f>
        <v>2018</v>
      </c>
      <c r="T148" s="162">
        <f>IF('Indicator Date'!T148="","x",'Indicator Date'!T148)</f>
        <v>2015</v>
      </c>
      <c r="U148" s="162">
        <f>IF('Indicator Date'!U148="","x",'Indicator Date'!U148)</f>
        <v>2016</v>
      </c>
      <c r="V148" s="162">
        <f>IF('Indicator Date'!V148="","x",'Indicator Date'!V148)</f>
        <v>2016</v>
      </c>
      <c r="W148" s="162">
        <f>IF('Indicator Date'!W148="","x",'Indicator Date'!W148)</f>
        <v>2015</v>
      </c>
      <c r="X148" s="162">
        <f>IF('Indicator Date'!X148="","x",'Indicator Date'!X148)</f>
        <v>2014</v>
      </c>
      <c r="Y148" s="162">
        <f>IF('Indicator Date'!Y148="","x",'Indicator Date'!Y148)</f>
        <v>2010</v>
      </c>
      <c r="Z148" s="162">
        <f>IF('Indicator Date'!Z148="","x",'Indicator Date'!Z148)</f>
        <v>2016</v>
      </c>
      <c r="AA148" s="162">
        <f>IF('Indicator Date'!AA148="","x",'Indicator Date'!AA148)</f>
        <v>2016</v>
      </c>
      <c r="AB148" s="162" t="str">
        <f>IF('Indicator Date'!AB148="","x",'Indicator Date'!AB148)</f>
        <v>x</v>
      </c>
      <c r="AC148" s="162">
        <f>IF('Indicator Date'!AC148="","x",'Indicator Date'!AC148)</f>
        <v>2015</v>
      </c>
      <c r="AD148" s="162">
        <f>IF('Indicator Date'!AD148="","x",'Indicator Date'!AD148)</f>
        <v>2015</v>
      </c>
      <c r="AE148" s="162" t="str">
        <f>IF('Indicator Date'!AE148="","x",'Indicator Date'!AE148)</f>
        <v>x</v>
      </c>
      <c r="AF148" s="162">
        <f>IF('Indicator Date'!AF148="","x",'Indicator Date'!AF148)</f>
        <v>2015</v>
      </c>
      <c r="AG148" s="162">
        <f>IF('Indicator Date'!AG148="","x",'Indicator Date'!AG148)</f>
        <v>2008</v>
      </c>
      <c r="AH148" s="162">
        <f>IF('Indicator Date'!AH148="","x",'Indicator Date'!AH148)</f>
        <v>2016</v>
      </c>
      <c r="AI148" s="162">
        <f>IF('Indicator Date'!AI148="","x",'Indicator Date'!AI148)</f>
        <v>2017</v>
      </c>
      <c r="AJ148" s="162">
        <f>IF('Indicator Date'!AJ148="","x",'Indicator Date'!AJ148)</f>
        <v>2018</v>
      </c>
      <c r="AK148" s="162" t="str">
        <f>IF('Indicator Date'!AK148="","x",YEAR('Indicator Date'!AK148))</f>
        <v>x</v>
      </c>
      <c r="AL148" s="162">
        <f>IF('Indicator Date'!AL148="","x",YEAR('Indicator Date'!AL148))</f>
        <v>2017</v>
      </c>
      <c r="AM148" s="162">
        <f>IF('Indicator Date'!AM148="","x",'Indicator Date'!AM148)</f>
        <v>2017</v>
      </c>
      <c r="AN148" s="162">
        <f>IF('Indicator Date'!AN148="","x",'Indicator Date'!AN148)</f>
        <v>2014</v>
      </c>
      <c r="AO148" s="162">
        <f>IF('Indicator Date'!AO148="","x",'Indicator Date'!AO148)</f>
        <v>2014</v>
      </c>
      <c r="AP148" s="162" t="str">
        <f>IF('Indicator Date'!AP148="","x",'Indicator Date'!AP148)</f>
        <v>x</v>
      </c>
      <c r="AQ148" s="162" t="str">
        <f>IF('Indicator Date'!AQ148="","x",'Indicator Date'!AQ148)</f>
        <v>x</v>
      </c>
      <c r="AR148" s="162">
        <f>IF('Indicator Date'!AR148="","x",'Indicator Date'!AR148)</f>
        <v>2011</v>
      </c>
      <c r="AS148" s="162">
        <f>IF('Indicator Date'!AS148="","x",'Indicator Date'!AS148)</f>
        <v>2016</v>
      </c>
      <c r="AT148" s="162" t="str">
        <f>IF('Indicator Date'!AT148="","x",'Indicator Date'!AT148)</f>
        <v>x</v>
      </c>
      <c r="AU148" s="162">
        <f>IF('Indicator Date'!AU148="","x",'Indicator Date'!AU148)</f>
        <v>2016</v>
      </c>
      <c r="AV148" s="162">
        <f>IF('Indicator Date'!AV148="","x",'Indicator Date'!AV148)</f>
        <v>2015</v>
      </c>
      <c r="AW148" s="162">
        <f>IF('Indicator Date'!AW148="","x",'Indicator Date'!AW148)</f>
        <v>2015</v>
      </c>
      <c r="AX148" s="162">
        <f>IF('Indicator Date'!AX148="","x",'Indicator Date'!AX148)</f>
        <v>2016</v>
      </c>
      <c r="AY148" s="162">
        <f>IF('Indicator Date'!AY148="","x",'Indicator Date'!AY148)</f>
        <v>2014</v>
      </c>
      <c r="AZ148" s="162">
        <f>IF('Indicator Date'!AZ148="","x",'Indicator Date'!AZ148)</f>
        <v>2015</v>
      </c>
      <c r="BA148" s="162">
        <f>IF('Indicator Date'!BA148="","x",'Indicator Date'!BA148)</f>
        <v>2015</v>
      </c>
      <c r="BB148" s="162">
        <f>IF('Indicator Date'!BB148="","x",'Indicator Date'!BB148)</f>
        <v>2017</v>
      </c>
      <c r="BC148" s="162">
        <f>IF('Indicator Date'!BC148="","x",'Indicator Date'!BC148)</f>
        <v>2017</v>
      </c>
      <c r="BD148" s="162">
        <f>IF('Indicator Date'!BD148="","x",'Indicator Date'!BD148)</f>
        <v>2015</v>
      </c>
      <c r="BE148" s="162">
        <f>IF('Indicator Date'!BE148="","x",'Indicator Date'!BE148)</f>
        <v>2014</v>
      </c>
      <c r="BF148" s="108"/>
    </row>
    <row r="149" spans="1:58" x14ac:dyDescent="0.25">
      <c r="A149" s="133" t="s">
        <v>274</v>
      </c>
      <c r="B149" s="111" t="s">
        <v>273</v>
      </c>
      <c r="C149" s="162">
        <f>IF('Indicator Date'!C149="","x",'Indicator Date'!C149)</f>
        <v>2015</v>
      </c>
      <c r="D149" s="162">
        <f>IF('Indicator Date'!D149="","x",'Indicator Date'!D149)</f>
        <v>2015</v>
      </c>
      <c r="E149" s="162">
        <f>IF('Indicator Date'!E149="","x",'Indicator Date'!E149)</f>
        <v>2015</v>
      </c>
      <c r="F149" s="162">
        <f>IF('Indicator Date'!F149="","x",'Indicator Date'!F149)</f>
        <v>2015</v>
      </c>
      <c r="G149" s="162">
        <f>IF('Indicator Date'!G149="","x",'Indicator Date'!G149)</f>
        <v>2015</v>
      </c>
      <c r="H149" s="162">
        <f>IF('Indicator Date'!H149="","x",'Indicator Date'!H149)</f>
        <v>2015</v>
      </c>
      <c r="I149" s="162">
        <f>IF('Indicator Date'!I149="","x",'Indicator Date'!I149)</f>
        <v>2015</v>
      </c>
      <c r="J149" s="162">
        <f>IF('Indicator Date'!J149="","x",'Indicator Date'!J149)</f>
        <v>2016</v>
      </c>
      <c r="K149" s="162">
        <f>IF('Indicator Date'!K149="","x",'Indicator Date'!K149)</f>
        <v>2016</v>
      </c>
      <c r="L149" s="162">
        <f>IF('Indicator Date'!L149="","x",'Indicator Date'!L149)</f>
        <v>2016</v>
      </c>
      <c r="M149" s="162">
        <f>IF('Indicator Date'!M149="","x",'Indicator Date'!M149)</f>
        <v>2018</v>
      </c>
      <c r="N149" s="162">
        <f>IF('Indicator Date'!N149="","x",'Indicator Date'!N149)</f>
        <v>2018</v>
      </c>
      <c r="O149" s="162">
        <f>IF('Indicator Date'!O149="","x",'Indicator Date'!O149)</f>
        <v>2017</v>
      </c>
      <c r="P149" s="162">
        <f>IF('Indicator Date'!P149="","x",'Indicator Date'!P149)</f>
        <v>2017</v>
      </c>
      <c r="Q149" s="162">
        <f>IF('Indicator Date'!Q149="","x",'Indicator Date'!Q149)</f>
        <v>2015</v>
      </c>
      <c r="R149" s="162" t="str">
        <f>IF('Indicator Date'!R149="","x",LEFT(RIGHT('Indicator Date'!R149,6),4))</f>
        <v>2009</v>
      </c>
      <c r="S149" s="162">
        <f>IF('Indicator Date'!S149="","x",'Indicator Date'!S149)</f>
        <v>2018</v>
      </c>
      <c r="T149" s="162">
        <f>IF('Indicator Date'!T149="","x",'Indicator Date'!T149)</f>
        <v>2015</v>
      </c>
      <c r="U149" s="162">
        <f>IF('Indicator Date'!U149="","x",'Indicator Date'!U149)</f>
        <v>2016</v>
      </c>
      <c r="V149" s="162">
        <f>IF('Indicator Date'!V149="","x",'Indicator Date'!V149)</f>
        <v>2016</v>
      </c>
      <c r="W149" s="162">
        <f>IF('Indicator Date'!W149="","x",'Indicator Date'!W149)</f>
        <v>2015</v>
      </c>
      <c r="X149" s="162">
        <f>IF('Indicator Date'!X149="","x",'Indicator Date'!X149)</f>
        <v>2008</v>
      </c>
      <c r="Y149" s="162" t="str">
        <f>IF('Indicator Date'!Y149="","x",'Indicator Date'!Y149)</f>
        <v>x</v>
      </c>
      <c r="Z149" s="162">
        <f>IF('Indicator Date'!Z149="","x",'Indicator Date'!Z149)</f>
        <v>2016</v>
      </c>
      <c r="AA149" s="162">
        <f>IF('Indicator Date'!AA149="","x",'Indicator Date'!AA149)</f>
        <v>2016</v>
      </c>
      <c r="AB149" s="162">
        <f>IF('Indicator Date'!AB149="","x",'Indicator Date'!AB149)</f>
        <v>2014</v>
      </c>
      <c r="AC149" s="162">
        <f>IF('Indicator Date'!AC149="","x",'Indicator Date'!AC149)</f>
        <v>2015</v>
      </c>
      <c r="AD149" s="162">
        <f>IF('Indicator Date'!AD149="","x",'Indicator Date'!AD149)</f>
        <v>2015</v>
      </c>
      <c r="AE149" s="162">
        <f>IF('Indicator Date'!AE149="","x",'Indicator Date'!AE149)</f>
        <v>2012</v>
      </c>
      <c r="AF149" s="162">
        <f>IF('Indicator Date'!AF149="","x",'Indicator Date'!AF149)</f>
        <v>2015</v>
      </c>
      <c r="AG149" s="162">
        <f>IF('Indicator Date'!AG149="","x",'Indicator Date'!AG149)</f>
        <v>2010</v>
      </c>
      <c r="AH149" s="162">
        <f>IF('Indicator Date'!AH149="","x",'Indicator Date'!AH149)</f>
        <v>2016</v>
      </c>
      <c r="AI149" s="162">
        <f>IF('Indicator Date'!AI149="","x",'Indicator Date'!AI149)</f>
        <v>2017</v>
      </c>
      <c r="AJ149" s="162">
        <f>IF('Indicator Date'!AJ149="","x",'Indicator Date'!AJ149)</f>
        <v>2018</v>
      </c>
      <c r="AK149" s="162" t="str">
        <f>IF('Indicator Date'!AK149="","x",YEAR('Indicator Date'!AK149))</f>
        <v>x</v>
      </c>
      <c r="AL149" s="162">
        <f>IF('Indicator Date'!AL149="","x",YEAR('Indicator Date'!AL149))</f>
        <v>2017</v>
      </c>
      <c r="AM149" s="162">
        <f>IF('Indicator Date'!AM149="","x",'Indicator Date'!AM149)</f>
        <v>2017</v>
      </c>
      <c r="AN149" s="162">
        <f>IF('Indicator Date'!AN149="","x",'Indicator Date'!AN149)</f>
        <v>2014</v>
      </c>
      <c r="AO149" s="162">
        <f>IF('Indicator Date'!AO149="","x",'Indicator Date'!AO149)</f>
        <v>2014</v>
      </c>
      <c r="AP149" s="162">
        <f>IF('Indicator Date'!AP149="","x",'Indicator Date'!AP149)</f>
        <v>2011</v>
      </c>
      <c r="AQ149" s="162" t="str">
        <f>IF('Indicator Date'!AQ149="","x",'Indicator Date'!AQ149)</f>
        <v>x</v>
      </c>
      <c r="AR149" s="162" t="str">
        <f>IF('Indicator Date'!AR149="","x",'Indicator Date'!AR149)</f>
        <v>x</v>
      </c>
      <c r="AS149" s="162">
        <f>IF('Indicator Date'!AS149="","x",'Indicator Date'!AS149)</f>
        <v>2016</v>
      </c>
      <c r="AT149" s="162">
        <f>IF('Indicator Date'!AT149="","x",'Indicator Date'!AT149)</f>
        <v>2017</v>
      </c>
      <c r="AU149" s="162">
        <f>IF('Indicator Date'!AU149="","x",'Indicator Date'!AU149)</f>
        <v>2016</v>
      </c>
      <c r="AV149" s="162">
        <f>IF('Indicator Date'!AV149="","x",'Indicator Date'!AV149)</f>
        <v>2015</v>
      </c>
      <c r="AW149" s="162">
        <f>IF('Indicator Date'!AW149="","x",'Indicator Date'!AW149)</f>
        <v>2015</v>
      </c>
      <c r="AX149" s="162">
        <f>IF('Indicator Date'!AX149="","x",'Indicator Date'!AX149)</f>
        <v>2016</v>
      </c>
      <c r="AY149" s="162">
        <f>IF('Indicator Date'!AY149="","x",'Indicator Date'!AY149)</f>
        <v>2014</v>
      </c>
      <c r="AZ149" s="162">
        <f>IF('Indicator Date'!AZ149="","x",'Indicator Date'!AZ149)</f>
        <v>2015</v>
      </c>
      <c r="BA149" s="162">
        <f>IF('Indicator Date'!BA149="","x",'Indicator Date'!BA149)</f>
        <v>2015</v>
      </c>
      <c r="BB149" s="162">
        <f>IF('Indicator Date'!BB149="","x",'Indicator Date'!BB149)</f>
        <v>2017</v>
      </c>
      <c r="BC149" s="162">
        <f>IF('Indicator Date'!BC149="","x",'Indicator Date'!BC149)</f>
        <v>2017</v>
      </c>
      <c r="BD149" s="162">
        <f>IF('Indicator Date'!BD149="","x",'Indicator Date'!BD149)</f>
        <v>2015</v>
      </c>
      <c r="BE149" s="162">
        <f>IF('Indicator Date'!BE149="","x",'Indicator Date'!BE149)</f>
        <v>2014</v>
      </c>
      <c r="BF149" s="108"/>
    </row>
    <row r="150" spans="1:58" x14ac:dyDescent="0.25">
      <c r="A150" s="133" t="s">
        <v>276</v>
      </c>
      <c r="B150" s="111" t="s">
        <v>275</v>
      </c>
      <c r="C150" s="162">
        <f>IF('Indicator Date'!C150="","x",'Indicator Date'!C150)</f>
        <v>2015</v>
      </c>
      <c r="D150" s="162">
        <f>IF('Indicator Date'!D150="","x",'Indicator Date'!D150)</f>
        <v>2015</v>
      </c>
      <c r="E150" s="162">
        <f>IF('Indicator Date'!E150="","x",'Indicator Date'!E150)</f>
        <v>2015</v>
      </c>
      <c r="F150" s="162">
        <f>IF('Indicator Date'!F150="","x",'Indicator Date'!F150)</f>
        <v>2015</v>
      </c>
      <c r="G150" s="162">
        <f>IF('Indicator Date'!G150="","x",'Indicator Date'!G150)</f>
        <v>2015</v>
      </c>
      <c r="H150" s="162">
        <f>IF('Indicator Date'!H150="","x",'Indicator Date'!H150)</f>
        <v>2015</v>
      </c>
      <c r="I150" s="162">
        <f>IF('Indicator Date'!I150="","x",'Indicator Date'!I150)</f>
        <v>2015</v>
      </c>
      <c r="J150" s="162">
        <f>IF('Indicator Date'!J150="","x",'Indicator Date'!J150)</f>
        <v>2016</v>
      </c>
      <c r="K150" s="162">
        <f>IF('Indicator Date'!K150="","x",'Indicator Date'!K150)</f>
        <v>2016</v>
      </c>
      <c r="L150" s="162">
        <f>IF('Indicator Date'!L150="","x",'Indicator Date'!L150)</f>
        <v>2016</v>
      </c>
      <c r="M150" s="162">
        <f>IF('Indicator Date'!M150="","x",'Indicator Date'!M150)</f>
        <v>2018</v>
      </c>
      <c r="N150" s="162">
        <f>IF('Indicator Date'!N150="","x",'Indicator Date'!N150)</f>
        <v>2018</v>
      </c>
      <c r="O150" s="162">
        <f>IF('Indicator Date'!O150="","x",'Indicator Date'!O150)</f>
        <v>2017</v>
      </c>
      <c r="P150" s="162">
        <f>IF('Indicator Date'!P150="","x",'Indicator Date'!P150)</f>
        <v>2017</v>
      </c>
      <c r="Q150" s="162">
        <f>IF('Indicator Date'!Q150="","x",'Indicator Date'!Q150)</f>
        <v>2015</v>
      </c>
      <c r="R150" s="162" t="str">
        <f>IF('Indicator Date'!R150="","x",LEFT(RIGHT('Indicator Date'!R150,6),4))</f>
        <v>x</v>
      </c>
      <c r="S150" s="162">
        <f>IF('Indicator Date'!S150="","x",'Indicator Date'!S150)</f>
        <v>2018</v>
      </c>
      <c r="T150" s="162">
        <f>IF('Indicator Date'!T150="","x",'Indicator Date'!T150)</f>
        <v>2015</v>
      </c>
      <c r="U150" s="162">
        <f>IF('Indicator Date'!U150="","x",'Indicator Date'!U150)</f>
        <v>2016</v>
      </c>
      <c r="V150" s="162" t="str">
        <f>IF('Indicator Date'!V150="","x",'Indicator Date'!V150)</f>
        <v>x</v>
      </c>
      <c r="W150" s="162">
        <f>IF('Indicator Date'!W150="","x",'Indicator Date'!W150)</f>
        <v>2015</v>
      </c>
      <c r="X150" s="162" t="str">
        <f>IF('Indicator Date'!X150="","x",'Indicator Date'!X150)</f>
        <v>x</v>
      </c>
      <c r="Y150" s="162">
        <f>IF('Indicator Date'!Y150="","x",'Indicator Date'!Y150)</f>
        <v>2012</v>
      </c>
      <c r="Z150" s="162">
        <f>IF('Indicator Date'!Z150="","x",'Indicator Date'!Z150)</f>
        <v>2016</v>
      </c>
      <c r="AA150" s="162">
        <f>IF('Indicator Date'!AA150="","x",'Indicator Date'!AA150)</f>
        <v>2016</v>
      </c>
      <c r="AB150" s="162">
        <f>IF('Indicator Date'!AB150="","x",'Indicator Date'!AB150)</f>
        <v>2016</v>
      </c>
      <c r="AC150" s="162">
        <f>IF('Indicator Date'!AC150="","x",'Indicator Date'!AC150)</f>
        <v>2015</v>
      </c>
      <c r="AD150" s="162">
        <f>IF('Indicator Date'!AD150="","x",'Indicator Date'!AD150)</f>
        <v>2015</v>
      </c>
      <c r="AE150" s="162">
        <f>IF('Indicator Date'!AE150="","x",'Indicator Date'!AE150)</f>
        <v>2012</v>
      </c>
      <c r="AF150" s="162">
        <f>IF('Indicator Date'!AF150="","x",'Indicator Date'!AF150)</f>
        <v>2015</v>
      </c>
      <c r="AG150" s="162" t="str">
        <f>IF('Indicator Date'!AG150="","x",'Indicator Date'!AG150)</f>
        <v>x</v>
      </c>
      <c r="AH150" s="162">
        <f>IF('Indicator Date'!AH150="","x",'Indicator Date'!AH150)</f>
        <v>2016</v>
      </c>
      <c r="AI150" s="162">
        <f>IF('Indicator Date'!AI150="","x",'Indicator Date'!AI150)</f>
        <v>2017</v>
      </c>
      <c r="AJ150" s="162">
        <f>IF('Indicator Date'!AJ150="","x",'Indicator Date'!AJ150)</f>
        <v>2018</v>
      </c>
      <c r="AK150" s="162" t="str">
        <f>IF('Indicator Date'!AK150="","x",YEAR('Indicator Date'!AK150))</f>
        <v>x</v>
      </c>
      <c r="AL150" s="162">
        <f>IF('Indicator Date'!AL150="","x",YEAR('Indicator Date'!AL150))</f>
        <v>2017</v>
      </c>
      <c r="AM150" s="162">
        <f>IF('Indicator Date'!AM150="","x",'Indicator Date'!AM150)</f>
        <v>2017</v>
      </c>
      <c r="AN150" s="162">
        <f>IF('Indicator Date'!AN150="","x",'Indicator Date'!AN150)</f>
        <v>2014</v>
      </c>
      <c r="AO150" s="162">
        <f>IF('Indicator Date'!AO150="","x",'Indicator Date'!AO150)</f>
        <v>2014</v>
      </c>
      <c r="AP150" s="162">
        <f>IF('Indicator Date'!AP150="","x",'Indicator Date'!AP150)</f>
        <v>2013</v>
      </c>
      <c r="AQ150" s="162">
        <f>IF('Indicator Date'!AQ150="","x",'Indicator Date'!AQ150)</f>
        <v>2014</v>
      </c>
      <c r="AR150" s="162" t="str">
        <f>IF('Indicator Date'!AR150="","x",'Indicator Date'!AR150)</f>
        <v>x</v>
      </c>
      <c r="AS150" s="162">
        <f>IF('Indicator Date'!AS150="","x",'Indicator Date'!AS150)</f>
        <v>2016</v>
      </c>
      <c r="AT150" s="162">
        <f>IF('Indicator Date'!AT150="","x",'Indicator Date'!AT150)</f>
        <v>2017</v>
      </c>
      <c r="AU150" s="162">
        <f>IF('Indicator Date'!AU150="","x",'Indicator Date'!AU150)</f>
        <v>2016</v>
      </c>
      <c r="AV150" s="162">
        <f>IF('Indicator Date'!AV150="","x",'Indicator Date'!AV150)</f>
        <v>2015</v>
      </c>
      <c r="AW150" s="162">
        <f>IF('Indicator Date'!AW150="","x",'Indicator Date'!AW150)</f>
        <v>2015</v>
      </c>
      <c r="AX150" s="162">
        <f>IF('Indicator Date'!AX150="","x",'Indicator Date'!AX150)</f>
        <v>2016</v>
      </c>
      <c r="AY150" s="162">
        <f>IF('Indicator Date'!AY150="","x",'Indicator Date'!AY150)</f>
        <v>2014</v>
      </c>
      <c r="AZ150" s="162">
        <f>IF('Indicator Date'!AZ150="","x",'Indicator Date'!AZ150)</f>
        <v>2015</v>
      </c>
      <c r="BA150" s="162">
        <f>IF('Indicator Date'!BA150="","x",'Indicator Date'!BA150)</f>
        <v>2015</v>
      </c>
      <c r="BB150" s="162">
        <f>IF('Indicator Date'!BB150="","x",'Indicator Date'!BB150)</f>
        <v>2017</v>
      </c>
      <c r="BC150" s="162">
        <f>IF('Indicator Date'!BC150="","x",'Indicator Date'!BC150)</f>
        <v>2017</v>
      </c>
      <c r="BD150" s="162">
        <f>IF('Indicator Date'!BD150="","x",'Indicator Date'!BD150)</f>
        <v>2015</v>
      </c>
      <c r="BE150" s="162">
        <f>IF('Indicator Date'!BE150="","x",'Indicator Date'!BE150)</f>
        <v>2014</v>
      </c>
      <c r="BF150" s="108"/>
    </row>
    <row r="151" spans="1:58" x14ac:dyDescent="0.25">
      <c r="A151" s="133" t="s">
        <v>278</v>
      </c>
      <c r="B151" s="111" t="s">
        <v>277</v>
      </c>
      <c r="C151" s="162">
        <f>IF('Indicator Date'!C151="","x",'Indicator Date'!C151)</f>
        <v>2015</v>
      </c>
      <c r="D151" s="162">
        <f>IF('Indicator Date'!D151="","x",'Indicator Date'!D151)</f>
        <v>2015</v>
      </c>
      <c r="E151" s="162">
        <f>IF('Indicator Date'!E151="","x",'Indicator Date'!E151)</f>
        <v>2015</v>
      </c>
      <c r="F151" s="162">
        <f>IF('Indicator Date'!F151="","x",'Indicator Date'!F151)</f>
        <v>2015</v>
      </c>
      <c r="G151" s="162">
        <f>IF('Indicator Date'!G151="","x",'Indicator Date'!G151)</f>
        <v>2015</v>
      </c>
      <c r="H151" s="162">
        <f>IF('Indicator Date'!H151="","x",'Indicator Date'!H151)</f>
        <v>2015</v>
      </c>
      <c r="I151" s="162">
        <f>IF('Indicator Date'!I151="","x",'Indicator Date'!I151)</f>
        <v>2015</v>
      </c>
      <c r="J151" s="162">
        <f>IF('Indicator Date'!J151="","x",'Indicator Date'!J151)</f>
        <v>2016</v>
      </c>
      <c r="K151" s="162">
        <f>IF('Indicator Date'!K151="","x",'Indicator Date'!K151)</f>
        <v>2016</v>
      </c>
      <c r="L151" s="162">
        <f>IF('Indicator Date'!L151="","x",'Indicator Date'!L151)</f>
        <v>2016</v>
      </c>
      <c r="M151" s="162">
        <f>IF('Indicator Date'!M151="","x",'Indicator Date'!M151)</f>
        <v>2018</v>
      </c>
      <c r="N151" s="162">
        <f>IF('Indicator Date'!N151="","x",'Indicator Date'!N151)</f>
        <v>2018</v>
      </c>
      <c r="O151" s="162">
        <f>IF('Indicator Date'!O151="","x",'Indicator Date'!O151)</f>
        <v>2017</v>
      </c>
      <c r="P151" s="162">
        <f>IF('Indicator Date'!P151="","x",'Indicator Date'!P151)</f>
        <v>2017</v>
      </c>
      <c r="Q151" s="162">
        <f>IF('Indicator Date'!Q151="","x",'Indicator Date'!Q151)</f>
        <v>2015</v>
      </c>
      <c r="R151" s="162" t="str">
        <f>IF('Indicator Date'!R151="","x",LEFT(RIGHT('Indicator Date'!R151,6),4))</f>
        <v>2014</v>
      </c>
      <c r="S151" s="162">
        <f>IF('Indicator Date'!S151="","x",'Indicator Date'!S151)</f>
        <v>2018</v>
      </c>
      <c r="T151" s="162">
        <f>IF('Indicator Date'!T151="","x",'Indicator Date'!T151)</f>
        <v>2015</v>
      </c>
      <c r="U151" s="162">
        <f>IF('Indicator Date'!U151="","x",'Indicator Date'!U151)</f>
        <v>2016</v>
      </c>
      <c r="V151" s="162">
        <f>IF('Indicator Date'!V151="","x",'Indicator Date'!V151)</f>
        <v>2016</v>
      </c>
      <c r="W151" s="162">
        <f>IF('Indicator Date'!W151="","x",'Indicator Date'!W151)</f>
        <v>2015</v>
      </c>
      <c r="X151" s="162">
        <f>IF('Indicator Date'!X151="","x",'Indicator Date'!X151)</f>
        <v>2016</v>
      </c>
      <c r="Y151" s="162">
        <f>IF('Indicator Date'!Y151="","x",'Indicator Date'!Y151)</f>
        <v>2016</v>
      </c>
      <c r="Z151" s="162">
        <f>IF('Indicator Date'!Z151="","x",'Indicator Date'!Z151)</f>
        <v>2016</v>
      </c>
      <c r="AA151" s="162">
        <f>IF('Indicator Date'!AA151="","x",'Indicator Date'!AA151)</f>
        <v>2016</v>
      </c>
      <c r="AB151" s="162">
        <f>IF('Indicator Date'!AB151="","x",'Indicator Date'!AB151)</f>
        <v>2016</v>
      </c>
      <c r="AC151" s="162">
        <f>IF('Indicator Date'!AC151="","x",'Indicator Date'!AC151)</f>
        <v>2015</v>
      </c>
      <c r="AD151" s="162">
        <f>IF('Indicator Date'!AD151="","x",'Indicator Date'!AD151)</f>
        <v>2015</v>
      </c>
      <c r="AE151" s="162">
        <f>IF('Indicator Date'!AE151="","x",'Indicator Date'!AE151)</f>
        <v>2012</v>
      </c>
      <c r="AF151" s="162">
        <f>IF('Indicator Date'!AF151="","x",'Indicator Date'!AF151)</f>
        <v>2015</v>
      </c>
      <c r="AG151" s="162">
        <f>IF('Indicator Date'!AG151="","x",'Indicator Date'!AG151)</f>
        <v>2011</v>
      </c>
      <c r="AH151" s="162">
        <f>IF('Indicator Date'!AH151="","x",'Indicator Date'!AH151)</f>
        <v>2016</v>
      </c>
      <c r="AI151" s="162">
        <f>IF('Indicator Date'!AI151="","x",'Indicator Date'!AI151)</f>
        <v>2017</v>
      </c>
      <c r="AJ151" s="162">
        <f>IF('Indicator Date'!AJ151="","x",'Indicator Date'!AJ151)</f>
        <v>2018</v>
      </c>
      <c r="AK151" s="162">
        <f>IF('Indicator Date'!AK151="","x",YEAR('Indicator Date'!AK151))</f>
        <v>2017</v>
      </c>
      <c r="AL151" s="162">
        <f>IF('Indicator Date'!AL151="","x",YEAR('Indicator Date'!AL151))</f>
        <v>2017</v>
      </c>
      <c r="AM151" s="162">
        <f>IF('Indicator Date'!AM151="","x",'Indicator Date'!AM151)</f>
        <v>2017</v>
      </c>
      <c r="AN151" s="162">
        <f>IF('Indicator Date'!AN151="","x",'Indicator Date'!AN151)</f>
        <v>2014</v>
      </c>
      <c r="AO151" s="162">
        <f>IF('Indicator Date'!AO151="","x",'Indicator Date'!AO151)</f>
        <v>2014</v>
      </c>
      <c r="AP151" s="162">
        <f>IF('Indicator Date'!AP151="","x",'Indicator Date'!AP151)</f>
        <v>2014</v>
      </c>
      <c r="AQ151" s="162">
        <f>IF('Indicator Date'!AQ151="","x",'Indicator Date'!AQ151)</f>
        <v>2014</v>
      </c>
      <c r="AR151" s="162">
        <f>IF('Indicator Date'!AR151="","x",'Indicator Date'!AR151)</f>
        <v>2015</v>
      </c>
      <c r="AS151" s="162">
        <f>IF('Indicator Date'!AS151="","x",'Indicator Date'!AS151)</f>
        <v>2016</v>
      </c>
      <c r="AT151" s="162">
        <f>IF('Indicator Date'!AT151="","x",'Indicator Date'!AT151)</f>
        <v>2017</v>
      </c>
      <c r="AU151" s="162">
        <f>IF('Indicator Date'!AU151="","x",'Indicator Date'!AU151)</f>
        <v>2016</v>
      </c>
      <c r="AV151" s="162">
        <f>IF('Indicator Date'!AV151="","x",'Indicator Date'!AV151)</f>
        <v>2015</v>
      </c>
      <c r="AW151" s="162">
        <f>IF('Indicator Date'!AW151="","x",'Indicator Date'!AW151)</f>
        <v>2015</v>
      </c>
      <c r="AX151" s="162">
        <f>IF('Indicator Date'!AX151="","x",'Indicator Date'!AX151)</f>
        <v>2016</v>
      </c>
      <c r="AY151" s="162">
        <f>IF('Indicator Date'!AY151="","x",'Indicator Date'!AY151)</f>
        <v>2014</v>
      </c>
      <c r="AZ151" s="162">
        <f>IF('Indicator Date'!AZ151="","x",'Indicator Date'!AZ151)</f>
        <v>2015</v>
      </c>
      <c r="BA151" s="162">
        <f>IF('Indicator Date'!BA151="","x",'Indicator Date'!BA151)</f>
        <v>2015</v>
      </c>
      <c r="BB151" s="162">
        <f>IF('Indicator Date'!BB151="","x",'Indicator Date'!BB151)</f>
        <v>2017</v>
      </c>
      <c r="BC151" s="162">
        <f>IF('Indicator Date'!BC151="","x",'Indicator Date'!BC151)</f>
        <v>2017</v>
      </c>
      <c r="BD151" s="162">
        <f>IF('Indicator Date'!BD151="","x",'Indicator Date'!BD151)</f>
        <v>2015</v>
      </c>
      <c r="BE151" s="162">
        <f>IF('Indicator Date'!BE151="","x",'Indicator Date'!BE151)</f>
        <v>2014</v>
      </c>
      <c r="BF151" s="108"/>
    </row>
    <row r="152" spans="1:58" x14ac:dyDescent="0.25">
      <c r="A152" s="133" t="s">
        <v>280</v>
      </c>
      <c r="B152" s="111" t="s">
        <v>279</v>
      </c>
      <c r="C152" s="162">
        <f>IF('Indicator Date'!C152="","x",'Indicator Date'!C152)</f>
        <v>2015</v>
      </c>
      <c r="D152" s="162">
        <f>IF('Indicator Date'!D152="","x",'Indicator Date'!D152)</f>
        <v>2015</v>
      </c>
      <c r="E152" s="162">
        <f>IF('Indicator Date'!E152="","x",'Indicator Date'!E152)</f>
        <v>2015</v>
      </c>
      <c r="F152" s="162">
        <f>IF('Indicator Date'!F152="","x",'Indicator Date'!F152)</f>
        <v>2015</v>
      </c>
      <c r="G152" s="162">
        <f>IF('Indicator Date'!G152="","x",'Indicator Date'!G152)</f>
        <v>2015</v>
      </c>
      <c r="H152" s="162">
        <f>IF('Indicator Date'!H152="","x",'Indicator Date'!H152)</f>
        <v>2015</v>
      </c>
      <c r="I152" s="162">
        <f>IF('Indicator Date'!I152="","x",'Indicator Date'!I152)</f>
        <v>2015</v>
      </c>
      <c r="J152" s="162">
        <f>IF('Indicator Date'!J152="","x",'Indicator Date'!J152)</f>
        <v>2016</v>
      </c>
      <c r="K152" s="162">
        <f>IF('Indicator Date'!K152="","x",'Indicator Date'!K152)</f>
        <v>2016</v>
      </c>
      <c r="L152" s="162">
        <f>IF('Indicator Date'!L152="","x",'Indicator Date'!L152)</f>
        <v>2016</v>
      </c>
      <c r="M152" s="162">
        <f>IF('Indicator Date'!M152="","x",'Indicator Date'!M152)</f>
        <v>2018</v>
      </c>
      <c r="N152" s="162">
        <f>IF('Indicator Date'!N152="","x",'Indicator Date'!N152)</f>
        <v>2018</v>
      </c>
      <c r="O152" s="162">
        <f>IF('Indicator Date'!O152="","x",'Indicator Date'!O152)</f>
        <v>2017</v>
      </c>
      <c r="P152" s="162">
        <f>IF('Indicator Date'!P152="","x",'Indicator Date'!P152)</f>
        <v>2017</v>
      </c>
      <c r="Q152" s="162">
        <f>IF('Indicator Date'!Q152="","x",'Indicator Date'!Q152)</f>
        <v>2015</v>
      </c>
      <c r="R152" s="162" t="str">
        <f>IF('Indicator Date'!R152="","x",LEFT(RIGHT('Indicator Date'!R152,6),4))</f>
        <v>2014</v>
      </c>
      <c r="S152" s="162">
        <f>IF('Indicator Date'!S152="","x",'Indicator Date'!S152)</f>
        <v>2018</v>
      </c>
      <c r="T152" s="162">
        <f>IF('Indicator Date'!T152="","x",'Indicator Date'!T152)</f>
        <v>2015</v>
      </c>
      <c r="U152" s="162">
        <f>IF('Indicator Date'!U152="","x",'Indicator Date'!U152)</f>
        <v>2016</v>
      </c>
      <c r="V152" s="162">
        <f>IF('Indicator Date'!V152="","x",'Indicator Date'!V152)</f>
        <v>2016</v>
      </c>
      <c r="W152" s="162">
        <f>IF('Indicator Date'!W152="","x",'Indicator Date'!W152)</f>
        <v>2015</v>
      </c>
      <c r="X152" s="162">
        <f>IF('Indicator Date'!X152="","x",'Indicator Date'!X152)</f>
        <v>2014</v>
      </c>
      <c r="Y152" s="162">
        <f>IF('Indicator Date'!Y152="","x",'Indicator Date'!Y152)</f>
        <v>2010</v>
      </c>
      <c r="Z152" s="162">
        <f>IF('Indicator Date'!Z152="","x",'Indicator Date'!Z152)</f>
        <v>2016</v>
      </c>
      <c r="AA152" s="162">
        <f>IF('Indicator Date'!AA152="","x",'Indicator Date'!AA152)</f>
        <v>2016</v>
      </c>
      <c r="AB152" s="162">
        <f>IF('Indicator Date'!AB152="","x",'Indicator Date'!AB152)</f>
        <v>2016</v>
      </c>
      <c r="AC152" s="162">
        <f>IF('Indicator Date'!AC152="","x",'Indicator Date'!AC152)</f>
        <v>2015</v>
      </c>
      <c r="AD152" s="162">
        <f>IF('Indicator Date'!AD152="","x",'Indicator Date'!AD152)</f>
        <v>2015</v>
      </c>
      <c r="AE152" s="162" t="str">
        <f>IF('Indicator Date'!AE152="","x",'Indicator Date'!AE152)</f>
        <v>x</v>
      </c>
      <c r="AF152" s="162">
        <f>IF('Indicator Date'!AF152="","x",'Indicator Date'!AF152)</f>
        <v>2015</v>
      </c>
      <c r="AG152" s="162">
        <f>IF('Indicator Date'!AG152="","x",'Indicator Date'!AG152)</f>
        <v>2010</v>
      </c>
      <c r="AH152" s="162">
        <f>IF('Indicator Date'!AH152="","x",'Indicator Date'!AH152)</f>
        <v>2016</v>
      </c>
      <c r="AI152" s="162">
        <f>IF('Indicator Date'!AI152="","x",'Indicator Date'!AI152)</f>
        <v>2017</v>
      </c>
      <c r="AJ152" s="162">
        <f>IF('Indicator Date'!AJ152="","x",'Indicator Date'!AJ152)</f>
        <v>2018</v>
      </c>
      <c r="AK152" s="162" t="str">
        <f>IF('Indicator Date'!AK152="","x",YEAR('Indicator Date'!AK152))</f>
        <v>x</v>
      </c>
      <c r="AL152" s="162">
        <f>IF('Indicator Date'!AL152="","x",YEAR('Indicator Date'!AL152))</f>
        <v>2017</v>
      </c>
      <c r="AM152" s="162">
        <f>IF('Indicator Date'!AM152="","x",'Indicator Date'!AM152)</f>
        <v>2017</v>
      </c>
      <c r="AN152" s="162">
        <f>IF('Indicator Date'!AN152="","x",'Indicator Date'!AN152)</f>
        <v>2014</v>
      </c>
      <c r="AO152" s="162">
        <f>IF('Indicator Date'!AO152="","x",'Indicator Date'!AO152)</f>
        <v>2014</v>
      </c>
      <c r="AP152" s="162">
        <f>IF('Indicator Date'!AP152="","x",'Indicator Date'!AP152)</f>
        <v>2011</v>
      </c>
      <c r="AQ152" s="162">
        <f>IF('Indicator Date'!AQ152="","x",'Indicator Date'!AQ152)</f>
        <v>2012</v>
      </c>
      <c r="AR152" s="162">
        <f>IF('Indicator Date'!AR152="","x",'Indicator Date'!AR152)</f>
        <v>2015</v>
      </c>
      <c r="AS152" s="162">
        <f>IF('Indicator Date'!AS152="","x",'Indicator Date'!AS152)</f>
        <v>2016</v>
      </c>
      <c r="AT152" s="162">
        <f>IF('Indicator Date'!AT152="","x",'Indicator Date'!AT152)</f>
        <v>2017</v>
      </c>
      <c r="AU152" s="162">
        <f>IF('Indicator Date'!AU152="","x",'Indicator Date'!AU152)</f>
        <v>2016</v>
      </c>
      <c r="AV152" s="162">
        <f>IF('Indicator Date'!AV152="","x",'Indicator Date'!AV152)</f>
        <v>2016</v>
      </c>
      <c r="AW152" s="162">
        <f>IF('Indicator Date'!AW152="","x",'Indicator Date'!AW152)</f>
        <v>2015</v>
      </c>
      <c r="AX152" s="162">
        <f>IF('Indicator Date'!AX152="","x",'Indicator Date'!AX152)</f>
        <v>2016</v>
      </c>
      <c r="AY152" s="162">
        <f>IF('Indicator Date'!AY152="","x",'Indicator Date'!AY152)</f>
        <v>2014</v>
      </c>
      <c r="AZ152" s="162">
        <f>IF('Indicator Date'!AZ152="","x",'Indicator Date'!AZ152)</f>
        <v>2015</v>
      </c>
      <c r="BA152" s="162">
        <f>IF('Indicator Date'!BA152="","x",'Indicator Date'!BA152)</f>
        <v>2015</v>
      </c>
      <c r="BB152" s="162">
        <f>IF('Indicator Date'!BB152="","x",'Indicator Date'!BB152)</f>
        <v>2017</v>
      </c>
      <c r="BC152" s="162">
        <f>IF('Indicator Date'!BC152="","x",'Indicator Date'!BC152)</f>
        <v>2017</v>
      </c>
      <c r="BD152" s="162">
        <f>IF('Indicator Date'!BD152="","x",'Indicator Date'!BD152)</f>
        <v>2015</v>
      </c>
      <c r="BE152" s="162">
        <f>IF('Indicator Date'!BE152="","x",'Indicator Date'!BE152)</f>
        <v>2014</v>
      </c>
      <c r="BF152" s="108"/>
    </row>
    <row r="153" spans="1:58" x14ac:dyDescent="0.25">
      <c r="A153" s="133" t="s">
        <v>282</v>
      </c>
      <c r="B153" s="111" t="s">
        <v>281</v>
      </c>
      <c r="C153" s="162">
        <f>IF('Indicator Date'!C153="","x",'Indicator Date'!C153)</f>
        <v>2015</v>
      </c>
      <c r="D153" s="162">
        <f>IF('Indicator Date'!D153="","x",'Indicator Date'!D153)</f>
        <v>2015</v>
      </c>
      <c r="E153" s="162">
        <f>IF('Indicator Date'!E153="","x",'Indicator Date'!E153)</f>
        <v>2015</v>
      </c>
      <c r="F153" s="162">
        <f>IF('Indicator Date'!F153="","x",'Indicator Date'!F153)</f>
        <v>2015</v>
      </c>
      <c r="G153" s="162">
        <f>IF('Indicator Date'!G153="","x",'Indicator Date'!G153)</f>
        <v>2015</v>
      </c>
      <c r="H153" s="162">
        <f>IF('Indicator Date'!H153="","x",'Indicator Date'!H153)</f>
        <v>2015</v>
      </c>
      <c r="I153" s="162">
        <f>IF('Indicator Date'!I153="","x",'Indicator Date'!I153)</f>
        <v>2015</v>
      </c>
      <c r="J153" s="162">
        <f>IF('Indicator Date'!J153="","x",'Indicator Date'!J153)</f>
        <v>2016</v>
      </c>
      <c r="K153" s="162">
        <f>IF('Indicator Date'!K153="","x",'Indicator Date'!K153)</f>
        <v>2016</v>
      </c>
      <c r="L153" s="162">
        <f>IF('Indicator Date'!L153="","x",'Indicator Date'!L153)</f>
        <v>2016</v>
      </c>
      <c r="M153" s="162">
        <f>IF('Indicator Date'!M153="","x",'Indicator Date'!M153)</f>
        <v>2018</v>
      </c>
      <c r="N153" s="162">
        <f>IF('Indicator Date'!N153="","x",'Indicator Date'!N153)</f>
        <v>2018</v>
      </c>
      <c r="O153" s="162">
        <f>IF('Indicator Date'!O153="","x",'Indicator Date'!O153)</f>
        <v>2017</v>
      </c>
      <c r="P153" s="162">
        <f>IF('Indicator Date'!P153="","x",'Indicator Date'!P153)</f>
        <v>2017</v>
      </c>
      <c r="Q153" s="162">
        <f>IF('Indicator Date'!Q153="","x",'Indicator Date'!Q153)</f>
        <v>2015</v>
      </c>
      <c r="R153" s="162" t="str">
        <f>IF('Indicator Date'!R153="","x",LEFT(RIGHT('Indicator Date'!R153,6),4))</f>
        <v>x</v>
      </c>
      <c r="S153" s="162">
        <f>IF('Indicator Date'!S153="","x",'Indicator Date'!S153)</f>
        <v>2018</v>
      </c>
      <c r="T153" s="162">
        <f>IF('Indicator Date'!T153="","x",'Indicator Date'!T153)</f>
        <v>2015</v>
      </c>
      <c r="U153" s="162">
        <f>IF('Indicator Date'!U153="","x",'Indicator Date'!U153)</f>
        <v>2016</v>
      </c>
      <c r="V153" s="162">
        <f>IF('Indicator Date'!V153="","x",'Indicator Date'!V153)</f>
        <v>2016</v>
      </c>
      <c r="W153" s="162">
        <f>IF('Indicator Date'!W153="","x",'Indicator Date'!W153)</f>
        <v>2015</v>
      </c>
      <c r="X153" s="162">
        <f>IF('Indicator Date'!X153="","x",'Indicator Date'!X153)</f>
        <v>2012</v>
      </c>
      <c r="Y153" s="162">
        <f>IF('Indicator Date'!Y153="","x",'Indicator Date'!Y153)</f>
        <v>2012</v>
      </c>
      <c r="Z153" s="162">
        <f>IF('Indicator Date'!Z153="","x",'Indicator Date'!Z153)</f>
        <v>2016</v>
      </c>
      <c r="AA153" s="162">
        <f>IF('Indicator Date'!AA153="","x",'Indicator Date'!AA153)</f>
        <v>2016</v>
      </c>
      <c r="AB153" s="162" t="str">
        <f>IF('Indicator Date'!AB153="","x",'Indicator Date'!AB153)</f>
        <v>x</v>
      </c>
      <c r="AC153" s="162">
        <f>IF('Indicator Date'!AC153="","x",'Indicator Date'!AC153)</f>
        <v>2015</v>
      </c>
      <c r="AD153" s="162">
        <f>IF('Indicator Date'!AD153="","x",'Indicator Date'!AD153)</f>
        <v>2015</v>
      </c>
      <c r="AE153" s="162" t="str">
        <f>IF('Indicator Date'!AE153="","x",'Indicator Date'!AE153)</f>
        <v>x</v>
      </c>
      <c r="AF153" s="162" t="str">
        <f>IF('Indicator Date'!AF153="","x",'Indicator Date'!AF153)</f>
        <v>x</v>
      </c>
      <c r="AG153" s="162">
        <f>IF('Indicator Date'!AG153="","x",'Indicator Date'!AG153)</f>
        <v>2006</v>
      </c>
      <c r="AH153" s="162">
        <f>IF('Indicator Date'!AH153="","x",'Indicator Date'!AH153)</f>
        <v>2016</v>
      </c>
      <c r="AI153" s="162">
        <f>IF('Indicator Date'!AI153="","x",'Indicator Date'!AI153)</f>
        <v>2017</v>
      </c>
      <c r="AJ153" s="162">
        <f>IF('Indicator Date'!AJ153="","x",'Indicator Date'!AJ153)</f>
        <v>2018</v>
      </c>
      <c r="AK153" s="162" t="str">
        <f>IF('Indicator Date'!AK153="","x",YEAR('Indicator Date'!AK153))</f>
        <v>x</v>
      </c>
      <c r="AL153" s="162">
        <f>IF('Indicator Date'!AL153="","x",YEAR('Indicator Date'!AL153))</f>
        <v>2017</v>
      </c>
      <c r="AM153" s="162">
        <f>IF('Indicator Date'!AM153="","x",'Indicator Date'!AM153)</f>
        <v>2017</v>
      </c>
      <c r="AN153" s="162">
        <f>IF('Indicator Date'!AN153="","x",'Indicator Date'!AN153)</f>
        <v>2014</v>
      </c>
      <c r="AO153" s="162">
        <f>IF('Indicator Date'!AO153="","x",'Indicator Date'!AO153)</f>
        <v>2014</v>
      </c>
      <c r="AP153" s="162">
        <f>IF('Indicator Date'!AP153="","x",'Indicator Date'!AP153)</f>
        <v>2013</v>
      </c>
      <c r="AQ153" s="162">
        <f>IF('Indicator Date'!AQ153="","x",'Indicator Date'!AQ153)</f>
        <v>2013</v>
      </c>
      <c r="AR153" s="162">
        <f>IF('Indicator Date'!AR153="","x",'Indicator Date'!AR153)</f>
        <v>2015</v>
      </c>
      <c r="AS153" s="162">
        <f>IF('Indicator Date'!AS153="","x",'Indicator Date'!AS153)</f>
        <v>2016</v>
      </c>
      <c r="AT153" s="162">
        <f>IF('Indicator Date'!AT153="","x",'Indicator Date'!AT153)</f>
        <v>2017</v>
      </c>
      <c r="AU153" s="162">
        <f>IF('Indicator Date'!AU153="","x",'Indicator Date'!AU153)</f>
        <v>2016</v>
      </c>
      <c r="AV153" s="162">
        <f>IF('Indicator Date'!AV153="","x",'Indicator Date'!AV153)</f>
        <v>2015</v>
      </c>
      <c r="AW153" s="162">
        <f>IF('Indicator Date'!AW153="","x",'Indicator Date'!AW153)</f>
        <v>2015</v>
      </c>
      <c r="AX153" s="162">
        <f>IF('Indicator Date'!AX153="","x",'Indicator Date'!AX153)</f>
        <v>2016</v>
      </c>
      <c r="AY153" s="162">
        <f>IF('Indicator Date'!AY153="","x",'Indicator Date'!AY153)</f>
        <v>2014</v>
      </c>
      <c r="AZ153" s="162">
        <f>IF('Indicator Date'!AZ153="","x",'Indicator Date'!AZ153)</f>
        <v>2015</v>
      </c>
      <c r="BA153" s="162">
        <f>IF('Indicator Date'!BA153="","x",'Indicator Date'!BA153)</f>
        <v>2015</v>
      </c>
      <c r="BB153" s="162">
        <f>IF('Indicator Date'!BB153="","x",'Indicator Date'!BB153)</f>
        <v>2017</v>
      </c>
      <c r="BC153" s="162">
        <f>IF('Indicator Date'!BC153="","x",'Indicator Date'!BC153)</f>
        <v>2017</v>
      </c>
      <c r="BD153" s="162">
        <f>IF('Indicator Date'!BD153="","x",'Indicator Date'!BD153)</f>
        <v>2015</v>
      </c>
      <c r="BE153" s="162">
        <f>IF('Indicator Date'!BE153="","x",'Indicator Date'!BE153)</f>
        <v>2014</v>
      </c>
      <c r="BF153" s="108"/>
    </row>
    <row r="154" spans="1:58" x14ac:dyDescent="0.25">
      <c r="A154" s="133" t="s">
        <v>284</v>
      </c>
      <c r="B154" s="111" t="s">
        <v>283</v>
      </c>
      <c r="C154" s="162">
        <f>IF('Indicator Date'!C154="","x",'Indicator Date'!C154)</f>
        <v>2015</v>
      </c>
      <c r="D154" s="162">
        <f>IF('Indicator Date'!D154="","x",'Indicator Date'!D154)</f>
        <v>2015</v>
      </c>
      <c r="E154" s="162">
        <f>IF('Indicator Date'!E154="","x",'Indicator Date'!E154)</f>
        <v>2015</v>
      </c>
      <c r="F154" s="162">
        <f>IF('Indicator Date'!F154="","x",'Indicator Date'!F154)</f>
        <v>2015</v>
      </c>
      <c r="G154" s="162">
        <f>IF('Indicator Date'!G154="","x",'Indicator Date'!G154)</f>
        <v>2015</v>
      </c>
      <c r="H154" s="162">
        <f>IF('Indicator Date'!H154="","x",'Indicator Date'!H154)</f>
        <v>2015</v>
      </c>
      <c r="I154" s="162">
        <f>IF('Indicator Date'!I154="","x",'Indicator Date'!I154)</f>
        <v>2015</v>
      </c>
      <c r="J154" s="162">
        <f>IF('Indicator Date'!J154="","x",'Indicator Date'!J154)</f>
        <v>2016</v>
      </c>
      <c r="K154" s="162">
        <f>IF('Indicator Date'!K154="","x",'Indicator Date'!K154)</f>
        <v>2016</v>
      </c>
      <c r="L154" s="162">
        <f>IF('Indicator Date'!L154="","x",'Indicator Date'!L154)</f>
        <v>2016</v>
      </c>
      <c r="M154" s="162">
        <f>IF('Indicator Date'!M154="","x",'Indicator Date'!M154)</f>
        <v>2018</v>
      </c>
      <c r="N154" s="162">
        <f>IF('Indicator Date'!N154="","x",'Indicator Date'!N154)</f>
        <v>2018</v>
      </c>
      <c r="O154" s="162">
        <f>IF('Indicator Date'!O154="","x",'Indicator Date'!O154)</f>
        <v>2017</v>
      </c>
      <c r="P154" s="162">
        <f>IF('Indicator Date'!P154="","x",'Indicator Date'!P154)</f>
        <v>2017</v>
      </c>
      <c r="Q154" s="162">
        <f>IF('Indicator Date'!Q154="","x",'Indicator Date'!Q154)</f>
        <v>2015</v>
      </c>
      <c r="R154" s="162" t="str">
        <f>IF('Indicator Date'!R154="","x",LEFT(RIGHT('Indicator Date'!R154,6),4))</f>
        <v>2013</v>
      </c>
      <c r="S154" s="162">
        <f>IF('Indicator Date'!S154="","x",'Indicator Date'!S154)</f>
        <v>2018</v>
      </c>
      <c r="T154" s="162">
        <f>IF('Indicator Date'!T154="","x",'Indicator Date'!T154)</f>
        <v>2015</v>
      </c>
      <c r="U154" s="162">
        <f>IF('Indicator Date'!U154="","x",'Indicator Date'!U154)</f>
        <v>2016</v>
      </c>
      <c r="V154" s="162">
        <f>IF('Indicator Date'!V154="","x",'Indicator Date'!V154)</f>
        <v>2016</v>
      </c>
      <c r="W154" s="162">
        <f>IF('Indicator Date'!W154="","x",'Indicator Date'!W154)</f>
        <v>2015</v>
      </c>
      <c r="X154" s="162">
        <f>IF('Indicator Date'!X154="","x",'Indicator Date'!X154)</f>
        <v>2013</v>
      </c>
      <c r="Y154" s="162">
        <f>IF('Indicator Date'!Y154="","x",'Indicator Date'!Y154)</f>
        <v>2010</v>
      </c>
      <c r="Z154" s="162">
        <f>IF('Indicator Date'!Z154="","x",'Indicator Date'!Z154)</f>
        <v>2016</v>
      </c>
      <c r="AA154" s="162">
        <f>IF('Indicator Date'!AA154="","x",'Indicator Date'!AA154)</f>
        <v>2016</v>
      </c>
      <c r="AB154" s="162">
        <f>IF('Indicator Date'!AB154="","x",'Indicator Date'!AB154)</f>
        <v>2016</v>
      </c>
      <c r="AC154" s="162">
        <f>IF('Indicator Date'!AC154="","x",'Indicator Date'!AC154)</f>
        <v>2015</v>
      </c>
      <c r="AD154" s="162">
        <f>IF('Indicator Date'!AD154="","x",'Indicator Date'!AD154)</f>
        <v>2015</v>
      </c>
      <c r="AE154" s="162">
        <f>IF('Indicator Date'!AE154="","x",'Indicator Date'!AE154)</f>
        <v>2012</v>
      </c>
      <c r="AF154" s="162">
        <f>IF('Indicator Date'!AF154="","x",'Indicator Date'!AF154)</f>
        <v>2015</v>
      </c>
      <c r="AG154" s="162">
        <f>IF('Indicator Date'!AG154="","x",'Indicator Date'!AG154)</f>
        <v>2011</v>
      </c>
      <c r="AH154" s="162">
        <f>IF('Indicator Date'!AH154="","x",'Indicator Date'!AH154)</f>
        <v>2016</v>
      </c>
      <c r="AI154" s="162">
        <f>IF('Indicator Date'!AI154="","x",'Indicator Date'!AI154)</f>
        <v>2017</v>
      </c>
      <c r="AJ154" s="162">
        <f>IF('Indicator Date'!AJ154="","x",'Indicator Date'!AJ154)</f>
        <v>2018</v>
      </c>
      <c r="AK154" s="162" t="str">
        <f>IF('Indicator Date'!AK154="","x",YEAR('Indicator Date'!AK154))</f>
        <v>x</v>
      </c>
      <c r="AL154" s="162">
        <f>IF('Indicator Date'!AL154="","x",YEAR('Indicator Date'!AL154))</f>
        <v>2017</v>
      </c>
      <c r="AM154" s="162">
        <f>IF('Indicator Date'!AM154="","x",'Indicator Date'!AM154)</f>
        <v>2017</v>
      </c>
      <c r="AN154" s="162">
        <f>IF('Indicator Date'!AN154="","x",'Indicator Date'!AN154)</f>
        <v>2014</v>
      </c>
      <c r="AO154" s="162">
        <f>IF('Indicator Date'!AO154="","x",'Indicator Date'!AO154)</f>
        <v>2014</v>
      </c>
      <c r="AP154" s="162">
        <f>IF('Indicator Date'!AP154="","x",'Indicator Date'!AP154)</f>
        <v>2014</v>
      </c>
      <c r="AQ154" s="162">
        <f>IF('Indicator Date'!AQ154="","x",'Indicator Date'!AQ154)</f>
        <v>2014</v>
      </c>
      <c r="AR154" s="162">
        <f>IF('Indicator Date'!AR154="","x",'Indicator Date'!AR154)</f>
        <v>2009</v>
      </c>
      <c r="AS154" s="162">
        <f>IF('Indicator Date'!AS154="","x",'Indicator Date'!AS154)</f>
        <v>2016</v>
      </c>
      <c r="AT154" s="162">
        <f>IF('Indicator Date'!AT154="","x",'Indicator Date'!AT154)</f>
        <v>2017</v>
      </c>
      <c r="AU154" s="162">
        <f>IF('Indicator Date'!AU154="","x",'Indicator Date'!AU154)</f>
        <v>2016</v>
      </c>
      <c r="AV154" s="162">
        <f>IF('Indicator Date'!AV154="","x",'Indicator Date'!AV154)</f>
        <v>2015</v>
      </c>
      <c r="AW154" s="162">
        <f>IF('Indicator Date'!AW154="","x",'Indicator Date'!AW154)</f>
        <v>2015</v>
      </c>
      <c r="AX154" s="162">
        <f>IF('Indicator Date'!AX154="","x",'Indicator Date'!AX154)</f>
        <v>2016</v>
      </c>
      <c r="AY154" s="162">
        <f>IF('Indicator Date'!AY154="","x",'Indicator Date'!AY154)</f>
        <v>2014</v>
      </c>
      <c r="AZ154" s="162">
        <f>IF('Indicator Date'!AZ154="","x",'Indicator Date'!AZ154)</f>
        <v>2015</v>
      </c>
      <c r="BA154" s="162">
        <f>IF('Indicator Date'!BA154="","x",'Indicator Date'!BA154)</f>
        <v>2015</v>
      </c>
      <c r="BB154" s="162">
        <f>IF('Indicator Date'!BB154="","x",'Indicator Date'!BB154)</f>
        <v>2017</v>
      </c>
      <c r="BC154" s="162">
        <f>IF('Indicator Date'!BC154="","x",'Indicator Date'!BC154)</f>
        <v>2017</v>
      </c>
      <c r="BD154" s="162">
        <f>IF('Indicator Date'!BD154="","x",'Indicator Date'!BD154)</f>
        <v>2015</v>
      </c>
      <c r="BE154" s="162">
        <f>IF('Indicator Date'!BE154="","x",'Indicator Date'!BE154)</f>
        <v>2014</v>
      </c>
      <c r="BF154" s="108"/>
    </row>
    <row r="155" spans="1:58" x14ac:dyDescent="0.25">
      <c r="A155" s="133" t="s">
        <v>286</v>
      </c>
      <c r="B155" s="111" t="s">
        <v>285</v>
      </c>
      <c r="C155" s="162">
        <f>IF('Indicator Date'!C155="","x",'Indicator Date'!C155)</f>
        <v>2015</v>
      </c>
      <c r="D155" s="162">
        <f>IF('Indicator Date'!D155="","x",'Indicator Date'!D155)</f>
        <v>2015</v>
      </c>
      <c r="E155" s="162">
        <f>IF('Indicator Date'!E155="","x",'Indicator Date'!E155)</f>
        <v>2015</v>
      </c>
      <c r="F155" s="162">
        <f>IF('Indicator Date'!F155="","x",'Indicator Date'!F155)</f>
        <v>2015</v>
      </c>
      <c r="G155" s="162">
        <f>IF('Indicator Date'!G155="","x",'Indicator Date'!G155)</f>
        <v>2015</v>
      </c>
      <c r="H155" s="162">
        <f>IF('Indicator Date'!H155="","x",'Indicator Date'!H155)</f>
        <v>2015</v>
      </c>
      <c r="I155" s="162">
        <f>IF('Indicator Date'!I155="","x",'Indicator Date'!I155)</f>
        <v>2015</v>
      </c>
      <c r="J155" s="162">
        <f>IF('Indicator Date'!J155="","x",'Indicator Date'!J155)</f>
        <v>2016</v>
      </c>
      <c r="K155" s="162">
        <f>IF('Indicator Date'!K155="","x",'Indicator Date'!K155)</f>
        <v>2016</v>
      </c>
      <c r="L155" s="162">
        <f>IF('Indicator Date'!L155="","x",'Indicator Date'!L155)</f>
        <v>2016</v>
      </c>
      <c r="M155" s="162">
        <f>IF('Indicator Date'!M155="","x",'Indicator Date'!M155)</f>
        <v>2018</v>
      </c>
      <c r="N155" s="162">
        <f>IF('Indicator Date'!N155="","x",'Indicator Date'!N155)</f>
        <v>2018</v>
      </c>
      <c r="O155" s="162">
        <f>IF('Indicator Date'!O155="","x",'Indicator Date'!O155)</f>
        <v>2017</v>
      </c>
      <c r="P155" s="162">
        <f>IF('Indicator Date'!P155="","x",'Indicator Date'!P155)</f>
        <v>2017</v>
      </c>
      <c r="Q155" s="162">
        <f>IF('Indicator Date'!Q155="","x",'Indicator Date'!Q155)</f>
        <v>2015</v>
      </c>
      <c r="R155" s="162" t="str">
        <f>IF('Indicator Date'!R155="","x",LEFT(RIGHT('Indicator Date'!R155,6),4))</f>
        <v>x</v>
      </c>
      <c r="S155" s="162">
        <f>IF('Indicator Date'!S155="","x",'Indicator Date'!S155)</f>
        <v>2018</v>
      </c>
      <c r="T155" s="162">
        <f>IF('Indicator Date'!T155="","x",'Indicator Date'!T155)</f>
        <v>2015</v>
      </c>
      <c r="U155" s="162">
        <f>IF('Indicator Date'!U155="","x",'Indicator Date'!U155)</f>
        <v>2016</v>
      </c>
      <c r="V155" s="162" t="str">
        <f>IF('Indicator Date'!V155="","x",'Indicator Date'!V155)</f>
        <v>x</v>
      </c>
      <c r="W155" s="162">
        <f>IF('Indicator Date'!W155="","x",'Indicator Date'!W155)</f>
        <v>2015</v>
      </c>
      <c r="X155" s="162" t="str">
        <f>IF('Indicator Date'!X155="","x",'Indicator Date'!X155)</f>
        <v>x</v>
      </c>
      <c r="Y155" s="162">
        <f>IF('Indicator Date'!Y155="","x",'Indicator Date'!Y155)</f>
        <v>2016</v>
      </c>
      <c r="Z155" s="162">
        <f>IF('Indicator Date'!Z155="","x",'Indicator Date'!Z155)</f>
        <v>2016</v>
      </c>
      <c r="AA155" s="162">
        <f>IF('Indicator Date'!AA155="","x",'Indicator Date'!AA155)</f>
        <v>2016</v>
      </c>
      <c r="AB155" s="162">
        <f>IF('Indicator Date'!AB155="","x",'Indicator Date'!AB155)</f>
        <v>2016</v>
      </c>
      <c r="AC155" s="162">
        <f>IF('Indicator Date'!AC155="","x",'Indicator Date'!AC155)</f>
        <v>2015</v>
      </c>
      <c r="AD155" s="162">
        <f>IF('Indicator Date'!AD155="","x",'Indicator Date'!AD155)</f>
        <v>2015</v>
      </c>
      <c r="AE155" s="162" t="str">
        <f>IF('Indicator Date'!AE155="","x",'Indicator Date'!AE155)</f>
        <v>x</v>
      </c>
      <c r="AF155" s="162">
        <f>IF('Indicator Date'!AF155="","x",'Indicator Date'!AF155)</f>
        <v>2015</v>
      </c>
      <c r="AG155" s="162" t="str">
        <f>IF('Indicator Date'!AG155="","x",'Indicator Date'!AG155)</f>
        <v>x</v>
      </c>
      <c r="AH155" s="162">
        <f>IF('Indicator Date'!AH155="","x",'Indicator Date'!AH155)</f>
        <v>2016</v>
      </c>
      <c r="AI155" s="162">
        <f>IF('Indicator Date'!AI155="","x",'Indicator Date'!AI155)</f>
        <v>2017</v>
      </c>
      <c r="AJ155" s="162">
        <f>IF('Indicator Date'!AJ155="","x",'Indicator Date'!AJ155)</f>
        <v>2018</v>
      </c>
      <c r="AK155" s="162" t="str">
        <f>IF('Indicator Date'!AK155="","x",YEAR('Indicator Date'!AK155))</f>
        <v>x</v>
      </c>
      <c r="AL155" s="162">
        <f>IF('Indicator Date'!AL155="","x",YEAR('Indicator Date'!AL155))</f>
        <v>2017</v>
      </c>
      <c r="AM155" s="162">
        <f>IF('Indicator Date'!AM155="","x",'Indicator Date'!AM155)</f>
        <v>2017</v>
      </c>
      <c r="AN155" s="162">
        <f>IF('Indicator Date'!AN155="","x",'Indicator Date'!AN155)</f>
        <v>2014</v>
      </c>
      <c r="AO155" s="162">
        <f>IF('Indicator Date'!AO155="","x",'Indicator Date'!AO155)</f>
        <v>2014</v>
      </c>
      <c r="AP155" s="162">
        <f>IF('Indicator Date'!AP155="","x",'Indicator Date'!AP155)</f>
        <v>2014</v>
      </c>
      <c r="AQ155" s="162">
        <f>IF('Indicator Date'!AQ155="","x",'Indicator Date'!AQ155)</f>
        <v>2014</v>
      </c>
      <c r="AR155" s="162">
        <f>IF('Indicator Date'!AR155="","x",'Indicator Date'!AR155)</f>
        <v>2007</v>
      </c>
      <c r="AS155" s="162">
        <f>IF('Indicator Date'!AS155="","x",'Indicator Date'!AS155)</f>
        <v>2016</v>
      </c>
      <c r="AT155" s="162">
        <f>IF('Indicator Date'!AT155="","x",'Indicator Date'!AT155)</f>
        <v>2017</v>
      </c>
      <c r="AU155" s="162">
        <f>IF('Indicator Date'!AU155="","x",'Indicator Date'!AU155)</f>
        <v>2016</v>
      </c>
      <c r="AV155" s="162">
        <f>IF('Indicator Date'!AV155="","x",'Indicator Date'!AV155)</f>
        <v>2016</v>
      </c>
      <c r="AW155" s="162">
        <f>IF('Indicator Date'!AW155="","x",'Indicator Date'!AW155)</f>
        <v>2015</v>
      </c>
      <c r="AX155" s="162">
        <f>IF('Indicator Date'!AX155="","x",'Indicator Date'!AX155)</f>
        <v>2016</v>
      </c>
      <c r="AY155" s="162">
        <f>IF('Indicator Date'!AY155="","x",'Indicator Date'!AY155)</f>
        <v>2014</v>
      </c>
      <c r="AZ155" s="162">
        <f>IF('Indicator Date'!AZ155="","x",'Indicator Date'!AZ155)</f>
        <v>2015</v>
      </c>
      <c r="BA155" s="162">
        <f>IF('Indicator Date'!BA155="","x",'Indicator Date'!BA155)</f>
        <v>2015</v>
      </c>
      <c r="BB155" s="162">
        <f>IF('Indicator Date'!BB155="","x",'Indicator Date'!BB155)</f>
        <v>2017</v>
      </c>
      <c r="BC155" s="162">
        <f>IF('Indicator Date'!BC155="","x",'Indicator Date'!BC155)</f>
        <v>2017</v>
      </c>
      <c r="BD155" s="162">
        <f>IF('Indicator Date'!BD155="","x",'Indicator Date'!BD155)</f>
        <v>2015</v>
      </c>
      <c r="BE155" s="162">
        <f>IF('Indicator Date'!BE155="","x",'Indicator Date'!BE155)</f>
        <v>2014</v>
      </c>
      <c r="BF155" s="108"/>
    </row>
    <row r="156" spans="1:58" x14ac:dyDescent="0.25">
      <c r="A156" s="133" t="s">
        <v>288</v>
      </c>
      <c r="B156" s="111" t="s">
        <v>287</v>
      </c>
      <c r="C156" s="162">
        <f>IF('Indicator Date'!C156="","x",'Indicator Date'!C156)</f>
        <v>2015</v>
      </c>
      <c r="D156" s="162">
        <f>IF('Indicator Date'!D156="","x",'Indicator Date'!D156)</f>
        <v>2015</v>
      </c>
      <c r="E156" s="162">
        <f>IF('Indicator Date'!E156="","x",'Indicator Date'!E156)</f>
        <v>2015</v>
      </c>
      <c r="F156" s="162">
        <f>IF('Indicator Date'!F156="","x",'Indicator Date'!F156)</f>
        <v>2015</v>
      </c>
      <c r="G156" s="162">
        <f>IF('Indicator Date'!G156="","x",'Indicator Date'!G156)</f>
        <v>2015</v>
      </c>
      <c r="H156" s="162">
        <f>IF('Indicator Date'!H156="","x",'Indicator Date'!H156)</f>
        <v>2015</v>
      </c>
      <c r="I156" s="162">
        <f>IF('Indicator Date'!I156="","x",'Indicator Date'!I156)</f>
        <v>2015</v>
      </c>
      <c r="J156" s="162">
        <f>IF('Indicator Date'!J156="","x",'Indicator Date'!J156)</f>
        <v>2016</v>
      </c>
      <c r="K156" s="162">
        <f>IF('Indicator Date'!K156="","x",'Indicator Date'!K156)</f>
        <v>2016</v>
      </c>
      <c r="L156" s="162">
        <f>IF('Indicator Date'!L156="","x",'Indicator Date'!L156)</f>
        <v>2016</v>
      </c>
      <c r="M156" s="162">
        <f>IF('Indicator Date'!M156="","x",'Indicator Date'!M156)</f>
        <v>2018</v>
      </c>
      <c r="N156" s="162">
        <f>IF('Indicator Date'!N156="","x",'Indicator Date'!N156)</f>
        <v>2018</v>
      </c>
      <c r="O156" s="162">
        <f>IF('Indicator Date'!O156="","x",'Indicator Date'!O156)</f>
        <v>2017</v>
      </c>
      <c r="P156" s="162">
        <f>IF('Indicator Date'!P156="","x",'Indicator Date'!P156)</f>
        <v>2017</v>
      </c>
      <c r="Q156" s="162">
        <f>IF('Indicator Date'!Q156="","x",'Indicator Date'!Q156)</f>
        <v>2015</v>
      </c>
      <c r="R156" s="162" t="str">
        <f>IF('Indicator Date'!R156="","x",LEFT(RIGHT('Indicator Date'!R156,6),4))</f>
        <v>x</v>
      </c>
      <c r="S156" s="162">
        <f>IF('Indicator Date'!S156="","x",'Indicator Date'!S156)</f>
        <v>2018</v>
      </c>
      <c r="T156" s="162">
        <f>IF('Indicator Date'!T156="","x",'Indicator Date'!T156)</f>
        <v>2015</v>
      </c>
      <c r="U156" s="162">
        <f>IF('Indicator Date'!U156="","x",'Indicator Date'!U156)</f>
        <v>2016</v>
      </c>
      <c r="V156" s="162" t="str">
        <f>IF('Indicator Date'!V156="","x",'Indicator Date'!V156)</f>
        <v>x</v>
      </c>
      <c r="W156" s="162">
        <f>IF('Indicator Date'!W156="","x",'Indicator Date'!W156)</f>
        <v>2015</v>
      </c>
      <c r="X156" s="162" t="str">
        <f>IF('Indicator Date'!X156="","x",'Indicator Date'!X156)</f>
        <v>x</v>
      </c>
      <c r="Y156" s="162">
        <f>IF('Indicator Date'!Y156="","x",'Indicator Date'!Y156)</f>
        <v>2012</v>
      </c>
      <c r="Z156" s="162">
        <f>IF('Indicator Date'!Z156="","x",'Indicator Date'!Z156)</f>
        <v>2016</v>
      </c>
      <c r="AA156" s="162">
        <f>IF('Indicator Date'!AA156="","x",'Indicator Date'!AA156)</f>
        <v>2016</v>
      </c>
      <c r="AB156" s="162">
        <f>IF('Indicator Date'!AB156="","x",'Indicator Date'!AB156)</f>
        <v>2016</v>
      </c>
      <c r="AC156" s="162">
        <f>IF('Indicator Date'!AC156="","x",'Indicator Date'!AC156)</f>
        <v>2015</v>
      </c>
      <c r="AD156" s="162">
        <f>IF('Indicator Date'!AD156="","x",'Indicator Date'!AD156)</f>
        <v>2015</v>
      </c>
      <c r="AE156" s="162" t="str">
        <f>IF('Indicator Date'!AE156="","x",'Indicator Date'!AE156)</f>
        <v>x</v>
      </c>
      <c r="AF156" s="162">
        <f>IF('Indicator Date'!AF156="","x",'Indicator Date'!AF156)</f>
        <v>2015</v>
      </c>
      <c r="AG156" s="162">
        <f>IF('Indicator Date'!AG156="","x",'Indicator Date'!AG156)</f>
        <v>2012</v>
      </c>
      <c r="AH156" s="162">
        <f>IF('Indicator Date'!AH156="","x",'Indicator Date'!AH156)</f>
        <v>2016</v>
      </c>
      <c r="AI156" s="162">
        <f>IF('Indicator Date'!AI156="","x",'Indicator Date'!AI156)</f>
        <v>2017</v>
      </c>
      <c r="AJ156" s="162">
        <f>IF('Indicator Date'!AJ156="","x",'Indicator Date'!AJ156)</f>
        <v>2018</v>
      </c>
      <c r="AK156" s="162" t="str">
        <f>IF('Indicator Date'!AK156="","x",YEAR('Indicator Date'!AK156))</f>
        <v>x</v>
      </c>
      <c r="AL156" s="162">
        <f>IF('Indicator Date'!AL156="","x",YEAR('Indicator Date'!AL156))</f>
        <v>2017</v>
      </c>
      <c r="AM156" s="162">
        <f>IF('Indicator Date'!AM156="","x",'Indicator Date'!AM156)</f>
        <v>2017</v>
      </c>
      <c r="AN156" s="162">
        <f>IF('Indicator Date'!AN156="","x",'Indicator Date'!AN156)</f>
        <v>2014</v>
      </c>
      <c r="AO156" s="162">
        <f>IF('Indicator Date'!AO156="","x",'Indicator Date'!AO156)</f>
        <v>2014</v>
      </c>
      <c r="AP156" s="162">
        <f>IF('Indicator Date'!AP156="","x",'Indicator Date'!AP156)</f>
        <v>2014</v>
      </c>
      <c r="AQ156" s="162">
        <f>IF('Indicator Date'!AQ156="","x",'Indicator Date'!AQ156)</f>
        <v>2014</v>
      </c>
      <c r="AR156" s="162">
        <f>IF('Indicator Date'!AR156="","x",'Indicator Date'!AR156)</f>
        <v>2015</v>
      </c>
      <c r="AS156" s="162">
        <f>IF('Indicator Date'!AS156="","x",'Indicator Date'!AS156)</f>
        <v>2016</v>
      </c>
      <c r="AT156" s="162">
        <f>IF('Indicator Date'!AT156="","x",'Indicator Date'!AT156)</f>
        <v>2017</v>
      </c>
      <c r="AU156" s="162">
        <f>IF('Indicator Date'!AU156="","x",'Indicator Date'!AU156)</f>
        <v>2016</v>
      </c>
      <c r="AV156" s="162" t="str">
        <f>IF('Indicator Date'!AV156="","x",'Indicator Date'!AV156)</f>
        <v>x</v>
      </c>
      <c r="AW156" s="162">
        <f>IF('Indicator Date'!AW156="","x",'Indicator Date'!AW156)</f>
        <v>2015</v>
      </c>
      <c r="AX156" s="162">
        <f>IF('Indicator Date'!AX156="","x",'Indicator Date'!AX156)</f>
        <v>2016</v>
      </c>
      <c r="AY156" s="162">
        <f>IF('Indicator Date'!AY156="","x",'Indicator Date'!AY156)</f>
        <v>2014</v>
      </c>
      <c r="AZ156" s="162">
        <f>IF('Indicator Date'!AZ156="","x",'Indicator Date'!AZ156)</f>
        <v>2015</v>
      </c>
      <c r="BA156" s="162">
        <f>IF('Indicator Date'!BA156="","x",'Indicator Date'!BA156)</f>
        <v>2015</v>
      </c>
      <c r="BB156" s="162">
        <f>IF('Indicator Date'!BB156="","x",'Indicator Date'!BB156)</f>
        <v>2017</v>
      </c>
      <c r="BC156" s="162">
        <f>IF('Indicator Date'!BC156="","x",'Indicator Date'!BC156)</f>
        <v>2017</v>
      </c>
      <c r="BD156" s="162">
        <f>IF('Indicator Date'!BD156="","x",'Indicator Date'!BD156)</f>
        <v>2015</v>
      </c>
      <c r="BE156" s="162">
        <f>IF('Indicator Date'!BE156="","x",'Indicator Date'!BE156)</f>
        <v>2014</v>
      </c>
      <c r="BF156" s="108"/>
    </row>
    <row r="157" spans="1:58" x14ac:dyDescent="0.25">
      <c r="A157" s="133" t="s">
        <v>290</v>
      </c>
      <c r="B157" s="111" t="s">
        <v>289</v>
      </c>
      <c r="C157" s="162">
        <f>IF('Indicator Date'!C157="","x",'Indicator Date'!C157)</f>
        <v>2015</v>
      </c>
      <c r="D157" s="162">
        <f>IF('Indicator Date'!D157="","x",'Indicator Date'!D157)</f>
        <v>2015</v>
      </c>
      <c r="E157" s="162">
        <f>IF('Indicator Date'!E157="","x",'Indicator Date'!E157)</f>
        <v>2015</v>
      </c>
      <c r="F157" s="162">
        <f>IF('Indicator Date'!F157="","x",'Indicator Date'!F157)</f>
        <v>2015</v>
      </c>
      <c r="G157" s="162">
        <f>IF('Indicator Date'!G157="","x",'Indicator Date'!G157)</f>
        <v>2015</v>
      </c>
      <c r="H157" s="162">
        <f>IF('Indicator Date'!H157="","x",'Indicator Date'!H157)</f>
        <v>2015</v>
      </c>
      <c r="I157" s="162">
        <f>IF('Indicator Date'!I157="","x",'Indicator Date'!I157)</f>
        <v>2015</v>
      </c>
      <c r="J157" s="162">
        <f>IF('Indicator Date'!J157="","x",'Indicator Date'!J157)</f>
        <v>2016</v>
      </c>
      <c r="K157" s="162">
        <f>IF('Indicator Date'!K157="","x",'Indicator Date'!K157)</f>
        <v>2016</v>
      </c>
      <c r="L157" s="162">
        <f>IF('Indicator Date'!L157="","x",'Indicator Date'!L157)</f>
        <v>2016</v>
      </c>
      <c r="M157" s="162">
        <f>IF('Indicator Date'!M157="","x",'Indicator Date'!M157)</f>
        <v>2018</v>
      </c>
      <c r="N157" s="162">
        <f>IF('Indicator Date'!N157="","x",'Indicator Date'!N157)</f>
        <v>2018</v>
      </c>
      <c r="O157" s="162">
        <f>IF('Indicator Date'!O157="","x",'Indicator Date'!O157)</f>
        <v>2017</v>
      </c>
      <c r="P157" s="162">
        <f>IF('Indicator Date'!P157="","x",'Indicator Date'!P157)</f>
        <v>2017</v>
      </c>
      <c r="Q157" s="162">
        <f>IF('Indicator Date'!Q157="","x",'Indicator Date'!Q157)</f>
        <v>2015</v>
      </c>
      <c r="R157" s="162" t="str">
        <f>IF('Indicator Date'!R157="","x",LEFT(RIGHT('Indicator Date'!R157,6),4))</f>
        <v>x</v>
      </c>
      <c r="S157" s="162">
        <f>IF('Indicator Date'!S157="","x",'Indicator Date'!S157)</f>
        <v>2018</v>
      </c>
      <c r="T157" s="162">
        <f>IF('Indicator Date'!T157="","x",'Indicator Date'!T157)</f>
        <v>2015</v>
      </c>
      <c r="U157" s="162">
        <f>IF('Indicator Date'!U157="","x",'Indicator Date'!U157)</f>
        <v>2016</v>
      </c>
      <c r="V157" s="162" t="str">
        <f>IF('Indicator Date'!V157="","x",'Indicator Date'!V157)</f>
        <v>x</v>
      </c>
      <c r="W157" s="162">
        <f>IF('Indicator Date'!W157="","x",'Indicator Date'!W157)</f>
        <v>2015</v>
      </c>
      <c r="X157" s="162" t="str">
        <f>IF('Indicator Date'!X157="","x",'Indicator Date'!X157)</f>
        <v>x</v>
      </c>
      <c r="Y157" s="162">
        <f>IF('Indicator Date'!Y157="","x",'Indicator Date'!Y157)</f>
        <v>2011</v>
      </c>
      <c r="Z157" s="162">
        <f>IF('Indicator Date'!Z157="","x",'Indicator Date'!Z157)</f>
        <v>2016</v>
      </c>
      <c r="AA157" s="162">
        <f>IF('Indicator Date'!AA157="","x",'Indicator Date'!AA157)</f>
        <v>2016</v>
      </c>
      <c r="AB157" s="162">
        <f>IF('Indicator Date'!AB157="","x",'Indicator Date'!AB157)</f>
        <v>2016</v>
      </c>
      <c r="AC157" s="162">
        <f>IF('Indicator Date'!AC157="","x",'Indicator Date'!AC157)</f>
        <v>2015</v>
      </c>
      <c r="AD157" s="162">
        <f>IF('Indicator Date'!AD157="","x",'Indicator Date'!AD157)</f>
        <v>2015</v>
      </c>
      <c r="AE157" s="162" t="str">
        <f>IF('Indicator Date'!AE157="","x",'Indicator Date'!AE157)</f>
        <v>x</v>
      </c>
      <c r="AF157" s="162">
        <f>IF('Indicator Date'!AF157="","x",'Indicator Date'!AF157)</f>
        <v>2015</v>
      </c>
      <c r="AG157" s="162">
        <f>IF('Indicator Date'!AG157="","x",'Indicator Date'!AG157)</f>
        <v>2012</v>
      </c>
      <c r="AH157" s="162">
        <f>IF('Indicator Date'!AH157="","x",'Indicator Date'!AH157)</f>
        <v>2016</v>
      </c>
      <c r="AI157" s="162">
        <f>IF('Indicator Date'!AI157="","x",'Indicator Date'!AI157)</f>
        <v>2017</v>
      </c>
      <c r="AJ157" s="162">
        <f>IF('Indicator Date'!AJ157="","x",'Indicator Date'!AJ157)</f>
        <v>2018</v>
      </c>
      <c r="AK157" s="162" t="str">
        <f>IF('Indicator Date'!AK157="","x",YEAR('Indicator Date'!AK157))</f>
        <v>x</v>
      </c>
      <c r="AL157" s="162">
        <f>IF('Indicator Date'!AL157="","x",YEAR('Indicator Date'!AL157))</f>
        <v>2017</v>
      </c>
      <c r="AM157" s="162">
        <f>IF('Indicator Date'!AM157="","x",'Indicator Date'!AM157)</f>
        <v>2017</v>
      </c>
      <c r="AN157" s="162">
        <f>IF('Indicator Date'!AN157="","x",'Indicator Date'!AN157)</f>
        <v>2014</v>
      </c>
      <c r="AO157" s="162">
        <f>IF('Indicator Date'!AO157="","x",'Indicator Date'!AO157)</f>
        <v>2014</v>
      </c>
      <c r="AP157" s="162">
        <f>IF('Indicator Date'!AP157="","x",'Indicator Date'!AP157)</f>
        <v>2014</v>
      </c>
      <c r="AQ157" s="162">
        <f>IF('Indicator Date'!AQ157="","x",'Indicator Date'!AQ157)</f>
        <v>2014</v>
      </c>
      <c r="AR157" s="162">
        <f>IF('Indicator Date'!AR157="","x",'Indicator Date'!AR157)</f>
        <v>2015</v>
      </c>
      <c r="AS157" s="162">
        <f>IF('Indicator Date'!AS157="","x",'Indicator Date'!AS157)</f>
        <v>2016</v>
      </c>
      <c r="AT157" s="162">
        <f>IF('Indicator Date'!AT157="","x",'Indicator Date'!AT157)</f>
        <v>2017</v>
      </c>
      <c r="AU157" s="162">
        <f>IF('Indicator Date'!AU157="","x",'Indicator Date'!AU157)</f>
        <v>2016</v>
      </c>
      <c r="AV157" s="162">
        <f>IF('Indicator Date'!AV157="","x",'Indicator Date'!AV157)</f>
        <v>2015</v>
      </c>
      <c r="AW157" s="162">
        <f>IF('Indicator Date'!AW157="","x",'Indicator Date'!AW157)</f>
        <v>2015</v>
      </c>
      <c r="AX157" s="162">
        <f>IF('Indicator Date'!AX157="","x",'Indicator Date'!AX157)</f>
        <v>2016</v>
      </c>
      <c r="AY157" s="162">
        <f>IF('Indicator Date'!AY157="","x",'Indicator Date'!AY157)</f>
        <v>2014</v>
      </c>
      <c r="AZ157" s="162">
        <f>IF('Indicator Date'!AZ157="","x",'Indicator Date'!AZ157)</f>
        <v>2015</v>
      </c>
      <c r="BA157" s="162">
        <f>IF('Indicator Date'!BA157="","x",'Indicator Date'!BA157)</f>
        <v>2015</v>
      </c>
      <c r="BB157" s="162">
        <f>IF('Indicator Date'!BB157="","x",'Indicator Date'!BB157)</f>
        <v>2017</v>
      </c>
      <c r="BC157" s="162">
        <f>IF('Indicator Date'!BC157="","x",'Indicator Date'!BC157)</f>
        <v>2017</v>
      </c>
      <c r="BD157" s="162">
        <f>IF('Indicator Date'!BD157="","x",'Indicator Date'!BD157)</f>
        <v>2015</v>
      </c>
      <c r="BE157" s="162">
        <f>IF('Indicator Date'!BE157="","x",'Indicator Date'!BE157)</f>
        <v>2014</v>
      </c>
      <c r="BF157" s="108"/>
    </row>
    <row r="158" spans="1:58" x14ac:dyDescent="0.25">
      <c r="A158" s="133" t="s">
        <v>292</v>
      </c>
      <c r="B158" s="111" t="s">
        <v>291</v>
      </c>
      <c r="C158" s="162">
        <f>IF('Indicator Date'!C158="","x",'Indicator Date'!C158)</f>
        <v>2015</v>
      </c>
      <c r="D158" s="162">
        <f>IF('Indicator Date'!D158="","x",'Indicator Date'!D158)</f>
        <v>2015</v>
      </c>
      <c r="E158" s="162">
        <f>IF('Indicator Date'!E158="","x",'Indicator Date'!E158)</f>
        <v>2015</v>
      </c>
      <c r="F158" s="162">
        <f>IF('Indicator Date'!F158="","x",'Indicator Date'!F158)</f>
        <v>2015</v>
      </c>
      <c r="G158" s="162">
        <f>IF('Indicator Date'!G158="","x",'Indicator Date'!G158)</f>
        <v>2015</v>
      </c>
      <c r="H158" s="162">
        <f>IF('Indicator Date'!H158="","x",'Indicator Date'!H158)</f>
        <v>2015</v>
      </c>
      <c r="I158" s="162">
        <f>IF('Indicator Date'!I158="","x",'Indicator Date'!I158)</f>
        <v>2015</v>
      </c>
      <c r="J158" s="162">
        <f>IF('Indicator Date'!J158="","x",'Indicator Date'!J158)</f>
        <v>2016</v>
      </c>
      <c r="K158" s="162">
        <f>IF('Indicator Date'!K158="","x",'Indicator Date'!K158)</f>
        <v>2016</v>
      </c>
      <c r="L158" s="162">
        <f>IF('Indicator Date'!L158="","x",'Indicator Date'!L158)</f>
        <v>2016</v>
      </c>
      <c r="M158" s="162">
        <f>IF('Indicator Date'!M158="","x",'Indicator Date'!M158)</f>
        <v>2018</v>
      </c>
      <c r="N158" s="162">
        <f>IF('Indicator Date'!N158="","x",'Indicator Date'!N158)</f>
        <v>2018</v>
      </c>
      <c r="O158" s="162">
        <f>IF('Indicator Date'!O158="","x",'Indicator Date'!O158)</f>
        <v>2017</v>
      </c>
      <c r="P158" s="162">
        <f>IF('Indicator Date'!P158="","x",'Indicator Date'!P158)</f>
        <v>2017</v>
      </c>
      <c r="Q158" s="162">
        <f>IF('Indicator Date'!Q158="","x",'Indicator Date'!Q158)</f>
        <v>2015</v>
      </c>
      <c r="R158" s="162" t="str">
        <f>IF('Indicator Date'!R158="","x",LEFT(RIGHT('Indicator Date'!R158,6),4))</f>
        <v>x</v>
      </c>
      <c r="S158" s="162">
        <f>IF('Indicator Date'!S158="","x",'Indicator Date'!S158)</f>
        <v>2018</v>
      </c>
      <c r="T158" s="162">
        <f>IF('Indicator Date'!T158="","x",'Indicator Date'!T158)</f>
        <v>2015</v>
      </c>
      <c r="U158" s="162">
        <f>IF('Indicator Date'!U158="","x",'Indicator Date'!U158)</f>
        <v>2016</v>
      </c>
      <c r="V158" s="162">
        <f>IF('Indicator Date'!V158="","x",'Indicator Date'!V158)</f>
        <v>2016</v>
      </c>
      <c r="W158" s="162">
        <f>IF('Indicator Date'!W158="","x",'Indicator Date'!W158)</f>
        <v>2015</v>
      </c>
      <c r="X158" s="162">
        <f>IF('Indicator Date'!X158="","x",'Indicator Date'!X158)</f>
        <v>2007</v>
      </c>
      <c r="Y158" s="162">
        <f>IF('Indicator Date'!Y158="","x",'Indicator Date'!Y158)</f>
        <v>2010</v>
      </c>
      <c r="Z158" s="162">
        <f>IF('Indicator Date'!Z158="","x",'Indicator Date'!Z158)</f>
        <v>2016</v>
      </c>
      <c r="AA158" s="162">
        <f>IF('Indicator Date'!AA158="","x",'Indicator Date'!AA158)</f>
        <v>2016</v>
      </c>
      <c r="AB158" s="162" t="str">
        <f>IF('Indicator Date'!AB158="","x",'Indicator Date'!AB158)</f>
        <v>x</v>
      </c>
      <c r="AC158" s="162">
        <f>IF('Indicator Date'!AC158="","x",'Indicator Date'!AC158)</f>
        <v>2015</v>
      </c>
      <c r="AD158" s="162">
        <f>IF('Indicator Date'!AD158="","x",'Indicator Date'!AD158)</f>
        <v>2015</v>
      </c>
      <c r="AE158" s="162">
        <f>IF('Indicator Date'!AE158="","x",'Indicator Date'!AE158)</f>
        <v>2012</v>
      </c>
      <c r="AF158" s="162" t="str">
        <f>IF('Indicator Date'!AF158="","x",'Indicator Date'!AF158)</f>
        <v>x</v>
      </c>
      <c r="AG158" s="162">
        <f>IF('Indicator Date'!AG158="","x",'Indicator Date'!AG158)</f>
        <v>2005</v>
      </c>
      <c r="AH158" s="162">
        <f>IF('Indicator Date'!AH158="","x",'Indicator Date'!AH158)</f>
        <v>2016</v>
      </c>
      <c r="AI158" s="162">
        <f>IF('Indicator Date'!AI158="","x",'Indicator Date'!AI158)</f>
        <v>2017</v>
      </c>
      <c r="AJ158" s="162">
        <f>IF('Indicator Date'!AJ158="","x",'Indicator Date'!AJ158)</f>
        <v>2018</v>
      </c>
      <c r="AK158" s="162" t="str">
        <f>IF('Indicator Date'!AK158="","x",YEAR('Indicator Date'!AK158))</f>
        <v>x</v>
      </c>
      <c r="AL158" s="162">
        <f>IF('Indicator Date'!AL158="","x",YEAR('Indicator Date'!AL158))</f>
        <v>2017</v>
      </c>
      <c r="AM158" s="162">
        <f>IF('Indicator Date'!AM158="","x",'Indicator Date'!AM158)</f>
        <v>2017</v>
      </c>
      <c r="AN158" s="162">
        <f>IF('Indicator Date'!AN158="","x",'Indicator Date'!AN158)</f>
        <v>2014</v>
      </c>
      <c r="AO158" s="162">
        <f>IF('Indicator Date'!AO158="","x",'Indicator Date'!AO158)</f>
        <v>2014</v>
      </c>
      <c r="AP158" s="162" t="str">
        <f>IF('Indicator Date'!AP158="","x",'Indicator Date'!AP158)</f>
        <v>x</v>
      </c>
      <c r="AQ158" s="162" t="str">
        <f>IF('Indicator Date'!AQ158="","x",'Indicator Date'!AQ158)</f>
        <v>x</v>
      </c>
      <c r="AR158" s="162">
        <f>IF('Indicator Date'!AR158="","x",'Indicator Date'!AR158)</f>
        <v>2009</v>
      </c>
      <c r="AS158" s="162">
        <f>IF('Indicator Date'!AS158="","x",'Indicator Date'!AS158)</f>
        <v>2016</v>
      </c>
      <c r="AT158" s="162">
        <f>IF('Indicator Date'!AT158="","x",'Indicator Date'!AT158)</f>
        <v>2017</v>
      </c>
      <c r="AU158" s="162">
        <f>IF('Indicator Date'!AU158="","x",'Indicator Date'!AU158)</f>
        <v>2016</v>
      </c>
      <c r="AV158" s="162" t="str">
        <f>IF('Indicator Date'!AV158="","x",'Indicator Date'!AV158)</f>
        <v>x</v>
      </c>
      <c r="AW158" s="162">
        <f>IF('Indicator Date'!AW158="","x",'Indicator Date'!AW158)</f>
        <v>2015</v>
      </c>
      <c r="AX158" s="162">
        <f>IF('Indicator Date'!AX158="","x",'Indicator Date'!AX158)</f>
        <v>2016</v>
      </c>
      <c r="AY158" s="162">
        <f>IF('Indicator Date'!AY158="","x",'Indicator Date'!AY158)</f>
        <v>2014</v>
      </c>
      <c r="AZ158" s="162">
        <f>IF('Indicator Date'!AZ158="","x",'Indicator Date'!AZ158)</f>
        <v>2015</v>
      </c>
      <c r="BA158" s="162">
        <f>IF('Indicator Date'!BA158="","x",'Indicator Date'!BA158)</f>
        <v>2015</v>
      </c>
      <c r="BB158" s="162">
        <f>IF('Indicator Date'!BB158="","x",'Indicator Date'!BB158)</f>
        <v>2017</v>
      </c>
      <c r="BC158" s="162">
        <f>IF('Indicator Date'!BC158="","x",'Indicator Date'!BC158)</f>
        <v>2017</v>
      </c>
      <c r="BD158" s="162">
        <f>IF('Indicator Date'!BD158="","x",'Indicator Date'!BD158)</f>
        <v>2015</v>
      </c>
      <c r="BE158" s="162">
        <f>IF('Indicator Date'!BE158="","x",'Indicator Date'!BE158)</f>
        <v>2014</v>
      </c>
      <c r="BF158" s="108"/>
    </row>
    <row r="159" spans="1:58" x14ac:dyDescent="0.25">
      <c r="A159" s="133" t="s">
        <v>294</v>
      </c>
      <c r="B159" s="111" t="s">
        <v>293</v>
      </c>
      <c r="C159" s="162">
        <f>IF('Indicator Date'!C159="","x",'Indicator Date'!C159)</f>
        <v>2015</v>
      </c>
      <c r="D159" s="162">
        <f>IF('Indicator Date'!D159="","x",'Indicator Date'!D159)</f>
        <v>2015</v>
      </c>
      <c r="E159" s="162">
        <f>IF('Indicator Date'!E159="","x",'Indicator Date'!E159)</f>
        <v>2015</v>
      </c>
      <c r="F159" s="162">
        <f>IF('Indicator Date'!F159="","x",'Indicator Date'!F159)</f>
        <v>2015</v>
      </c>
      <c r="G159" s="162">
        <f>IF('Indicator Date'!G159="","x",'Indicator Date'!G159)</f>
        <v>2015</v>
      </c>
      <c r="H159" s="162">
        <f>IF('Indicator Date'!H159="","x",'Indicator Date'!H159)</f>
        <v>2015</v>
      </c>
      <c r="I159" s="162">
        <f>IF('Indicator Date'!I159="","x",'Indicator Date'!I159)</f>
        <v>2015</v>
      </c>
      <c r="J159" s="162">
        <f>IF('Indicator Date'!J159="","x",'Indicator Date'!J159)</f>
        <v>2016</v>
      </c>
      <c r="K159" s="162">
        <f>IF('Indicator Date'!K159="","x",'Indicator Date'!K159)</f>
        <v>2016</v>
      </c>
      <c r="L159" s="162">
        <f>IF('Indicator Date'!L159="","x",'Indicator Date'!L159)</f>
        <v>2016</v>
      </c>
      <c r="M159" s="162">
        <f>IF('Indicator Date'!M159="","x",'Indicator Date'!M159)</f>
        <v>2018</v>
      </c>
      <c r="N159" s="162">
        <f>IF('Indicator Date'!N159="","x",'Indicator Date'!N159)</f>
        <v>2018</v>
      </c>
      <c r="O159" s="162">
        <f>IF('Indicator Date'!O159="","x",'Indicator Date'!O159)</f>
        <v>2017</v>
      </c>
      <c r="P159" s="162">
        <f>IF('Indicator Date'!P159="","x",'Indicator Date'!P159)</f>
        <v>2017</v>
      </c>
      <c r="Q159" s="162" t="str">
        <f>IF('Indicator Date'!Q159="","x",'Indicator Date'!Q159)</f>
        <v>x</v>
      </c>
      <c r="R159" s="162" t="str">
        <f>IF('Indicator Date'!R159="","x",LEFT(RIGHT('Indicator Date'!R159,6),4))</f>
        <v>2006</v>
      </c>
      <c r="S159" s="162">
        <f>IF('Indicator Date'!S159="","x",'Indicator Date'!S159)</f>
        <v>2018</v>
      </c>
      <c r="T159" s="162">
        <f>IF('Indicator Date'!T159="","x",'Indicator Date'!T159)</f>
        <v>2015</v>
      </c>
      <c r="U159" s="162">
        <f>IF('Indicator Date'!U159="","x",'Indicator Date'!U159)</f>
        <v>2016</v>
      </c>
      <c r="V159" s="162">
        <f>IF('Indicator Date'!V159="","x",'Indicator Date'!V159)</f>
        <v>2016</v>
      </c>
      <c r="W159" s="162">
        <f>IF('Indicator Date'!W159="","x",'Indicator Date'!W159)</f>
        <v>2015</v>
      </c>
      <c r="X159" s="162">
        <f>IF('Indicator Date'!X159="","x",'Indicator Date'!X159)</f>
        <v>2009</v>
      </c>
      <c r="Y159" s="162">
        <f>IF('Indicator Date'!Y159="","x",'Indicator Date'!Y159)</f>
        <v>2010</v>
      </c>
      <c r="Z159" s="162">
        <f>IF('Indicator Date'!Z159="","x",'Indicator Date'!Z159)</f>
        <v>2016</v>
      </c>
      <c r="AA159" s="162">
        <f>IF('Indicator Date'!AA159="","x",'Indicator Date'!AA159)</f>
        <v>2016</v>
      </c>
      <c r="AB159" s="162">
        <f>IF('Indicator Date'!AB159="","x",'Indicator Date'!AB159)</f>
        <v>2016</v>
      </c>
      <c r="AC159" s="162" t="str">
        <f>IF('Indicator Date'!AC159="","x",'Indicator Date'!AC159)</f>
        <v>x</v>
      </c>
      <c r="AD159" s="162">
        <f>IF('Indicator Date'!AD159="","x",'Indicator Date'!AD159)</f>
        <v>2015</v>
      </c>
      <c r="AE159" s="162">
        <f>IF('Indicator Date'!AE159="","x",'Indicator Date'!AE159)</f>
        <v>2012</v>
      </c>
      <c r="AF159" s="162">
        <f>IF('Indicator Date'!AF159="","x",'Indicator Date'!AF159)</f>
        <v>2012</v>
      </c>
      <c r="AG159" s="162" t="str">
        <f>IF('Indicator Date'!AG159="","x",'Indicator Date'!AG159)</f>
        <v>x</v>
      </c>
      <c r="AH159" s="162">
        <f>IF('Indicator Date'!AH159="","x",'Indicator Date'!AH159)</f>
        <v>2016</v>
      </c>
      <c r="AI159" s="162">
        <f>IF('Indicator Date'!AI159="","x",'Indicator Date'!AI159)</f>
        <v>2017</v>
      </c>
      <c r="AJ159" s="162">
        <f>IF('Indicator Date'!AJ159="","x",'Indicator Date'!AJ159)</f>
        <v>2018</v>
      </c>
      <c r="AK159" s="162">
        <f>IF('Indicator Date'!AK159="","x",YEAR('Indicator Date'!AK159))</f>
        <v>2017</v>
      </c>
      <c r="AL159" s="162">
        <f>IF('Indicator Date'!AL159="","x",YEAR('Indicator Date'!AL159))</f>
        <v>2017</v>
      </c>
      <c r="AM159" s="162">
        <f>IF('Indicator Date'!AM159="","x",'Indicator Date'!AM159)</f>
        <v>2017</v>
      </c>
      <c r="AN159" s="162">
        <f>IF('Indicator Date'!AN159="","x",'Indicator Date'!AN159)</f>
        <v>2014</v>
      </c>
      <c r="AO159" s="162">
        <f>IF('Indicator Date'!AO159="","x",'Indicator Date'!AO159)</f>
        <v>2014</v>
      </c>
      <c r="AP159" s="162" t="str">
        <f>IF('Indicator Date'!AP159="","x",'Indicator Date'!AP159)</f>
        <v>x</v>
      </c>
      <c r="AQ159" s="162" t="str">
        <f>IF('Indicator Date'!AQ159="","x",'Indicator Date'!AQ159)</f>
        <v>x</v>
      </c>
      <c r="AR159" s="162" t="str">
        <f>IF('Indicator Date'!AR159="","x",'Indicator Date'!AR159)</f>
        <v>x</v>
      </c>
      <c r="AS159" s="162">
        <f>IF('Indicator Date'!AS159="","x",'Indicator Date'!AS159)</f>
        <v>2016</v>
      </c>
      <c r="AT159" s="162">
        <f>IF('Indicator Date'!AT159="","x",'Indicator Date'!AT159)</f>
        <v>2017</v>
      </c>
      <c r="AU159" s="162">
        <f>IF('Indicator Date'!AU159="","x",'Indicator Date'!AU159)</f>
        <v>2016</v>
      </c>
      <c r="AV159" s="162" t="str">
        <f>IF('Indicator Date'!AV159="","x",'Indicator Date'!AV159)</f>
        <v>x</v>
      </c>
      <c r="AW159" s="162">
        <f>IF('Indicator Date'!AW159="","x",'Indicator Date'!AW159)</f>
        <v>2015</v>
      </c>
      <c r="AX159" s="162">
        <f>IF('Indicator Date'!AX159="","x",'Indicator Date'!AX159)</f>
        <v>2016</v>
      </c>
      <c r="AY159" s="162">
        <f>IF('Indicator Date'!AY159="","x",'Indicator Date'!AY159)</f>
        <v>2014</v>
      </c>
      <c r="AZ159" s="162">
        <f>IF('Indicator Date'!AZ159="","x",'Indicator Date'!AZ159)</f>
        <v>2011</v>
      </c>
      <c r="BA159" s="162">
        <f>IF('Indicator Date'!BA159="","x",'Indicator Date'!BA159)</f>
        <v>2011</v>
      </c>
      <c r="BB159" s="162">
        <f>IF('Indicator Date'!BB159="","x",'Indicator Date'!BB159)</f>
        <v>2016</v>
      </c>
      <c r="BC159" s="162">
        <f>IF('Indicator Date'!BC159="","x",'Indicator Date'!BC159)</f>
        <v>2017</v>
      </c>
      <c r="BD159" s="162">
        <f>IF('Indicator Date'!BD159="","x",'Indicator Date'!BD159)</f>
        <v>2015</v>
      </c>
      <c r="BE159" s="162">
        <f>IF('Indicator Date'!BE159="","x",'Indicator Date'!BE159)</f>
        <v>2014</v>
      </c>
      <c r="BF159" s="108"/>
    </row>
    <row r="160" spans="1:58" x14ac:dyDescent="0.25">
      <c r="A160" s="133" t="s">
        <v>296</v>
      </c>
      <c r="B160" s="111" t="s">
        <v>295</v>
      </c>
      <c r="C160" s="162">
        <f>IF('Indicator Date'!C160="","x",'Indicator Date'!C160)</f>
        <v>2015</v>
      </c>
      <c r="D160" s="162">
        <f>IF('Indicator Date'!D160="","x",'Indicator Date'!D160)</f>
        <v>2015</v>
      </c>
      <c r="E160" s="162">
        <f>IF('Indicator Date'!E160="","x",'Indicator Date'!E160)</f>
        <v>2015</v>
      </c>
      <c r="F160" s="162">
        <f>IF('Indicator Date'!F160="","x",'Indicator Date'!F160)</f>
        <v>2015</v>
      </c>
      <c r="G160" s="162">
        <f>IF('Indicator Date'!G160="","x",'Indicator Date'!G160)</f>
        <v>2015</v>
      </c>
      <c r="H160" s="162">
        <f>IF('Indicator Date'!H160="","x",'Indicator Date'!H160)</f>
        <v>2015</v>
      </c>
      <c r="I160" s="162">
        <f>IF('Indicator Date'!I160="","x",'Indicator Date'!I160)</f>
        <v>2015</v>
      </c>
      <c r="J160" s="162">
        <f>IF('Indicator Date'!J160="","x",'Indicator Date'!J160)</f>
        <v>2016</v>
      </c>
      <c r="K160" s="162">
        <f>IF('Indicator Date'!K160="","x",'Indicator Date'!K160)</f>
        <v>2016</v>
      </c>
      <c r="L160" s="162">
        <f>IF('Indicator Date'!L160="","x",'Indicator Date'!L160)</f>
        <v>2016</v>
      </c>
      <c r="M160" s="162">
        <f>IF('Indicator Date'!M160="","x",'Indicator Date'!M160)</f>
        <v>2018</v>
      </c>
      <c r="N160" s="162">
        <f>IF('Indicator Date'!N160="","x",'Indicator Date'!N160)</f>
        <v>2018</v>
      </c>
      <c r="O160" s="162">
        <f>IF('Indicator Date'!O160="","x",'Indicator Date'!O160)</f>
        <v>2017</v>
      </c>
      <c r="P160" s="162">
        <f>IF('Indicator Date'!P160="","x",'Indicator Date'!P160)</f>
        <v>2017</v>
      </c>
      <c r="Q160" s="162">
        <f>IF('Indicator Date'!Q160="","x",'Indicator Date'!Q160)</f>
        <v>2015</v>
      </c>
      <c r="R160" s="162" t="str">
        <f>IF('Indicator Date'!R160="","x",LEFT(RIGHT('Indicator Date'!R160,6),4))</f>
        <v>2012</v>
      </c>
      <c r="S160" s="162">
        <f>IF('Indicator Date'!S160="","x",'Indicator Date'!S160)</f>
        <v>2018</v>
      </c>
      <c r="T160" s="162">
        <f>IF('Indicator Date'!T160="","x",'Indicator Date'!T160)</f>
        <v>2015</v>
      </c>
      <c r="U160" s="162">
        <f>IF('Indicator Date'!U160="","x",'Indicator Date'!U160)</f>
        <v>2016</v>
      </c>
      <c r="V160" s="162">
        <f>IF('Indicator Date'!V160="","x",'Indicator Date'!V160)</f>
        <v>2016</v>
      </c>
      <c r="W160" s="162">
        <f>IF('Indicator Date'!W160="","x",'Indicator Date'!W160)</f>
        <v>2015</v>
      </c>
      <c r="X160" s="162">
        <f>IF('Indicator Date'!X160="","x",'Indicator Date'!X160)</f>
        <v>2016</v>
      </c>
      <c r="Y160" s="162">
        <f>IF('Indicator Date'!Y160="","x",'Indicator Date'!Y160)</f>
        <v>2016</v>
      </c>
      <c r="Z160" s="162">
        <f>IF('Indicator Date'!Z160="","x",'Indicator Date'!Z160)</f>
        <v>2016</v>
      </c>
      <c r="AA160" s="162">
        <f>IF('Indicator Date'!AA160="","x",'Indicator Date'!AA160)</f>
        <v>2016</v>
      </c>
      <c r="AB160" s="162">
        <f>IF('Indicator Date'!AB160="","x",'Indicator Date'!AB160)</f>
        <v>2016</v>
      </c>
      <c r="AC160" s="162">
        <f>IF('Indicator Date'!AC160="","x",'Indicator Date'!AC160)</f>
        <v>2015</v>
      </c>
      <c r="AD160" s="162">
        <f>IF('Indicator Date'!AD160="","x",'Indicator Date'!AD160)</f>
        <v>2015</v>
      </c>
      <c r="AE160" s="162">
        <f>IF('Indicator Date'!AE160="","x",'Indicator Date'!AE160)</f>
        <v>2012</v>
      </c>
      <c r="AF160" s="162">
        <f>IF('Indicator Date'!AF160="","x",'Indicator Date'!AF160)</f>
        <v>2015</v>
      </c>
      <c r="AG160" s="162">
        <f>IF('Indicator Date'!AG160="","x",'Indicator Date'!AG160)</f>
        <v>2011</v>
      </c>
      <c r="AH160" s="162">
        <f>IF('Indicator Date'!AH160="","x",'Indicator Date'!AH160)</f>
        <v>2016</v>
      </c>
      <c r="AI160" s="162">
        <f>IF('Indicator Date'!AI160="","x",'Indicator Date'!AI160)</f>
        <v>2017</v>
      </c>
      <c r="AJ160" s="162">
        <f>IF('Indicator Date'!AJ160="","x",'Indicator Date'!AJ160)</f>
        <v>2018</v>
      </c>
      <c r="AK160" s="162" t="str">
        <f>IF('Indicator Date'!AK160="","x",YEAR('Indicator Date'!AK160))</f>
        <v>x</v>
      </c>
      <c r="AL160" s="162">
        <f>IF('Indicator Date'!AL160="","x",YEAR('Indicator Date'!AL160))</f>
        <v>2017</v>
      </c>
      <c r="AM160" s="162">
        <f>IF('Indicator Date'!AM160="","x",'Indicator Date'!AM160)</f>
        <v>2017</v>
      </c>
      <c r="AN160" s="162">
        <f>IF('Indicator Date'!AN160="","x",'Indicator Date'!AN160)</f>
        <v>2014</v>
      </c>
      <c r="AO160" s="162">
        <f>IF('Indicator Date'!AO160="","x",'Indicator Date'!AO160)</f>
        <v>2014</v>
      </c>
      <c r="AP160" s="162">
        <f>IF('Indicator Date'!AP160="","x",'Indicator Date'!AP160)</f>
        <v>2014</v>
      </c>
      <c r="AQ160" s="162">
        <f>IF('Indicator Date'!AQ160="","x",'Indicator Date'!AQ160)</f>
        <v>2014</v>
      </c>
      <c r="AR160" s="162">
        <f>IF('Indicator Date'!AR160="","x",'Indicator Date'!AR160)</f>
        <v>2015</v>
      </c>
      <c r="AS160" s="162">
        <f>IF('Indicator Date'!AS160="","x",'Indicator Date'!AS160)</f>
        <v>2016</v>
      </c>
      <c r="AT160" s="162">
        <f>IF('Indicator Date'!AT160="","x",'Indicator Date'!AT160)</f>
        <v>2017</v>
      </c>
      <c r="AU160" s="162">
        <f>IF('Indicator Date'!AU160="","x",'Indicator Date'!AU160)</f>
        <v>2016</v>
      </c>
      <c r="AV160" s="162">
        <f>IF('Indicator Date'!AV160="","x",'Indicator Date'!AV160)</f>
        <v>2015</v>
      </c>
      <c r="AW160" s="162">
        <f>IF('Indicator Date'!AW160="","x",'Indicator Date'!AW160)</f>
        <v>2015</v>
      </c>
      <c r="AX160" s="162">
        <f>IF('Indicator Date'!AX160="","x",'Indicator Date'!AX160)</f>
        <v>2016</v>
      </c>
      <c r="AY160" s="162">
        <f>IF('Indicator Date'!AY160="","x",'Indicator Date'!AY160)</f>
        <v>2014</v>
      </c>
      <c r="AZ160" s="162">
        <f>IF('Indicator Date'!AZ160="","x",'Indicator Date'!AZ160)</f>
        <v>2015</v>
      </c>
      <c r="BA160" s="162">
        <f>IF('Indicator Date'!BA160="","x",'Indicator Date'!BA160)</f>
        <v>2015</v>
      </c>
      <c r="BB160" s="162">
        <f>IF('Indicator Date'!BB160="","x",'Indicator Date'!BB160)</f>
        <v>2017</v>
      </c>
      <c r="BC160" s="162">
        <f>IF('Indicator Date'!BC160="","x",'Indicator Date'!BC160)</f>
        <v>2017</v>
      </c>
      <c r="BD160" s="162">
        <f>IF('Indicator Date'!BD160="","x",'Indicator Date'!BD160)</f>
        <v>2015</v>
      </c>
      <c r="BE160" s="162">
        <f>IF('Indicator Date'!BE160="","x",'Indicator Date'!BE160)</f>
        <v>2014</v>
      </c>
      <c r="BF160" s="108"/>
    </row>
    <row r="161" spans="1:58" x14ac:dyDescent="0.25">
      <c r="A161" s="133" t="s">
        <v>299</v>
      </c>
      <c r="B161" s="111" t="s">
        <v>298</v>
      </c>
      <c r="C161" s="162">
        <f>IF('Indicator Date'!C161="","x",'Indicator Date'!C161)</f>
        <v>2015</v>
      </c>
      <c r="D161" s="162">
        <f>IF('Indicator Date'!D161="","x",'Indicator Date'!D161)</f>
        <v>2015</v>
      </c>
      <c r="E161" s="162">
        <f>IF('Indicator Date'!E161="","x",'Indicator Date'!E161)</f>
        <v>2015</v>
      </c>
      <c r="F161" s="162">
        <f>IF('Indicator Date'!F161="","x",'Indicator Date'!F161)</f>
        <v>2015</v>
      </c>
      <c r="G161" s="162">
        <f>IF('Indicator Date'!G161="","x",'Indicator Date'!G161)</f>
        <v>2015</v>
      </c>
      <c r="H161" s="162">
        <f>IF('Indicator Date'!H161="","x",'Indicator Date'!H161)</f>
        <v>2015</v>
      </c>
      <c r="I161" s="162">
        <f>IF('Indicator Date'!I161="","x",'Indicator Date'!I161)</f>
        <v>2015</v>
      </c>
      <c r="J161" s="162">
        <f>IF('Indicator Date'!J161="","x",'Indicator Date'!J161)</f>
        <v>2016</v>
      </c>
      <c r="K161" s="162">
        <f>IF('Indicator Date'!K161="","x",'Indicator Date'!K161)</f>
        <v>2016</v>
      </c>
      <c r="L161" s="162">
        <f>IF('Indicator Date'!L161="","x",'Indicator Date'!L161)</f>
        <v>2016</v>
      </c>
      <c r="M161" s="162">
        <f>IF('Indicator Date'!M161="","x",'Indicator Date'!M161)</f>
        <v>2018</v>
      </c>
      <c r="N161" s="162">
        <f>IF('Indicator Date'!N161="","x",'Indicator Date'!N161)</f>
        <v>2018</v>
      </c>
      <c r="O161" s="162">
        <f>IF('Indicator Date'!O161="","x",'Indicator Date'!O161)</f>
        <v>2017</v>
      </c>
      <c r="P161" s="162">
        <f>IF('Indicator Date'!P161="","x",'Indicator Date'!P161)</f>
        <v>2017</v>
      </c>
      <c r="Q161" s="162">
        <f>IF('Indicator Date'!Q161="","x",'Indicator Date'!Q161)</f>
        <v>2015</v>
      </c>
      <c r="R161" s="162" t="str">
        <f>IF('Indicator Date'!R161="","x",LEFT(RIGHT('Indicator Date'!R161,6),4))</f>
        <v>2010</v>
      </c>
      <c r="S161" s="162">
        <f>IF('Indicator Date'!S161="","x",'Indicator Date'!S161)</f>
        <v>2018</v>
      </c>
      <c r="T161" s="162">
        <f>IF('Indicator Date'!T161="","x",'Indicator Date'!T161)</f>
        <v>2015</v>
      </c>
      <c r="U161" s="162">
        <f>IF('Indicator Date'!U161="","x",'Indicator Date'!U161)</f>
        <v>2016</v>
      </c>
      <c r="V161" s="162">
        <f>IF('Indicator Date'!V161="","x",'Indicator Date'!V161)</f>
        <v>2016</v>
      </c>
      <c r="W161" s="162">
        <f>IF('Indicator Date'!W161="","x",'Indicator Date'!W161)</f>
        <v>2015</v>
      </c>
      <c r="X161" s="162">
        <f>IF('Indicator Date'!X161="","x",'Indicator Date'!X161)</f>
        <v>2010</v>
      </c>
      <c r="Y161" s="162" t="str">
        <f>IF('Indicator Date'!Y161="","x",'Indicator Date'!Y161)</f>
        <v>x</v>
      </c>
      <c r="Z161" s="162">
        <f>IF('Indicator Date'!Z161="","x",'Indicator Date'!Z161)</f>
        <v>2016</v>
      </c>
      <c r="AA161" s="162">
        <f>IF('Indicator Date'!AA161="","x",'Indicator Date'!AA161)</f>
        <v>2016</v>
      </c>
      <c r="AB161" s="162">
        <f>IF('Indicator Date'!AB161="","x",'Indicator Date'!AB161)</f>
        <v>2016</v>
      </c>
      <c r="AC161" s="162">
        <f>IF('Indicator Date'!AC161="","x",'Indicator Date'!AC161)</f>
        <v>2015</v>
      </c>
      <c r="AD161" s="162">
        <f>IF('Indicator Date'!AD161="","x",'Indicator Date'!AD161)</f>
        <v>2015</v>
      </c>
      <c r="AE161" s="162">
        <f>IF('Indicator Date'!AE161="","x",'Indicator Date'!AE161)</f>
        <v>2012</v>
      </c>
      <c r="AF161" s="162" t="str">
        <f>IF('Indicator Date'!AF161="","x",'Indicator Date'!AF161)</f>
        <v>x</v>
      </c>
      <c r="AG161" s="162" t="str">
        <f>IF('Indicator Date'!AG161="","x",'Indicator Date'!AG161)</f>
        <v>x</v>
      </c>
      <c r="AH161" s="162">
        <f>IF('Indicator Date'!AH161="","x",'Indicator Date'!AH161)</f>
        <v>2016</v>
      </c>
      <c r="AI161" s="162">
        <f>IF('Indicator Date'!AI161="","x",'Indicator Date'!AI161)</f>
        <v>2017</v>
      </c>
      <c r="AJ161" s="162">
        <f>IF('Indicator Date'!AJ161="","x",'Indicator Date'!AJ161)</f>
        <v>2018</v>
      </c>
      <c r="AK161" s="162">
        <f>IF('Indicator Date'!AK161="","x",YEAR('Indicator Date'!AK161))</f>
        <v>2018</v>
      </c>
      <c r="AL161" s="162">
        <f>IF('Indicator Date'!AL161="","x",YEAR('Indicator Date'!AL161))</f>
        <v>2018</v>
      </c>
      <c r="AM161" s="162">
        <f>IF('Indicator Date'!AM161="","x",'Indicator Date'!AM161)</f>
        <v>2017</v>
      </c>
      <c r="AN161" s="162">
        <f>IF('Indicator Date'!AN161="","x",'Indicator Date'!AN161)</f>
        <v>2014</v>
      </c>
      <c r="AO161" s="162">
        <f>IF('Indicator Date'!AO161="","x",'Indicator Date'!AO161)</f>
        <v>2014</v>
      </c>
      <c r="AP161" s="162" t="str">
        <f>IF('Indicator Date'!AP161="","x",'Indicator Date'!AP161)</f>
        <v>x</v>
      </c>
      <c r="AQ161" s="162" t="str">
        <f>IF('Indicator Date'!AQ161="","x",'Indicator Date'!AQ161)</f>
        <v>x</v>
      </c>
      <c r="AR161" s="162" t="str">
        <f>IF('Indicator Date'!AR161="","x",'Indicator Date'!AR161)</f>
        <v>x</v>
      </c>
      <c r="AS161" s="162">
        <f>IF('Indicator Date'!AS161="","x",'Indicator Date'!AS161)</f>
        <v>2016</v>
      </c>
      <c r="AT161" s="162">
        <f>IF('Indicator Date'!AT161="","x",'Indicator Date'!AT161)</f>
        <v>2017</v>
      </c>
      <c r="AU161" s="162">
        <f>IF('Indicator Date'!AU161="","x",'Indicator Date'!AU161)</f>
        <v>2016</v>
      </c>
      <c r="AV161" s="162">
        <f>IF('Indicator Date'!AV161="","x",'Indicator Date'!AV161)</f>
        <v>2015</v>
      </c>
      <c r="AW161" s="162">
        <f>IF('Indicator Date'!AW161="","x",'Indicator Date'!AW161)</f>
        <v>2015</v>
      </c>
      <c r="AX161" s="162">
        <f>IF('Indicator Date'!AX161="","x",'Indicator Date'!AX161)</f>
        <v>2016</v>
      </c>
      <c r="AY161" s="162">
        <f>IF('Indicator Date'!AY161="","x",'Indicator Date'!AY161)</f>
        <v>2014</v>
      </c>
      <c r="AZ161" s="162">
        <f>IF('Indicator Date'!AZ161="","x",'Indicator Date'!AZ161)</f>
        <v>2015</v>
      </c>
      <c r="BA161" s="162">
        <f>IF('Indicator Date'!BA161="","x",'Indicator Date'!BA161)</f>
        <v>2015</v>
      </c>
      <c r="BB161" s="162">
        <f>IF('Indicator Date'!BB161="","x",'Indicator Date'!BB161)</f>
        <v>2015</v>
      </c>
      <c r="BC161" s="162">
        <f>IF('Indicator Date'!BC161="","x",'Indicator Date'!BC161)</f>
        <v>2017</v>
      </c>
      <c r="BD161" s="162">
        <f>IF('Indicator Date'!BD161="","x",'Indicator Date'!BD161)</f>
        <v>2015</v>
      </c>
      <c r="BE161" s="162">
        <f>IF('Indicator Date'!BE161="","x",'Indicator Date'!BE161)</f>
        <v>2014</v>
      </c>
      <c r="BF161" s="108"/>
    </row>
    <row r="162" spans="1:58" x14ac:dyDescent="0.25">
      <c r="A162" s="133" t="s">
        <v>301</v>
      </c>
      <c r="B162" s="111" t="s">
        <v>300</v>
      </c>
      <c r="C162" s="162">
        <f>IF('Indicator Date'!C162="","x",'Indicator Date'!C162)</f>
        <v>2015</v>
      </c>
      <c r="D162" s="162">
        <f>IF('Indicator Date'!D162="","x",'Indicator Date'!D162)</f>
        <v>2015</v>
      </c>
      <c r="E162" s="162">
        <f>IF('Indicator Date'!E162="","x",'Indicator Date'!E162)</f>
        <v>2015</v>
      </c>
      <c r="F162" s="162">
        <f>IF('Indicator Date'!F162="","x",'Indicator Date'!F162)</f>
        <v>2015</v>
      </c>
      <c r="G162" s="162">
        <f>IF('Indicator Date'!G162="","x",'Indicator Date'!G162)</f>
        <v>2015</v>
      </c>
      <c r="H162" s="162">
        <f>IF('Indicator Date'!H162="","x",'Indicator Date'!H162)</f>
        <v>2015</v>
      </c>
      <c r="I162" s="162">
        <f>IF('Indicator Date'!I162="","x",'Indicator Date'!I162)</f>
        <v>2015</v>
      </c>
      <c r="J162" s="162">
        <f>IF('Indicator Date'!J162="","x",'Indicator Date'!J162)</f>
        <v>2016</v>
      </c>
      <c r="K162" s="162">
        <f>IF('Indicator Date'!K162="","x",'Indicator Date'!K162)</f>
        <v>2016</v>
      </c>
      <c r="L162" s="162">
        <f>IF('Indicator Date'!L162="","x",'Indicator Date'!L162)</f>
        <v>2016</v>
      </c>
      <c r="M162" s="162">
        <f>IF('Indicator Date'!M162="","x",'Indicator Date'!M162)</f>
        <v>2018</v>
      </c>
      <c r="N162" s="162">
        <f>IF('Indicator Date'!N162="","x",'Indicator Date'!N162)</f>
        <v>2018</v>
      </c>
      <c r="O162" s="162">
        <f>IF('Indicator Date'!O162="","x",'Indicator Date'!O162)</f>
        <v>2017</v>
      </c>
      <c r="P162" s="162">
        <f>IF('Indicator Date'!P162="","x",'Indicator Date'!P162)</f>
        <v>2017</v>
      </c>
      <c r="Q162" s="162">
        <f>IF('Indicator Date'!Q162="","x",'Indicator Date'!Q162)</f>
        <v>2015</v>
      </c>
      <c r="R162" s="162" t="str">
        <f>IF('Indicator Date'!R162="","x",LEFT(RIGHT('Indicator Date'!R162,6),4))</f>
        <v>x</v>
      </c>
      <c r="S162" s="162">
        <f>IF('Indicator Date'!S162="","x",'Indicator Date'!S162)</f>
        <v>2018</v>
      </c>
      <c r="T162" s="162">
        <f>IF('Indicator Date'!T162="","x",'Indicator Date'!T162)</f>
        <v>2015</v>
      </c>
      <c r="U162" s="162">
        <f>IF('Indicator Date'!U162="","x",'Indicator Date'!U162)</f>
        <v>2016</v>
      </c>
      <c r="V162" s="162" t="str">
        <f>IF('Indicator Date'!V162="","x",'Indicator Date'!V162)</f>
        <v>x</v>
      </c>
      <c r="W162" s="162">
        <f>IF('Indicator Date'!W162="","x",'Indicator Date'!W162)</f>
        <v>2015</v>
      </c>
      <c r="X162" s="162" t="str">
        <f>IF('Indicator Date'!X162="","x",'Indicator Date'!X162)</f>
        <v>x</v>
      </c>
      <c r="Y162" s="162">
        <f>IF('Indicator Date'!Y162="","x",'Indicator Date'!Y162)</f>
        <v>2013</v>
      </c>
      <c r="Z162" s="162">
        <f>IF('Indicator Date'!Z162="","x",'Indicator Date'!Z162)</f>
        <v>2016</v>
      </c>
      <c r="AA162" s="162">
        <f>IF('Indicator Date'!AA162="","x",'Indicator Date'!AA162)</f>
        <v>2016</v>
      </c>
      <c r="AB162" s="162">
        <f>IF('Indicator Date'!AB162="","x",'Indicator Date'!AB162)</f>
        <v>2016</v>
      </c>
      <c r="AC162" s="162">
        <f>IF('Indicator Date'!AC162="","x",'Indicator Date'!AC162)</f>
        <v>2015</v>
      </c>
      <c r="AD162" s="162">
        <f>IF('Indicator Date'!AD162="","x",'Indicator Date'!AD162)</f>
        <v>2015</v>
      </c>
      <c r="AE162" s="162" t="str">
        <f>IF('Indicator Date'!AE162="","x",'Indicator Date'!AE162)</f>
        <v>x</v>
      </c>
      <c r="AF162" s="162">
        <f>IF('Indicator Date'!AF162="","x",'Indicator Date'!AF162)</f>
        <v>2015</v>
      </c>
      <c r="AG162" s="162">
        <f>IF('Indicator Date'!AG162="","x",'Indicator Date'!AG162)</f>
        <v>2012</v>
      </c>
      <c r="AH162" s="162">
        <f>IF('Indicator Date'!AH162="","x",'Indicator Date'!AH162)</f>
        <v>2016</v>
      </c>
      <c r="AI162" s="162">
        <f>IF('Indicator Date'!AI162="","x",'Indicator Date'!AI162)</f>
        <v>2017</v>
      </c>
      <c r="AJ162" s="162">
        <f>IF('Indicator Date'!AJ162="","x",'Indicator Date'!AJ162)</f>
        <v>2018</v>
      </c>
      <c r="AK162" s="162" t="str">
        <f>IF('Indicator Date'!AK162="","x",YEAR('Indicator Date'!AK162))</f>
        <v>x</v>
      </c>
      <c r="AL162" s="162">
        <f>IF('Indicator Date'!AL162="","x",YEAR('Indicator Date'!AL162))</f>
        <v>2017</v>
      </c>
      <c r="AM162" s="162">
        <f>IF('Indicator Date'!AM162="","x",'Indicator Date'!AM162)</f>
        <v>2017</v>
      </c>
      <c r="AN162" s="162">
        <f>IF('Indicator Date'!AN162="","x",'Indicator Date'!AN162)</f>
        <v>2014</v>
      </c>
      <c r="AO162" s="162">
        <f>IF('Indicator Date'!AO162="","x",'Indicator Date'!AO162)</f>
        <v>2014</v>
      </c>
      <c r="AP162" s="162">
        <f>IF('Indicator Date'!AP162="","x",'Indicator Date'!AP162)</f>
        <v>2014</v>
      </c>
      <c r="AQ162" s="162">
        <f>IF('Indicator Date'!AQ162="","x",'Indicator Date'!AQ162)</f>
        <v>2014</v>
      </c>
      <c r="AR162" s="162">
        <f>IF('Indicator Date'!AR162="","x",'Indicator Date'!AR162)</f>
        <v>2015</v>
      </c>
      <c r="AS162" s="162">
        <f>IF('Indicator Date'!AS162="","x",'Indicator Date'!AS162)</f>
        <v>2016</v>
      </c>
      <c r="AT162" s="162">
        <f>IF('Indicator Date'!AT162="","x",'Indicator Date'!AT162)</f>
        <v>2017</v>
      </c>
      <c r="AU162" s="162">
        <f>IF('Indicator Date'!AU162="","x",'Indicator Date'!AU162)</f>
        <v>2016</v>
      </c>
      <c r="AV162" s="162">
        <f>IF('Indicator Date'!AV162="","x",'Indicator Date'!AV162)</f>
        <v>2016</v>
      </c>
      <c r="AW162" s="162">
        <f>IF('Indicator Date'!AW162="","x",'Indicator Date'!AW162)</f>
        <v>2015</v>
      </c>
      <c r="AX162" s="162">
        <f>IF('Indicator Date'!AX162="","x",'Indicator Date'!AX162)</f>
        <v>2016</v>
      </c>
      <c r="AY162" s="162">
        <f>IF('Indicator Date'!AY162="","x",'Indicator Date'!AY162)</f>
        <v>2014</v>
      </c>
      <c r="AZ162" s="162">
        <f>IF('Indicator Date'!AZ162="","x",'Indicator Date'!AZ162)</f>
        <v>2015</v>
      </c>
      <c r="BA162" s="162">
        <f>IF('Indicator Date'!BA162="","x",'Indicator Date'!BA162)</f>
        <v>2015</v>
      </c>
      <c r="BB162" s="162">
        <f>IF('Indicator Date'!BB162="","x",'Indicator Date'!BB162)</f>
        <v>2017</v>
      </c>
      <c r="BC162" s="162">
        <f>IF('Indicator Date'!BC162="","x",'Indicator Date'!BC162)</f>
        <v>2017</v>
      </c>
      <c r="BD162" s="162">
        <f>IF('Indicator Date'!BD162="","x",'Indicator Date'!BD162)</f>
        <v>2015</v>
      </c>
      <c r="BE162" s="162">
        <f>IF('Indicator Date'!BE162="","x",'Indicator Date'!BE162)</f>
        <v>2014</v>
      </c>
      <c r="BF162" s="108"/>
    </row>
    <row r="163" spans="1:58" x14ac:dyDescent="0.25">
      <c r="A163" s="133" t="s">
        <v>303</v>
      </c>
      <c r="B163" s="111" t="s">
        <v>302</v>
      </c>
      <c r="C163" s="162">
        <f>IF('Indicator Date'!C163="","x",'Indicator Date'!C163)</f>
        <v>2015</v>
      </c>
      <c r="D163" s="162">
        <f>IF('Indicator Date'!D163="","x",'Indicator Date'!D163)</f>
        <v>2015</v>
      </c>
      <c r="E163" s="162">
        <f>IF('Indicator Date'!E163="","x",'Indicator Date'!E163)</f>
        <v>2015</v>
      </c>
      <c r="F163" s="162">
        <f>IF('Indicator Date'!F163="","x",'Indicator Date'!F163)</f>
        <v>2015</v>
      </c>
      <c r="G163" s="162">
        <f>IF('Indicator Date'!G163="","x",'Indicator Date'!G163)</f>
        <v>2015</v>
      </c>
      <c r="H163" s="162">
        <f>IF('Indicator Date'!H163="","x",'Indicator Date'!H163)</f>
        <v>2015</v>
      </c>
      <c r="I163" s="162">
        <f>IF('Indicator Date'!I163="","x",'Indicator Date'!I163)</f>
        <v>2015</v>
      </c>
      <c r="J163" s="162">
        <f>IF('Indicator Date'!J163="","x",'Indicator Date'!J163)</f>
        <v>2016</v>
      </c>
      <c r="K163" s="162">
        <f>IF('Indicator Date'!K163="","x",'Indicator Date'!K163)</f>
        <v>2016</v>
      </c>
      <c r="L163" s="162">
        <f>IF('Indicator Date'!L163="","x",'Indicator Date'!L163)</f>
        <v>2016</v>
      </c>
      <c r="M163" s="162">
        <f>IF('Indicator Date'!M163="","x",'Indicator Date'!M163)</f>
        <v>2018</v>
      </c>
      <c r="N163" s="162">
        <f>IF('Indicator Date'!N163="","x",'Indicator Date'!N163)</f>
        <v>2018</v>
      </c>
      <c r="O163" s="162">
        <f>IF('Indicator Date'!O163="","x",'Indicator Date'!O163)</f>
        <v>2017</v>
      </c>
      <c r="P163" s="162">
        <f>IF('Indicator Date'!P163="","x",'Indicator Date'!P163)</f>
        <v>2017</v>
      </c>
      <c r="Q163" s="162">
        <f>IF('Indicator Date'!Q163="","x",'Indicator Date'!Q163)</f>
        <v>2015</v>
      </c>
      <c r="R163" s="162" t="str">
        <f>IF('Indicator Date'!R163="","x",LEFT(RIGHT('Indicator Date'!R163,6),4))</f>
        <v>x</v>
      </c>
      <c r="S163" s="162">
        <f>IF('Indicator Date'!S163="","x",'Indicator Date'!S163)</f>
        <v>2018</v>
      </c>
      <c r="T163" s="162">
        <f>IF('Indicator Date'!T163="","x",'Indicator Date'!T163)</f>
        <v>2015</v>
      </c>
      <c r="U163" s="162">
        <f>IF('Indicator Date'!U163="","x",'Indicator Date'!U163)</f>
        <v>2016</v>
      </c>
      <c r="V163" s="162">
        <f>IF('Indicator Date'!V163="","x",'Indicator Date'!V163)</f>
        <v>2016</v>
      </c>
      <c r="W163" s="162">
        <f>IF('Indicator Date'!W163="","x",'Indicator Date'!W163)</f>
        <v>2015</v>
      </c>
      <c r="X163" s="162">
        <f>IF('Indicator Date'!X163="","x",'Indicator Date'!X163)</f>
        <v>2016</v>
      </c>
      <c r="Y163" s="162">
        <f>IF('Indicator Date'!Y163="","x",'Indicator Date'!Y163)</f>
        <v>2010</v>
      </c>
      <c r="Z163" s="162">
        <f>IF('Indicator Date'!Z163="","x",'Indicator Date'!Z163)</f>
        <v>2016</v>
      </c>
      <c r="AA163" s="162">
        <f>IF('Indicator Date'!AA163="","x",'Indicator Date'!AA163)</f>
        <v>2016</v>
      </c>
      <c r="AB163" s="162">
        <f>IF('Indicator Date'!AB163="","x",'Indicator Date'!AB163)</f>
        <v>2016</v>
      </c>
      <c r="AC163" s="162">
        <f>IF('Indicator Date'!AC163="","x",'Indicator Date'!AC163)</f>
        <v>2015</v>
      </c>
      <c r="AD163" s="162">
        <f>IF('Indicator Date'!AD163="","x",'Indicator Date'!AD163)</f>
        <v>2015</v>
      </c>
      <c r="AE163" s="162">
        <f>IF('Indicator Date'!AE163="","x",'Indicator Date'!AE163)</f>
        <v>2012</v>
      </c>
      <c r="AF163" s="162">
        <f>IF('Indicator Date'!AF163="","x",'Indicator Date'!AF163)</f>
        <v>2015</v>
      </c>
      <c r="AG163" s="162">
        <f>IF('Indicator Date'!AG163="","x",'Indicator Date'!AG163)</f>
        <v>2016</v>
      </c>
      <c r="AH163" s="162">
        <f>IF('Indicator Date'!AH163="","x",'Indicator Date'!AH163)</f>
        <v>2016</v>
      </c>
      <c r="AI163" s="162">
        <f>IF('Indicator Date'!AI163="","x",'Indicator Date'!AI163)</f>
        <v>2017</v>
      </c>
      <c r="AJ163" s="162">
        <f>IF('Indicator Date'!AJ163="","x",'Indicator Date'!AJ163)</f>
        <v>2018</v>
      </c>
      <c r="AK163" s="162">
        <f>IF('Indicator Date'!AK163="","x",YEAR('Indicator Date'!AK163))</f>
        <v>2017</v>
      </c>
      <c r="AL163" s="162">
        <f>IF('Indicator Date'!AL163="","x",YEAR('Indicator Date'!AL163))</f>
        <v>2017</v>
      </c>
      <c r="AM163" s="162">
        <f>IF('Indicator Date'!AM163="","x",'Indicator Date'!AM163)</f>
        <v>2017</v>
      </c>
      <c r="AN163" s="162">
        <f>IF('Indicator Date'!AN163="","x",'Indicator Date'!AN163)</f>
        <v>2014</v>
      </c>
      <c r="AO163" s="162">
        <f>IF('Indicator Date'!AO163="","x",'Indicator Date'!AO163)</f>
        <v>2014</v>
      </c>
      <c r="AP163" s="162">
        <f>IF('Indicator Date'!AP163="","x",'Indicator Date'!AP163)</f>
        <v>2014</v>
      </c>
      <c r="AQ163" s="162">
        <f>IF('Indicator Date'!AQ163="","x",'Indicator Date'!AQ163)</f>
        <v>2014</v>
      </c>
      <c r="AR163" s="162">
        <f>IF('Indicator Date'!AR163="","x",'Indicator Date'!AR163)</f>
        <v>2015</v>
      </c>
      <c r="AS163" s="162">
        <f>IF('Indicator Date'!AS163="","x",'Indicator Date'!AS163)</f>
        <v>2016</v>
      </c>
      <c r="AT163" s="162">
        <f>IF('Indicator Date'!AT163="","x",'Indicator Date'!AT163)</f>
        <v>2017</v>
      </c>
      <c r="AU163" s="162">
        <f>IF('Indicator Date'!AU163="","x",'Indicator Date'!AU163)</f>
        <v>2016</v>
      </c>
      <c r="AV163" s="162">
        <f>IF('Indicator Date'!AV163="","x",'Indicator Date'!AV163)</f>
        <v>2015</v>
      </c>
      <c r="AW163" s="162">
        <f>IF('Indicator Date'!AW163="","x",'Indicator Date'!AW163)</f>
        <v>2015</v>
      </c>
      <c r="AX163" s="162">
        <f>IF('Indicator Date'!AX163="","x",'Indicator Date'!AX163)</f>
        <v>2016</v>
      </c>
      <c r="AY163" s="162">
        <f>IF('Indicator Date'!AY163="","x",'Indicator Date'!AY163)</f>
        <v>2014</v>
      </c>
      <c r="AZ163" s="162">
        <f>IF('Indicator Date'!AZ163="","x",'Indicator Date'!AZ163)</f>
        <v>2015</v>
      </c>
      <c r="BA163" s="162">
        <f>IF('Indicator Date'!BA163="","x",'Indicator Date'!BA163)</f>
        <v>2015</v>
      </c>
      <c r="BB163" s="162">
        <f>IF('Indicator Date'!BB163="","x",'Indicator Date'!BB163)</f>
        <v>2017</v>
      </c>
      <c r="BC163" s="162">
        <f>IF('Indicator Date'!BC163="","x",'Indicator Date'!BC163)</f>
        <v>2017</v>
      </c>
      <c r="BD163" s="162">
        <f>IF('Indicator Date'!BD163="","x",'Indicator Date'!BD163)</f>
        <v>2015</v>
      </c>
      <c r="BE163" s="162">
        <f>IF('Indicator Date'!BE163="","x",'Indicator Date'!BE163)</f>
        <v>2014</v>
      </c>
      <c r="BF163" s="108"/>
    </row>
    <row r="164" spans="1:58" x14ac:dyDescent="0.25">
      <c r="A164" s="133" t="s">
        <v>305</v>
      </c>
      <c r="B164" s="111" t="s">
        <v>304</v>
      </c>
      <c r="C164" s="162">
        <f>IF('Indicator Date'!C164="","x",'Indicator Date'!C164)</f>
        <v>2015</v>
      </c>
      <c r="D164" s="162">
        <f>IF('Indicator Date'!D164="","x",'Indicator Date'!D164)</f>
        <v>2015</v>
      </c>
      <c r="E164" s="162">
        <f>IF('Indicator Date'!E164="","x",'Indicator Date'!E164)</f>
        <v>2015</v>
      </c>
      <c r="F164" s="162">
        <f>IF('Indicator Date'!F164="","x",'Indicator Date'!F164)</f>
        <v>2015</v>
      </c>
      <c r="G164" s="162">
        <f>IF('Indicator Date'!G164="","x",'Indicator Date'!G164)</f>
        <v>2015</v>
      </c>
      <c r="H164" s="162">
        <f>IF('Indicator Date'!H164="","x",'Indicator Date'!H164)</f>
        <v>2015</v>
      </c>
      <c r="I164" s="162">
        <f>IF('Indicator Date'!I164="","x",'Indicator Date'!I164)</f>
        <v>2015</v>
      </c>
      <c r="J164" s="162">
        <f>IF('Indicator Date'!J164="","x",'Indicator Date'!J164)</f>
        <v>2016</v>
      </c>
      <c r="K164" s="162">
        <f>IF('Indicator Date'!K164="","x",'Indicator Date'!K164)</f>
        <v>2016</v>
      </c>
      <c r="L164" s="162">
        <f>IF('Indicator Date'!L164="","x",'Indicator Date'!L164)</f>
        <v>2016</v>
      </c>
      <c r="M164" s="162">
        <f>IF('Indicator Date'!M164="","x",'Indicator Date'!M164)</f>
        <v>2018</v>
      </c>
      <c r="N164" s="162">
        <f>IF('Indicator Date'!N164="","x",'Indicator Date'!N164)</f>
        <v>2018</v>
      </c>
      <c r="O164" s="162">
        <f>IF('Indicator Date'!O164="","x",'Indicator Date'!O164)</f>
        <v>2017</v>
      </c>
      <c r="P164" s="162">
        <f>IF('Indicator Date'!P164="","x",'Indicator Date'!P164)</f>
        <v>2017</v>
      </c>
      <c r="Q164" s="162">
        <f>IF('Indicator Date'!Q164="","x",'Indicator Date'!Q164)</f>
        <v>2015</v>
      </c>
      <c r="R164" s="162" t="str">
        <f>IF('Indicator Date'!R164="","x",LEFT(RIGHT('Indicator Date'!R164,6),4))</f>
        <v>2010</v>
      </c>
      <c r="S164" s="162">
        <f>IF('Indicator Date'!S164="","x",'Indicator Date'!S164)</f>
        <v>2018</v>
      </c>
      <c r="T164" s="162">
        <f>IF('Indicator Date'!T164="","x",'Indicator Date'!T164)</f>
        <v>2015</v>
      </c>
      <c r="U164" s="162">
        <f>IF('Indicator Date'!U164="","x",'Indicator Date'!U164)</f>
        <v>2016</v>
      </c>
      <c r="V164" s="162">
        <f>IF('Indicator Date'!V164="","x",'Indicator Date'!V164)</f>
        <v>2016</v>
      </c>
      <c r="W164" s="162">
        <f>IF('Indicator Date'!W164="","x",'Indicator Date'!W164)</f>
        <v>2015</v>
      </c>
      <c r="X164" s="162">
        <f>IF('Indicator Date'!X164="","x",'Indicator Date'!X164)</f>
        <v>2014</v>
      </c>
      <c r="Y164" s="162">
        <f>IF('Indicator Date'!Y164="","x",'Indicator Date'!Y164)</f>
        <v>2010</v>
      </c>
      <c r="Z164" s="162">
        <f>IF('Indicator Date'!Z164="","x",'Indicator Date'!Z164)</f>
        <v>2016</v>
      </c>
      <c r="AA164" s="162">
        <f>IF('Indicator Date'!AA164="","x",'Indicator Date'!AA164)</f>
        <v>2016</v>
      </c>
      <c r="AB164" s="162">
        <f>IF('Indicator Date'!AB164="","x",'Indicator Date'!AB164)</f>
        <v>2016</v>
      </c>
      <c r="AC164" s="162">
        <f>IF('Indicator Date'!AC164="","x",'Indicator Date'!AC164)</f>
        <v>2015</v>
      </c>
      <c r="AD164" s="162">
        <f>IF('Indicator Date'!AD164="","x",'Indicator Date'!AD164)</f>
        <v>2015</v>
      </c>
      <c r="AE164" s="162">
        <f>IF('Indicator Date'!AE164="","x",'Indicator Date'!AE164)</f>
        <v>2012</v>
      </c>
      <c r="AF164" s="162">
        <f>IF('Indicator Date'!AF164="","x",'Indicator Date'!AF164)</f>
        <v>2015</v>
      </c>
      <c r="AG164" s="162">
        <f>IF('Indicator Date'!AG164="","x",'Indicator Date'!AG164)</f>
        <v>2009</v>
      </c>
      <c r="AH164" s="162">
        <f>IF('Indicator Date'!AH164="","x",'Indicator Date'!AH164)</f>
        <v>2016</v>
      </c>
      <c r="AI164" s="162">
        <f>IF('Indicator Date'!AI164="","x",'Indicator Date'!AI164)</f>
        <v>2017</v>
      </c>
      <c r="AJ164" s="162">
        <f>IF('Indicator Date'!AJ164="","x",'Indicator Date'!AJ164)</f>
        <v>2018</v>
      </c>
      <c r="AK164" s="162">
        <f>IF('Indicator Date'!AK164="","x",YEAR('Indicator Date'!AK164))</f>
        <v>2017</v>
      </c>
      <c r="AL164" s="162">
        <f>IF('Indicator Date'!AL164="","x",YEAR('Indicator Date'!AL164))</f>
        <v>2018</v>
      </c>
      <c r="AM164" s="162">
        <f>IF('Indicator Date'!AM164="","x",'Indicator Date'!AM164)</f>
        <v>2017</v>
      </c>
      <c r="AN164" s="162">
        <f>IF('Indicator Date'!AN164="","x",'Indicator Date'!AN164)</f>
        <v>2014</v>
      </c>
      <c r="AO164" s="162">
        <f>IF('Indicator Date'!AO164="","x",'Indicator Date'!AO164)</f>
        <v>2014</v>
      </c>
      <c r="AP164" s="162" t="str">
        <f>IF('Indicator Date'!AP164="","x",'Indicator Date'!AP164)</f>
        <v>x</v>
      </c>
      <c r="AQ164" s="162" t="str">
        <f>IF('Indicator Date'!AQ164="","x",'Indicator Date'!AQ164)</f>
        <v>x</v>
      </c>
      <c r="AR164" s="162">
        <f>IF('Indicator Date'!AR164="","x",'Indicator Date'!AR164)</f>
        <v>2011</v>
      </c>
      <c r="AS164" s="162">
        <f>IF('Indicator Date'!AS164="","x",'Indicator Date'!AS164)</f>
        <v>2016</v>
      </c>
      <c r="AT164" s="162">
        <f>IF('Indicator Date'!AT164="","x",'Indicator Date'!AT164)</f>
        <v>2017</v>
      </c>
      <c r="AU164" s="162">
        <f>IF('Indicator Date'!AU164="","x",'Indicator Date'!AU164)</f>
        <v>2016</v>
      </c>
      <c r="AV164" s="162">
        <f>IF('Indicator Date'!AV164="","x",'Indicator Date'!AV164)</f>
        <v>2015</v>
      </c>
      <c r="AW164" s="162">
        <f>IF('Indicator Date'!AW164="","x",'Indicator Date'!AW164)</f>
        <v>2015</v>
      </c>
      <c r="AX164" s="162">
        <f>IF('Indicator Date'!AX164="","x",'Indicator Date'!AX164)</f>
        <v>2016</v>
      </c>
      <c r="AY164" s="162">
        <f>IF('Indicator Date'!AY164="","x",'Indicator Date'!AY164)</f>
        <v>2014</v>
      </c>
      <c r="AZ164" s="162">
        <f>IF('Indicator Date'!AZ164="","x",'Indicator Date'!AZ164)</f>
        <v>2014</v>
      </c>
      <c r="BA164" s="162">
        <f>IF('Indicator Date'!BA164="","x",'Indicator Date'!BA164)</f>
        <v>2014</v>
      </c>
      <c r="BB164" s="162">
        <f>IF('Indicator Date'!BB164="","x",'Indicator Date'!BB164)</f>
        <v>2017</v>
      </c>
      <c r="BC164" s="162">
        <f>IF('Indicator Date'!BC164="","x",'Indicator Date'!BC164)</f>
        <v>2017</v>
      </c>
      <c r="BD164" s="162">
        <f>IF('Indicator Date'!BD164="","x",'Indicator Date'!BD164)</f>
        <v>2015</v>
      </c>
      <c r="BE164" s="162">
        <f>IF('Indicator Date'!BE164="","x",'Indicator Date'!BE164)</f>
        <v>2014</v>
      </c>
      <c r="BF164" s="108"/>
    </row>
    <row r="165" spans="1:58" x14ac:dyDescent="0.25">
      <c r="A165" s="133" t="s">
        <v>307</v>
      </c>
      <c r="B165" s="111" t="s">
        <v>306</v>
      </c>
      <c r="C165" s="162">
        <f>IF('Indicator Date'!C165="","x",'Indicator Date'!C165)</f>
        <v>2015</v>
      </c>
      <c r="D165" s="162">
        <f>IF('Indicator Date'!D165="","x",'Indicator Date'!D165)</f>
        <v>2015</v>
      </c>
      <c r="E165" s="162">
        <f>IF('Indicator Date'!E165="","x",'Indicator Date'!E165)</f>
        <v>2015</v>
      </c>
      <c r="F165" s="162">
        <f>IF('Indicator Date'!F165="","x",'Indicator Date'!F165)</f>
        <v>2015</v>
      </c>
      <c r="G165" s="162">
        <f>IF('Indicator Date'!G165="","x",'Indicator Date'!G165)</f>
        <v>2015</v>
      </c>
      <c r="H165" s="162">
        <f>IF('Indicator Date'!H165="","x",'Indicator Date'!H165)</f>
        <v>2015</v>
      </c>
      <c r="I165" s="162">
        <f>IF('Indicator Date'!I165="","x",'Indicator Date'!I165)</f>
        <v>2015</v>
      </c>
      <c r="J165" s="162">
        <f>IF('Indicator Date'!J165="","x",'Indicator Date'!J165)</f>
        <v>2016</v>
      </c>
      <c r="K165" s="162">
        <f>IF('Indicator Date'!K165="","x",'Indicator Date'!K165)</f>
        <v>2016</v>
      </c>
      <c r="L165" s="162">
        <f>IF('Indicator Date'!L165="","x",'Indicator Date'!L165)</f>
        <v>2016</v>
      </c>
      <c r="M165" s="162">
        <f>IF('Indicator Date'!M165="","x",'Indicator Date'!M165)</f>
        <v>2018</v>
      </c>
      <c r="N165" s="162">
        <f>IF('Indicator Date'!N165="","x",'Indicator Date'!N165)</f>
        <v>2018</v>
      </c>
      <c r="O165" s="162">
        <f>IF('Indicator Date'!O165="","x",'Indicator Date'!O165)</f>
        <v>2017</v>
      </c>
      <c r="P165" s="162">
        <f>IF('Indicator Date'!P165="","x",'Indicator Date'!P165)</f>
        <v>2017</v>
      </c>
      <c r="Q165" s="162">
        <f>IF('Indicator Date'!Q165="","x",'Indicator Date'!Q165)</f>
        <v>2015</v>
      </c>
      <c r="R165" s="162" t="str">
        <f>IF('Indicator Date'!R165="","x",LEFT(RIGHT('Indicator Date'!R165,6),4))</f>
        <v>2010</v>
      </c>
      <c r="S165" s="162">
        <f>IF('Indicator Date'!S165="","x",'Indicator Date'!S165)</f>
        <v>2018</v>
      </c>
      <c r="T165" s="162">
        <f>IF('Indicator Date'!T165="","x",'Indicator Date'!T165)</f>
        <v>2015</v>
      </c>
      <c r="U165" s="162">
        <f>IF('Indicator Date'!U165="","x",'Indicator Date'!U165)</f>
        <v>2016</v>
      </c>
      <c r="V165" s="162">
        <f>IF('Indicator Date'!V165="","x",'Indicator Date'!V165)</f>
        <v>2016</v>
      </c>
      <c r="W165" s="162">
        <f>IF('Indicator Date'!W165="","x",'Indicator Date'!W165)</f>
        <v>2015</v>
      </c>
      <c r="X165" s="162">
        <f>IF('Indicator Date'!X165="","x",'Indicator Date'!X165)</f>
        <v>2010</v>
      </c>
      <c r="Y165" s="162">
        <f>IF('Indicator Date'!Y165="","x",'Indicator Date'!Y165)</f>
        <v>2012</v>
      </c>
      <c r="Z165" s="162">
        <f>IF('Indicator Date'!Z165="","x",'Indicator Date'!Z165)</f>
        <v>2016</v>
      </c>
      <c r="AA165" s="162">
        <f>IF('Indicator Date'!AA165="","x",'Indicator Date'!AA165)</f>
        <v>2016</v>
      </c>
      <c r="AB165" s="162">
        <f>IF('Indicator Date'!AB165="","x",'Indicator Date'!AB165)</f>
        <v>2016</v>
      </c>
      <c r="AC165" s="162">
        <f>IF('Indicator Date'!AC165="","x",'Indicator Date'!AC165)</f>
        <v>2015</v>
      </c>
      <c r="AD165" s="162">
        <f>IF('Indicator Date'!AD165="","x",'Indicator Date'!AD165)</f>
        <v>2015</v>
      </c>
      <c r="AE165" s="162">
        <f>IF('Indicator Date'!AE165="","x",'Indicator Date'!AE165)</f>
        <v>2012</v>
      </c>
      <c r="AF165" s="162">
        <f>IF('Indicator Date'!AF165="","x",'Indicator Date'!AF165)</f>
        <v>2015</v>
      </c>
      <c r="AG165" s="162" t="str">
        <f>IF('Indicator Date'!AG165="","x",'Indicator Date'!AG165)</f>
        <v>x</v>
      </c>
      <c r="AH165" s="162">
        <f>IF('Indicator Date'!AH165="","x",'Indicator Date'!AH165)</f>
        <v>2016</v>
      </c>
      <c r="AI165" s="162">
        <f>IF('Indicator Date'!AI165="","x",'Indicator Date'!AI165)</f>
        <v>2017</v>
      </c>
      <c r="AJ165" s="162">
        <f>IF('Indicator Date'!AJ165="","x",'Indicator Date'!AJ165)</f>
        <v>2018</v>
      </c>
      <c r="AK165" s="162" t="str">
        <f>IF('Indicator Date'!AK165="","x",YEAR('Indicator Date'!AK165))</f>
        <v>x</v>
      </c>
      <c r="AL165" s="162">
        <f>IF('Indicator Date'!AL165="","x",YEAR('Indicator Date'!AL165))</f>
        <v>2017</v>
      </c>
      <c r="AM165" s="162">
        <f>IF('Indicator Date'!AM165="","x",'Indicator Date'!AM165)</f>
        <v>2017</v>
      </c>
      <c r="AN165" s="162">
        <f>IF('Indicator Date'!AN165="","x",'Indicator Date'!AN165)</f>
        <v>2014</v>
      </c>
      <c r="AO165" s="162">
        <f>IF('Indicator Date'!AO165="","x",'Indicator Date'!AO165)</f>
        <v>2014</v>
      </c>
      <c r="AP165" s="162">
        <f>IF('Indicator Date'!AP165="","x",'Indicator Date'!AP165)</f>
        <v>2013</v>
      </c>
      <c r="AQ165" s="162">
        <f>IF('Indicator Date'!AQ165="","x",'Indicator Date'!AQ165)</f>
        <v>2013</v>
      </c>
      <c r="AR165" s="162" t="str">
        <f>IF('Indicator Date'!AR165="","x",'Indicator Date'!AR165)</f>
        <v>x</v>
      </c>
      <c r="AS165" s="162">
        <f>IF('Indicator Date'!AS165="","x",'Indicator Date'!AS165)</f>
        <v>2016</v>
      </c>
      <c r="AT165" s="162">
        <f>IF('Indicator Date'!AT165="","x",'Indicator Date'!AT165)</f>
        <v>2017</v>
      </c>
      <c r="AU165" s="162">
        <f>IF('Indicator Date'!AU165="","x",'Indicator Date'!AU165)</f>
        <v>2016</v>
      </c>
      <c r="AV165" s="162">
        <f>IF('Indicator Date'!AV165="","x",'Indicator Date'!AV165)</f>
        <v>2015</v>
      </c>
      <c r="AW165" s="162">
        <f>IF('Indicator Date'!AW165="","x",'Indicator Date'!AW165)</f>
        <v>2015</v>
      </c>
      <c r="AX165" s="162">
        <f>IF('Indicator Date'!AX165="","x",'Indicator Date'!AX165)</f>
        <v>2016</v>
      </c>
      <c r="AY165" s="162">
        <f>IF('Indicator Date'!AY165="","x",'Indicator Date'!AY165)</f>
        <v>2014</v>
      </c>
      <c r="AZ165" s="162">
        <f>IF('Indicator Date'!AZ165="","x",'Indicator Date'!AZ165)</f>
        <v>2015</v>
      </c>
      <c r="BA165" s="162">
        <f>IF('Indicator Date'!BA165="","x",'Indicator Date'!BA165)</f>
        <v>2015</v>
      </c>
      <c r="BB165" s="162">
        <f>IF('Indicator Date'!BB165="","x",'Indicator Date'!BB165)</f>
        <v>2017</v>
      </c>
      <c r="BC165" s="162">
        <f>IF('Indicator Date'!BC165="","x",'Indicator Date'!BC165)</f>
        <v>2017</v>
      </c>
      <c r="BD165" s="162">
        <f>IF('Indicator Date'!BD165="","x",'Indicator Date'!BD165)</f>
        <v>2015</v>
      </c>
      <c r="BE165" s="162">
        <f>IF('Indicator Date'!BE165="","x",'Indicator Date'!BE165)</f>
        <v>2014</v>
      </c>
      <c r="BF165" s="108"/>
    </row>
    <row r="166" spans="1:58" x14ac:dyDescent="0.25">
      <c r="A166" s="133" t="s">
        <v>309</v>
      </c>
      <c r="B166" s="111" t="s">
        <v>308</v>
      </c>
      <c r="C166" s="162">
        <f>IF('Indicator Date'!C166="","x",'Indicator Date'!C166)</f>
        <v>2015</v>
      </c>
      <c r="D166" s="162">
        <f>IF('Indicator Date'!D166="","x",'Indicator Date'!D166)</f>
        <v>2015</v>
      </c>
      <c r="E166" s="162">
        <f>IF('Indicator Date'!E166="","x",'Indicator Date'!E166)</f>
        <v>2015</v>
      </c>
      <c r="F166" s="162">
        <f>IF('Indicator Date'!F166="","x",'Indicator Date'!F166)</f>
        <v>2015</v>
      </c>
      <c r="G166" s="162">
        <f>IF('Indicator Date'!G166="","x",'Indicator Date'!G166)</f>
        <v>2015</v>
      </c>
      <c r="H166" s="162">
        <f>IF('Indicator Date'!H166="","x",'Indicator Date'!H166)</f>
        <v>2015</v>
      </c>
      <c r="I166" s="162">
        <f>IF('Indicator Date'!I166="","x",'Indicator Date'!I166)</f>
        <v>2015</v>
      </c>
      <c r="J166" s="162">
        <f>IF('Indicator Date'!J166="","x",'Indicator Date'!J166)</f>
        <v>2016</v>
      </c>
      <c r="K166" s="162">
        <f>IF('Indicator Date'!K166="","x",'Indicator Date'!K166)</f>
        <v>2016</v>
      </c>
      <c r="L166" s="162">
        <f>IF('Indicator Date'!L166="","x",'Indicator Date'!L166)</f>
        <v>2016</v>
      </c>
      <c r="M166" s="162">
        <f>IF('Indicator Date'!M166="","x",'Indicator Date'!M166)</f>
        <v>2018</v>
      </c>
      <c r="N166" s="162">
        <f>IF('Indicator Date'!N166="","x",'Indicator Date'!N166)</f>
        <v>2018</v>
      </c>
      <c r="O166" s="162">
        <f>IF('Indicator Date'!O166="","x",'Indicator Date'!O166)</f>
        <v>2017</v>
      </c>
      <c r="P166" s="162">
        <f>IF('Indicator Date'!P166="","x",'Indicator Date'!P166)</f>
        <v>2017</v>
      </c>
      <c r="Q166" s="162">
        <f>IF('Indicator Date'!Q166="","x",'Indicator Date'!Q166)</f>
        <v>2015</v>
      </c>
      <c r="R166" s="162" t="str">
        <f>IF('Indicator Date'!R166="","x",LEFT(RIGHT('Indicator Date'!R166,6),4))</f>
        <v>2010</v>
      </c>
      <c r="S166" s="162">
        <f>IF('Indicator Date'!S166="","x",'Indicator Date'!S166)</f>
        <v>2018</v>
      </c>
      <c r="T166" s="162">
        <f>IF('Indicator Date'!T166="","x",'Indicator Date'!T166)</f>
        <v>2015</v>
      </c>
      <c r="U166" s="162">
        <f>IF('Indicator Date'!U166="","x",'Indicator Date'!U166)</f>
        <v>2016</v>
      </c>
      <c r="V166" s="162">
        <f>IF('Indicator Date'!V166="","x",'Indicator Date'!V166)</f>
        <v>2016</v>
      </c>
      <c r="W166" s="162">
        <f>IF('Indicator Date'!W166="","x",'Indicator Date'!W166)</f>
        <v>2015</v>
      </c>
      <c r="X166" s="162">
        <f>IF('Indicator Date'!X166="","x",'Indicator Date'!X166)</f>
        <v>2010</v>
      </c>
      <c r="Y166" s="162">
        <f>IF('Indicator Date'!Y166="","x",'Indicator Date'!Y166)</f>
        <v>2009</v>
      </c>
      <c r="Z166" s="162">
        <f>IF('Indicator Date'!Z166="","x",'Indicator Date'!Z166)</f>
        <v>2016</v>
      </c>
      <c r="AA166" s="162">
        <f>IF('Indicator Date'!AA166="","x",'Indicator Date'!AA166)</f>
        <v>2016</v>
      </c>
      <c r="AB166" s="162">
        <f>IF('Indicator Date'!AB166="","x",'Indicator Date'!AB166)</f>
        <v>2016</v>
      </c>
      <c r="AC166" s="162" t="str">
        <f>IF('Indicator Date'!AC166="","x",'Indicator Date'!AC166)</f>
        <v>x</v>
      </c>
      <c r="AD166" s="162">
        <f>IF('Indicator Date'!AD166="","x",'Indicator Date'!AD166)</f>
        <v>2015</v>
      </c>
      <c r="AE166" s="162">
        <f>IF('Indicator Date'!AE166="","x",'Indicator Date'!AE166)</f>
        <v>2012</v>
      </c>
      <c r="AF166" s="162">
        <f>IF('Indicator Date'!AF166="","x",'Indicator Date'!AF166)</f>
        <v>2015</v>
      </c>
      <c r="AG166" s="162">
        <f>IF('Indicator Date'!AG166="","x",'Indicator Date'!AG166)</f>
        <v>2009</v>
      </c>
      <c r="AH166" s="162">
        <f>IF('Indicator Date'!AH166="","x",'Indicator Date'!AH166)</f>
        <v>2016</v>
      </c>
      <c r="AI166" s="162">
        <f>IF('Indicator Date'!AI166="","x",'Indicator Date'!AI166)</f>
        <v>2017</v>
      </c>
      <c r="AJ166" s="162">
        <f>IF('Indicator Date'!AJ166="","x",'Indicator Date'!AJ166)</f>
        <v>2018</v>
      </c>
      <c r="AK166" s="162" t="str">
        <f>IF('Indicator Date'!AK166="","x",YEAR('Indicator Date'!AK166))</f>
        <v>x</v>
      </c>
      <c r="AL166" s="162">
        <f>IF('Indicator Date'!AL166="","x",YEAR('Indicator Date'!AL166))</f>
        <v>2017</v>
      </c>
      <c r="AM166" s="162">
        <f>IF('Indicator Date'!AM166="","x",'Indicator Date'!AM166)</f>
        <v>2017</v>
      </c>
      <c r="AN166" s="162">
        <f>IF('Indicator Date'!AN166="","x",'Indicator Date'!AN166)</f>
        <v>2014</v>
      </c>
      <c r="AO166" s="162">
        <f>IF('Indicator Date'!AO166="","x",'Indicator Date'!AO166)</f>
        <v>2014</v>
      </c>
      <c r="AP166" s="162" t="str">
        <f>IF('Indicator Date'!AP166="","x",'Indicator Date'!AP166)</f>
        <v>x</v>
      </c>
      <c r="AQ166" s="162" t="str">
        <f>IF('Indicator Date'!AQ166="","x",'Indicator Date'!AQ166)</f>
        <v>x</v>
      </c>
      <c r="AR166" s="162">
        <f>IF('Indicator Date'!AR166="","x",'Indicator Date'!AR166)</f>
        <v>2015</v>
      </c>
      <c r="AS166" s="162">
        <f>IF('Indicator Date'!AS166="","x",'Indicator Date'!AS166)</f>
        <v>2016</v>
      </c>
      <c r="AT166" s="162">
        <f>IF('Indicator Date'!AT166="","x",'Indicator Date'!AT166)</f>
        <v>2017</v>
      </c>
      <c r="AU166" s="162">
        <f>IF('Indicator Date'!AU166="","x",'Indicator Date'!AU166)</f>
        <v>2016</v>
      </c>
      <c r="AV166" s="162">
        <f>IF('Indicator Date'!AV166="","x",'Indicator Date'!AV166)</f>
        <v>2015</v>
      </c>
      <c r="AW166" s="162">
        <f>IF('Indicator Date'!AW166="","x",'Indicator Date'!AW166)</f>
        <v>2015</v>
      </c>
      <c r="AX166" s="162">
        <f>IF('Indicator Date'!AX166="","x",'Indicator Date'!AX166)</f>
        <v>2016</v>
      </c>
      <c r="AY166" s="162">
        <f>IF('Indicator Date'!AY166="","x",'Indicator Date'!AY166)</f>
        <v>2014</v>
      </c>
      <c r="AZ166" s="162">
        <f>IF('Indicator Date'!AZ166="","x",'Indicator Date'!AZ166)</f>
        <v>2015</v>
      </c>
      <c r="BA166" s="162">
        <f>IF('Indicator Date'!BA166="","x",'Indicator Date'!BA166)</f>
        <v>2015</v>
      </c>
      <c r="BB166" s="162">
        <f>IF('Indicator Date'!BB166="","x",'Indicator Date'!BB166)</f>
        <v>2017</v>
      </c>
      <c r="BC166" s="162">
        <f>IF('Indicator Date'!BC166="","x",'Indicator Date'!BC166)</f>
        <v>2017</v>
      </c>
      <c r="BD166" s="162">
        <f>IF('Indicator Date'!BD166="","x",'Indicator Date'!BD166)</f>
        <v>2015</v>
      </c>
      <c r="BE166" s="162">
        <f>IF('Indicator Date'!BE166="","x",'Indicator Date'!BE166)</f>
        <v>2014</v>
      </c>
      <c r="BF166" s="108"/>
    </row>
    <row r="167" spans="1:58" x14ac:dyDescent="0.25">
      <c r="A167" s="133" t="s">
        <v>311</v>
      </c>
      <c r="B167" s="111" t="s">
        <v>310</v>
      </c>
      <c r="C167" s="162">
        <f>IF('Indicator Date'!C167="","x",'Indicator Date'!C167)</f>
        <v>2015</v>
      </c>
      <c r="D167" s="162">
        <f>IF('Indicator Date'!D167="","x",'Indicator Date'!D167)</f>
        <v>2015</v>
      </c>
      <c r="E167" s="162">
        <f>IF('Indicator Date'!E167="","x",'Indicator Date'!E167)</f>
        <v>2015</v>
      </c>
      <c r="F167" s="162">
        <f>IF('Indicator Date'!F167="","x",'Indicator Date'!F167)</f>
        <v>2015</v>
      </c>
      <c r="G167" s="162">
        <f>IF('Indicator Date'!G167="","x",'Indicator Date'!G167)</f>
        <v>2015</v>
      </c>
      <c r="H167" s="162">
        <f>IF('Indicator Date'!H167="","x",'Indicator Date'!H167)</f>
        <v>2015</v>
      </c>
      <c r="I167" s="162">
        <f>IF('Indicator Date'!I167="","x",'Indicator Date'!I167)</f>
        <v>2015</v>
      </c>
      <c r="J167" s="162">
        <f>IF('Indicator Date'!J167="","x",'Indicator Date'!J167)</f>
        <v>2016</v>
      </c>
      <c r="K167" s="162">
        <f>IF('Indicator Date'!K167="","x",'Indicator Date'!K167)</f>
        <v>2016</v>
      </c>
      <c r="L167" s="162">
        <f>IF('Indicator Date'!L167="","x",'Indicator Date'!L167)</f>
        <v>2016</v>
      </c>
      <c r="M167" s="162">
        <f>IF('Indicator Date'!M167="","x",'Indicator Date'!M167)</f>
        <v>2018</v>
      </c>
      <c r="N167" s="162">
        <f>IF('Indicator Date'!N167="","x",'Indicator Date'!N167)</f>
        <v>2018</v>
      </c>
      <c r="O167" s="162">
        <f>IF('Indicator Date'!O167="","x",'Indicator Date'!O167)</f>
        <v>2017</v>
      </c>
      <c r="P167" s="162">
        <f>IF('Indicator Date'!P167="","x",'Indicator Date'!P167)</f>
        <v>2017</v>
      </c>
      <c r="Q167" s="162">
        <f>IF('Indicator Date'!Q167="","x",'Indicator Date'!Q167)</f>
        <v>2015</v>
      </c>
      <c r="R167" s="162" t="str">
        <f>IF('Indicator Date'!R167="","x",LEFT(RIGHT('Indicator Date'!R167,6),4))</f>
        <v>x</v>
      </c>
      <c r="S167" s="162">
        <f>IF('Indicator Date'!S167="","x",'Indicator Date'!S167)</f>
        <v>2018</v>
      </c>
      <c r="T167" s="162">
        <f>IF('Indicator Date'!T167="","x",'Indicator Date'!T167)</f>
        <v>2015</v>
      </c>
      <c r="U167" s="162">
        <f>IF('Indicator Date'!U167="","x",'Indicator Date'!U167)</f>
        <v>2016</v>
      </c>
      <c r="V167" s="162" t="str">
        <f>IF('Indicator Date'!V167="","x",'Indicator Date'!V167)</f>
        <v>x</v>
      </c>
      <c r="W167" s="162">
        <f>IF('Indicator Date'!W167="","x",'Indicator Date'!W167)</f>
        <v>2015</v>
      </c>
      <c r="X167" s="162" t="str">
        <f>IF('Indicator Date'!X167="","x",'Indicator Date'!X167)</f>
        <v>x</v>
      </c>
      <c r="Y167" s="162">
        <f>IF('Indicator Date'!Y167="","x",'Indicator Date'!Y167)</f>
        <v>2011</v>
      </c>
      <c r="Z167" s="162">
        <f>IF('Indicator Date'!Z167="","x",'Indicator Date'!Z167)</f>
        <v>2016</v>
      </c>
      <c r="AA167" s="162">
        <f>IF('Indicator Date'!AA167="","x",'Indicator Date'!AA167)</f>
        <v>2016</v>
      </c>
      <c r="AB167" s="162">
        <f>IF('Indicator Date'!AB167="","x",'Indicator Date'!AB167)</f>
        <v>2016</v>
      </c>
      <c r="AC167" s="162">
        <f>IF('Indicator Date'!AC167="","x",'Indicator Date'!AC167)</f>
        <v>2015</v>
      </c>
      <c r="AD167" s="162">
        <f>IF('Indicator Date'!AD167="","x",'Indicator Date'!AD167)</f>
        <v>2015</v>
      </c>
      <c r="AE167" s="162" t="str">
        <f>IF('Indicator Date'!AE167="","x",'Indicator Date'!AE167)</f>
        <v>x</v>
      </c>
      <c r="AF167" s="162">
        <f>IF('Indicator Date'!AF167="","x",'Indicator Date'!AF167)</f>
        <v>2015</v>
      </c>
      <c r="AG167" s="162">
        <f>IF('Indicator Date'!AG167="","x",'Indicator Date'!AG167)</f>
        <v>2012</v>
      </c>
      <c r="AH167" s="162">
        <f>IF('Indicator Date'!AH167="","x",'Indicator Date'!AH167)</f>
        <v>2016</v>
      </c>
      <c r="AI167" s="162">
        <f>IF('Indicator Date'!AI167="","x",'Indicator Date'!AI167)</f>
        <v>2017</v>
      </c>
      <c r="AJ167" s="162">
        <f>IF('Indicator Date'!AJ167="","x",'Indicator Date'!AJ167)</f>
        <v>2018</v>
      </c>
      <c r="AK167" s="162" t="str">
        <f>IF('Indicator Date'!AK167="","x",YEAR('Indicator Date'!AK167))</f>
        <v>x</v>
      </c>
      <c r="AL167" s="162">
        <f>IF('Indicator Date'!AL167="","x",YEAR('Indicator Date'!AL167))</f>
        <v>2017</v>
      </c>
      <c r="AM167" s="162">
        <f>IF('Indicator Date'!AM167="","x",'Indicator Date'!AM167)</f>
        <v>2017</v>
      </c>
      <c r="AN167" s="162">
        <f>IF('Indicator Date'!AN167="","x",'Indicator Date'!AN167)</f>
        <v>2014</v>
      </c>
      <c r="AO167" s="162">
        <f>IF('Indicator Date'!AO167="","x",'Indicator Date'!AO167)</f>
        <v>2014</v>
      </c>
      <c r="AP167" s="162">
        <f>IF('Indicator Date'!AP167="","x",'Indicator Date'!AP167)</f>
        <v>2014</v>
      </c>
      <c r="AQ167" s="162">
        <f>IF('Indicator Date'!AQ167="","x",'Indicator Date'!AQ167)</f>
        <v>2014</v>
      </c>
      <c r="AR167" s="162">
        <f>IF('Indicator Date'!AR167="","x",'Indicator Date'!AR167)</f>
        <v>2015</v>
      </c>
      <c r="AS167" s="162">
        <f>IF('Indicator Date'!AS167="","x",'Indicator Date'!AS167)</f>
        <v>2016</v>
      </c>
      <c r="AT167" s="162">
        <f>IF('Indicator Date'!AT167="","x",'Indicator Date'!AT167)</f>
        <v>2017</v>
      </c>
      <c r="AU167" s="162">
        <f>IF('Indicator Date'!AU167="","x",'Indicator Date'!AU167)</f>
        <v>2016</v>
      </c>
      <c r="AV167" s="162" t="str">
        <f>IF('Indicator Date'!AV167="","x",'Indicator Date'!AV167)</f>
        <v>x</v>
      </c>
      <c r="AW167" s="162">
        <f>IF('Indicator Date'!AW167="","x",'Indicator Date'!AW167)</f>
        <v>2015</v>
      </c>
      <c r="AX167" s="162">
        <f>IF('Indicator Date'!AX167="","x",'Indicator Date'!AX167)</f>
        <v>2016</v>
      </c>
      <c r="AY167" s="162">
        <f>IF('Indicator Date'!AY167="","x",'Indicator Date'!AY167)</f>
        <v>2014</v>
      </c>
      <c r="AZ167" s="162">
        <f>IF('Indicator Date'!AZ167="","x",'Indicator Date'!AZ167)</f>
        <v>2015</v>
      </c>
      <c r="BA167" s="162">
        <f>IF('Indicator Date'!BA167="","x",'Indicator Date'!BA167)</f>
        <v>2015</v>
      </c>
      <c r="BB167" s="162">
        <f>IF('Indicator Date'!BB167="","x",'Indicator Date'!BB167)</f>
        <v>2017</v>
      </c>
      <c r="BC167" s="162">
        <f>IF('Indicator Date'!BC167="","x",'Indicator Date'!BC167)</f>
        <v>2017</v>
      </c>
      <c r="BD167" s="162">
        <f>IF('Indicator Date'!BD167="","x",'Indicator Date'!BD167)</f>
        <v>2015</v>
      </c>
      <c r="BE167" s="162">
        <f>IF('Indicator Date'!BE167="","x",'Indicator Date'!BE167)</f>
        <v>2014</v>
      </c>
      <c r="BF167" s="108"/>
    </row>
    <row r="168" spans="1:58" x14ac:dyDescent="0.25">
      <c r="A168" s="133" t="s">
        <v>313</v>
      </c>
      <c r="B168" s="111" t="s">
        <v>312</v>
      </c>
      <c r="C168" s="162">
        <f>IF('Indicator Date'!C168="","x",'Indicator Date'!C168)</f>
        <v>2015</v>
      </c>
      <c r="D168" s="162">
        <f>IF('Indicator Date'!D168="","x",'Indicator Date'!D168)</f>
        <v>2015</v>
      </c>
      <c r="E168" s="162">
        <f>IF('Indicator Date'!E168="","x",'Indicator Date'!E168)</f>
        <v>2015</v>
      </c>
      <c r="F168" s="162">
        <f>IF('Indicator Date'!F168="","x",'Indicator Date'!F168)</f>
        <v>2015</v>
      </c>
      <c r="G168" s="162">
        <f>IF('Indicator Date'!G168="","x",'Indicator Date'!G168)</f>
        <v>2015</v>
      </c>
      <c r="H168" s="162">
        <f>IF('Indicator Date'!H168="","x",'Indicator Date'!H168)</f>
        <v>2015</v>
      </c>
      <c r="I168" s="162">
        <f>IF('Indicator Date'!I168="","x",'Indicator Date'!I168)</f>
        <v>2015</v>
      </c>
      <c r="J168" s="162">
        <f>IF('Indicator Date'!J168="","x",'Indicator Date'!J168)</f>
        <v>2016</v>
      </c>
      <c r="K168" s="162">
        <f>IF('Indicator Date'!K168="","x",'Indicator Date'!K168)</f>
        <v>2016</v>
      </c>
      <c r="L168" s="162">
        <f>IF('Indicator Date'!L168="","x",'Indicator Date'!L168)</f>
        <v>2016</v>
      </c>
      <c r="M168" s="162">
        <f>IF('Indicator Date'!M168="","x",'Indicator Date'!M168)</f>
        <v>2018</v>
      </c>
      <c r="N168" s="162">
        <f>IF('Indicator Date'!N168="","x",'Indicator Date'!N168)</f>
        <v>2018</v>
      </c>
      <c r="O168" s="162">
        <f>IF('Indicator Date'!O168="","x",'Indicator Date'!O168)</f>
        <v>2017</v>
      </c>
      <c r="P168" s="162">
        <f>IF('Indicator Date'!P168="","x",'Indicator Date'!P168)</f>
        <v>2017</v>
      </c>
      <c r="Q168" s="162">
        <f>IF('Indicator Date'!Q168="","x",'Indicator Date'!Q168)</f>
        <v>2015</v>
      </c>
      <c r="R168" s="162" t="str">
        <f>IF('Indicator Date'!R168="","x",LEFT(RIGHT('Indicator Date'!R168,6),4))</f>
        <v>x</v>
      </c>
      <c r="S168" s="162">
        <f>IF('Indicator Date'!S168="","x",'Indicator Date'!S168)</f>
        <v>2018</v>
      </c>
      <c r="T168" s="162">
        <f>IF('Indicator Date'!T168="","x",'Indicator Date'!T168)</f>
        <v>2015</v>
      </c>
      <c r="U168" s="162">
        <f>IF('Indicator Date'!U168="","x",'Indicator Date'!U168)</f>
        <v>2016</v>
      </c>
      <c r="V168" s="162" t="str">
        <f>IF('Indicator Date'!V168="","x",'Indicator Date'!V168)</f>
        <v>x</v>
      </c>
      <c r="W168" s="162">
        <f>IF('Indicator Date'!W168="","x",'Indicator Date'!W168)</f>
        <v>2015</v>
      </c>
      <c r="X168" s="162" t="str">
        <f>IF('Indicator Date'!X168="","x",'Indicator Date'!X168)</f>
        <v>x</v>
      </c>
      <c r="Y168" s="162">
        <f>IF('Indicator Date'!Y168="","x",'Indicator Date'!Y168)</f>
        <v>2016</v>
      </c>
      <c r="Z168" s="162">
        <f>IF('Indicator Date'!Z168="","x",'Indicator Date'!Z168)</f>
        <v>2016</v>
      </c>
      <c r="AA168" s="162">
        <f>IF('Indicator Date'!AA168="","x",'Indicator Date'!AA168)</f>
        <v>2016</v>
      </c>
      <c r="AB168" s="162">
        <f>IF('Indicator Date'!AB168="","x",'Indicator Date'!AB168)</f>
        <v>2013</v>
      </c>
      <c r="AC168" s="162">
        <f>IF('Indicator Date'!AC168="","x",'Indicator Date'!AC168)</f>
        <v>2015</v>
      </c>
      <c r="AD168" s="162">
        <f>IF('Indicator Date'!AD168="","x",'Indicator Date'!AD168)</f>
        <v>2015</v>
      </c>
      <c r="AE168" s="162" t="str">
        <f>IF('Indicator Date'!AE168="","x",'Indicator Date'!AE168)</f>
        <v>x</v>
      </c>
      <c r="AF168" s="162">
        <f>IF('Indicator Date'!AF168="","x",'Indicator Date'!AF168)</f>
        <v>2015</v>
      </c>
      <c r="AG168" s="162">
        <f>IF('Indicator Date'!AG168="","x",'Indicator Date'!AG168)</f>
        <v>2012</v>
      </c>
      <c r="AH168" s="162">
        <f>IF('Indicator Date'!AH168="","x",'Indicator Date'!AH168)</f>
        <v>2016</v>
      </c>
      <c r="AI168" s="162">
        <f>IF('Indicator Date'!AI168="","x",'Indicator Date'!AI168)</f>
        <v>2017</v>
      </c>
      <c r="AJ168" s="162">
        <f>IF('Indicator Date'!AJ168="","x",'Indicator Date'!AJ168)</f>
        <v>2018</v>
      </c>
      <c r="AK168" s="162" t="str">
        <f>IF('Indicator Date'!AK168="","x",YEAR('Indicator Date'!AK168))</f>
        <v>x</v>
      </c>
      <c r="AL168" s="162">
        <f>IF('Indicator Date'!AL168="","x",YEAR('Indicator Date'!AL168))</f>
        <v>2017</v>
      </c>
      <c r="AM168" s="162">
        <f>IF('Indicator Date'!AM168="","x",'Indicator Date'!AM168)</f>
        <v>2017</v>
      </c>
      <c r="AN168" s="162">
        <f>IF('Indicator Date'!AN168="","x",'Indicator Date'!AN168)</f>
        <v>2014</v>
      </c>
      <c r="AO168" s="162">
        <f>IF('Indicator Date'!AO168="","x",'Indicator Date'!AO168)</f>
        <v>2014</v>
      </c>
      <c r="AP168" s="162">
        <f>IF('Indicator Date'!AP168="","x",'Indicator Date'!AP168)</f>
        <v>2014</v>
      </c>
      <c r="AQ168" s="162">
        <f>IF('Indicator Date'!AQ168="","x",'Indicator Date'!AQ168)</f>
        <v>2014</v>
      </c>
      <c r="AR168" s="162">
        <f>IF('Indicator Date'!AR168="","x",'Indicator Date'!AR168)</f>
        <v>2015</v>
      </c>
      <c r="AS168" s="162">
        <f>IF('Indicator Date'!AS168="","x",'Indicator Date'!AS168)</f>
        <v>2016</v>
      </c>
      <c r="AT168" s="162">
        <f>IF('Indicator Date'!AT168="","x",'Indicator Date'!AT168)</f>
        <v>2017</v>
      </c>
      <c r="AU168" s="162">
        <f>IF('Indicator Date'!AU168="","x",'Indicator Date'!AU168)</f>
        <v>2016</v>
      </c>
      <c r="AV168" s="162" t="str">
        <f>IF('Indicator Date'!AV168="","x",'Indicator Date'!AV168)</f>
        <v>x</v>
      </c>
      <c r="AW168" s="162">
        <f>IF('Indicator Date'!AW168="","x",'Indicator Date'!AW168)</f>
        <v>2015</v>
      </c>
      <c r="AX168" s="162">
        <f>IF('Indicator Date'!AX168="","x",'Indicator Date'!AX168)</f>
        <v>2016</v>
      </c>
      <c r="AY168" s="162">
        <f>IF('Indicator Date'!AY168="","x",'Indicator Date'!AY168)</f>
        <v>2014</v>
      </c>
      <c r="AZ168" s="162">
        <f>IF('Indicator Date'!AZ168="","x",'Indicator Date'!AZ168)</f>
        <v>2015</v>
      </c>
      <c r="BA168" s="162">
        <f>IF('Indicator Date'!BA168="","x",'Indicator Date'!BA168)</f>
        <v>2015</v>
      </c>
      <c r="BB168" s="162">
        <f>IF('Indicator Date'!BB168="","x",'Indicator Date'!BB168)</f>
        <v>2017</v>
      </c>
      <c r="BC168" s="162">
        <f>IF('Indicator Date'!BC168="","x",'Indicator Date'!BC168)</f>
        <v>2017</v>
      </c>
      <c r="BD168" s="162">
        <f>IF('Indicator Date'!BD168="","x",'Indicator Date'!BD168)</f>
        <v>2015</v>
      </c>
      <c r="BE168" s="162">
        <f>IF('Indicator Date'!BE168="","x",'Indicator Date'!BE168)</f>
        <v>2014</v>
      </c>
      <c r="BF168" s="108"/>
    </row>
    <row r="169" spans="1:58" x14ac:dyDescent="0.25">
      <c r="A169" s="133" t="s">
        <v>849</v>
      </c>
      <c r="B169" s="111" t="s">
        <v>314</v>
      </c>
      <c r="C169" s="162">
        <f>IF('Indicator Date'!C169="","x",'Indicator Date'!C169)</f>
        <v>2015</v>
      </c>
      <c r="D169" s="162">
        <f>IF('Indicator Date'!D169="","x",'Indicator Date'!D169)</f>
        <v>2015</v>
      </c>
      <c r="E169" s="162">
        <f>IF('Indicator Date'!E169="","x",'Indicator Date'!E169)</f>
        <v>2015</v>
      </c>
      <c r="F169" s="162">
        <f>IF('Indicator Date'!F169="","x",'Indicator Date'!F169)</f>
        <v>2015</v>
      </c>
      <c r="G169" s="162">
        <f>IF('Indicator Date'!G169="","x",'Indicator Date'!G169)</f>
        <v>2015</v>
      </c>
      <c r="H169" s="162">
        <f>IF('Indicator Date'!H169="","x",'Indicator Date'!H169)</f>
        <v>2015</v>
      </c>
      <c r="I169" s="162">
        <f>IF('Indicator Date'!I169="","x",'Indicator Date'!I169)</f>
        <v>2015</v>
      </c>
      <c r="J169" s="162">
        <f>IF('Indicator Date'!J169="","x",'Indicator Date'!J169)</f>
        <v>2016</v>
      </c>
      <c r="K169" s="162">
        <f>IF('Indicator Date'!K169="","x",'Indicator Date'!K169)</f>
        <v>2016</v>
      </c>
      <c r="L169" s="162">
        <f>IF('Indicator Date'!L169="","x",'Indicator Date'!L169)</f>
        <v>2016</v>
      </c>
      <c r="M169" s="162">
        <f>IF('Indicator Date'!M169="","x",'Indicator Date'!M169)</f>
        <v>2018</v>
      </c>
      <c r="N169" s="162">
        <f>IF('Indicator Date'!N169="","x",'Indicator Date'!N169)</f>
        <v>2018</v>
      </c>
      <c r="O169" s="162">
        <f>IF('Indicator Date'!O169="","x",'Indicator Date'!O169)</f>
        <v>2017</v>
      </c>
      <c r="P169" s="162">
        <f>IF('Indicator Date'!P169="","x",'Indicator Date'!P169)</f>
        <v>2017</v>
      </c>
      <c r="Q169" s="162">
        <f>IF('Indicator Date'!Q169="","x",'Indicator Date'!Q169)</f>
        <v>2015</v>
      </c>
      <c r="R169" s="162" t="str">
        <f>IF('Indicator Date'!R169="","x",LEFT(RIGHT('Indicator Date'!R169,6),4))</f>
        <v>2009</v>
      </c>
      <c r="S169" s="162">
        <f>IF('Indicator Date'!S169="","x",'Indicator Date'!S169)</f>
        <v>2018</v>
      </c>
      <c r="T169" s="162">
        <f>IF('Indicator Date'!T169="","x",'Indicator Date'!T169)</f>
        <v>2015</v>
      </c>
      <c r="U169" s="162">
        <f>IF('Indicator Date'!U169="","x",'Indicator Date'!U169)</f>
        <v>2016</v>
      </c>
      <c r="V169" s="162" t="str">
        <f>IF('Indicator Date'!V169="","x",'Indicator Date'!V169)</f>
        <v>x</v>
      </c>
      <c r="W169" s="162">
        <f>IF('Indicator Date'!W169="","x",'Indicator Date'!W169)</f>
        <v>2015</v>
      </c>
      <c r="X169" s="162">
        <f>IF('Indicator Date'!X169="","x",'Indicator Date'!X169)</f>
        <v>2009</v>
      </c>
      <c r="Y169" s="162">
        <f>IF('Indicator Date'!Y169="","x",'Indicator Date'!Y169)</f>
        <v>2010</v>
      </c>
      <c r="Z169" s="162">
        <f>IF('Indicator Date'!Z169="","x",'Indicator Date'!Z169)</f>
        <v>2016</v>
      </c>
      <c r="AA169" s="162">
        <f>IF('Indicator Date'!AA169="","x",'Indicator Date'!AA169)</f>
        <v>2016</v>
      </c>
      <c r="AB169" s="162">
        <f>IF('Indicator Date'!AB169="","x",'Indicator Date'!AB169)</f>
        <v>2014</v>
      </c>
      <c r="AC169" s="162">
        <f>IF('Indicator Date'!AC169="","x",'Indicator Date'!AC169)</f>
        <v>2012</v>
      </c>
      <c r="AD169" s="162">
        <f>IF('Indicator Date'!AD169="","x",'Indicator Date'!AD169)</f>
        <v>2015</v>
      </c>
      <c r="AE169" s="162" t="str">
        <f>IF('Indicator Date'!AE169="","x",'Indicator Date'!AE169)</f>
        <v>x</v>
      </c>
      <c r="AF169" s="162">
        <f>IF('Indicator Date'!AF169="","x",'Indicator Date'!AF169)</f>
        <v>2015</v>
      </c>
      <c r="AG169" s="162">
        <f>IF('Indicator Date'!AG169="","x",'Indicator Date'!AG169)</f>
        <v>2004</v>
      </c>
      <c r="AH169" s="162">
        <f>IF('Indicator Date'!AH169="","x",'Indicator Date'!AH169)</f>
        <v>2016</v>
      </c>
      <c r="AI169" s="162">
        <f>IF('Indicator Date'!AI169="","x",'Indicator Date'!AI169)</f>
        <v>2017</v>
      </c>
      <c r="AJ169" s="162">
        <f>IF('Indicator Date'!AJ169="","x",'Indicator Date'!AJ169)</f>
        <v>2018</v>
      </c>
      <c r="AK169" s="162">
        <f>IF('Indicator Date'!AK169="","x",YEAR('Indicator Date'!AK169))</f>
        <v>2018</v>
      </c>
      <c r="AL169" s="162">
        <f>IF('Indicator Date'!AL169="","x",YEAR('Indicator Date'!AL169))</f>
        <v>2017</v>
      </c>
      <c r="AM169" s="162">
        <f>IF('Indicator Date'!AM169="","x",'Indicator Date'!AM169)</f>
        <v>2017</v>
      </c>
      <c r="AN169" s="162">
        <f>IF('Indicator Date'!AN169="","x",'Indicator Date'!AN169)</f>
        <v>2014</v>
      </c>
      <c r="AO169" s="162">
        <f>IF('Indicator Date'!AO169="","x",'Indicator Date'!AO169)</f>
        <v>2014</v>
      </c>
      <c r="AP169" s="162" t="str">
        <f>IF('Indicator Date'!AP169="","x",'Indicator Date'!AP169)</f>
        <v>x</v>
      </c>
      <c r="AQ169" s="162" t="str">
        <f>IF('Indicator Date'!AQ169="","x",'Indicator Date'!AQ169)</f>
        <v>x</v>
      </c>
      <c r="AR169" s="162">
        <f>IF('Indicator Date'!AR169="","x",'Indicator Date'!AR169)</f>
        <v>2009</v>
      </c>
      <c r="AS169" s="162">
        <f>IF('Indicator Date'!AS169="","x",'Indicator Date'!AS169)</f>
        <v>2016</v>
      </c>
      <c r="AT169" s="162">
        <f>IF('Indicator Date'!AT169="","x",'Indicator Date'!AT169)</f>
        <v>2017</v>
      </c>
      <c r="AU169" s="162">
        <f>IF('Indicator Date'!AU169="","x",'Indicator Date'!AU169)</f>
        <v>2016</v>
      </c>
      <c r="AV169" s="162">
        <f>IF('Indicator Date'!AV169="","x",'Indicator Date'!AV169)</f>
        <v>2015</v>
      </c>
      <c r="AW169" s="162">
        <f>IF('Indicator Date'!AW169="","x",'Indicator Date'!AW169)</f>
        <v>2015</v>
      </c>
      <c r="AX169" s="162">
        <f>IF('Indicator Date'!AX169="","x",'Indicator Date'!AX169)</f>
        <v>2016</v>
      </c>
      <c r="AY169" s="162">
        <f>IF('Indicator Date'!AY169="","x",'Indicator Date'!AY169)</f>
        <v>2014</v>
      </c>
      <c r="AZ169" s="162">
        <f>IF('Indicator Date'!AZ169="","x",'Indicator Date'!AZ169)</f>
        <v>2015</v>
      </c>
      <c r="BA169" s="162">
        <f>IF('Indicator Date'!BA169="","x",'Indicator Date'!BA169)</f>
        <v>2015</v>
      </c>
      <c r="BB169" s="162">
        <f>IF('Indicator Date'!BB169="","x",'Indicator Date'!BB169)</f>
        <v>2015</v>
      </c>
      <c r="BC169" s="162">
        <f>IF('Indicator Date'!BC169="","x",'Indicator Date'!BC169)</f>
        <v>2017</v>
      </c>
      <c r="BD169" s="162">
        <f>IF('Indicator Date'!BD169="","x",'Indicator Date'!BD169)</f>
        <v>2015</v>
      </c>
      <c r="BE169" s="162">
        <f>IF('Indicator Date'!BE169="","x",'Indicator Date'!BE169)</f>
        <v>2014</v>
      </c>
      <c r="BF169" s="108"/>
    </row>
    <row r="170" spans="1:58" x14ac:dyDescent="0.25">
      <c r="A170" s="133" t="s">
        <v>317</v>
      </c>
      <c r="B170" s="111" t="s">
        <v>316</v>
      </c>
      <c r="C170" s="162">
        <f>IF('Indicator Date'!C170="","x",'Indicator Date'!C170)</f>
        <v>2015</v>
      </c>
      <c r="D170" s="162">
        <f>IF('Indicator Date'!D170="","x",'Indicator Date'!D170)</f>
        <v>2015</v>
      </c>
      <c r="E170" s="162">
        <f>IF('Indicator Date'!E170="","x",'Indicator Date'!E170)</f>
        <v>2015</v>
      </c>
      <c r="F170" s="162">
        <f>IF('Indicator Date'!F170="","x",'Indicator Date'!F170)</f>
        <v>2015</v>
      </c>
      <c r="G170" s="162">
        <f>IF('Indicator Date'!G170="","x",'Indicator Date'!G170)</f>
        <v>2015</v>
      </c>
      <c r="H170" s="162">
        <f>IF('Indicator Date'!H170="","x",'Indicator Date'!H170)</f>
        <v>2015</v>
      </c>
      <c r="I170" s="162">
        <f>IF('Indicator Date'!I170="","x",'Indicator Date'!I170)</f>
        <v>2015</v>
      </c>
      <c r="J170" s="162">
        <f>IF('Indicator Date'!J170="","x",'Indicator Date'!J170)</f>
        <v>2016</v>
      </c>
      <c r="K170" s="162">
        <f>IF('Indicator Date'!K170="","x",'Indicator Date'!K170)</f>
        <v>2016</v>
      </c>
      <c r="L170" s="162">
        <f>IF('Indicator Date'!L170="","x",'Indicator Date'!L170)</f>
        <v>2016</v>
      </c>
      <c r="M170" s="162">
        <f>IF('Indicator Date'!M170="","x",'Indicator Date'!M170)</f>
        <v>2018</v>
      </c>
      <c r="N170" s="162">
        <f>IF('Indicator Date'!N170="","x",'Indicator Date'!N170)</f>
        <v>2018</v>
      </c>
      <c r="O170" s="162">
        <f>IF('Indicator Date'!O170="","x",'Indicator Date'!O170)</f>
        <v>2017</v>
      </c>
      <c r="P170" s="162">
        <f>IF('Indicator Date'!P170="","x",'Indicator Date'!P170)</f>
        <v>2017</v>
      </c>
      <c r="Q170" s="162">
        <f>IF('Indicator Date'!Q170="","x",'Indicator Date'!Q170)</f>
        <v>2015</v>
      </c>
      <c r="R170" s="162" t="str">
        <f>IF('Indicator Date'!R170="","x",LEFT(RIGHT('Indicator Date'!R170,6),4))</f>
        <v>2012</v>
      </c>
      <c r="S170" s="162">
        <f>IF('Indicator Date'!S170="","x",'Indicator Date'!S170)</f>
        <v>2018</v>
      </c>
      <c r="T170" s="162">
        <f>IF('Indicator Date'!T170="","x",'Indicator Date'!T170)</f>
        <v>2015</v>
      </c>
      <c r="U170" s="162">
        <f>IF('Indicator Date'!U170="","x",'Indicator Date'!U170)</f>
        <v>2016</v>
      </c>
      <c r="V170" s="162">
        <f>IF('Indicator Date'!V170="","x",'Indicator Date'!V170)</f>
        <v>2016</v>
      </c>
      <c r="W170" s="162">
        <f>IF('Indicator Date'!W170="","x",'Indicator Date'!W170)</f>
        <v>2015</v>
      </c>
      <c r="X170" s="162">
        <f>IF('Indicator Date'!X170="","x",'Indicator Date'!X170)</f>
        <v>2012</v>
      </c>
      <c r="Y170" s="162">
        <f>IF('Indicator Date'!Y170="","x",'Indicator Date'!Y170)</f>
        <v>2013</v>
      </c>
      <c r="Z170" s="162">
        <f>IF('Indicator Date'!Z170="","x",'Indicator Date'!Z170)</f>
        <v>2016</v>
      </c>
      <c r="AA170" s="162">
        <f>IF('Indicator Date'!AA170="","x",'Indicator Date'!AA170)</f>
        <v>2016</v>
      </c>
      <c r="AB170" s="162">
        <f>IF('Indicator Date'!AB170="","x",'Indicator Date'!AB170)</f>
        <v>2016</v>
      </c>
      <c r="AC170" s="162">
        <f>IF('Indicator Date'!AC170="","x",'Indicator Date'!AC170)</f>
        <v>2015</v>
      </c>
      <c r="AD170" s="162">
        <f>IF('Indicator Date'!AD170="","x",'Indicator Date'!AD170)</f>
        <v>2015</v>
      </c>
      <c r="AE170" s="162">
        <f>IF('Indicator Date'!AE170="","x",'Indicator Date'!AE170)</f>
        <v>2012</v>
      </c>
      <c r="AF170" s="162">
        <f>IF('Indicator Date'!AF170="","x",'Indicator Date'!AF170)</f>
        <v>2015</v>
      </c>
      <c r="AG170" s="162">
        <f>IF('Indicator Date'!AG170="","x",'Indicator Date'!AG170)</f>
        <v>2014</v>
      </c>
      <c r="AH170" s="162">
        <f>IF('Indicator Date'!AH170="","x",'Indicator Date'!AH170)</f>
        <v>2016</v>
      </c>
      <c r="AI170" s="162">
        <f>IF('Indicator Date'!AI170="","x",'Indicator Date'!AI170)</f>
        <v>2017</v>
      </c>
      <c r="AJ170" s="162">
        <f>IF('Indicator Date'!AJ170="","x",'Indicator Date'!AJ170)</f>
        <v>2018</v>
      </c>
      <c r="AK170" s="162" t="str">
        <f>IF('Indicator Date'!AK170="","x",YEAR('Indicator Date'!AK170))</f>
        <v>x</v>
      </c>
      <c r="AL170" s="162">
        <f>IF('Indicator Date'!AL170="","x",YEAR('Indicator Date'!AL170))</f>
        <v>2017</v>
      </c>
      <c r="AM170" s="162">
        <f>IF('Indicator Date'!AM170="","x",'Indicator Date'!AM170)</f>
        <v>2017</v>
      </c>
      <c r="AN170" s="162">
        <f>IF('Indicator Date'!AN170="","x",'Indicator Date'!AN170)</f>
        <v>2014</v>
      </c>
      <c r="AO170" s="162">
        <f>IF('Indicator Date'!AO170="","x",'Indicator Date'!AO170)</f>
        <v>2014</v>
      </c>
      <c r="AP170" s="162" t="str">
        <f>IF('Indicator Date'!AP170="","x",'Indicator Date'!AP170)</f>
        <v>x</v>
      </c>
      <c r="AQ170" s="162" t="str">
        <f>IF('Indicator Date'!AQ170="","x",'Indicator Date'!AQ170)</f>
        <v>x</v>
      </c>
      <c r="AR170" s="162">
        <f>IF('Indicator Date'!AR170="","x",'Indicator Date'!AR170)</f>
        <v>2009</v>
      </c>
      <c r="AS170" s="162">
        <f>IF('Indicator Date'!AS170="","x",'Indicator Date'!AS170)</f>
        <v>2016</v>
      </c>
      <c r="AT170" s="162">
        <f>IF('Indicator Date'!AT170="","x",'Indicator Date'!AT170)</f>
        <v>2017</v>
      </c>
      <c r="AU170" s="162">
        <f>IF('Indicator Date'!AU170="","x",'Indicator Date'!AU170)</f>
        <v>2016</v>
      </c>
      <c r="AV170" s="162">
        <f>IF('Indicator Date'!AV170="","x",'Indicator Date'!AV170)</f>
        <v>2015</v>
      </c>
      <c r="AW170" s="162">
        <f>IF('Indicator Date'!AW170="","x",'Indicator Date'!AW170)</f>
        <v>2015</v>
      </c>
      <c r="AX170" s="162">
        <f>IF('Indicator Date'!AX170="","x",'Indicator Date'!AX170)</f>
        <v>2016</v>
      </c>
      <c r="AY170" s="162">
        <f>IF('Indicator Date'!AY170="","x",'Indicator Date'!AY170)</f>
        <v>2014</v>
      </c>
      <c r="AZ170" s="162">
        <f>IF('Indicator Date'!AZ170="","x",'Indicator Date'!AZ170)</f>
        <v>2015</v>
      </c>
      <c r="BA170" s="162">
        <f>IF('Indicator Date'!BA170="","x",'Indicator Date'!BA170)</f>
        <v>2015</v>
      </c>
      <c r="BB170" s="162">
        <f>IF('Indicator Date'!BB170="","x",'Indicator Date'!BB170)</f>
        <v>2017</v>
      </c>
      <c r="BC170" s="162">
        <f>IF('Indicator Date'!BC170="","x",'Indicator Date'!BC170)</f>
        <v>2017</v>
      </c>
      <c r="BD170" s="162">
        <f>IF('Indicator Date'!BD170="","x",'Indicator Date'!BD170)</f>
        <v>2015</v>
      </c>
      <c r="BE170" s="162">
        <f>IF('Indicator Date'!BE170="","x",'Indicator Date'!BE170)</f>
        <v>2014</v>
      </c>
      <c r="BF170" s="108"/>
    </row>
    <row r="171" spans="1:58" x14ac:dyDescent="0.25">
      <c r="A171" s="133" t="s">
        <v>850</v>
      </c>
      <c r="B171" s="111" t="s">
        <v>318</v>
      </c>
      <c r="C171" s="162">
        <f>IF('Indicator Date'!C171="","x",'Indicator Date'!C171)</f>
        <v>2015</v>
      </c>
      <c r="D171" s="162">
        <f>IF('Indicator Date'!D171="","x",'Indicator Date'!D171)</f>
        <v>2015</v>
      </c>
      <c r="E171" s="162">
        <f>IF('Indicator Date'!E171="","x",'Indicator Date'!E171)</f>
        <v>2015</v>
      </c>
      <c r="F171" s="162">
        <f>IF('Indicator Date'!F171="","x",'Indicator Date'!F171)</f>
        <v>2015</v>
      </c>
      <c r="G171" s="162">
        <f>IF('Indicator Date'!G171="","x",'Indicator Date'!G171)</f>
        <v>2015</v>
      </c>
      <c r="H171" s="162">
        <f>IF('Indicator Date'!H171="","x",'Indicator Date'!H171)</f>
        <v>2015</v>
      </c>
      <c r="I171" s="162">
        <f>IF('Indicator Date'!I171="","x",'Indicator Date'!I171)</f>
        <v>2015</v>
      </c>
      <c r="J171" s="162">
        <f>IF('Indicator Date'!J171="","x",'Indicator Date'!J171)</f>
        <v>2016</v>
      </c>
      <c r="K171" s="162">
        <f>IF('Indicator Date'!K171="","x",'Indicator Date'!K171)</f>
        <v>2016</v>
      </c>
      <c r="L171" s="162">
        <f>IF('Indicator Date'!L171="","x",'Indicator Date'!L171)</f>
        <v>2016</v>
      </c>
      <c r="M171" s="162">
        <f>IF('Indicator Date'!M171="","x",'Indicator Date'!M171)</f>
        <v>2018</v>
      </c>
      <c r="N171" s="162">
        <f>IF('Indicator Date'!N171="","x",'Indicator Date'!N171)</f>
        <v>2018</v>
      </c>
      <c r="O171" s="162">
        <f>IF('Indicator Date'!O171="","x",'Indicator Date'!O171)</f>
        <v>2017</v>
      </c>
      <c r="P171" s="162">
        <f>IF('Indicator Date'!P171="","x",'Indicator Date'!P171)</f>
        <v>2017</v>
      </c>
      <c r="Q171" s="162">
        <f>IF('Indicator Date'!Q171="","x",'Indicator Date'!Q171)</f>
        <v>2015</v>
      </c>
      <c r="R171" s="162" t="str">
        <f>IF('Indicator Date'!R171="","x",LEFT(RIGHT('Indicator Date'!R171,6),4))</f>
        <v>2010</v>
      </c>
      <c r="S171" s="162">
        <f>IF('Indicator Date'!S171="","x",'Indicator Date'!S171)</f>
        <v>2018</v>
      </c>
      <c r="T171" s="162">
        <f>IF('Indicator Date'!T171="","x",'Indicator Date'!T171)</f>
        <v>2015</v>
      </c>
      <c r="U171" s="162">
        <f>IF('Indicator Date'!U171="","x",'Indicator Date'!U171)</f>
        <v>2016</v>
      </c>
      <c r="V171" s="162">
        <f>IF('Indicator Date'!V171="","x",'Indicator Date'!V171)</f>
        <v>2016</v>
      </c>
      <c r="W171" s="162">
        <f>IF('Indicator Date'!W171="","x",'Indicator Date'!W171)</f>
        <v>2015</v>
      </c>
      <c r="X171" s="162">
        <f>IF('Indicator Date'!X171="","x",'Indicator Date'!X171)</f>
        <v>2011</v>
      </c>
      <c r="Y171" s="162">
        <f>IF('Indicator Date'!Y171="","x",'Indicator Date'!Y171)</f>
        <v>2012</v>
      </c>
      <c r="Z171" s="162">
        <f>IF('Indicator Date'!Z171="","x",'Indicator Date'!Z171)</f>
        <v>2016</v>
      </c>
      <c r="AA171" s="162">
        <f>IF('Indicator Date'!AA171="","x",'Indicator Date'!AA171)</f>
        <v>2016</v>
      </c>
      <c r="AB171" s="162">
        <f>IF('Indicator Date'!AB171="","x",'Indicator Date'!AB171)</f>
        <v>2016</v>
      </c>
      <c r="AC171" s="162">
        <f>IF('Indicator Date'!AC171="","x",'Indicator Date'!AC171)</f>
        <v>2015</v>
      </c>
      <c r="AD171" s="162">
        <f>IF('Indicator Date'!AD171="","x",'Indicator Date'!AD171)</f>
        <v>2015</v>
      </c>
      <c r="AE171" s="162">
        <f>IF('Indicator Date'!AE171="","x",'Indicator Date'!AE171)</f>
        <v>2012</v>
      </c>
      <c r="AF171" s="162">
        <f>IF('Indicator Date'!AF171="","x",'Indicator Date'!AF171)</f>
        <v>2015</v>
      </c>
      <c r="AG171" s="162">
        <f>IF('Indicator Date'!AG171="","x",'Indicator Date'!AG171)</f>
        <v>2011</v>
      </c>
      <c r="AH171" s="162">
        <f>IF('Indicator Date'!AH171="","x",'Indicator Date'!AH171)</f>
        <v>2016</v>
      </c>
      <c r="AI171" s="162">
        <f>IF('Indicator Date'!AI171="","x",'Indicator Date'!AI171)</f>
        <v>2017</v>
      </c>
      <c r="AJ171" s="162">
        <f>IF('Indicator Date'!AJ171="","x",'Indicator Date'!AJ171)</f>
        <v>2018</v>
      </c>
      <c r="AK171" s="162" t="str">
        <f>IF('Indicator Date'!AK171="","x",YEAR('Indicator Date'!AK171))</f>
        <v>x</v>
      </c>
      <c r="AL171" s="162">
        <f>IF('Indicator Date'!AL171="","x",YEAR('Indicator Date'!AL171))</f>
        <v>2018</v>
      </c>
      <c r="AM171" s="162">
        <f>IF('Indicator Date'!AM171="","x",'Indicator Date'!AM171)</f>
        <v>2017</v>
      </c>
      <c r="AN171" s="162">
        <f>IF('Indicator Date'!AN171="","x",'Indicator Date'!AN171)</f>
        <v>2014</v>
      </c>
      <c r="AO171" s="162">
        <f>IF('Indicator Date'!AO171="","x",'Indicator Date'!AO171)</f>
        <v>2014</v>
      </c>
      <c r="AP171" s="162">
        <f>IF('Indicator Date'!AP171="","x",'Indicator Date'!AP171)</f>
        <v>2013</v>
      </c>
      <c r="AQ171" s="162">
        <f>IF('Indicator Date'!AQ171="","x",'Indicator Date'!AQ171)</f>
        <v>2014</v>
      </c>
      <c r="AR171" s="162">
        <f>IF('Indicator Date'!AR171="","x",'Indicator Date'!AR171)</f>
        <v>2015</v>
      </c>
      <c r="AS171" s="162">
        <f>IF('Indicator Date'!AS171="","x",'Indicator Date'!AS171)</f>
        <v>2016</v>
      </c>
      <c r="AT171" s="162">
        <f>IF('Indicator Date'!AT171="","x",'Indicator Date'!AT171)</f>
        <v>2017</v>
      </c>
      <c r="AU171" s="162">
        <f>IF('Indicator Date'!AU171="","x",'Indicator Date'!AU171)</f>
        <v>2016</v>
      </c>
      <c r="AV171" s="162">
        <f>IF('Indicator Date'!AV171="","x",'Indicator Date'!AV171)</f>
        <v>2015</v>
      </c>
      <c r="AW171" s="162">
        <f>IF('Indicator Date'!AW171="","x",'Indicator Date'!AW171)</f>
        <v>2015</v>
      </c>
      <c r="AX171" s="162">
        <f>IF('Indicator Date'!AX171="","x",'Indicator Date'!AX171)</f>
        <v>2016</v>
      </c>
      <c r="AY171" s="162">
        <f>IF('Indicator Date'!AY171="","x",'Indicator Date'!AY171)</f>
        <v>2014</v>
      </c>
      <c r="AZ171" s="162">
        <f>IF('Indicator Date'!AZ171="","x",'Indicator Date'!AZ171)</f>
        <v>2015</v>
      </c>
      <c r="BA171" s="162">
        <f>IF('Indicator Date'!BA171="","x",'Indicator Date'!BA171)</f>
        <v>2015</v>
      </c>
      <c r="BB171" s="162">
        <f>IF('Indicator Date'!BB171="","x",'Indicator Date'!BB171)</f>
        <v>2017</v>
      </c>
      <c r="BC171" s="162">
        <f>IF('Indicator Date'!BC171="","x",'Indicator Date'!BC171)</f>
        <v>2017</v>
      </c>
      <c r="BD171" s="162">
        <f>IF('Indicator Date'!BD171="","x",'Indicator Date'!BD171)</f>
        <v>2015</v>
      </c>
      <c r="BE171" s="162">
        <f>IF('Indicator Date'!BE171="","x",'Indicator Date'!BE171)</f>
        <v>2014</v>
      </c>
      <c r="BF171" s="108"/>
    </row>
    <row r="172" spans="1:58" x14ac:dyDescent="0.25">
      <c r="A172" s="133" t="s">
        <v>320</v>
      </c>
      <c r="B172" s="111" t="s">
        <v>319</v>
      </c>
      <c r="C172" s="162">
        <f>IF('Indicator Date'!C172="","x",'Indicator Date'!C172)</f>
        <v>2015</v>
      </c>
      <c r="D172" s="162">
        <f>IF('Indicator Date'!D172="","x",'Indicator Date'!D172)</f>
        <v>2015</v>
      </c>
      <c r="E172" s="162">
        <f>IF('Indicator Date'!E172="","x",'Indicator Date'!E172)</f>
        <v>2015</v>
      </c>
      <c r="F172" s="162">
        <f>IF('Indicator Date'!F172="","x",'Indicator Date'!F172)</f>
        <v>2015</v>
      </c>
      <c r="G172" s="162">
        <f>IF('Indicator Date'!G172="","x",'Indicator Date'!G172)</f>
        <v>2015</v>
      </c>
      <c r="H172" s="162">
        <f>IF('Indicator Date'!H172="","x",'Indicator Date'!H172)</f>
        <v>2015</v>
      </c>
      <c r="I172" s="162">
        <f>IF('Indicator Date'!I172="","x",'Indicator Date'!I172)</f>
        <v>2015</v>
      </c>
      <c r="J172" s="162">
        <f>IF('Indicator Date'!J172="","x",'Indicator Date'!J172)</f>
        <v>2016</v>
      </c>
      <c r="K172" s="162">
        <f>IF('Indicator Date'!K172="","x",'Indicator Date'!K172)</f>
        <v>2016</v>
      </c>
      <c r="L172" s="162">
        <f>IF('Indicator Date'!L172="","x",'Indicator Date'!L172)</f>
        <v>2016</v>
      </c>
      <c r="M172" s="162">
        <f>IF('Indicator Date'!M172="","x",'Indicator Date'!M172)</f>
        <v>2018</v>
      </c>
      <c r="N172" s="162">
        <f>IF('Indicator Date'!N172="","x",'Indicator Date'!N172)</f>
        <v>2018</v>
      </c>
      <c r="O172" s="162">
        <f>IF('Indicator Date'!O172="","x",'Indicator Date'!O172)</f>
        <v>2017</v>
      </c>
      <c r="P172" s="162">
        <f>IF('Indicator Date'!P172="","x",'Indicator Date'!P172)</f>
        <v>2017</v>
      </c>
      <c r="Q172" s="162">
        <f>IF('Indicator Date'!Q172="","x",'Indicator Date'!Q172)</f>
        <v>2015</v>
      </c>
      <c r="R172" s="162" t="str">
        <f>IF('Indicator Date'!R172="","x",LEFT(RIGHT('Indicator Date'!R172,6),4))</f>
        <v>2006</v>
      </c>
      <c r="S172" s="162">
        <f>IF('Indicator Date'!S172="","x",'Indicator Date'!S172)</f>
        <v>2018</v>
      </c>
      <c r="T172" s="162">
        <f>IF('Indicator Date'!T172="","x",'Indicator Date'!T172)</f>
        <v>2015</v>
      </c>
      <c r="U172" s="162">
        <f>IF('Indicator Date'!U172="","x",'Indicator Date'!U172)</f>
        <v>2016</v>
      </c>
      <c r="V172" s="162">
        <f>IF('Indicator Date'!V172="","x",'Indicator Date'!V172)</f>
        <v>2016</v>
      </c>
      <c r="W172" s="162">
        <f>IF('Indicator Date'!W172="","x",'Indicator Date'!W172)</f>
        <v>2015</v>
      </c>
      <c r="X172" s="162">
        <f>IF('Indicator Date'!X172="","x",'Indicator Date'!X172)</f>
        <v>2016</v>
      </c>
      <c r="Y172" s="162">
        <f>IF('Indicator Date'!Y172="","x",'Indicator Date'!Y172)</f>
        <v>2010</v>
      </c>
      <c r="Z172" s="162">
        <f>IF('Indicator Date'!Z172="","x",'Indicator Date'!Z172)</f>
        <v>2016</v>
      </c>
      <c r="AA172" s="162">
        <f>IF('Indicator Date'!AA172="","x",'Indicator Date'!AA172)</f>
        <v>2016</v>
      </c>
      <c r="AB172" s="162">
        <f>IF('Indicator Date'!AB172="","x",'Indicator Date'!AB172)</f>
        <v>2016</v>
      </c>
      <c r="AC172" s="162">
        <f>IF('Indicator Date'!AC172="","x",'Indicator Date'!AC172)</f>
        <v>2015</v>
      </c>
      <c r="AD172" s="162">
        <f>IF('Indicator Date'!AD172="","x",'Indicator Date'!AD172)</f>
        <v>2015</v>
      </c>
      <c r="AE172" s="162">
        <f>IF('Indicator Date'!AE172="","x",'Indicator Date'!AE172)</f>
        <v>2012</v>
      </c>
      <c r="AF172" s="162">
        <f>IF('Indicator Date'!AF172="","x",'Indicator Date'!AF172)</f>
        <v>2015</v>
      </c>
      <c r="AG172" s="162">
        <f>IF('Indicator Date'!AG172="","x",'Indicator Date'!AG172)</f>
        <v>2012</v>
      </c>
      <c r="AH172" s="162">
        <f>IF('Indicator Date'!AH172="","x",'Indicator Date'!AH172)</f>
        <v>2016</v>
      </c>
      <c r="AI172" s="162">
        <f>IF('Indicator Date'!AI172="","x",'Indicator Date'!AI172)</f>
        <v>2017</v>
      </c>
      <c r="AJ172" s="162">
        <f>IF('Indicator Date'!AJ172="","x",'Indicator Date'!AJ172)</f>
        <v>2018</v>
      </c>
      <c r="AK172" s="162">
        <f>IF('Indicator Date'!AK172="","x",YEAR('Indicator Date'!AK172))</f>
        <v>2018</v>
      </c>
      <c r="AL172" s="162">
        <f>IF('Indicator Date'!AL172="","x",YEAR('Indicator Date'!AL172))</f>
        <v>2017</v>
      </c>
      <c r="AM172" s="162">
        <f>IF('Indicator Date'!AM172="","x",'Indicator Date'!AM172)</f>
        <v>2017</v>
      </c>
      <c r="AN172" s="162">
        <f>IF('Indicator Date'!AN172="","x",'Indicator Date'!AN172)</f>
        <v>2014</v>
      </c>
      <c r="AO172" s="162">
        <f>IF('Indicator Date'!AO172="","x",'Indicator Date'!AO172)</f>
        <v>2014</v>
      </c>
      <c r="AP172" s="162">
        <f>IF('Indicator Date'!AP172="","x",'Indicator Date'!AP172)</f>
        <v>2014</v>
      </c>
      <c r="AQ172" s="162">
        <f>IF('Indicator Date'!AQ172="","x",'Indicator Date'!AQ172)</f>
        <v>2014</v>
      </c>
      <c r="AR172" s="162">
        <f>IF('Indicator Date'!AR172="","x",'Indicator Date'!AR172)</f>
        <v>2015</v>
      </c>
      <c r="AS172" s="162">
        <f>IF('Indicator Date'!AS172="","x",'Indicator Date'!AS172)</f>
        <v>2016</v>
      </c>
      <c r="AT172" s="162">
        <f>IF('Indicator Date'!AT172="","x",'Indicator Date'!AT172)</f>
        <v>2017</v>
      </c>
      <c r="AU172" s="162">
        <f>IF('Indicator Date'!AU172="","x",'Indicator Date'!AU172)</f>
        <v>2016</v>
      </c>
      <c r="AV172" s="162">
        <f>IF('Indicator Date'!AV172="","x",'Indicator Date'!AV172)</f>
        <v>2015</v>
      </c>
      <c r="AW172" s="162">
        <f>IF('Indicator Date'!AW172="","x",'Indicator Date'!AW172)</f>
        <v>2015</v>
      </c>
      <c r="AX172" s="162">
        <f>IF('Indicator Date'!AX172="","x",'Indicator Date'!AX172)</f>
        <v>2016</v>
      </c>
      <c r="AY172" s="162">
        <f>IF('Indicator Date'!AY172="","x",'Indicator Date'!AY172)</f>
        <v>2014</v>
      </c>
      <c r="AZ172" s="162">
        <f>IF('Indicator Date'!AZ172="","x",'Indicator Date'!AZ172)</f>
        <v>2015</v>
      </c>
      <c r="BA172" s="162">
        <f>IF('Indicator Date'!BA172="","x",'Indicator Date'!BA172)</f>
        <v>2015</v>
      </c>
      <c r="BB172" s="162">
        <f>IF('Indicator Date'!BB172="","x",'Indicator Date'!BB172)</f>
        <v>2017</v>
      </c>
      <c r="BC172" s="162">
        <f>IF('Indicator Date'!BC172="","x",'Indicator Date'!BC172)</f>
        <v>2017</v>
      </c>
      <c r="BD172" s="162">
        <f>IF('Indicator Date'!BD172="","x",'Indicator Date'!BD172)</f>
        <v>2015</v>
      </c>
      <c r="BE172" s="162">
        <f>IF('Indicator Date'!BE172="","x",'Indicator Date'!BE172)</f>
        <v>2014</v>
      </c>
      <c r="BF172" s="108"/>
    </row>
    <row r="173" spans="1:58" x14ac:dyDescent="0.25">
      <c r="A173" s="133" t="s">
        <v>940</v>
      </c>
      <c r="B173" s="111" t="s">
        <v>187</v>
      </c>
      <c r="C173" s="162">
        <f>IF('Indicator Date'!C173="","x",'Indicator Date'!C173)</f>
        <v>2015</v>
      </c>
      <c r="D173" s="162">
        <f>IF('Indicator Date'!D173="","x",'Indicator Date'!D173)</f>
        <v>2015</v>
      </c>
      <c r="E173" s="162">
        <f>IF('Indicator Date'!E173="","x",'Indicator Date'!E173)</f>
        <v>2015</v>
      </c>
      <c r="F173" s="162">
        <f>IF('Indicator Date'!F173="","x",'Indicator Date'!F173)</f>
        <v>2015</v>
      </c>
      <c r="G173" s="162">
        <f>IF('Indicator Date'!G173="","x",'Indicator Date'!G173)</f>
        <v>2015</v>
      </c>
      <c r="H173" s="162">
        <f>IF('Indicator Date'!H173="","x",'Indicator Date'!H173)</f>
        <v>2015</v>
      </c>
      <c r="I173" s="162">
        <f>IF('Indicator Date'!I173="","x",'Indicator Date'!I173)</f>
        <v>2015</v>
      </c>
      <c r="J173" s="162">
        <f>IF('Indicator Date'!J173="","x",'Indicator Date'!J173)</f>
        <v>2016</v>
      </c>
      <c r="K173" s="162">
        <f>IF('Indicator Date'!K173="","x",'Indicator Date'!K173)</f>
        <v>2016</v>
      </c>
      <c r="L173" s="162">
        <f>IF('Indicator Date'!L173="","x",'Indicator Date'!L173)</f>
        <v>2016</v>
      </c>
      <c r="M173" s="162">
        <f>IF('Indicator Date'!M173="","x",'Indicator Date'!M173)</f>
        <v>2018</v>
      </c>
      <c r="N173" s="162">
        <f>IF('Indicator Date'!N173="","x",'Indicator Date'!N173)</f>
        <v>2018</v>
      </c>
      <c r="O173" s="162">
        <f>IF('Indicator Date'!O173="","x",'Indicator Date'!O173)</f>
        <v>2017</v>
      </c>
      <c r="P173" s="162">
        <f>IF('Indicator Date'!P173="","x",'Indicator Date'!P173)</f>
        <v>2017</v>
      </c>
      <c r="Q173" s="162">
        <f>IF('Indicator Date'!Q173="","x",'Indicator Date'!Q173)</f>
        <v>2015</v>
      </c>
      <c r="R173" s="162" t="str">
        <f>IF('Indicator Date'!R173="","x",LEFT(RIGHT('Indicator Date'!R173,6),4))</f>
        <v>2011</v>
      </c>
      <c r="S173" s="162">
        <f>IF('Indicator Date'!S173="","x",'Indicator Date'!S173)</f>
        <v>2018</v>
      </c>
      <c r="T173" s="162">
        <f>IF('Indicator Date'!T173="","x",'Indicator Date'!T173)</f>
        <v>2015</v>
      </c>
      <c r="U173" s="162">
        <f>IF('Indicator Date'!U173="","x",'Indicator Date'!U173)</f>
        <v>2016</v>
      </c>
      <c r="V173" s="162">
        <f>IF('Indicator Date'!V173="","x",'Indicator Date'!V173)</f>
        <v>2016</v>
      </c>
      <c r="W173" s="162">
        <f>IF('Indicator Date'!W173="","x",'Indicator Date'!W173)</f>
        <v>2015</v>
      </c>
      <c r="X173" s="162">
        <f>IF('Indicator Date'!X173="","x",'Indicator Date'!X173)</f>
        <v>2011</v>
      </c>
      <c r="Y173" s="162">
        <f>IF('Indicator Date'!Y173="","x",'Indicator Date'!Y173)</f>
        <v>2010</v>
      </c>
      <c r="Z173" s="162">
        <f>IF('Indicator Date'!Z173="","x",'Indicator Date'!Z173)</f>
        <v>2016</v>
      </c>
      <c r="AA173" s="162">
        <f>IF('Indicator Date'!AA173="","x",'Indicator Date'!AA173)</f>
        <v>2016</v>
      </c>
      <c r="AB173" s="162">
        <f>IF('Indicator Date'!AB173="","x",'Indicator Date'!AB173)</f>
        <v>2016</v>
      </c>
      <c r="AC173" s="162">
        <f>IF('Indicator Date'!AC173="","x",'Indicator Date'!AC173)</f>
        <v>2015</v>
      </c>
      <c r="AD173" s="162">
        <f>IF('Indicator Date'!AD173="","x",'Indicator Date'!AD173)</f>
        <v>2015</v>
      </c>
      <c r="AE173" s="162" t="str">
        <f>IF('Indicator Date'!AE173="","x",'Indicator Date'!AE173)</f>
        <v>x</v>
      </c>
      <c r="AF173" s="162">
        <f>IF('Indicator Date'!AF173="","x",'Indicator Date'!AF173)</f>
        <v>2015</v>
      </c>
      <c r="AG173" s="162">
        <f>IF('Indicator Date'!AG173="","x",'Indicator Date'!AG173)</f>
        <v>2008</v>
      </c>
      <c r="AH173" s="162">
        <f>IF('Indicator Date'!AH173="","x",'Indicator Date'!AH173)</f>
        <v>2016</v>
      </c>
      <c r="AI173" s="162">
        <f>IF('Indicator Date'!AI173="","x",'Indicator Date'!AI173)</f>
        <v>2017</v>
      </c>
      <c r="AJ173" s="162">
        <f>IF('Indicator Date'!AJ173="","x",'Indicator Date'!AJ173)</f>
        <v>2018</v>
      </c>
      <c r="AK173" s="162">
        <f>IF('Indicator Date'!AK173="","x",YEAR('Indicator Date'!AK173))</f>
        <v>2018</v>
      </c>
      <c r="AL173" s="162">
        <f>IF('Indicator Date'!AL173="","x",YEAR('Indicator Date'!AL173))</f>
        <v>2017</v>
      </c>
      <c r="AM173" s="162">
        <f>IF('Indicator Date'!AM173="","x",'Indicator Date'!AM173)</f>
        <v>2017</v>
      </c>
      <c r="AN173" s="162">
        <f>IF('Indicator Date'!AN173="","x",'Indicator Date'!AN173)</f>
        <v>2014</v>
      </c>
      <c r="AO173" s="162">
        <f>IF('Indicator Date'!AO173="","x",'Indicator Date'!AO173)</f>
        <v>2014</v>
      </c>
      <c r="AP173" s="162">
        <f>IF('Indicator Date'!AP173="","x",'Indicator Date'!AP173)</f>
        <v>2013</v>
      </c>
      <c r="AQ173" s="162">
        <f>IF('Indicator Date'!AQ173="","x",'Indicator Date'!AQ173)</f>
        <v>2013</v>
      </c>
      <c r="AR173" s="162">
        <f>IF('Indicator Date'!AR173="","x",'Indicator Date'!AR173)</f>
        <v>2015</v>
      </c>
      <c r="AS173" s="162">
        <f>IF('Indicator Date'!AS173="","x",'Indicator Date'!AS173)</f>
        <v>2016</v>
      </c>
      <c r="AT173" s="162">
        <f>IF('Indicator Date'!AT173="","x",'Indicator Date'!AT173)</f>
        <v>2017</v>
      </c>
      <c r="AU173" s="162">
        <f>IF('Indicator Date'!AU173="","x",'Indicator Date'!AU173)</f>
        <v>2016</v>
      </c>
      <c r="AV173" s="162">
        <f>IF('Indicator Date'!AV173="","x",'Indicator Date'!AV173)</f>
        <v>2015</v>
      </c>
      <c r="AW173" s="162">
        <f>IF('Indicator Date'!AW173="","x",'Indicator Date'!AW173)</f>
        <v>2015</v>
      </c>
      <c r="AX173" s="162">
        <f>IF('Indicator Date'!AX173="","x",'Indicator Date'!AX173)</f>
        <v>2016</v>
      </c>
      <c r="AY173" s="162">
        <f>IF('Indicator Date'!AY173="","x",'Indicator Date'!AY173)</f>
        <v>2014</v>
      </c>
      <c r="AZ173" s="162">
        <f>IF('Indicator Date'!AZ173="","x",'Indicator Date'!AZ173)</f>
        <v>2015</v>
      </c>
      <c r="BA173" s="162">
        <f>IF('Indicator Date'!BA173="","x",'Indicator Date'!BA173)</f>
        <v>2015</v>
      </c>
      <c r="BB173" s="162">
        <f>IF('Indicator Date'!BB173="","x",'Indicator Date'!BB173)</f>
        <v>2017</v>
      </c>
      <c r="BC173" s="162">
        <f>IF('Indicator Date'!BC173="","x",'Indicator Date'!BC173)</f>
        <v>2017</v>
      </c>
      <c r="BD173" s="162">
        <f>IF('Indicator Date'!BD173="","x",'Indicator Date'!BD173)</f>
        <v>2015</v>
      </c>
      <c r="BE173" s="162">
        <f>IF('Indicator Date'!BE173="","x",'Indicator Date'!BE173)</f>
        <v>2014</v>
      </c>
      <c r="BF173" s="108"/>
    </row>
    <row r="174" spans="1:58" x14ac:dyDescent="0.25">
      <c r="A174" s="133" t="s">
        <v>373</v>
      </c>
      <c r="B174" s="111" t="s">
        <v>91</v>
      </c>
      <c r="C174" s="162">
        <f>IF('Indicator Date'!C174="","x",'Indicator Date'!C174)</f>
        <v>2015</v>
      </c>
      <c r="D174" s="162">
        <f>IF('Indicator Date'!D174="","x",'Indicator Date'!D174)</f>
        <v>2015</v>
      </c>
      <c r="E174" s="162">
        <f>IF('Indicator Date'!E174="","x",'Indicator Date'!E174)</f>
        <v>2015</v>
      </c>
      <c r="F174" s="162">
        <f>IF('Indicator Date'!F174="","x",'Indicator Date'!F174)</f>
        <v>2015</v>
      </c>
      <c r="G174" s="162">
        <f>IF('Indicator Date'!G174="","x",'Indicator Date'!G174)</f>
        <v>2015</v>
      </c>
      <c r="H174" s="162">
        <f>IF('Indicator Date'!H174="","x",'Indicator Date'!H174)</f>
        <v>2015</v>
      </c>
      <c r="I174" s="162">
        <f>IF('Indicator Date'!I174="","x",'Indicator Date'!I174)</f>
        <v>2015</v>
      </c>
      <c r="J174" s="162">
        <f>IF('Indicator Date'!J174="","x",'Indicator Date'!J174)</f>
        <v>2016</v>
      </c>
      <c r="K174" s="162">
        <f>IF('Indicator Date'!K174="","x",'Indicator Date'!K174)</f>
        <v>2016</v>
      </c>
      <c r="L174" s="162">
        <f>IF('Indicator Date'!L174="","x",'Indicator Date'!L174)</f>
        <v>2016</v>
      </c>
      <c r="M174" s="162">
        <f>IF('Indicator Date'!M174="","x",'Indicator Date'!M174)</f>
        <v>2018</v>
      </c>
      <c r="N174" s="162">
        <f>IF('Indicator Date'!N174="","x",'Indicator Date'!N174)</f>
        <v>2018</v>
      </c>
      <c r="O174" s="162">
        <f>IF('Indicator Date'!O174="","x",'Indicator Date'!O174)</f>
        <v>2017</v>
      </c>
      <c r="P174" s="162">
        <f>IF('Indicator Date'!P174="","x",'Indicator Date'!P174)</f>
        <v>2017</v>
      </c>
      <c r="Q174" s="162">
        <f>IF('Indicator Date'!Q174="","x",'Indicator Date'!Q174)</f>
        <v>2015</v>
      </c>
      <c r="R174" s="162" t="str">
        <f>IF('Indicator Date'!R174="","x",LEFT(RIGHT('Indicator Date'!R174,6),4))</f>
        <v>2010</v>
      </c>
      <c r="S174" s="162">
        <f>IF('Indicator Date'!S174="","x",'Indicator Date'!S174)</f>
        <v>2018</v>
      </c>
      <c r="T174" s="162">
        <f>IF('Indicator Date'!T174="","x",'Indicator Date'!T174)</f>
        <v>2015</v>
      </c>
      <c r="U174" s="162">
        <f>IF('Indicator Date'!U174="","x",'Indicator Date'!U174)</f>
        <v>2016</v>
      </c>
      <c r="V174" s="162">
        <f>IF('Indicator Date'!V174="","x",'Indicator Date'!V174)</f>
        <v>2016</v>
      </c>
      <c r="W174" s="162">
        <f>IF('Indicator Date'!W174="","x",'Indicator Date'!W174)</f>
        <v>2015</v>
      </c>
      <c r="X174" s="162">
        <f>IF('Indicator Date'!X174="","x",'Indicator Date'!X174)</f>
        <v>2009</v>
      </c>
      <c r="Y174" s="162">
        <f>IF('Indicator Date'!Y174="","x",'Indicator Date'!Y174)</f>
        <v>2011</v>
      </c>
      <c r="Z174" s="162">
        <f>IF('Indicator Date'!Z174="","x",'Indicator Date'!Z174)</f>
        <v>2016</v>
      </c>
      <c r="AA174" s="162">
        <f>IF('Indicator Date'!AA174="","x",'Indicator Date'!AA174)</f>
        <v>2016</v>
      </c>
      <c r="AB174" s="162" t="str">
        <f>IF('Indicator Date'!AB174="","x",'Indicator Date'!AB174)</f>
        <v>x</v>
      </c>
      <c r="AC174" s="162">
        <f>IF('Indicator Date'!AC174="","x",'Indicator Date'!AC174)</f>
        <v>2015</v>
      </c>
      <c r="AD174" s="162">
        <f>IF('Indicator Date'!AD174="","x",'Indicator Date'!AD174)</f>
        <v>2015</v>
      </c>
      <c r="AE174" s="162">
        <f>IF('Indicator Date'!AE174="","x",'Indicator Date'!AE174)</f>
        <v>2012</v>
      </c>
      <c r="AF174" s="162" t="str">
        <f>IF('Indicator Date'!AF174="","x",'Indicator Date'!AF174)</f>
        <v>x</v>
      </c>
      <c r="AG174" s="162">
        <f>IF('Indicator Date'!AG174="","x",'Indicator Date'!AG174)</f>
        <v>2007</v>
      </c>
      <c r="AH174" s="162">
        <f>IF('Indicator Date'!AH174="","x",'Indicator Date'!AH174)</f>
        <v>2016</v>
      </c>
      <c r="AI174" s="162">
        <f>IF('Indicator Date'!AI174="","x",'Indicator Date'!AI174)</f>
        <v>2017</v>
      </c>
      <c r="AJ174" s="162">
        <f>IF('Indicator Date'!AJ174="","x",'Indicator Date'!AJ174)</f>
        <v>2018</v>
      </c>
      <c r="AK174" s="162" t="str">
        <f>IF('Indicator Date'!AK174="","x",YEAR('Indicator Date'!AK174))</f>
        <v>x</v>
      </c>
      <c r="AL174" s="162">
        <f>IF('Indicator Date'!AL174="","x",YEAR('Indicator Date'!AL174))</f>
        <v>2017</v>
      </c>
      <c r="AM174" s="162">
        <f>IF('Indicator Date'!AM174="","x",'Indicator Date'!AM174)</f>
        <v>2017</v>
      </c>
      <c r="AN174" s="162">
        <f>IF('Indicator Date'!AN174="","x",'Indicator Date'!AN174)</f>
        <v>2014</v>
      </c>
      <c r="AO174" s="162">
        <f>IF('Indicator Date'!AO174="","x",'Indicator Date'!AO174)</f>
        <v>2014</v>
      </c>
      <c r="AP174" s="162" t="str">
        <f>IF('Indicator Date'!AP174="","x",'Indicator Date'!AP174)</f>
        <v>x</v>
      </c>
      <c r="AQ174" s="162" t="str">
        <f>IF('Indicator Date'!AQ174="","x",'Indicator Date'!AQ174)</f>
        <v>x</v>
      </c>
      <c r="AR174" s="162">
        <f>IF('Indicator Date'!AR174="","x",'Indicator Date'!AR174)</f>
        <v>2009</v>
      </c>
      <c r="AS174" s="162">
        <f>IF('Indicator Date'!AS174="","x",'Indicator Date'!AS174)</f>
        <v>2016</v>
      </c>
      <c r="AT174" s="162">
        <f>IF('Indicator Date'!AT174="","x",'Indicator Date'!AT174)</f>
        <v>2017</v>
      </c>
      <c r="AU174" s="162">
        <f>IF('Indicator Date'!AU174="","x",'Indicator Date'!AU174)</f>
        <v>2016</v>
      </c>
      <c r="AV174" s="162">
        <f>IF('Indicator Date'!AV174="","x",'Indicator Date'!AV174)</f>
        <v>2015</v>
      </c>
      <c r="AW174" s="162">
        <f>IF('Indicator Date'!AW174="","x",'Indicator Date'!AW174)</f>
        <v>2015</v>
      </c>
      <c r="AX174" s="162">
        <f>IF('Indicator Date'!AX174="","x",'Indicator Date'!AX174)</f>
        <v>2016</v>
      </c>
      <c r="AY174" s="162">
        <f>IF('Indicator Date'!AY174="","x",'Indicator Date'!AY174)</f>
        <v>2014</v>
      </c>
      <c r="AZ174" s="162">
        <f>IF('Indicator Date'!AZ174="","x",'Indicator Date'!AZ174)</f>
        <v>2015</v>
      </c>
      <c r="BA174" s="162">
        <f>IF('Indicator Date'!BA174="","x",'Indicator Date'!BA174)</f>
        <v>2015</v>
      </c>
      <c r="BB174" s="162">
        <f>IF('Indicator Date'!BB174="","x",'Indicator Date'!BB174)</f>
        <v>2017</v>
      </c>
      <c r="BC174" s="162">
        <f>IF('Indicator Date'!BC174="","x",'Indicator Date'!BC174)</f>
        <v>2017</v>
      </c>
      <c r="BD174" s="162">
        <f>IF('Indicator Date'!BD174="","x",'Indicator Date'!BD174)</f>
        <v>2015</v>
      </c>
      <c r="BE174" s="162">
        <f>IF('Indicator Date'!BE174="","x",'Indicator Date'!BE174)</f>
        <v>2014</v>
      </c>
      <c r="BF174" s="108"/>
    </row>
    <row r="175" spans="1:58" x14ac:dyDescent="0.25">
      <c r="A175" s="133" t="s">
        <v>322</v>
      </c>
      <c r="B175" s="111" t="s">
        <v>321</v>
      </c>
      <c r="C175" s="162">
        <f>IF('Indicator Date'!C175="","x",'Indicator Date'!C175)</f>
        <v>2015</v>
      </c>
      <c r="D175" s="162">
        <f>IF('Indicator Date'!D175="","x",'Indicator Date'!D175)</f>
        <v>2015</v>
      </c>
      <c r="E175" s="162">
        <f>IF('Indicator Date'!E175="","x",'Indicator Date'!E175)</f>
        <v>2015</v>
      </c>
      <c r="F175" s="162">
        <f>IF('Indicator Date'!F175="","x",'Indicator Date'!F175)</f>
        <v>2015</v>
      </c>
      <c r="G175" s="162">
        <f>IF('Indicator Date'!G175="","x",'Indicator Date'!G175)</f>
        <v>2015</v>
      </c>
      <c r="H175" s="162">
        <f>IF('Indicator Date'!H175="","x",'Indicator Date'!H175)</f>
        <v>2015</v>
      </c>
      <c r="I175" s="162">
        <f>IF('Indicator Date'!I175="","x",'Indicator Date'!I175)</f>
        <v>2015</v>
      </c>
      <c r="J175" s="162">
        <f>IF('Indicator Date'!J175="","x",'Indicator Date'!J175)</f>
        <v>2016</v>
      </c>
      <c r="K175" s="162">
        <f>IF('Indicator Date'!K175="","x",'Indicator Date'!K175)</f>
        <v>2016</v>
      </c>
      <c r="L175" s="162">
        <f>IF('Indicator Date'!L175="","x",'Indicator Date'!L175)</f>
        <v>2016</v>
      </c>
      <c r="M175" s="162">
        <f>IF('Indicator Date'!M175="","x",'Indicator Date'!M175)</f>
        <v>2018</v>
      </c>
      <c r="N175" s="162">
        <f>IF('Indicator Date'!N175="","x",'Indicator Date'!N175)</f>
        <v>2018</v>
      </c>
      <c r="O175" s="162">
        <f>IF('Indicator Date'!O175="","x",'Indicator Date'!O175)</f>
        <v>2017</v>
      </c>
      <c r="P175" s="162">
        <f>IF('Indicator Date'!P175="","x",'Indicator Date'!P175)</f>
        <v>2017</v>
      </c>
      <c r="Q175" s="162">
        <f>IF('Indicator Date'!Q175="","x",'Indicator Date'!Q175)</f>
        <v>2015</v>
      </c>
      <c r="R175" s="162" t="str">
        <f>IF('Indicator Date'!R175="","x",LEFT(RIGHT('Indicator Date'!R175,6),4))</f>
        <v>2014</v>
      </c>
      <c r="S175" s="162">
        <f>IF('Indicator Date'!S175="","x",'Indicator Date'!S175)</f>
        <v>2018</v>
      </c>
      <c r="T175" s="162">
        <f>IF('Indicator Date'!T175="","x",'Indicator Date'!T175)</f>
        <v>2015</v>
      </c>
      <c r="U175" s="162">
        <f>IF('Indicator Date'!U175="","x",'Indicator Date'!U175)</f>
        <v>2016</v>
      </c>
      <c r="V175" s="162">
        <f>IF('Indicator Date'!V175="","x",'Indicator Date'!V175)</f>
        <v>2016</v>
      </c>
      <c r="W175" s="162">
        <f>IF('Indicator Date'!W175="","x",'Indicator Date'!W175)</f>
        <v>2015</v>
      </c>
      <c r="X175" s="162">
        <f>IF('Indicator Date'!X175="","x",'Indicator Date'!X175)</f>
        <v>2014</v>
      </c>
      <c r="Y175" s="162">
        <f>IF('Indicator Date'!Y175="","x",'Indicator Date'!Y175)</f>
        <v>2010</v>
      </c>
      <c r="Z175" s="162">
        <f>IF('Indicator Date'!Z175="","x",'Indicator Date'!Z175)</f>
        <v>2016</v>
      </c>
      <c r="AA175" s="162">
        <f>IF('Indicator Date'!AA175="","x",'Indicator Date'!AA175)</f>
        <v>2016</v>
      </c>
      <c r="AB175" s="162">
        <f>IF('Indicator Date'!AB175="","x",'Indicator Date'!AB175)</f>
        <v>2016</v>
      </c>
      <c r="AC175" s="162">
        <f>IF('Indicator Date'!AC175="","x",'Indicator Date'!AC175)</f>
        <v>2015</v>
      </c>
      <c r="AD175" s="162">
        <f>IF('Indicator Date'!AD175="","x",'Indicator Date'!AD175)</f>
        <v>2015</v>
      </c>
      <c r="AE175" s="162">
        <f>IF('Indicator Date'!AE175="","x",'Indicator Date'!AE175)</f>
        <v>2012</v>
      </c>
      <c r="AF175" s="162">
        <f>IF('Indicator Date'!AF175="","x",'Indicator Date'!AF175)</f>
        <v>2015</v>
      </c>
      <c r="AG175" s="162">
        <f>IF('Indicator Date'!AG175="","x",'Indicator Date'!AG175)</f>
        <v>2011</v>
      </c>
      <c r="AH175" s="162">
        <f>IF('Indicator Date'!AH175="","x",'Indicator Date'!AH175)</f>
        <v>2016</v>
      </c>
      <c r="AI175" s="162">
        <f>IF('Indicator Date'!AI175="","x",'Indicator Date'!AI175)</f>
        <v>2017</v>
      </c>
      <c r="AJ175" s="162">
        <f>IF('Indicator Date'!AJ175="","x",'Indicator Date'!AJ175)</f>
        <v>2018</v>
      </c>
      <c r="AK175" s="162">
        <f>IF('Indicator Date'!AK175="","x",YEAR('Indicator Date'!AK175))</f>
        <v>2017</v>
      </c>
      <c r="AL175" s="162">
        <f>IF('Indicator Date'!AL175="","x",YEAR('Indicator Date'!AL175))</f>
        <v>2018</v>
      </c>
      <c r="AM175" s="162">
        <f>IF('Indicator Date'!AM175="","x",'Indicator Date'!AM175)</f>
        <v>2017</v>
      </c>
      <c r="AN175" s="162">
        <f>IF('Indicator Date'!AN175="","x",'Indicator Date'!AN175)</f>
        <v>2014</v>
      </c>
      <c r="AO175" s="162">
        <f>IF('Indicator Date'!AO175="","x",'Indicator Date'!AO175)</f>
        <v>2014</v>
      </c>
      <c r="AP175" s="162">
        <f>IF('Indicator Date'!AP175="","x",'Indicator Date'!AP175)</f>
        <v>2014</v>
      </c>
      <c r="AQ175" s="162">
        <f>IF('Indicator Date'!AQ175="","x",'Indicator Date'!AQ175)</f>
        <v>2014</v>
      </c>
      <c r="AR175" s="162">
        <f>IF('Indicator Date'!AR175="","x",'Indicator Date'!AR175)</f>
        <v>2015</v>
      </c>
      <c r="AS175" s="162">
        <f>IF('Indicator Date'!AS175="","x",'Indicator Date'!AS175)</f>
        <v>2016</v>
      </c>
      <c r="AT175" s="162">
        <f>IF('Indicator Date'!AT175="","x",'Indicator Date'!AT175)</f>
        <v>2017</v>
      </c>
      <c r="AU175" s="162">
        <f>IF('Indicator Date'!AU175="","x",'Indicator Date'!AU175)</f>
        <v>2016</v>
      </c>
      <c r="AV175" s="162">
        <f>IF('Indicator Date'!AV175="","x",'Indicator Date'!AV175)</f>
        <v>2015</v>
      </c>
      <c r="AW175" s="162">
        <f>IF('Indicator Date'!AW175="","x",'Indicator Date'!AW175)</f>
        <v>2015</v>
      </c>
      <c r="AX175" s="162">
        <f>IF('Indicator Date'!AX175="","x",'Indicator Date'!AX175)</f>
        <v>2016</v>
      </c>
      <c r="AY175" s="162">
        <f>IF('Indicator Date'!AY175="","x",'Indicator Date'!AY175)</f>
        <v>2014</v>
      </c>
      <c r="AZ175" s="162">
        <f>IF('Indicator Date'!AZ175="","x",'Indicator Date'!AZ175)</f>
        <v>2015</v>
      </c>
      <c r="BA175" s="162">
        <f>IF('Indicator Date'!BA175="","x",'Indicator Date'!BA175)</f>
        <v>2015</v>
      </c>
      <c r="BB175" s="162">
        <f>IF('Indicator Date'!BB175="","x",'Indicator Date'!BB175)</f>
        <v>2017</v>
      </c>
      <c r="BC175" s="162">
        <f>IF('Indicator Date'!BC175="","x",'Indicator Date'!BC175)</f>
        <v>2017</v>
      </c>
      <c r="BD175" s="162">
        <f>IF('Indicator Date'!BD175="","x",'Indicator Date'!BD175)</f>
        <v>2015</v>
      </c>
      <c r="BE175" s="162">
        <f>IF('Indicator Date'!BE175="","x",'Indicator Date'!BE175)</f>
        <v>2014</v>
      </c>
      <c r="BF175" s="108"/>
    </row>
    <row r="176" spans="1:58" x14ac:dyDescent="0.25">
      <c r="A176" s="133" t="s">
        <v>324</v>
      </c>
      <c r="B176" s="111" t="s">
        <v>323</v>
      </c>
      <c r="C176" s="162">
        <f>IF('Indicator Date'!C176="","x",'Indicator Date'!C176)</f>
        <v>2015</v>
      </c>
      <c r="D176" s="162">
        <f>IF('Indicator Date'!D176="","x",'Indicator Date'!D176)</f>
        <v>2015</v>
      </c>
      <c r="E176" s="162">
        <f>IF('Indicator Date'!E176="","x",'Indicator Date'!E176)</f>
        <v>2015</v>
      </c>
      <c r="F176" s="162">
        <f>IF('Indicator Date'!F176="","x",'Indicator Date'!F176)</f>
        <v>2015</v>
      </c>
      <c r="G176" s="162">
        <f>IF('Indicator Date'!G176="","x",'Indicator Date'!G176)</f>
        <v>2015</v>
      </c>
      <c r="H176" s="162">
        <f>IF('Indicator Date'!H176="","x",'Indicator Date'!H176)</f>
        <v>2015</v>
      </c>
      <c r="I176" s="162">
        <f>IF('Indicator Date'!I176="","x",'Indicator Date'!I176)</f>
        <v>2015</v>
      </c>
      <c r="J176" s="162">
        <f>IF('Indicator Date'!J176="","x",'Indicator Date'!J176)</f>
        <v>2016</v>
      </c>
      <c r="K176" s="162">
        <f>IF('Indicator Date'!K176="","x",'Indicator Date'!K176)</f>
        <v>2016</v>
      </c>
      <c r="L176" s="162">
        <f>IF('Indicator Date'!L176="","x",'Indicator Date'!L176)</f>
        <v>2016</v>
      </c>
      <c r="M176" s="162">
        <f>IF('Indicator Date'!M176="","x",'Indicator Date'!M176)</f>
        <v>2018</v>
      </c>
      <c r="N176" s="162">
        <f>IF('Indicator Date'!N176="","x",'Indicator Date'!N176)</f>
        <v>2018</v>
      </c>
      <c r="O176" s="162">
        <f>IF('Indicator Date'!O176="","x",'Indicator Date'!O176)</f>
        <v>2017</v>
      </c>
      <c r="P176" s="162">
        <f>IF('Indicator Date'!P176="","x",'Indicator Date'!P176)</f>
        <v>2017</v>
      </c>
      <c r="Q176" s="162">
        <f>IF('Indicator Date'!Q176="","x",'Indicator Date'!Q176)</f>
        <v>2015</v>
      </c>
      <c r="R176" s="162" t="str">
        <f>IF('Indicator Date'!R176="","x",LEFT(RIGHT('Indicator Date'!R176,6),4))</f>
        <v>x</v>
      </c>
      <c r="S176" s="162">
        <f>IF('Indicator Date'!S176="","x",'Indicator Date'!S176)</f>
        <v>2018</v>
      </c>
      <c r="T176" s="162">
        <f>IF('Indicator Date'!T176="","x",'Indicator Date'!T176)</f>
        <v>2015</v>
      </c>
      <c r="U176" s="162">
        <f>IF('Indicator Date'!U176="","x",'Indicator Date'!U176)</f>
        <v>2016</v>
      </c>
      <c r="V176" s="162">
        <f>IF('Indicator Date'!V176="","x",'Indicator Date'!V176)</f>
        <v>2016</v>
      </c>
      <c r="W176" s="162">
        <f>IF('Indicator Date'!W176="","x",'Indicator Date'!W176)</f>
        <v>2015</v>
      </c>
      <c r="X176" s="162">
        <f>IF('Indicator Date'!X176="","x",'Indicator Date'!X176)</f>
        <v>2012</v>
      </c>
      <c r="Y176" s="162">
        <f>IF('Indicator Date'!Y176="","x",'Indicator Date'!Y176)</f>
        <v>2010</v>
      </c>
      <c r="Z176" s="162">
        <f>IF('Indicator Date'!Z176="","x",'Indicator Date'!Z176)</f>
        <v>2016</v>
      </c>
      <c r="AA176" s="162">
        <f>IF('Indicator Date'!AA176="","x",'Indicator Date'!AA176)</f>
        <v>2016</v>
      </c>
      <c r="AB176" s="162" t="str">
        <f>IF('Indicator Date'!AB176="","x",'Indicator Date'!AB176)</f>
        <v>x</v>
      </c>
      <c r="AC176" s="162">
        <f>IF('Indicator Date'!AC176="","x",'Indicator Date'!AC176)</f>
        <v>2015</v>
      </c>
      <c r="AD176" s="162">
        <f>IF('Indicator Date'!AD176="","x",'Indicator Date'!AD176)</f>
        <v>2015</v>
      </c>
      <c r="AE176" s="162" t="str">
        <f>IF('Indicator Date'!AE176="","x",'Indicator Date'!AE176)</f>
        <v>x</v>
      </c>
      <c r="AF176" s="162">
        <f>IF('Indicator Date'!AF176="","x",'Indicator Date'!AF176)</f>
        <v>2015</v>
      </c>
      <c r="AG176" s="162">
        <f>IF('Indicator Date'!AG176="","x",'Indicator Date'!AG176)</f>
        <v>2009</v>
      </c>
      <c r="AH176" s="162">
        <f>IF('Indicator Date'!AH176="","x",'Indicator Date'!AH176)</f>
        <v>2016</v>
      </c>
      <c r="AI176" s="162">
        <f>IF('Indicator Date'!AI176="","x",'Indicator Date'!AI176)</f>
        <v>2017</v>
      </c>
      <c r="AJ176" s="162">
        <f>IF('Indicator Date'!AJ176="","x",'Indicator Date'!AJ176)</f>
        <v>2018</v>
      </c>
      <c r="AK176" s="162" t="str">
        <f>IF('Indicator Date'!AK176="","x",YEAR('Indicator Date'!AK176))</f>
        <v>x</v>
      </c>
      <c r="AL176" s="162">
        <f>IF('Indicator Date'!AL176="","x",YEAR('Indicator Date'!AL176))</f>
        <v>2017</v>
      </c>
      <c r="AM176" s="162">
        <f>IF('Indicator Date'!AM176="","x",'Indicator Date'!AM176)</f>
        <v>2017</v>
      </c>
      <c r="AN176" s="162">
        <f>IF('Indicator Date'!AN176="","x",'Indicator Date'!AN176)</f>
        <v>2014</v>
      </c>
      <c r="AO176" s="162">
        <f>IF('Indicator Date'!AO176="","x",'Indicator Date'!AO176)</f>
        <v>2014</v>
      </c>
      <c r="AP176" s="162" t="str">
        <f>IF('Indicator Date'!AP176="","x",'Indicator Date'!AP176)</f>
        <v>x</v>
      </c>
      <c r="AQ176" s="162" t="str">
        <f>IF('Indicator Date'!AQ176="","x",'Indicator Date'!AQ176)</f>
        <v>x</v>
      </c>
      <c r="AR176" s="162">
        <f>IF('Indicator Date'!AR176="","x",'Indicator Date'!AR176)</f>
        <v>2011</v>
      </c>
      <c r="AS176" s="162">
        <f>IF('Indicator Date'!AS176="","x",'Indicator Date'!AS176)</f>
        <v>2016</v>
      </c>
      <c r="AT176" s="162" t="str">
        <f>IF('Indicator Date'!AT176="","x",'Indicator Date'!AT176)</f>
        <v>x</v>
      </c>
      <c r="AU176" s="162">
        <f>IF('Indicator Date'!AU176="","x",'Indicator Date'!AU176)</f>
        <v>2016</v>
      </c>
      <c r="AV176" s="162">
        <f>IF('Indicator Date'!AV176="","x",'Indicator Date'!AV176)</f>
        <v>2015</v>
      </c>
      <c r="AW176" s="162">
        <f>IF('Indicator Date'!AW176="","x",'Indicator Date'!AW176)</f>
        <v>2015</v>
      </c>
      <c r="AX176" s="162">
        <f>IF('Indicator Date'!AX176="","x",'Indicator Date'!AX176)</f>
        <v>2016</v>
      </c>
      <c r="AY176" s="162">
        <f>IF('Indicator Date'!AY176="","x",'Indicator Date'!AY176)</f>
        <v>2014</v>
      </c>
      <c r="AZ176" s="162">
        <f>IF('Indicator Date'!AZ176="","x",'Indicator Date'!AZ176)</f>
        <v>2015</v>
      </c>
      <c r="BA176" s="162">
        <f>IF('Indicator Date'!BA176="","x",'Indicator Date'!BA176)</f>
        <v>2015</v>
      </c>
      <c r="BB176" s="162">
        <f>IF('Indicator Date'!BB176="","x",'Indicator Date'!BB176)</f>
        <v>2017</v>
      </c>
      <c r="BC176" s="162">
        <f>IF('Indicator Date'!BC176="","x",'Indicator Date'!BC176)</f>
        <v>2017</v>
      </c>
      <c r="BD176" s="162">
        <f>IF('Indicator Date'!BD176="","x",'Indicator Date'!BD176)</f>
        <v>2015</v>
      </c>
      <c r="BE176" s="162">
        <f>IF('Indicator Date'!BE176="","x",'Indicator Date'!BE176)</f>
        <v>2014</v>
      </c>
      <c r="BF176" s="108"/>
    </row>
    <row r="177" spans="1:58" x14ac:dyDescent="0.25">
      <c r="A177" s="133" t="s">
        <v>326</v>
      </c>
      <c r="B177" s="111" t="s">
        <v>325</v>
      </c>
      <c r="C177" s="162">
        <f>IF('Indicator Date'!C177="","x",'Indicator Date'!C177)</f>
        <v>2015</v>
      </c>
      <c r="D177" s="162">
        <f>IF('Indicator Date'!D177="","x",'Indicator Date'!D177)</f>
        <v>2015</v>
      </c>
      <c r="E177" s="162">
        <f>IF('Indicator Date'!E177="","x",'Indicator Date'!E177)</f>
        <v>2015</v>
      </c>
      <c r="F177" s="162">
        <f>IF('Indicator Date'!F177="","x",'Indicator Date'!F177)</f>
        <v>2015</v>
      </c>
      <c r="G177" s="162">
        <f>IF('Indicator Date'!G177="","x",'Indicator Date'!G177)</f>
        <v>2015</v>
      </c>
      <c r="H177" s="162">
        <f>IF('Indicator Date'!H177="","x",'Indicator Date'!H177)</f>
        <v>2015</v>
      </c>
      <c r="I177" s="162">
        <f>IF('Indicator Date'!I177="","x",'Indicator Date'!I177)</f>
        <v>2015</v>
      </c>
      <c r="J177" s="162">
        <f>IF('Indicator Date'!J177="","x",'Indicator Date'!J177)</f>
        <v>2016</v>
      </c>
      <c r="K177" s="162">
        <f>IF('Indicator Date'!K177="","x",'Indicator Date'!K177)</f>
        <v>2016</v>
      </c>
      <c r="L177" s="162">
        <f>IF('Indicator Date'!L177="","x",'Indicator Date'!L177)</f>
        <v>2016</v>
      </c>
      <c r="M177" s="162">
        <f>IF('Indicator Date'!M177="","x",'Indicator Date'!M177)</f>
        <v>2018</v>
      </c>
      <c r="N177" s="162">
        <f>IF('Indicator Date'!N177="","x",'Indicator Date'!N177)</f>
        <v>2018</v>
      </c>
      <c r="O177" s="162">
        <f>IF('Indicator Date'!O177="","x",'Indicator Date'!O177)</f>
        <v>2017</v>
      </c>
      <c r="P177" s="162">
        <f>IF('Indicator Date'!P177="","x",'Indicator Date'!P177)</f>
        <v>2017</v>
      </c>
      <c r="Q177" s="162">
        <f>IF('Indicator Date'!Q177="","x",'Indicator Date'!Q177)</f>
        <v>2015</v>
      </c>
      <c r="R177" s="162" t="str">
        <f>IF('Indicator Date'!R177="","x",LEFT(RIGHT('Indicator Date'!R177,6),4))</f>
        <v>2006</v>
      </c>
      <c r="S177" s="162">
        <f>IF('Indicator Date'!S177="","x",'Indicator Date'!S177)</f>
        <v>2018</v>
      </c>
      <c r="T177" s="162">
        <f>IF('Indicator Date'!T177="","x",'Indicator Date'!T177)</f>
        <v>2015</v>
      </c>
      <c r="U177" s="162">
        <f>IF('Indicator Date'!U177="","x",'Indicator Date'!U177)</f>
        <v>2016</v>
      </c>
      <c r="V177" s="162" t="str">
        <f>IF('Indicator Date'!V177="","x",'Indicator Date'!V177)</f>
        <v>x</v>
      </c>
      <c r="W177" s="162">
        <f>IF('Indicator Date'!W177="","x",'Indicator Date'!W177)</f>
        <v>2015</v>
      </c>
      <c r="X177" s="162" t="str">
        <f>IF('Indicator Date'!X177="","x",'Indicator Date'!X177)</f>
        <v>x</v>
      </c>
      <c r="Y177" s="162">
        <f>IF('Indicator Date'!Y177="","x",'Indicator Date'!Y177)</f>
        <v>2010</v>
      </c>
      <c r="Z177" s="162">
        <f>IF('Indicator Date'!Z177="","x",'Indicator Date'!Z177)</f>
        <v>2016</v>
      </c>
      <c r="AA177" s="162">
        <f>IF('Indicator Date'!AA177="","x",'Indicator Date'!AA177)</f>
        <v>2016</v>
      </c>
      <c r="AB177" s="162">
        <f>IF('Indicator Date'!AB177="","x",'Indicator Date'!AB177)</f>
        <v>2016</v>
      </c>
      <c r="AC177" s="162">
        <f>IF('Indicator Date'!AC177="","x",'Indicator Date'!AC177)</f>
        <v>2015</v>
      </c>
      <c r="AD177" s="162">
        <f>IF('Indicator Date'!AD177="","x",'Indicator Date'!AD177)</f>
        <v>2015</v>
      </c>
      <c r="AE177" s="162" t="str">
        <f>IF('Indicator Date'!AE177="","x",'Indicator Date'!AE177)</f>
        <v>x</v>
      </c>
      <c r="AF177" s="162">
        <f>IF('Indicator Date'!AF177="","x",'Indicator Date'!AF177)</f>
        <v>2015</v>
      </c>
      <c r="AG177" s="162">
        <f>IF('Indicator Date'!AG177="","x",'Indicator Date'!AG177)</f>
        <v>2005</v>
      </c>
      <c r="AH177" s="162">
        <f>IF('Indicator Date'!AH177="","x",'Indicator Date'!AH177)</f>
        <v>2016</v>
      </c>
      <c r="AI177" s="162">
        <f>IF('Indicator Date'!AI177="","x",'Indicator Date'!AI177)</f>
        <v>2017</v>
      </c>
      <c r="AJ177" s="162">
        <f>IF('Indicator Date'!AJ177="","x",'Indicator Date'!AJ177)</f>
        <v>2018</v>
      </c>
      <c r="AK177" s="162" t="str">
        <f>IF('Indicator Date'!AK177="","x",YEAR('Indicator Date'!AK177))</f>
        <v>x</v>
      </c>
      <c r="AL177" s="162">
        <f>IF('Indicator Date'!AL177="","x",YEAR('Indicator Date'!AL177))</f>
        <v>2017</v>
      </c>
      <c r="AM177" s="162">
        <f>IF('Indicator Date'!AM177="","x",'Indicator Date'!AM177)</f>
        <v>2017</v>
      </c>
      <c r="AN177" s="162">
        <f>IF('Indicator Date'!AN177="","x",'Indicator Date'!AN177)</f>
        <v>2014</v>
      </c>
      <c r="AO177" s="162">
        <f>IF('Indicator Date'!AO177="","x",'Indicator Date'!AO177)</f>
        <v>2014</v>
      </c>
      <c r="AP177" s="162">
        <f>IF('Indicator Date'!AP177="","x",'Indicator Date'!AP177)</f>
        <v>2013</v>
      </c>
      <c r="AQ177" s="162">
        <f>IF('Indicator Date'!AQ177="","x",'Indicator Date'!AQ177)</f>
        <v>2013</v>
      </c>
      <c r="AR177" s="162">
        <f>IF('Indicator Date'!AR177="","x",'Indicator Date'!AR177)</f>
        <v>2011</v>
      </c>
      <c r="AS177" s="162">
        <f>IF('Indicator Date'!AS177="","x",'Indicator Date'!AS177)</f>
        <v>2016</v>
      </c>
      <c r="AT177" s="162">
        <f>IF('Indicator Date'!AT177="","x",'Indicator Date'!AT177)</f>
        <v>2017</v>
      </c>
      <c r="AU177" s="162">
        <f>IF('Indicator Date'!AU177="","x",'Indicator Date'!AU177)</f>
        <v>2016</v>
      </c>
      <c r="AV177" s="162">
        <f>IF('Indicator Date'!AV177="","x",'Indicator Date'!AV177)</f>
        <v>2015</v>
      </c>
      <c r="AW177" s="162">
        <f>IF('Indicator Date'!AW177="","x",'Indicator Date'!AW177)</f>
        <v>2015</v>
      </c>
      <c r="AX177" s="162">
        <f>IF('Indicator Date'!AX177="","x",'Indicator Date'!AX177)</f>
        <v>2016</v>
      </c>
      <c r="AY177" s="162">
        <f>IF('Indicator Date'!AY177="","x",'Indicator Date'!AY177)</f>
        <v>2014</v>
      </c>
      <c r="AZ177" s="162">
        <f>IF('Indicator Date'!AZ177="","x",'Indicator Date'!AZ177)</f>
        <v>2015</v>
      </c>
      <c r="BA177" s="162">
        <f>IF('Indicator Date'!BA177="","x",'Indicator Date'!BA177)</f>
        <v>2015</v>
      </c>
      <c r="BB177" s="162">
        <f>IF('Indicator Date'!BB177="","x",'Indicator Date'!BB177)</f>
        <v>2017</v>
      </c>
      <c r="BC177" s="162">
        <f>IF('Indicator Date'!BC177="","x",'Indicator Date'!BC177)</f>
        <v>2017</v>
      </c>
      <c r="BD177" s="162">
        <f>IF('Indicator Date'!BD177="","x",'Indicator Date'!BD177)</f>
        <v>2015</v>
      </c>
      <c r="BE177" s="162">
        <f>IF('Indicator Date'!BE177="","x",'Indicator Date'!BE177)</f>
        <v>2014</v>
      </c>
      <c r="BF177" s="108"/>
    </row>
    <row r="178" spans="1:58" x14ac:dyDescent="0.25">
      <c r="A178" s="133" t="s">
        <v>328</v>
      </c>
      <c r="B178" s="111" t="s">
        <v>327</v>
      </c>
      <c r="C178" s="162">
        <f>IF('Indicator Date'!C178="","x",'Indicator Date'!C178)</f>
        <v>2015</v>
      </c>
      <c r="D178" s="162">
        <f>IF('Indicator Date'!D178="","x",'Indicator Date'!D178)</f>
        <v>2015</v>
      </c>
      <c r="E178" s="162">
        <f>IF('Indicator Date'!E178="","x",'Indicator Date'!E178)</f>
        <v>2015</v>
      </c>
      <c r="F178" s="162">
        <f>IF('Indicator Date'!F178="","x",'Indicator Date'!F178)</f>
        <v>2015</v>
      </c>
      <c r="G178" s="162">
        <f>IF('Indicator Date'!G178="","x",'Indicator Date'!G178)</f>
        <v>2015</v>
      </c>
      <c r="H178" s="162">
        <f>IF('Indicator Date'!H178="","x",'Indicator Date'!H178)</f>
        <v>2015</v>
      </c>
      <c r="I178" s="162">
        <f>IF('Indicator Date'!I178="","x",'Indicator Date'!I178)</f>
        <v>2015</v>
      </c>
      <c r="J178" s="162">
        <f>IF('Indicator Date'!J178="","x",'Indicator Date'!J178)</f>
        <v>2016</v>
      </c>
      <c r="K178" s="162">
        <f>IF('Indicator Date'!K178="","x",'Indicator Date'!K178)</f>
        <v>2016</v>
      </c>
      <c r="L178" s="162">
        <f>IF('Indicator Date'!L178="","x",'Indicator Date'!L178)</f>
        <v>2016</v>
      </c>
      <c r="M178" s="162">
        <f>IF('Indicator Date'!M178="","x",'Indicator Date'!M178)</f>
        <v>2018</v>
      </c>
      <c r="N178" s="162">
        <f>IF('Indicator Date'!N178="","x",'Indicator Date'!N178)</f>
        <v>2018</v>
      </c>
      <c r="O178" s="162">
        <f>IF('Indicator Date'!O178="","x",'Indicator Date'!O178)</f>
        <v>2017</v>
      </c>
      <c r="P178" s="162">
        <f>IF('Indicator Date'!P178="","x",'Indicator Date'!P178)</f>
        <v>2017</v>
      </c>
      <c r="Q178" s="162">
        <f>IF('Indicator Date'!Q178="","x",'Indicator Date'!Q178)</f>
        <v>2015</v>
      </c>
      <c r="R178" s="162" t="str">
        <f>IF('Indicator Date'!R178="","x",LEFT(RIGHT('Indicator Date'!R178,6),4))</f>
        <v>2012</v>
      </c>
      <c r="S178" s="162">
        <f>IF('Indicator Date'!S178="","x",'Indicator Date'!S178)</f>
        <v>2018</v>
      </c>
      <c r="T178" s="162">
        <f>IF('Indicator Date'!T178="","x",'Indicator Date'!T178)</f>
        <v>2015</v>
      </c>
      <c r="U178" s="162">
        <f>IF('Indicator Date'!U178="","x",'Indicator Date'!U178)</f>
        <v>2016</v>
      </c>
      <c r="V178" s="162">
        <f>IF('Indicator Date'!V178="","x",'Indicator Date'!V178)</f>
        <v>2016</v>
      </c>
      <c r="W178" s="162">
        <f>IF('Indicator Date'!W178="","x",'Indicator Date'!W178)</f>
        <v>2015</v>
      </c>
      <c r="X178" s="162">
        <f>IF('Indicator Date'!X178="","x",'Indicator Date'!X178)</f>
        <v>2012</v>
      </c>
      <c r="Y178" s="162">
        <f>IF('Indicator Date'!Y178="","x",'Indicator Date'!Y178)</f>
        <v>2010</v>
      </c>
      <c r="Z178" s="162">
        <f>IF('Indicator Date'!Z178="","x",'Indicator Date'!Z178)</f>
        <v>2016</v>
      </c>
      <c r="AA178" s="162">
        <f>IF('Indicator Date'!AA178="","x",'Indicator Date'!AA178)</f>
        <v>2016</v>
      </c>
      <c r="AB178" s="162">
        <f>IF('Indicator Date'!AB178="","x",'Indicator Date'!AB178)</f>
        <v>2016</v>
      </c>
      <c r="AC178" s="162">
        <f>IF('Indicator Date'!AC178="","x",'Indicator Date'!AC178)</f>
        <v>2015</v>
      </c>
      <c r="AD178" s="162">
        <f>IF('Indicator Date'!AD178="","x",'Indicator Date'!AD178)</f>
        <v>2015</v>
      </c>
      <c r="AE178" s="162" t="str">
        <f>IF('Indicator Date'!AE178="","x",'Indicator Date'!AE178)</f>
        <v>x</v>
      </c>
      <c r="AF178" s="162">
        <f>IF('Indicator Date'!AF178="","x",'Indicator Date'!AF178)</f>
        <v>2015</v>
      </c>
      <c r="AG178" s="162">
        <f>IF('Indicator Date'!AG178="","x",'Indicator Date'!AG178)</f>
        <v>2010</v>
      </c>
      <c r="AH178" s="162">
        <f>IF('Indicator Date'!AH178="","x",'Indicator Date'!AH178)</f>
        <v>2016</v>
      </c>
      <c r="AI178" s="162">
        <f>IF('Indicator Date'!AI178="","x",'Indicator Date'!AI178)</f>
        <v>2017</v>
      </c>
      <c r="AJ178" s="162">
        <f>IF('Indicator Date'!AJ178="","x",'Indicator Date'!AJ178)</f>
        <v>2018</v>
      </c>
      <c r="AK178" s="162" t="str">
        <f>IF('Indicator Date'!AK178="","x",YEAR('Indicator Date'!AK178))</f>
        <v>x</v>
      </c>
      <c r="AL178" s="162">
        <f>IF('Indicator Date'!AL178="","x",YEAR('Indicator Date'!AL178))</f>
        <v>2017</v>
      </c>
      <c r="AM178" s="162">
        <f>IF('Indicator Date'!AM178="","x",'Indicator Date'!AM178)</f>
        <v>2017</v>
      </c>
      <c r="AN178" s="162">
        <f>IF('Indicator Date'!AN178="","x",'Indicator Date'!AN178)</f>
        <v>2014</v>
      </c>
      <c r="AO178" s="162">
        <f>IF('Indicator Date'!AO178="","x",'Indicator Date'!AO178)</f>
        <v>2014</v>
      </c>
      <c r="AP178" s="162">
        <f>IF('Indicator Date'!AP178="","x",'Indicator Date'!AP178)</f>
        <v>2014</v>
      </c>
      <c r="AQ178" s="162">
        <f>IF('Indicator Date'!AQ178="","x",'Indicator Date'!AQ178)</f>
        <v>2014</v>
      </c>
      <c r="AR178" s="162">
        <f>IF('Indicator Date'!AR178="","x",'Indicator Date'!AR178)</f>
        <v>2011</v>
      </c>
      <c r="AS178" s="162">
        <f>IF('Indicator Date'!AS178="","x",'Indicator Date'!AS178)</f>
        <v>2016</v>
      </c>
      <c r="AT178" s="162">
        <f>IF('Indicator Date'!AT178="","x",'Indicator Date'!AT178)</f>
        <v>2017</v>
      </c>
      <c r="AU178" s="162">
        <f>IF('Indicator Date'!AU178="","x",'Indicator Date'!AU178)</f>
        <v>2016</v>
      </c>
      <c r="AV178" s="162">
        <f>IF('Indicator Date'!AV178="","x",'Indicator Date'!AV178)</f>
        <v>2015</v>
      </c>
      <c r="AW178" s="162">
        <f>IF('Indicator Date'!AW178="","x",'Indicator Date'!AW178)</f>
        <v>2015</v>
      </c>
      <c r="AX178" s="162">
        <f>IF('Indicator Date'!AX178="","x",'Indicator Date'!AX178)</f>
        <v>2016</v>
      </c>
      <c r="AY178" s="162">
        <f>IF('Indicator Date'!AY178="","x",'Indicator Date'!AY178)</f>
        <v>2014</v>
      </c>
      <c r="AZ178" s="162">
        <f>IF('Indicator Date'!AZ178="","x",'Indicator Date'!AZ178)</f>
        <v>2015</v>
      </c>
      <c r="BA178" s="162">
        <f>IF('Indicator Date'!BA178="","x",'Indicator Date'!BA178)</f>
        <v>2015</v>
      </c>
      <c r="BB178" s="162">
        <f>IF('Indicator Date'!BB178="","x",'Indicator Date'!BB178)</f>
        <v>2017</v>
      </c>
      <c r="BC178" s="162">
        <f>IF('Indicator Date'!BC178="","x",'Indicator Date'!BC178)</f>
        <v>2017</v>
      </c>
      <c r="BD178" s="162">
        <f>IF('Indicator Date'!BD178="","x",'Indicator Date'!BD178)</f>
        <v>2015</v>
      </c>
      <c r="BE178" s="162">
        <f>IF('Indicator Date'!BE178="","x",'Indicator Date'!BE178)</f>
        <v>2014</v>
      </c>
      <c r="BF178" s="108"/>
    </row>
    <row r="179" spans="1:58" x14ac:dyDescent="0.25">
      <c r="A179" s="133" t="s">
        <v>330</v>
      </c>
      <c r="B179" s="111" t="s">
        <v>329</v>
      </c>
      <c r="C179" s="162">
        <f>IF('Indicator Date'!C179="","x",'Indicator Date'!C179)</f>
        <v>2015</v>
      </c>
      <c r="D179" s="162">
        <f>IF('Indicator Date'!D179="","x",'Indicator Date'!D179)</f>
        <v>2015</v>
      </c>
      <c r="E179" s="162">
        <f>IF('Indicator Date'!E179="","x",'Indicator Date'!E179)</f>
        <v>2015</v>
      </c>
      <c r="F179" s="162">
        <f>IF('Indicator Date'!F179="","x",'Indicator Date'!F179)</f>
        <v>2015</v>
      </c>
      <c r="G179" s="162">
        <f>IF('Indicator Date'!G179="","x",'Indicator Date'!G179)</f>
        <v>2015</v>
      </c>
      <c r="H179" s="162">
        <f>IF('Indicator Date'!H179="","x",'Indicator Date'!H179)</f>
        <v>2015</v>
      </c>
      <c r="I179" s="162">
        <f>IF('Indicator Date'!I179="","x",'Indicator Date'!I179)</f>
        <v>2015</v>
      </c>
      <c r="J179" s="162">
        <f>IF('Indicator Date'!J179="","x",'Indicator Date'!J179)</f>
        <v>2016</v>
      </c>
      <c r="K179" s="162">
        <f>IF('Indicator Date'!K179="","x",'Indicator Date'!K179)</f>
        <v>2016</v>
      </c>
      <c r="L179" s="162">
        <f>IF('Indicator Date'!L179="","x",'Indicator Date'!L179)</f>
        <v>2016</v>
      </c>
      <c r="M179" s="162">
        <f>IF('Indicator Date'!M179="","x",'Indicator Date'!M179)</f>
        <v>2018</v>
      </c>
      <c r="N179" s="162">
        <f>IF('Indicator Date'!N179="","x",'Indicator Date'!N179)</f>
        <v>2018</v>
      </c>
      <c r="O179" s="162">
        <f>IF('Indicator Date'!O179="","x",'Indicator Date'!O179)</f>
        <v>2017</v>
      </c>
      <c r="P179" s="162">
        <f>IF('Indicator Date'!P179="","x",'Indicator Date'!P179)</f>
        <v>2017</v>
      </c>
      <c r="Q179" s="162">
        <f>IF('Indicator Date'!Q179="","x",'Indicator Date'!Q179)</f>
        <v>2015</v>
      </c>
      <c r="R179" s="162" t="str">
        <f>IF('Indicator Date'!R179="","x",LEFT(RIGHT('Indicator Date'!R179,6),4))</f>
        <v>x</v>
      </c>
      <c r="S179" s="162">
        <f>IF('Indicator Date'!S179="","x",'Indicator Date'!S179)</f>
        <v>2018</v>
      </c>
      <c r="T179" s="162">
        <f>IF('Indicator Date'!T179="","x",'Indicator Date'!T179)</f>
        <v>2015</v>
      </c>
      <c r="U179" s="162">
        <f>IF('Indicator Date'!U179="","x",'Indicator Date'!U179)</f>
        <v>2016</v>
      </c>
      <c r="V179" s="162">
        <f>IF('Indicator Date'!V179="","x",'Indicator Date'!V179)</f>
        <v>2016</v>
      </c>
      <c r="W179" s="162">
        <f>IF('Indicator Date'!W179="","x",'Indicator Date'!W179)</f>
        <v>2015</v>
      </c>
      <c r="X179" s="162">
        <f>IF('Indicator Date'!X179="","x",'Indicator Date'!X179)</f>
        <v>2013</v>
      </c>
      <c r="Y179" s="162">
        <f>IF('Indicator Date'!Y179="","x",'Indicator Date'!Y179)</f>
        <v>2011</v>
      </c>
      <c r="Z179" s="162">
        <f>IF('Indicator Date'!Z179="","x",'Indicator Date'!Z179)</f>
        <v>2016</v>
      </c>
      <c r="AA179" s="162">
        <f>IF('Indicator Date'!AA179="","x",'Indicator Date'!AA179)</f>
        <v>2016</v>
      </c>
      <c r="AB179" s="162" t="str">
        <f>IF('Indicator Date'!AB179="","x",'Indicator Date'!AB179)</f>
        <v>x</v>
      </c>
      <c r="AC179" s="162">
        <f>IF('Indicator Date'!AC179="","x",'Indicator Date'!AC179)</f>
        <v>2015</v>
      </c>
      <c r="AD179" s="162">
        <f>IF('Indicator Date'!AD179="","x",'Indicator Date'!AD179)</f>
        <v>2015</v>
      </c>
      <c r="AE179" s="162">
        <f>IF('Indicator Date'!AE179="","x",'Indicator Date'!AE179)</f>
        <v>2012</v>
      </c>
      <c r="AF179" s="162">
        <f>IF('Indicator Date'!AF179="","x",'Indicator Date'!AF179)</f>
        <v>2015</v>
      </c>
      <c r="AG179" s="162">
        <f>IF('Indicator Date'!AG179="","x",'Indicator Date'!AG179)</f>
        <v>2016</v>
      </c>
      <c r="AH179" s="162">
        <f>IF('Indicator Date'!AH179="","x",'Indicator Date'!AH179)</f>
        <v>2016</v>
      </c>
      <c r="AI179" s="162">
        <f>IF('Indicator Date'!AI179="","x",'Indicator Date'!AI179)</f>
        <v>2017</v>
      </c>
      <c r="AJ179" s="162">
        <f>IF('Indicator Date'!AJ179="","x",'Indicator Date'!AJ179)</f>
        <v>2018</v>
      </c>
      <c r="AK179" s="162">
        <f>IF('Indicator Date'!AK179="","x",YEAR('Indicator Date'!AK179))</f>
        <v>2017</v>
      </c>
      <c r="AL179" s="162">
        <f>IF('Indicator Date'!AL179="","x",YEAR('Indicator Date'!AL179))</f>
        <v>2018</v>
      </c>
      <c r="AM179" s="162">
        <f>IF('Indicator Date'!AM179="","x",'Indicator Date'!AM179)</f>
        <v>2017</v>
      </c>
      <c r="AN179" s="162">
        <f>IF('Indicator Date'!AN179="","x",'Indicator Date'!AN179)</f>
        <v>2014</v>
      </c>
      <c r="AO179" s="162">
        <f>IF('Indicator Date'!AO179="","x",'Indicator Date'!AO179)</f>
        <v>2014</v>
      </c>
      <c r="AP179" s="162">
        <f>IF('Indicator Date'!AP179="","x",'Indicator Date'!AP179)</f>
        <v>2014</v>
      </c>
      <c r="AQ179" s="162">
        <f>IF('Indicator Date'!AQ179="","x",'Indicator Date'!AQ179)</f>
        <v>2014</v>
      </c>
      <c r="AR179" s="162">
        <f>IF('Indicator Date'!AR179="","x",'Indicator Date'!AR179)</f>
        <v>2015</v>
      </c>
      <c r="AS179" s="162">
        <f>IF('Indicator Date'!AS179="","x",'Indicator Date'!AS179)</f>
        <v>2016</v>
      </c>
      <c r="AT179" s="162">
        <f>IF('Indicator Date'!AT179="","x",'Indicator Date'!AT179)</f>
        <v>2017</v>
      </c>
      <c r="AU179" s="162">
        <f>IF('Indicator Date'!AU179="","x",'Indicator Date'!AU179)</f>
        <v>2016</v>
      </c>
      <c r="AV179" s="162">
        <f>IF('Indicator Date'!AV179="","x",'Indicator Date'!AV179)</f>
        <v>2015</v>
      </c>
      <c r="AW179" s="162">
        <f>IF('Indicator Date'!AW179="","x",'Indicator Date'!AW179)</f>
        <v>2015</v>
      </c>
      <c r="AX179" s="162">
        <f>IF('Indicator Date'!AX179="","x",'Indicator Date'!AX179)</f>
        <v>2016</v>
      </c>
      <c r="AY179" s="162">
        <f>IF('Indicator Date'!AY179="","x",'Indicator Date'!AY179)</f>
        <v>2014</v>
      </c>
      <c r="AZ179" s="162">
        <f>IF('Indicator Date'!AZ179="","x",'Indicator Date'!AZ179)</f>
        <v>2015</v>
      </c>
      <c r="BA179" s="162">
        <f>IF('Indicator Date'!BA179="","x",'Indicator Date'!BA179)</f>
        <v>2015</v>
      </c>
      <c r="BB179" s="162">
        <f>IF('Indicator Date'!BB179="","x",'Indicator Date'!BB179)</f>
        <v>2017</v>
      </c>
      <c r="BC179" s="162">
        <f>IF('Indicator Date'!BC179="","x",'Indicator Date'!BC179)</f>
        <v>2017</v>
      </c>
      <c r="BD179" s="162">
        <f>IF('Indicator Date'!BD179="","x",'Indicator Date'!BD179)</f>
        <v>2015</v>
      </c>
      <c r="BE179" s="162">
        <f>IF('Indicator Date'!BE179="","x",'Indicator Date'!BE179)</f>
        <v>2014</v>
      </c>
      <c r="BF179" s="108"/>
    </row>
    <row r="180" spans="1:58" x14ac:dyDescent="0.25">
      <c r="A180" s="133" t="s">
        <v>332</v>
      </c>
      <c r="B180" s="111" t="s">
        <v>331</v>
      </c>
      <c r="C180" s="162">
        <f>IF('Indicator Date'!C180="","x",'Indicator Date'!C180)</f>
        <v>2015</v>
      </c>
      <c r="D180" s="162">
        <f>IF('Indicator Date'!D180="","x",'Indicator Date'!D180)</f>
        <v>2015</v>
      </c>
      <c r="E180" s="162">
        <f>IF('Indicator Date'!E180="","x",'Indicator Date'!E180)</f>
        <v>2015</v>
      </c>
      <c r="F180" s="162">
        <f>IF('Indicator Date'!F180="","x",'Indicator Date'!F180)</f>
        <v>2015</v>
      </c>
      <c r="G180" s="162">
        <f>IF('Indicator Date'!G180="","x",'Indicator Date'!G180)</f>
        <v>2015</v>
      </c>
      <c r="H180" s="162">
        <f>IF('Indicator Date'!H180="","x",'Indicator Date'!H180)</f>
        <v>2015</v>
      </c>
      <c r="I180" s="162">
        <f>IF('Indicator Date'!I180="","x",'Indicator Date'!I180)</f>
        <v>2015</v>
      </c>
      <c r="J180" s="162">
        <f>IF('Indicator Date'!J180="","x",'Indicator Date'!J180)</f>
        <v>2016</v>
      </c>
      <c r="K180" s="162">
        <f>IF('Indicator Date'!K180="","x",'Indicator Date'!K180)</f>
        <v>2016</v>
      </c>
      <c r="L180" s="162">
        <f>IF('Indicator Date'!L180="","x",'Indicator Date'!L180)</f>
        <v>2016</v>
      </c>
      <c r="M180" s="162">
        <f>IF('Indicator Date'!M180="","x",'Indicator Date'!M180)</f>
        <v>2018</v>
      </c>
      <c r="N180" s="162">
        <f>IF('Indicator Date'!N180="","x",'Indicator Date'!N180)</f>
        <v>2018</v>
      </c>
      <c r="O180" s="162">
        <f>IF('Indicator Date'!O180="","x",'Indicator Date'!O180)</f>
        <v>2017</v>
      </c>
      <c r="P180" s="162">
        <f>IF('Indicator Date'!P180="","x",'Indicator Date'!P180)</f>
        <v>2017</v>
      </c>
      <c r="Q180" s="162">
        <f>IF('Indicator Date'!Q180="","x",'Indicator Date'!Q180)</f>
        <v>2015</v>
      </c>
      <c r="R180" s="162" t="str">
        <f>IF('Indicator Date'!R180="","x",LEFT(RIGHT('Indicator Date'!R180,6),4))</f>
        <v>x</v>
      </c>
      <c r="S180" s="162">
        <f>IF('Indicator Date'!S180="","x",'Indicator Date'!S180)</f>
        <v>2018</v>
      </c>
      <c r="T180" s="162">
        <f>IF('Indicator Date'!T180="","x",'Indicator Date'!T180)</f>
        <v>2015</v>
      </c>
      <c r="U180" s="162">
        <f>IF('Indicator Date'!U180="","x",'Indicator Date'!U180)</f>
        <v>2016</v>
      </c>
      <c r="V180" s="162">
        <f>IF('Indicator Date'!V180="","x",'Indicator Date'!V180)</f>
        <v>2016</v>
      </c>
      <c r="W180" s="162">
        <f>IF('Indicator Date'!W180="","x",'Indicator Date'!W180)</f>
        <v>2015</v>
      </c>
      <c r="X180" s="162" t="str">
        <f>IF('Indicator Date'!X180="","x",'Indicator Date'!X180)</f>
        <v>x</v>
      </c>
      <c r="Y180" s="162">
        <f>IF('Indicator Date'!Y180="","x",'Indicator Date'!Y180)</f>
        <v>2010</v>
      </c>
      <c r="Z180" s="162">
        <f>IF('Indicator Date'!Z180="","x",'Indicator Date'!Z180)</f>
        <v>2016</v>
      </c>
      <c r="AA180" s="162">
        <f>IF('Indicator Date'!AA180="","x",'Indicator Date'!AA180)</f>
        <v>2016</v>
      </c>
      <c r="AB180" s="162" t="str">
        <f>IF('Indicator Date'!AB180="","x",'Indicator Date'!AB180)</f>
        <v>x</v>
      </c>
      <c r="AC180" s="162">
        <f>IF('Indicator Date'!AC180="","x",'Indicator Date'!AC180)</f>
        <v>2015</v>
      </c>
      <c r="AD180" s="162">
        <f>IF('Indicator Date'!AD180="","x",'Indicator Date'!AD180)</f>
        <v>2015</v>
      </c>
      <c r="AE180" s="162" t="str">
        <f>IF('Indicator Date'!AE180="","x",'Indicator Date'!AE180)</f>
        <v>x</v>
      </c>
      <c r="AF180" s="162" t="str">
        <f>IF('Indicator Date'!AF180="","x",'Indicator Date'!AF180)</f>
        <v>x</v>
      </c>
      <c r="AG180" s="162" t="str">
        <f>IF('Indicator Date'!AG180="","x",'Indicator Date'!AG180)</f>
        <v>x</v>
      </c>
      <c r="AH180" s="162">
        <f>IF('Indicator Date'!AH180="","x",'Indicator Date'!AH180)</f>
        <v>2016</v>
      </c>
      <c r="AI180" s="162">
        <f>IF('Indicator Date'!AI180="","x",'Indicator Date'!AI180)</f>
        <v>2017</v>
      </c>
      <c r="AJ180" s="162">
        <f>IF('Indicator Date'!AJ180="","x",'Indicator Date'!AJ180)</f>
        <v>2018</v>
      </c>
      <c r="AK180" s="162" t="str">
        <f>IF('Indicator Date'!AK180="","x",YEAR('Indicator Date'!AK180))</f>
        <v>x</v>
      </c>
      <c r="AL180" s="162">
        <f>IF('Indicator Date'!AL180="","x",YEAR('Indicator Date'!AL180))</f>
        <v>2017</v>
      </c>
      <c r="AM180" s="162">
        <f>IF('Indicator Date'!AM180="","x",'Indicator Date'!AM180)</f>
        <v>2017</v>
      </c>
      <c r="AN180" s="162">
        <f>IF('Indicator Date'!AN180="","x",'Indicator Date'!AN180)</f>
        <v>2014</v>
      </c>
      <c r="AO180" s="162">
        <f>IF('Indicator Date'!AO180="","x",'Indicator Date'!AO180)</f>
        <v>2014</v>
      </c>
      <c r="AP180" s="162" t="str">
        <f>IF('Indicator Date'!AP180="","x",'Indicator Date'!AP180)</f>
        <v>x</v>
      </c>
      <c r="AQ180" s="162" t="str">
        <f>IF('Indicator Date'!AQ180="","x",'Indicator Date'!AQ180)</f>
        <v>x</v>
      </c>
      <c r="AR180" s="162" t="str">
        <f>IF('Indicator Date'!AR180="","x",'Indicator Date'!AR180)</f>
        <v>x</v>
      </c>
      <c r="AS180" s="162">
        <f>IF('Indicator Date'!AS180="","x",'Indicator Date'!AS180)</f>
        <v>2016</v>
      </c>
      <c r="AT180" s="162">
        <f>IF('Indicator Date'!AT180="","x",'Indicator Date'!AT180)</f>
        <v>2017</v>
      </c>
      <c r="AU180" s="162">
        <f>IF('Indicator Date'!AU180="","x",'Indicator Date'!AU180)</f>
        <v>2016</v>
      </c>
      <c r="AV180" s="162">
        <f>IF('Indicator Date'!AV180="","x",'Indicator Date'!AV180)</f>
        <v>2015</v>
      </c>
      <c r="AW180" s="162">
        <f>IF('Indicator Date'!AW180="","x",'Indicator Date'!AW180)</f>
        <v>2015</v>
      </c>
      <c r="AX180" s="162">
        <f>IF('Indicator Date'!AX180="","x",'Indicator Date'!AX180)</f>
        <v>2016</v>
      </c>
      <c r="AY180" s="162">
        <f>IF('Indicator Date'!AY180="","x",'Indicator Date'!AY180)</f>
        <v>2014</v>
      </c>
      <c r="AZ180" s="162">
        <f>IF('Indicator Date'!AZ180="","x",'Indicator Date'!AZ180)</f>
        <v>2006</v>
      </c>
      <c r="BA180" s="162">
        <f>IF('Indicator Date'!BA180="","x",'Indicator Date'!BA180)</f>
        <v>2006</v>
      </c>
      <c r="BB180" s="162">
        <f>IF('Indicator Date'!BB180="","x",'Indicator Date'!BB180)</f>
        <v>2017</v>
      </c>
      <c r="BC180" s="162">
        <f>IF('Indicator Date'!BC180="","x",'Indicator Date'!BC180)</f>
        <v>2017</v>
      </c>
      <c r="BD180" s="162">
        <f>IF('Indicator Date'!BD180="","x",'Indicator Date'!BD180)</f>
        <v>2015</v>
      </c>
      <c r="BE180" s="162">
        <f>IF('Indicator Date'!BE180="","x",'Indicator Date'!BE180)</f>
        <v>2014</v>
      </c>
      <c r="BF180" s="108"/>
    </row>
    <row r="181" spans="1:58" x14ac:dyDescent="0.25">
      <c r="A181" s="133" t="s">
        <v>334</v>
      </c>
      <c r="B181" s="111" t="s">
        <v>333</v>
      </c>
      <c r="C181" s="162">
        <f>IF('Indicator Date'!C181="","x",'Indicator Date'!C181)</f>
        <v>2015</v>
      </c>
      <c r="D181" s="162">
        <f>IF('Indicator Date'!D181="","x",'Indicator Date'!D181)</f>
        <v>2015</v>
      </c>
      <c r="E181" s="162">
        <f>IF('Indicator Date'!E181="","x",'Indicator Date'!E181)</f>
        <v>2015</v>
      </c>
      <c r="F181" s="162">
        <f>IF('Indicator Date'!F181="","x",'Indicator Date'!F181)</f>
        <v>2015</v>
      </c>
      <c r="G181" s="162">
        <f>IF('Indicator Date'!G181="","x",'Indicator Date'!G181)</f>
        <v>2015</v>
      </c>
      <c r="H181" s="162">
        <f>IF('Indicator Date'!H181="","x",'Indicator Date'!H181)</f>
        <v>2015</v>
      </c>
      <c r="I181" s="162">
        <f>IF('Indicator Date'!I181="","x",'Indicator Date'!I181)</f>
        <v>2015</v>
      </c>
      <c r="J181" s="162">
        <f>IF('Indicator Date'!J181="","x",'Indicator Date'!J181)</f>
        <v>2016</v>
      </c>
      <c r="K181" s="162">
        <f>IF('Indicator Date'!K181="","x",'Indicator Date'!K181)</f>
        <v>2016</v>
      </c>
      <c r="L181" s="162">
        <f>IF('Indicator Date'!L181="","x",'Indicator Date'!L181)</f>
        <v>2016</v>
      </c>
      <c r="M181" s="162">
        <f>IF('Indicator Date'!M181="","x",'Indicator Date'!M181)</f>
        <v>2018</v>
      </c>
      <c r="N181" s="162">
        <f>IF('Indicator Date'!N181="","x",'Indicator Date'!N181)</f>
        <v>2018</v>
      </c>
      <c r="O181" s="162">
        <f>IF('Indicator Date'!O181="","x",'Indicator Date'!O181)</f>
        <v>2017</v>
      </c>
      <c r="P181" s="162">
        <f>IF('Indicator Date'!P181="","x",'Indicator Date'!P181)</f>
        <v>2017</v>
      </c>
      <c r="Q181" s="162" t="str">
        <f>IF('Indicator Date'!Q181="","x",'Indicator Date'!Q181)</f>
        <v>x</v>
      </c>
      <c r="R181" s="162" t="str">
        <f>IF('Indicator Date'!R181="","x",LEFT(RIGHT('Indicator Date'!R181,6),4))</f>
        <v>x</v>
      </c>
      <c r="S181" s="162">
        <f>IF('Indicator Date'!S181="","x",'Indicator Date'!S181)</f>
        <v>2018</v>
      </c>
      <c r="T181" s="162">
        <f>IF('Indicator Date'!T181="","x",'Indicator Date'!T181)</f>
        <v>2015</v>
      </c>
      <c r="U181" s="162">
        <f>IF('Indicator Date'!U181="","x",'Indicator Date'!U181)</f>
        <v>2016</v>
      </c>
      <c r="V181" s="162">
        <f>IF('Indicator Date'!V181="","x",'Indicator Date'!V181)</f>
        <v>2016</v>
      </c>
      <c r="W181" s="162">
        <f>IF('Indicator Date'!W181="","x",'Indicator Date'!W181)</f>
        <v>2015</v>
      </c>
      <c r="X181" s="162">
        <f>IF('Indicator Date'!X181="","x",'Indicator Date'!X181)</f>
        <v>2007</v>
      </c>
      <c r="Y181" s="162">
        <f>IF('Indicator Date'!Y181="","x",'Indicator Date'!Y181)</f>
        <v>2010</v>
      </c>
      <c r="Z181" s="162">
        <f>IF('Indicator Date'!Z181="","x",'Indicator Date'!Z181)</f>
        <v>2016</v>
      </c>
      <c r="AA181" s="162">
        <f>IF('Indicator Date'!AA181="","x",'Indicator Date'!AA181)</f>
        <v>2016</v>
      </c>
      <c r="AB181" s="162" t="str">
        <f>IF('Indicator Date'!AB181="","x",'Indicator Date'!AB181)</f>
        <v>x</v>
      </c>
      <c r="AC181" s="162">
        <f>IF('Indicator Date'!AC181="","x",'Indicator Date'!AC181)</f>
        <v>2015</v>
      </c>
      <c r="AD181" s="162">
        <f>IF('Indicator Date'!AD181="","x",'Indicator Date'!AD181)</f>
        <v>2015</v>
      </c>
      <c r="AE181" s="162" t="str">
        <f>IF('Indicator Date'!AE181="","x",'Indicator Date'!AE181)</f>
        <v>x</v>
      </c>
      <c r="AF181" s="162" t="str">
        <f>IF('Indicator Date'!AF181="","x",'Indicator Date'!AF181)</f>
        <v>x</v>
      </c>
      <c r="AG181" s="162" t="str">
        <f>IF('Indicator Date'!AG181="","x",'Indicator Date'!AG181)</f>
        <v>x</v>
      </c>
      <c r="AH181" s="162">
        <f>IF('Indicator Date'!AH181="","x",'Indicator Date'!AH181)</f>
        <v>2016</v>
      </c>
      <c r="AI181" s="162">
        <f>IF('Indicator Date'!AI181="","x",'Indicator Date'!AI181)</f>
        <v>2017</v>
      </c>
      <c r="AJ181" s="162">
        <f>IF('Indicator Date'!AJ181="","x",'Indicator Date'!AJ181)</f>
        <v>2018</v>
      </c>
      <c r="AK181" s="162" t="str">
        <f>IF('Indicator Date'!AK181="","x",YEAR('Indicator Date'!AK181))</f>
        <v>x</v>
      </c>
      <c r="AL181" s="162" t="str">
        <f>IF('Indicator Date'!AL181="","x",YEAR('Indicator Date'!AL181))</f>
        <v>x</v>
      </c>
      <c r="AM181" s="162" t="str">
        <f>IF('Indicator Date'!AM181="","x",'Indicator Date'!AM181)</f>
        <v>x</v>
      </c>
      <c r="AN181" s="162">
        <f>IF('Indicator Date'!AN181="","x",'Indicator Date'!AN181)</f>
        <v>2014</v>
      </c>
      <c r="AO181" s="162">
        <f>IF('Indicator Date'!AO181="","x",'Indicator Date'!AO181)</f>
        <v>2014</v>
      </c>
      <c r="AP181" s="162" t="str">
        <f>IF('Indicator Date'!AP181="","x",'Indicator Date'!AP181)</f>
        <v>x</v>
      </c>
      <c r="AQ181" s="162" t="str">
        <f>IF('Indicator Date'!AQ181="","x",'Indicator Date'!AQ181)</f>
        <v>x</v>
      </c>
      <c r="AR181" s="162" t="str">
        <f>IF('Indicator Date'!AR181="","x",'Indicator Date'!AR181)</f>
        <v>x</v>
      </c>
      <c r="AS181" s="162">
        <f>IF('Indicator Date'!AS181="","x",'Indicator Date'!AS181)</f>
        <v>2016</v>
      </c>
      <c r="AT181" s="162" t="str">
        <f>IF('Indicator Date'!AT181="","x",'Indicator Date'!AT181)</f>
        <v>x</v>
      </c>
      <c r="AU181" s="162">
        <f>IF('Indicator Date'!AU181="","x",'Indicator Date'!AU181)</f>
        <v>2016</v>
      </c>
      <c r="AV181" s="162" t="str">
        <f>IF('Indicator Date'!AV181="","x",'Indicator Date'!AV181)</f>
        <v>x</v>
      </c>
      <c r="AW181" s="162">
        <f>IF('Indicator Date'!AW181="","x",'Indicator Date'!AW181)</f>
        <v>2015</v>
      </c>
      <c r="AX181" s="162">
        <f>IF('Indicator Date'!AX181="","x",'Indicator Date'!AX181)</f>
        <v>2016</v>
      </c>
      <c r="AY181" s="162">
        <f>IF('Indicator Date'!AY181="","x",'Indicator Date'!AY181)</f>
        <v>2014</v>
      </c>
      <c r="AZ181" s="162">
        <f>IF('Indicator Date'!AZ181="","x",'Indicator Date'!AZ181)</f>
        <v>2013</v>
      </c>
      <c r="BA181" s="162">
        <f>IF('Indicator Date'!BA181="","x",'Indicator Date'!BA181)</f>
        <v>2015</v>
      </c>
      <c r="BB181" s="162">
        <f>IF('Indicator Date'!BB181="","x",'Indicator Date'!BB181)</f>
        <v>2017</v>
      </c>
      <c r="BC181" s="162">
        <f>IF('Indicator Date'!BC181="","x",'Indicator Date'!BC181)</f>
        <v>2017</v>
      </c>
      <c r="BD181" s="162">
        <f>IF('Indicator Date'!BD181="","x",'Indicator Date'!BD181)</f>
        <v>2015</v>
      </c>
      <c r="BE181" s="162">
        <f>IF('Indicator Date'!BE181="","x",'Indicator Date'!BE181)</f>
        <v>2014</v>
      </c>
      <c r="BF181" s="108"/>
    </row>
    <row r="182" spans="1:58" x14ac:dyDescent="0.25">
      <c r="A182" s="133" t="s">
        <v>336</v>
      </c>
      <c r="B182" s="111" t="s">
        <v>335</v>
      </c>
      <c r="C182" s="162">
        <f>IF('Indicator Date'!C182="","x",'Indicator Date'!C182)</f>
        <v>2015</v>
      </c>
      <c r="D182" s="162">
        <f>IF('Indicator Date'!D182="","x",'Indicator Date'!D182)</f>
        <v>2015</v>
      </c>
      <c r="E182" s="162">
        <f>IF('Indicator Date'!E182="","x",'Indicator Date'!E182)</f>
        <v>2015</v>
      </c>
      <c r="F182" s="162">
        <f>IF('Indicator Date'!F182="","x",'Indicator Date'!F182)</f>
        <v>2015</v>
      </c>
      <c r="G182" s="162">
        <f>IF('Indicator Date'!G182="","x",'Indicator Date'!G182)</f>
        <v>2015</v>
      </c>
      <c r="H182" s="162">
        <f>IF('Indicator Date'!H182="","x",'Indicator Date'!H182)</f>
        <v>2015</v>
      </c>
      <c r="I182" s="162">
        <f>IF('Indicator Date'!I182="","x",'Indicator Date'!I182)</f>
        <v>2015</v>
      </c>
      <c r="J182" s="162">
        <f>IF('Indicator Date'!J182="","x",'Indicator Date'!J182)</f>
        <v>2016</v>
      </c>
      <c r="K182" s="162">
        <f>IF('Indicator Date'!K182="","x",'Indicator Date'!K182)</f>
        <v>2016</v>
      </c>
      <c r="L182" s="162">
        <f>IF('Indicator Date'!L182="","x",'Indicator Date'!L182)</f>
        <v>2016</v>
      </c>
      <c r="M182" s="162">
        <f>IF('Indicator Date'!M182="","x",'Indicator Date'!M182)</f>
        <v>2018</v>
      </c>
      <c r="N182" s="162">
        <f>IF('Indicator Date'!N182="","x",'Indicator Date'!N182)</f>
        <v>2018</v>
      </c>
      <c r="O182" s="162">
        <f>IF('Indicator Date'!O182="","x",'Indicator Date'!O182)</f>
        <v>2017</v>
      </c>
      <c r="P182" s="162">
        <f>IF('Indicator Date'!P182="","x",'Indicator Date'!P182)</f>
        <v>2017</v>
      </c>
      <c r="Q182" s="162">
        <f>IF('Indicator Date'!Q182="","x",'Indicator Date'!Q182)</f>
        <v>2015</v>
      </c>
      <c r="R182" s="162" t="str">
        <f>IF('Indicator Date'!R182="","x",LEFT(RIGHT('Indicator Date'!R182,6),4))</f>
        <v>2011</v>
      </c>
      <c r="S182" s="162">
        <f>IF('Indicator Date'!S182="","x",'Indicator Date'!S182)</f>
        <v>2018</v>
      </c>
      <c r="T182" s="162">
        <f>IF('Indicator Date'!T182="","x",'Indicator Date'!T182)</f>
        <v>2015</v>
      </c>
      <c r="U182" s="162">
        <f>IF('Indicator Date'!U182="","x",'Indicator Date'!U182)</f>
        <v>2016</v>
      </c>
      <c r="V182" s="162">
        <f>IF('Indicator Date'!V182="","x",'Indicator Date'!V182)</f>
        <v>2016</v>
      </c>
      <c r="W182" s="162">
        <f>IF('Indicator Date'!W182="","x",'Indicator Date'!W182)</f>
        <v>2015</v>
      </c>
      <c r="X182" s="162">
        <f>IF('Indicator Date'!X182="","x",'Indicator Date'!X182)</f>
        <v>2016</v>
      </c>
      <c r="Y182" s="162">
        <f>IF('Indicator Date'!Y182="","x",'Indicator Date'!Y182)</f>
        <v>2010</v>
      </c>
      <c r="Z182" s="162">
        <f>IF('Indicator Date'!Z182="","x",'Indicator Date'!Z182)</f>
        <v>2016</v>
      </c>
      <c r="AA182" s="162">
        <f>IF('Indicator Date'!AA182="","x",'Indicator Date'!AA182)</f>
        <v>2016</v>
      </c>
      <c r="AB182" s="162">
        <f>IF('Indicator Date'!AB182="","x",'Indicator Date'!AB182)</f>
        <v>2016</v>
      </c>
      <c r="AC182" s="162">
        <f>IF('Indicator Date'!AC182="","x",'Indicator Date'!AC182)</f>
        <v>2015</v>
      </c>
      <c r="AD182" s="162">
        <f>IF('Indicator Date'!AD182="","x",'Indicator Date'!AD182)</f>
        <v>2015</v>
      </c>
      <c r="AE182" s="162">
        <f>IF('Indicator Date'!AE182="","x",'Indicator Date'!AE182)</f>
        <v>2012</v>
      </c>
      <c r="AF182" s="162">
        <f>IF('Indicator Date'!AF182="","x",'Indicator Date'!AF182)</f>
        <v>2015</v>
      </c>
      <c r="AG182" s="162">
        <f>IF('Indicator Date'!AG182="","x",'Indicator Date'!AG182)</f>
        <v>2012</v>
      </c>
      <c r="AH182" s="162">
        <f>IF('Indicator Date'!AH182="","x",'Indicator Date'!AH182)</f>
        <v>2016</v>
      </c>
      <c r="AI182" s="162">
        <f>IF('Indicator Date'!AI182="","x",'Indicator Date'!AI182)</f>
        <v>2017</v>
      </c>
      <c r="AJ182" s="162">
        <f>IF('Indicator Date'!AJ182="","x",'Indicator Date'!AJ182)</f>
        <v>2018</v>
      </c>
      <c r="AK182" s="162">
        <f>IF('Indicator Date'!AK182="","x",YEAR('Indicator Date'!AK182))</f>
        <v>2017</v>
      </c>
      <c r="AL182" s="162">
        <f>IF('Indicator Date'!AL182="","x",YEAR('Indicator Date'!AL182))</f>
        <v>2017</v>
      </c>
      <c r="AM182" s="162">
        <f>IF('Indicator Date'!AM182="","x",'Indicator Date'!AM182)</f>
        <v>2017</v>
      </c>
      <c r="AN182" s="162">
        <f>IF('Indicator Date'!AN182="","x",'Indicator Date'!AN182)</f>
        <v>2014</v>
      </c>
      <c r="AO182" s="162">
        <f>IF('Indicator Date'!AO182="","x",'Indicator Date'!AO182)</f>
        <v>2014</v>
      </c>
      <c r="AP182" s="162">
        <f>IF('Indicator Date'!AP182="","x",'Indicator Date'!AP182)</f>
        <v>2013</v>
      </c>
      <c r="AQ182" s="162">
        <f>IF('Indicator Date'!AQ182="","x",'Indicator Date'!AQ182)</f>
        <v>2014</v>
      </c>
      <c r="AR182" s="162" t="str">
        <f>IF('Indicator Date'!AR182="","x",'Indicator Date'!AR182)</f>
        <v>x</v>
      </c>
      <c r="AS182" s="162">
        <f>IF('Indicator Date'!AS182="","x",'Indicator Date'!AS182)</f>
        <v>2016</v>
      </c>
      <c r="AT182" s="162">
        <f>IF('Indicator Date'!AT182="","x",'Indicator Date'!AT182)</f>
        <v>2017</v>
      </c>
      <c r="AU182" s="162">
        <f>IF('Indicator Date'!AU182="","x",'Indicator Date'!AU182)</f>
        <v>2016</v>
      </c>
      <c r="AV182" s="162">
        <f>IF('Indicator Date'!AV182="","x",'Indicator Date'!AV182)</f>
        <v>2015</v>
      </c>
      <c r="AW182" s="162">
        <f>IF('Indicator Date'!AW182="","x",'Indicator Date'!AW182)</f>
        <v>2015</v>
      </c>
      <c r="AX182" s="162">
        <f>IF('Indicator Date'!AX182="","x",'Indicator Date'!AX182)</f>
        <v>2016</v>
      </c>
      <c r="AY182" s="162">
        <f>IF('Indicator Date'!AY182="","x",'Indicator Date'!AY182)</f>
        <v>2014</v>
      </c>
      <c r="AZ182" s="162">
        <f>IF('Indicator Date'!AZ182="","x",'Indicator Date'!AZ182)</f>
        <v>2015</v>
      </c>
      <c r="BA182" s="162">
        <f>IF('Indicator Date'!BA182="","x",'Indicator Date'!BA182)</f>
        <v>2015</v>
      </c>
      <c r="BB182" s="162">
        <f>IF('Indicator Date'!BB182="","x",'Indicator Date'!BB182)</f>
        <v>2017</v>
      </c>
      <c r="BC182" s="162">
        <f>IF('Indicator Date'!BC182="","x",'Indicator Date'!BC182)</f>
        <v>2017</v>
      </c>
      <c r="BD182" s="162">
        <f>IF('Indicator Date'!BD182="","x",'Indicator Date'!BD182)</f>
        <v>2015</v>
      </c>
      <c r="BE182" s="162">
        <f>IF('Indicator Date'!BE182="","x",'Indicator Date'!BE182)</f>
        <v>2014</v>
      </c>
      <c r="BF182" s="108"/>
    </row>
    <row r="183" spans="1:58" x14ac:dyDescent="0.25">
      <c r="A183" s="133" t="s">
        <v>338</v>
      </c>
      <c r="B183" s="111" t="s">
        <v>337</v>
      </c>
      <c r="C183" s="162">
        <f>IF('Indicator Date'!C183="","x",'Indicator Date'!C183)</f>
        <v>2015</v>
      </c>
      <c r="D183" s="162">
        <f>IF('Indicator Date'!D183="","x",'Indicator Date'!D183)</f>
        <v>2015</v>
      </c>
      <c r="E183" s="162">
        <f>IF('Indicator Date'!E183="","x",'Indicator Date'!E183)</f>
        <v>2015</v>
      </c>
      <c r="F183" s="162">
        <f>IF('Indicator Date'!F183="","x",'Indicator Date'!F183)</f>
        <v>2015</v>
      </c>
      <c r="G183" s="162">
        <f>IF('Indicator Date'!G183="","x",'Indicator Date'!G183)</f>
        <v>2015</v>
      </c>
      <c r="H183" s="162">
        <f>IF('Indicator Date'!H183="","x",'Indicator Date'!H183)</f>
        <v>2015</v>
      </c>
      <c r="I183" s="162">
        <f>IF('Indicator Date'!I183="","x",'Indicator Date'!I183)</f>
        <v>2015</v>
      </c>
      <c r="J183" s="162">
        <f>IF('Indicator Date'!J183="","x",'Indicator Date'!J183)</f>
        <v>2016</v>
      </c>
      <c r="K183" s="162">
        <f>IF('Indicator Date'!K183="","x",'Indicator Date'!K183)</f>
        <v>2016</v>
      </c>
      <c r="L183" s="162">
        <f>IF('Indicator Date'!L183="","x",'Indicator Date'!L183)</f>
        <v>2016</v>
      </c>
      <c r="M183" s="162">
        <f>IF('Indicator Date'!M183="","x",'Indicator Date'!M183)</f>
        <v>2018</v>
      </c>
      <c r="N183" s="162">
        <f>IF('Indicator Date'!N183="","x",'Indicator Date'!N183)</f>
        <v>2018</v>
      </c>
      <c r="O183" s="162">
        <f>IF('Indicator Date'!O183="","x",'Indicator Date'!O183)</f>
        <v>2017</v>
      </c>
      <c r="P183" s="162">
        <f>IF('Indicator Date'!P183="","x",'Indicator Date'!P183)</f>
        <v>2017</v>
      </c>
      <c r="Q183" s="162">
        <f>IF('Indicator Date'!Q183="","x",'Indicator Date'!Q183)</f>
        <v>2015</v>
      </c>
      <c r="R183" s="162" t="str">
        <f>IF('Indicator Date'!R183="","x",LEFT(RIGHT('Indicator Date'!R183,6),4))</f>
        <v>2012</v>
      </c>
      <c r="S183" s="162">
        <f>IF('Indicator Date'!S183="","x",'Indicator Date'!S183)</f>
        <v>2018</v>
      </c>
      <c r="T183" s="162">
        <f>IF('Indicator Date'!T183="","x",'Indicator Date'!T183)</f>
        <v>2015</v>
      </c>
      <c r="U183" s="162">
        <f>IF('Indicator Date'!U183="","x",'Indicator Date'!U183)</f>
        <v>2016</v>
      </c>
      <c r="V183" s="162">
        <f>IF('Indicator Date'!V183="","x",'Indicator Date'!V183)</f>
        <v>2016</v>
      </c>
      <c r="W183" s="162">
        <f>IF('Indicator Date'!W183="","x",'Indicator Date'!W183)</f>
        <v>2015</v>
      </c>
      <c r="X183" s="162" t="str">
        <f>IF('Indicator Date'!X183="","x",'Indicator Date'!X183)</f>
        <v>x</v>
      </c>
      <c r="Y183" s="162">
        <f>IF('Indicator Date'!Y183="","x",'Indicator Date'!Y183)</f>
        <v>2013</v>
      </c>
      <c r="Z183" s="162">
        <f>IF('Indicator Date'!Z183="","x",'Indicator Date'!Z183)</f>
        <v>2016</v>
      </c>
      <c r="AA183" s="162">
        <f>IF('Indicator Date'!AA183="","x",'Indicator Date'!AA183)</f>
        <v>2016</v>
      </c>
      <c r="AB183" s="162">
        <f>IF('Indicator Date'!AB183="","x",'Indicator Date'!AB183)</f>
        <v>2016</v>
      </c>
      <c r="AC183" s="162">
        <f>IF('Indicator Date'!AC183="","x",'Indicator Date'!AC183)</f>
        <v>2015</v>
      </c>
      <c r="AD183" s="162">
        <f>IF('Indicator Date'!AD183="","x",'Indicator Date'!AD183)</f>
        <v>2015</v>
      </c>
      <c r="AE183" s="162" t="str">
        <f>IF('Indicator Date'!AE183="","x",'Indicator Date'!AE183)</f>
        <v>x</v>
      </c>
      <c r="AF183" s="162">
        <f>IF('Indicator Date'!AF183="","x",'Indicator Date'!AF183)</f>
        <v>2015</v>
      </c>
      <c r="AG183" s="162">
        <f>IF('Indicator Date'!AG183="","x",'Indicator Date'!AG183)</f>
        <v>2016</v>
      </c>
      <c r="AH183" s="162">
        <f>IF('Indicator Date'!AH183="","x",'Indicator Date'!AH183)</f>
        <v>2016</v>
      </c>
      <c r="AI183" s="162">
        <f>IF('Indicator Date'!AI183="","x",'Indicator Date'!AI183)</f>
        <v>2017</v>
      </c>
      <c r="AJ183" s="162">
        <f>IF('Indicator Date'!AJ183="","x",'Indicator Date'!AJ183)</f>
        <v>2018</v>
      </c>
      <c r="AK183" s="162">
        <f>IF('Indicator Date'!AK183="","x",YEAR('Indicator Date'!AK183))</f>
        <v>2017</v>
      </c>
      <c r="AL183" s="162">
        <f>IF('Indicator Date'!AL183="","x",YEAR('Indicator Date'!AL183))</f>
        <v>2017</v>
      </c>
      <c r="AM183" s="162">
        <f>IF('Indicator Date'!AM183="","x",'Indicator Date'!AM183)</f>
        <v>2017</v>
      </c>
      <c r="AN183" s="162">
        <f>IF('Indicator Date'!AN183="","x",'Indicator Date'!AN183)</f>
        <v>2014</v>
      </c>
      <c r="AO183" s="162">
        <f>IF('Indicator Date'!AO183="","x",'Indicator Date'!AO183)</f>
        <v>2014</v>
      </c>
      <c r="AP183" s="162">
        <f>IF('Indicator Date'!AP183="","x",'Indicator Date'!AP183)</f>
        <v>2013</v>
      </c>
      <c r="AQ183" s="162">
        <f>IF('Indicator Date'!AQ183="","x",'Indicator Date'!AQ183)</f>
        <v>2014</v>
      </c>
      <c r="AR183" s="162" t="str">
        <f>IF('Indicator Date'!AR183="","x",'Indicator Date'!AR183)</f>
        <v>x</v>
      </c>
      <c r="AS183" s="162">
        <f>IF('Indicator Date'!AS183="","x",'Indicator Date'!AS183)</f>
        <v>2016</v>
      </c>
      <c r="AT183" s="162">
        <f>IF('Indicator Date'!AT183="","x",'Indicator Date'!AT183)</f>
        <v>2017</v>
      </c>
      <c r="AU183" s="162">
        <f>IF('Indicator Date'!AU183="","x",'Indicator Date'!AU183)</f>
        <v>2016</v>
      </c>
      <c r="AV183" s="162">
        <f>IF('Indicator Date'!AV183="","x",'Indicator Date'!AV183)</f>
        <v>2015</v>
      </c>
      <c r="AW183" s="162">
        <f>IF('Indicator Date'!AW183="","x",'Indicator Date'!AW183)</f>
        <v>2015</v>
      </c>
      <c r="AX183" s="162">
        <f>IF('Indicator Date'!AX183="","x",'Indicator Date'!AX183)</f>
        <v>2016</v>
      </c>
      <c r="AY183" s="162">
        <f>IF('Indicator Date'!AY183="","x",'Indicator Date'!AY183)</f>
        <v>2014</v>
      </c>
      <c r="AZ183" s="162">
        <f>IF('Indicator Date'!AZ183="","x",'Indicator Date'!AZ183)</f>
        <v>2015</v>
      </c>
      <c r="BA183" s="162">
        <f>IF('Indicator Date'!BA183="","x",'Indicator Date'!BA183)</f>
        <v>2015</v>
      </c>
      <c r="BB183" s="162">
        <f>IF('Indicator Date'!BB183="","x",'Indicator Date'!BB183)</f>
        <v>2017</v>
      </c>
      <c r="BC183" s="162">
        <f>IF('Indicator Date'!BC183="","x",'Indicator Date'!BC183)</f>
        <v>2017</v>
      </c>
      <c r="BD183" s="162">
        <f>IF('Indicator Date'!BD183="","x",'Indicator Date'!BD183)</f>
        <v>2015</v>
      </c>
      <c r="BE183" s="162">
        <f>IF('Indicator Date'!BE183="","x",'Indicator Date'!BE183)</f>
        <v>2014</v>
      </c>
      <c r="BF183" s="108"/>
    </row>
    <row r="184" spans="1:58" x14ac:dyDescent="0.25">
      <c r="A184" s="133" t="s">
        <v>340</v>
      </c>
      <c r="B184" s="111" t="s">
        <v>339</v>
      </c>
      <c r="C184" s="162">
        <f>IF('Indicator Date'!C184="","x",'Indicator Date'!C184)</f>
        <v>2015</v>
      </c>
      <c r="D184" s="162">
        <f>IF('Indicator Date'!D184="","x",'Indicator Date'!D184)</f>
        <v>2015</v>
      </c>
      <c r="E184" s="162">
        <f>IF('Indicator Date'!E184="","x",'Indicator Date'!E184)</f>
        <v>2015</v>
      </c>
      <c r="F184" s="162">
        <f>IF('Indicator Date'!F184="","x",'Indicator Date'!F184)</f>
        <v>2015</v>
      </c>
      <c r="G184" s="162">
        <f>IF('Indicator Date'!G184="","x",'Indicator Date'!G184)</f>
        <v>2015</v>
      </c>
      <c r="H184" s="162">
        <f>IF('Indicator Date'!H184="","x",'Indicator Date'!H184)</f>
        <v>2015</v>
      </c>
      <c r="I184" s="162">
        <f>IF('Indicator Date'!I184="","x",'Indicator Date'!I184)</f>
        <v>2015</v>
      </c>
      <c r="J184" s="162">
        <f>IF('Indicator Date'!J184="","x",'Indicator Date'!J184)</f>
        <v>2016</v>
      </c>
      <c r="K184" s="162">
        <f>IF('Indicator Date'!K184="","x",'Indicator Date'!K184)</f>
        <v>2016</v>
      </c>
      <c r="L184" s="162">
        <f>IF('Indicator Date'!L184="","x",'Indicator Date'!L184)</f>
        <v>2016</v>
      </c>
      <c r="M184" s="162">
        <f>IF('Indicator Date'!M184="","x",'Indicator Date'!M184)</f>
        <v>2018</v>
      </c>
      <c r="N184" s="162">
        <f>IF('Indicator Date'!N184="","x",'Indicator Date'!N184)</f>
        <v>2018</v>
      </c>
      <c r="O184" s="162">
        <f>IF('Indicator Date'!O184="","x",'Indicator Date'!O184)</f>
        <v>2017</v>
      </c>
      <c r="P184" s="162">
        <f>IF('Indicator Date'!P184="","x",'Indicator Date'!P184)</f>
        <v>2017</v>
      </c>
      <c r="Q184" s="162">
        <f>IF('Indicator Date'!Q184="","x",'Indicator Date'!Q184)</f>
        <v>2015</v>
      </c>
      <c r="R184" s="162" t="str">
        <f>IF('Indicator Date'!R184="","x",LEFT(RIGHT('Indicator Date'!R184,6),4))</f>
        <v>x</v>
      </c>
      <c r="S184" s="162">
        <f>IF('Indicator Date'!S184="","x",'Indicator Date'!S184)</f>
        <v>2018</v>
      </c>
      <c r="T184" s="162">
        <f>IF('Indicator Date'!T184="","x",'Indicator Date'!T184)</f>
        <v>2015</v>
      </c>
      <c r="U184" s="162">
        <f>IF('Indicator Date'!U184="","x",'Indicator Date'!U184)</f>
        <v>2016</v>
      </c>
      <c r="V184" s="162" t="str">
        <f>IF('Indicator Date'!V184="","x",'Indicator Date'!V184)</f>
        <v>x</v>
      </c>
      <c r="W184" s="162">
        <f>IF('Indicator Date'!W184="","x",'Indicator Date'!W184)</f>
        <v>2015</v>
      </c>
      <c r="X184" s="162" t="str">
        <f>IF('Indicator Date'!X184="","x",'Indicator Date'!X184)</f>
        <v>x</v>
      </c>
      <c r="Y184" s="162">
        <f>IF('Indicator Date'!Y184="","x",'Indicator Date'!Y184)</f>
        <v>2010</v>
      </c>
      <c r="Z184" s="162">
        <f>IF('Indicator Date'!Z184="","x",'Indicator Date'!Z184)</f>
        <v>2016</v>
      </c>
      <c r="AA184" s="162">
        <f>IF('Indicator Date'!AA184="","x",'Indicator Date'!AA184)</f>
        <v>2016</v>
      </c>
      <c r="AB184" s="162" t="str">
        <f>IF('Indicator Date'!AB184="","x",'Indicator Date'!AB184)</f>
        <v>x</v>
      </c>
      <c r="AC184" s="162">
        <f>IF('Indicator Date'!AC184="","x",'Indicator Date'!AC184)</f>
        <v>2015</v>
      </c>
      <c r="AD184" s="162">
        <f>IF('Indicator Date'!AD184="","x",'Indicator Date'!AD184)</f>
        <v>2015</v>
      </c>
      <c r="AE184" s="162" t="str">
        <f>IF('Indicator Date'!AE184="","x",'Indicator Date'!AE184)</f>
        <v>x</v>
      </c>
      <c r="AF184" s="162">
        <f>IF('Indicator Date'!AF184="","x",'Indicator Date'!AF184)</f>
        <v>2015</v>
      </c>
      <c r="AG184" s="162" t="str">
        <f>IF('Indicator Date'!AG184="","x",'Indicator Date'!AG184)</f>
        <v>x</v>
      </c>
      <c r="AH184" s="162">
        <f>IF('Indicator Date'!AH184="","x",'Indicator Date'!AH184)</f>
        <v>2016</v>
      </c>
      <c r="AI184" s="162">
        <f>IF('Indicator Date'!AI184="","x",'Indicator Date'!AI184)</f>
        <v>2017</v>
      </c>
      <c r="AJ184" s="162">
        <f>IF('Indicator Date'!AJ184="","x",'Indicator Date'!AJ184)</f>
        <v>2018</v>
      </c>
      <c r="AK184" s="162" t="str">
        <f>IF('Indicator Date'!AK184="","x",YEAR('Indicator Date'!AK184))</f>
        <v>x</v>
      </c>
      <c r="AL184" s="162">
        <f>IF('Indicator Date'!AL184="","x",YEAR('Indicator Date'!AL184))</f>
        <v>2017</v>
      </c>
      <c r="AM184" s="162">
        <f>IF('Indicator Date'!AM184="","x",'Indicator Date'!AM184)</f>
        <v>2017</v>
      </c>
      <c r="AN184" s="162">
        <f>IF('Indicator Date'!AN184="","x",'Indicator Date'!AN184)</f>
        <v>2014</v>
      </c>
      <c r="AO184" s="162">
        <f>IF('Indicator Date'!AO184="","x",'Indicator Date'!AO184)</f>
        <v>2014</v>
      </c>
      <c r="AP184" s="162" t="str">
        <f>IF('Indicator Date'!AP184="","x",'Indicator Date'!AP184)</f>
        <v>x</v>
      </c>
      <c r="AQ184" s="162" t="str">
        <f>IF('Indicator Date'!AQ184="","x",'Indicator Date'!AQ184)</f>
        <v>x</v>
      </c>
      <c r="AR184" s="162">
        <f>IF('Indicator Date'!AR184="","x",'Indicator Date'!AR184)</f>
        <v>2015</v>
      </c>
      <c r="AS184" s="162">
        <f>IF('Indicator Date'!AS184="","x",'Indicator Date'!AS184)</f>
        <v>2016</v>
      </c>
      <c r="AT184" s="162">
        <f>IF('Indicator Date'!AT184="","x",'Indicator Date'!AT184)</f>
        <v>2017</v>
      </c>
      <c r="AU184" s="162">
        <f>IF('Indicator Date'!AU184="","x",'Indicator Date'!AU184)</f>
        <v>2016</v>
      </c>
      <c r="AV184" s="162">
        <f>IF('Indicator Date'!AV184="","x",'Indicator Date'!AV184)</f>
        <v>2015</v>
      </c>
      <c r="AW184" s="162">
        <f>IF('Indicator Date'!AW184="","x",'Indicator Date'!AW184)</f>
        <v>2015</v>
      </c>
      <c r="AX184" s="162">
        <f>IF('Indicator Date'!AX184="","x",'Indicator Date'!AX184)</f>
        <v>2016</v>
      </c>
      <c r="AY184" s="162">
        <f>IF('Indicator Date'!AY184="","x",'Indicator Date'!AY184)</f>
        <v>2014</v>
      </c>
      <c r="AZ184" s="162">
        <f>IF('Indicator Date'!AZ184="","x",'Indicator Date'!AZ184)</f>
        <v>2015</v>
      </c>
      <c r="BA184" s="162">
        <f>IF('Indicator Date'!BA184="","x",'Indicator Date'!BA184)</f>
        <v>2015</v>
      </c>
      <c r="BB184" s="162">
        <f>IF('Indicator Date'!BB184="","x",'Indicator Date'!BB184)</f>
        <v>2017</v>
      </c>
      <c r="BC184" s="162">
        <f>IF('Indicator Date'!BC184="","x",'Indicator Date'!BC184)</f>
        <v>2017</v>
      </c>
      <c r="BD184" s="162">
        <f>IF('Indicator Date'!BD184="","x",'Indicator Date'!BD184)</f>
        <v>2015</v>
      </c>
      <c r="BE184" s="162">
        <f>IF('Indicator Date'!BE184="","x",'Indicator Date'!BE184)</f>
        <v>2014</v>
      </c>
      <c r="BF184" s="108"/>
    </row>
    <row r="185" spans="1:58" x14ac:dyDescent="0.25">
      <c r="A185" s="133" t="s">
        <v>851</v>
      </c>
      <c r="B185" s="111" t="s">
        <v>341</v>
      </c>
      <c r="C185" s="162">
        <f>IF('Indicator Date'!C185="","x",'Indicator Date'!C185)</f>
        <v>2015</v>
      </c>
      <c r="D185" s="162">
        <f>IF('Indicator Date'!D185="","x",'Indicator Date'!D185)</f>
        <v>2015</v>
      </c>
      <c r="E185" s="162">
        <f>IF('Indicator Date'!E185="","x",'Indicator Date'!E185)</f>
        <v>2015</v>
      </c>
      <c r="F185" s="162">
        <f>IF('Indicator Date'!F185="","x",'Indicator Date'!F185)</f>
        <v>2015</v>
      </c>
      <c r="G185" s="162">
        <f>IF('Indicator Date'!G185="","x",'Indicator Date'!G185)</f>
        <v>2015</v>
      </c>
      <c r="H185" s="162">
        <f>IF('Indicator Date'!H185="","x",'Indicator Date'!H185)</f>
        <v>2015</v>
      </c>
      <c r="I185" s="162">
        <f>IF('Indicator Date'!I185="","x",'Indicator Date'!I185)</f>
        <v>2015</v>
      </c>
      <c r="J185" s="162">
        <f>IF('Indicator Date'!J185="","x",'Indicator Date'!J185)</f>
        <v>2016</v>
      </c>
      <c r="K185" s="162">
        <f>IF('Indicator Date'!K185="","x",'Indicator Date'!K185)</f>
        <v>2016</v>
      </c>
      <c r="L185" s="162">
        <f>IF('Indicator Date'!L185="","x",'Indicator Date'!L185)</f>
        <v>2016</v>
      </c>
      <c r="M185" s="162">
        <f>IF('Indicator Date'!M185="","x",'Indicator Date'!M185)</f>
        <v>2018</v>
      </c>
      <c r="N185" s="162">
        <f>IF('Indicator Date'!N185="","x",'Indicator Date'!N185)</f>
        <v>2018</v>
      </c>
      <c r="O185" s="162">
        <f>IF('Indicator Date'!O185="","x",'Indicator Date'!O185)</f>
        <v>2017</v>
      </c>
      <c r="P185" s="162">
        <f>IF('Indicator Date'!P185="","x",'Indicator Date'!P185)</f>
        <v>2017</v>
      </c>
      <c r="Q185" s="162">
        <f>IF('Indicator Date'!Q185="","x",'Indicator Date'!Q185)</f>
        <v>2015</v>
      </c>
      <c r="R185" s="162" t="str">
        <f>IF('Indicator Date'!R185="","x",LEFT(RIGHT('Indicator Date'!R185,6),4))</f>
        <v>x</v>
      </c>
      <c r="S185" s="162">
        <f>IF('Indicator Date'!S185="","x",'Indicator Date'!S185)</f>
        <v>2018</v>
      </c>
      <c r="T185" s="162">
        <f>IF('Indicator Date'!T185="","x",'Indicator Date'!T185)</f>
        <v>2015</v>
      </c>
      <c r="U185" s="162">
        <f>IF('Indicator Date'!U185="","x",'Indicator Date'!U185)</f>
        <v>2016</v>
      </c>
      <c r="V185" s="162" t="str">
        <f>IF('Indicator Date'!V185="","x",'Indicator Date'!V185)</f>
        <v>x</v>
      </c>
      <c r="W185" s="162">
        <f>IF('Indicator Date'!W185="","x",'Indicator Date'!W185)</f>
        <v>2015</v>
      </c>
      <c r="X185" s="162" t="str">
        <f>IF('Indicator Date'!X185="","x",'Indicator Date'!X185)</f>
        <v>x</v>
      </c>
      <c r="Y185" s="162">
        <f>IF('Indicator Date'!Y185="","x",'Indicator Date'!Y185)</f>
        <v>2016</v>
      </c>
      <c r="Z185" s="162">
        <f>IF('Indicator Date'!Z185="","x",'Indicator Date'!Z185)</f>
        <v>2016</v>
      </c>
      <c r="AA185" s="162">
        <f>IF('Indicator Date'!AA185="","x",'Indicator Date'!AA185)</f>
        <v>2016</v>
      </c>
      <c r="AB185" s="162">
        <f>IF('Indicator Date'!AB185="","x",'Indicator Date'!AB185)</f>
        <v>2013</v>
      </c>
      <c r="AC185" s="162">
        <f>IF('Indicator Date'!AC185="","x",'Indicator Date'!AC185)</f>
        <v>2015</v>
      </c>
      <c r="AD185" s="162">
        <f>IF('Indicator Date'!AD185="","x",'Indicator Date'!AD185)</f>
        <v>2015</v>
      </c>
      <c r="AE185" s="162" t="str">
        <f>IF('Indicator Date'!AE185="","x",'Indicator Date'!AE185)</f>
        <v>x</v>
      </c>
      <c r="AF185" s="162">
        <f>IF('Indicator Date'!AF185="","x",'Indicator Date'!AF185)</f>
        <v>2015</v>
      </c>
      <c r="AG185" s="162">
        <f>IF('Indicator Date'!AG185="","x",'Indicator Date'!AG185)</f>
        <v>2012</v>
      </c>
      <c r="AH185" s="162">
        <f>IF('Indicator Date'!AH185="","x",'Indicator Date'!AH185)</f>
        <v>2016</v>
      </c>
      <c r="AI185" s="162">
        <f>IF('Indicator Date'!AI185="","x",'Indicator Date'!AI185)</f>
        <v>2017</v>
      </c>
      <c r="AJ185" s="162">
        <f>IF('Indicator Date'!AJ185="","x",'Indicator Date'!AJ185)</f>
        <v>2018</v>
      </c>
      <c r="AK185" s="162" t="str">
        <f>IF('Indicator Date'!AK185="","x",YEAR('Indicator Date'!AK185))</f>
        <v>x</v>
      </c>
      <c r="AL185" s="162">
        <f>IF('Indicator Date'!AL185="","x",YEAR('Indicator Date'!AL185))</f>
        <v>2017</v>
      </c>
      <c r="AM185" s="162">
        <f>IF('Indicator Date'!AM185="","x",'Indicator Date'!AM185)</f>
        <v>2017</v>
      </c>
      <c r="AN185" s="162">
        <f>IF('Indicator Date'!AN185="","x",'Indicator Date'!AN185)</f>
        <v>2014</v>
      </c>
      <c r="AO185" s="162">
        <f>IF('Indicator Date'!AO185="","x",'Indicator Date'!AO185)</f>
        <v>2014</v>
      </c>
      <c r="AP185" s="162">
        <f>IF('Indicator Date'!AP185="","x",'Indicator Date'!AP185)</f>
        <v>2014</v>
      </c>
      <c r="AQ185" s="162">
        <f>IF('Indicator Date'!AQ185="","x",'Indicator Date'!AQ185)</f>
        <v>2014</v>
      </c>
      <c r="AR185" s="162">
        <f>IF('Indicator Date'!AR185="","x",'Indicator Date'!AR185)</f>
        <v>2015</v>
      </c>
      <c r="AS185" s="162">
        <f>IF('Indicator Date'!AS185="","x",'Indicator Date'!AS185)</f>
        <v>2016</v>
      </c>
      <c r="AT185" s="162">
        <f>IF('Indicator Date'!AT185="","x",'Indicator Date'!AT185)</f>
        <v>2017</v>
      </c>
      <c r="AU185" s="162">
        <f>IF('Indicator Date'!AU185="","x",'Indicator Date'!AU185)</f>
        <v>2016</v>
      </c>
      <c r="AV185" s="162" t="str">
        <f>IF('Indicator Date'!AV185="","x",'Indicator Date'!AV185)</f>
        <v>x</v>
      </c>
      <c r="AW185" s="162">
        <f>IF('Indicator Date'!AW185="","x",'Indicator Date'!AW185)</f>
        <v>2015</v>
      </c>
      <c r="AX185" s="162">
        <f>IF('Indicator Date'!AX185="","x",'Indicator Date'!AX185)</f>
        <v>2016</v>
      </c>
      <c r="AY185" s="162">
        <f>IF('Indicator Date'!AY185="","x",'Indicator Date'!AY185)</f>
        <v>2014</v>
      </c>
      <c r="AZ185" s="162">
        <f>IF('Indicator Date'!AZ185="","x",'Indicator Date'!AZ185)</f>
        <v>2015</v>
      </c>
      <c r="BA185" s="162">
        <f>IF('Indicator Date'!BA185="","x",'Indicator Date'!BA185)</f>
        <v>2015</v>
      </c>
      <c r="BB185" s="162">
        <f>IF('Indicator Date'!BB185="","x",'Indicator Date'!BB185)</f>
        <v>2017</v>
      </c>
      <c r="BC185" s="162">
        <f>IF('Indicator Date'!BC185="","x",'Indicator Date'!BC185)</f>
        <v>2017</v>
      </c>
      <c r="BD185" s="162">
        <f>IF('Indicator Date'!BD185="","x",'Indicator Date'!BD185)</f>
        <v>2015</v>
      </c>
      <c r="BE185" s="162">
        <f>IF('Indicator Date'!BE185="","x",'Indicator Date'!BE185)</f>
        <v>2014</v>
      </c>
      <c r="BF185" s="108"/>
    </row>
    <row r="186" spans="1:58" x14ac:dyDescent="0.25">
      <c r="A186" s="133" t="s">
        <v>343</v>
      </c>
      <c r="B186" s="111" t="s">
        <v>342</v>
      </c>
      <c r="C186" s="162">
        <f>IF('Indicator Date'!C186="","x",'Indicator Date'!C186)</f>
        <v>2015</v>
      </c>
      <c r="D186" s="162">
        <f>IF('Indicator Date'!D186="","x",'Indicator Date'!D186)</f>
        <v>2015</v>
      </c>
      <c r="E186" s="162">
        <f>IF('Indicator Date'!E186="","x",'Indicator Date'!E186)</f>
        <v>2015</v>
      </c>
      <c r="F186" s="162">
        <f>IF('Indicator Date'!F186="","x",'Indicator Date'!F186)</f>
        <v>2015</v>
      </c>
      <c r="G186" s="162">
        <f>IF('Indicator Date'!G186="","x",'Indicator Date'!G186)</f>
        <v>2015</v>
      </c>
      <c r="H186" s="162">
        <f>IF('Indicator Date'!H186="","x",'Indicator Date'!H186)</f>
        <v>2015</v>
      </c>
      <c r="I186" s="162">
        <f>IF('Indicator Date'!I186="","x",'Indicator Date'!I186)</f>
        <v>2015</v>
      </c>
      <c r="J186" s="162">
        <f>IF('Indicator Date'!J186="","x",'Indicator Date'!J186)</f>
        <v>2016</v>
      </c>
      <c r="K186" s="162">
        <f>IF('Indicator Date'!K186="","x",'Indicator Date'!K186)</f>
        <v>2016</v>
      </c>
      <c r="L186" s="162">
        <f>IF('Indicator Date'!L186="","x",'Indicator Date'!L186)</f>
        <v>2016</v>
      </c>
      <c r="M186" s="162">
        <f>IF('Indicator Date'!M186="","x",'Indicator Date'!M186)</f>
        <v>2018</v>
      </c>
      <c r="N186" s="162">
        <f>IF('Indicator Date'!N186="","x",'Indicator Date'!N186)</f>
        <v>2018</v>
      </c>
      <c r="O186" s="162">
        <f>IF('Indicator Date'!O186="","x",'Indicator Date'!O186)</f>
        <v>2017</v>
      </c>
      <c r="P186" s="162">
        <f>IF('Indicator Date'!P186="","x",'Indicator Date'!P186)</f>
        <v>2017</v>
      </c>
      <c r="Q186" s="162">
        <f>IF('Indicator Date'!Q186="","x",'Indicator Date'!Q186)</f>
        <v>2015</v>
      </c>
      <c r="R186" s="162" t="str">
        <f>IF('Indicator Date'!R186="","x",LEFT(RIGHT('Indicator Date'!R186,6),4))</f>
        <v>x</v>
      </c>
      <c r="S186" s="162">
        <f>IF('Indicator Date'!S186="","x",'Indicator Date'!S186)</f>
        <v>2018</v>
      </c>
      <c r="T186" s="162">
        <f>IF('Indicator Date'!T186="","x",'Indicator Date'!T186)</f>
        <v>2015</v>
      </c>
      <c r="U186" s="162">
        <f>IF('Indicator Date'!U186="","x",'Indicator Date'!U186)</f>
        <v>2016</v>
      </c>
      <c r="V186" s="162" t="str">
        <f>IF('Indicator Date'!V186="","x",'Indicator Date'!V186)</f>
        <v>x</v>
      </c>
      <c r="W186" s="162">
        <f>IF('Indicator Date'!W186="","x",'Indicator Date'!W186)</f>
        <v>2015</v>
      </c>
      <c r="X186" s="162">
        <f>IF('Indicator Date'!X186="","x",'Indicator Date'!X186)</f>
        <v>2012</v>
      </c>
      <c r="Y186" s="162">
        <f>IF('Indicator Date'!Y186="","x",'Indicator Date'!Y186)</f>
        <v>2011</v>
      </c>
      <c r="Z186" s="162">
        <f>IF('Indicator Date'!Z186="","x",'Indicator Date'!Z186)</f>
        <v>2016</v>
      </c>
      <c r="AA186" s="162">
        <f>IF('Indicator Date'!AA186="","x",'Indicator Date'!AA186)</f>
        <v>2016</v>
      </c>
      <c r="AB186" s="162" t="str">
        <f>IF('Indicator Date'!AB186="","x",'Indicator Date'!AB186)</f>
        <v>x</v>
      </c>
      <c r="AC186" s="162">
        <f>IF('Indicator Date'!AC186="","x",'Indicator Date'!AC186)</f>
        <v>2015</v>
      </c>
      <c r="AD186" s="162">
        <f>IF('Indicator Date'!AD186="","x",'Indicator Date'!AD186)</f>
        <v>2015</v>
      </c>
      <c r="AE186" s="162" t="str">
        <f>IF('Indicator Date'!AE186="","x",'Indicator Date'!AE186)</f>
        <v>x</v>
      </c>
      <c r="AF186" s="162">
        <f>IF('Indicator Date'!AF186="","x",'Indicator Date'!AF186)</f>
        <v>2015</v>
      </c>
      <c r="AG186" s="162">
        <f>IF('Indicator Date'!AG186="","x",'Indicator Date'!AG186)</f>
        <v>2016</v>
      </c>
      <c r="AH186" s="162">
        <f>IF('Indicator Date'!AH186="","x",'Indicator Date'!AH186)</f>
        <v>2016</v>
      </c>
      <c r="AI186" s="162">
        <f>IF('Indicator Date'!AI186="","x",'Indicator Date'!AI186)</f>
        <v>2017</v>
      </c>
      <c r="AJ186" s="162">
        <f>IF('Indicator Date'!AJ186="","x",'Indicator Date'!AJ186)</f>
        <v>2018</v>
      </c>
      <c r="AK186" s="162" t="str">
        <f>IF('Indicator Date'!AK186="","x",YEAR('Indicator Date'!AK186))</f>
        <v>x</v>
      </c>
      <c r="AL186" s="162">
        <f>IF('Indicator Date'!AL186="","x",YEAR('Indicator Date'!AL186))</f>
        <v>2017</v>
      </c>
      <c r="AM186" s="162">
        <f>IF('Indicator Date'!AM186="","x",'Indicator Date'!AM186)</f>
        <v>2017</v>
      </c>
      <c r="AN186" s="162">
        <f>IF('Indicator Date'!AN186="","x",'Indicator Date'!AN186)</f>
        <v>2014</v>
      </c>
      <c r="AO186" s="162">
        <f>IF('Indicator Date'!AO186="","x",'Indicator Date'!AO186)</f>
        <v>2014</v>
      </c>
      <c r="AP186" s="162">
        <f>IF('Indicator Date'!AP186="","x",'Indicator Date'!AP186)</f>
        <v>2014</v>
      </c>
      <c r="AQ186" s="162">
        <f>IF('Indicator Date'!AQ186="","x",'Indicator Date'!AQ186)</f>
        <v>2014</v>
      </c>
      <c r="AR186" s="162">
        <f>IF('Indicator Date'!AR186="","x",'Indicator Date'!AR186)</f>
        <v>2011</v>
      </c>
      <c r="AS186" s="162">
        <f>IF('Indicator Date'!AS186="","x",'Indicator Date'!AS186)</f>
        <v>2016</v>
      </c>
      <c r="AT186" s="162">
        <f>IF('Indicator Date'!AT186="","x",'Indicator Date'!AT186)</f>
        <v>2017</v>
      </c>
      <c r="AU186" s="162">
        <f>IF('Indicator Date'!AU186="","x",'Indicator Date'!AU186)</f>
        <v>2016</v>
      </c>
      <c r="AV186" s="162" t="str">
        <f>IF('Indicator Date'!AV186="","x",'Indicator Date'!AV186)</f>
        <v>x</v>
      </c>
      <c r="AW186" s="162">
        <f>IF('Indicator Date'!AW186="","x",'Indicator Date'!AW186)</f>
        <v>2015</v>
      </c>
      <c r="AX186" s="162">
        <f>IF('Indicator Date'!AX186="","x",'Indicator Date'!AX186)</f>
        <v>2016</v>
      </c>
      <c r="AY186" s="162">
        <f>IF('Indicator Date'!AY186="","x",'Indicator Date'!AY186)</f>
        <v>2013</v>
      </c>
      <c r="AZ186" s="162">
        <f>IF('Indicator Date'!AZ186="","x",'Indicator Date'!AZ186)</f>
        <v>2015</v>
      </c>
      <c r="BA186" s="162">
        <f>IF('Indicator Date'!BA186="","x",'Indicator Date'!BA186)</f>
        <v>2015</v>
      </c>
      <c r="BB186" s="162">
        <f>IF('Indicator Date'!BB186="","x",'Indicator Date'!BB186)</f>
        <v>2017</v>
      </c>
      <c r="BC186" s="162">
        <f>IF('Indicator Date'!BC186="","x",'Indicator Date'!BC186)</f>
        <v>2017</v>
      </c>
      <c r="BD186" s="162">
        <f>IF('Indicator Date'!BD186="","x",'Indicator Date'!BD186)</f>
        <v>2015</v>
      </c>
      <c r="BE186" s="162">
        <f>IF('Indicator Date'!BE186="","x",'Indicator Date'!BE186)</f>
        <v>2014</v>
      </c>
      <c r="BF186" s="108"/>
    </row>
    <row r="187" spans="1:58" x14ac:dyDescent="0.25">
      <c r="A187" s="133" t="s">
        <v>345</v>
      </c>
      <c r="B187" s="111" t="s">
        <v>344</v>
      </c>
      <c r="C187" s="162">
        <f>IF('Indicator Date'!C187="","x",'Indicator Date'!C187)</f>
        <v>2015</v>
      </c>
      <c r="D187" s="162">
        <f>IF('Indicator Date'!D187="","x",'Indicator Date'!D187)</f>
        <v>2015</v>
      </c>
      <c r="E187" s="162">
        <f>IF('Indicator Date'!E187="","x",'Indicator Date'!E187)</f>
        <v>2015</v>
      </c>
      <c r="F187" s="162">
        <f>IF('Indicator Date'!F187="","x",'Indicator Date'!F187)</f>
        <v>2015</v>
      </c>
      <c r="G187" s="162">
        <f>IF('Indicator Date'!G187="","x",'Indicator Date'!G187)</f>
        <v>2015</v>
      </c>
      <c r="H187" s="162">
        <f>IF('Indicator Date'!H187="","x",'Indicator Date'!H187)</f>
        <v>2015</v>
      </c>
      <c r="I187" s="162">
        <f>IF('Indicator Date'!I187="","x",'Indicator Date'!I187)</f>
        <v>2015</v>
      </c>
      <c r="J187" s="162">
        <f>IF('Indicator Date'!J187="","x",'Indicator Date'!J187)</f>
        <v>2016</v>
      </c>
      <c r="K187" s="162">
        <f>IF('Indicator Date'!K187="","x",'Indicator Date'!K187)</f>
        <v>2016</v>
      </c>
      <c r="L187" s="162">
        <f>IF('Indicator Date'!L187="","x",'Indicator Date'!L187)</f>
        <v>2016</v>
      </c>
      <c r="M187" s="162">
        <f>IF('Indicator Date'!M187="","x",'Indicator Date'!M187)</f>
        <v>2018</v>
      </c>
      <c r="N187" s="162">
        <f>IF('Indicator Date'!N187="","x",'Indicator Date'!N187)</f>
        <v>2018</v>
      </c>
      <c r="O187" s="162">
        <f>IF('Indicator Date'!O187="","x",'Indicator Date'!O187)</f>
        <v>2017</v>
      </c>
      <c r="P187" s="162">
        <f>IF('Indicator Date'!P187="","x",'Indicator Date'!P187)</f>
        <v>2017</v>
      </c>
      <c r="Q187" s="162">
        <f>IF('Indicator Date'!Q187="","x",'Indicator Date'!Q187)</f>
        <v>2015</v>
      </c>
      <c r="R187" s="162" t="str">
        <f>IF('Indicator Date'!R187="","x",LEFT(RIGHT('Indicator Date'!R187,6),4))</f>
        <v>x</v>
      </c>
      <c r="S187" s="162">
        <f>IF('Indicator Date'!S187="","x",'Indicator Date'!S187)</f>
        <v>2018</v>
      </c>
      <c r="T187" s="162">
        <f>IF('Indicator Date'!T187="","x",'Indicator Date'!T187)</f>
        <v>2015</v>
      </c>
      <c r="U187" s="162">
        <f>IF('Indicator Date'!U187="","x",'Indicator Date'!U187)</f>
        <v>2016</v>
      </c>
      <c r="V187" s="162">
        <f>IF('Indicator Date'!V187="","x",'Indicator Date'!V187)</f>
        <v>2016</v>
      </c>
      <c r="W187" s="162">
        <f>IF('Indicator Date'!W187="","x",'Indicator Date'!W187)</f>
        <v>2015</v>
      </c>
      <c r="X187" s="162">
        <f>IF('Indicator Date'!X187="","x",'Indicator Date'!X187)</f>
        <v>2011</v>
      </c>
      <c r="Y187" s="162">
        <f>IF('Indicator Date'!Y187="","x",'Indicator Date'!Y187)</f>
        <v>2010</v>
      </c>
      <c r="Z187" s="162">
        <f>IF('Indicator Date'!Z187="","x",'Indicator Date'!Z187)</f>
        <v>2016</v>
      </c>
      <c r="AA187" s="162">
        <f>IF('Indicator Date'!AA187="","x",'Indicator Date'!AA187)</f>
        <v>2016</v>
      </c>
      <c r="AB187" s="162">
        <f>IF('Indicator Date'!AB187="","x",'Indicator Date'!AB187)</f>
        <v>2016</v>
      </c>
      <c r="AC187" s="162">
        <f>IF('Indicator Date'!AC187="","x",'Indicator Date'!AC187)</f>
        <v>2015</v>
      </c>
      <c r="AD187" s="162">
        <f>IF('Indicator Date'!AD187="","x",'Indicator Date'!AD187)</f>
        <v>2015</v>
      </c>
      <c r="AE187" s="162" t="str">
        <f>IF('Indicator Date'!AE187="","x",'Indicator Date'!AE187)</f>
        <v>x</v>
      </c>
      <c r="AF187" s="162">
        <f>IF('Indicator Date'!AF187="","x",'Indicator Date'!AF187)</f>
        <v>2015</v>
      </c>
      <c r="AG187" s="162">
        <f>IF('Indicator Date'!AG187="","x",'Indicator Date'!AG187)</f>
        <v>2016</v>
      </c>
      <c r="AH187" s="162">
        <f>IF('Indicator Date'!AH187="","x",'Indicator Date'!AH187)</f>
        <v>2016</v>
      </c>
      <c r="AI187" s="162">
        <f>IF('Indicator Date'!AI187="","x",'Indicator Date'!AI187)</f>
        <v>2017</v>
      </c>
      <c r="AJ187" s="162">
        <f>IF('Indicator Date'!AJ187="","x",'Indicator Date'!AJ187)</f>
        <v>2018</v>
      </c>
      <c r="AK187" s="162" t="str">
        <f>IF('Indicator Date'!AK187="","x",YEAR('Indicator Date'!AK187))</f>
        <v>x</v>
      </c>
      <c r="AL187" s="162">
        <f>IF('Indicator Date'!AL187="","x",YEAR('Indicator Date'!AL187))</f>
        <v>2017</v>
      </c>
      <c r="AM187" s="162">
        <f>IF('Indicator Date'!AM187="","x",'Indicator Date'!AM187)</f>
        <v>2017</v>
      </c>
      <c r="AN187" s="162">
        <f>IF('Indicator Date'!AN187="","x",'Indicator Date'!AN187)</f>
        <v>2014</v>
      </c>
      <c r="AO187" s="162">
        <f>IF('Indicator Date'!AO187="","x",'Indicator Date'!AO187)</f>
        <v>2014</v>
      </c>
      <c r="AP187" s="162">
        <f>IF('Indicator Date'!AP187="","x",'Indicator Date'!AP187)</f>
        <v>2014</v>
      </c>
      <c r="AQ187" s="162">
        <f>IF('Indicator Date'!AQ187="","x",'Indicator Date'!AQ187)</f>
        <v>2014</v>
      </c>
      <c r="AR187" s="162">
        <f>IF('Indicator Date'!AR187="","x",'Indicator Date'!AR187)</f>
        <v>2011</v>
      </c>
      <c r="AS187" s="162">
        <f>IF('Indicator Date'!AS187="","x",'Indicator Date'!AS187)</f>
        <v>2016</v>
      </c>
      <c r="AT187" s="162">
        <f>IF('Indicator Date'!AT187="","x",'Indicator Date'!AT187)</f>
        <v>2017</v>
      </c>
      <c r="AU187" s="162">
        <f>IF('Indicator Date'!AU187="","x",'Indicator Date'!AU187)</f>
        <v>2016</v>
      </c>
      <c r="AV187" s="162">
        <f>IF('Indicator Date'!AV187="","x",'Indicator Date'!AV187)</f>
        <v>2015</v>
      </c>
      <c r="AW187" s="162">
        <f>IF('Indicator Date'!AW187="","x",'Indicator Date'!AW187)</f>
        <v>2015</v>
      </c>
      <c r="AX187" s="162">
        <f>IF('Indicator Date'!AX187="","x",'Indicator Date'!AX187)</f>
        <v>2016</v>
      </c>
      <c r="AY187" s="162">
        <f>IF('Indicator Date'!AY187="","x",'Indicator Date'!AY187)</f>
        <v>2014</v>
      </c>
      <c r="AZ187" s="162">
        <f>IF('Indicator Date'!AZ187="","x",'Indicator Date'!AZ187)</f>
        <v>2015</v>
      </c>
      <c r="BA187" s="162">
        <f>IF('Indicator Date'!BA187="","x",'Indicator Date'!BA187)</f>
        <v>2015</v>
      </c>
      <c r="BB187" s="162">
        <f>IF('Indicator Date'!BB187="","x",'Indicator Date'!BB187)</f>
        <v>2017</v>
      </c>
      <c r="BC187" s="162">
        <f>IF('Indicator Date'!BC187="","x",'Indicator Date'!BC187)</f>
        <v>2017</v>
      </c>
      <c r="BD187" s="162">
        <f>IF('Indicator Date'!BD187="","x",'Indicator Date'!BD187)</f>
        <v>2015</v>
      </c>
      <c r="BE187" s="162">
        <f>IF('Indicator Date'!BE187="","x",'Indicator Date'!BE187)</f>
        <v>2014</v>
      </c>
      <c r="BF187" s="108"/>
    </row>
    <row r="188" spans="1:58" x14ac:dyDescent="0.25">
      <c r="A188" s="133" t="s">
        <v>347</v>
      </c>
      <c r="B188" s="111" t="s">
        <v>346</v>
      </c>
      <c r="C188" s="162">
        <f>IF('Indicator Date'!C188="","x",'Indicator Date'!C188)</f>
        <v>2015</v>
      </c>
      <c r="D188" s="162">
        <f>IF('Indicator Date'!D188="","x",'Indicator Date'!D188)</f>
        <v>2015</v>
      </c>
      <c r="E188" s="162">
        <f>IF('Indicator Date'!E188="","x",'Indicator Date'!E188)</f>
        <v>2015</v>
      </c>
      <c r="F188" s="162">
        <f>IF('Indicator Date'!F188="","x",'Indicator Date'!F188)</f>
        <v>2015</v>
      </c>
      <c r="G188" s="162">
        <f>IF('Indicator Date'!G188="","x",'Indicator Date'!G188)</f>
        <v>2015</v>
      </c>
      <c r="H188" s="162">
        <f>IF('Indicator Date'!H188="","x",'Indicator Date'!H188)</f>
        <v>2015</v>
      </c>
      <c r="I188" s="162">
        <f>IF('Indicator Date'!I188="","x",'Indicator Date'!I188)</f>
        <v>2015</v>
      </c>
      <c r="J188" s="162">
        <f>IF('Indicator Date'!J188="","x",'Indicator Date'!J188)</f>
        <v>2016</v>
      </c>
      <c r="K188" s="162">
        <f>IF('Indicator Date'!K188="","x",'Indicator Date'!K188)</f>
        <v>2016</v>
      </c>
      <c r="L188" s="162">
        <f>IF('Indicator Date'!L188="","x",'Indicator Date'!L188)</f>
        <v>2016</v>
      </c>
      <c r="M188" s="162">
        <f>IF('Indicator Date'!M188="","x",'Indicator Date'!M188)</f>
        <v>2018</v>
      </c>
      <c r="N188" s="162">
        <f>IF('Indicator Date'!N188="","x",'Indicator Date'!N188)</f>
        <v>2018</v>
      </c>
      <c r="O188" s="162">
        <f>IF('Indicator Date'!O188="","x",'Indicator Date'!O188)</f>
        <v>2017</v>
      </c>
      <c r="P188" s="162">
        <f>IF('Indicator Date'!P188="","x",'Indicator Date'!P188)</f>
        <v>2017</v>
      </c>
      <c r="Q188" s="162">
        <f>IF('Indicator Date'!Q188="","x",'Indicator Date'!Q188)</f>
        <v>2015</v>
      </c>
      <c r="R188" s="162" t="str">
        <f>IF('Indicator Date'!R188="","x",LEFT(RIGHT('Indicator Date'!R188,6),4))</f>
        <v>2006</v>
      </c>
      <c r="S188" s="162">
        <f>IF('Indicator Date'!S188="","x",'Indicator Date'!S188)</f>
        <v>2018</v>
      </c>
      <c r="T188" s="162">
        <f>IF('Indicator Date'!T188="","x",'Indicator Date'!T188)</f>
        <v>2015</v>
      </c>
      <c r="U188" s="162">
        <f>IF('Indicator Date'!U188="","x",'Indicator Date'!U188)</f>
        <v>2016</v>
      </c>
      <c r="V188" s="162">
        <f>IF('Indicator Date'!V188="","x",'Indicator Date'!V188)</f>
        <v>2016</v>
      </c>
      <c r="W188" s="162">
        <f>IF('Indicator Date'!W188="","x",'Indicator Date'!W188)</f>
        <v>2015</v>
      </c>
      <c r="X188" s="162">
        <f>IF('Indicator Date'!X188="","x",'Indicator Date'!X188)</f>
        <v>2006</v>
      </c>
      <c r="Y188" s="162">
        <f>IF('Indicator Date'!Y188="","x",'Indicator Date'!Y188)</f>
        <v>2013</v>
      </c>
      <c r="Z188" s="162">
        <f>IF('Indicator Date'!Z188="","x",'Indicator Date'!Z188)</f>
        <v>2016</v>
      </c>
      <c r="AA188" s="162">
        <f>IF('Indicator Date'!AA188="","x",'Indicator Date'!AA188)</f>
        <v>2016</v>
      </c>
      <c r="AB188" s="162">
        <f>IF('Indicator Date'!AB188="","x",'Indicator Date'!AB188)</f>
        <v>2015</v>
      </c>
      <c r="AC188" s="162">
        <f>IF('Indicator Date'!AC188="","x",'Indicator Date'!AC188)</f>
        <v>2015</v>
      </c>
      <c r="AD188" s="162">
        <f>IF('Indicator Date'!AD188="","x",'Indicator Date'!AD188)</f>
        <v>2015</v>
      </c>
      <c r="AE188" s="162" t="str">
        <f>IF('Indicator Date'!AE188="","x",'Indicator Date'!AE188)</f>
        <v>x</v>
      </c>
      <c r="AF188" s="162">
        <f>IF('Indicator Date'!AF188="","x",'Indicator Date'!AF188)</f>
        <v>2015</v>
      </c>
      <c r="AG188" s="162" t="str">
        <f>IF('Indicator Date'!AG188="","x",'Indicator Date'!AG188)</f>
        <v>x</v>
      </c>
      <c r="AH188" s="162">
        <f>IF('Indicator Date'!AH188="","x",'Indicator Date'!AH188)</f>
        <v>2016</v>
      </c>
      <c r="AI188" s="162">
        <f>IF('Indicator Date'!AI188="","x",'Indicator Date'!AI188)</f>
        <v>2017</v>
      </c>
      <c r="AJ188" s="162">
        <f>IF('Indicator Date'!AJ188="","x",'Indicator Date'!AJ188)</f>
        <v>2018</v>
      </c>
      <c r="AK188" s="162" t="str">
        <f>IF('Indicator Date'!AK188="","x",YEAR('Indicator Date'!AK188))</f>
        <v>x</v>
      </c>
      <c r="AL188" s="162">
        <f>IF('Indicator Date'!AL188="","x",YEAR('Indicator Date'!AL188))</f>
        <v>2017</v>
      </c>
      <c r="AM188" s="162">
        <f>IF('Indicator Date'!AM188="","x",'Indicator Date'!AM188)</f>
        <v>2017</v>
      </c>
      <c r="AN188" s="162">
        <f>IF('Indicator Date'!AN188="","x",'Indicator Date'!AN188)</f>
        <v>2014</v>
      </c>
      <c r="AO188" s="162">
        <f>IF('Indicator Date'!AO188="","x",'Indicator Date'!AO188)</f>
        <v>2014</v>
      </c>
      <c r="AP188" s="162" t="str">
        <f>IF('Indicator Date'!AP188="","x",'Indicator Date'!AP188)</f>
        <v>x</v>
      </c>
      <c r="AQ188" s="162" t="str">
        <f>IF('Indicator Date'!AQ188="","x",'Indicator Date'!AQ188)</f>
        <v>x</v>
      </c>
      <c r="AR188" s="162">
        <f>IF('Indicator Date'!AR188="","x",'Indicator Date'!AR188)</f>
        <v>2007</v>
      </c>
      <c r="AS188" s="162">
        <f>IF('Indicator Date'!AS188="","x",'Indicator Date'!AS188)</f>
        <v>2016</v>
      </c>
      <c r="AT188" s="162">
        <f>IF('Indicator Date'!AT188="","x",'Indicator Date'!AT188)</f>
        <v>2017</v>
      </c>
      <c r="AU188" s="162">
        <f>IF('Indicator Date'!AU188="","x",'Indicator Date'!AU188)</f>
        <v>2016</v>
      </c>
      <c r="AV188" s="162">
        <f>IF('Indicator Date'!AV188="","x",'Indicator Date'!AV188)</f>
        <v>2015</v>
      </c>
      <c r="AW188" s="162">
        <f>IF('Indicator Date'!AW188="","x",'Indicator Date'!AW188)</f>
        <v>2015</v>
      </c>
      <c r="AX188" s="162">
        <f>IF('Indicator Date'!AX188="","x",'Indicator Date'!AX188)</f>
        <v>2016</v>
      </c>
      <c r="AY188" s="162">
        <f>IF('Indicator Date'!AY188="","x",'Indicator Date'!AY188)</f>
        <v>2014</v>
      </c>
      <c r="AZ188" s="162">
        <f>IF('Indicator Date'!AZ188="","x",'Indicator Date'!AZ188)</f>
        <v>2015</v>
      </c>
      <c r="BA188" s="162">
        <f>IF('Indicator Date'!BA188="","x",'Indicator Date'!BA188)</f>
        <v>2012</v>
      </c>
      <c r="BB188" s="162">
        <f>IF('Indicator Date'!BB188="","x",'Indicator Date'!BB188)</f>
        <v>2017</v>
      </c>
      <c r="BC188" s="162">
        <f>IF('Indicator Date'!BC188="","x",'Indicator Date'!BC188)</f>
        <v>2017</v>
      </c>
      <c r="BD188" s="162">
        <f>IF('Indicator Date'!BD188="","x",'Indicator Date'!BD188)</f>
        <v>2015</v>
      </c>
      <c r="BE188" s="162">
        <f>IF('Indicator Date'!BE188="","x",'Indicator Date'!BE188)</f>
        <v>2014</v>
      </c>
      <c r="BF188" s="108"/>
    </row>
    <row r="189" spans="1:58" x14ac:dyDescent="0.25">
      <c r="A189" s="133" t="s">
        <v>349</v>
      </c>
      <c r="B189" s="111" t="s">
        <v>348</v>
      </c>
      <c r="C189" s="162">
        <f>IF('Indicator Date'!C189="","x",'Indicator Date'!C189)</f>
        <v>2015</v>
      </c>
      <c r="D189" s="162">
        <f>IF('Indicator Date'!D189="","x",'Indicator Date'!D189)</f>
        <v>2015</v>
      </c>
      <c r="E189" s="162">
        <f>IF('Indicator Date'!E189="","x",'Indicator Date'!E189)</f>
        <v>2015</v>
      </c>
      <c r="F189" s="162">
        <f>IF('Indicator Date'!F189="","x",'Indicator Date'!F189)</f>
        <v>2015</v>
      </c>
      <c r="G189" s="162">
        <f>IF('Indicator Date'!G189="","x",'Indicator Date'!G189)</f>
        <v>2015</v>
      </c>
      <c r="H189" s="162">
        <f>IF('Indicator Date'!H189="","x",'Indicator Date'!H189)</f>
        <v>2015</v>
      </c>
      <c r="I189" s="162">
        <f>IF('Indicator Date'!I189="","x",'Indicator Date'!I189)</f>
        <v>2015</v>
      </c>
      <c r="J189" s="162">
        <f>IF('Indicator Date'!J189="","x",'Indicator Date'!J189)</f>
        <v>2016</v>
      </c>
      <c r="K189" s="162">
        <f>IF('Indicator Date'!K189="","x",'Indicator Date'!K189)</f>
        <v>2016</v>
      </c>
      <c r="L189" s="162">
        <f>IF('Indicator Date'!L189="","x",'Indicator Date'!L189)</f>
        <v>2016</v>
      </c>
      <c r="M189" s="162">
        <f>IF('Indicator Date'!M189="","x",'Indicator Date'!M189)</f>
        <v>2018</v>
      </c>
      <c r="N189" s="162">
        <f>IF('Indicator Date'!N189="","x",'Indicator Date'!N189)</f>
        <v>2018</v>
      </c>
      <c r="O189" s="162">
        <f>IF('Indicator Date'!O189="","x",'Indicator Date'!O189)</f>
        <v>2017</v>
      </c>
      <c r="P189" s="162">
        <f>IF('Indicator Date'!P189="","x",'Indicator Date'!P189)</f>
        <v>2017</v>
      </c>
      <c r="Q189" s="162">
        <f>IF('Indicator Date'!Q189="","x",'Indicator Date'!Q189)</f>
        <v>2015</v>
      </c>
      <c r="R189" s="162" t="str">
        <f>IF('Indicator Date'!R189="","x",LEFT(RIGHT('Indicator Date'!R189,6),4))</f>
        <v>2007</v>
      </c>
      <c r="S189" s="162">
        <f>IF('Indicator Date'!S189="","x",'Indicator Date'!S189)</f>
        <v>2018</v>
      </c>
      <c r="T189" s="162">
        <f>IF('Indicator Date'!T189="","x",'Indicator Date'!T189)</f>
        <v>2015</v>
      </c>
      <c r="U189" s="162">
        <f>IF('Indicator Date'!U189="","x",'Indicator Date'!U189)</f>
        <v>2016</v>
      </c>
      <c r="V189" s="162" t="str">
        <f>IF('Indicator Date'!V189="","x",'Indicator Date'!V189)</f>
        <v>x</v>
      </c>
      <c r="W189" s="162">
        <f>IF('Indicator Date'!W189="","x",'Indicator Date'!W189)</f>
        <v>2015</v>
      </c>
      <c r="X189" s="162">
        <f>IF('Indicator Date'!X189="","x",'Indicator Date'!X189)</f>
        <v>2013</v>
      </c>
      <c r="Y189" s="162">
        <f>IF('Indicator Date'!Y189="","x",'Indicator Date'!Y189)</f>
        <v>2010</v>
      </c>
      <c r="Z189" s="162">
        <f>IF('Indicator Date'!Z189="","x",'Indicator Date'!Z189)</f>
        <v>2016</v>
      </c>
      <c r="AA189" s="162">
        <f>IF('Indicator Date'!AA189="","x",'Indicator Date'!AA189)</f>
        <v>2016</v>
      </c>
      <c r="AB189" s="162" t="str">
        <f>IF('Indicator Date'!AB189="","x",'Indicator Date'!AB189)</f>
        <v>x</v>
      </c>
      <c r="AC189" s="162">
        <f>IF('Indicator Date'!AC189="","x",'Indicator Date'!AC189)</f>
        <v>2015</v>
      </c>
      <c r="AD189" s="162">
        <f>IF('Indicator Date'!AD189="","x",'Indicator Date'!AD189)</f>
        <v>2015</v>
      </c>
      <c r="AE189" s="162">
        <f>IF('Indicator Date'!AE189="","x",'Indicator Date'!AE189)</f>
        <v>2012</v>
      </c>
      <c r="AF189" s="162" t="str">
        <f>IF('Indicator Date'!AF189="","x",'Indicator Date'!AF189)</f>
        <v>x</v>
      </c>
      <c r="AG189" s="162">
        <f>IF('Indicator Date'!AG189="","x",'Indicator Date'!AG189)</f>
        <v>2010</v>
      </c>
      <c r="AH189" s="162">
        <f>IF('Indicator Date'!AH189="","x",'Indicator Date'!AH189)</f>
        <v>2016</v>
      </c>
      <c r="AI189" s="162">
        <f>IF('Indicator Date'!AI189="","x",'Indicator Date'!AI189)</f>
        <v>2017</v>
      </c>
      <c r="AJ189" s="162">
        <f>IF('Indicator Date'!AJ189="","x",'Indicator Date'!AJ189)</f>
        <v>2018</v>
      </c>
      <c r="AK189" s="162" t="str">
        <f>IF('Indicator Date'!AK189="","x",YEAR('Indicator Date'!AK189))</f>
        <v>x</v>
      </c>
      <c r="AL189" s="162">
        <f>IF('Indicator Date'!AL189="","x",YEAR('Indicator Date'!AL189))</f>
        <v>2017</v>
      </c>
      <c r="AM189" s="162">
        <f>IF('Indicator Date'!AM189="","x",'Indicator Date'!AM189)</f>
        <v>2017</v>
      </c>
      <c r="AN189" s="162">
        <f>IF('Indicator Date'!AN189="","x",'Indicator Date'!AN189)</f>
        <v>2014</v>
      </c>
      <c r="AO189" s="162">
        <f>IF('Indicator Date'!AO189="","x",'Indicator Date'!AO189)</f>
        <v>2014</v>
      </c>
      <c r="AP189" s="162" t="str">
        <f>IF('Indicator Date'!AP189="","x",'Indicator Date'!AP189)</f>
        <v>x</v>
      </c>
      <c r="AQ189" s="162" t="str">
        <f>IF('Indicator Date'!AQ189="","x",'Indicator Date'!AQ189)</f>
        <v>x</v>
      </c>
      <c r="AR189" s="162">
        <f>IF('Indicator Date'!AR189="","x",'Indicator Date'!AR189)</f>
        <v>2011</v>
      </c>
      <c r="AS189" s="162">
        <f>IF('Indicator Date'!AS189="","x",'Indicator Date'!AS189)</f>
        <v>2016</v>
      </c>
      <c r="AT189" s="162">
        <f>IF('Indicator Date'!AT189="","x",'Indicator Date'!AT189)</f>
        <v>2017</v>
      </c>
      <c r="AU189" s="162">
        <f>IF('Indicator Date'!AU189="","x",'Indicator Date'!AU189)</f>
        <v>2016</v>
      </c>
      <c r="AV189" s="162">
        <f>IF('Indicator Date'!AV189="","x",'Indicator Date'!AV189)</f>
        <v>2015</v>
      </c>
      <c r="AW189" s="162">
        <f>IF('Indicator Date'!AW189="","x",'Indicator Date'!AW189)</f>
        <v>2015</v>
      </c>
      <c r="AX189" s="162">
        <f>IF('Indicator Date'!AX189="","x",'Indicator Date'!AX189)</f>
        <v>2016</v>
      </c>
      <c r="AY189" s="162">
        <f>IF('Indicator Date'!AY189="","x",'Indicator Date'!AY189)</f>
        <v>2014</v>
      </c>
      <c r="AZ189" s="162">
        <f>IF('Indicator Date'!AZ189="","x",'Indicator Date'!AZ189)</f>
        <v>2015</v>
      </c>
      <c r="BA189" s="162">
        <f>IF('Indicator Date'!BA189="","x",'Indicator Date'!BA189)</f>
        <v>2015</v>
      </c>
      <c r="BB189" s="162">
        <f>IF('Indicator Date'!BB189="","x",'Indicator Date'!BB189)</f>
        <v>2017</v>
      </c>
      <c r="BC189" s="162">
        <f>IF('Indicator Date'!BC189="","x",'Indicator Date'!BC189)</f>
        <v>2017</v>
      </c>
      <c r="BD189" s="162">
        <f>IF('Indicator Date'!BD189="","x",'Indicator Date'!BD189)</f>
        <v>2015</v>
      </c>
      <c r="BE189" s="162">
        <f>IF('Indicator Date'!BE189="","x",'Indicator Date'!BE189)</f>
        <v>2014</v>
      </c>
      <c r="BF189" s="108"/>
    </row>
    <row r="190" spans="1:58" x14ac:dyDescent="0.25">
      <c r="A190" s="133" t="s">
        <v>852</v>
      </c>
      <c r="B190" s="111" t="s">
        <v>350</v>
      </c>
      <c r="C190" s="162">
        <f>IF('Indicator Date'!C190="","x",'Indicator Date'!C190)</f>
        <v>2015</v>
      </c>
      <c r="D190" s="162">
        <f>IF('Indicator Date'!D190="","x",'Indicator Date'!D190)</f>
        <v>2015</v>
      </c>
      <c r="E190" s="162">
        <f>IF('Indicator Date'!E190="","x",'Indicator Date'!E190)</f>
        <v>2015</v>
      </c>
      <c r="F190" s="162">
        <f>IF('Indicator Date'!F190="","x",'Indicator Date'!F190)</f>
        <v>2015</v>
      </c>
      <c r="G190" s="162">
        <f>IF('Indicator Date'!G190="","x",'Indicator Date'!G190)</f>
        <v>2015</v>
      </c>
      <c r="H190" s="162">
        <f>IF('Indicator Date'!H190="","x",'Indicator Date'!H190)</f>
        <v>2015</v>
      </c>
      <c r="I190" s="162">
        <f>IF('Indicator Date'!I190="","x",'Indicator Date'!I190)</f>
        <v>2015</v>
      </c>
      <c r="J190" s="162">
        <f>IF('Indicator Date'!J190="","x",'Indicator Date'!J190)</f>
        <v>2016</v>
      </c>
      <c r="K190" s="162">
        <f>IF('Indicator Date'!K190="","x",'Indicator Date'!K190)</f>
        <v>2016</v>
      </c>
      <c r="L190" s="162">
        <f>IF('Indicator Date'!L190="","x",'Indicator Date'!L190)</f>
        <v>2016</v>
      </c>
      <c r="M190" s="162">
        <f>IF('Indicator Date'!M190="","x",'Indicator Date'!M190)</f>
        <v>2018</v>
      </c>
      <c r="N190" s="162">
        <f>IF('Indicator Date'!N190="","x",'Indicator Date'!N190)</f>
        <v>2018</v>
      </c>
      <c r="O190" s="162">
        <f>IF('Indicator Date'!O190="","x",'Indicator Date'!O190)</f>
        <v>2017</v>
      </c>
      <c r="P190" s="162">
        <f>IF('Indicator Date'!P190="","x",'Indicator Date'!P190)</f>
        <v>2017</v>
      </c>
      <c r="Q190" s="162">
        <f>IF('Indicator Date'!Q190="","x",'Indicator Date'!Q190)</f>
        <v>2015</v>
      </c>
      <c r="R190" s="162" t="str">
        <f>IF('Indicator Date'!R190="","x",LEFT(RIGHT('Indicator Date'!R190,6),4))</f>
        <v>x</v>
      </c>
      <c r="S190" s="162">
        <f>IF('Indicator Date'!S190="","x",'Indicator Date'!S190)</f>
        <v>2018</v>
      </c>
      <c r="T190" s="162">
        <f>IF('Indicator Date'!T190="","x",'Indicator Date'!T190)</f>
        <v>2015</v>
      </c>
      <c r="U190" s="162">
        <f>IF('Indicator Date'!U190="","x",'Indicator Date'!U190)</f>
        <v>2016</v>
      </c>
      <c r="V190" s="162" t="str">
        <f>IF('Indicator Date'!V190="","x",'Indicator Date'!V190)</f>
        <v>x</v>
      </c>
      <c r="W190" s="162">
        <f>IF('Indicator Date'!W190="","x",'Indicator Date'!W190)</f>
        <v>2015</v>
      </c>
      <c r="X190" s="162">
        <f>IF('Indicator Date'!X190="","x",'Indicator Date'!X190)</f>
        <v>2009</v>
      </c>
      <c r="Y190" s="162" t="str">
        <f>IF('Indicator Date'!Y190="","x",'Indicator Date'!Y190)</f>
        <v>x</v>
      </c>
      <c r="Z190" s="162">
        <f>IF('Indicator Date'!Z190="","x",'Indicator Date'!Z190)</f>
        <v>2016</v>
      </c>
      <c r="AA190" s="162">
        <f>IF('Indicator Date'!AA190="","x",'Indicator Date'!AA190)</f>
        <v>2016</v>
      </c>
      <c r="AB190" s="162">
        <f>IF('Indicator Date'!AB190="","x",'Indicator Date'!AB190)</f>
        <v>2016</v>
      </c>
      <c r="AC190" s="162">
        <f>IF('Indicator Date'!AC190="","x",'Indicator Date'!AC190)</f>
        <v>2015</v>
      </c>
      <c r="AD190" s="162">
        <f>IF('Indicator Date'!AD190="","x",'Indicator Date'!AD190)</f>
        <v>2015</v>
      </c>
      <c r="AE190" s="162">
        <f>IF('Indicator Date'!AE190="","x",'Indicator Date'!AE190)</f>
        <v>2012</v>
      </c>
      <c r="AF190" s="162">
        <f>IF('Indicator Date'!AF190="","x",'Indicator Date'!AF190)</f>
        <v>2015</v>
      </c>
      <c r="AG190" s="162">
        <f>IF('Indicator Date'!AG190="","x",'Indicator Date'!AG190)</f>
        <v>2006</v>
      </c>
      <c r="AH190" s="162">
        <f>IF('Indicator Date'!AH190="","x",'Indicator Date'!AH190)</f>
        <v>2016</v>
      </c>
      <c r="AI190" s="162">
        <f>IF('Indicator Date'!AI190="","x",'Indicator Date'!AI190)</f>
        <v>2017</v>
      </c>
      <c r="AJ190" s="162">
        <f>IF('Indicator Date'!AJ190="","x",'Indicator Date'!AJ190)</f>
        <v>2018</v>
      </c>
      <c r="AK190" s="162" t="str">
        <f>IF('Indicator Date'!AK190="","x",YEAR('Indicator Date'!AK190))</f>
        <v>x</v>
      </c>
      <c r="AL190" s="162">
        <f>IF('Indicator Date'!AL190="","x",YEAR('Indicator Date'!AL190))</f>
        <v>2017</v>
      </c>
      <c r="AM190" s="162">
        <f>IF('Indicator Date'!AM190="","x",'Indicator Date'!AM190)</f>
        <v>2017</v>
      </c>
      <c r="AN190" s="162">
        <f>IF('Indicator Date'!AN190="","x",'Indicator Date'!AN190)</f>
        <v>2014</v>
      </c>
      <c r="AO190" s="162">
        <f>IF('Indicator Date'!AO190="","x",'Indicator Date'!AO190)</f>
        <v>2014</v>
      </c>
      <c r="AP190" s="162">
        <f>IF('Indicator Date'!AP190="","x",'Indicator Date'!AP190)</f>
        <v>2014</v>
      </c>
      <c r="AQ190" s="162">
        <f>IF('Indicator Date'!AQ190="","x",'Indicator Date'!AQ190)</f>
        <v>2014</v>
      </c>
      <c r="AR190" s="162">
        <f>IF('Indicator Date'!AR190="","x",'Indicator Date'!AR190)</f>
        <v>2015</v>
      </c>
      <c r="AS190" s="162">
        <f>IF('Indicator Date'!AS190="","x",'Indicator Date'!AS190)</f>
        <v>2016</v>
      </c>
      <c r="AT190" s="162">
        <f>IF('Indicator Date'!AT190="","x",'Indicator Date'!AT190)</f>
        <v>2017</v>
      </c>
      <c r="AU190" s="162">
        <f>IF('Indicator Date'!AU190="","x",'Indicator Date'!AU190)</f>
        <v>2016</v>
      </c>
      <c r="AV190" s="162">
        <f>IF('Indicator Date'!AV190="","x",'Indicator Date'!AV190)</f>
        <v>2016</v>
      </c>
      <c r="AW190" s="162">
        <f>IF('Indicator Date'!AW190="","x",'Indicator Date'!AW190)</f>
        <v>2015</v>
      </c>
      <c r="AX190" s="162">
        <f>IF('Indicator Date'!AX190="","x",'Indicator Date'!AX190)</f>
        <v>2016</v>
      </c>
      <c r="AY190" s="162">
        <f>IF('Indicator Date'!AY190="","x",'Indicator Date'!AY190)</f>
        <v>2014</v>
      </c>
      <c r="AZ190" s="162">
        <f>IF('Indicator Date'!AZ190="","x",'Indicator Date'!AZ190)</f>
        <v>2015</v>
      </c>
      <c r="BA190" s="162">
        <f>IF('Indicator Date'!BA190="","x",'Indicator Date'!BA190)</f>
        <v>2015</v>
      </c>
      <c r="BB190" s="162">
        <f>IF('Indicator Date'!BB190="","x",'Indicator Date'!BB190)</f>
        <v>2013</v>
      </c>
      <c r="BC190" s="162">
        <f>IF('Indicator Date'!BC190="","x",'Indicator Date'!BC190)</f>
        <v>2017</v>
      </c>
      <c r="BD190" s="162">
        <f>IF('Indicator Date'!BD190="","x",'Indicator Date'!BD190)</f>
        <v>2015</v>
      </c>
      <c r="BE190" s="162">
        <f>IF('Indicator Date'!BE190="","x",'Indicator Date'!BE190)</f>
        <v>2014</v>
      </c>
      <c r="BF190" s="108"/>
    </row>
    <row r="191" spans="1:58" x14ac:dyDescent="0.25">
      <c r="A191" s="133" t="s">
        <v>375</v>
      </c>
      <c r="B191" s="111" t="s">
        <v>351</v>
      </c>
      <c r="C191" s="162">
        <f>IF('Indicator Date'!C191="","x",'Indicator Date'!C191)</f>
        <v>2015</v>
      </c>
      <c r="D191" s="162">
        <f>IF('Indicator Date'!D191="","x",'Indicator Date'!D191)</f>
        <v>2015</v>
      </c>
      <c r="E191" s="162">
        <f>IF('Indicator Date'!E191="","x",'Indicator Date'!E191)</f>
        <v>2015</v>
      </c>
      <c r="F191" s="162">
        <f>IF('Indicator Date'!F191="","x",'Indicator Date'!F191)</f>
        <v>2015</v>
      </c>
      <c r="G191" s="162">
        <f>IF('Indicator Date'!G191="","x",'Indicator Date'!G191)</f>
        <v>2015</v>
      </c>
      <c r="H191" s="162">
        <f>IF('Indicator Date'!H191="","x",'Indicator Date'!H191)</f>
        <v>2015</v>
      </c>
      <c r="I191" s="162">
        <f>IF('Indicator Date'!I191="","x",'Indicator Date'!I191)</f>
        <v>2015</v>
      </c>
      <c r="J191" s="162">
        <f>IF('Indicator Date'!J191="","x",'Indicator Date'!J191)</f>
        <v>2016</v>
      </c>
      <c r="K191" s="162">
        <f>IF('Indicator Date'!K191="","x",'Indicator Date'!K191)</f>
        <v>2016</v>
      </c>
      <c r="L191" s="162">
        <f>IF('Indicator Date'!L191="","x",'Indicator Date'!L191)</f>
        <v>2016</v>
      </c>
      <c r="M191" s="162">
        <f>IF('Indicator Date'!M191="","x",'Indicator Date'!M191)</f>
        <v>2018</v>
      </c>
      <c r="N191" s="162">
        <f>IF('Indicator Date'!N191="","x",'Indicator Date'!N191)</f>
        <v>2018</v>
      </c>
      <c r="O191" s="162">
        <f>IF('Indicator Date'!O191="","x",'Indicator Date'!O191)</f>
        <v>2017</v>
      </c>
      <c r="P191" s="162">
        <f>IF('Indicator Date'!P191="","x",'Indicator Date'!P191)</f>
        <v>2017</v>
      </c>
      <c r="Q191" s="162">
        <f>IF('Indicator Date'!Q191="","x",'Indicator Date'!Q191)</f>
        <v>2015</v>
      </c>
      <c r="R191" s="162" t="str">
        <f>IF('Indicator Date'!R191="","x",LEFT(RIGHT('Indicator Date'!R191,6),4))</f>
        <v>2011</v>
      </c>
      <c r="S191" s="162">
        <f>IF('Indicator Date'!S191="","x",'Indicator Date'!S191)</f>
        <v>2018</v>
      </c>
      <c r="T191" s="162">
        <f>IF('Indicator Date'!T191="","x",'Indicator Date'!T191)</f>
        <v>2015</v>
      </c>
      <c r="U191" s="162">
        <f>IF('Indicator Date'!U191="","x",'Indicator Date'!U191)</f>
        <v>2016</v>
      </c>
      <c r="V191" s="162">
        <f>IF('Indicator Date'!V191="","x",'Indicator Date'!V191)</f>
        <v>2016</v>
      </c>
      <c r="W191" s="162">
        <f>IF('Indicator Date'!W191="","x",'Indicator Date'!W191)</f>
        <v>2015</v>
      </c>
      <c r="X191" s="162">
        <f>IF('Indicator Date'!X191="","x",'Indicator Date'!X191)</f>
        <v>2013</v>
      </c>
      <c r="Y191" s="162">
        <f>IF('Indicator Date'!Y191="","x",'Indicator Date'!Y191)</f>
        <v>2016</v>
      </c>
      <c r="Z191" s="162">
        <f>IF('Indicator Date'!Z191="","x",'Indicator Date'!Z191)</f>
        <v>2016</v>
      </c>
      <c r="AA191" s="162">
        <f>IF('Indicator Date'!AA191="","x",'Indicator Date'!AA191)</f>
        <v>2016</v>
      </c>
      <c r="AB191" s="162">
        <f>IF('Indicator Date'!AB191="","x",'Indicator Date'!AB191)</f>
        <v>2016</v>
      </c>
      <c r="AC191" s="162">
        <f>IF('Indicator Date'!AC191="","x",'Indicator Date'!AC191)</f>
        <v>2015</v>
      </c>
      <c r="AD191" s="162">
        <f>IF('Indicator Date'!AD191="","x",'Indicator Date'!AD191)</f>
        <v>2015</v>
      </c>
      <c r="AE191" s="162">
        <f>IF('Indicator Date'!AE191="","x",'Indicator Date'!AE191)</f>
        <v>2012</v>
      </c>
      <c r="AF191" s="162">
        <f>IF('Indicator Date'!AF191="","x",'Indicator Date'!AF191)</f>
        <v>2015</v>
      </c>
      <c r="AG191" s="162">
        <f>IF('Indicator Date'!AG191="","x",'Indicator Date'!AG191)</f>
        <v>2014</v>
      </c>
      <c r="AH191" s="162">
        <f>IF('Indicator Date'!AH191="","x",'Indicator Date'!AH191)</f>
        <v>2016</v>
      </c>
      <c r="AI191" s="162">
        <f>IF('Indicator Date'!AI191="","x",'Indicator Date'!AI191)</f>
        <v>2017</v>
      </c>
      <c r="AJ191" s="162">
        <f>IF('Indicator Date'!AJ191="","x",'Indicator Date'!AJ191)</f>
        <v>2018</v>
      </c>
      <c r="AK191" s="162" t="str">
        <f>IF('Indicator Date'!AK191="","x",YEAR('Indicator Date'!AK191))</f>
        <v>x</v>
      </c>
      <c r="AL191" s="162">
        <f>IF('Indicator Date'!AL191="","x",YEAR('Indicator Date'!AL191))</f>
        <v>2017</v>
      </c>
      <c r="AM191" s="162">
        <f>IF('Indicator Date'!AM191="","x",'Indicator Date'!AM191)</f>
        <v>2017</v>
      </c>
      <c r="AN191" s="162">
        <f>IF('Indicator Date'!AN191="","x",'Indicator Date'!AN191)</f>
        <v>2014</v>
      </c>
      <c r="AO191" s="162">
        <f>IF('Indicator Date'!AO191="","x",'Indicator Date'!AO191)</f>
        <v>2014</v>
      </c>
      <c r="AP191" s="162" t="str">
        <f>IF('Indicator Date'!AP191="","x",'Indicator Date'!AP191)</f>
        <v>x</v>
      </c>
      <c r="AQ191" s="162" t="str">
        <f>IF('Indicator Date'!AQ191="","x",'Indicator Date'!AQ191)</f>
        <v>x</v>
      </c>
      <c r="AR191" s="162">
        <f>IF('Indicator Date'!AR191="","x",'Indicator Date'!AR191)</f>
        <v>2015</v>
      </c>
      <c r="AS191" s="162">
        <f>IF('Indicator Date'!AS191="","x",'Indicator Date'!AS191)</f>
        <v>2016</v>
      </c>
      <c r="AT191" s="162">
        <f>IF('Indicator Date'!AT191="","x",'Indicator Date'!AT191)</f>
        <v>2017</v>
      </c>
      <c r="AU191" s="162">
        <f>IF('Indicator Date'!AU191="","x",'Indicator Date'!AU191)</f>
        <v>2016</v>
      </c>
      <c r="AV191" s="162">
        <f>IF('Indicator Date'!AV191="","x",'Indicator Date'!AV191)</f>
        <v>2015</v>
      </c>
      <c r="AW191" s="162">
        <f>IF('Indicator Date'!AW191="","x",'Indicator Date'!AW191)</f>
        <v>2015</v>
      </c>
      <c r="AX191" s="162">
        <f>IF('Indicator Date'!AX191="","x",'Indicator Date'!AX191)</f>
        <v>2016</v>
      </c>
      <c r="AY191" s="162">
        <f>IF('Indicator Date'!AY191="","x",'Indicator Date'!AY191)</f>
        <v>2014</v>
      </c>
      <c r="AZ191" s="162">
        <f>IF('Indicator Date'!AZ191="","x",'Indicator Date'!AZ191)</f>
        <v>2015</v>
      </c>
      <c r="BA191" s="162">
        <f>IF('Indicator Date'!BA191="","x",'Indicator Date'!BA191)</f>
        <v>2015</v>
      </c>
      <c r="BB191" s="162">
        <f>IF('Indicator Date'!BB191="","x",'Indicator Date'!BB191)</f>
        <v>2017</v>
      </c>
      <c r="BC191" s="162">
        <f>IF('Indicator Date'!BC191="","x",'Indicator Date'!BC191)</f>
        <v>2017</v>
      </c>
      <c r="BD191" s="162">
        <f>IF('Indicator Date'!BD191="","x",'Indicator Date'!BD191)</f>
        <v>2015</v>
      </c>
      <c r="BE191" s="162">
        <f>IF('Indicator Date'!BE191="","x",'Indicator Date'!BE191)</f>
        <v>2014</v>
      </c>
      <c r="BF191" s="108"/>
    </row>
    <row r="192" spans="1:58" x14ac:dyDescent="0.25">
      <c r="A192" s="133" t="s">
        <v>353</v>
      </c>
      <c r="B192" s="111" t="s">
        <v>352</v>
      </c>
      <c r="C192" s="162">
        <f>IF('Indicator Date'!C192="","x",'Indicator Date'!C192)</f>
        <v>2015</v>
      </c>
      <c r="D192" s="162">
        <f>IF('Indicator Date'!D192="","x",'Indicator Date'!D192)</f>
        <v>2015</v>
      </c>
      <c r="E192" s="162">
        <f>IF('Indicator Date'!E192="","x",'Indicator Date'!E192)</f>
        <v>2015</v>
      </c>
      <c r="F192" s="162">
        <f>IF('Indicator Date'!F192="","x",'Indicator Date'!F192)</f>
        <v>2015</v>
      </c>
      <c r="G192" s="162">
        <f>IF('Indicator Date'!G192="","x",'Indicator Date'!G192)</f>
        <v>2015</v>
      </c>
      <c r="H192" s="162">
        <f>IF('Indicator Date'!H192="","x",'Indicator Date'!H192)</f>
        <v>2015</v>
      </c>
      <c r="I192" s="162">
        <f>IF('Indicator Date'!I192="","x",'Indicator Date'!I192)</f>
        <v>2015</v>
      </c>
      <c r="J192" s="162">
        <f>IF('Indicator Date'!J192="","x",'Indicator Date'!J192)</f>
        <v>2016</v>
      </c>
      <c r="K192" s="162">
        <f>IF('Indicator Date'!K192="","x",'Indicator Date'!K192)</f>
        <v>2016</v>
      </c>
      <c r="L192" s="162">
        <f>IF('Indicator Date'!L192="","x",'Indicator Date'!L192)</f>
        <v>2016</v>
      </c>
      <c r="M192" s="162">
        <f>IF('Indicator Date'!M192="","x",'Indicator Date'!M192)</f>
        <v>2018</v>
      </c>
      <c r="N192" s="162">
        <f>IF('Indicator Date'!N192="","x",'Indicator Date'!N192)</f>
        <v>2018</v>
      </c>
      <c r="O192" s="162">
        <f>IF('Indicator Date'!O192="","x",'Indicator Date'!O192)</f>
        <v>2017</v>
      </c>
      <c r="P192" s="162">
        <f>IF('Indicator Date'!P192="","x",'Indicator Date'!P192)</f>
        <v>2017</v>
      </c>
      <c r="Q192" s="162">
        <f>IF('Indicator Date'!Q192="","x",'Indicator Date'!Q192)</f>
        <v>2015</v>
      </c>
      <c r="R192" s="162" t="str">
        <f>IF('Indicator Date'!R192="","x",LEFT(RIGHT('Indicator Date'!R192,6),4))</f>
        <v>2013</v>
      </c>
      <c r="S192" s="162">
        <f>IF('Indicator Date'!S192="","x",'Indicator Date'!S192)</f>
        <v>2018</v>
      </c>
      <c r="T192" s="162">
        <f>IF('Indicator Date'!T192="","x",'Indicator Date'!T192)</f>
        <v>2015</v>
      </c>
      <c r="U192" s="162">
        <f>IF('Indicator Date'!U192="","x",'Indicator Date'!U192)</f>
        <v>2016</v>
      </c>
      <c r="V192" s="162">
        <f>IF('Indicator Date'!V192="","x",'Indicator Date'!V192)</f>
        <v>2016</v>
      </c>
      <c r="W192" s="162">
        <f>IF('Indicator Date'!W192="","x",'Indicator Date'!W192)</f>
        <v>2015</v>
      </c>
      <c r="X192" s="162">
        <f>IF('Indicator Date'!X192="","x",'Indicator Date'!X192)</f>
        <v>2013</v>
      </c>
      <c r="Y192" s="162">
        <f>IF('Indicator Date'!Y192="","x",'Indicator Date'!Y192)</f>
        <v>2010</v>
      </c>
      <c r="Z192" s="162">
        <f>IF('Indicator Date'!Z192="","x",'Indicator Date'!Z192)</f>
        <v>2016</v>
      </c>
      <c r="AA192" s="162">
        <f>IF('Indicator Date'!AA192="","x",'Indicator Date'!AA192)</f>
        <v>2016</v>
      </c>
      <c r="AB192" s="162">
        <f>IF('Indicator Date'!AB192="","x",'Indicator Date'!AB192)</f>
        <v>2016</v>
      </c>
      <c r="AC192" s="162">
        <f>IF('Indicator Date'!AC192="","x",'Indicator Date'!AC192)</f>
        <v>2015</v>
      </c>
      <c r="AD192" s="162">
        <f>IF('Indicator Date'!AD192="","x",'Indicator Date'!AD192)</f>
        <v>2015</v>
      </c>
      <c r="AE192" s="162">
        <f>IF('Indicator Date'!AE192="","x",'Indicator Date'!AE192)</f>
        <v>2012</v>
      </c>
      <c r="AF192" s="162">
        <f>IF('Indicator Date'!AF192="","x",'Indicator Date'!AF192)</f>
        <v>2015</v>
      </c>
      <c r="AG192" s="162">
        <f>IF('Indicator Date'!AG192="","x",'Indicator Date'!AG192)</f>
        <v>2005</v>
      </c>
      <c r="AH192" s="162">
        <f>IF('Indicator Date'!AH192="","x",'Indicator Date'!AH192)</f>
        <v>2016</v>
      </c>
      <c r="AI192" s="162">
        <f>IF('Indicator Date'!AI192="","x",'Indicator Date'!AI192)</f>
        <v>2017</v>
      </c>
      <c r="AJ192" s="162">
        <f>IF('Indicator Date'!AJ192="","x",'Indicator Date'!AJ192)</f>
        <v>2018</v>
      </c>
      <c r="AK192" s="162">
        <f>IF('Indicator Date'!AK192="","x",YEAR('Indicator Date'!AK192))</f>
        <v>2017</v>
      </c>
      <c r="AL192" s="162">
        <f>IF('Indicator Date'!AL192="","x",YEAR('Indicator Date'!AL192))</f>
        <v>2017</v>
      </c>
      <c r="AM192" s="162">
        <f>IF('Indicator Date'!AM192="","x",'Indicator Date'!AM192)</f>
        <v>2017</v>
      </c>
      <c r="AN192" s="162">
        <f>IF('Indicator Date'!AN192="","x",'Indicator Date'!AN192)</f>
        <v>2014</v>
      </c>
      <c r="AO192" s="162">
        <f>IF('Indicator Date'!AO192="","x",'Indicator Date'!AO192)</f>
        <v>2014</v>
      </c>
      <c r="AP192" s="162">
        <f>IF('Indicator Date'!AP192="","x",'Indicator Date'!AP192)</f>
        <v>2013</v>
      </c>
      <c r="AQ192" s="162">
        <f>IF('Indicator Date'!AQ192="","x",'Indicator Date'!AQ192)</f>
        <v>2013</v>
      </c>
      <c r="AR192" s="162">
        <f>IF('Indicator Date'!AR192="","x",'Indicator Date'!AR192)</f>
        <v>2015</v>
      </c>
      <c r="AS192" s="162">
        <f>IF('Indicator Date'!AS192="","x",'Indicator Date'!AS192)</f>
        <v>2016</v>
      </c>
      <c r="AT192" s="162">
        <f>IF('Indicator Date'!AT192="","x",'Indicator Date'!AT192)</f>
        <v>2017</v>
      </c>
      <c r="AU192" s="162">
        <f>IF('Indicator Date'!AU192="","x",'Indicator Date'!AU192)</f>
        <v>2016</v>
      </c>
      <c r="AV192" s="162">
        <f>IF('Indicator Date'!AV192="","x",'Indicator Date'!AV192)</f>
        <v>2015</v>
      </c>
      <c r="AW192" s="162">
        <f>IF('Indicator Date'!AW192="","x",'Indicator Date'!AW192)</f>
        <v>2015</v>
      </c>
      <c r="AX192" s="162">
        <f>IF('Indicator Date'!AX192="","x",'Indicator Date'!AX192)</f>
        <v>2016</v>
      </c>
      <c r="AY192" s="162">
        <f>IF('Indicator Date'!AY192="","x",'Indicator Date'!AY192)</f>
        <v>2014</v>
      </c>
      <c r="AZ192" s="162">
        <f>IF('Indicator Date'!AZ192="","x",'Indicator Date'!AZ192)</f>
        <v>2012</v>
      </c>
      <c r="BA192" s="162">
        <f>IF('Indicator Date'!BA192="","x",'Indicator Date'!BA192)</f>
        <v>2012</v>
      </c>
      <c r="BB192" s="162">
        <f>IF('Indicator Date'!BB192="","x",'Indicator Date'!BB192)</f>
        <v>2016</v>
      </c>
      <c r="BC192" s="162">
        <f>IF('Indicator Date'!BC192="","x",'Indicator Date'!BC192)</f>
        <v>2017</v>
      </c>
      <c r="BD192" s="162">
        <f>IF('Indicator Date'!BD192="","x",'Indicator Date'!BD192)</f>
        <v>2015</v>
      </c>
      <c r="BE192" s="162">
        <f>IF('Indicator Date'!BE192="","x",'Indicator Date'!BE192)</f>
        <v>2014</v>
      </c>
      <c r="BF192" s="108"/>
    </row>
    <row r="193" spans="1:58" x14ac:dyDescent="0.25">
      <c r="A193" s="133" t="s">
        <v>355</v>
      </c>
      <c r="B193" s="111" t="s">
        <v>354</v>
      </c>
      <c r="C193" s="162">
        <f>IF('Indicator Date'!C193="","x",'Indicator Date'!C193)</f>
        <v>2015</v>
      </c>
      <c r="D193" s="162">
        <f>IF('Indicator Date'!D193="","x",'Indicator Date'!D193)</f>
        <v>2015</v>
      </c>
      <c r="E193" s="162">
        <f>IF('Indicator Date'!E193="","x",'Indicator Date'!E193)</f>
        <v>2015</v>
      </c>
      <c r="F193" s="162">
        <f>IF('Indicator Date'!F193="","x",'Indicator Date'!F193)</f>
        <v>2015</v>
      </c>
      <c r="G193" s="162">
        <f>IF('Indicator Date'!G193="","x",'Indicator Date'!G193)</f>
        <v>2015</v>
      </c>
      <c r="H193" s="162">
        <f>IF('Indicator Date'!H193="","x",'Indicator Date'!H193)</f>
        <v>2015</v>
      </c>
      <c r="I193" s="162">
        <f>IF('Indicator Date'!I193="","x",'Indicator Date'!I193)</f>
        <v>2015</v>
      </c>
      <c r="J193" s="162">
        <f>IF('Indicator Date'!J193="","x",'Indicator Date'!J193)</f>
        <v>2016</v>
      </c>
      <c r="K193" s="162">
        <f>IF('Indicator Date'!K193="","x",'Indicator Date'!K193)</f>
        <v>2016</v>
      </c>
      <c r="L193" s="162">
        <f>IF('Indicator Date'!L193="","x",'Indicator Date'!L193)</f>
        <v>2016</v>
      </c>
      <c r="M193" s="162">
        <f>IF('Indicator Date'!M193="","x",'Indicator Date'!M193)</f>
        <v>2018</v>
      </c>
      <c r="N193" s="162">
        <f>IF('Indicator Date'!N193="","x",'Indicator Date'!N193)</f>
        <v>2018</v>
      </c>
      <c r="O193" s="162">
        <f>IF('Indicator Date'!O193="","x",'Indicator Date'!O193)</f>
        <v>2017</v>
      </c>
      <c r="P193" s="162">
        <f>IF('Indicator Date'!P193="","x",'Indicator Date'!P193)</f>
        <v>2017</v>
      </c>
      <c r="Q193" s="162">
        <f>IF('Indicator Date'!Q193="","x",'Indicator Date'!Q193)</f>
        <v>2015</v>
      </c>
      <c r="R193" s="162" t="str">
        <f>IF('Indicator Date'!R193="","x",LEFT(RIGHT('Indicator Date'!R193,6),4))</f>
        <v>2014</v>
      </c>
      <c r="S193" s="162">
        <f>IF('Indicator Date'!S193="","x",'Indicator Date'!S193)</f>
        <v>2018</v>
      </c>
      <c r="T193" s="162">
        <f>IF('Indicator Date'!T193="","x",'Indicator Date'!T193)</f>
        <v>2015</v>
      </c>
      <c r="U193" s="162">
        <f>IF('Indicator Date'!U193="","x",'Indicator Date'!U193)</f>
        <v>2016</v>
      </c>
      <c r="V193" s="162">
        <f>IF('Indicator Date'!V193="","x",'Indicator Date'!V193)</f>
        <v>2016</v>
      </c>
      <c r="W193" s="162">
        <f>IF('Indicator Date'!W193="","x",'Indicator Date'!W193)</f>
        <v>2015</v>
      </c>
      <c r="X193" s="162">
        <f>IF('Indicator Date'!X193="","x",'Indicator Date'!X193)</f>
        <v>2013</v>
      </c>
      <c r="Y193" s="162">
        <f>IF('Indicator Date'!Y193="","x",'Indicator Date'!Y193)</f>
        <v>2016</v>
      </c>
      <c r="Z193" s="162">
        <f>IF('Indicator Date'!Z193="","x",'Indicator Date'!Z193)</f>
        <v>2016</v>
      </c>
      <c r="AA193" s="162">
        <f>IF('Indicator Date'!AA193="","x",'Indicator Date'!AA193)</f>
        <v>2016</v>
      </c>
      <c r="AB193" s="162">
        <f>IF('Indicator Date'!AB193="","x",'Indicator Date'!AB193)</f>
        <v>2016</v>
      </c>
      <c r="AC193" s="162">
        <f>IF('Indicator Date'!AC193="","x",'Indicator Date'!AC193)</f>
        <v>2015</v>
      </c>
      <c r="AD193" s="162">
        <f>IF('Indicator Date'!AD193="","x",'Indicator Date'!AD193)</f>
        <v>2015</v>
      </c>
      <c r="AE193" s="162">
        <f>IF('Indicator Date'!AE193="","x",'Indicator Date'!AE193)</f>
        <v>2012</v>
      </c>
      <c r="AF193" s="162">
        <f>IF('Indicator Date'!AF193="","x",'Indicator Date'!AF193)</f>
        <v>2015</v>
      </c>
      <c r="AG193" s="162">
        <f>IF('Indicator Date'!AG193="","x",'Indicator Date'!AG193)</f>
        <v>2010</v>
      </c>
      <c r="AH193" s="162">
        <f>IF('Indicator Date'!AH193="","x",'Indicator Date'!AH193)</f>
        <v>2016</v>
      </c>
      <c r="AI193" s="162">
        <f>IF('Indicator Date'!AI193="","x",'Indicator Date'!AI193)</f>
        <v>2017</v>
      </c>
      <c r="AJ193" s="162">
        <f>IF('Indicator Date'!AJ193="","x",'Indicator Date'!AJ193)</f>
        <v>2018</v>
      </c>
      <c r="AK193" s="162" t="str">
        <f>IF('Indicator Date'!AK193="","x",YEAR('Indicator Date'!AK193))</f>
        <v>x</v>
      </c>
      <c r="AL193" s="162">
        <f>IF('Indicator Date'!AL193="","x",YEAR('Indicator Date'!AL193))</f>
        <v>2017</v>
      </c>
      <c r="AM193" s="162">
        <f>IF('Indicator Date'!AM193="","x",'Indicator Date'!AM193)</f>
        <v>2017</v>
      </c>
      <c r="AN193" s="162">
        <f>IF('Indicator Date'!AN193="","x",'Indicator Date'!AN193)</f>
        <v>2014</v>
      </c>
      <c r="AO193" s="162">
        <f>IF('Indicator Date'!AO193="","x",'Indicator Date'!AO193)</f>
        <v>2014</v>
      </c>
      <c r="AP193" s="162">
        <f>IF('Indicator Date'!AP193="","x",'Indicator Date'!AP193)</f>
        <v>2013</v>
      </c>
      <c r="AQ193" s="162">
        <f>IF('Indicator Date'!AQ193="","x",'Indicator Date'!AQ193)</f>
        <v>2013</v>
      </c>
      <c r="AR193" s="162">
        <f>IF('Indicator Date'!AR193="","x",'Indicator Date'!AR193)</f>
        <v>2009</v>
      </c>
      <c r="AS193" s="162">
        <f>IF('Indicator Date'!AS193="","x",'Indicator Date'!AS193)</f>
        <v>2016</v>
      </c>
      <c r="AT193" s="162">
        <f>IF('Indicator Date'!AT193="","x",'Indicator Date'!AT193)</f>
        <v>2017</v>
      </c>
      <c r="AU193" s="162">
        <f>IF('Indicator Date'!AU193="","x",'Indicator Date'!AU193)</f>
        <v>2016</v>
      </c>
      <c r="AV193" s="162">
        <f>IF('Indicator Date'!AV193="","x",'Indicator Date'!AV193)</f>
        <v>2015</v>
      </c>
      <c r="AW193" s="162">
        <f>IF('Indicator Date'!AW193="","x",'Indicator Date'!AW193)</f>
        <v>2015</v>
      </c>
      <c r="AX193" s="162">
        <f>IF('Indicator Date'!AX193="","x",'Indicator Date'!AX193)</f>
        <v>2016</v>
      </c>
      <c r="AY193" s="162">
        <f>IF('Indicator Date'!AY193="","x",'Indicator Date'!AY193)</f>
        <v>2014</v>
      </c>
      <c r="AZ193" s="162">
        <f>IF('Indicator Date'!AZ193="","x",'Indicator Date'!AZ193)</f>
        <v>2015</v>
      </c>
      <c r="BA193" s="162">
        <f>IF('Indicator Date'!BA193="","x",'Indicator Date'!BA193)</f>
        <v>2015</v>
      </c>
      <c r="BB193" s="162">
        <f>IF('Indicator Date'!BB193="","x",'Indicator Date'!BB193)</f>
        <v>2017</v>
      </c>
      <c r="BC193" s="162">
        <f>IF('Indicator Date'!BC193="","x",'Indicator Date'!BC193)</f>
        <v>2017</v>
      </c>
      <c r="BD193" s="162">
        <f>IF('Indicator Date'!BD193="","x",'Indicator Date'!BD193)</f>
        <v>2015</v>
      </c>
      <c r="BE193" s="162">
        <f>IF('Indicator Date'!BE193="","x",'Indicator Date'!BE193)</f>
        <v>2014</v>
      </c>
      <c r="BF193" s="108"/>
    </row>
    <row r="194" spans="1:58" x14ac:dyDescent="0.25">
      <c r="A194" s="133" t="s">
        <v>357</v>
      </c>
      <c r="B194" s="111" t="s">
        <v>356</v>
      </c>
      <c r="C194" s="162">
        <f>IF('Indicator Date'!C194="","x",'Indicator Date'!C194)</f>
        <v>2015</v>
      </c>
      <c r="D194" s="162">
        <f>IF('Indicator Date'!D194="","x",'Indicator Date'!D194)</f>
        <v>2015</v>
      </c>
      <c r="E194" s="162">
        <f>IF('Indicator Date'!E194="","x",'Indicator Date'!E194)</f>
        <v>2015</v>
      </c>
      <c r="F194" s="162">
        <f>IF('Indicator Date'!F194="","x",'Indicator Date'!F194)</f>
        <v>2015</v>
      </c>
      <c r="G194" s="162">
        <f>IF('Indicator Date'!G194="","x",'Indicator Date'!G194)</f>
        <v>2015</v>
      </c>
      <c r="H194" s="162">
        <f>IF('Indicator Date'!H194="","x",'Indicator Date'!H194)</f>
        <v>2015</v>
      </c>
      <c r="I194" s="162">
        <f>IF('Indicator Date'!I194="","x",'Indicator Date'!I194)</f>
        <v>2015</v>
      </c>
      <c r="J194" s="162">
        <f>IF('Indicator Date'!J194="","x",'Indicator Date'!J194)</f>
        <v>2016</v>
      </c>
      <c r="K194" s="162">
        <f>IF('Indicator Date'!K194="","x",'Indicator Date'!K194)</f>
        <v>2016</v>
      </c>
      <c r="L194" s="162">
        <f>IF('Indicator Date'!L194="","x",'Indicator Date'!L194)</f>
        <v>2016</v>
      </c>
      <c r="M194" s="162">
        <f>IF('Indicator Date'!M194="","x",'Indicator Date'!M194)</f>
        <v>2018</v>
      </c>
      <c r="N194" s="162">
        <f>IF('Indicator Date'!N194="","x",'Indicator Date'!N194)</f>
        <v>2018</v>
      </c>
      <c r="O194" s="162">
        <f>IF('Indicator Date'!O194="","x",'Indicator Date'!O194)</f>
        <v>2017</v>
      </c>
      <c r="P194" s="162">
        <f>IF('Indicator Date'!P194="","x",'Indicator Date'!P194)</f>
        <v>2017</v>
      </c>
      <c r="Q194" s="162">
        <f>IF('Indicator Date'!Q194="","x",'Indicator Date'!Q194)</f>
        <v>2015</v>
      </c>
      <c r="R194" s="162" t="str">
        <f>IF('Indicator Date'!R194="","x",LEFT(RIGHT('Indicator Date'!R194,6),4))</f>
        <v>2014</v>
      </c>
      <c r="S194" s="162">
        <f>IF('Indicator Date'!S194="","x",'Indicator Date'!S194)</f>
        <v>2018</v>
      </c>
      <c r="T194" s="162">
        <f>IF('Indicator Date'!T194="","x",'Indicator Date'!T194)</f>
        <v>2015</v>
      </c>
      <c r="U194" s="162">
        <f>IF('Indicator Date'!U194="","x",'Indicator Date'!U194)</f>
        <v>2016</v>
      </c>
      <c r="V194" s="162">
        <f>IF('Indicator Date'!V194="","x",'Indicator Date'!V194)</f>
        <v>2016</v>
      </c>
      <c r="W194" s="162">
        <f>IF('Indicator Date'!W194="","x",'Indicator Date'!W194)</f>
        <v>2015</v>
      </c>
      <c r="X194" s="162">
        <f>IF('Indicator Date'!X194="","x",'Indicator Date'!X194)</f>
        <v>2014</v>
      </c>
      <c r="Y194" s="162">
        <f>IF('Indicator Date'!Y194="","x",'Indicator Date'!Y194)</f>
        <v>2011</v>
      </c>
      <c r="Z194" s="162">
        <f>IF('Indicator Date'!Z194="","x",'Indicator Date'!Z194)</f>
        <v>2016</v>
      </c>
      <c r="AA194" s="162">
        <f>IF('Indicator Date'!AA194="","x",'Indicator Date'!AA194)</f>
        <v>2016</v>
      </c>
      <c r="AB194" s="162">
        <f>IF('Indicator Date'!AB194="","x",'Indicator Date'!AB194)</f>
        <v>2016</v>
      </c>
      <c r="AC194" s="162">
        <f>IF('Indicator Date'!AC194="","x",'Indicator Date'!AC194)</f>
        <v>2015</v>
      </c>
      <c r="AD194" s="162">
        <f>IF('Indicator Date'!AD194="","x",'Indicator Date'!AD194)</f>
        <v>2015</v>
      </c>
      <c r="AE194" s="162">
        <f>IF('Indicator Date'!AE194="","x",'Indicator Date'!AE194)</f>
        <v>2012</v>
      </c>
      <c r="AF194" s="162">
        <f>IF('Indicator Date'!AF194="","x",'Indicator Date'!AF194)</f>
        <v>2015</v>
      </c>
      <c r="AG194" s="162" t="str">
        <f>IF('Indicator Date'!AG194="","x",'Indicator Date'!AG194)</f>
        <v>x</v>
      </c>
      <c r="AH194" s="162">
        <f>IF('Indicator Date'!AH194="","x",'Indicator Date'!AH194)</f>
        <v>2016</v>
      </c>
      <c r="AI194" s="162">
        <f>IF('Indicator Date'!AI194="","x",'Indicator Date'!AI194)</f>
        <v>2017</v>
      </c>
      <c r="AJ194" s="162">
        <f>IF('Indicator Date'!AJ194="","x",'Indicator Date'!AJ194)</f>
        <v>2018</v>
      </c>
      <c r="AK194" s="162" t="str">
        <f>IF('Indicator Date'!AK194="","x",YEAR('Indicator Date'!AK194))</f>
        <v>x</v>
      </c>
      <c r="AL194" s="162">
        <f>IF('Indicator Date'!AL194="","x",YEAR('Indicator Date'!AL194))</f>
        <v>2017</v>
      </c>
      <c r="AM194" s="162">
        <f>IF('Indicator Date'!AM194="","x",'Indicator Date'!AM194)</f>
        <v>2017</v>
      </c>
      <c r="AN194" s="162">
        <f>IF('Indicator Date'!AN194="","x",'Indicator Date'!AN194)</f>
        <v>2014</v>
      </c>
      <c r="AO194" s="162">
        <f>IF('Indicator Date'!AO194="","x",'Indicator Date'!AO194)</f>
        <v>2014</v>
      </c>
      <c r="AP194" s="162" t="str">
        <f>IF('Indicator Date'!AP194="","x",'Indicator Date'!AP194)</f>
        <v>x</v>
      </c>
      <c r="AQ194" s="162" t="str">
        <f>IF('Indicator Date'!AQ194="","x",'Indicator Date'!AQ194)</f>
        <v>x</v>
      </c>
      <c r="AR194" s="162">
        <f>IF('Indicator Date'!AR194="","x",'Indicator Date'!AR194)</f>
        <v>2015</v>
      </c>
      <c r="AS194" s="162">
        <f>IF('Indicator Date'!AS194="","x",'Indicator Date'!AS194)</f>
        <v>2016</v>
      </c>
      <c r="AT194" s="162">
        <f>IF('Indicator Date'!AT194="","x",'Indicator Date'!AT194)</f>
        <v>2017</v>
      </c>
      <c r="AU194" s="162">
        <f>IF('Indicator Date'!AU194="","x",'Indicator Date'!AU194)</f>
        <v>2016</v>
      </c>
      <c r="AV194" s="162">
        <f>IF('Indicator Date'!AV194="","x",'Indicator Date'!AV194)</f>
        <v>2015</v>
      </c>
      <c r="AW194" s="162">
        <f>IF('Indicator Date'!AW194="","x",'Indicator Date'!AW194)</f>
        <v>2015</v>
      </c>
      <c r="AX194" s="162">
        <f>IF('Indicator Date'!AX194="","x",'Indicator Date'!AX194)</f>
        <v>2016</v>
      </c>
      <c r="AY194" s="162">
        <f>IF('Indicator Date'!AY194="","x",'Indicator Date'!AY194)</f>
        <v>2014</v>
      </c>
      <c r="AZ194" s="162">
        <f>IF('Indicator Date'!AZ194="","x",'Indicator Date'!AZ194)</f>
        <v>2015</v>
      </c>
      <c r="BA194" s="162">
        <f>IF('Indicator Date'!BA194="","x",'Indicator Date'!BA194)</f>
        <v>2015</v>
      </c>
      <c r="BB194" s="162">
        <f>IF('Indicator Date'!BB194="","x",'Indicator Date'!BB194)</f>
        <v>2017</v>
      </c>
      <c r="BC194" s="162">
        <f>IF('Indicator Date'!BC194="","x",'Indicator Date'!BC194)</f>
        <v>2017</v>
      </c>
      <c r="BD194" s="162">
        <f>IF('Indicator Date'!BD194="","x",'Indicator Date'!BD194)</f>
        <v>2015</v>
      </c>
      <c r="BE194" s="162">
        <f>IF('Indicator Date'!BE194="","x",'Indicator Date'!BE194)</f>
        <v>2014</v>
      </c>
      <c r="BF194" s="108"/>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2019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2019 (a-z)'!_FilterDatabase</vt:lpstr>
      <vt:lpstr>'INFORM 2019 (a-z)'!Print_Area</vt:lpstr>
      <vt:lpstr>'INFORM 2019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2013-10-11T13:18:42Z</cp:lastPrinted>
  <dcterms:created xsi:type="dcterms:W3CDTF">2013-01-24T09:37:59Z</dcterms:created>
  <dcterms:modified xsi:type="dcterms:W3CDTF">2019-02-19T09:32:54Z</dcterms:modified>
</cp:coreProperties>
</file>